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136301\Desktop\Science Baseline, 2016-17\Procedure Step\"/>
    </mc:Choice>
  </mc:AlternateContent>
  <bookViews>
    <workbookView xWindow="-15" yWindow="-15" windowWidth="15390" windowHeight="3900" tabRatio="833"/>
  </bookViews>
  <sheets>
    <sheet name="Select School" sheetId="247" r:id="rId1"/>
    <sheet name="Grade 5" sheetId="250" r:id="rId2"/>
    <sheet name="Grade 8" sheetId="737" r:id="rId3"/>
    <sheet name="2016-17 Report" sheetId="773" r:id="rId4"/>
    <sheet name="MemSep 16-2016" sheetId="778" state="veryHidden" r:id="rId5"/>
    <sheet name="GR8-SCHL 9-16-2016" sheetId="779" state="veryHidden" r:id="rId6"/>
    <sheet name="Grade8CRS-BLG8" sheetId="780" state="veryHidden" r:id="rId7"/>
    <sheet name="2016G5-SALL" sheetId="777" state="veryHidden" r:id="rId8"/>
    <sheet name="2016G8-SALL" sheetId="776" state="veryHidden" r:id="rId9"/>
    <sheet name="MemSep 21-2015" sheetId="770" state="veryHidden" r:id="rId10"/>
    <sheet name="GR8-SCHL 9-21-2015" sheetId="775" state="veryHidden" r:id="rId11"/>
    <sheet name="2015G8-SALL" sheetId="771" state="veryHidden" r:id="rId12"/>
    <sheet name="2015G5-SALL" sheetId="772" state="veryHidden" r:id="rId13"/>
    <sheet name="MemSep 12-2014" sheetId="734" state="veryHidden" r:id="rId14"/>
    <sheet name="2014G8-SALL" sheetId="738" state="veryHidden" r:id="rId15"/>
    <sheet name="2014G5-SALL" sheetId="733" state="veryHidden" r:id="rId16"/>
    <sheet name="Mem9-13-2013" sheetId="765" state="veryHidden" r:id="rId17"/>
    <sheet name="Bio Gr082013" sheetId="767" state="veryHidden" r:id="rId18"/>
    <sheet name="2013G5-SALL" sheetId="766" state="veryHidden" r:id="rId19"/>
    <sheet name="2013G8-SALL" sheetId="769" state="veryHidden" r:id="rId20"/>
    <sheet name="Mem9-21-2012" sheetId="762" state="veryHidden" r:id="rId21"/>
    <sheet name="2012G5-SALL" sheetId="763" state="veryHidden" r:id="rId22"/>
    <sheet name="2012G8-SALL" sheetId="764" state="veryHidden" r:id="rId23"/>
    <sheet name="Mem9-2-2011" sheetId="759" state="veryHidden" r:id="rId24"/>
    <sheet name="2011G5-SALL" sheetId="760" state="veryHidden" r:id="rId25"/>
    <sheet name="2011G8-SALL" sheetId="761" state="veryHidden" r:id="rId26"/>
    <sheet name="SchList" sheetId="42" state="veryHidden" r:id="rId27"/>
    <sheet name="Tier-Region" sheetId="774" state="veryHidden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15" hidden="1">'2014G5-SALL'!$A$2:$AL$260</definedName>
    <definedName name="_xlnm._FilterDatabase" localSheetId="12" hidden="1">'2015G5-SALL'!$A$2:$AG$335</definedName>
    <definedName name="_xlnm._FilterDatabase" localSheetId="11" hidden="1">'2015G8-SALL'!$A$1:$AG$336</definedName>
    <definedName name="_xlnm._FilterDatabase" localSheetId="3" hidden="1">'2016-17 Report'!$A$6:$M$425</definedName>
    <definedName name="_xlnm._FilterDatabase" localSheetId="7" hidden="1">'2016G5-SALL'!$A$2:$AG$336</definedName>
    <definedName name="_xlnm._FilterDatabase" localSheetId="16" hidden="1">'Mem9-13-2013'!$A$2:$Q$2</definedName>
    <definedName name="_xlnm._FilterDatabase" localSheetId="20" hidden="1">'Mem9-21-2012'!$A$2:$Q$2</definedName>
    <definedName name="_xlnm._FilterDatabase" localSheetId="23" hidden="1">'Mem9-2-2011'!$A$1:$Q$1</definedName>
    <definedName name="_xlnm._FilterDatabase" localSheetId="4" hidden="1">'MemSep 16-2016'!$A$1:$N$478</definedName>
    <definedName name="_xlnm._FilterDatabase" localSheetId="26" hidden="1">SchList!$A$1:$J$474</definedName>
    <definedName name="_xlnm._FilterDatabase" localSheetId="27" hidden="1">'Tier-Region'!$A$1:$S$475</definedName>
    <definedName name="ARCOLA_LAKE_ELEMENTARY">[1]ET!$B$2:'[1]ET'!$B$20</definedName>
    <definedName name="HSGrade">[2]HSGRade2010!$D$4:$BP$50</definedName>
    <definedName name="NumCRS1">[3]Points!$B$2</definedName>
    <definedName name="NumCRS10">[3]Points!$B$11</definedName>
    <definedName name="NumCRS11">[3]Points!$B$12</definedName>
    <definedName name="NumCRS12">[3]Points!$B$13</definedName>
    <definedName name="NumCRS13">[3]Points!$B$14</definedName>
    <definedName name="NumCRS14">[3]Points!$B$15</definedName>
    <definedName name="NumCRS15">[3]Points!$B$16</definedName>
    <definedName name="NumCRS2">[3]Points!$B$3</definedName>
    <definedName name="NumCRS3">[3]Points!$B$4</definedName>
    <definedName name="NumCRS4">[3]Points!$B$5</definedName>
    <definedName name="NumCRS5">[3]Points!$B$6</definedName>
    <definedName name="NumCRS6">[3]Points!$B$7</definedName>
    <definedName name="NumCRS7">[3]Points!$B$8</definedName>
    <definedName name="NUMCrs8">[3]Points!$B$9</definedName>
    <definedName name="NumCRS9">[3]Points!$B$10</definedName>
    <definedName name="_xlnm.Print_Area" localSheetId="3">'2016-17 Report'!$A$1:$M$389</definedName>
    <definedName name="_xlnm.Print_Area" localSheetId="1">'Grade 5'!$A$4:$M$29</definedName>
    <definedName name="_xlnm.Print_Area" localSheetId="2">'Grade 8'!$A$4:$M$29</definedName>
    <definedName name="_xlnm.Print_Area" localSheetId="0">'Select School'!$A$1:$E$21</definedName>
    <definedName name="_xlnm.Print_Titles" localSheetId="3">'2016-17 Report'!$5:$6</definedName>
    <definedName name="Region">[4]Region!$B$1:'[4]Region'!$B$10</definedName>
    <definedName name="SchName" localSheetId="25">[5]SchList!$B$1:$B$499</definedName>
    <definedName name="SchName" localSheetId="21">[6]SchList!$B$1:$B$499</definedName>
    <definedName name="SchName" localSheetId="22">[7]SchList!$B$1:$B$499</definedName>
    <definedName name="SchName" localSheetId="18">[8]SchList!$B$1:$B$499</definedName>
    <definedName name="SchName" localSheetId="19">[9]SchList!$B$1:$B$499</definedName>
    <definedName name="SchName" localSheetId="16">[8]SchList!$B$1:$B$499</definedName>
    <definedName name="SchName" localSheetId="20">[6]SchList!$B$1:$B$499</definedName>
    <definedName name="SchName">[10]SchList!$B$1:$B$499</definedName>
    <definedName name="SchoolName">[11]SchList!$B$1:$B$477</definedName>
    <definedName name="Student_Enrollment_by_grade_Crosstab_WO_ALT">'MemSep 12-2014'!$A$2:$L$476</definedName>
  </definedNames>
  <calcPr calcId="171027"/>
</workbook>
</file>

<file path=xl/calcChain.xml><?xml version="1.0" encoding="utf-8"?>
<calcChain xmlns="http://schemas.openxmlformats.org/spreadsheetml/2006/main">
  <c r="I477" i="42" l="1"/>
  <c r="C477" i="42"/>
  <c r="J477" i="42" s="1"/>
  <c r="B91" i="773"/>
  <c r="C91" i="773"/>
  <c r="D91" i="773"/>
  <c r="B133" i="773"/>
  <c r="C133" i="773"/>
  <c r="D133" i="773"/>
  <c r="B394" i="773"/>
  <c r="C394" i="773"/>
  <c r="D394" i="773"/>
  <c r="B250" i="773"/>
  <c r="C250" i="773"/>
  <c r="D250" i="773"/>
  <c r="B232" i="773"/>
  <c r="C232" i="773"/>
  <c r="D232" i="773"/>
  <c r="B48" i="773"/>
  <c r="C48" i="773"/>
  <c r="D48" i="773"/>
  <c r="B297" i="773"/>
  <c r="C297" i="773"/>
  <c r="D297" i="773"/>
  <c r="B27" i="773"/>
  <c r="C27" i="773"/>
  <c r="D27" i="773"/>
  <c r="B276" i="773"/>
  <c r="C276" i="773"/>
  <c r="D276" i="773"/>
  <c r="B271" i="773"/>
  <c r="C271" i="773"/>
  <c r="D271" i="773"/>
  <c r="B33" i="773"/>
  <c r="C33" i="773"/>
  <c r="D33" i="773"/>
  <c r="B118" i="773"/>
  <c r="C118" i="773"/>
  <c r="D118" i="773"/>
  <c r="B296" i="773"/>
  <c r="C296" i="773"/>
  <c r="D296" i="773"/>
  <c r="B37" i="773"/>
  <c r="C37" i="773"/>
  <c r="D37" i="773"/>
  <c r="B122" i="773"/>
  <c r="C122" i="773"/>
  <c r="D122" i="773"/>
  <c r="B35" i="773"/>
  <c r="C35" i="773"/>
  <c r="D35" i="773"/>
  <c r="B357" i="773"/>
  <c r="C357" i="773"/>
  <c r="D357" i="773"/>
  <c r="B132" i="773"/>
  <c r="C132" i="773"/>
  <c r="D132" i="773"/>
  <c r="B39" i="773"/>
  <c r="C39" i="773"/>
  <c r="D39" i="773"/>
  <c r="B44" i="773"/>
  <c r="C44" i="773"/>
  <c r="D44" i="773"/>
  <c r="B163" i="773"/>
  <c r="C163" i="773"/>
  <c r="D163" i="773"/>
  <c r="B267" i="773"/>
  <c r="C267" i="773"/>
  <c r="D267" i="773"/>
  <c r="B45" i="773"/>
  <c r="C45" i="773"/>
  <c r="D45" i="773"/>
  <c r="B375" i="773"/>
  <c r="C375" i="773"/>
  <c r="D375" i="773"/>
  <c r="B371" i="773"/>
  <c r="C371" i="773"/>
  <c r="D371" i="773"/>
  <c r="B25" i="773"/>
  <c r="C25" i="773"/>
  <c r="D25" i="773"/>
  <c r="B333" i="773"/>
  <c r="C333" i="773"/>
  <c r="D333" i="773"/>
  <c r="B46" i="773"/>
  <c r="C46" i="773"/>
  <c r="D46" i="773"/>
  <c r="B345" i="773"/>
  <c r="C345" i="773"/>
  <c r="D345" i="773"/>
  <c r="B405" i="773"/>
  <c r="C405" i="773"/>
  <c r="D405" i="773"/>
  <c r="B11" i="773"/>
  <c r="C11" i="773"/>
  <c r="D11" i="773"/>
  <c r="B47" i="773"/>
  <c r="C47" i="773"/>
  <c r="D47" i="773"/>
  <c r="B50" i="773"/>
  <c r="C50" i="773"/>
  <c r="D50" i="773"/>
  <c r="B52" i="773"/>
  <c r="C52" i="773"/>
  <c r="D52" i="773"/>
  <c r="B196" i="773"/>
  <c r="C196" i="773"/>
  <c r="D196" i="773"/>
  <c r="B26" i="773"/>
  <c r="C26" i="773"/>
  <c r="D26" i="773"/>
  <c r="B368" i="773"/>
  <c r="C368" i="773"/>
  <c r="D368" i="773"/>
  <c r="B58" i="773"/>
  <c r="C58" i="773"/>
  <c r="D58" i="773"/>
  <c r="B411" i="773"/>
  <c r="C411" i="773"/>
  <c r="D411" i="773"/>
  <c r="B339" i="773"/>
  <c r="C339" i="773"/>
  <c r="D339" i="773"/>
  <c r="B62" i="773"/>
  <c r="C62" i="773"/>
  <c r="D62" i="773"/>
  <c r="B64" i="773"/>
  <c r="C64" i="773"/>
  <c r="D64" i="773"/>
  <c r="B66" i="773"/>
  <c r="C66" i="773"/>
  <c r="D66" i="773"/>
  <c r="B63" i="773"/>
  <c r="C63" i="773"/>
  <c r="D63" i="773"/>
  <c r="B67" i="773"/>
  <c r="C67" i="773"/>
  <c r="D67" i="773"/>
  <c r="B156" i="773"/>
  <c r="C156" i="773"/>
  <c r="D156" i="773"/>
  <c r="B142" i="773"/>
  <c r="C142" i="773"/>
  <c r="D142" i="773"/>
  <c r="B418" i="773"/>
  <c r="C418" i="773"/>
  <c r="D418" i="773"/>
  <c r="B77" i="773"/>
  <c r="C77" i="773"/>
  <c r="D77" i="773"/>
  <c r="B80" i="773"/>
  <c r="C80" i="773"/>
  <c r="D80" i="773"/>
  <c r="B81" i="773"/>
  <c r="C81" i="773"/>
  <c r="D81" i="773"/>
  <c r="B84" i="773"/>
  <c r="C84" i="773"/>
  <c r="D84" i="773"/>
  <c r="B85" i="773"/>
  <c r="C85" i="773"/>
  <c r="D85" i="773"/>
  <c r="B34" i="773"/>
  <c r="C34" i="773"/>
  <c r="D34" i="773"/>
  <c r="B87" i="773"/>
  <c r="C87" i="773"/>
  <c r="D87" i="773"/>
  <c r="B403" i="773"/>
  <c r="C403" i="773"/>
  <c r="D403" i="773"/>
  <c r="B89" i="773"/>
  <c r="C89" i="773"/>
  <c r="D89" i="773"/>
  <c r="B75" i="773"/>
  <c r="C75" i="773"/>
  <c r="D75" i="773"/>
  <c r="B180" i="773"/>
  <c r="C180" i="773"/>
  <c r="D180" i="773"/>
  <c r="B10" i="773"/>
  <c r="C10" i="773"/>
  <c r="D10" i="773"/>
  <c r="B264" i="773"/>
  <c r="C264" i="773"/>
  <c r="D264" i="773"/>
  <c r="B423" i="773"/>
  <c r="C423" i="773"/>
  <c r="D423" i="773"/>
  <c r="B90" i="773"/>
  <c r="C90" i="773"/>
  <c r="D90" i="773"/>
  <c r="B93" i="773"/>
  <c r="C93" i="773"/>
  <c r="D93" i="773"/>
  <c r="B94" i="773"/>
  <c r="C94" i="773"/>
  <c r="D94" i="773"/>
  <c r="B97" i="773"/>
  <c r="C97" i="773"/>
  <c r="D97" i="773"/>
  <c r="B99" i="773"/>
  <c r="C99" i="773"/>
  <c r="D99" i="773"/>
  <c r="B100" i="773"/>
  <c r="C100" i="773"/>
  <c r="D100" i="773"/>
  <c r="B105" i="773"/>
  <c r="C105" i="773"/>
  <c r="D105" i="773"/>
  <c r="B151" i="773"/>
  <c r="C151" i="773"/>
  <c r="D151" i="773"/>
  <c r="B253" i="773"/>
  <c r="C253" i="773"/>
  <c r="D253" i="773"/>
  <c r="B72" i="773"/>
  <c r="C72" i="773"/>
  <c r="D72" i="773"/>
  <c r="B323" i="773"/>
  <c r="C323" i="773"/>
  <c r="D323" i="773"/>
  <c r="B204" i="773"/>
  <c r="C204" i="773"/>
  <c r="D204" i="773"/>
  <c r="B23" i="773"/>
  <c r="C23" i="773"/>
  <c r="D23" i="773"/>
  <c r="B125" i="773"/>
  <c r="C125" i="773"/>
  <c r="D125" i="773"/>
  <c r="B126" i="773"/>
  <c r="C126" i="773"/>
  <c r="D126" i="773"/>
  <c r="B128" i="773"/>
  <c r="C128" i="773"/>
  <c r="D128" i="773"/>
  <c r="B234" i="773"/>
  <c r="C234" i="773"/>
  <c r="D234" i="773"/>
  <c r="B76" i="773"/>
  <c r="C76" i="773"/>
  <c r="D76" i="773"/>
  <c r="B135" i="773"/>
  <c r="C135" i="773"/>
  <c r="D135" i="773"/>
  <c r="B102" i="773"/>
  <c r="C102" i="773"/>
  <c r="D102" i="773"/>
  <c r="B141" i="773"/>
  <c r="C141" i="773"/>
  <c r="D141" i="773"/>
  <c r="B101" i="773"/>
  <c r="C101" i="773"/>
  <c r="D101" i="773"/>
  <c r="B144" i="773"/>
  <c r="C144" i="773"/>
  <c r="D144" i="773"/>
  <c r="B171" i="773"/>
  <c r="C171" i="773"/>
  <c r="D171" i="773"/>
  <c r="B145" i="773"/>
  <c r="C145" i="773"/>
  <c r="D145" i="773"/>
  <c r="B146" i="773"/>
  <c r="C146" i="773"/>
  <c r="D146" i="773"/>
  <c r="B12" i="773"/>
  <c r="C12" i="773"/>
  <c r="D12" i="773"/>
  <c r="B56" i="773"/>
  <c r="C56" i="773"/>
  <c r="D56" i="773"/>
  <c r="B372" i="773"/>
  <c r="C372" i="773"/>
  <c r="D372" i="773"/>
  <c r="B377" i="773"/>
  <c r="C377" i="773"/>
  <c r="D377" i="773"/>
  <c r="B53" i="773"/>
  <c r="C53" i="773"/>
  <c r="D53" i="773"/>
  <c r="B161" i="773"/>
  <c r="C161" i="773"/>
  <c r="D161" i="773"/>
  <c r="B337" i="773"/>
  <c r="C337" i="773"/>
  <c r="D337" i="773"/>
  <c r="B42" i="773"/>
  <c r="C42" i="773"/>
  <c r="D42" i="773"/>
  <c r="B159" i="773"/>
  <c r="C159" i="773"/>
  <c r="D159" i="773"/>
  <c r="B152" i="773"/>
  <c r="C152" i="773"/>
  <c r="D152" i="773"/>
  <c r="B175" i="773"/>
  <c r="C175" i="773"/>
  <c r="D175" i="773"/>
  <c r="B195" i="773"/>
  <c r="C195" i="773"/>
  <c r="D195" i="773"/>
  <c r="B162" i="773"/>
  <c r="C162" i="773"/>
  <c r="D162" i="773"/>
  <c r="B202" i="773"/>
  <c r="C202" i="773"/>
  <c r="D202" i="773"/>
  <c r="B391" i="773"/>
  <c r="C391" i="773"/>
  <c r="D391" i="773"/>
  <c r="B164" i="773"/>
  <c r="C164" i="773"/>
  <c r="D164" i="773"/>
  <c r="B165" i="773"/>
  <c r="C165" i="773"/>
  <c r="D165" i="773"/>
  <c r="B166" i="773"/>
  <c r="C166" i="773"/>
  <c r="D166" i="773"/>
  <c r="B167" i="773"/>
  <c r="C167" i="773"/>
  <c r="D167" i="773"/>
  <c r="B74" i="773"/>
  <c r="C74" i="773"/>
  <c r="D74" i="773"/>
  <c r="B201" i="773"/>
  <c r="C201" i="773"/>
  <c r="D201" i="773"/>
  <c r="B129" i="773"/>
  <c r="C129" i="773"/>
  <c r="D129" i="773"/>
  <c r="B174" i="773"/>
  <c r="C174" i="773"/>
  <c r="D174" i="773"/>
  <c r="B413" i="773"/>
  <c r="C413" i="773"/>
  <c r="D413" i="773"/>
  <c r="B178" i="773"/>
  <c r="C178" i="773"/>
  <c r="D178" i="773"/>
  <c r="B409" i="773"/>
  <c r="C409" i="773"/>
  <c r="D409" i="773"/>
  <c r="B182" i="773"/>
  <c r="C182" i="773"/>
  <c r="D182" i="773"/>
  <c r="B425" i="773"/>
  <c r="C425" i="773"/>
  <c r="D425" i="773"/>
  <c r="B311" i="773"/>
  <c r="C311" i="773"/>
  <c r="D311" i="773"/>
  <c r="B186" i="773"/>
  <c r="C186" i="773"/>
  <c r="D186" i="773"/>
  <c r="B247" i="773"/>
  <c r="C247" i="773"/>
  <c r="D247" i="773"/>
  <c r="B213" i="773"/>
  <c r="C213" i="773"/>
  <c r="D213" i="773"/>
  <c r="B214" i="773"/>
  <c r="C214" i="773"/>
  <c r="D214" i="773"/>
  <c r="B215" i="773"/>
  <c r="C215" i="773"/>
  <c r="D215" i="773"/>
  <c r="B216" i="773"/>
  <c r="C216" i="773"/>
  <c r="D216" i="773"/>
  <c r="B218" i="773"/>
  <c r="C218" i="773"/>
  <c r="D218" i="773"/>
  <c r="B221" i="773"/>
  <c r="C221" i="773"/>
  <c r="D221" i="773"/>
  <c r="B223" i="773"/>
  <c r="C223" i="773"/>
  <c r="D223" i="773"/>
  <c r="B225" i="773"/>
  <c r="C225" i="773"/>
  <c r="D225" i="773"/>
  <c r="B229" i="773"/>
  <c r="C229" i="773"/>
  <c r="D229" i="773"/>
  <c r="B419" i="773"/>
  <c r="C419" i="773"/>
  <c r="D419" i="773"/>
  <c r="B230" i="773"/>
  <c r="C230" i="773"/>
  <c r="D230" i="773"/>
  <c r="B241" i="773"/>
  <c r="C241" i="773"/>
  <c r="D241" i="773"/>
  <c r="B227" i="773"/>
  <c r="C227" i="773"/>
  <c r="D227" i="773"/>
  <c r="B233" i="773"/>
  <c r="C233" i="773"/>
  <c r="D233" i="773"/>
  <c r="B200" i="773"/>
  <c r="C200" i="773"/>
  <c r="D200" i="773"/>
  <c r="B16" i="773"/>
  <c r="C16" i="773"/>
  <c r="D16" i="773"/>
  <c r="B111" i="773"/>
  <c r="C111" i="773"/>
  <c r="D111" i="773"/>
  <c r="B108" i="773"/>
  <c r="C108" i="773"/>
  <c r="D108" i="773"/>
  <c r="B379" i="773"/>
  <c r="C379" i="773"/>
  <c r="D379" i="773"/>
  <c r="B55" i="773"/>
  <c r="C55" i="773"/>
  <c r="D55" i="773"/>
  <c r="B243" i="773"/>
  <c r="C243" i="773"/>
  <c r="D243" i="773"/>
  <c r="B400" i="773"/>
  <c r="C400" i="773"/>
  <c r="D400" i="773"/>
  <c r="B244" i="773"/>
  <c r="C244" i="773"/>
  <c r="D244" i="773"/>
  <c r="B257" i="773"/>
  <c r="C257" i="773"/>
  <c r="D257" i="773"/>
  <c r="B149" i="773"/>
  <c r="C149" i="773"/>
  <c r="D149" i="773"/>
  <c r="B412" i="773"/>
  <c r="C412" i="773"/>
  <c r="D412" i="773"/>
  <c r="B272" i="773"/>
  <c r="C272" i="773"/>
  <c r="D272" i="773"/>
  <c r="B273" i="773"/>
  <c r="C273" i="773"/>
  <c r="D273" i="773"/>
  <c r="B14" i="773"/>
  <c r="C14" i="773"/>
  <c r="D14" i="773"/>
  <c r="B277" i="773"/>
  <c r="C277" i="773"/>
  <c r="D277" i="773"/>
  <c r="B278" i="773"/>
  <c r="C278" i="773"/>
  <c r="D278" i="773"/>
  <c r="B279" i="773"/>
  <c r="C279" i="773"/>
  <c r="D279" i="773"/>
  <c r="B282" i="773"/>
  <c r="C282" i="773"/>
  <c r="D282" i="773"/>
  <c r="B283" i="773"/>
  <c r="C283" i="773"/>
  <c r="D283" i="773"/>
  <c r="B284" i="773"/>
  <c r="C284" i="773"/>
  <c r="D284" i="773"/>
  <c r="B245" i="773"/>
  <c r="C245" i="773"/>
  <c r="D245" i="773"/>
  <c r="B327" i="773"/>
  <c r="C327" i="773"/>
  <c r="D327" i="773"/>
  <c r="B286" i="773"/>
  <c r="C286" i="773"/>
  <c r="D286" i="773"/>
  <c r="B351" i="773"/>
  <c r="C351" i="773"/>
  <c r="D351" i="773"/>
  <c r="B288" i="773"/>
  <c r="C288" i="773"/>
  <c r="D288" i="773"/>
  <c r="B112" i="773"/>
  <c r="C112" i="773"/>
  <c r="D112" i="773"/>
  <c r="B220" i="773"/>
  <c r="C220" i="773"/>
  <c r="D220" i="773"/>
  <c r="B82" i="773"/>
  <c r="C82" i="773"/>
  <c r="D82" i="773"/>
  <c r="B292" i="773"/>
  <c r="C292" i="773"/>
  <c r="D292" i="773"/>
  <c r="B294" i="773"/>
  <c r="C294" i="773"/>
  <c r="D294" i="773"/>
  <c r="B299" i="773"/>
  <c r="C299" i="773"/>
  <c r="D299" i="773"/>
  <c r="B38" i="773"/>
  <c r="C38" i="773"/>
  <c r="D38" i="773"/>
  <c r="B300" i="773"/>
  <c r="C300" i="773"/>
  <c r="D300" i="773"/>
  <c r="B303" i="773"/>
  <c r="C303" i="773"/>
  <c r="D303" i="773"/>
  <c r="B304" i="773"/>
  <c r="C304" i="773"/>
  <c r="D304" i="773"/>
  <c r="B305" i="773"/>
  <c r="C305" i="773"/>
  <c r="D305" i="773"/>
  <c r="B307" i="773"/>
  <c r="C307" i="773"/>
  <c r="D307" i="773"/>
  <c r="B308" i="773"/>
  <c r="C308" i="773"/>
  <c r="D308" i="773"/>
  <c r="B255" i="773"/>
  <c r="C255" i="773"/>
  <c r="D255" i="773"/>
  <c r="B367" i="773"/>
  <c r="C367" i="773"/>
  <c r="D367" i="773"/>
  <c r="B309" i="773"/>
  <c r="C309" i="773"/>
  <c r="D309" i="773"/>
  <c r="B153" i="773"/>
  <c r="C153" i="773"/>
  <c r="D153" i="773"/>
  <c r="B310" i="773"/>
  <c r="C310" i="773"/>
  <c r="D310" i="773"/>
  <c r="B17" i="773"/>
  <c r="C17" i="773"/>
  <c r="D17" i="773"/>
  <c r="B312" i="773"/>
  <c r="C312" i="773"/>
  <c r="D312" i="773"/>
  <c r="B123" i="773"/>
  <c r="C123" i="773"/>
  <c r="D123" i="773"/>
  <c r="B313" i="773"/>
  <c r="C313" i="773"/>
  <c r="D313" i="773"/>
  <c r="B319" i="773"/>
  <c r="C319" i="773"/>
  <c r="D319" i="773"/>
  <c r="B315" i="773"/>
  <c r="C315" i="773"/>
  <c r="D315" i="773"/>
  <c r="B316" i="773"/>
  <c r="C316" i="773"/>
  <c r="D316" i="773"/>
  <c r="B318" i="773"/>
  <c r="C318" i="773"/>
  <c r="D318" i="773"/>
  <c r="B321" i="773"/>
  <c r="C321" i="773"/>
  <c r="D321" i="773"/>
  <c r="B322" i="773"/>
  <c r="C322" i="773"/>
  <c r="D322" i="773"/>
  <c r="B117" i="773"/>
  <c r="C117" i="773"/>
  <c r="D117" i="773"/>
  <c r="B193" i="773"/>
  <c r="C193" i="773"/>
  <c r="D193" i="773"/>
  <c r="B212" i="773"/>
  <c r="C212" i="773"/>
  <c r="D212" i="773"/>
  <c r="B336" i="773"/>
  <c r="C336" i="773"/>
  <c r="D336" i="773"/>
  <c r="B328" i="773"/>
  <c r="C328" i="773"/>
  <c r="D328" i="773"/>
  <c r="B329" i="773"/>
  <c r="C329" i="773"/>
  <c r="D329" i="773"/>
  <c r="B169" i="773"/>
  <c r="C169" i="773"/>
  <c r="D169" i="773"/>
  <c r="B340" i="773"/>
  <c r="C340" i="773"/>
  <c r="D340" i="773"/>
  <c r="B114" i="773"/>
  <c r="C114" i="773"/>
  <c r="D114" i="773"/>
  <c r="B342" i="773"/>
  <c r="C342" i="773"/>
  <c r="D342" i="773"/>
  <c r="B343" i="773"/>
  <c r="C343" i="773"/>
  <c r="D343" i="773"/>
  <c r="B347" i="773"/>
  <c r="C347" i="773"/>
  <c r="D347" i="773"/>
  <c r="B198" i="773"/>
  <c r="C198" i="773"/>
  <c r="D198" i="773"/>
  <c r="B352" i="773"/>
  <c r="C352" i="773"/>
  <c r="D352" i="773"/>
  <c r="B354" i="773"/>
  <c r="C354" i="773"/>
  <c r="D354" i="773"/>
  <c r="B355" i="773"/>
  <c r="C355" i="773"/>
  <c r="D355" i="773"/>
  <c r="B158" i="773"/>
  <c r="C158" i="773"/>
  <c r="D158" i="773"/>
  <c r="B359" i="773"/>
  <c r="C359" i="773"/>
  <c r="D359" i="773"/>
  <c r="B360" i="773"/>
  <c r="C360" i="773"/>
  <c r="D360" i="773"/>
  <c r="B361" i="773"/>
  <c r="C361" i="773"/>
  <c r="D361" i="773"/>
  <c r="B362" i="773"/>
  <c r="C362" i="773"/>
  <c r="D362" i="773"/>
  <c r="B363" i="773"/>
  <c r="C363" i="773"/>
  <c r="D363" i="773"/>
  <c r="B380" i="773"/>
  <c r="C380" i="773"/>
  <c r="D380" i="773"/>
  <c r="B381" i="773"/>
  <c r="C381" i="773"/>
  <c r="D381" i="773"/>
  <c r="B103" i="773"/>
  <c r="C103" i="773"/>
  <c r="D103" i="773"/>
  <c r="B236" i="773"/>
  <c r="C236" i="773"/>
  <c r="D236" i="773"/>
  <c r="B378" i="773"/>
  <c r="C378" i="773"/>
  <c r="D378" i="773"/>
  <c r="B54" i="773"/>
  <c r="C54" i="773"/>
  <c r="D54" i="773"/>
  <c r="B41" i="773"/>
  <c r="C41" i="773"/>
  <c r="D41" i="773"/>
  <c r="B40" i="773"/>
  <c r="C40" i="773"/>
  <c r="D40" i="773"/>
  <c r="B239" i="773"/>
  <c r="C239" i="773"/>
  <c r="D239" i="773"/>
  <c r="B139" i="773"/>
  <c r="C139" i="773"/>
  <c r="D139" i="773"/>
  <c r="B365" i="773"/>
  <c r="C365" i="773"/>
  <c r="D365" i="773"/>
  <c r="B238" i="773"/>
  <c r="C238" i="773"/>
  <c r="D238" i="773"/>
  <c r="B13" i="773"/>
  <c r="C13" i="773"/>
  <c r="D13" i="773"/>
  <c r="B269" i="773"/>
  <c r="C269" i="773"/>
  <c r="D269" i="773"/>
  <c r="B265" i="773"/>
  <c r="C265" i="773"/>
  <c r="D265" i="773"/>
  <c r="B260" i="773"/>
  <c r="C260" i="773"/>
  <c r="D260" i="773"/>
  <c r="B331" i="773"/>
  <c r="C331" i="773"/>
  <c r="D331" i="773"/>
  <c r="B334" i="773"/>
  <c r="C334" i="773"/>
  <c r="D334" i="773"/>
  <c r="B130" i="773"/>
  <c r="C130" i="773"/>
  <c r="D130" i="773"/>
  <c r="B254" i="773"/>
  <c r="C254" i="773"/>
  <c r="D254" i="773"/>
  <c r="B120" i="773"/>
  <c r="C120" i="773"/>
  <c r="D120" i="773"/>
  <c r="B369" i="773"/>
  <c r="C369" i="773"/>
  <c r="D369" i="773"/>
  <c r="B113" i="773"/>
  <c r="C113" i="773"/>
  <c r="D113" i="773"/>
  <c r="B388" i="773"/>
  <c r="C388" i="773"/>
  <c r="D388" i="773"/>
  <c r="B205" i="773"/>
  <c r="C205" i="773"/>
  <c r="D205" i="773"/>
  <c r="B366" i="773"/>
  <c r="C366" i="773"/>
  <c r="D366" i="773"/>
  <c r="B290" i="773"/>
  <c r="C290" i="773"/>
  <c r="D290" i="773"/>
  <c r="B187" i="773"/>
  <c r="C187" i="773"/>
  <c r="D187" i="773"/>
  <c r="B383" i="773"/>
  <c r="C383" i="773"/>
  <c r="D383" i="773"/>
  <c r="B385" i="773"/>
  <c r="C385" i="773"/>
  <c r="D385" i="773"/>
  <c r="B384" i="773"/>
  <c r="C384" i="773"/>
  <c r="D384" i="773"/>
  <c r="B389" i="773"/>
  <c r="C389" i="773"/>
  <c r="D389" i="773"/>
  <c r="B393" i="773"/>
  <c r="C393" i="773"/>
  <c r="D393" i="773"/>
  <c r="B124" i="773"/>
  <c r="C124" i="773"/>
  <c r="D124" i="773"/>
  <c r="B189" i="773"/>
  <c r="C189" i="773"/>
  <c r="D189" i="773"/>
  <c r="B395" i="773"/>
  <c r="C395" i="773"/>
  <c r="D395" i="773"/>
  <c r="B20" i="773"/>
  <c r="C20" i="773"/>
  <c r="D20" i="773"/>
  <c r="B396" i="773"/>
  <c r="C396" i="773"/>
  <c r="D396" i="773"/>
  <c r="B397" i="773"/>
  <c r="C397" i="773"/>
  <c r="D397" i="773"/>
  <c r="B398" i="773"/>
  <c r="C398" i="773"/>
  <c r="D398" i="773"/>
  <c r="B401" i="773"/>
  <c r="C401" i="773"/>
  <c r="D401" i="773"/>
  <c r="B402" i="773"/>
  <c r="C402" i="773"/>
  <c r="D402" i="773"/>
  <c r="B148" i="773"/>
  <c r="C148" i="773"/>
  <c r="D148" i="773"/>
  <c r="B404" i="773"/>
  <c r="C404" i="773"/>
  <c r="D404" i="773"/>
  <c r="B406" i="773"/>
  <c r="C406" i="773"/>
  <c r="D406" i="773"/>
  <c r="B407" i="773"/>
  <c r="C407" i="773"/>
  <c r="D407" i="773"/>
  <c r="B249" i="773"/>
  <c r="C249" i="773"/>
  <c r="D249" i="773"/>
  <c r="B414" i="773"/>
  <c r="C414" i="773"/>
  <c r="D414" i="773"/>
  <c r="B172" i="773"/>
  <c r="C172" i="773"/>
  <c r="D172" i="773"/>
  <c r="B115" i="773"/>
  <c r="C115" i="773"/>
  <c r="D115" i="773"/>
  <c r="B69" i="773"/>
  <c r="C69" i="773"/>
  <c r="D69" i="773"/>
  <c r="B326" i="773"/>
  <c r="C326" i="773"/>
  <c r="D326" i="773"/>
  <c r="B417" i="773"/>
  <c r="C417" i="773"/>
  <c r="D417" i="773"/>
  <c r="B420" i="773"/>
  <c r="C420" i="773"/>
  <c r="D420" i="773"/>
  <c r="B291" i="773"/>
  <c r="C291" i="773"/>
  <c r="D291" i="773"/>
  <c r="B121" i="773"/>
  <c r="C121" i="773"/>
  <c r="D121" i="773"/>
  <c r="B71" i="773"/>
  <c r="C71" i="773"/>
  <c r="D71" i="773"/>
  <c r="B262" i="773"/>
  <c r="C262" i="773"/>
  <c r="D262" i="773"/>
  <c r="B192" i="773"/>
  <c r="C192" i="773"/>
  <c r="D192" i="773"/>
  <c r="B349" i="773"/>
  <c r="C349" i="773"/>
  <c r="D349" i="773"/>
  <c r="B60" i="773"/>
  <c r="C60" i="773"/>
  <c r="D60" i="773"/>
  <c r="B19" i="773"/>
  <c r="C19" i="773"/>
  <c r="D19" i="773"/>
  <c r="B92" i="773"/>
  <c r="C92" i="773"/>
  <c r="D92" i="773"/>
  <c r="B134" i="773"/>
  <c r="C134" i="773"/>
  <c r="D134" i="773"/>
  <c r="B251" i="773"/>
  <c r="C251" i="773"/>
  <c r="D251" i="773"/>
  <c r="B49" i="773"/>
  <c r="C49" i="773"/>
  <c r="D49" i="773"/>
  <c r="B298" i="773"/>
  <c r="C298" i="773"/>
  <c r="D298" i="773"/>
  <c r="B119" i="773"/>
  <c r="C119" i="773"/>
  <c r="D119" i="773"/>
  <c r="B36" i="773"/>
  <c r="C36" i="773"/>
  <c r="D36" i="773"/>
  <c r="B358" i="773"/>
  <c r="C358" i="773"/>
  <c r="D358" i="773"/>
  <c r="B376" i="773"/>
  <c r="C376" i="773"/>
  <c r="D376" i="773"/>
  <c r="B51" i="773"/>
  <c r="C51" i="773"/>
  <c r="D51" i="773"/>
  <c r="B65" i="773"/>
  <c r="C65" i="773"/>
  <c r="D65" i="773"/>
  <c r="B143" i="773"/>
  <c r="C143" i="773"/>
  <c r="D143" i="773"/>
  <c r="B88" i="773"/>
  <c r="C88" i="773"/>
  <c r="D88" i="773"/>
  <c r="B181" i="773"/>
  <c r="C181" i="773"/>
  <c r="D181" i="773"/>
  <c r="B424" i="773"/>
  <c r="C424" i="773"/>
  <c r="D424" i="773"/>
  <c r="B95" i="773"/>
  <c r="C95" i="773"/>
  <c r="D95" i="773"/>
  <c r="B106" i="773"/>
  <c r="C106" i="773"/>
  <c r="D106" i="773"/>
  <c r="B73" i="773"/>
  <c r="C73" i="773"/>
  <c r="D73" i="773"/>
  <c r="B324" i="773"/>
  <c r="C324" i="773"/>
  <c r="D324" i="773"/>
  <c r="B127" i="773"/>
  <c r="C127" i="773"/>
  <c r="D127" i="773"/>
  <c r="B235" i="773"/>
  <c r="C235" i="773"/>
  <c r="D235" i="773"/>
  <c r="B136" i="773"/>
  <c r="C136" i="773"/>
  <c r="D136" i="773"/>
  <c r="B57" i="773"/>
  <c r="C57" i="773"/>
  <c r="D57" i="773"/>
  <c r="B43" i="773"/>
  <c r="C43" i="773"/>
  <c r="D43" i="773"/>
  <c r="B217" i="773"/>
  <c r="C217" i="773"/>
  <c r="D217" i="773"/>
  <c r="B219" i="773"/>
  <c r="C219" i="773"/>
  <c r="D219" i="773"/>
  <c r="B231" i="773"/>
  <c r="C231" i="773"/>
  <c r="D231" i="773"/>
  <c r="B242" i="773"/>
  <c r="C242" i="773"/>
  <c r="D242" i="773"/>
  <c r="B110" i="773"/>
  <c r="C110" i="773"/>
  <c r="D110" i="773"/>
  <c r="B150" i="773"/>
  <c r="C150" i="773"/>
  <c r="D150" i="773"/>
  <c r="B15" i="773"/>
  <c r="C15" i="773"/>
  <c r="D15" i="773"/>
  <c r="B280" i="773"/>
  <c r="C280" i="773"/>
  <c r="D280" i="773"/>
  <c r="B246" i="773"/>
  <c r="C246" i="773"/>
  <c r="D246" i="773"/>
  <c r="B287" i="773"/>
  <c r="C287" i="773"/>
  <c r="D287" i="773"/>
  <c r="B289" i="773"/>
  <c r="C289" i="773"/>
  <c r="D289" i="773"/>
  <c r="B83" i="773"/>
  <c r="C83" i="773"/>
  <c r="D83" i="773"/>
  <c r="B301" i="773"/>
  <c r="C301" i="773"/>
  <c r="D301" i="773"/>
  <c r="B154" i="773"/>
  <c r="C154" i="773"/>
  <c r="D154" i="773"/>
  <c r="B194" i="773"/>
  <c r="C194" i="773"/>
  <c r="D194" i="773"/>
  <c r="B199" i="773"/>
  <c r="C199" i="773"/>
  <c r="D199" i="773"/>
  <c r="B382" i="773"/>
  <c r="C382" i="773"/>
  <c r="D382" i="773"/>
  <c r="B104" i="773"/>
  <c r="C104" i="773"/>
  <c r="D104" i="773"/>
  <c r="B137" i="773"/>
  <c r="C137" i="773"/>
  <c r="D137" i="773"/>
  <c r="B237" i="773"/>
  <c r="C237" i="773"/>
  <c r="D237" i="773"/>
  <c r="B240" i="773"/>
  <c r="C240" i="773"/>
  <c r="D240" i="773"/>
  <c r="B140" i="773"/>
  <c r="C140" i="773"/>
  <c r="D140" i="773"/>
  <c r="B138" i="773"/>
  <c r="C138" i="773"/>
  <c r="D138" i="773"/>
  <c r="B270" i="773"/>
  <c r="C270" i="773"/>
  <c r="D270" i="773"/>
  <c r="B266" i="773"/>
  <c r="C266" i="773"/>
  <c r="D266" i="773"/>
  <c r="B261" i="773"/>
  <c r="C261" i="773"/>
  <c r="D261" i="773"/>
  <c r="B332" i="773"/>
  <c r="C332" i="773"/>
  <c r="D332" i="773"/>
  <c r="B335" i="773"/>
  <c r="C335" i="773"/>
  <c r="D335" i="773"/>
  <c r="B131" i="773"/>
  <c r="C131" i="773"/>
  <c r="D131" i="773"/>
  <c r="B206" i="773"/>
  <c r="C206" i="773"/>
  <c r="D206" i="773"/>
  <c r="B188" i="773"/>
  <c r="C188" i="773"/>
  <c r="D188" i="773"/>
  <c r="B386" i="773"/>
  <c r="C386" i="773"/>
  <c r="D386" i="773"/>
  <c r="B408" i="773"/>
  <c r="C408" i="773"/>
  <c r="D408" i="773"/>
  <c r="B415" i="773"/>
  <c r="C415" i="773"/>
  <c r="D415" i="773"/>
  <c r="B116" i="773"/>
  <c r="C116" i="773"/>
  <c r="D116" i="773"/>
  <c r="B70" i="773"/>
  <c r="C70" i="773"/>
  <c r="D70" i="773"/>
  <c r="B421" i="773"/>
  <c r="C421" i="773"/>
  <c r="D421" i="773"/>
  <c r="B173" i="773"/>
  <c r="C173" i="773"/>
  <c r="D173" i="773"/>
  <c r="B373" i="773"/>
  <c r="C373" i="773"/>
  <c r="D373" i="773"/>
  <c r="B258" i="773"/>
  <c r="C258" i="773"/>
  <c r="D258" i="773"/>
  <c r="B147" i="773"/>
  <c r="C147" i="773"/>
  <c r="D147" i="773"/>
  <c r="B157" i="773"/>
  <c r="C157" i="773"/>
  <c r="D157" i="773"/>
  <c r="B256" i="773"/>
  <c r="C256" i="773"/>
  <c r="D256" i="773"/>
  <c r="B374" i="773"/>
  <c r="C374" i="773"/>
  <c r="D374" i="773"/>
  <c r="B190" i="773"/>
  <c r="C190" i="773"/>
  <c r="D190" i="773"/>
  <c r="B392" i="773"/>
  <c r="C392" i="773"/>
  <c r="D392" i="773"/>
  <c r="B32" i="773"/>
  <c r="C32" i="773"/>
  <c r="D32" i="773"/>
  <c r="B29" i="773"/>
  <c r="C29" i="773"/>
  <c r="D29" i="773"/>
  <c r="B330" i="773"/>
  <c r="C330" i="773"/>
  <c r="D330" i="773"/>
  <c r="B24" i="773"/>
  <c r="C24" i="773"/>
  <c r="D24" i="773"/>
  <c r="B109" i="773"/>
  <c r="C109" i="773"/>
  <c r="D109" i="773"/>
  <c r="B59" i="773"/>
  <c r="C59" i="773"/>
  <c r="D59" i="773"/>
  <c r="B259" i="773"/>
  <c r="C259" i="773"/>
  <c r="D259" i="773"/>
  <c r="B107" i="773"/>
  <c r="C107" i="773"/>
  <c r="D107" i="773"/>
  <c r="B325" i="773"/>
  <c r="C325" i="773"/>
  <c r="D325" i="773"/>
  <c r="B268" i="773"/>
  <c r="C268" i="773"/>
  <c r="D268" i="773"/>
  <c r="B191" i="773"/>
  <c r="C191" i="773"/>
  <c r="D191" i="773"/>
  <c r="B263" i="773"/>
  <c r="C263" i="773"/>
  <c r="D263" i="773"/>
  <c r="B68" i="773"/>
  <c r="C68" i="773"/>
  <c r="D68" i="773"/>
  <c r="B275" i="773"/>
  <c r="C275" i="773"/>
  <c r="D275" i="773"/>
  <c r="B31" i="773"/>
  <c r="C31" i="773"/>
  <c r="D31" i="773"/>
  <c r="B30" i="773"/>
  <c r="C30" i="773"/>
  <c r="D30" i="773"/>
  <c r="B155" i="773"/>
  <c r="C155" i="773"/>
  <c r="D155" i="773"/>
  <c r="B9" i="773"/>
  <c r="C9" i="773"/>
  <c r="D9" i="773"/>
  <c r="B210" i="773"/>
  <c r="C210" i="773"/>
  <c r="D210" i="773"/>
  <c r="B78" i="773"/>
  <c r="C78" i="773"/>
  <c r="D78" i="773"/>
  <c r="B98" i="773"/>
  <c r="C98" i="773"/>
  <c r="D98" i="773"/>
  <c r="B356" i="773"/>
  <c r="C356" i="773"/>
  <c r="D356" i="773"/>
  <c r="B370" i="773"/>
  <c r="C370" i="773"/>
  <c r="D370" i="773"/>
  <c r="B228" i="773"/>
  <c r="C228" i="773"/>
  <c r="D228" i="773"/>
  <c r="B170" i="773"/>
  <c r="C170" i="773"/>
  <c r="D170" i="773"/>
  <c r="B160" i="773"/>
  <c r="C160" i="773"/>
  <c r="D160" i="773"/>
  <c r="B168" i="773"/>
  <c r="C168" i="773"/>
  <c r="D168" i="773"/>
  <c r="B177" i="773"/>
  <c r="C177" i="773"/>
  <c r="D177" i="773"/>
  <c r="B179" i="773"/>
  <c r="C179" i="773"/>
  <c r="D179" i="773"/>
  <c r="B183" i="773"/>
  <c r="C183" i="773"/>
  <c r="D183" i="773"/>
  <c r="B399" i="773"/>
  <c r="C399" i="773"/>
  <c r="D399" i="773"/>
  <c r="B203" i="773"/>
  <c r="C203" i="773"/>
  <c r="D203" i="773"/>
  <c r="B222" i="773"/>
  <c r="C222" i="773"/>
  <c r="D222" i="773"/>
  <c r="B224" i="773"/>
  <c r="C224" i="773"/>
  <c r="D224" i="773"/>
  <c r="B208" i="773"/>
  <c r="C208" i="773"/>
  <c r="D208" i="773"/>
  <c r="B248" i="773"/>
  <c r="C248" i="773"/>
  <c r="D248" i="773"/>
  <c r="B184" i="773"/>
  <c r="C184" i="773"/>
  <c r="D184" i="773"/>
  <c r="B185" i="773"/>
  <c r="C185" i="773"/>
  <c r="D185" i="773"/>
  <c r="B281" i="773"/>
  <c r="C281" i="773"/>
  <c r="D281" i="773"/>
  <c r="B285" i="773"/>
  <c r="C285" i="773"/>
  <c r="D285" i="773"/>
  <c r="B293" i="773"/>
  <c r="C293" i="773"/>
  <c r="D293" i="773"/>
  <c r="B295" i="773"/>
  <c r="C295" i="773"/>
  <c r="D295" i="773"/>
  <c r="B302" i="773"/>
  <c r="C302" i="773"/>
  <c r="D302" i="773"/>
  <c r="B96" i="773"/>
  <c r="C96" i="773"/>
  <c r="D96" i="773"/>
  <c r="B306" i="773"/>
  <c r="C306" i="773"/>
  <c r="D306" i="773"/>
  <c r="B317" i="773"/>
  <c r="C317" i="773"/>
  <c r="D317" i="773"/>
  <c r="B320" i="773"/>
  <c r="C320" i="773"/>
  <c r="D320" i="773"/>
  <c r="B341" i="773"/>
  <c r="C341" i="773"/>
  <c r="D341" i="773"/>
  <c r="B176" i="773"/>
  <c r="C176" i="773"/>
  <c r="D176" i="773"/>
  <c r="B344" i="773"/>
  <c r="C344" i="773"/>
  <c r="D344" i="773"/>
  <c r="B207" i="773"/>
  <c r="C207" i="773"/>
  <c r="D207" i="773"/>
  <c r="B346" i="773"/>
  <c r="C346" i="773"/>
  <c r="D346" i="773"/>
  <c r="B348" i="773"/>
  <c r="C348" i="773"/>
  <c r="D348" i="773"/>
  <c r="B353" i="773"/>
  <c r="C353" i="773"/>
  <c r="D353" i="773"/>
  <c r="B364" i="773"/>
  <c r="C364" i="773"/>
  <c r="D364" i="773"/>
  <c r="B390" i="773"/>
  <c r="C390" i="773"/>
  <c r="D390" i="773"/>
  <c r="B387" i="773"/>
  <c r="C387" i="773"/>
  <c r="D387" i="773"/>
  <c r="B410" i="773"/>
  <c r="C410" i="773"/>
  <c r="D410" i="773"/>
  <c r="B226" i="773"/>
  <c r="C226" i="773"/>
  <c r="D226" i="773"/>
  <c r="B416" i="773"/>
  <c r="C416" i="773"/>
  <c r="D416" i="773"/>
  <c r="B338" i="773"/>
  <c r="C338" i="773"/>
  <c r="D338" i="773"/>
  <c r="B422" i="773"/>
  <c r="C422" i="773"/>
  <c r="D422" i="773"/>
  <c r="B274" i="773"/>
  <c r="C274" i="773"/>
  <c r="D274" i="773"/>
  <c r="B252" i="773"/>
  <c r="C252" i="773"/>
  <c r="D252" i="773"/>
  <c r="B79" i="773"/>
  <c r="C79" i="773"/>
  <c r="D79" i="773"/>
  <c r="B209" i="773"/>
  <c r="C209" i="773"/>
  <c r="D209" i="773"/>
  <c r="B28" i="773"/>
  <c r="C28" i="773"/>
  <c r="D28" i="773"/>
  <c r="B314" i="773"/>
  <c r="C314" i="773"/>
  <c r="D314" i="773"/>
  <c r="B22" i="773"/>
  <c r="C22" i="773"/>
  <c r="D22" i="773"/>
  <c r="B21" i="773"/>
  <c r="C21" i="773"/>
  <c r="D21" i="773"/>
  <c r="B197" i="773"/>
  <c r="C197" i="773"/>
  <c r="D197" i="773"/>
  <c r="B86" i="773"/>
  <c r="C86" i="773"/>
  <c r="D86" i="773"/>
  <c r="B211" i="773"/>
  <c r="C211" i="773"/>
  <c r="D211" i="773"/>
  <c r="B350" i="773"/>
  <c r="C350" i="773"/>
  <c r="D350" i="773"/>
  <c r="B61" i="773"/>
  <c r="C61" i="773"/>
  <c r="D61" i="773"/>
  <c r="D18" i="773"/>
  <c r="C18" i="773"/>
  <c r="B18" i="773"/>
  <c r="E176" i="773"/>
  <c r="F176" i="773" s="1"/>
  <c r="E344" i="773"/>
  <c r="F344" i="773" s="1"/>
  <c r="E207" i="773"/>
  <c r="F207" i="773" s="1"/>
  <c r="E346" i="773"/>
  <c r="F346" i="773" s="1"/>
  <c r="E348" i="773"/>
  <c r="F348" i="773" s="1"/>
  <c r="E353" i="773"/>
  <c r="F353" i="773" s="1"/>
  <c r="E364" i="773"/>
  <c r="F364" i="773" s="1"/>
  <c r="E390" i="773"/>
  <c r="F390" i="773" s="1"/>
  <c r="E387" i="773"/>
  <c r="F387" i="773" s="1"/>
  <c r="E410" i="773"/>
  <c r="F410" i="773" s="1"/>
  <c r="E226" i="773"/>
  <c r="G226" i="773" s="1"/>
  <c r="E416" i="773"/>
  <c r="G416" i="773" s="1"/>
  <c r="E338" i="773"/>
  <c r="F338" i="773" s="1"/>
  <c r="E422" i="773"/>
  <c r="F422" i="773" s="1"/>
  <c r="E274" i="773"/>
  <c r="F274" i="773" s="1"/>
  <c r="E252" i="773"/>
  <c r="G252" i="773" s="1"/>
  <c r="E79" i="773"/>
  <c r="F79" i="773" s="1"/>
  <c r="E209" i="773"/>
  <c r="F209" i="773" s="1"/>
  <c r="E28" i="773"/>
  <c r="F28" i="773" s="1"/>
  <c r="E314" i="773"/>
  <c r="F314" i="773" s="1"/>
  <c r="E22" i="773"/>
  <c r="G22" i="773" s="1"/>
  <c r="E21" i="773"/>
  <c r="G21" i="773" s="1"/>
  <c r="E197" i="773"/>
  <c r="G197" i="773" s="1"/>
  <c r="E86" i="773"/>
  <c r="G86" i="773" s="1"/>
  <c r="E211" i="773"/>
  <c r="F211" i="773" s="1"/>
  <c r="E350" i="773"/>
  <c r="F350" i="773" s="1"/>
  <c r="E61" i="773"/>
  <c r="G61" i="773" s="1"/>
  <c r="I126" i="42"/>
  <c r="I58" i="42"/>
  <c r="C126" i="42"/>
  <c r="J126" i="42" s="1"/>
  <c r="C58" i="42"/>
  <c r="J58" i="42" s="1"/>
  <c r="C88" i="42"/>
  <c r="C132" i="42"/>
  <c r="C440" i="42"/>
  <c r="C248" i="42"/>
  <c r="C235" i="42"/>
  <c r="C47" i="42"/>
  <c r="C322" i="42"/>
  <c r="C252" i="42"/>
  <c r="C24" i="42"/>
  <c r="C288" i="42"/>
  <c r="C275" i="42"/>
  <c r="C30" i="42"/>
  <c r="C118" i="42"/>
  <c r="C321" i="42"/>
  <c r="C33" i="42"/>
  <c r="C34" i="42"/>
  <c r="C121" i="42"/>
  <c r="C32" i="42"/>
  <c r="C389" i="42"/>
  <c r="C131" i="42"/>
  <c r="C38" i="42"/>
  <c r="C42" i="42"/>
  <c r="C159" i="42"/>
  <c r="C267" i="42"/>
  <c r="C44" i="42"/>
  <c r="C67" i="42"/>
  <c r="C417" i="42"/>
  <c r="C411" i="42"/>
  <c r="C20" i="42"/>
  <c r="C361" i="42"/>
  <c r="C68" i="42"/>
  <c r="C45" i="42"/>
  <c r="C375" i="42"/>
  <c r="C456" i="42"/>
  <c r="C4" i="42"/>
  <c r="C46" i="42"/>
  <c r="C49" i="42"/>
  <c r="C50" i="42"/>
  <c r="C200" i="42"/>
  <c r="C21" i="42"/>
  <c r="C408" i="42"/>
  <c r="C56" i="42"/>
  <c r="C461" i="42"/>
  <c r="C366" i="42"/>
  <c r="C59" i="42"/>
  <c r="C61" i="42"/>
  <c r="C62" i="42"/>
  <c r="C60" i="42"/>
  <c r="C63" i="42"/>
  <c r="C152" i="42"/>
  <c r="C140" i="42"/>
  <c r="C468" i="42"/>
  <c r="C75" i="42"/>
  <c r="C78" i="42"/>
  <c r="C79" i="42"/>
  <c r="C81" i="42"/>
  <c r="C82" i="42"/>
  <c r="C317" i="42"/>
  <c r="C31" i="42"/>
  <c r="C84" i="42"/>
  <c r="C454" i="42"/>
  <c r="C86" i="42"/>
  <c r="C73" i="42"/>
  <c r="C180" i="42"/>
  <c r="C3" i="42"/>
  <c r="C265" i="42"/>
  <c r="C474" i="42"/>
  <c r="C87" i="42"/>
  <c r="C425" i="42"/>
  <c r="C90" i="42"/>
  <c r="C91" i="42"/>
  <c r="C93" i="42"/>
  <c r="C96" i="42"/>
  <c r="C97" i="42"/>
  <c r="C102" i="42"/>
  <c r="C147" i="42"/>
  <c r="C250" i="42"/>
  <c r="C70" i="42"/>
  <c r="C352" i="42"/>
  <c r="C208" i="42"/>
  <c r="C17" i="42"/>
  <c r="C124" i="42"/>
  <c r="C127" i="42"/>
  <c r="C128" i="42"/>
  <c r="C237" i="42"/>
  <c r="C74" i="42"/>
  <c r="C133" i="42"/>
  <c r="C99" i="42"/>
  <c r="C138" i="42"/>
  <c r="C98" i="42"/>
  <c r="C141" i="42"/>
  <c r="C168" i="42"/>
  <c r="C142" i="42"/>
  <c r="C143" i="42"/>
  <c r="C5" i="42"/>
  <c r="C55" i="42"/>
  <c r="C197" i="42"/>
  <c r="C413" i="42"/>
  <c r="C418" i="42"/>
  <c r="C52" i="42"/>
  <c r="C157" i="42"/>
  <c r="C364" i="42"/>
  <c r="C41" i="42"/>
  <c r="C155" i="42"/>
  <c r="C148" i="42"/>
  <c r="C172" i="42"/>
  <c r="C199" i="42"/>
  <c r="C158" i="42"/>
  <c r="C205" i="42"/>
  <c r="C435" i="42"/>
  <c r="C160" i="42"/>
  <c r="C162" i="42"/>
  <c r="C163" i="42"/>
  <c r="C164" i="42"/>
  <c r="C71" i="42"/>
  <c r="C204" i="42"/>
  <c r="C129" i="42"/>
  <c r="C171" i="42"/>
  <c r="C463" i="42"/>
  <c r="C178" i="42"/>
  <c r="C459" i="42"/>
  <c r="C181" i="42"/>
  <c r="C476" i="42"/>
  <c r="C338" i="42"/>
  <c r="C448" i="42"/>
  <c r="C186" i="42"/>
  <c r="C245" i="42"/>
  <c r="C216" i="42"/>
  <c r="C217" i="42"/>
  <c r="C218" i="42"/>
  <c r="C219" i="42"/>
  <c r="C220" i="42"/>
  <c r="C223" i="42"/>
  <c r="C225" i="42"/>
  <c r="C227" i="42"/>
  <c r="C233" i="42"/>
  <c r="C470" i="42"/>
  <c r="C234" i="42"/>
  <c r="C241" i="42"/>
  <c r="C229" i="42"/>
  <c r="C236" i="42"/>
  <c r="C270" i="42"/>
  <c r="C367" i="42"/>
  <c r="C111" i="42"/>
  <c r="C203" i="42"/>
  <c r="C10" i="42"/>
  <c r="C108" i="42"/>
  <c r="C9" i="42"/>
  <c r="C107" i="42"/>
  <c r="C104" i="42"/>
  <c r="C342" i="42"/>
  <c r="C420" i="42"/>
  <c r="C54" i="42"/>
  <c r="C242" i="42"/>
  <c r="C451" i="42"/>
  <c r="C243" i="42"/>
  <c r="C257" i="42"/>
  <c r="C146" i="42"/>
  <c r="C462" i="42"/>
  <c r="C276" i="42"/>
  <c r="C278" i="42"/>
  <c r="C8" i="42"/>
  <c r="C291" i="42"/>
  <c r="C292" i="42"/>
  <c r="C296" i="42"/>
  <c r="C302" i="42"/>
  <c r="C304" i="42"/>
  <c r="C306" i="42"/>
  <c r="C244" i="42"/>
  <c r="C355" i="42"/>
  <c r="C311" i="42"/>
  <c r="C382" i="42"/>
  <c r="C312" i="42"/>
  <c r="C112" i="42"/>
  <c r="C222" i="42"/>
  <c r="C80" i="42"/>
  <c r="C315" i="42"/>
  <c r="C319" i="42"/>
  <c r="C323" i="42"/>
  <c r="C36" i="42"/>
  <c r="C324" i="42"/>
  <c r="C327" i="42"/>
  <c r="C328" i="42"/>
  <c r="C330" i="42"/>
  <c r="C334" i="42"/>
  <c r="C285" i="42"/>
  <c r="C335" i="42"/>
  <c r="C37" i="42"/>
  <c r="C254" i="42"/>
  <c r="C404" i="42"/>
  <c r="C336" i="42"/>
  <c r="C150" i="42"/>
  <c r="C337" i="42"/>
  <c r="C125" i="42"/>
  <c r="C11" i="42"/>
  <c r="C339" i="42"/>
  <c r="C122" i="42"/>
  <c r="C340" i="42"/>
  <c r="C348" i="42"/>
  <c r="C344" i="42"/>
  <c r="C345" i="42"/>
  <c r="C347" i="42"/>
  <c r="C350" i="42"/>
  <c r="C351" i="42"/>
  <c r="C116" i="42"/>
  <c r="C196" i="42"/>
  <c r="C215" i="42"/>
  <c r="C363" i="42"/>
  <c r="C356" i="42"/>
  <c r="C357" i="42"/>
  <c r="C166" i="42"/>
  <c r="C368" i="42"/>
  <c r="C114" i="42"/>
  <c r="C371" i="42"/>
  <c r="C372" i="42"/>
  <c r="C374" i="42"/>
  <c r="C378" i="42"/>
  <c r="C202" i="42"/>
  <c r="C383" i="42"/>
  <c r="C386" i="42"/>
  <c r="C387" i="42"/>
  <c r="C154" i="42"/>
  <c r="C391" i="42"/>
  <c r="C397" i="42"/>
  <c r="C398" i="42"/>
  <c r="C399" i="42"/>
  <c r="C400" i="42"/>
  <c r="C421" i="42"/>
  <c r="C423" i="42"/>
  <c r="C100" i="42"/>
  <c r="C135" i="42"/>
  <c r="C238" i="42"/>
  <c r="C419" i="42"/>
  <c r="C53" i="42"/>
  <c r="C40" i="42"/>
  <c r="C39" i="42"/>
  <c r="C240" i="42"/>
  <c r="C137" i="42"/>
  <c r="C136" i="42"/>
  <c r="C402" i="42"/>
  <c r="C239" i="42"/>
  <c r="C7" i="42"/>
  <c r="C269" i="42"/>
  <c r="C266" i="42"/>
  <c r="C263" i="42"/>
  <c r="C360" i="42"/>
  <c r="C362" i="42"/>
  <c r="C130" i="42"/>
  <c r="C253" i="42"/>
  <c r="C119" i="42"/>
  <c r="C409" i="42"/>
  <c r="C113" i="42"/>
  <c r="C431" i="42"/>
  <c r="C209" i="42"/>
  <c r="C403" i="42"/>
  <c r="C313" i="42"/>
  <c r="C187" i="42"/>
  <c r="C426" i="42"/>
  <c r="C428" i="42"/>
  <c r="C427" i="42"/>
  <c r="C432" i="42"/>
  <c r="C438" i="42"/>
  <c r="C123" i="42"/>
  <c r="C188" i="42"/>
  <c r="C441" i="42"/>
  <c r="C14" i="42"/>
  <c r="C442" i="42"/>
  <c r="C443" i="42"/>
  <c r="C444" i="42"/>
  <c r="C452" i="42"/>
  <c r="C453" i="42"/>
  <c r="C145" i="42"/>
  <c r="C455" i="42"/>
  <c r="C457" i="42"/>
  <c r="C458" i="42"/>
  <c r="C247" i="42"/>
  <c r="C464" i="42"/>
  <c r="C169" i="42"/>
  <c r="C115" i="42"/>
  <c r="C65" i="42"/>
  <c r="C354" i="42"/>
  <c r="C467" i="42"/>
  <c r="C471" i="42"/>
  <c r="C314" i="42"/>
  <c r="C120" i="42"/>
  <c r="C69" i="42"/>
  <c r="C170" i="42"/>
  <c r="C415" i="42"/>
  <c r="C22" i="42"/>
  <c r="C259" i="42"/>
  <c r="C144" i="42"/>
  <c r="C153" i="42"/>
  <c r="C256" i="42"/>
  <c r="C416" i="42"/>
  <c r="C189" i="42"/>
  <c r="C436" i="42"/>
  <c r="C422" i="42"/>
  <c r="C191" i="42"/>
  <c r="C447" i="42"/>
  <c r="C29" i="42"/>
  <c r="C26" i="42"/>
  <c r="C359" i="42"/>
  <c r="C19" i="42"/>
  <c r="C376" i="42"/>
  <c r="C105" i="42"/>
  <c r="C57" i="42"/>
  <c r="C262" i="42"/>
  <c r="C103" i="42"/>
  <c r="C353" i="42"/>
  <c r="C268" i="42"/>
  <c r="C406" i="42"/>
  <c r="C193" i="42"/>
  <c r="C264" i="42"/>
  <c r="C287" i="42"/>
  <c r="C64" i="42"/>
  <c r="C281" i="42"/>
  <c r="C407" i="42"/>
  <c r="C28" i="42"/>
  <c r="C27" i="42"/>
  <c r="C151" i="42"/>
  <c r="C95" i="42"/>
  <c r="C2" i="42"/>
  <c r="C213" i="42"/>
  <c r="C76" i="42"/>
  <c r="C94" i="42"/>
  <c r="C388" i="42"/>
  <c r="C410" i="42"/>
  <c r="C231" i="42"/>
  <c r="C167" i="42"/>
  <c r="C156" i="42"/>
  <c r="C165" i="42"/>
  <c r="C175" i="42"/>
  <c r="C179" i="42"/>
  <c r="C182" i="42"/>
  <c r="C449" i="42"/>
  <c r="C207" i="42"/>
  <c r="C224" i="42"/>
  <c r="C226" i="42"/>
  <c r="C211" i="42"/>
  <c r="C246" i="42"/>
  <c r="C184" i="42"/>
  <c r="C185" i="42"/>
  <c r="C297" i="42"/>
  <c r="C307" i="42"/>
  <c r="C316" i="42"/>
  <c r="C320" i="42"/>
  <c r="C325" i="42"/>
  <c r="C92" i="42"/>
  <c r="C331" i="42"/>
  <c r="C346" i="42"/>
  <c r="C349" i="42"/>
  <c r="C369" i="42"/>
  <c r="C173" i="42"/>
  <c r="C373" i="42"/>
  <c r="C210" i="42"/>
  <c r="C377" i="42"/>
  <c r="C379" i="42"/>
  <c r="C384" i="42"/>
  <c r="C401" i="42"/>
  <c r="C434" i="42"/>
  <c r="C429" i="42"/>
  <c r="C460" i="42"/>
  <c r="C228" i="42"/>
  <c r="C465" i="42"/>
  <c r="C272" i="42"/>
  <c r="C310" i="42"/>
  <c r="C198" i="42"/>
  <c r="C194" i="42"/>
  <c r="C43" i="42"/>
  <c r="C109" i="42"/>
  <c r="C18" i="42"/>
  <c r="C279" i="42"/>
  <c r="C271" i="42"/>
  <c r="C439" i="42"/>
  <c r="C437" i="42"/>
  <c r="C261" i="42"/>
  <c r="C106" i="42"/>
  <c r="C66" i="42"/>
  <c r="C51" i="42"/>
  <c r="C260" i="42"/>
  <c r="C365" i="42"/>
  <c r="C446" i="42"/>
  <c r="C251" i="42"/>
  <c r="C343" i="42"/>
  <c r="C230" i="42"/>
  <c r="C405" i="42"/>
  <c r="C258" i="42"/>
  <c r="C414" i="42"/>
  <c r="C396" i="42"/>
  <c r="C412" i="42"/>
  <c r="C13" i="42"/>
  <c r="C466" i="42"/>
  <c r="C221" i="42"/>
  <c r="C149" i="42"/>
  <c r="C358" i="42"/>
  <c r="C473" i="42"/>
  <c r="C472" i="42"/>
  <c r="C286" i="42"/>
  <c r="C280" i="42"/>
  <c r="C134" i="42"/>
  <c r="C395" i="42"/>
  <c r="C273" i="42"/>
  <c r="C274" i="42"/>
  <c r="C232" i="42"/>
  <c r="C161" i="42"/>
  <c r="C326" i="42"/>
  <c r="C333" i="42"/>
  <c r="C475" i="42"/>
  <c r="C85" i="42"/>
  <c r="C72" i="42"/>
  <c r="C101" i="42"/>
  <c r="C190" i="42"/>
  <c r="C393" i="42"/>
  <c r="C89" i="42"/>
  <c r="C176" i="42"/>
  <c r="C206" i="42"/>
  <c r="C177" i="42"/>
  <c r="C117" i="42"/>
  <c r="C183" i="42"/>
  <c r="C255" i="42"/>
  <c r="C249" i="42"/>
  <c r="C277" i="42"/>
  <c r="C174" i="42"/>
  <c r="C282" i="42"/>
  <c r="C283" i="42"/>
  <c r="C385" i="42"/>
  <c r="C284" i="42"/>
  <c r="C392" i="42"/>
  <c r="C77" i="42"/>
  <c r="C23" i="42"/>
  <c r="C289" i="42"/>
  <c r="C212" i="42"/>
  <c r="C290" i="42"/>
  <c r="C293" i="42"/>
  <c r="C25" i="42"/>
  <c r="C294" i="42"/>
  <c r="C380" i="42"/>
  <c r="C299" i="42"/>
  <c r="C295" i="42"/>
  <c r="C300" i="42"/>
  <c r="C301" i="42"/>
  <c r="C303" i="42"/>
  <c r="C308" i="42"/>
  <c r="C309" i="42"/>
  <c r="C329" i="42"/>
  <c r="C394" i="42"/>
  <c r="C192" i="42"/>
  <c r="C195" i="42"/>
  <c r="C332" i="42"/>
  <c r="C469" i="42"/>
  <c r="C298" i="42"/>
  <c r="C424" i="42"/>
  <c r="C430" i="42"/>
  <c r="C305" i="42"/>
  <c r="C433" i="42"/>
  <c r="C35" i="42"/>
  <c r="C139" i="42"/>
  <c r="C48" i="42"/>
  <c r="C318" i="42"/>
  <c r="C341" i="42"/>
  <c r="C16" i="42"/>
  <c r="C445" i="42"/>
  <c r="C15" i="42"/>
  <c r="C6" i="42"/>
  <c r="C450" i="42"/>
  <c r="C201" i="42"/>
  <c r="C83" i="42"/>
  <c r="C110" i="42"/>
  <c r="C214" i="42"/>
  <c r="C381" i="42"/>
  <c r="C390" i="42"/>
  <c r="C370" i="42"/>
  <c r="F86" i="773" l="1"/>
  <c r="H86" i="773" s="1"/>
  <c r="G422" i="773"/>
  <c r="H422" i="773" s="1"/>
  <c r="F197" i="773"/>
  <c r="M197" i="773" s="1"/>
  <c r="F252" i="773"/>
  <c r="H252" i="773" s="1"/>
  <c r="G79" i="773"/>
  <c r="H79" i="773" s="1"/>
  <c r="F22" i="773"/>
  <c r="M22" i="773" s="1"/>
  <c r="G211" i="773"/>
  <c r="L211" i="773" s="1"/>
  <c r="G28" i="773"/>
  <c r="L28" i="773" s="1"/>
  <c r="G410" i="773"/>
  <c r="H410" i="773" s="1"/>
  <c r="F416" i="773"/>
  <c r="H416" i="773" s="1"/>
  <c r="F61" i="773"/>
  <c r="I61" i="773" s="1"/>
  <c r="G274" i="773"/>
  <c r="K274" i="773" s="1"/>
  <c r="F226" i="773"/>
  <c r="J226" i="773" s="1"/>
  <c r="G364" i="773"/>
  <c r="M364" i="773" s="1"/>
  <c r="F21" i="773"/>
  <c r="L21" i="773" s="1"/>
  <c r="H211" i="773"/>
  <c r="H314" i="773"/>
  <c r="K86" i="773"/>
  <c r="J197" i="773"/>
  <c r="H197" i="773"/>
  <c r="H350" i="773"/>
  <c r="I252" i="773"/>
  <c r="G350" i="773"/>
  <c r="K350" i="773" s="1"/>
  <c r="G338" i="773"/>
  <c r="J338" i="773" s="1"/>
  <c r="G390" i="773"/>
  <c r="J390" i="773" s="1"/>
  <c r="L252" i="773"/>
  <c r="G314" i="773"/>
  <c r="K314" i="773" s="1"/>
  <c r="G209" i="773"/>
  <c r="H209" i="773" s="1"/>
  <c r="K252" i="773"/>
  <c r="G387" i="773"/>
  <c r="J387" i="773" s="1"/>
  <c r="G348" i="773"/>
  <c r="J348" i="773" s="1"/>
  <c r="I86" i="773"/>
  <c r="I211" i="773"/>
  <c r="M86" i="773"/>
  <c r="I197" i="773"/>
  <c r="I22" i="773"/>
  <c r="M252" i="773"/>
  <c r="I274" i="773"/>
  <c r="M422" i="773"/>
  <c r="G207" i="773"/>
  <c r="J207" i="773" s="1"/>
  <c r="G176" i="773"/>
  <c r="J176" i="773" s="1"/>
  <c r="J86" i="773"/>
  <c r="J252" i="773"/>
  <c r="J422" i="773"/>
  <c r="M274" i="773"/>
  <c r="I422" i="773"/>
  <c r="L61" i="773"/>
  <c r="L197" i="773"/>
  <c r="L22" i="773"/>
  <c r="L79" i="773"/>
  <c r="L274" i="773"/>
  <c r="K197" i="773"/>
  <c r="K364" i="773"/>
  <c r="G353" i="773"/>
  <c r="K353" i="773" s="1"/>
  <c r="G346" i="773"/>
  <c r="I346" i="773" s="1"/>
  <c r="G344" i="773"/>
  <c r="L344" i="773" s="1"/>
  <c r="L226" i="773" l="1"/>
  <c r="J416" i="773"/>
  <c r="K226" i="773"/>
  <c r="K79" i="773"/>
  <c r="I226" i="773"/>
  <c r="K422" i="773"/>
  <c r="L422" i="773"/>
  <c r="M211" i="773"/>
  <c r="J211" i="773"/>
  <c r="K211" i="773"/>
  <c r="I364" i="773"/>
  <c r="L364" i="773"/>
  <c r="J22" i="773"/>
  <c r="J364" i="773"/>
  <c r="H364" i="773"/>
  <c r="H22" i="773"/>
  <c r="K22" i="773"/>
  <c r="I348" i="773"/>
  <c r="K348" i="773"/>
  <c r="J350" i="773"/>
  <c r="J410" i="773"/>
  <c r="M410" i="773"/>
  <c r="I79" i="773"/>
  <c r="M79" i="773"/>
  <c r="J21" i="773"/>
  <c r="K21" i="773"/>
  <c r="J28" i="773"/>
  <c r="I28" i="773"/>
  <c r="J274" i="773"/>
  <c r="M390" i="773"/>
  <c r="K28" i="773"/>
  <c r="I21" i="773"/>
  <c r="L86" i="773"/>
  <c r="M21" i="773"/>
  <c r="M28" i="773"/>
  <c r="J79" i="773"/>
  <c r="M416" i="773"/>
  <c r="L416" i="773"/>
  <c r="J209" i="773"/>
  <c r="L338" i="773"/>
  <c r="I416" i="773"/>
  <c r="K416" i="773"/>
  <c r="K338" i="773"/>
  <c r="H28" i="773"/>
  <c r="K61" i="773"/>
  <c r="M314" i="773"/>
  <c r="M226" i="773"/>
  <c r="I410" i="773"/>
  <c r="H226" i="773"/>
  <c r="H21" i="773"/>
  <c r="I338" i="773"/>
  <c r="J61" i="773"/>
  <c r="L387" i="773"/>
  <c r="M61" i="773"/>
  <c r="H274" i="773"/>
  <c r="I387" i="773"/>
  <c r="H61" i="773"/>
  <c r="L410" i="773"/>
  <c r="K387" i="773"/>
  <c r="K209" i="773"/>
  <c r="M209" i="773"/>
  <c r="K410" i="773"/>
  <c r="K390" i="773"/>
  <c r="J314" i="773"/>
  <c r="H390" i="773"/>
  <c r="H338" i="773"/>
  <c r="I176" i="773"/>
  <c r="L209" i="773"/>
  <c r="I390" i="773"/>
  <c r="M338" i="773"/>
  <c r="M350" i="773"/>
  <c r="M207" i="773"/>
  <c r="I209" i="773"/>
  <c r="L314" i="773"/>
  <c r="L350" i="773"/>
  <c r="H387" i="773"/>
  <c r="I314" i="773"/>
  <c r="L348" i="773"/>
  <c r="M387" i="773"/>
  <c r="H348" i="773"/>
  <c r="I350" i="773"/>
  <c r="L390" i="773"/>
  <c r="M348" i="773"/>
  <c r="H207" i="773"/>
  <c r="J353" i="773"/>
  <c r="H346" i="773"/>
  <c r="I207" i="773"/>
  <c r="I353" i="773"/>
  <c r="L346" i="773"/>
  <c r="H353" i="773"/>
  <c r="M344" i="773"/>
  <c r="H176" i="773"/>
  <c r="L207" i="773"/>
  <c r="L353" i="773"/>
  <c r="K344" i="773"/>
  <c r="M176" i="773"/>
  <c r="K207" i="773"/>
  <c r="M346" i="773"/>
  <c r="J344" i="773"/>
  <c r="L176" i="773"/>
  <c r="K346" i="773"/>
  <c r="I344" i="773"/>
  <c r="K176" i="773"/>
  <c r="M353" i="773"/>
  <c r="J346" i="773"/>
  <c r="H344" i="773"/>
  <c r="E92" i="773"/>
  <c r="E134" i="773"/>
  <c r="E251" i="773"/>
  <c r="E49" i="773"/>
  <c r="E298" i="773"/>
  <c r="E119" i="773"/>
  <c r="E36" i="773"/>
  <c r="E358" i="773"/>
  <c r="E376" i="773"/>
  <c r="E51" i="773"/>
  <c r="E65" i="773"/>
  <c r="E143" i="773"/>
  <c r="E88" i="773"/>
  <c r="E181" i="773"/>
  <c r="E424" i="773"/>
  <c r="E95" i="773"/>
  <c r="E106" i="773"/>
  <c r="E73" i="773"/>
  <c r="E324" i="773"/>
  <c r="E127" i="773"/>
  <c r="E235" i="773"/>
  <c r="E136" i="773"/>
  <c r="E57" i="773"/>
  <c r="E43" i="773"/>
  <c r="E217" i="773"/>
  <c r="E219" i="773"/>
  <c r="E231" i="773"/>
  <c r="E242" i="773"/>
  <c r="E110" i="773"/>
  <c r="E150" i="773"/>
  <c r="E15" i="773"/>
  <c r="E280" i="773"/>
  <c r="E246" i="773"/>
  <c r="E287" i="773"/>
  <c r="E289" i="773"/>
  <c r="E83" i="773"/>
  <c r="E301" i="773"/>
  <c r="E154" i="773"/>
  <c r="E194" i="773"/>
  <c r="E199" i="773"/>
  <c r="E382" i="773"/>
  <c r="E104" i="773"/>
  <c r="E137" i="773"/>
  <c r="E237" i="773"/>
  <c r="E240" i="773"/>
  <c r="E140" i="773"/>
  <c r="E138" i="773"/>
  <c r="E270" i="773"/>
  <c r="E266" i="773"/>
  <c r="E261" i="773"/>
  <c r="E332" i="773"/>
  <c r="E335" i="773"/>
  <c r="E131" i="773"/>
  <c r="E206" i="773"/>
  <c r="E188" i="773"/>
  <c r="E386" i="773"/>
  <c r="E408" i="773"/>
  <c r="E415" i="773"/>
  <c r="E116" i="773"/>
  <c r="E70" i="773"/>
  <c r="E421" i="773"/>
  <c r="E173" i="773"/>
  <c r="E373" i="773"/>
  <c r="E258" i="773"/>
  <c r="E147" i="773"/>
  <c r="E157" i="773"/>
  <c r="E256" i="773"/>
  <c r="E374" i="773"/>
  <c r="E190" i="773"/>
  <c r="E392" i="773"/>
  <c r="E32" i="773"/>
  <c r="E29" i="773"/>
  <c r="E330" i="773"/>
  <c r="E24" i="773"/>
  <c r="E109" i="773"/>
  <c r="E59" i="773"/>
  <c r="E259" i="773"/>
  <c r="E107" i="773"/>
  <c r="E325" i="773"/>
  <c r="E268" i="773"/>
  <c r="E191" i="773"/>
  <c r="E263" i="773"/>
  <c r="E68" i="773"/>
  <c r="E275" i="773"/>
  <c r="E31" i="773"/>
  <c r="E30" i="773"/>
  <c r="E155" i="773"/>
  <c r="E9" i="773"/>
  <c r="E210" i="773"/>
  <c r="E78" i="773"/>
  <c r="E98" i="773"/>
  <c r="E356" i="773"/>
  <c r="E370" i="773"/>
  <c r="E228" i="773"/>
  <c r="E170" i="773"/>
  <c r="E160" i="773"/>
  <c r="E168" i="773"/>
  <c r="E177" i="773"/>
  <c r="E179" i="773"/>
  <c r="E183" i="773"/>
  <c r="E399" i="773"/>
  <c r="E203" i="773"/>
  <c r="E222" i="773"/>
  <c r="E224" i="773"/>
  <c r="E208" i="773"/>
  <c r="E248" i="773"/>
  <c r="E184" i="773"/>
  <c r="E185" i="773"/>
  <c r="E281" i="773"/>
  <c r="E285" i="773"/>
  <c r="E293" i="773"/>
  <c r="E295" i="773"/>
  <c r="E302" i="773"/>
  <c r="E96" i="773"/>
  <c r="E306" i="773"/>
  <c r="E317" i="773"/>
  <c r="E320" i="773"/>
  <c r="E341" i="773"/>
  <c r="E19" i="773"/>
  <c r="E91" i="773"/>
  <c r="E133" i="773"/>
  <c r="E394" i="773"/>
  <c r="E250" i="773"/>
  <c r="E232" i="773"/>
  <c r="E48" i="773"/>
  <c r="E297" i="773"/>
  <c r="E27" i="773"/>
  <c r="E276" i="773"/>
  <c r="E271" i="773"/>
  <c r="E33" i="773"/>
  <c r="E118" i="773"/>
  <c r="E296" i="773"/>
  <c r="E37" i="773"/>
  <c r="E122" i="773"/>
  <c r="E35" i="773"/>
  <c r="E357" i="773"/>
  <c r="E132" i="773"/>
  <c r="E39" i="773"/>
  <c r="E44" i="773"/>
  <c r="E163" i="773"/>
  <c r="E267" i="773"/>
  <c r="E45" i="773"/>
  <c r="E375" i="773"/>
  <c r="E371" i="773"/>
  <c r="E25" i="773"/>
  <c r="E333" i="773"/>
  <c r="E46" i="773"/>
  <c r="E345" i="773"/>
  <c r="E405" i="773"/>
  <c r="E11" i="773"/>
  <c r="E47" i="773"/>
  <c r="E50" i="773"/>
  <c r="E52" i="773"/>
  <c r="E196" i="773"/>
  <c r="E26" i="773"/>
  <c r="E368" i="773"/>
  <c r="E58" i="773"/>
  <c r="E411" i="773"/>
  <c r="E339" i="773"/>
  <c r="E62" i="773"/>
  <c r="E64" i="773"/>
  <c r="E66" i="773"/>
  <c r="E63" i="773"/>
  <c r="E67" i="773"/>
  <c r="E156" i="773"/>
  <c r="E142" i="773"/>
  <c r="E418" i="773"/>
  <c r="E77" i="773"/>
  <c r="E80" i="773"/>
  <c r="E81" i="773"/>
  <c r="E84" i="773"/>
  <c r="E85" i="773"/>
  <c r="E34" i="773"/>
  <c r="E87" i="773"/>
  <c r="E403" i="773"/>
  <c r="E89" i="773"/>
  <c r="E75" i="773"/>
  <c r="E180" i="773"/>
  <c r="E10" i="773"/>
  <c r="E264" i="773"/>
  <c r="E423" i="773"/>
  <c r="E90" i="773"/>
  <c r="E93" i="773"/>
  <c r="E94" i="773"/>
  <c r="E97" i="773"/>
  <c r="E99" i="773"/>
  <c r="E100" i="773"/>
  <c r="E105" i="773"/>
  <c r="E151" i="773"/>
  <c r="E253" i="773"/>
  <c r="E72" i="773"/>
  <c r="E323" i="773"/>
  <c r="E204" i="773"/>
  <c r="E23" i="773"/>
  <c r="E125" i="773"/>
  <c r="E126" i="773"/>
  <c r="E128" i="773"/>
  <c r="E234" i="773"/>
  <c r="E76" i="773"/>
  <c r="E135" i="773"/>
  <c r="E102" i="773"/>
  <c r="E141" i="773"/>
  <c r="E101" i="773"/>
  <c r="E144" i="773"/>
  <c r="E171" i="773"/>
  <c r="E145" i="773"/>
  <c r="E146" i="773"/>
  <c r="E12" i="773"/>
  <c r="E56" i="773"/>
  <c r="E372" i="773"/>
  <c r="E377" i="773"/>
  <c r="E53" i="773"/>
  <c r="E161" i="773"/>
  <c r="E337" i="773"/>
  <c r="E42" i="773"/>
  <c r="E159" i="773"/>
  <c r="E152" i="773"/>
  <c r="E175" i="773"/>
  <c r="E195" i="773"/>
  <c r="E162" i="773"/>
  <c r="E202" i="773"/>
  <c r="E391" i="773"/>
  <c r="E164" i="773"/>
  <c r="E165" i="773"/>
  <c r="E166" i="773"/>
  <c r="E167" i="773"/>
  <c r="E74" i="773"/>
  <c r="E201" i="773"/>
  <c r="E129" i="773"/>
  <c r="E174" i="773"/>
  <c r="E413" i="773"/>
  <c r="E178" i="773"/>
  <c r="E409" i="773"/>
  <c r="E182" i="773"/>
  <c r="E425" i="773"/>
  <c r="E311" i="773"/>
  <c r="E186" i="773"/>
  <c r="E247" i="773"/>
  <c r="E213" i="773"/>
  <c r="E214" i="773"/>
  <c r="E215" i="773"/>
  <c r="E216" i="773"/>
  <c r="E218" i="773"/>
  <c r="E221" i="773"/>
  <c r="E223" i="773"/>
  <c r="E225" i="773"/>
  <c r="E229" i="773"/>
  <c r="E419" i="773"/>
  <c r="E230" i="773"/>
  <c r="E241" i="773"/>
  <c r="E227" i="773"/>
  <c r="E233" i="773"/>
  <c r="E200" i="773"/>
  <c r="E16" i="773"/>
  <c r="E111" i="773"/>
  <c r="E108" i="773"/>
  <c r="E379" i="773"/>
  <c r="E55" i="773"/>
  <c r="E243" i="773"/>
  <c r="E400" i="773"/>
  <c r="E244" i="773"/>
  <c r="E257" i="773"/>
  <c r="E149" i="773"/>
  <c r="E412" i="773"/>
  <c r="E272" i="773"/>
  <c r="E273" i="773"/>
  <c r="E14" i="773"/>
  <c r="E277" i="773"/>
  <c r="E278" i="773"/>
  <c r="E279" i="773"/>
  <c r="E282" i="773"/>
  <c r="E283" i="773"/>
  <c r="E284" i="773"/>
  <c r="E245" i="773"/>
  <c r="E327" i="773"/>
  <c r="E286" i="773"/>
  <c r="E351" i="773"/>
  <c r="E288" i="773"/>
  <c r="E112" i="773"/>
  <c r="E220" i="773"/>
  <c r="E82" i="773"/>
  <c r="E292" i="773"/>
  <c r="E294" i="773"/>
  <c r="E299" i="773"/>
  <c r="E38" i="773"/>
  <c r="E300" i="773"/>
  <c r="E303" i="773"/>
  <c r="E304" i="773"/>
  <c r="E305" i="773"/>
  <c r="E307" i="773"/>
  <c r="E308" i="773"/>
  <c r="E255" i="773"/>
  <c r="E367" i="773"/>
  <c r="E309" i="773"/>
  <c r="E153" i="773"/>
  <c r="E310" i="773"/>
  <c r="E17" i="773"/>
  <c r="E312" i="773"/>
  <c r="E123" i="773"/>
  <c r="E313" i="773"/>
  <c r="E319" i="773"/>
  <c r="E315" i="773"/>
  <c r="E316" i="773"/>
  <c r="E318" i="773"/>
  <c r="E321" i="773"/>
  <c r="E322" i="773"/>
  <c r="E117" i="773"/>
  <c r="E193" i="773"/>
  <c r="E212" i="773"/>
  <c r="E336" i="773"/>
  <c r="E328" i="773"/>
  <c r="E329" i="773"/>
  <c r="E169" i="773"/>
  <c r="E340" i="773"/>
  <c r="E114" i="773"/>
  <c r="E342" i="773"/>
  <c r="E343" i="773"/>
  <c r="E347" i="773"/>
  <c r="E198" i="773"/>
  <c r="E352" i="773"/>
  <c r="E354" i="773"/>
  <c r="E355" i="773"/>
  <c r="E158" i="773"/>
  <c r="E359" i="773"/>
  <c r="E360" i="773"/>
  <c r="E361" i="773"/>
  <c r="E362" i="773"/>
  <c r="E363" i="773"/>
  <c r="E380" i="773"/>
  <c r="E381" i="773"/>
  <c r="E103" i="773"/>
  <c r="E236" i="773"/>
  <c r="E378" i="773"/>
  <c r="E54" i="773"/>
  <c r="E41" i="773"/>
  <c r="E40" i="773"/>
  <c r="E239" i="773"/>
  <c r="E139" i="773"/>
  <c r="E365" i="773"/>
  <c r="E238" i="773"/>
  <c r="E13" i="773"/>
  <c r="E269" i="773"/>
  <c r="E265" i="773"/>
  <c r="E260" i="773"/>
  <c r="E331" i="773"/>
  <c r="E334" i="773"/>
  <c r="E130" i="773"/>
  <c r="E254" i="773"/>
  <c r="E120" i="773"/>
  <c r="E369" i="773"/>
  <c r="E113" i="773"/>
  <c r="E388" i="773"/>
  <c r="E205" i="773"/>
  <c r="E366" i="773"/>
  <c r="E290" i="773"/>
  <c r="E187" i="773"/>
  <c r="E383" i="773"/>
  <c r="E385" i="773"/>
  <c r="E384" i="773"/>
  <c r="E389" i="773"/>
  <c r="E393" i="773"/>
  <c r="E124" i="773"/>
  <c r="E189" i="773"/>
  <c r="E395" i="773"/>
  <c r="E20" i="773"/>
  <c r="E396" i="773"/>
  <c r="E397" i="773"/>
  <c r="E398" i="773"/>
  <c r="E401" i="773"/>
  <c r="E402" i="773"/>
  <c r="E148" i="773"/>
  <c r="E404" i="773"/>
  <c r="E406" i="773"/>
  <c r="E407" i="773"/>
  <c r="E249" i="773"/>
  <c r="E414" i="773"/>
  <c r="E172" i="773"/>
  <c r="E115" i="773"/>
  <c r="E69" i="773"/>
  <c r="E326" i="773"/>
  <c r="E417" i="773"/>
  <c r="E420" i="773"/>
  <c r="E291" i="773"/>
  <c r="E121" i="773"/>
  <c r="E71" i="773"/>
  <c r="E262" i="773"/>
  <c r="E192" i="773"/>
  <c r="E349" i="773"/>
  <c r="E60" i="773"/>
  <c r="E18" i="773"/>
  <c r="M4" i="778" l="1"/>
  <c r="M6" i="778"/>
  <c r="M7" i="778"/>
  <c r="M8" i="778"/>
  <c r="M11" i="778"/>
  <c r="M12" i="778"/>
  <c r="M13" i="778"/>
  <c r="M14" i="778"/>
  <c r="M15" i="778"/>
  <c r="M16" i="778"/>
  <c r="M17" i="778"/>
  <c r="M18" i="778"/>
  <c r="M19" i="778"/>
  <c r="M20" i="778"/>
  <c r="M21" i="778"/>
  <c r="M23" i="778"/>
  <c r="M24" i="778"/>
  <c r="M25" i="778"/>
  <c r="M26" i="778"/>
  <c r="M27" i="778"/>
  <c r="M28" i="778"/>
  <c r="M29" i="778"/>
  <c r="M31" i="778"/>
  <c r="M32" i="778"/>
  <c r="M33" i="778"/>
  <c r="M34" i="778"/>
  <c r="M35" i="778"/>
  <c r="M36" i="778"/>
  <c r="M37" i="778"/>
  <c r="M38" i="778"/>
  <c r="M39" i="778"/>
  <c r="M40" i="778"/>
  <c r="M41" i="778"/>
  <c r="M42" i="778"/>
  <c r="M43" i="778"/>
  <c r="M44" i="778"/>
  <c r="M45" i="778"/>
  <c r="M46" i="778"/>
  <c r="M47" i="778"/>
  <c r="M48" i="778"/>
  <c r="M49" i="778"/>
  <c r="M50" i="778"/>
  <c r="M51" i="778"/>
  <c r="M52" i="778"/>
  <c r="M53" i="778"/>
  <c r="M54" i="778"/>
  <c r="M55" i="778"/>
  <c r="M56" i="778"/>
  <c r="M57" i="778"/>
  <c r="M58" i="778"/>
  <c r="M59" i="778"/>
  <c r="M60" i="778"/>
  <c r="M61" i="778"/>
  <c r="M63" i="778"/>
  <c r="M64" i="778"/>
  <c r="M65" i="778"/>
  <c r="M66" i="778"/>
  <c r="M68" i="778"/>
  <c r="M69" i="778"/>
  <c r="M71" i="778"/>
  <c r="M72" i="778"/>
  <c r="M73" i="778"/>
  <c r="M74" i="778"/>
  <c r="M75" i="778"/>
  <c r="M76" i="778"/>
  <c r="M77" i="778"/>
  <c r="M79" i="778"/>
  <c r="M80" i="778"/>
  <c r="M81" i="778"/>
  <c r="M82" i="778"/>
  <c r="M83" i="778"/>
  <c r="M84" i="778"/>
  <c r="M85" i="778"/>
  <c r="M86" i="778"/>
  <c r="M87" i="778"/>
  <c r="M88" i="778"/>
  <c r="M89" i="778"/>
  <c r="M90" i="778"/>
  <c r="M91" i="778"/>
  <c r="M92" i="778"/>
  <c r="M93" i="778"/>
  <c r="M94" i="778"/>
  <c r="M95" i="778"/>
  <c r="M96" i="778"/>
  <c r="M97" i="778"/>
  <c r="M98" i="778"/>
  <c r="M99" i="778"/>
  <c r="M100" i="778"/>
  <c r="M101" i="778"/>
  <c r="M102" i="778"/>
  <c r="M103" i="778"/>
  <c r="M104" i="778"/>
  <c r="M105" i="778"/>
  <c r="M106" i="778"/>
  <c r="M107" i="778"/>
  <c r="M108" i="778"/>
  <c r="M109" i="778"/>
  <c r="M110" i="778"/>
  <c r="M111" i="778"/>
  <c r="M112" i="778"/>
  <c r="M113" i="778"/>
  <c r="M114" i="778"/>
  <c r="M115" i="778"/>
  <c r="M116" i="778"/>
  <c r="M117" i="778"/>
  <c r="M118" i="778"/>
  <c r="M119" i="778"/>
  <c r="M120" i="778"/>
  <c r="M121" i="778"/>
  <c r="M122" i="778"/>
  <c r="M123" i="778"/>
  <c r="M124" i="778"/>
  <c r="M125" i="778"/>
  <c r="M126" i="778"/>
  <c r="M127" i="778"/>
  <c r="M128" i="778"/>
  <c r="M129" i="778"/>
  <c r="M130" i="778"/>
  <c r="M131" i="778"/>
  <c r="M132" i="778"/>
  <c r="M133" i="778"/>
  <c r="M135" i="778"/>
  <c r="M136" i="778"/>
  <c r="M137" i="778"/>
  <c r="M138" i="778"/>
  <c r="M139" i="778"/>
  <c r="M140" i="778"/>
  <c r="M141" i="778"/>
  <c r="M142" i="778"/>
  <c r="M143" i="778"/>
  <c r="M144" i="778"/>
  <c r="M145" i="778"/>
  <c r="M146" i="778"/>
  <c r="M147" i="778"/>
  <c r="M148" i="778"/>
  <c r="M149" i="778"/>
  <c r="M150" i="778"/>
  <c r="M151" i="778"/>
  <c r="M153" i="778"/>
  <c r="M154" i="778"/>
  <c r="M155" i="778"/>
  <c r="M156" i="778"/>
  <c r="M157" i="778"/>
  <c r="M158" i="778"/>
  <c r="M159" i="778"/>
  <c r="M160" i="778"/>
  <c r="M162" i="778"/>
  <c r="M163" i="778"/>
  <c r="M164" i="778"/>
  <c r="M165" i="778"/>
  <c r="M166" i="778"/>
  <c r="M167" i="778"/>
  <c r="M168" i="778"/>
  <c r="M169" i="778"/>
  <c r="M170" i="778"/>
  <c r="M171" i="778"/>
  <c r="M172" i="778"/>
  <c r="M173" i="778"/>
  <c r="M174" i="778"/>
  <c r="M175" i="778"/>
  <c r="M176" i="778"/>
  <c r="M177" i="778"/>
  <c r="M178" i="778"/>
  <c r="M179" i="778"/>
  <c r="M181" i="778"/>
  <c r="M182" i="778"/>
  <c r="M183" i="778"/>
  <c r="M184" i="778"/>
  <c r="M185" i="778"/>
  <c r="M186" i="778"/>
  <c r="M187" i="778"/>
  <c r="M188" i="778"/>
  <c r="M189" i="778"/>
  <c r="M190" i="778"/>
  <c r="M191" i="778"/>
  <c r="M192" i="778"/>
  <c r="M193" i="778"/>
  <c r="M194" i="778"/>
  <c r="M195" i="778"/>
  <c r="M197" i="778"/>
  <c r="M198" i="778"/>
  <c r="M199" i="778"/>
  <c r="M200" i="778"/>
  <c r="M201" i="778"/>
  <c r="M202" i="778"/>
  <c r="M203" i="778"/>
  <c r="M204" i="778"/>
  <c r="M205" i="778"/>
  <c r="M206" i="778"/>
  <c r="M207" i="778"/>
  <c r="M208" i="778"/>
  <c r="M209" i="778"/>
  <c r="M210" i="778"/>
  <c r="M211" i="778"/>
  <c r="M212" i="778"/>
  <c r="M213" i="778"/>
  <c r="M214" i="778"/>
  <c r="M215" i="778"/>
  <c r="M216" i="778"/>
  <c r="M217" i="778"/>
  <c r="M218" i="778"/>
  <c r="M219" i="778"/>
  <c r="M220" i="778"/>
  <c r="M221" i="778"/>
  <c r="M222" i="778"/>
  <c r="M223" i="778"/>
  <c r="M224" i="778"/>
  <c r="M225" i="778"/>
  <c r="M226" i="778"/>
  <c r="M227" i="778"/>
  <c r="M228" i="778"/>
  <c r="M229" i="778"/>
  <c r="M230" i="778"/>
  <c r="M231" i="778"/>
  <c r="M232" i="778"/>
  <c r="M233" i="778"/>
  <c r="M236" i="778"/>
  <c r="M237" i="778"/>
  <c r="M238" i="778"/>
  <c r="M239" i="778"/>
  <c r="M240" i="778"/>
  <c r="M241" i="778"/>
  <c r="M242" i="778"/>
  <c r="M243" i="778"/>
  <c r="M244" i="778"/>
  <c r="M245" i="778"/>
  <c r="M246" i="778"/>
  <c r="M247" i="778"/>
  <c r="M248" i="778"/>
  <c r="M249" i="778"/>
  <c r="M250" i="778"/>
  <c r="M251" i="778"/>
  <c r="M252" i="778"/>
  <c r="M253" i="778"/>
  <c r="M254" i="778"/>
  <c r="M255" i="778"/>
  <c r="M256" i="778"/>
  <c r="M257" i="778"/>
  <c r="M258" i="778"/>
  <c r="M259" i="778"/>
  <c r="M260" i="778"/>
  <c r="M261" i="778"/>
  <c r="M262" i="778"/>
  <c r="M263" i="778"/>
  <c r="M264" i="778"/>
  <c r="M265" i="778"/>
  <c r="M266" i="778"/>
  <c r="M267" i="778"/>
  <c r="M268" i="778"/>
  <c r="M269" i="778"/>
  <c r="M270" i="778"/>
  <c r="M271" i="778"/>
  <c r="M272" i="778"/>
  <c r="M273" i="778"/>
  <c r="M274" i="778"/>
  <c r="M275" i="778"/>
  <c r="M276" i="778"/>
  <c r="M277" i="778"/>
  <c r="M278" i="778"/>
  <c r="M279" i="778"/>
  <c r="M280" i="778"/>
  <c r="M281" i="778"/>
  <c r="M282" i="778"/>
  <c r="M283" i="778"/>
  <c r="M284" i="778"/>
  <c r="M285" i="778"/>
  <c r="M286" i="778"/>
  <c r="M288" i="778"/>
  <c r="M289" i="778"/>
  <c r="M290" i="778"/>
  <c r="M293" i="778"/>
  <c r="M295" i="778"/>
  <c r="M296" i="778"/>
  <c r="M301" i="778"/>
  <c r="M302" i="778"/>
  <c r="M303" i="778"/>
  <c r="M308" i="778"/>
  <c r="M310" i="778"/>
  <c r="M313" i="778"/>
  <c r="M315" i="778"/>
  <c r="M319" i="778"/>
  <c r="M325" i="778"/>
  <c r="M327" i="778"/>
  <c r="M328" i="778"/>
  <c r="M331" i="778"/>
  <c r="M333" i="778"/>
  <c r="M338" i="778"/>
  <c r="M339" i="778"/>
  <c r="M341" i="778"/>
  <c r="M342" i="778"/>
  <c r="M343" i="778"/>
  <c r="M344" i="778"/>
  <c r="M345" i="778"/>
  <c r="M350" i="778"/>
  <c r="M351" i="778"/>
  <c r="M352" i="778"/>
  <c r="M353" i="778"/>
  <c r="M354" i="778"/>
  <c r="M358" i="778"/>
  <c r="M360" i="778"/>
  <c r="M365" i="778"/>
  <c r="M368" i="778"/>
  <c r="M369" i="778"/>
  <c r="M371" i="778"/>
  <c r="M372" i="778"/>
  <c r="M373" i="778"/>
  <c r="M374" i="778"/>
  <c r="M375" i="778"/>
  <c r="M376" i="778"/>
  <c r="M377" i="778"/>
  <c r="M378" i="778"/>
  <c r="M379" i="778"/>
  <c r="M380" i="778"/>
  <c r="M381" i="778"/>
  <c r="M382" i="778"/>
  <c r="M383" i="778"/>
  <c r="M384" i="778"/>
  <c r="M385" i="778"/>
  <c r="M386" i="778"/>
  <c r="M387" i="778"/>
  <c r="M388" i="778"/>
  <c r="M389" i="778"/>
  <c r="M390" i="778"/>
  <c r="M391" i="778"/>
  <c r="M392" i="778"/>
  <c r="M393" i="778"/>
  <c r="M394" i="778"/>
  <c r="M395" i="778"/>
  <c r="M396" i="778"/>
  <c r="M397" i="778"/>
  <c r="M398" i="778"/>
  <c r="M401" i="778"/>
  <c r="M403" i="778"/>
  <c r="M404" i="778"/>
  <c r="M405" i="778"/>
  <c r="M406" i="778"/>
  <c r="M407" i="778"/>
  <c r="M408" i="778"/>
  <c r="M409" i="778"/>
  <c r="M410" i="778"/>
  <c r="M411" i="778"/>
  <c r="M412" i="778"/>
  <c r="M413" i="778"/>
  <c r="M414" i="778"/>
  <c r="M415" i="778"/>
  <c r="M416" i="778"/>
  <c r="M417" i="778"/>
  <c r="M418" i="778"/>
  <c r="M419" i="778"/>
  <c r="M420" i="778"/>
  <c r="M421" i="778"/>
  <c r="M422" i="778"/>
  <c r="M423" i="778"/>
  <c r="M425" i="778"/>
  <c r="M426" i="778"/>
  <c r="M427" i="778"/>
  <c r="M428" i="778"/>
  <c r="M429" i="778"/>
  <c r="M430" i="778"/>
  <c r="M431" i="778"/>
  <c r="M433" i="778"/>
  <c r="M434" i="778"/>
  <c r="M436" i="778"/>
  <c r="M437" i="778"/>
  <c r="M439" i="778"/>
  <c r="M440" i="778"/>
  <c r="M441" i="778"/>
  <c r="M442" i="778"/>
  <c r="M443" i="778"/>
  <c r="M444" i="778"/>
  <c r="M445" i="778"/>
  <c r="M446" i="778"/>
  <c r="M447" i="778"/>
  <c r="M448" i="778"/>
  <c r="M449" i="778"/>
  <c r="M450" i="778"/>
  <c r="M451" i="778"/>
  <c r="M452" i="778"/>
  <c r="M453" i="778"/>
  <c r="M454" i="778"/>
  <c r="M455" i="778"/>
  <c r="M456" i="778"/>
  <c r="M457" i="778"/>
  <c r="M458" i="778"/>
  <c r="M459" i="778"/>
  <c r="M460" i="778"/>
  <c r="M461" i="778"/>
  <c r="M462" i="778"/>
  <c r="M463" i="778"/>
  <c r="M464" i="778"/>
  <c r="M465" i="778"/>
  <c r="M466" i="778"/>
  <c r="M467" i="778"/>
  <c r="M468" i="778"/>
  <c r="M470" i="778"/>
  <c r="M472" i="778"/>
  <c r="M473" i="778"/>
  <c r="M474" i="778"/>
  <c r="M475" i="778"/>
  <c r="M476" i="778"/>
  <c r="M477" i="778"/>
  <c r="P478" i="778"/>
  <c r="D79" i="779"/>
  <c r="E6" i="779"/>
  <c r="C6" i="779" s="1"/>
  <c r="M5" i="778" s="1"/>
  <c r="E7" i="779"/>
  <c r="C7" i="779" s="1"/>
  <c r="M9" i="778" s="1"/>
  <c r="E8" i="779"/>
  <c r="C8" i="779" s="1"/>
  <c r="M10" i="778" s="1"/>
  <c r="E9" i="779"/>
  <c r="C9" i="779" s="1"/>
  <c r="M22" i="778" s="1"/>
  <c r="E10" i="779"/>
  <c r="C10" i="779" s="1"/>
  <c r="M30" i="778" s="1"/>
  <c r="E11" i="779"/>
  <c r="C11" i="779" s="1"/>
  <c r="M62" i="778" s="1"/>
  <c r="E12" i="779"/>
  <c r="C12" i="779" s="1"/>
  <c r="M67" i="778" s="1"/>
  <c r="E13" i="779"/>
  <c r="C13" i="779" s="1"/>
  <c r="M70" i="778" s="1"/>
  <c r="E14" i="779"/>
  <c r="C14" i="779" s="1"/>
  <c r="M78" i="778" s="1"/>
  <c r="E15" i="779"/>
  <c r="C15" i="779" s="1"/>
  <c r="M134" i="778" s="1"/>
  <c r="E16" i="779"/>
  <c r="C16" i="779" s="1"/>
  <c r="M152" i="778" s="1"/>
  <c r="E17" i="779"/>
  <c r="C17" i="779" s="1"/>
  <c r="M161" i="778" s="1"/>
  <c r="E18" i="779"/>
  <c r="C18" i="779" s="1"/>
  <c r="M180" i="778" s="1"/>
  <c r="E19" i="779"/>
  <c r="C19" i="779" s="1"/>
  <c r="M196" i="778" s="1"/>
  <c r="E20" i="779"/>
  <c r="C20" i="779" s="1"/>
  <c r="M234" i="778" s="1"/>
  <c r="E21" i="779"/>
  <c r="C21" i="779" s="1"/>
  <c r="M235" i="778" s="1"/>
  <c r="E22" i="779"/>
  <c r="C22" i="779" s="1"/>
  <c r="M287" i="778" s="1"/>
  <c r="E23" i="779"/>
  <c r="C23" i="779" s="1"/>
  <c r="M291" i="778" s="1"/>
  <c r="E24" i="779"/>
  <c r="C24" i="779" s="1"/>
  <c r="M292" i="778" s="1"/>
  <c r="E25" i="779"/>
  <c r="C25" i="779" s="1"/>
  <c r="M294" i="778" s="1"/>
  <c r="E26" i="779"/>
  <c r="C26" i="779" s="1"/>
  <c r="M297" i="778" s="1"/>
  <c r="E27" i="779"/>
  <c r="C27" i="779" s="1"/>
  <c r="M298" i="778" s="1"/>
  <c r="E28" i="779"/>
  <c r="C28" i="779" s="1"/>
  <c r="M299" i="778" s="1"/>
  <c r="E29" i="779"/>
  <c r="C29" i="779" s="1"/>
  <c r="M300" i="778" s="1"/>
  <c r="E30" i="779"/>
  <c r="C30" i="779" s="1"/>
  <c r="M304" i="778" s="1"/>
  <c r="E31" i="779"/>
  <c r="C31" i="779" s="1"/>
  <c r="M305" i="778" s="1"/>
  <c r="E32" i="779"/>
  <c r="C32" i="779" s="1"/>
  <c r="M306" i="778" s="1"/>
  <c r="E33" i="779"/>
  <c r="C33" i="779" s="1"/>
  <c r="M307" i="778" s="1"/>
  <c r="E34" i="779"/>
  <c r="C34" i="779" s="1"/>
  <c r="M309" i="778" s="1"/>
  <c r="E35" i="779"/>
  <c r="C35" i="779" s="1"/>
  <c r="M311" i="778" s="1"/>
  <c r="E36" i="779"/>
  <c r="C36" i="779" s="1"/>
  <c r="M312" i="778" s="1"/>
  <c r="E37" i="779"/>
  <c r="C37" i="779" s="1"/>
  <c r="M314" i="778" s="1"/>
  <c r="E38" i="779"/>
  <c r="C38" i="779" s="1"/>
  <c r="M316" i="778" s="1"/>
  <c r="E39" i="779"/>
  <c r="C39" i="779" s="1"/>
  <c r="M317" i="778" s="1"/>
  <c r="E40" i="779"/>
  <c r="C40" i="779" s="1"/>
  <c r="M318" i="778" s="1"/>
  <c r="E41" i="779"/>
  <c r="C41" i="779" s="1"/>
  <c r="M320" i="778" s="1"/>
  <c r="E42" i="779"/>
  <c r="C42" i="779" s="1"/>
  <c r="M321" i="778" s="1"/>
  <c r="E43" i="779"/>
  <c r="C43" i="779" s="1"/>
  <c r="M322" i="778" s="1"/>
  <c r="E44" i="779"/>
  <c r="C44" i="779" s="1"/>
  <c r="M323" i="778" s="1"/>
  <c r="E45" i="779"/>
  <c r="C45" i="779" s="1"/>
  <c r="M324" i="778" s="1"/>
  <c r="E46" i="779"/>
  <c r="C46" i="779" s="1"/>
  <c r="M326" i="778" s="1"/>
  <c r="E47" i="779"/>
  <c r="C47" i="779" s="1"/>
  <c r="M329" i="778" s="1"/>
  <c r="E48" i="779"/>
  <c r="C48" i="779" s="1"/>
  <c r="M330" i="778" s="1"/>
  <c r="E49" i="779"/>
  <c r="C49" i="779" s="1"/>
  <c r="M332" i="778" s="1"/>
  <c r="E50" i="779"/>
  <c r="C50" i="779" s="1"/>
  <c r="M334" i="778" s="1"/>
  <c r="E51" i="779"/>
  <c r="C51" i="779" s="1"/>
  <c r="M335" i="778" s="1"/>
  <c r="E52" i="779"/>
  <c r="C52" i="779" s="1"/>
  <c r="M336" i="778" s="1"/>
  <c r="E53" i="779"/>
  <c r="C53" i="779" s="1"/>
  <c r="M337" i="778" s="1"/>
  <c r="E54" i="779"/>
  <c r="C54" i="779" s="1"/>
  <c r="M340" i="778" s="1"/>
  <c r="E55" i="779"/>
  <c r="C55" i="779" s="1"/>
  <c r="M346" i="778" s="1"/>
  <c r="E56" i="779"/>
  <c r="C56" i="779" s="1"/>
  <c r="M347" i="778" s="1"/>
  <c r="E57" i="779"/>
  <c r="C57" i="779" s="1"/>
  <c r="M348" i="778" s="1"/>
  <c r="E58" i="779"/>
  <c r="C58" i="779" s="1"/>
  <c r="M349" i="778" s="1"/>
  <c r="E59" i="779"/>
  <c r="C59" i="779" s="1"/>
  <c r="M355" i="778" s="1"/>
  <c r="E60" i="779"/>
  <c r="C60" i="779" s="1"/>
  <c r="M356" i="778" s="1"/>
  <c r="E61" i="779"/>
  <c r="C61" i="779" s="1"/>
  <c r="M357" i="778" s="1"/>
  <c r="E62" i="779"/>
  <c r="C62" i="779" s="1"/>
  <c r="M359" i="778" s="1"/>
  <c r="E63" i="779"/>
  <c r="C63" i="779" s="1"/>
  <c r="M361" i="778" s="1"/>
  <c r="E64" i="779"/>
  <c r="C64" i="779" s="1"/>
  <c r="M362" i="778" s="1"/>
  <c r="E65" i="779"/>
  <c r="C65" i="779" s="1"/>
  <c r="M363" i="778" s="1"/>
  <c r="E66" i="779"/>
  <c r="C66" i="779" s="1"/>
  <c r="M364" i="778" s="1"/>
  <c r="E67" i="779"/>
  <c r="C67" i="779" s="1"/>
  <c r="M366" i="778" s="1"/>
  <c r="E68" i="779"/>
  <c r="C68" i="779" s="1"/>
  <c r="M367" i="778" s="1"/>
  <c r="E69" i="779"/>
  <c r="C69" i="779" s="1"/>
  <c r="M370" i="778" s="1"/>
  <c r="E70" i="779"/>
  <c r="C70" i="779" s="1"/>
  <c r="M399" i="778" s="1"/>
  <c r="E71" i="779"/>
  <c r="C71" i="779" s="1"/>
  <c r="M400" i="778" s="1"/>
  <c r="E72" i="779"/>
  <c r="C72" i="779" s="1"/>
  <c r="M402" i="778" s="1"/>
  <c r="E73" i="779"/>
  <c r="C73" i="779" s="1"/>
  <c r="M424" i="778" s="1"/>
  <c r="E74" i="779"/>
  <c r="C74" i="779" s="1"/>
  <c r="M432" i="778" s="1"/>
  <c r="E75" i="779"/>
  <c r="C75" i="779" s="1"/>
  <c r="M435" i="778" s="1"/>
  <c r="E76" i="779"/>
  <c r="C76" i="779" s="1"/>
  <c r="M438" i="778" s="1"/>
  <c r="E77" i="779"/>
  <c r="C77" i="779" s="1"/>
  <c r="M469" i="778" s="1"/>
  <c r="E78" i="779"/>
  <c r="C78" i="779" s="1"/>
  <c r="M471" i="778" s="1"/>
  <c r="E5" i="779"/>
  <c r="C5" i="779" s="1"/>
  <c r="C79" i="779" l="1"/>
  <c r="E79" i="779"/>
  <c r="S13" i="250"/>
  <c r="F320" i="773" l="1"/>
  <c r="F383" i="773"/>
  <c r="F372" i="773"/>
  <c r="G320" i="773"/>
  <c r="G306" i="773"/>
  <c r="G302" i="773"/>
  <c r="G188" i="773"/>
  <c r="G83" i="773"/>
  <c r="G289" i="773"/>
  <c r="G287" i="773"/>
  <c r="G280" i="773"/>
  <c r="G15" i="773"/>
  <c r="G150" i="773"/>
  <c r="G242" i="773"/>
  <c r="G219" i="773"/>
  <c r="G217" i="773"/>
  <c r="G57" i="773"/>
  <c r="G136" i="773"/>
  <c r="G127" i="773"/>
  <c r="G324" i="773"/>
  <c r="G73" i="773"/>
  <c r="G106" i="773"/>
  <c r="G95" i="773"/>
  <c r="G424" i="773"/>
  <c r="G181" i="773"/>
  <c r="G88" i="773"/>
  <c r="G143" i="773"/>
  <c r="G65" i="773"/>
  <c r="G51" i="773"/>
  <c r="G376" i="773"/>
  <c r="G358" i="773"/>
  <c r="G36" i="773"/>
  <c r="G119" i="773"/>
  <c r="G49" i="773"/>
  <c r="G251" i="773"/>
  <c r="G92" i="773"/>
  <c r="G19" i="773"/>
  <c r="G60" i="773"/>
  <c r="G192" i="773"/>
  <c r="G262" i="773"/>
  <c r="G71" i="773"/>
  <c r="G121" i="773"/>
  <c r="G291" i="773"/>
  <c r="G420" i="773"/>
  <c r="G326" i="773"/>
  <c r="G115" i="773"/>
  <c r="G172" i="773"/>
  <c r="G249" i="773"/>
  <c r="G406" i="773"/>
  <c r="G148" i="773"/>
  <c r="G401" i="773"/>
  <c r="G398" i="773"/>
  <c r="G397" i="773"/>
  <c r="G20" i="773"/>
  <c r="G395" i="773"/>
  <c r="G189" i="773"/>
  <c r="G124" i="773"/>
  <c r="G389" i="773"/>
  <c r="G383" i="773"/>
  <c r="G290" i="773"/>
  <c r="G366" i="773"/>
  <c r="G205" i="773"/>
  <c r="G388" i="773"/>
  <c r="G113" i="773"/>
  <c r="G369" i="773"/>
  <c r="G120" i="773"/>
  <c r="G254" i="773"/>
  <c r="G130" i="773"/>
  <c r="G334" i="773"/>
  <c r="G260" i="773"/>
  <c r="G265" i="773"/>
  <c r="G269" i="773"/>
  <c r="G13" i="773"/>
  <c r="G238" i="773"/>
  <c r="G365" i="773"/>
  <c r="G139" i="773"/>
  <c r="G239" i="773"/>
  <c r="G40" i="773"/>
  <c r="G41" i="773"/>
  <c r="G54" i="773"/>
  <c r="G236" i="773"/>
  <c r="G103" i="773"/>
  <c r="G381" i="773"/>
  <c r="G380" i="773"/>
  <c r="G363" i="773"/>
  <c r="G362" i="773"/>
  <c r="G361" i="773"/>
  <c r="G360" i="773"/>
  <c r="G359" i="773"/>
  <c r="G158" i="773"/>
  <c r="G355" i="773"/>
  <c r="G354" i="773"/>
  <c r="G352" i="773"/>
  <c r="G347" i="773"/>
  <c r="G343" i="773"/>
  <c r="G342" i="773"/>
  <c r="G114" i="773"/>
  <c r="G340" i="773"/>
  <c r="G169" i="773"/>
  <c r="G329" i="773"/>
  <c r="G328" i="773"/>
  <c r="G212" i="773"/>
  <c r="G193" i="773"/>
  <c r="G117" i="773"/>
  <c r="G322" i="773"/>
  <c r="G321" i="773"/>
  <c r="G316" i="773"/>
  <c r="G315" i="773"/>
  <c r="G313" i="773"/>
  <c r="G123" i="773"/>
  <c r="G17" i="773"/>
  <c r="G310" i="773"/>
  <c r="G309" i="773"/>
  <c r="G367" i="773"/>
  <c r="G255" i="773"/>
  <c r="G308" i="773"/>
  <c r="G305" i="773"/>
  <c r="G304" i="773"/>
  <c r="G303" i="773"/>
  <c r="G38" i="773"/>
  <c r="G299" i="773"/>
  <c r="G294" i="773"/>
  <c r="G292" i="773"/>
  <c r="G220" i="773"/>
  <c r="G112" i="773"/>
  <c r="G288" i="773"/>
  <c r="G351" i="773"/>
  <c r="G286" i="773"/>
  <c r="G327" i="773"/>
  <c r="G284" i="773"/>
  <c r="G282" i="773"/>
  <c r="G279" i="773"/>
  <c r="G278" i="773"/>
  <c r="G277" i="773"/>
  <c r="G273" i="773"/>
  <c r="G412" i="773"/>
  <c r="G149" i="773"/>
  <c r="G244" i="773"/>
  <c r="G400" i="773"/>
  <c r="G243" i="773"/>
  <c r="G55" i="773"/>
  <c r="G108" i="773"/>
  <c r="G16" i="773"/>
  <c r="G200" i="773"/>
  <c r="G233" i="773"/>
  <c r="G227" i="773"/>
  <c r="G241" i="773"/>
  <c r="G230" i="773"/>
  <c r="G419" i="773"/>
  <c r="G229" i="773"/>
  <c r="G225" i="773"/>
  <c r="G223" i="773"/>
  <c r="G221" i="773"/>
  <c r="G218" i="773"/>
  <c r="G216" i="773"/>
  <c r="G215" i="773"/>
  <c r="G214" i="773"/>
  <c r="G213" i="773"/>
  <c r="G247" i="773"/>
  <c r="G186" i="773"/>
  <c r="G311" i="773"/>
  <c r="G425" i="773"/>
  <c r="G182" i="773"/>
  <c r="G409" i="773"/>
  <c r="G178" i="773"/>
  <c r="G413" i="773"/>
  <c r="G174" i="773"/>
  <c r="G201" i="773"/>
  <c r="G74" i="773"/>
  <c r="G167" i="773"/>
  <c r="G166" i="773"/>
  <c r="G164" i="773"/>
  <c r="G391" i="773"/>
  <c r="G202" i="773"/>
  <c r="G162" i="773"/>
  <c r="G195" i="773"/>
  <c r="G175" i="773"/>
  <c r="G152" i="773"/>
  <c r="G159" i="773"/>
  <c r="G42" i="773"/>
  <c r="G161" i="773"/>
  <c r="G53" i="773"/>
  <c r="G372" i="773"/>
  <c r="G56" i="773"/>
  <c r="G146" i="773"/>
  <c r="G145" i="773"/>
  <c r="G171" i="773"/>
  <c r="G144" i="773"/>
  <c r="G141" i="773"/>
  <c r="G135" i="773"/>
  <c r="G76" i="773"/>
  <c r="G234" i="773"/>
  <c r="G126" i="773"/>
  <c r="G125" i="773"/>
  <c r="G23" i="773"/>
  <c r="G204" i="773"/>
  <c r="G72" i="773"/>
  <c r="G253" i="773"/>
  <c r="G105" i="773"/>
  <c r="G100" i="773"/>
  <c r="G97" i="773"/>
  <c r="G94" i="773"/>
  <c r="G93" i="773"/>
  <c r="G423" i="773"/>
  <c r="G264" i="773"/>
  <c r="G10" i="773"/>
  <c r="G180" i="773"/>
  <c r="G75" i="773"/>
  <c r="G89" i="773"/>
  <c r="G87" i="773"/>
  <c r="G34" i="773"/>
  <c r="G85" i="773"/>
  <c r="G84" i="773"/>
  <c r="G81" i="773"/>
  <c r="G77" i="773"/>
  <c r="G418" i="773"/>
  <c r="G142" i="773"/>
  <c r="G156" i="773"/>
  <c r="G67" i="773"/>
  <c r="G63" i="773"/>
  <c r="G66" i="773"/>
  <c r="G62" i="773"/>
  <c r="G339" i="773"/>
  <c r="G411" i="773"/>
  <c r="G58" i="773"/>
  <c r="G368" i="773"/>
  <c r="G26" i="773"/>
  <c r="G196" i="773"/>
  <c r="G50" i="773"/>
  <c r="G47" i="773"/>
  <c r="G11" i="773"/>
  <c r="G405" i="773"/>
  <c r="G345" i="773"/>
  <c r="G46" i="773"/>
  <c r="G333" i="773"/>
  <c r="G371" i="773"/>
  <c r="G45" i="773"/>
  <c r="G267" i="773"/>
  <c r="G163" i="773"/>
  <c r="G44" i="773"/>
  <c r="G132" i="773"/>
  <c r="G357" i="773"/>
  <c r="G35" i="773"/>
  <c r="G122" i="773"/>
  <c r="G37" i="773"/>
  <c r="G118" i="773"/>
  <c r="G271" i="773"/>
  <c r="G276" i="773"/>
  <c r="G297" i="773"/>
  <c r="G48" i="773"/>
  <c r="G250" i="773"/>
  <c r="G133" i="773"/>
  <c r="G18" i="773"/>
  <c r="F341" i="773"/>
  <c r="F317" i="773"/>
  <c r="F96" i="773"/>
  <c r="F295" i="773"/>
  <c r="H295" i="773" s="1"/>
  <c r="F293" i="773"/>
  <c r="F285" i="773"/>
  <c r="F281" i="773"/>
  <c r="F185" i="773"/>
  <c r="F184" i="773"/>
  <c r="F248" i="773"/>
  <c r="F208" i="773"/>
  <c r="F224" i="773"/>
  <c r="F222" i="773"/>
  <c r="F203" i="773"/>
  <c r="F399" i="773"/>
  <c r="F183" i="773"/>
  <c r="F179" i="773"/>
  <c r="F177" i="773"/>
  <c r="F168" i="773"/>
  <c r="F160" i="773"/>
  <c r="F170" i="773"/>
  <c r="F228" i="773"/>
  <c r="F370" i="773"/>
  <c r="F356" i="773"/>
  <c r="F98" i="773"/>
  <c r="F78" i="773"/>
  <c r="F210" i="773"/>
  <c r="F9" i="773"/>
  <c r="F155" i="773"/>
  <c r="F30" i="773"/>
  <c r="F31" i="773"/>
  <c r="F275" i="773"/>
  <c r="F68" i="773"/>
  <c r="F263" i="773"/>
  <c r="F191" i="773"/>
  <c r="F268" i="773"/>
  <c r="F325" i="773"/>
  <c r="F107" i="773"/>
  <c r="F259" i="773"/>
  <c r="F59" i="773"/>
  <c r="F109" i="773"/>
  <c r="F24" i="773"/>
  <c r="F330" i="773"/>
  <c r="F29" i="773"/>
  <c r="F32" i="773"/>
  <c r="F392" i="773"/>
  <c r="F190" i="773"/>
  <c r="F374" i="773"/>
  <c r="F256" i="773"/>
  <c r="F157" i="773"/>
  <c r="F147" i="773"/>
  <c r="F258" i="773"/>
  <c r="F373" i="773"/>
  <c r="F173" i="773"/>
  <c r="F421" i="773"/>
  <c r="F70" i="773"/>
  <c r="F116" i="773"/>
  <c r="F415" i="773"/>
  <c r="F408" i="773"/>
  <c r="F386" i="773"/>
  <c r="F206" i="773"/>
  <c r="F131" i="773"/>
  <c r="F335" i="773"/>
  <c r="F332" i="773"/>
  <c r="F261" i="773"/>
  <c r="F266" i="773"/>
  <c r="F270" i="773"/>
  <c r="F138" i="773"/>
  <c r="F140" i="773"/>
  <c r="F240" i="773"/>
  <c r="F237" i="773"/>
  <c r="F137" i="773"/>
  <c r="F104" i="773"/>
  <c r="F382" i="773"/>
  <c r="F199" i="773"/>
  <c r="F194" i="773"/>
  <c r="F154" i="773"/>
  <c r="F301" i="773"/>
  <c r="F83" i="773"/>
  <c r="F246" i="773"/>
  <c r="F110" i="773"/>
  <c r="F231" i="773"/>
  <c r="F43" i="773"/>
  <c r="F235" i="773"/>
  <c r="F298" i="773"/>
  <c r="F134" i="773"/>
  <c r="F349" i="773"/>
  <c r="F417" i="773"/>
  <c r="F69" i="773"/>
  <c r="F172" i="773"/>
  <c r="H172" i="773" s="1"/>
  <c r="F414" i="773"/>
  <c r="F407" i="773"/>
  <c r="F404" i="773"/>
  <c r="F402" i="773"/>
  <c r="F396" i="773"/>
  <c r="F393" i="773"/>
  <c r="F384" i="773"/>
  <c r="F385" i="773"/>
  <c r="F187" i="773"/>
  <c r="F388" i="773"/>
  <c r="F331" i="773"/>
  <c r="F378" i="773"/>
  <c r="F198" i="773"/>
  <c r="F336" i="773"/>
  <c r="F318" i="773"/>
  <c r="F319" i="773"/>
  <c r="F312" i="773"/>
  <c r="F153" i="773"/>
  <c r="F307" i="773"/>
  <c r="F300" i="773"/>
  <c r="F82" i="773"/>
  <c r="F245" i="773"/>
  <c r="F283" i="773"/>
  <c r="F14" i="773"/>
  <c r="F272" i="773"/>
  <c r="F257" i="773"/>
  <c r="F379" i="773"/>
  <c r="F111" i="773"/>
  <c r="F129" i="773"/>
  <c r="F165" i="773"/>
  <c r="F337" i="773"/>
  <c r="F377" i="773"/>
  <c r="F12" i="773"/>
  <c r="F101" i="773"/>
  <c r="F102" i="773"/>
  <c r="F128" i="773"/>
  <c r="F323" i="773"/>
  <c r="F151" i="773"/>
  <c r="F99" i="773"/>
  <c r="F93" i="773"/>
  <c r="F90" i="773"/>
  <c r="F403" i="773"/>
  <c r="F80" i="773"/>
  <c r="F64" i="773"/>
  <c r="F62" i="773"/>
  <c r="F52" i="773"/>
  <c r="F25" i="773"/>
  <c r="F375" i="773"/>
  <c r="F39" i="773"/>
  <c r="F296" i="773"/>
  <c r="F33" i="773"/>
  <c r="F27" i="773"/>
  <c r="F232" i="773"/>
  <c r="F394" i="773"/>
  <c r="F91" i="773"/>
  <c r="F8" i="773"/>
  <c r="J88" i="42"/>
  <c r="J132" i="42"/>
  <c r="J440" i="42"/>
  <c r="J248" i="42"/>
  <c r="J235" i="42"/>
  <c r="J47" i="42"/>
  <c r="J322" i="42"/>
  <c r="J252" i="42"/>
  <c r="J24" i="42"/>
  <c r="J288" i="42"/>
  <c r="J275" i="42"/>
  <c r="J30" i="42"/>
  <c r="J118" i="42"/>
  <c r="J321" i="42"/>
  <c r="J33" i="42"/>
  <c r="J34" i="42"/>
  <c r="J121" i="42"/>
  <c r="J32" i="42"/>
  <c r="J389" i="42"/>
  <c r="J131" i="42"/>
  <c r="J38" i="42"/>
  <c r="J42" i="42"/>
  <c r="J159" i="42"/>
  <c r="J267" i="42"/>
  <c r="J44" i="42"/>
  <c r="J67" i="42"/>
  <c r="J417" i="42"/>
  <c r="J411" i="42"/>
  <c r="J20" i="42"/>
  <c r="J361" i="42"/>
  <c r="J68" i="42"/>
  <c r="J45" i="42"/>
  <c r="J375" i="42"/>
  <c r="J456" i="42"/>
  <c r="J4" i="42"/>
  <c r="J46" i="42"/>
  <c r="J49" i="42"/>
  <c r="J50" i="42"/>
  <c r="J200" i="42"/>
  <c r="J21" i="42"/>
  <c r="J408" i="42"/>
  <c r="J56" i="42"/>
  <c r="J461" i="42"/>
  <c r="J366" i="42"/>
  <c r="J59" i="42"/>
  <c r="J61" i="42"/>
  <c r="J62" i="42"/>
  <c r="J60" i="42"/>
  <c r="J63" i="42"/>
  <c r="J152" i="42"/>
  <c r="J140" i="42"/>
  <c r="J468" i="42"/>
  <c r="J75" i="42"/>
  <c r="J78" i="42"/>
  <c r="J79" i="42"/>
  <c r="J81" i="42"/>
  <c r="J82" i="42"/>
  <c r="J317" i="42"/>
  <c r="J31" i="42"/>
  <c r="J84" i="42"/>
  <c r="J454" i="42"/>
  <c r="J86" i="42"/>
  <c r="J73" i="42"/>
  <c r="J180" i="42"/>
  <c r="J3" i="42"/>
  <c r="J265" i="42"/>
  <c r="J474" i="42"/>
  <c r="J87" i="42"/>
  <c r="J425" i="42"/>
  <c r="J90" i="42"/>
  <c r="J91" i="42"/>
  <c r="J93" i="42"/>
  <c r="J96" i="42"/>
  <c r="J97" i="42"/>
  <c r="J102" i="42"/>
  <c r="J147" i="42"/>
  <c r="J250" i="42"/>
  <c r="J70" i="42"/>
  <c r="J352" i="42"/>
  <c r="J208" i="42"/>
  <c r="J17" i="42"/>
  <c r="J124" i="42"/>
  <c r="J127" i="42"/>
  <c r="J128" i="42"/>
  <c r="J237" i="42"/>
  <c r="J74" i="42"/>
  <c r="J133" i="42"/>
  <c r="J99" i="42"/>
  <c r="J138" i="42"/>
  <c r="J98" i="42"/>
  <c r="J141" i="42"/>
  <c r="J168" i="42"/>
  <c r="J142" i="42"/>
  <c r="J143" i="42"/>
  <c r="J5" i="42"/>
  <c r="J55" i="42"/>
  <c r="J197" i="42"/>
  <c r="J413" i="42"/>
  <c r="J418" i="42"/>
  <c r="J52" i="42"/>
  <c r="J157" i="42"/>
  <c r="J364" i="42"/>
  <c r="J41" i="42"/>
  <c r="J155" i="42"/>
  <c r="J148" i="42"/>
  <c r="J172" i="42"/>
  <c r="J199" i="42"/>
  <c r="J158" i="42"/>
  <c r="J205" i="42"/>
  <c r="J435" i="42"/>
  <c r="J160" i="42"/>
  <c r="J162" i="42"/>
  <c r="J163" i="42"/>
  <c r="J164" i="42"/>
  <c r="J71" i="42"/>
  <c r="J204" i="42"/>
  <c r="J129" i="42"/>
  <c r="J171" i="42"/>
  <c r="J463" i="42"/>
  <c r="J178" i="42"/>
  <c r="J459" i="42"/>
  <c r="J181" i="42"/>
  <c r="J476" i="42"/>
  <c r="J338" i="42"/>
  <c r="J448" i="42"/>
  <c r="J186" i="42"/>
  <c r="J245" i="42"/>
  <c r="J216" i="42"/>
  <c r="J217" i="42"/>
  <c r="J218" i="42"/>
  <c r="J219" i="42"/>
  <c r="J220" i="42"/>
  <c r="J223" i="42"/>
  <c r="J225" i="42"/>
  <c r="J227" i="42"/>
  <c r="J233" i="42"/>
  <c r="J470" i="42"/>
  <c r="J234" i="42"/>
  <c r="J241" i="42"/>
  <c r="J229" i="42"/>
  <c r="J236" i="42"/>
  <c r="J270" i="42"/>
  <c r="J367" i="42"/>
  <c r="J111" i="42"/>
  <c r="J203" i="42"/>
  <c r="J10" i="42"/>
  <c r="J108" i="42"/>
  <c r="J9" i="42"/>
  <c r="J107" i="42"/>
  <c r="J104" i="42"/>
  <c r="J342" i="42"/>
  <c r="J420" i="42"/>
  <c r="J54" i="42"/>
  <c r="J242" i="42"/>
  <c r="J451" i="42"/>
  <c r="J243" i="42"/>
  <c r="J257" i="42"/>
  <c r="J146" i="42"/>
  <c r="J462" i="42"/>
  <c r="J276" i="42"/>
  <c r="J278" i="42"/>
  <c r="J8" i="42"/>
  <c r="J291" i="42"/>
  <c r="J292" i="42"/>
  <c r="J296" i="42"/>
  <c r="J302" i="42"/>
  <c r="J304" i="42"/>
  <c r="J306" i="42"/>
  <c r="J244" i="42"/>
  <c r="J355" i="42"/>
  <c r="J311" i="42"/>
  <c r="J382" i="42"/>
  <c r="J312" i="42"/>
  <c r="J112" i="42"/>
  <c r="J222" i="42"/>
  <c r="J80" i="42"/>
  <c r="J315" i="42"/>
  <c r="J319" i="42"/>
  <c r="J323" i="42"/>
  <c r="J36" i="42"/>
  <c r="J324" i="42"/>
  <c r="J327" i="42"/>
  <c r="J328" i="42"/>
  <c r="J330" i="42"/>
  <c r="J334" i="42"/>
  <c r="J285" i="42"/>
  <c r="J335" i="42"/>
  <c r="J37" i="42"/>
  <c r="J254" i="42"/>
  <c r="J404" i="42"/>
  <c r="J336" i="42"/>
  <c r="J150" i="42"/>
  <c r="J337" i="42"/>
  <c r="J125" i="42"/>
  <c r="J11" i="42"/>
  <c r="J339" i="42"/>
  <c r="J122" i="42"/>
  <c r="J340" i="42"/>
  <c r="J348" i="42"/>
  <c r="J344" i="42"/>
  <c r="J345" i="42"/>
  <c r="J347" i="42"/>
  <c r="J350" i="42"/>
  <c r="J351" i="42"/>
  <c r="J116" i="42"/>
  <c r="J196" i="42"/>
  <c r="J215" i="42"/>
  <c r="J363" i="42"/>
  <c r="J356" i="42"/>
  <c r="J357" i="42"/>
  <c r="J166" i="42"/>
  <c r="J368" i="42"/>
  <c r="J114" i="42"/>
  <c r="J371" i="42"/>
  <c r="J372" i="42"/>
  <c r="J374" i="42"/>
  <c r="J378" i="42"/>
  <c r="J202" i="42"/>
  <c r="J383" i="42"/>
  <c r="J386" i="42"/>
  <c r="J387" i="42"/>
  <c r="J154" i="42"/>
  <c r="J391" i="42"/>
  <c r="J397" i="42"/>
  <c r="J398" i="42"/>
  <c r="J399" i="42"/>
  <c r="J400" i="42"/>
  <c r="J421" i="42"/>
  <c r="J423" i="42"/>
  <c r="J100" i="42"/>
  <c r="J135" i="42"/>
  <c r="J238" i="42"/>
  <c r="J419" i="42"/>
  <c r="J53" i="42"/>
  <c r="J40" i="42"/>
  <c r="J39" i="42"/>
  <c r="J240" i="42"/>
  <c r="J137" i="42"/>
  <c r="J136" i="42"/>
  <c r="J402" i="42"/>
  <c r="J239" i="42"/>
  <c r="J7" i="42"/>
  <c r="J269" i="42"/>
  <c r="J266" i="42"/>
  <c r="J263" i="42"/>
  <c r="J360" i="42"/>
  <c r="J362" i="42"/>
  <c r="J130" i="42"/>
  <c r="J253" i="42"/>
  <c r="J119" i="42"/>
  <c r="J409" i="42"/>
  <c r="J113" i="42"/>
  <c r="J431" i="42"/>
  <c r="J209" i="42"/>
  <c r="J403" i="42"/>
  <c r="J313" i="42"/>
  <c r="J187" i="42"/>
  <c r="J426" i="42"/>
  <c r="J428" i="42"/>
  <c r="J427" i="42"/>
  <c r="J432" i="42"/>
  <c r="J438" i="42"/>
  <c r="J123" i="42"/>
  <c r="J188" i="42"/>
  <c r="J441" i="42"/>
  <c r="J14" i="42"/>
  <c r="J442" i="42"/>
  <c r="J443" i="42"/>
  <c r="J444" i="42"/>
  <c r="J452" i="42"/>
  <c r="J453" i="42"/>
  <c r="J145" i="42"/>
  <c r="J455" i="42"/>
  <c r="J457" i="42"/>
  <c r="J458" i="42"/>
  <c r="J247" i="42"/>
  <c r="J464" i="42"/>
  <c r="J169" i="42"/>
  <c r="J115" i="42"/>
  <c r="J65" i="42"/>
  <c r="J354" i="42"/>
  <c r="J467" i="42"/>
  <c r="J471" i="42"/>
  <c r="J314" i="42"/>
  <c r="J120" i="42"/>
  <c r="J69" i="42"/>
  <c r="J170" i="42"/>
  <c r="J415" i="42"/>
  <c r="J22" i="42"/>
  <c r="J259" i="42"/>
  <c r="J144" i="42"/>
  <c r="J153" i="42"/>
  <c r="J256" i="42"/>
  <c r="J416" i="42"/>
  <c r="J189" i="42"/>
  <c r="J436" i="42"/>
  <c r="J422" i="42"/>
  <c r="J191" i="42"/>
  <c r="J447" i="42"/>
  <c r="J29" i="42"/>
  <c r="J26" i="42"/>
  <c r="J359" i="42"/>
  <c r="J19" i="42"/>
  <c r="J376" i="42"/>
  <c r="J105" i="42"/>
  <c r="J57" i="42"/>
  <c r="J262" i="42"/>
  <c r="J103" i="42"/>
  <c r="J353" i="42"/>
  <c r="J268" i="42"/>
  <c r="J406" i="42"/>
  <c r="J193" i="42"/>
  <c r="J264" i="42"/>
  <c r="J287" i="42"/>
  <c r="J64" i="42"/>
  <c r="J281" i="42"/>
  <c r="J407" i="42"/>
  <c r="J28" i="42"/>
  <c r="J27" i="42"/>
  <c r="J151" i="42"/>
  <c r="J95" i="42"/>
  <c r="J2" i="42"/>
  <c r="J213" i="42"/>
  <c r="J76" i="42"/>
  <c r="J94" i="42"/>
  <c r="J388" i="42"/>
  <c r="J410" i="42"/>
  <c r="J231" i="42"/>
  <c r="J167" i="42"/>
  <c r="J156" i="42"/>
  <c r="J165" i="42"/>
  <c r="J175" i="42"/>
  <c r="J179" i="42"/>
  <c r="J182" i="42"/>
  <c r="J449" i="42"/>
  <c r="J207" i="42"/>
  <c r="J224" i="42"/>
  <c r="J226" i="42"/>
  <c r="J211" i="42"/>
  <c r="J246" i="42"/>
  <c r="J184" i="42"/>
  <c r="J185" i="42"/>
  <c r="J297" i="42"/>
  <c r="J307" i="42"/>
  <c r="J316" i="42"/>
  <c r="J320" i="42"/>
  <c r="J325" i="42"/>
  <c r="J92" i="42"/>
  <c r="J331" i="42"/>
  <c r="J346" i="42"/>
  <c r="J349" i="42"/>
  <c r="J369" i="42"/>
  <c r="J173" i="42"/>
  <c r="J373" i="42"/>
  <c r="J210" i="42"/>
  <c r="J377" i="42"/>
  <c r="J379" i="42"/>
  <c r="J384" i="42"/>
  <c r="J401" i="42"/>
  <c r="J434" i="42"/>
  <c r="J429" i="42"/>
  <c r="J460" i="42"/>
  <c r="J228" i="42"/>
  <c r="J465" i="42"/>
  <c r="J272" i="42"/>
  <c r="J310" i="42"/>
  <c r="J198" i="42"/>
  <c r="J194" i="42"/>
  <c r="J43" i="42"/>
  <c r="J109" i="42"/>
  <c r="J18" i="42"/>
  <c r="J279" i="42"/>
  <c r="J271" i="42"/>
  <c r="J439" i="42"/>
  <c r="J437" i="42"/>
  <c r="J261" i="42"/>
  <c r="J106" i="42"/>
  <c r="J66" i="42"/>
  <c r="J51" i="42"/>
  <c r="J260" i="42"/>
  <c r="J365" i="42"/>
  <c r="J446" i="42"/>
  <c r="J251" i="42"/>
  <c r="J343" i="42"/>
  <c r="J230" i="42"/>
  <c r="J405" i="42"/>
  <c r="J258" i="42"/>
  <c r="J414" i="42"/>
  <c r="J396" i="42"/>
  <c r="J412" i="42"/>
  <c r="J13" i="42"/>
  <c r="J466" i="42"/>
  <c r="J221" i="42"/>
  <c r="J149" i="42"/>
  <c r="J358" i="42"/>
  <c r="J473" i="42"/>
  <c r="J472" i="42"/>
  <c r="J286" i="42"/>
  <c r="J280" i="42"/>
  <c r="J134" i="42"/>
  <c r="J395" i="42"/>
  <c r="J273" i="42"/>
  <c r="J274" i="42"/>
  <c r="J232" i="42"/>
  <c r="J161" i="42"/>
  <c r="J326" i="42"/>
  <c r="J333" i="42"/>
  <c r="J475" i="42"/>
  <c r="J85" i="42"/>
  <c r="J72" i="42"/>
  <c r="J101" i="42"/>
  <c r="J190" i="42"/>
  <c r="J393" i="42"/>
  <c r="J89" i="42"/>
  <c r="J176" i="42"/>
  <c r="J206" i="42"/>
  <c r="J177" i="42"/>
  <c r="J117" i="42"/>
  <c r="J183" i="42"/>
  <c r="J255" i="42"/>
  <c r="J249" i="42"/>
  <c r="J277" i="42"/>
  <c r="J174" i="42"/>
  <c r="J282" i="42"/>
  <c r="J283" i="42"/>
  <c r="J385" i="42"/>
  <c r="J284" i="42"/>
  <c r="J392" i="42"/>
  <c r="J77" i="42"/>
  <c r="J23" i="42"/>
  <c r="J289" i="42"/>
  <c r="J212" i="42"/>
  <c r="J290" i="42"/>
  <c r="J293" i="42"/>
  <c r="J25" i="42"/>
  <c r="J294" i="42"/>
  <c r="J380" i="42"/>
  <c r="J299" i="42"/>
  <c r="J295" i="42"/>
  <c r="J300" i="42"/>
  <c r="J301" i="42"/>
  <c r="J303" i="42"/>
  <c r="J308" i="42"/>
  <c r="J309" i="42"/>
  <c r="J329" i="42"/>
  <c r="J394" i="42"/>
  <c r="J192" i="42"/>
  <c r="J195" i="42"/>
  <c r="J332" i="42"/>
  <c r="J469" i="42"/>
  <c r="J298" i="42"/>
  <c r="J424" i="42"/>
  <c r="J430" i="42"/>
  <c r="J305" i="42"/>
  <c r="J433" i="42"/>
  <c r="J35" i="42"/>
  <c r="J139" i="42"/>
  <c r="J48" i="42"/>
  <c r="J318" i="42"/>
  <c r="J341" i="42"/>
  <c r="J16" i="42"/>
  <c r="J445" i="42"/>
  <c r="J15" i="42"/>
  <c r="J6" i="42"/>
  <c r="J450" i="42"/>
  <c r="J201" i="42"/>
  <c r="J83" i="42"/>
  <c r="J110" i="42"/>
  <c r="J214" i="42"/>
  <c r="J381" i="42"/>
  <c r="J390" i="42"/>
  <c r="J370" i="42"/>
  <c r="I88" i="42"/>
  <c r="I132" i="42"/>
  <c r="I440" i="42"/>
  <c r="I248" i="42"/>
  <c r="I235" i="42"/>
  <c r="I47" i="42"/>
  <c r="I322" i="42"/>
  <c r="I252" i="42"/>
  <c r="I24" i="42"/>
  <c r="I288" i="42"/>
  <c r="I275" i="42"/>
  <c r="I30" i="42"/>
  <c r="I118" i="42"/>
  <c r="I321" i="42"/>
  <c r="I33" i="42"/>
  <c r="I34" i="42"/>
  <c r="I121" i="42"/>
  <c r="I32" i="42"/>
  <c r="I389" i="42"/>
  <c r="I131" i="42"/>
  <c r="I38" i="42"/>
  <c r="I42" i="42"/>
  <c r="I159" i="42"/>
  <c r="I267" i="42"/>
  <c r="I44" i="42"/>
  <c r="I67" i="42"/>
  <c r="I417" i="42"/>
  <c r="I411" i="42"/>
  <c r="I20" i="42"/>
  <c r="I361" i="42"/>
  <c r="I68" i="42"/>
  <c r="I45" i="42"/>
  <c r="I375" i="42"/>
  <c r="I456" i="42"/>
  <c r="I4" i="42"/>
  <c r="I46" i="42"/>
  <c r="I49" i="42"/>
  <c r="I50" i="42"/>
  <c r="I200" i="42"/>
  <c r="I21" i="42"/>
  <c r="I408" i="42"/>
  <c r="I56" i="42"/>
  <c r="I461" i="42"/>
  <c r="I366" i="42"/>
  <c r="I59" i="42"/>
  <c r="I61" i="42"/>
  <c r="I62" i="42"/>
  <c r="I60" i="42"/>
  <c r="I63" i="42"/>
  <c r="I152" i="42"/>
  <c r="I140" i="42"/>
  <c r="I468" i="42"/>
  <c r="I75" i="42"/>
  <c r="I78" i="42"/>
  <c r="I79" i="42"/>
  <c r="I81" i="42"/>
  <c r="I82" i="42"/>
  <c r="I317" i="42"/>
  <c r="I31" i="42"/>
  <c r="I84" i="42"/>
  <c r="I454" i="42"/>
  <c r="I86" i="42"/>
  <c r="I73" i="42"/>
  <c r="I180" i="42"/>
  <c r="I3" i="42"/>
  <c r="I265" i="42"/>
  <c r="I474" i="42"/>
  <c r="I87" i="42"/>
  <c r="I425" i="42"/>
  <c r="I90" i="42"/>
  <c r="I91" i="42"/>
  <c r="I93" i="42"/>
  <c r="I96" i="42"/>
  <c r="I97" i="42"/>
  <c r="I102" i="42"/>
  <c r="I147" i="42"/>
  <c r="I250" i="42"/>
  <c r="I70" i="42"/>
  <c r="I352" i="42"/>
  <c r="I208" i="42"/>
  <c r="I17" i="42"/>
  <c r="I124" i="42"/>
  <c r="I127" i="42"/>
  <c r="I128" i="42"/>
  <c r="I237" i="42"/>
  <c r="I74" i="42"/>
  <c r="I133" i="42"/>
  <c r="I99" i="42"/>
  <c r="I138" i="42"/>
  <c r="I98" i="42"/>
  <c r="I141" i="42"/>
  <c r="I168" i="42"/>
  <c r="I142" i="42"/>
  <c r="I143" i="42"/>
  <c r="I5" i="42"/>
  <c r="I55" i="42"/>
  <c r="I197" i="42"/>
  <c r="I413" i="42"/>
  <c r="I418" i="42"/>
  <c r="I52" i="42"/>
  <c r="I157" i="42"/>
  <c r="I364" i="42"/>
  <c r="I41" i="42"/>
  <c r="I155" i="42"/>
  <c r="I148" i="42"/>
  <c r="I172" i="42"/>
  <c r="I199" i="42"/>
  <c r="I158" i="42"/>
  <c r="I205" i="42"/>
  <c r="I435" i="42"/>
  <c r="I160" i="42"/>
  <c r="I162" i="42"/>
  <c r="I163" i="42"/>
  <c r="I164" i="42"/>
  <c r="I71" i="42"/>
  <c r="I204" i="42"/>
  <c r="I129" i="42"/>
  <c r="I171" i="42"/>
  <c r="I463" i="42"/>
  <c r="I178" i="42"/>
  <c r="I459" i="42"/>
  <c r="I181" i="42"/>
  <c r="I476" i="42"/>
  <c r="I338" i="42"/>
  <c r="I448" i="42"/>
  <c r="I186" i="42"/>
  <c r="I245" i="42"/>
  <c r="I216" i="42"/>
  <c r="I217" i="42"/>
  <c r="I218" i="42"/>
  <c r="I219" i="42"/>
  <c r="I220" i="42"/>
  <c r="I223" i="42"/>
  <c r="I225" i="42"/>
  <c r="I227" i="42"/>
  <c r="I233" i="42"/>
  <c r="I470" i="42"/>
  <c r="I234" i="42"/>
  <c r="I241" i="42"/>
  <c r="I229" i="42"/>
  <c r="I236" i="42"/>
  <c r="I270" i="42"/>
  <c r="I367" i="42"/>
  <c r="I111" i="42"/>
  <c r="I203" i="42"/>
  <c r="I10" i="42"/>
  <c r="I108" i="42"/>
  <c r="I9" i="42"/>
  <c r="I107" i="42"/>
  <c r="I104" i="42"/>
  <c r="I342" i="42"/>
  <c r="I420" i="42"/>
  <c r="I54" i="42"/>
  <c r="I242" i="42"/>
  <c r="I451" i="42"/>
  <c r="I243" i="42"/>
  <c r="I257" i="42"/>
  <c r="I146" i="42"/>
  <c r="I462" i="42"/>
  <c r="I276" i="42"/>
  <c r="I278" i="42"/>
  <c r="I8" i="42"/>
  <c r="I291" i="42"/>
  <c r="I292" i="42"/>
  <c r="I296" i="42"/>
  <c r="I302" i="42"/>
  <c r="I304" i="42"/>
  <c r="I306" i="42"/>
  <c r="I244" i="42"/>
  <c r="I355" i="42"/>
  <c r="I311" i="42"/>
  <c r="I382" i="42"/>
  <c r="I312" i="42"/>
  <c r="I112" i="42"/>
  <c r="I222" i="42"/>
  <c r="I80" i="42"/>
  <c r="I315" i="42"/>
  <c r="I319" i="42"/>
  <c r="I323" i="42"/>
  <c r="I36" i="42"/>
  <c r="I324" i="42"/>
  <c r="I327" i="42"/>
  <c r="I328" i="42"/>
  <c r="I330" i="42"/>
  <c r="I334" i="42"/>
  <c r="I285" i="42"/>
  <c r="I335" i="42"/>
  <c r="I37" i="42"/>
  <c r="I254" i="42"/>
  <c r="I404" i="42"/>
  <c r="I336" i="42"/>
  <c r="I150" i="42"/>
  <c r="I337" i="42"/>
  <c r="I125" i="42"/>
  <c r="I11" i="42"/>
  <c r="I339" i="42"/>
  <c r="I122" i="42"/>
  <c r="I340" i="42"/>
  <c r="I348" i="42"/>
  <c r="I344" i="42"/>
  <c r="I345" i="42"/>
  <c r="I347" i="42"/>
  <c r="I350" i="42"/>
  <c r="I351" i="42"/>
  <c r="I116" i="42"/>
  <c r="I196" i="42"/>
  <c r="I215" i="42"/>
  <c r="I363" i="42"/>
  <c r="I356" i="42"/>
  <c r="I357" i="42"/>
  <c r="I166" i="42"/>
  <c r="I368" i="42"/>
  <c r="I114" i="42"/>
  <c r="I371" i="42"/>
  <c r="I372" i="42"/>
  <c r="I374" i="42"/>
  <c r="I378" i="42"/>
  <c r="I202" i="42"/>
  <c r="I383" i="42"/>
  <c r="I386" i="42"/>
  <c r="I387" i="42"/>
  <c r="I154" i="42"/>
  <c r="I391" i="42"/>
  <c r="I397" i="42"/>
  <c r="I398" i="42"/>
  <c r="I399" i="42"/>
  <c r="I400" i="42"/>
  <c r="I421" i="42"/>
  <c r="I423" i="42"/>
  <c r="I100" i="42"/>
  <c r="I135" i="42"/>
  <c r="I238" i="42"/>
  <c r="I419" i="42"/>
  <c r="I53" i="42"/>
  <c r="I40" i="42"/>
  <c r="I39" i="42"/>
  <c r="I240" i="42"/>
  <c r="I137" i="42"/>
  <c r="I136" i="42"/>
  <c r="I402" i="42"/>
  <c r="I239" i="42"/>
  <c r="I7" i="42"/>
  <c r="I269" i="42"/>
  <c r="I266" i="42"/>
  <c r="I263" i="42"/>
  <c r="I360" i="42"/>
  <c r="I362" i="42"/>
  <c r="I130" i="42"/>
  <c r="I253" i="42"/>
  <c r="I119" i="42"/>
  <c r="I409" i="42"/>
  <c r="I113" i="42"/>
  <c r="I431" i="42"/>
  <c r="I209" i="42"/>
  <c r="I403" i="42"/>
  <c r="I313" i="42"/>
  <c r="I187" i="42"/>
  <c r="I426" i="42"/>
  <c r="I428" i="42"/>
  <c r="I427" i="42"/>
  <c r="I432" i="42"/>
  <c r="I438" i="42"/>
  <c r="I123" i="42"/>
  <c r="I188" i="42"/>
  <c r="I441" i="42"/>
  <c r="I14" i="42"/>
  <c r="I442" i="42"/>
  <c r="I443" i="42"/>
  <c r="I444" i="42"/>
  <c r="I452" i="42"/>
  <c r="I453" i="42"/>
  <c r="I145" i="42"/>
  <c r="I455" i="42"/>
  <c r="I457" i="42"/>
  <c r="I458" i="42"/>
  <c r="I247" i="42"/>
  <c r="I464" i="42"/>
  <c r="I169" i="42"/>
  <c r="I115" i="42"/>
  <c r="I65" i="42"/>
  <c r="I354" i="42"/>
  <c r="I467" i="42"/>
  <c r="I471" i="42"/>
  <c r="I314" i="42"/>
  <c r="I120" i="42"/>
  <c r="I69" i="42"/>
  <c r="I170" i="42"/>
  <c r="I415" i="42"/>
  <c r="I22" i="42"/>
  <c r="I259" i="42"/>
  <c r="I144" i="42"/>
  <c r="I153" i="42"/>
  <c r="I256" i="42"/>
  <c r="I416" i="42"/>
  <c r="I189" i="42"/>
  <c r="I436" i="42"/>
  <c r="I422" i="42"/>
  <c r="I191" i="42"/>
  <c r="I447" i="42"/>
  <c r="I29" i="42"/>
  <c r="I26" i="42"/>
  <c r="I359" i="42"/>
  <c r="I19" i="42"/>
  <c r="I376" i="42"/>
  <c r="I105" i="42"/>
  <c r="I57" i="42"/>
  <c r="I262" i="42"/>
  <c r="I103" i="42"/>
  <c r="I353" i="42"/>
  <c r="I268" i="42"/>
  <c r="I406" i="42"/>
  <c r="I193" i="42"/>
  <c r="I264" i="42"/>
  <c r="I287" i="42"/>
  <c r="I64" i="42"/>
  <c r="I281" i="42"/>
  <c r="I407" i="42"/>
  <c r="I28" i="42"/>
  <c r="I27" i="42"/>
  <c r="I151" i="42"/>
  <c r="I95" i="42"/>
  <c r="I2" i="42"/>
  <c r="I213" i="42"/>
  <c r="I76" i="42"/>
  <c r="I94" i="42"/>
  <c r="I388" i="42"/>
  <c r="I410" i="42"/>
  <c r="I231" i="42"/>
  <c r="I167" i="42"/>
  <c r="I156" i="42"/>
  <c r="I165" i="42"/>
  <c r="I175" i="42"/>
  <c r="I179" i="42"/>
  <c r="I182" i="42"/>
  <c r="I449" i="42"/>
  <c r="I207" i="42"/>
  <c r="I224" i="42"/>
  <c r="I226" i="42"/>
  <c r="I211" i="42"/>
  <c r="I246" i="42"/>
  <c r="I184" i="42"/>
  <c r="I185" i="42"/>
  <c r="I297" i="42"/>
  <c r="I307" i="42"/>
  <c r="I316" i="42"/>
  <c r="I320" i="42"/>
  <c r="I325" i="42"/>
  <c r="I92" i="42"/>
  <c r="I331" i="42"/>
  <c r="I346" i="42"/>
  <c r="I349" i="42"/>
  <c r="I369" i="42"/>
  <c r="I173" i="42"/>
  <c r="I373" i="42"/>
  <c r="I210" i="42"/>
  <c r="I377" i="42"/>
  <c r="I379" i="42"/>
  <c r="I384" i="42"/>
  <c r="I401" i="42"/>
  <c r="I434" i="42"/>
  <c r="I429" i="42"/>
  <c r="I460" i="42"/>
  <c r="I228" i="42"/>
  <c r="I465" i="42"/>
  <c r="I272" i="42"/>
  <c r="I310" i="42"/>
  <c r="I198" i="42"/>
  <c r="I194" i="42"/>
  <c r="I43" i="42"/>
  <c r="I109" i="42"/>
  <c r="I18" i="42"/>
  <c r="I279" i="42"/>
  <c r="I271" i="42"/>
  <c r="I439" i="42"/>
  <c r="I437" i="42"/>
  <c r="I261" i="42"/>
  <c r="I106" i="42"/>
  <c r="I66" i="42"/>
  <c r="I51" i="42"/>
  <c r="I260" i="42"/>
  <c r="I365" i="42"/>
  <c r="I446" i="42"/>
  <c r="I251" i="42"/>
  <c r="I343" i="42"/>
  <c r="I230" i="42"/>
  <c r="I405" i="42"/>
  <c r="I258" i="42"/>
  <c r="I414" i="42"/>
  <c r="I396" i="42"/>
  <c r="I412" i="42"/>
  <c r="I13" i="42"/>
  <c r="I466" i="42"/>
  <c r="I221" i="42"/>
  <c r="I149" i="42"/>
  <c r="I358" i="42"/>
  <c r="I473" i="42"/>
  <c r="I472" i="42"/>
  <c r="I286" i="42"/>
  <c r="I280" i="42"/>
  <c r="I134" i="42"/>
  <c r="I395" i="42"/>
  <c r="I273" i="42"/>
  <c r="I274" i="42"/>
  <c r="I232" i="42"/>
  <c r="I161" i="42"/>
  <c r="I326" i="42"/>
  <c r="I333" i="42"/>
  <c r="I475" i="42"/>
  <c r="I85" i="42"/>
  <c r="I72" i="42"/>
  <c r="I101" i="42"/>
  <c r="I190" i="42"/>
  <c r="I393" i="42"/>
  <c r="I89" i="42"/>
  <c r="I176" i="42"/>
  <c r="I206" i="42"/>
  <c r="I177" i="42"/>
  <c r="I117" i="42"/>
  <c r="I183" i="42"/>
  <c r="I255" i="42"/>
  <c r="I249" i="42"/>
  <c r="I277" i="42"/>
  <c r="I174" i="42"/>
  <c r="I282" i="42"/>
  <c r="I283" i="42"/>
  <c r="I385" i="42"/>
  <c r="I284" i="42"/>
  <c r="I392" i="42"/>
  <c r="I77" i="42"/>
  <c r="I23" i="42"/>
  <c r="I289" i="42"/>
  <c r="I212" i="42"/>
  <c r="I290" i="42"/>
  <c r="I293" i="42"/>
  <c r="I25" i="42"/>
  <c r="I294" i="42"/>
  <c r="I380" i="42"/>
  <c r="I299" i="42"/>
  <c r="I295" i="42"/>
  <c r="I300" i="42"/>
  <c r="I301" i="42"/>
  <c r="I303" i="42"/>
  <c r="I308" i="42"/>
  <c r="I309" i="42"/>
  <c r="I329" i="42"/>
  <c r="I394" i="42"/>
  <c r="I192" i="42"/>
  <c r="I195" i="42"/>
  <c r="I332" i="42"/>
  <c r="I469" i="42"/>
  <c r="I298" i="42"/>
  <c r="I424" i="42"/>
  <c r="I430" i="42"/>
  <c r="I305" i="42"/>
  <c r="I433" i="42"/>
  <c r="I35" i="42"/>
  <c r="I139" i="42"/>
  <c r="I48" i="42"/>
  <c r="I318" i="42"/>
  <c r="I341" i="42"/>
  <c r="I16" i="42"/>
  <c r="I445" i="42"/>
  <c r="I15" i="42"/>
  <c r="I6" i="42"/>
  <c r="I450" i="42"/>
  <c r="I201" i="42"/>
  <c r="I83" i="42"/>
  <c r="I110" i="42"/>
  <c r="I214" i="42"/>
  <c r="I381" i="42"/>
  <c r="I390" i="42"/>
  <c r="I370" i="42"/>
  <c r="T13" i="737"/>
  <c r="D478" i="778"/>
  <c r="E478" i="778"/>
  <c r="F478" i="778"/>
  <c r="G478" i="778"/>
  <c r="H478" i="778"/>
  <c r="I478" i="778"/>
  <c r="G7" i="773" s="1"/>
  <c r="J478" i="778"/>
  <c r="K478" i="778"/>
  <c r="L478" i="778"/>
  <c r="C478" i="778"/>
  <c r="N476" i="778"/>
  <c r="N477" i="778"/>
  <c r="G341" i="773" s="1"/>
  <c r="N4" i="778"/>
  <c r="G394" i="773" s="1"/>
  <c r="N9" i="778"/>
  <c r="G33" i="773" s="1"/>
  <c r="N10" i="778"/>
  <c r="G296" i="773" s="1"/>
  <c r="N49" i="778"/>
  <c r="G80" i="773" s="1"/>
  <c r="N67" i="778"/>
  <c r="G99" i="773" s="1"/>
  <c r="N73" i="778"/>
  <c r="N81" i="778"/>
  <c r="G102" i="773" s="1"/>
  <c r="N82" i="778"/>
  <c r="G101" i="773" s="1"/>
  <c r="N89" i="778"/>
  <c r="N90" i="778"/>
  <c r="G337" i="773" s="1"/>
  <c r="N98" i="778"/>
  <c r="N99" i="778"/>
  <c r="G165" i="773" s="1"/>
  <c r="N105" i="778"/>
  <c r="N106" i="778"/>
  <c r="G129" i="773" s="1"/>
  <c r="N138" i="778"/>
  <c r="N139" i="778"/>
  <c r="G257" i="773" s="1"/>
  <c r="N154" i="778"/>
  <c r="G245" i="773" s="1"/>
  <c r="N156" i="778"/>
  <c r="N161" i="778"/>
  <c r="G82" i="773" s="1"/>
  <c r="N165" i="778"/>
  <c r="G300" i="773" s="1"/>
  <c r="N172" i="778"/>
  <c r="G153" i="773" s="1"/>
  <c r="N177" i="778"/>
  <c r="G319" i="773" s="1"/>
  <c r="N178" i="778"/>
  <c r="N179" i="778"/>
  <c r="N180" i="778"/>
  <c r="G318" i="773" s="1"/>
  <c r="N185" i="778"/>
  <c r="G336" i="773" s="1"/>
  <c r="N193" i="778"/>
  <c r="N196" i="778"/>
  <c r="G198" i="773" s="1"/>
  <c r="N210" i="778"/>
  <c r="G378" i="773" s="1"/>
  <c r="N233" i="778"/>
  <c r="G187" i="773" s="1"/>
  <c r="N234" i="778"/>
  <c r="G385" i="773" s="1"/>
  <c r="N235" i="778"/>
  <c r="G384" i="773" s="1"/>
  <c r="N236" i="778"/>
  <c r="G393" i="773" s="1"/>
  <c r="N241" i="778"/>
  <c r="G396" i="773" s="1"/>
  <c r="N243" i="778"/>
  <c r="N249" i="778"/>
  <c r="G414" i="773" s="1"/>
  <c r="N250" i="778"/>
  <c r="N251" i="778"/>
  <c r="G69" i="773" s="1"/>
  <c r="N252" i="778"/>
  <c r="G417" i="773" s="1"/>
  <c r="N258" i="778"/>
  <c r="G349" i="773" s="1"/>
  <c r="N261" i="778"/>
  <c r="G134" i="773" s="1"/>
  <c r="N281" i="778"/>
  <c r="G43" i="773" s="1"/>
  <c r="N282" i="778"/>
  <c r="N283" i="778"/>
  <c r="G231" i="773" s="1"/>
  <c r="N284" i="778"/>
  <c r="G110" i="773" s="1"/>
  <c r="N289" i="778"/>
  <c r="N290" i="778"/>
  <c r="N291" i="778"/>
  <c r="G301" i="773" s="1"/>
  <c r="N292" i="778"/>
  <c r="N293" i="778"/>
  <c r="N297" i="778"/>
  <c r="G199" i="773" s="1"/>
  <c r="N298" i="778"/>
  <c r="G382" i="773" s="1"/>
  <c r="N299" i="778"/>
  <c r="G104" i="773" s="1"/>
  <c r="N300" i="778"/>
  <c r="G137" i="773" s="1"/>
  <c r="N301" i="778"/>
  <c r="N305" i="778"/>
  <c r="G240" i="773" s="1"/>
  <c r="N306" i="778"/>
  <c r="G140" i="773" s="1"/>
  <c r="N307" i="778"/>
  <c r="G138" i="773" s="1"/>
  <c r="N308" i="778"/>
  <c r="N309" i="778"/>
  <c r="G270" i="773" s="1"/>
  <c r="N313" i="778"/>
  <c r="G335" i="773" s="1"/>
  <c r="N314" i="778"/>
  <c r="G131" i="773" s="1"/>
  <c r="N316" i="778"/>
  <c r="G206" i="773" s="1"/>
  <c r="N317" i="778"/>
  <c r="G386" i="773" s="1"/>
  <c r="N321" i="778"/>
  <c r="N322" i="778"/>
  <c r="G116" i="773" s="1"/>
  <c r="N323" i="778"/>
  <c r="G70" i="773" s="1"/>
  <c r="N324" i="778"/>
  <c r="G421" i="773" s="1"/>
  <c r="N329" i="778"/>
  <c r="G258" i="773" s="1"/>
  <c r="N330" i="778"/>
  <c r="G147" i="773" s="1"/>
  <c r="N331" i="778"/>
  <c r="G157" i="773" s="1"/>
  <c r="N332" i="778"/>
  <c r="G256" i="773" s="1"/>
  <c r="N333" i="778"/>
  <c r="G374" i="773" s="1"/>
  <c r="N336" i="778"/>
  <c r="G32" i="773" s="1"/>
  <c r="N337" i="778"/>
  <c r="G29" i="773" s="1"/>
  <c r="N338" i="778"/>
  <c r="G330" i="773" s="1"/>
  <c r="N339" i="778"/>
  <c r="G24" i="773" s="1"/>
  <c r="N340" i="778"/>
  <c r="G109" i="773" s="1"/>
  <c r="N345" i="778"/>
  <c r="G268" i="773" s="1"/>
  <c r="N346" i="778"/>
  <c r="G191" i="773" s="1"/>
  <c r="N347" i="778"/>
  <c r="G263" i="773" s="1"/>
  <c r="N348" i="778"/>
  <c r="G68" i="773" s="1"/>
  <c r="N349" i="778"/>
  <c r="G275" i="773" s="1"/>
  <c r="N353" i="778"/>
  <c r="G9" i="773" s="1"/>
  <c r="N354" i="778"/>
  <c r="G210" i="773" s="1"/>
  <c r="N355" i="778"/>
  <c r="G78" i="773" s="1"/>
  <c r="N356" i="778"/>
  <c r="G98" i="773" s="1"/>
  <c r="N357" i="778"/>
  <c r="G356" i="773" s="1"/>
  <c r="N360" i="778"/>
  <c r="G170" i="773" s="1"/>
  <c r="N361" i="778"/>
  <c r="G160" i="773" s="1"/>
  <c r="N362" i="778"/>
  <c r="G168" i="773" s="1"/>
  <c r="N363" i="778"/>
  <c r="G177" i="773" s="1"/>
  <c r="N364" i="778"/>
  <c r="G179" i="773" s="1"/>
  <c r="N365" i="778"/>
  <c r="G183" i="773" s="1"/>
  <c r="N368" i="778"/>
  <c r="G203" i="773" s="1"/>
  <c r="N369" i="778"/>
  <c r="N370" i="778"/>
  <c r="N384" i="778"/>
  <c r="N397" i="778"/>
  <c r="N402" i="778"/>
  <c r="G224" i="773" s="1"/>
  <c r="N424" i="778"/>
  <c r="N429" i="778"/>
  <c r="N432" i="778"/>
  <c r="G208" i="773" s="1"/>
  <c r="N435" i="778"/>
  <c r="G248" i="773" s="1"/>
  <c r="N461" i="778"/>
  <c r="N464" i="778"/>
  <c r="G281" i="773" s="1"/>
  <c r="N466" i="778"/>
  <c r="G285" i="773" s="1"/>
  <c r="N469" i="778"/>
  <c r="G293" i="773" s="1"/>
  <c r="N470" i="778"/>
  <c r="N471" i="778"/>
  <c r="N472" i="778"/>
  <c r="G295" i="773" s="1"/>
  <c r="N473" i="778"/>
  <c r="G96" i="773" s="1"/>
  <c r="N474" i="778"/>
  <c r="G317" i="773" s="1"/>
  <c r="M3" i="778"/>
  <c r="N3" i="778" s="1"/>
  <c r="G91" i="773" s="1"/>
  <c r="N475" i="778"/>
  <c r="N468" i="778"/>
  <c r="N467" i="778"/>
  <c r="N465" i="778"/>
  <c r="N463" i="778"/>
  <c r="G185" i="773" s="1"/>
  <c r="N462" i="778"/>
  <c r="N460" i="778"/>
  <c r="N459" i="778"/>
  <c r="N458" i="778"/>
  <c r="N457" i="778"/>
  <c r="N456" i="778"/>
  <c r="N455" i="778"/>
  <c r="N454" i="778"/>
  <c r="N453" i="778"/>
  <c r="N452" i="778"/>
  <c r="N451" i="778"/>
  <c r="N450" i="778"/>
  <c r="N449" i="778"/>
  <c r="N448" i="778"/>
  <c r="N447" i="778"/>
  <c r="N446" i="778"/>
  <c r="N445" i="778"/>
  <c r="N444" i="778"/>
  <c r="N443" i="778"/>
  <c r="N442" i="778"/>
  <c r="N441" i="778"/>
  <c r="N440" i="778"/>
  <c r="N439" i="778"/>
  <c r="N438" i="778"/>
  <c r="G184" i="773" s="1"/>
  <c r="N437" i="778"/>
  <c r="N436" i="778"/>
  <c r="N434" i="778"/>
  <c r="N433" i="778"/>
  <c r="N431" i="778"/>
  <c r="N430" i="778"/>
  <c r="N428" i="778"/>
  <c r="N427" i="778"/>
  <c r="N426" i="778"/>
  <c r="N425" i="778"/>
  <c r="N423" i="778"/>
  <c r="N422" i="778"/>
  <c r="N421" i="778"/>
  <c r="N420" i="778"/>
  <c r="N419" i="778"/>
  <c r="N418" i="778"/>
  <c r="N417" i="778"/>
  <c r="N416" i="778"/>
  <c r="N415" i="778"/>
  <c r="N414" i="778"/>
  <c r="N413" i="778"/>
  <c r="N412" i="778"/>
  <c r="N411" i="778"/>
  <c r="N410" i="778"/>
  <c r="N409" i="778"/>
  <c r="N408" i="778"/>
  <c r="N407" i="778"/>
  <c r="N406" i="778"/>
  <c r="N405" i="778"/>
  <c r="N404" i="778"/>
  <c r="N403" i="778"/>
  <c r="N401" i="778"/>
  <c r="N400" i="778"/>
  <c r="G222" i="773" s="1"/>
  <c r="N399" i="778"/>
  <c r="N398" i="778"/>
  <c r="N396" i="778"/>
  <c r="N395" i="778"/>
  <c r="N394" i="778"/>
  <c r="N393" i="778"/>
  <c r="N392" i="778"/>
  <c r="N391" i="778"/>
  <c r="N390" i="778"/>
  <c r="N389" i="778"/>
  <c r="N388" i="778"/>
  <c r="N387" i="778"/>
  <c r="N386" i="778"/>
  <c r="N385" i="778"/>
  <c r="N383" i="778"/>
  <c r="N382" i="778"/>
  <c r="N381" i="778"/>
  <c r="N380" i="778"/>
  <c r="N379" i="778"/>
  <c r="N378" i="778"/>
  <c r="N377" i="778"/>
  <c r="N376" i="778"/>
  <c r="N375" i="778"/>
  <c r="N374" i="778"/>
  <c r="N373" i="778"/>
  <c r="N372" i="778"/>
  <c r="N371" i="778"/>
  <c r="N367" i="778"/>
  <c r="N366" i="778"/>
  <c r="G399" i="773" s="1"/>
  <c r="N359" i="778"/>
  <c r="G228" i="773" s="1"/>
  <c r="N358" i="778"/>
  <c r="G370" i="773" s="1"/>
  <c r="N352" i="778"/>
  <c r="G155" i="773" s="1"/>
  <c r="N351" i="778"/>
  <c r="G30" i="773" s="1"/>
  <c r="N350" i="778"/>
  <c r="G31" i="773" s="1"/>
  <c r="N344" i="778"/>
  <c r="G325" i="773" s="1"/>
  <c r="N343" i="778"/>
  <c r="G107" i="773" s="1"/>
  <c r="N342" i="778"/>
  <c r="G259" i="773" s="1"/>
  <c r="N341" i="778"/>
  <c r="G59" i="773" s="1"/>
  <c r="N335" i="778"/>
  <c r="G392" i="773" s="1"/>
  <c r="N334" i="778"/>
  <c r="G190" i="773" s="1"/>
  <c r="N328" i="778"/>
  <c r="G373" i="773" s="1"/>
  <c r="N327" i="778"/>
  <c r="N326" i="778"/>
  <c r="G173" i="773" s="1"/>
  <c r="N325" i="778"/>
  <c r="N320" i="778"/>
  <c r="G415" i="773" s="1"/>
  <c r="N319" i="778"/>
  <c r="G408" i="773" s="1"/>
  <c r="N318" i="778"/>
  <c r="N315" i="778"/>
  <c r="N312" i="778"/>
  <c r="G332" i="773" s="1"/>
  <c r="N311" i="778"/>
  <c r="G261" i="773" s="1"/>
  <c r="N310" i="778"/>
  <c r="G266" i="773" s="1"/>
  <c r="N304" i="778"/>
  <c r="G237" i="773" s="1"/>
  <c r="N303" i="778"/>
  <c r="N302" i="778"/>
  <c r="N296" i="778"/>
  <c r="G194" i="773" s="1"/>
  <c r="N295" i="778"/>
  <c r="N294" i="778"/>
  <c r="G154" i="773" s="1"/>
  <c r="N288" i="778"/>
  <c r="N287" i="778"/>
  <c r="G246" i="773" s="1"/>
  <c r="N286" i="778"/>
  <c r="N285" i="778"/>
  <c r="N280" i="778"/>
  <c r="N279" i="778"/>
  <c r="G235" i="773" s="1"/>
  <c r="N278" i="778"/>
  <c r="N277" i="778"/>
  <c r="N276" i="778"/>
  <c r="N275" i="778"/>
  <c r="N274" i="778"/>
  <c r="N273" i="778"/>
  <c r="N272" i="778"/>
  <c r="N271" i="778"/>
  <c r="N270" i="778"/>
  <c r="N269" i="778"/>
  <c r="N268" i="778"/>
  <c r="N267" i="778"/>
  <c r="N266" i="778"/>
  <c r="N265" i="778"/>
  <c r="N264" i="778"/>
  <c r="N263" i="778"/>
  <c r="G298" i="773" s="1"/>
  <c r="N262" i="778"/>
  <c r="N260" i="778"/>
  <c r="N259" i="778"/>
  <c r="N257" i="778"/>
  <c r="N256" i="778"/>
  <c r="N255" i="778"/>
  <c r="N254" i="778"/>
  <c r="N253" i="778"/>
  <c r="N248" i="778"/>
  <c r="G407" i="773" s="1"/>
  <c r="N247" i="778"/>
  <c r="G404" i="773" s="1"/>
  <c r="N246" i="778"/>
  <c r="G402" i="773" s="1"/>
  <c r="N245" i="778"/>
  <c r="N244" i="778"/>
  <c r="N242" i="778"/>
  <c r="N240" i="778"/>
  <c r="N239" i="778"/>
  <c r="N238" i="778"/>
  <c r="N237" i="778"/>
  <c r="N232" i="778"/>
  <c r="N231" i="778"/>
  <c r="N230" i="778"/>
  <c r="N229" i="778"/>
  <c r="N228" i="778"/>
  <c r="N227" i="778"/>
  <c r="N226" i="778"/>
  <c r="N225" i="778"/>
  <c r="N224" i="778"/>
  <c r="N223" i="778"/>
  <c r="N222" i="778"/>
  <c r="G331" i="773" s="1"/>
  <c r="N221" i="778"/>
  <c r="N220" i="778"/>
  <c r="N219" i="778"/>
  <c r="N218" i="778"/>
  <c r="N217" i="778"/>
  <c r="N216" i="778"/>
  <c r="N215" i="778"/>
  <c r="N214" i="778"/>
  <c r="N213" i="778"/>
  <c r="N212" i="778"/>
  <c r="N211" i="778"/>
  <c r="N209" i="778"/>
  <c r="N208" i="778"/>
  <c r="N207" i="778"/>
  <c r="N206" i="778"/>
  <c r="N205" i="778"/>
  <c r="N204" i="778"/>
  <c r="N203" i="778"/>
  <c r="N202" i="778"/>
  <c r="N201" i="778"/>
  <c r="N200" i="778"/>
  <c r="N199" i="778"/>
  <c r="N198" i="778"/>
  <c r="N197" i="778"/>
  <c r="N195" i="778"/>
  <c r="N194" i="778"/>
  <c r="N192" i="778"/>
  <c r="N191" i="778"/>
  <c r="N190" i="778"/>
  <c r="N189" i="778"/>
  <c r="N188" i="778"/>
  <c r="N187" i="778"/>
  <c r="N186" i="778"/>
  <c r="N184" i="778"/>
  <c r="N183" i="778"/>
  <c r="N182" i="778"/>
  <c r="N181" i="778"/>
  <c r="N176" i="778"/>
  <c r="N175" i="778"/>
  <c r="N174" i="778"/>
  <c r="G312" i="773" s="1"/>
  <c r="N173" i="778"/>
  <c r="N171" i="778"/>
  <c r="N170" i="778"/>
  <c r="N169" i="778"/>
  <c r="N168" i="778"/>
  <c r="G307" i="773" s="1"/>
  <c r="N167" i="778"/>
  <c r="N166" i="778"/>
  <c r="N164" i="778"/>
  <c r="N163" i="778"/>
  <c r="N162" i="778"/>
  <c r="N160" i="778"/>
  <c r="N159" i="778"/>
  <c r="N158" i="778"/>
  <c r="N157" i="778"/>
  <c r="N155" i="778"/>
  <c r="N153" i="778"/>
  <c r="N152" i="778"/>
  <c r="G283" i="773" s="1"/>
  <c r="N151" i="778"/>
  <c r="N150" i="778"/>
  <c r="N149" i="778"/>
  <c r="N148" i="778"/>
  <c r="N147" i="778"/>
  <c r="N146" i="778"/>
  <c r="N145" i="778"/>
  <c r="N144" i="778"/>
  <c r="N143" i="778"/>
  <c r="N142" i="778"/>
  <c r="G14" i="773" s="1"/>
  <c r="N141" i="778"/>
  <c r="G272" i="773" s="1"/>
  <c r="N140" i="778"/>
  <c r="N137" i="778"/>
  <c r="N136" i="778"/>
  <c r="N135" i="778"/>
  <c r="G379" i="773" s="1"/>
  <c r="N134" i="778"/>
  <c r="G111" i="773" s="1"/>
  <c r="N133" i="778"/>
  <c r="N132" i="778"/>
  <c r="N131" i="778"/>
  <c r="N130" i="778"/>
  <c r="N129" i="778"/>
  <c r="N128" i="778"/>
  <c r="N127" i="778"/>
  <c r="N126" i="778"/>
  <c r="N125" i="778"/>
  <c r="N124" i="778"/>
  <c r="N123" i="778"/>
  <c r="N122" i="778"/>
  <c r="N121" i="778"/>
  <c r="N120" i="778"/>
  <c r="N119" i="778"/>
  <c r="N118" i="778"/>
  <c r="N117" i="778"/>
  <c r="N116" i="778"/>
  <c r="N115" i="778"/>
  <c r="N114" i="778"/>
  <c r="N113" i="778"/>
  <c r="N112" i="778"/>
  <c r="N111" i="778"/>
  <c r="N110" i="778"/>
  <c r="N109" i="778"/>
  <c r="N108" i="778"/>
  <c r="N107" i="778"/>
  <c r="N104" i="778"/>
  <c r="N103" i="778"/>
  <c r="N102" i="778"/>
  <c r="N101" i="778"/>
  <c r="N100" i="778"/>
  <c r="N97" i="778"/>
  <c r="N96" i="778"/>
  <c r="N95" i="778"/>
  <c r="N94" i="778"/>
  <c r="N93" i="778"/>
  <c r="N92" i="778"/>
  <c r="N91" i="778"/>
  <c r="N88" i="778"/>
  <c r="G377" i="773" s="1"/>
  <c r="N87" i="778"/>
  <c r="N86" i="778"/>
  <c r="G12" i="773" s="1"/>
  <c r="N85" i="778"/>
  <c r="N84" i="778"/>
  <c r="N83" i="778"/>
  <c r="N80" i="778"/>
  <c r="N79" i="778"/>
  <c r="N78" i="778"/>
  <c r="G128" i="773" s="1"/>
  <c r="N77" i="778"/>
  <c r="N76" i="778"/>
  <c r="N75" i="778"/>
  <c r="N74" i="778"/>
  <c r="G323" i="773" s="1"/>
  <c r="N72" i="778"/>
  <c r="N71" i="778"/>
  <c r="N70" i="778"/>
  <c r="G151" i="773" s="1"/>
  <c r="N69" i="778"/>
  <c r="N68" i="778"/>
  <c r="N66" i="778"/>
  <c r="N65" i="778"/>
  <c r="N64" i="778"/>
  <c r="N63" i="778"/>
  <c r="G90" i="773" s="1"/>
  <c r="N62" i="778"/>
  <c r="N61" i="778"/>
  <c r="N60" i="778"/>
  <c r="N59" i="778"/>
  <c r="N58" i="778"/>
  <c r="N57" i="778"/>
  <c r="N56" i="778"/>
  <c r="N55" i="778"/>
  <c r="N54" i="778"/>
  <c r="G403" i="773" s="1"/>
  <c r="N53" i="778"/>
  <c r="N52" i="778"/>
  <c r="N51" i="778"/>
  <c r="N50" i="778"/>
  <c r="N48" i="778"/>
  <c r="N47" i="778"/>
  <c r="N46" i="778"/>
  <c r="N45" i="778"/>
  <c r="N44" i="778"/>
  <c r="N43" i="778"/>
  <c r="N42" i="778"/>
  <c r="N41" i="778"/>
  <c r="N40" i="778"/>
  <c r="G64" i="773" s="1"/>
  <c r="N39" i="778"/>
  <c r="N38" i="778"/>
  <c r="N37" i="778"/>
  <c r="N36" i="778"/>
  <c r="N35" i="778"/>
  <c r="N34" i="778"/>
  <c r="N33" i="778"/>
  <c r="N32" i="778"/>
  <c r="N31" i="778"/>
  <c r="N30" i="778"/>
  <c r="G52" i="773" s="1"/>
  <c r="N29" i="778"/>
  <c r="N28" i="778"/>
  <c r="N27" i="778"/>
  <c r="N26" i="778"/>
  <c r="N25" i="778"/>
  <c r="N24" i="778"/>
  <c r="N23" i="778"/>
  <c r="N22" i="778"/>
  <c r="G25" i="773" s="1"/>
  <c r="N21" i="778"/>
  <c r="G375" i="773" s="1"/>
  <c r="N20" i="778"/>
  <c r="N19" i="778"/>
  <c r="N18" i="778"/>
  <c r="N17" i="778"/>
  <c r="N16" i="778"/>
  <c r="G39" i="773" s="1"/>
  <c r="N15" i="778"/>
  <c r="N14" i="778"/>
  <c r="N13" i="778"/>
  <c r="N12" i="778"/>
  <c r="N11" i="778"/>
  <c r="N8" i="778"/>
  <c r="N7" i="778"/>
  <c r="G27" i="773" s="1"/>
  <c r="N6" i="778"/>
  <c r="N5" i="778"/>
  <c r="G232" i="773" s="1"/>
  <c r="AG1" i="776"/>
  <c r="AF1" i="776"/>
  <c r="AE1" i="776"/>
  <c r="AD1" i="776"/>
  <c r="AC1" i="776"/>
  <c r="AB1" i="776"/>
  <c r="AA1" i="776"/>
  <c r="Z1" i="776"/>
  <c r="Y1" i="776"/>
  <c r="X1" i="776"/>
  <c r="W1" i="776"/>
  <c r="V1" i="776"/>
  <c r="U1" i="776"/>
  <c r="T1" i="776"/>
  <c r="S1" i="776"/>
  <c r="R1" i="776"/>
  <c r="Q1" i="776"/>
  <c r="P1" i="776"/>
  <c r="O1" i="776"/>
  <c r="N1" i="776"/>
  <c r="M1" i="776"/>
  <c r="L1" i="776"/>
  <c r="K1" i="776"/>
  <c r="J1" i="776"/>
  <c r="I1" i="776"/>
  <c r="H1" i="776"/>
  <c r="G1" i="776"/>
  <c r="F1" i="776"/>
  <c r="E1" i="776"/>
  <c r="D1" i="776"/>
  <c r="C1" i="776"/>
  <c r="B1" i="776"/>
  <c r="A1" i="776"/>
  <c r="H388" i="773" l="1"/>
  <c r="H62" i="773"/>
  <c r="H96" i="773"/>
  <c r="H320" i="773"/>
  <c r="H99" i="773"/>
  <c r="H402" i="773"/>
  <c r="H317" i="773"/>
  <c r="H104" i="773"/>
  <c r="H341" i="773"/>
  <c r="H185" i="773"/>
  <c r="H237" i="773"/>
  <c r="H31" i="773"/>
  <c r="H245" i="773"/>
  <c r="H83" i="773"/>
  <c r="H39" i="773"/>
  <c r="H90" i="773"/>
  <c r="H12" i="773"/>
  <c r="H272" i="773"/>
  <c r="H312" i="773"/>
  <c r="H187" i="773"/>
  <c r="H414" i="773"/>
  <c r="H43" i="773"/>
  <c r="H199" i="773"/>
  <c r="H270" i="773"/>
  <c r="H408" i="773"/>
  <c r="H147" i="773"/>
  <c r="H330" i="773"/>
  <c r="H191" i="773"/>
  <c r="H210" i="773"/>
  <c r="H168" i="773"/>
  <c r="H208" i="773"/>
  <c r="H375" i="773"/>
  <c r="M93" i="773"/>
  <c r="H93" i="773"/>
  <c r="H377" i="773"/>
  <c r="H14" i="773"/>
  <c r="H319" i="773"/>
  <c r="H385" i="773"/>
  <c r="H231" i="773"/>
  <c r="H382" i="773"/>
  <c r="H266" i="773"/>
  <c r="H415" i="773"/>
  <c r="H157" i="773"/>
  <c r="H24" i="773"/>
  <c r="H263" i="773"/>
  <c r="H78" i="773"/>
  <c r="H177" i="773"/>
  <c r="H248" i="773"/>
  <c r="H91" i="773"/>
  <c r="H25" i="773"/>
  <c r="H337" i="773"/>
  <c r="H283" i="773"/>
  <c r="H318" i="773"/>
  <c r="H384" i="773"/>
  <c r="H69" i="773"/>
  <c r="H110" i="773"/>
  <c r="H261" i="773"/>
  <c r="H116" i="773"/>
  <c r="H256" i="773"/>
  <c r="H109" i="773"/>
  <c r="H68" i="773"/>
  <c r="H98" i="773"/>
  <c r="H179" i="773"/>
  <c r="H184" i="773"/>
  <c r="H394" i="773"/>
  <c r="H52" i="773"/>
  <c r="H151" i="773"/>
  <c r="H165" i="773"/>
  <c r="H336" i="773"/>
  <c r="H393" i="773"/>
  <c r="H417" i="773"/>
  <c r="H246" i="773"/>
  <c r="H137" i="773"/>
  <c r="H332" i="773"/>
  <c r="H70" i="773"/>
  <c r="H374" i="773"/>
  <c r="H59" i="773"/>
  <c r="H275" i="773"/>
  <c r="H356" i="773"/>
  <c r="H183" i="773"/>
  <c r="H232" i="773"/>
  <c r="H323" i="773"/>
  <c r="H129" i="773"/>
  <c r="H82" i="773"/>
  <c r="H198" i="773"/>
  <c r="H396" i="773"/>
  <c r="H349" i="773"/>
  <c r="H335" i="773"/>
  <c r="H421" i="773"/>
  <c r="H190" i="773"/>
  <c r="H259" i="773"/>
  <c r="H370" i="773"/>
  <c r="H399" i="773"/>
  <c r="H281" i="773"/>
  <c r="H27" i="773"/>
  <c r="H64" i="773"/>
  <c r="H128" i="773"/>
  <c r="H111" i="773"/>
  <c r="H300" i="773"/>
  <c r="H378" i="773"/>
  <c r="H134" i="773"/>
  <c r="H301" i="773"/>
  <c r="H240" i="773"/>
  <c r="H131" i="773"/>
  <c r="H173" i="773"/>
  <c r="H392" i="773"/>
  <c r="H107" i="773"/>
  <c r="H30" i="773"/>
  <c r="H228" i="773"/>
  <c r="H203" i="773"/>
  <c r="H285" i="773"/>
  <c r="H372" i="773"/>
  <c r="H33" i="773"/>
  <c r="H80" i="773"/>
  <c r="H102" i="773"/>
  <c r="H379" i="773"/>
  <c r="H307" i="773"/>
  <c r="H331" i="773"/>
  <c r="H404" i="773"/>
  <c r="H298" i="773"/>
  <c r="H154" i="773"/>
  <c r="H140" i="773"/>
  <c r="H206" i="773"/>
  <c r="H373" i="773"/>
  <c r="H32" i="773"/>
  <c r="H325" i="773"/>
  <c r="H155" i="773"/>
  <c r="H170" i="773"/>
  <c r="H222" i="773"/>
  <c r="H293" i="773"/>
  <c r="H383" i="773"/>
  <c r="H296" i="773"/>
  <c r="H403" i="773"/>
  <c r="H101" i="773"/>
  <c r="H257" i="773"/>
  <c r="H153" i="773"/>
  <c r="H407" i="773"/>
  <c r="H235" i="773"/>
  <c r="H194" i="773"/>
  <c r="H138" i="773"/>
  <c r="H386" i="773"/>
  <c r="H258" i="773"/>
  <c r="H29" i="773"/>
  <c r="H268" i="773"/>
  <c r="H9" i="773"/>
  <c r="H160" i="773"/>
  <c r="H224" i="773"/>
  <c r="L83" i="773"/>
  <c r="L388" i="773"/>
  <c r="I172" i="773"/>
  <c r="M62" i="773"/>
  <c r="I91" i="773"/>
  <c r="L14" i="773"/>
  <c r="K382" i="773"/>
  <c r="M394" i="773"/>
  <c r="K52" i="773"/>
  <c r="K151" i="773"/>
  <c r="I165" i="773"/>
  <c r="M318" i="773"/>
  <c r="M384" i="773"/>
  <c r="K110" i="773"/>
  <c r="J104" i="773"/>
  <c r="M341" i="773"/>
  <c r="I317" i="773"/>
  <c r="N478" i="778"/>
  <c r="G8" i="773" s="1"/>
  <c r="H8" i="773" s="1"/>
  <c r="I232" i="773"/>
  <c r="I323" i="773"/>
  <c r="L129" i="773"/>
  <c r="L245" i="773"/>
  <c r="K393" i="773"/>
  <c r="K246" i="773"/>
  <c r="K137" i="773"/>
  <c r="J374" i="773"/>
  <c r="J59" i="773"/>
  <c r="J275" i="773"/>
  <c r="J183" i="773"/>
  <c r="J185" i="773"/>
  <c r="M478" i="778"/>
  <c r="M27" i="773"/>
  <c r="K64" i="773"/>
  <c r="K128" i="773"/>
  <c r="I82" i="773"/>
  <c r="L198" i="773"/>
  <c r="K349" i="773"/>
  <c r="J335" i="773"/>
  <c r="J421" i="773"/>
  <c r="J259" i="773"/>
  <c r="L31" i="773"/>
  <c r="J370" i="773"/>
  <c r="L281" i="773"/>
  <c r="M33" i="773"/>
  <c r="K80" i="773"/>
  <c r="J102" i="773"/>
  <c r="J111" i="773"/>
  <c r="J300" i="773"/>
  <c r="M378" i="773"/>
  <c r="K402" i="773"/>
  <c r="J134" i="773"/>
  <c r="K301" i="773"/>
  <c r="K240" i="773"/>
  <c r="L131" i="773"/>
  <c r="J285" i="773"/>
  <c r="K25" i="773"/>
  <c r="I337" i="773"/>
  <c r="L266" i="773"/>
  <c r="I296" i="773"/>
  <c r="L403" i="773"/>
  <c r="I101" i="773"/>
  <c r="M379" i="773"/>
  <c r="J307" i="773"/>
  <c r="K331" i="773"/>
  <c r="K404" i="773"/>
  <c r="I298" i="773"/>
  <c r="J373" i="773"/>
  <c r="J32" i="773"/>
  <c r="J325" i="773"/>
  <c r="J155" i="773"/>
  <c r="J170" i="773"/>
  <c r="J222" i="773"/>
  <c r="J293" i="773"/>
  <c r="M372" i="773"/>
  <c r="M39" i="773"/>
  <c r="I257" i="773"/>
  <c r="J153" i="773"/>
  <c r="L235" i="773"/>
  <c r="K194" i="773"/>
  <c r="J138" i="773"/>
  <c r="J386" i="773"/>
  <c r="J258" i="773"/>
  <c r="J29" i="773"/>
  <c r="J268" i="773"/>
  <c r="J9" i="773"/>
  <c r="J160" i="773"/>
  <c r="J224" i="773"/>
  <c r="L295" i="773"/>
  <c r="M383" i="773"/>
  <c r="I99" i="773"/>
  <c r="J375" i="773"/>
  <c r="L377" i="773"/>
  <c r="L312" i="773"/>
  <c r="M187" i="773"/>
  <c r="K43" i="773"/>
  <c r="K199" i="773"/>
  <c r="J270" i="773"/>
  <c r="L408" i="773"/>
  <c r="L147" i="773"/>
  <c r="L191" i="773"/>
  <c r="L210" i="773"/>
  <c r="L168" i="773"/>
  <c r="M14" i="773"/>
  <c r="F84" i="773"/>
  <c r="F413" i="773"/>
  <c r="F367" i="773"/>
  <c r="L367" i="773" s="1"/>
  <c r="F236" i="773"/>
  <c r="M236" i="773" s="1"/>
  <c r="F126" i="773"/>
  <c r="F161" i="773"/>
  <c r="F233" i="773"/>
  <c r="F284" i="773"/>
  <c r="I384" i="773"/>
  <c r="F251" i="773"/>
  <c r="I110" i="773"/>
  <c r="F306" i="773"/>
  <c r="F166" i="773"/>
  <c r="F299" i="773"/>
  <c r="F395" i="773"/>
  <c r="F401" i="773"/>
  <c r="F75" i="773"/>
  <c r="J384" i="773"/>
  <c r="M110" i="773"/>
  <c r="F302" i="773"/>
  <c r="F171" i="773"/>
  <c r="F37" i="773"/>
  <c r="F202" i="773"/>
  <c r="F286" i="773"/>
  <c r="F123" i="773"/>
  <c r="F369" i="773"/>
  <c r="L384" i="773"/>
  <c r="F95" i="773"/>
  <c r="F150" i="773"/>
  <c r="F142" i="773"/>
  <c r="K99" i="773"/>
  <c r="J43" i="773"/>
  <c r="L382" i="773"/>
  <c r="J151" i="773"/>
  <c r="J246" i="773"/>
  <c r="L151" i="773"/>
  <c r="J52" i="773"/>
  <c r="M151" i="773"/>
  <c r="J198" i="773"/>
  <c r="L259" i="773"/>
  <c r="L183" i="773"/>
  <c r="J80" i="773"/>
  <c r="K378" i="773"/>
  <c r="L194" i="773"/>
  <c r="J295" i="773"/>
  <c r="I52" i="773"/>
  <c r="I246" i="773"/>
  <c r="M194" i="773"/>
  <c r="J266" i="773"/>
  <c r="J165" i="773"/>
  <c r="I134" i="773"/>
  <c r="M246" i="773"/>
  <c r="J199" i="773"/>
  <c r="K165" i="773"/>
  <c r="L307" i="773"/>
  <c r="L199" i="773"/>
  <c r="I240" i="773"/>
  <c r="L374" i="773"/>
  <c r="J191" i="773"/>
  <c r="J281" i="773"/>
  <c r="M296" i="773"/>
  <c r="M165" i="773"/>
  <c r="M64" i="773"/>
  <c r="I377" i="773"/>
  <c r="L257" i="773"/>
  <c r="I393" i="773"/>
  <c r="M298" i="773"/>
  <c r="L110" i="773"/>
  <c r="I382" i="773"/>
  <c r="F122" i="773"/>
  <c r="F44" i="773"/>
  <c r="L375" i="773"/>
  <c r="F46" i="773"/>
  <c r="F85" i="773"/>
  <c r="F180" i="773"/>
  <c r="J180" i="773" s="1"/>
  <c r="I93" i="773"/>
  <c r="F105" i="773"/>
  <c r="L323" i="773"/>
  <c r="F145" i="773"/>
  <c r="I372" i="773"/>
  <c r="F391" i="773"/>
  <c r="F167" i="773"/>
  <c r="J129" i="773"/>
  <c r="F178" i="773"/>
  <c r="F186" i="773"/>
  <c r="F218" i="773"/>
  <c r="F229" i="773"/>
  <c r="F200" i="773"/>
  <c r="F243" i="773"/>
  <c r="M257" i="773"/>
  <c r="F277" i="773"/>
  <c r="F351" i="773"/>
  <c r="F38" i="773"/>
  <c r="F321" i="773"/>
  <c r="F169" i="773"/>
  <c r="F342" i="773"/>
  <c r="I331" i="773"/>
  <c r="I388" i="773"/>
  <c r="F20" i="773"/>
  <c r="F115" i="773"/>
  <c r="J115" i="773" s="1"/>
  <c r="F71" i="773"/>
  <c r="F88" i="773"/>
  <c r="F106" i="773"/>
  <c r="L43" i="773"/>
  <c r="L240" i="773"/>
  <c r="T13" i="250"/>
  <c r="F18" i="773"/>
  <c r="F297" i="773"/>
  <c r="F118" i="773"/>
  <c r="F163" i="773"/>
  <c r="M375" i="773"/>
  <c r="F50" i="773"/>
  <c r="F368" i="773"/>
  <c r="F418" i="773"/>
  <c r="F10" i="773"/>
  <c r="J93" i="773"/>
  <c r="M323" i="773"/>
  <c r="F141" i="773"/>
  <c r="F146" i="773"/>
  <c r="K372" i="773"/>
  <c r="F42" i="773"/>
  <c r="F164" i="773"/>
  <c r="F74" i="773"/>
  <c r="F409" i="773"/>
  <c r="F247" i="773"/>
  <c r="K247" i="773" s="1"/>
  <c r="F221" i="773"/>
  <c r="F419" i="773"/>
  <c r="F16" i="773"/>
  <c r="F400" i="773"/>
  <c r="F149" i="773"/>
  <c r="F292" i="773"/>
  <c r="F309" i="773"/>
  <c r="F193" i="773"/>
  <c r="F343" i="773"/>
  <c r="F352" i="773"/>
  <c r="F363" i="773"/>
  <c r="F239" i="773"/>
  <c r="F205" i="773"/>
  <c r="F249" i="773"/>
  <c r="H249" i="773" s="1"/>
  <c r="F291" i="773"/>
  <c r="H291" i="773" s="1"/>
  <c r="F49" i="773"/>
  <c r="F376" i="773"/>
  <c r="F136" i="773"/>
  <c r="F217" i="773"/>
  <c r="M240" i="773"/>
  <c r="F250" i="773"/>
  <c r="J250" i="773" s="1"/>
  <c r="F35" i="773"/>
  <c r="F371" i="773"/>
  <c r="K371" i="773" s="1"/>
  <c r="F345" i="773"/>
  <c r="F66" i="773"/>
  <c r="F77" i="773"/>
  <c r="F34" i="773"/>
  <c r="K93" i="773"/>
  <c r="F204" i="773"/>
  <c r="L204" i="773" s="1"/>
  <c r="F234" i="773"/>
  <c r="L372" i="773"/>
  <c r="F175" i="773"/>
  <c r="F174" i="773"/>
  <c r="F230" i="773"/>
  <c r="F412" i="773"/>
  <c r="F278" i="773"/>
  <c r="F327" i="773"/>
  <c r="F212" i="773"/>
  <c r="F340" i="773"/>
  <c r="H340" i="773" s="1"/>
  <c r="F380" i="773"/>
  <c r="F238" i="773"/>
  <c r="F334" i="773"/>
  <c r="F366" i="773"/>
  <c r="F124" i="773"/>
  <c r="F148" i="773"/>
  <c r="F262" i="773"/>
  <c r="H262" i="773" s="1"/>
  <c r="F60" i="773"/>
  <c r="F51" i="773"/>
  <c r="F57" i="773"/>
  <c r="F276" i="773"/>
  <c r="F357" i="773"/>
  <c r="F405" i="773"/>
  <c r="F58" i="773"/>
  <c r="L58" i="773" s="1"/>
  <c r="F63" i="773"/>
  <c r="H63" i="773" s="1"/>
  <c r="F87" i="773"/>
  <c r="F264" i="773"/>
  <c r="L93" i="773"/>
  <c r="F195" i="773"/>
  <c r="F182" i="773"/>
  <c r="F213" i="773"/>
  <c r="F241" i="773"/>
  <c r="J241" i="773" s="1"/>
  <c r="F244" i="773"/>
  <c r="F279" i="773"/>
  <c r="F303" i="773"/>
  <c r="F308" i="773"/>
  <c r="F310" i="773"/>
  <c r="F313" i="773"/>
  <c r="F359" i="773"/>
  <c r="F54" i="773"/>
  <c r="F139" i="773"/>
  <c r="H139" i="773" s="1"/>
  <c r="F13" i="773"/>
  <c r="F113" i="773"/>
  <c r="F290" i="773"/>
  <c r="F189" i="773"/>
  <c r="F397" i="773"/>
  <c r="F326" i="773"/>
  <c r="F19" i="773"/>
  <c r="F132" i="773"/>
  <c r="F423" i="773"/>
  <c r="F23" i="773"/>
  <c r="F144" i="773"/>
  <c r="F201" i="773"/>
  <c r="F425" i="773"/>
  <c r="F223" i="773"/>
  <c r="F108" i="773"/>
  <c r="F288" i="773"/>
  <c r="F304" i="773"/>
  <c r="F328" i="773"/>
  <c r="F360" i="773"/>
  <c r="F65" i="773"/>
  <c r="F73" i="773"/>
  <c r="F188" i="773"/>
  <c r="F7" i="773"/>
  <c r="F333" i="773"/>
  <c r="F76" i="773"/>
  <c r="F354" i="773"/>
  <c r="F40" i="773"/>
  <c r="H40" i="773" s="1"/>
  <c r="F260" i="773"/>
  <c r="F130" i="773"/>
  <c r="F119" i="773"/>
  <c r="F267" i="773"/>
  <c r="F47" i="773"/>
  <c r="F196" i="773"/>
  <c r="F411" i="773"/>
  <c r="F67" i="773"/>
  <c r="L80" i="773"/>
  <c r="F94" i="773"/>
  <c r="F100" i="773"/>
  <c r="F253" i="773"/>
  <c r="F125" i="773"/>
  <c r="F159" i="773"/>
  <c r="F162" i="773"/>
  <c r="L165" i="773"/>
  <c r="F311" i="773"/>
  <c r="F215" i="773"/>
  <c r="F225" i="773"/>
  <c r="J257" i="773"/>
  <c r="F282" i="773"/>
  <c r="F112" i="773"/>
  <c r="F305" i="773"/>
  <c r="F17" i="773"/>
  <c r="F315" i="773"/>
  <c r="F117" i="773"/>
  <c r="F329" i="773"/>
  <c r="F355" i="773"/>
  <c r="F361" i="773"/>
  <c r="F381" i="773"/>
  <c r="F254" i="773"/>
  <c r="F389" i="773"/>
  <c r="F121" i="773"/>
  <c r="F192" i="773"/>
  <c r="F92" i="773"/>
  <c r="H92" i="773" s="1"/>
  <c r="L134" i="773"/>
  <c r="F36" i="773"/>
  <c r="F324" i="773"/>
  <c r="F15" i="773"/>
  <c r="F287" i="773"/>
  <c r="F11" i="773"/>
  <c r="F214" i="773"/>
  <c r="F227" i="773"/>
  <c r="F273" i="773"/>
  <c r="F294" i="773"/>
  <c r="F322" i="773"/>
  <c r="F347" i="773"/>
  <c r="F269" i="773"/>
  <c r="F181" i="773"/>
  <c r="F219" i="773"/>
  <c r="F133" i="773"/>
  <c r="H133" i="773" s="1"/>
  <c r="F48" i="773"/>
  <c r="F271" i="773"/>
  <c r="F45" i="773"/>
  <c r="F26" i="773"/>
  <c r="F339" i="773"/>
  <c r="F156" i="773"/>
  <c r="F81" i="773"/>
  <c r="F89" i="773"/>
  <c r="F97" i="773"/>
  <c r="F72" i="773"/>
  <c r="F135" i="773"/>
  <c r="F56" i="773"/>
  <c r="F53" i="773"/>
  <c r="F152" i="773"/>
  <c r="F216" i="773"/>
  <c r="F55" i="773"/>
  <c r="K257" i="773"/>
  <c r="F220" i="773"/>
  <c r="F255" i="773"/>
  <c r="F316" i="773"/>
  <c r="F114" i="773"/>
  <c r="F158" i="773"/>
  <c r="H158" i="773" s="1"/>
  <c r="F362" i="773"/>
  <c r="F103" i="773"/>
  <c r="F41" i="773"/>
  <c r="H41" i="773" s="1"/>
  <c r="F365" i="773"/>
  <c r="F265" i="773"/>
  <c r="H265" i="773" s="1"/>
  <c r="F120" i="773"/>
  <c r="F398" i="773"/>
  <c r="F406" i="773"/>
  <c r="F420" i="773"/>
  <c r="M134" i="773"/>
  <c r="F358" i="773"/>
  <c r="F143" i="773"/>
  <c r="F424" i="773"/>
  <c r="F127" i="773"/>
  <c r="F242" i="773"/>
  <c r="F280" i="773"/>
  <c r="F289" i="773"/>
  <c r="J414" i="773"/>
  <c r="M414" i="773"/>
  <c r="L414" i="773"/>
  <c r="K414" i="773"/>
  <c r="J91" i="773"/>
  <c r="J394" i="773"/>
  <c r="K232" i="773"/>
  <c r="J62" i="773"/>
  <c r="M99" i="773"/>
  <c r="J99" i="773"/>
  <c r="L336" i="773"/>
  <c r="I336" i="773"/>
  <c r="L385" i="773"/>
  <c r="I385" i="773"/>
  <c r="M385" i="773"/>
  <c r="J385" i="773"/>
  <c r="I414" i="773"/>
  <c r="M417" i="773"/>
  <c r="I417" i="773"/>
  <c r="L62" i="773"/>
  <c r="J403" i="773"/>
  <c r="M403" i="773"/>
  <c r="I319" i="773"/>
  <c r="J319" i="773"/>
  <c r="L190" i="773"/>
  <c r="J190" i="773"/>
  <c r="M91" i="773"/>
  <c r="L394" i="773"/>
  <c r="I375" i="773"/>
  <c r="I403" i="773"/>
  <c r="J323" i="773"/>
  <c r="K198" i="773"/>
  <c r="I198" i="773"/>
  <c r="M198" i="773"/>
  <c r="L396" i="773"/>
  <c r="M396" i="773"/>
  <c r="I396" i="773"/>
  <c r="J83" i="773"/>
  <c r="J356" i="773"/>
  <c r="L356" i="773"/>
  <c r="L208" i="773"/>
  <c r="J208" i="773"/>
  <c r="I394" i="773"/>
  <c r="L91" i="773"/>
  <c r="K394" i="773"/>
  <c r="K375" i="773"/>
  <c r="K403" i="773"/>
  <c r="L99" i="773"/>
  <c r="I151" i="773"/>
  <c r="K323" i="773"/>
  <c r="M377" i="773"/>
  <c r="J377" i="773"/>
  <c r="I245" i="773"/>
  <c r="J245" i="773"/>
  <c r="M245" i="773"/>
  <c r="M312" i="773"/>
  <c r="J396" i="773"/>
  <c r="I62" i="773"/>
  <c r="K62" i="773"/>
  <c r="K69" i="773"/>
  <c r="J69" i="773"/>
  <c r="I69" i="773"/>
  <c r="M69" i="773"/>
  <c r="L69" i="773"/>
  <c r="J70" i="773"/>
  <c r="L70" i="773"/>
  <c r="L330" i="773"/>
  <c r="J330" i="773"/>
  <c r="J232" i="773"/>
  <c r="I12" i="773"/>
  <c r="J12" i="773"/>
  <c r="L399" i="773"/>
  <c r="J399" i="773"/>
  <c r="K102" i="773"/>
  <c r="L102" i="773"/>
  <c r="M272" i="773"/>
  <c r="L272" i="773"/>
  <c r="J388" i="773"/>
  <c r="M388" i="773"/>
  <c r="K388" i="773"/>
  <c r="J298" i="773"/>
  <c r="L421" i="773"/>
  <c r="L370" i="773"/>
  <c r="K298" i="773"/>
  <c r="I194" i="773"/>
  <c r="J131" i="773"/>
  <c r="J408" i="773"/>
  <c r="L59" i="773"/>
  <c r="J31" i="773"/>
  <c r="J210" i="773"/>
  <c r="L185" i="773"/>
  <c r="J317" i="773"/>
  <c r="L298" i="773"/>
  <c r="J194" i="773"/>
  <c r="L317" i="773"/>
  <c r="K384" i="773"/>
  <c r="L246" i="773"/>
  <c r="J8" i="773"/>
  <c r="L90" i="773"/>
  <c r="J337" i="773"/>
  <c r="L187" i="773"/>
  <c r="L404" i="773"/>
  <c r="L349" i="773"/>
  <c r="L140" i="773"/>
  <c r="L206" i="773"/>
  <c r="L173" i="773"/>
  <c r="L392" i="773"/>
  <c r="L107" i="773"/>
  <c r="L30" i="773"/>
  <c r="L228" i="773"/>
  <c r="L203" i="773"/>
  <c r="L320" i="773"/>
  <c r="M402" i="773"/>
  <c r="K134" i="773"/>
  <c r="J137" i="773"/>
  <c r="L335" i="773"/>
  <c r="J147" i="773"/>
  <c r="L275" i="773"/>
  <c r="J168" i="773"/>
  <c r="M90" i="773"/>
  <c r="L337" i="773"/>
  <c r="M404" i="773"/>
  <c r="M349" i="773"/>
  <c r="J90" i="773"/>
  <c r="J187" i="773"/>
  <c r="K320" i="773"/>
  <c r="I90" i="773"/>
  <c r="I187" i="773"/>
  <c r="J140" i="773"/>
  <c r="J206" i="773"/>
  <c r="J173" i="773"/>
  <c r="J392" i="773"/>
  <c r="J107" i="773"/>
  <c r="J30" i="773"/>
  <c r="J228" i="773"/>
  <c r="J203" i="773"/>
  <c r="K187" i="773"/>
  <c r="J404" i="773"/>
  <c r="J349" i="773"/>
  <c r="M337" i="773"/>
  <c r="I404" i="773"/>
  <c r="I349" i="773"/>
  <c r="I25" i="773"/>
  <c r="I153" i="773"/>
  <c r="I318" i="773"/>
  <c r="K111" i="773"/>
  <c r="I111" i="773"/>
  <c r="K300" i="773"/>
  <c r="I300" i="773"/>
  <c r="I407" i="773"/>
  <c r="L407" i="773"/>
  <c r="M407" i="773"/>
  <c r="K407" i="773"/>
  <c r="J407" i="773"/>
  <c r="I379" i="773"/>
  <c r="I27" i="773"/>
  <c r="I33" i="773"/>
  <c r="J25" i="773"/>
  <c r="M80" i="773"/>
  <c r="I128" i="773"/>
  <c r="M102" i="773"/>
  <c r="J101" i="773"/>
  <c r="L111" i="773"/>
  <c r="J379" i="773"/>
  <c r="J82" i="773"/>
  <c r="L300" i="773"/>
  <c r="K307" i="773"/>
  <c r="I307" i="773"/>
  <c r="J318" i="773"/>
  <c r="L378" i="773"/>
  <c r="J378" i="773"/>
  <c r="I378" i="773"/>
  <c r="L383" i="773"/>
  <c r="J383" i="773"/>
  <c r="I383" i="773"/>
  <c r="K383" i="773"/>
  <c r="M153" i="773"/>
  <c r="K153" i="773"/>
  <c r="J27" i="773"/>
  <c r="J33" i="773"/>
  <c r="L25" i="773"/>
  <c r="J128" i="773"/>
  <c r="K101" i="773"/>
  <c r="M111" i="773"/>
  <c r="K379" i="773"/>
  <c r="K82" i="773"/>
  <c r="M300" i="773"/>
  <c r="L153" i="773"/>
  <c r="K318" i="773"/>
  <c r="K27" i="773"/>
  <c r="L379" i="773"/>
  <c r="M283" i="773"/>
  <c r="K283" i="773"/>
  <c r="L82" i="773"/>
  <c r="L318" i="773"/>
  <c r="K231" i="773"/>
  <c r="M231" i="773"/>
  <c r="L231" i="773"/>
  <c r="I231" i="773"/>
  <c r="J231" i="773"/>
  <c r="L101" i="773"/>
  <c r="L232" i="773"/>
  <c r="L27" i="773"/>
  <c r="L33" i="773"/>
  <c r="J296" i="773"/>
  <c r="J39" i="773"/>
  <c r="L52" i="773"/>
  <c r="I64" i="773"/>
  <c r="K90" i="773"/>
  <c r="M128" i="773"/>
  <c r="M101" i="773"/>
  <c r="K12" i="773"/>
  <c r="K377" i="773"/>
  <c r="K337" i="773"/>
  <c r="I272" i="773"/>
  <c r="I283" i="773"/>
  <c r="M82" i="773"/>
  <c r="M307" i="773"/>
  <c r="K319" i="773"/>
  <c r="J336" i="773"/>
  <c r="K33" i="773"/>
  <c r="I39" i="773"/>
  <c r="M25" i="773"/>
  <c r="L128" i="773"/>
  <c r="M232" i="773"/>
  <c r="K296" i="773"/>
  <c r="K39" i="773"/>
  <c r="L12" i="773"/>
  <c r="M129" i="773"/>
  <c r="K129" i="773"/>
  <c r="J272" i="773"/>
  <c r="K14" i="773"/>
  <c r="I14" i="773"/>
  <c r="J283" i="773"/>
  <c r="K312" i="773"/>
  <c r="I312" i="773"/>
  <c r="L319" i="773"/>
  <c r="K336" i="773"/>
  <c r="M52" i="773"/>
  <c r="J64" i="773"/>
  <c r="K91" i="773"/>
  <c r="L296" i="773"/>
  <c r="L39" i="773"/>
  <c r="L64" i="773"/>
  <c r="I80" i="773"/>
  <c r="I102" i="773"/>
  <c r="M12" i="773"/>
  <c r="J372" i="773"/>
  <c r="I129" i="773"/>
  <c r="K272" i="773"/>
  <c r="J14" i="773"/>
  <c r="L283" i="773"/>
  <c r="K245" i="773"/>
  <c r="J312" i="773"/>
  <c r="M319" i="773"/>
  <c r="M336" i="773"/>
  <c r="L172" i="773"/>
  <c r="J172" i="773"/>
  <c r="K235" i="773"/>
  <c r="J235" i="773"/>
  <c r="I235" i="773"/>
  <c r="M235" i="773"/>
  <c r="L331" i="773"/>
  <c r="J331" i="773"/>
  <c r="L393" i="773"/>
  <c r="J393" i="773"/>
  <c r="K172" i="773"/>
  <c r="M172" i="773"/>
  <c r="L417" i="773"/>
  <c r="J417" i="773"/>
  <c r="M331" i="773"/>
  <c r="K385" i="773"/>
  <c r="M393" i="773"/>
  <c r="K396" i="773"/>
  <c r="K417" i="773"/>
  <c r="I402" i="773"/>
  <c r="L402" i="773"/>
  <c r="K261" i="773"/>
  <c r="I261" i="773"/>
  <c r="M261" i="773"/>
  <c r="L261" i="773"/>
  <c r="J261" i="773"/>
  <c r="K415" i="773"/>
  <c r="I415" i="773"/>
  <c r="M415" i="773"/>
  <c r="L415" i="773"/>
  <c r="J415" i="773"/>
  <c r="K157" i="773"/>
  <c r="I157" i="773"/>
  <c r="M157" i="773"/>
  <c r="L157" i="773"/>
  <c r="J157" i="773"/>
  <c r="K24" i="773"/>
  <c r="I24" i="773"/>
  <c r="M24" i="773"/>
  <c r="L24" i="773"/>
  <c r="J24" i="773"/>
  <c r="K263" i="773"/>
  <c r="I263" i="773"/>
  <c r="M263" i="773"/>
  <c r="L263" i="773"/>
  <c r="J263" i="773"/>
  <c r="K78" i="773"/>
  <c r="I78" i="773"/>
  <c r="M78" i="773"/>
  <c r="L78" i="773"/>
  <c r="J78" i="773"/>
  <c r="K177" i="773"/>
  <c r="I177" i="773"/>
  <c r="M177" i="773"/>
  <c r="L177" i="773"/>
  <c r="J177" i="773"/>
  <c r="K248" i="773"/>
  <c r="I248" i="773"/>
  <c r="M248" i="773"/>
  <c r="L248" i="773"/>
  <c r="J248" i="773"/>
  <c r="J402" i="773"/>
  <c r="L420" i="773"/>
  <c r="I154" i="773"/>
  <c r="M154" i="773"/>
  <c r="L154" i="773"/>
  <c r="K154" i="773"/>
  <c r="J154" i="773"/>
  <c r="M83" i="773"/>
  <c r="I83" i="773"/>
  <c r="M301" i="773"/>
  <c r="J382" i="773"/>
  <c r="I137" i="773"/>
  <c r="M138" i="773"/>
  <c r="K138" i="773"/>
  <c r="I138" i="773"/>
  <c r="M373" i="773"/>
  <c r="K373" i="773"/>
  <c r="I373" i="773"/>
  <c r="M32" i="773"/>
  <c r="K32" i="773"/>
  <c r="I32" i="773"/>
  <c r="M325" i="773"/>
  <c r="K325" i="773"/>
  <c r="I325" i="773"/>
  <c r="M155" i="773"/>
  <c r="K155" i="773"/>
  <c r="I155" i="773"/>
  <c r="M170" i="773"/>
  <c r="K170" i="773"/>
  <c r="I170" i="773"/>
  <c r="M222" i="773"/>
  <c r="K222" i="773"/>
  <c r="I222" i="773"/>
  <c r="M285" i="773"/>
  <c r="K285" i="773"/>
  <c r="I285" i="773"/>
  <c r="M43" i="773"/>
  <c r="I43" i="773"/>
  <c r="J110" i="773"/>
  <c r="K83" i="773"/>
  <c r="M199" i="773"/>
  <c r="I199" i="773"/>
  <c r="M382" i="773"/>
  <c r="L137" i="773"/>
  <c r="J240" i="773"/>
  <c r="L138" i="773"/>
  <c r="I131" i="773"/>
  <c r="M131" i="773"/>
  <c r="K131" i="773"/>
  <c r="I421" i="773"/>
  <c r="M421" i="773"/>
  <c r="K421" i="773"/>
  <c r="L373" i="773"/>
  <c r="I190" i="773"/>
  <c r="M190" i="773"/>
  <c r="K190" i="773"/>
  <c r="L32" i="773"/>
  <c r="I259" i="773"/>
  <c r="M259" i="773"/>
  <c r="K259" i="773"/>
  <c r="L325" i="773"/>
  <c r="I31" i="773"/>
  <c r="M31" i="773"/>
  <c r="K31" i="773"/>
  <c r="L155" i="773"/>
  <c r="I370" i="773"/>
  <c r="M370" i="773"/>
  <c r="K370" i="773"/>
  <c r="L170" i="773"/>
  <c r="I399" i="773"/>
  <c r="M399" i="773"/>
  <c r="K399" i="773"/>
  <c r="L222" i="773"/>
  <c r="I281" i="773"/>
  <c r="M281" i="773"/>
  <c r="K281" i="773"/>
  <c r="L285" i="773"/>
  <c r="I104" i="773"/>
  <c r="M104" i="773"/>
  <c r="M137" i="773"/>
  <c r="M270" i="773"/>
  <c r="K270" i="773"/>
  <c r="I270" i="773"/>
  <c r="M386" i="773"/>
  <c r="K386" i="773"/>
  <c r="I386" i="773"/>
  <c r="M258" i="773"/>
  <c r="K258" i="773"/>
  <c r="I258" i="773"/>
  <c r="M29" i="773"/>
  <c r="K29" i="773"/>
  <c r="I29" i="773"/>
  <c r="M268" i="773"/>
  <c r="K268" i="773"/>
  <c r="I268" i="773"/>
  <c r="M9" i="773"/>
  <c r="K9" i="773"/>
  <c r="I9" i="773"/>
  <c r="M160" i="773"/>
  <c r="K160" i="773"/>
  <c r="I160" i="773"/>
  <c r="M224" i="773"/>
  <c r="K224" i="773"/>
  <c r="I224" i="773"/>
  <c r="M293" i="773"/>
  <c r="K293" i="773"/>
  <c r="I293" i="773"/>
  <c r="M237" i="773"/>
  <c r="I237" i="773"/>
  <c r="M332" i="773"/>
  <c r="K332" i="773"/>
  <c r="I332" i="773"/>
  <c r="M116" i="773"/>
  <c r="K116" i="773"/>
  <c r="I116" i="773"/>
  <c r="M256" i="773"/>
  <c r="K256" i="773"/>
  <c r="I256" i="773"/>
  <c r="M109" i="773"/>
  <c r="K109" i="773"/>
  <c r="I109" i="773"/>
  <c r="M68" i="773"/>
  <c r="K68" i="773"/>
  <c r="I68" i="773"/>
  <c r="M98" i="773"/>
  <c r="K98" i="773"/>
  <c r="I98" i="773"/>
  <c r="M179" i="773"/>
  <c r="K179" i="773"/>
  <c r="I179" i="773"/>
  <c r="M184" i="773"/>
  <c r="K184" i="773"/>
  <c r="I184" i="773"/>
  <c r="M96" i="773"/>
  <c r="K96" i="773"/>
  <c r="I96" i="773"/>
  <c r="I301" i="773"/>
  <c r="K104" i="773"/>
  <c r="J237" i="773"/>
  <c r="K140" i="773"/>
  <c r="I140" i="773"/>
  <c r="M140" i="773"/>
  <c r="L270" i="773"/>
  <c r="J332" i="773"/>
  <c r="K206" i="773"/>
  <c r="I206" i="773"/>
  <c r="M206" i="773"/>
  <c r="L386" i="773"/>
  <c r="J116" i="773"/>
  <c r="K173" i="773"/>
  <c r="I173" i="773"/>
  <c r="M173" i="773"/>
  <c r="L258" i="773"/>
  <c r="J256" i="773"/>
  <c r="K392" i="773"/>
  <c r="I392" i="773"/>
  <c r="M392" i="773"/>
  <c r="L29" i="773"/>
  <c r="J109" i="773"/>
  <c r="K107" i="773"/>
  <c r="I107" i="773"/>
  <c r="M107" i="773"/>
  <c r="L268" i="773"/>
  <c r="J68" i="773"/>
  <c r="K30" i="773"/>
  <c r="I30" i="773"/>
  <c r="M30" i="773"/>
  <c r="L9" i="773"/>
  <c r="J98" i="773"/>
  <c r="K228" i="773"/>
  <c r="I228" i="773"/>
  <c r="M228" i="773"/>
  <c r="L160" i="773"/>
  <c r="J179" i="773"/>
  <c r="K203" i="773"/>
  <c r="I203" i="773"/>
  <c r="M203" i="773"/>
  <c r="L224" i="773"/>
  <c r="J184" i="773"/>
  <c r="L293" i="773"/>
  <c r="J96" i="773"/>
  <c r="J301" i="773"/>
  <c r="L104" i="773"/>
  <c r="K237" i="773"/>
  <c r="I266" i="773"/>
  <c r="M266" i="773"/>
  <c r="K266" i="773"/>
  <c r="L332" i="773"/>
  <c r="I408" i="773"/>
  <c r="M408" i="773"/>
  <c r="K408" i="773"/>
  <c r="L116" i="773"/>
  <c r="I147" i="773"/>
  <c r="M147" i="773"/>
  <c r="K147" i="773"/>
  <c r="L256" i="773"/>
  <c r="I330" i="773"/>
  <c r="M330" i="773"/>
  <c r="K330" i="773"/>
  <c r="L109" i="773"/>
  <c r="I191" i="773"/>
  <c r="M191" i="773"/>
  <c r="K191" i="773"/>
  <c r="L68" i="773"/>
  <c r="I210" i="773"/>
  <c r="M210" i="773"/>
  <c r="K210" i="773"/>
  <c r="L98" i="773"/>
  <c r="I168" i="773"/>
  <c r="M168" i="773"/>
  <c r="K168" i="773"/>
  <c r="L179" i="773"/>
  <c r="I208" i="773"/>
  <c r="M208" i="773"/>
  <c r="K208" i="773"/>
  <c r="L184" i="773"/>
  <c r="I295" i="773"/>
  <c r="M295" i="773"/>
  <c r="K295" i="773"/>
  <c r="L96" i="773"/>
  <c r="L301" i="773"/>
  <c r="L237" i="773"/>
  <c r="M335" i="773"/>
  <c r="K335" i="773"/>
  <c r="I335" i="773"/>
  <c r="M70" i="773"/>
  <c r="K70" i="773"/>
  <c r="I70" i="773"/>
  <c r="M374" i="773"/>
  <c r="K374" i="773"/>
  <c r="I374" i="773"/>
  <c r="M59" i="773"/>
  <c r="K59" i="773"/>
  <c r="I59" i="773"/>
  <c r="M275" i="773"/>
  <c r="K275" i="773"/>
  <c r="I275" i="773"/>
  <c r="M356" i="773"/>
  <c r="K356" i="773"/>
  <c r="I356" i="773"/>
  <c r="M183" i="773"/>
  <c r="K183" i="773"/>
  <c r="I183" i="773"/>
  <c r="M185" i="773"/>
  <c r="K185" i="773"/>
  <c r="I185" i="773"/>
  <c r="K317" i="773"/>
  <c r="M320" i="773"/>
  <c r="M317" i="773"/>
  <c r="I341" i="773"/>
  <c r="J341" i="773"/>
  <c r="I320" i="773"/>
  <c r="K341" i="773"/>
  <c r="J320" i="773"/>
  <c r="L341" i="773"/>
  <c r="A15" i="761"/>
  <c r="A16" i="761"/>
  <c r="A17" i="761"/>
  <c r="A18" i="761"/>
  <c r="A19" i="761"/>
  <c r="A20" i="761"/>
  <c r="A21" i="761"/>
  <c r="A22" i="761"/>
  <c r="A23" i="761"/>
  <c r="A24" i="761"/>
  <c r="A25" i="761"/>
  <c r="A26" i="761"/>
  <c r="A27" i="761"/>
  <c r="A28" i="761"/>
  <c r="A29" i="761"/>
  <c r="A30" i="761"/>
  <c r="A31" i="761"/>
  <c r="A32" i="761"/>
  <c r="A33" i="761"/>
  <c r="A34" i="761"/>
  <c r="A35" i="761"/>
  <c r="A36" i="761"/>
  <c r="A37" i="761"/>
  <c r="A38" i="761"/>
  <c r="A39" i="761"/>
  <c r="A40" i="761"/>
  <c r="A41" i="761"/>
  <c r="A42" i="761"/>
  <c r="A43" i="761"/>
  <c r="A44" i="761"/>
  <c r="A45" i="761"/>
  <c r="A46" i="761"/>
  <c r="A47" i="761"/>
  <c r="A48" i="761"/>
  <c r="A49" i="761"/>
  <c r="A50" i="761"/>
  <c r="A51" i="761"/>
  <c r="A52" i="761"/>
  <c r="A53" i="761"/>
  <c r="A54" i="761"/>
  <c r="A55" i="761"/>
  <c r="A56" i="761"/>
  <c r="A57" i="761"/>
  <c r="A58" i="761"/>
  <c r="A59" i="761"/>
  <c r="A60" i="761"/>
  <c r="A61" i="761"/>
  <c r="A62" i="761"/>
  <c r="A63" i="761"/>
  <c r="A64" i="761"/>
  <c r="A65" i="761"/>
  <c r="A66" i="761"/>
  <c r="A67" i="761"/>
  <c r="A68" i="761"/>
  <c r="A69" i="761"/>
  <c r="A70" i="761"/>
  <c r="A71" i="761"/>
  <c r="A72" i="761"/>
  <c r="A73" i="761"/>
  <c r="A74" i="761"/>
  <c r="A75" i="761"/>
  <c r="A76" i="761"/>
  <c r="A77" i="761"/>
  <c r="A78" i="761"/>
  <c r="A79" i="761"/>
  <c r="A80" i="761"/>
  <c r="A81" i="761"/>
  <c r="A82" i="761"/>
  <c r="A83" i="761"/>
  <c r="A84" i="761"/>
  <c r="A85" i="761"/>
  <c r="A86" i="761"/>
  <c r="A87" i="761"/>
  <c r="A88" i="761"/>
  <c r="A89" i="761"/>
  <c r="A90" i="761"/>
  <c r="A91" i="761"/>
  <c r="A92" i="761"/>
  <c r="A93" i="761"/>
  <c r="A94" i="761"/>
  <c r="A95" i="761"/>
  <c r="A96" i="761"/>
  <c r="A97" i="761"/>
  <c r="A98" i="761"/>
  <c r="A99" i="761"/>
  <c r="A100" i="761"/>
  <c r="A101" i="761"/>
  <c r="A102" i="761"/>
  <c r="A103" i="761"/>
  <c r="A104" i="761"/>
  <c r="A105" i="761"/>
  <c r="A106" i="761"/>
  <c r="A107" i="761"/>
  <c r="A108" i="761"/>
  <c r="A109" i="761"/>
  <c r="A110" i="761"/>
  <c r="A111" i="761"/>
  <c r="A112" i="761"/>
  <c r="A113" i="761"/>
  <c r="A114" i="761"/>
  <c r="A115" i="761"/>
  <c r="A116" i="761"/>
  <c r="A117" i="761"/>
  <c r="A118" i="761"/>
  <c r="A119" i="761"/>
  <c r="A120" i="761"/>
  <c r="A121" i="761"/>
  <c r="A122" i="761"/>
  <c r="A123" i="761"/>
  <c r="A124" i="761"/>
  <c r="A125" i="761"/>
  <c r="A126" i="761"/>
  <c r="A127" i="761"/>
  <c r="A128" i="761"/>
  <c r="A129" i="761"/>
  <c r="A130" i="761"/>
  <c r="A131" i="761"/>
  <c r="A132" i="761"/>
  <c r="A133" i="761"/>
  <c r="A134" i="761"/>
  <c r="A135" i="761"/>
  <c r="A136" i="761"/>
  <c r="A137" i="761"/>
  <c r="A138" i="761"/>
  <c r="A139" i="761"/>
  <c r="A140" i="761"/>
  <c r="A141" i="761"/>
  <c r="A142" i="761"/>
  <c r="A143" i="761"/>
  <c r="A144" i="761"/>
  <c r="A145" i="761"/>
  <c r="A146" i="761"/>
  <c r="A147" i="761"/>
  <c r="A148" i="761"/>
  <c r="A149" i="761"/>
  <c r="A150" i="761"/>
  <c r="A151" i="761"/>
  <c r="A152" i="761"/>
  <c r="A153" i="761"/>
  <c r="A154" i="761"/>
  <c r="A155" i="761"/>
  <c r="A156" i="761"/>
  <c r="A157" i="761"/>
  <c r="A158" i="761"/>
  <c r="A159" i="761"/>
  <c r="A160" i="761"/>
  <c r="A161" i="761"/>
  <c r="A162" i="761"/>
  <c r="A163" i="761"/>
  <c r="A164" i="761"/>
  <c r="A165" i="761"/>
  <c r="A166" i="761"/>
  <c r="A167" i="761"/>
  <c r="A168" i="761"/>
  <c r="A169" i="761"/>
  <c r="A170" i="761"/>
  <c r="A171" i="761"/>
  <c r="A172" i="761"/>
  <c r="A173" i="761"/>
  <c r="A174" i="761"/>
  <c r="A175" i="761"/>
  <c r="A176" i="761"/>
  <c r="A177" i="761"/>
  <c r="A178" i="761"/>
  <c r="A179" i="761"/>
  <c r="A180" i="761"/>
  <c r="A181" i="761"/>
  <c r="A182" i="761"/>
  <c r="A183" i="761"/>
  <c r="A184" i="761"/>
  <c r="A185" i="761"/>
  <c r="A186" i="761"/>
  <c r="A187" i="761"/>
  <c r="A188" i="761"/>
  <c r="A189" i="761"/>
  <c r="A190" i="761"/>
  <c r="A191" i="761"/>
  <c r="A192" i="761"/>
  <c r="A193" i="761"/>
  <c r="A194" i="761"/>
  <c r="A195" i="761"/>
  <c r="A196" i="761"/>
  <c r="A197" i="761"/>
  <c r="A198" i="761"/>
  <c r="A199" i="761"/>
  <c r="A200" i="761"/>
  <c r="A201" i="761"/>
  <c r="A202" i="761"/>
  <c r="A203" i="761"/>
  <c r="A204" i="761"/>
  <c r="A205" i="761"/>
  <c r="A206" i="761"/>
  <c r="A207" i="761"/>
  <c r="A208" i="761"/>
  <c r="A209" i="761"/>
  <c r="A210" i="761"/>
  <c r="A211" i="761"/>
  <c r="A212" i="761"/>
  <c r="A213" i="761"/>
  <c r="A214" i="761"/>
  <c r="A215" i="761"/>
  <c r="A216" i="761"/>
  <c r="A217" i="761"/>
  <c r="A218" i="761"/>
  <c r="A219" i="761"/>
  <c r="A220" i="761"/>
  <c r="A221" i="761"/>
  <c r="A222" i="761"/>
  <c r="A223" i="761"/>
  <c r="A224" i="761"/>
  <c r="A225" i="761"/>
  <c r="A226" i="761"/>
  <c r="A227" i="761"/>
  <c r="A228" i="761"/>
  <c r="A229" i="761"/>
  <c r="A230" i="761"/>
  <c r="A231" i="761"/>
  <c r="A232" i="761"/>
  <c r="A233" i="761"/>
  <c r="A234" i="761"/>
  <c r="A235" i="761"/>
  <c r="A236" i="761"/>
  <c r="A237" i="761"/>
  <c r="A238" i="761"/>
  <c r="A239" i="761"/>
  <c r="A240" i="761"/>
  <c r="A241" i="761"/>
  <c r="A242" i="761"/>
  <c r="A243" i="761"/>
  <c r="A244" i="761"/>
  <c r="A245" i="761"/>
  <c r="A246" i="761"/>
  <c r="A247" i="761"/>
  <c r="A248" i="761"/>
  <c r="A249" i="761"/>
  <c r="A250" i="761"/>
  <c r="A251" i="761"/>
  <c r="A252" i="761"/>
  <c r="A253" i="761"/>
  <c r="A254" i="761"/>
  <c r="A255" i="761"/>
  <c r="A256" i="761"/>
  <c r="A257" i="761"/>
  <c r="A258" i="761"/>
  <c r="A259" i="761"/>
  <c r="A260" i="761"/>
  <c r="A261" i="761"/>
  <c r="A262" i="761"/>
  <c r="A263" i="761"/>
  <c r="A264" i="761"/>
  <c r="A265" i="761"/>
  <c r="A266" i="761"/>
  <c r="A267" i="761"/>
  <c r="A268" i="761"/>
  <c r="A269" i="761"/>
  <c r="A270" i="761"/>
  <c r="A271" i="761"/>
  <c r="A272" i="761"/>
  <c r="A273" i="761"/>
  <c r="A274" i="761"/>
  <c r="A275" i="761"/>
  <c r="A276" i="761"/>
  <c r="A277" i="761"/>
  <c r="A278" i="761"/>
  <c r="A279" i="761"/>
  <c r="A280" i="761"/>
  <c r="A281" i="761"/>
  <c r="A282" i="761"/>
  <c r="A283" i="761"/>
  <c r="A284" i="761"/>
  <c r="A285" i="761"/>
  <c r="A286" i="761"/>
  <c r="A287" i="761"/>
  <c r="A288" i="761"/>
  <c r="A289" i="761"/>
  <c r="A290" i="761"/>
  <c r="A291" i="761"/>
  <c r="A292" i="761"/>
  <c r="A293" i="761"/>
  <c r="A294" i="761"/>
  <c r="A295" i="761"/>
  <c r="A296" i="761"/>
  <c r="A297" i="761"/>
  <c r="A298" i="761"/>
  <c r="A299" i="761"/>
  <c r="A300" i="761"/>
  <c r="A301" i="761"/>
  <c r="A302" i="761"/>
  <c r="A303" i="761"/>
  <c r="A304" i="761"/>
  <c r="A305" i="761"/>
  <c r="A306" i="761"/>
  <c r="A307" i="761"/>
  <c r="A308" i="761"/>
  <c r="A309" i="761"/>
  <c r="A310" i="761"/>
  <c r="A311" i="761"/>
  <c r="A312" i="761"/>
  <c r="A313" i="761"/>
  <c r="A314" i="761"/>
  <c r="A315" i="761"/>
  <c r="A316" i="761"/>
  <c r="A317" i="761"/>
  <c r="A318" i="761"/>
  <c r="A319" i="761"/>
  <c r="A320" i="761"/>
  <c r="A321" i="761"/>
  <c r="A322" i="761"/>
  <c r="A323" i="761"/>
  <c r="A324" i="761"/>
  <c r="A325" i="761"/>
  <c r="A326" i="761"/>
  <c r="A327" i="761"/>
  <c r="A328" i="761"/>
  <c r="A329" i="761"/>
  <c r="A330" i="761"/>
  <c r="A331" i="761"/>
  <c r="A332" i="761"/>
  <c r="A333" i="761"/>
  <c r="A334" i="761"/>
  <c r="A335" i="761"/>
  <c r="A336" i="761"/>
  <c r="A337" i="761"/>
  <c r="A338" i="761"/>
  <c r="A339" i="761"/>
  <c r="A340" i="761"/>
  <c r="A341" i="761"/>
  <c r="A342" i="761"/>
  <c r="A343" i="761"/>
  <c r="A344" i="761"/>
  <c r="A345" i="761"/>
  <c r="A346" i="761"/>
  <c r="A347" i="761"/>
  <c r="A348" i="761"/>
  <c r="A349" i="761"/>
  <c r="A350" i="761"/>
  <c r="A351" i="761"/>
  <c r="A352" i="761"/>
  <c r="A353" i="761"/>
  <c r="A354" i="761"/>
  <c r="A355" i="761"/>
  <c r="A356" i="761"/>
  <c r="A357" i="761"/>
  <c r="A358" i="761"/>
  <c r="A359" i="761"/>
  <c r="A360" i="761"/>
  <c r="A361" i="761"/>
  <c r="A362" i="761"/>
  <c r="A363" i="761"/>
  <c r="A364" i="761"/>
  <c r="A365" i="761"/>
  <c r="A366" i="761"/>
  <c r="A367" i="761"/>
  <c r="A368" i="761"/>
  <c r="A369" i="761"/>
  <c r="A370" i="761"/>
  <c r="A371" i="761"/>
  <c r="A372" i="761"/>
  <c r="A373" i="761"/>
  <c r="A374" i="761"/>
  <c r="A375" i="761"/>
  <c r="A376" i="761"/>
  <c r="A377" i="761"/>
  <c r="A378" i="761"/>
  <c r="A379" i="761"/>
  <c r="A380" i="761"/>
  <c r="A381" i="761"/>
  <c r="A382" i="761"/>
  <c r="A383" i="761"/>
  <c r="A384" i="761"/>
  <c r="A385" i="761"/>
  <c r="A386" i="761"/>
  <c r="A387" i="761"/>
  <c r="A388" i="761"/>
  <c r="A389" i="761"/>
  <c r="A390" i="761"/>
  <c r="A391" i="761"/>
  <c r="A392" i="761"/>
  <c r="A393" i="761"/>
  <c r="A394" i="761"/>
  <c r="A395" i="761"/>
  <c r="A396" i="761"/>
  <c r="A397" i="761"/>
  <c r="A398" i="761"/>
  <c r="A399" i="761"/>
  <c r="A400" i="761"/>
  <c r="A401" i="761"/>
  <c r="A402" i="761"/>
  <c r="A403" i="761"/>
  <c r="A404" i="761"/>
  <c r="A405" i="761"/>
  <c r="A406" i="761"/>
  <c r="A407" i="761"/>
  <c r="A408" i="761"/>
  <c r="A409" i="761"/>
  <c r="A410" i="761"/>
  <c r="A411" i="761"/>
  <c r="A412" i="761"/>
  <c r="A413" i="761"/>
  <c r="A414" i="761"/>
  <c r="A415" i="761"/>
  <c r="A416" i="761"/>
  <c r="A417" i="761"/>
  <c r="A418" i="761"/>
  <c r="A419" i="761"/>
  <c r="A420" i="761"/>
  <c r="A421" i="761"/>
  <c r="A422" i="761"/>
  <c r="A423" i="761"/>
  <c r="A424" i="761"/>
  <c r="A425" i="761"/>
  <c r="A426" i="761"/>
  <c r="A427" i="761"/>
  <c r="A428" i="761"/>
  <c r="A429" i="761"/>
  <c r="A430" i="761"/>
  <c r="A431" i="761"/>
  <c r="A432" i="761"/>
  <c r="A433" i="761"/>
  <c r="A434" i="761"/>
  <c r="A435" i="761"/>
  <c r="A436" i="761"/>
  <c r="A437" i="761"/>
  <c r="A438" i="761"/>
  <c r="A439" i="761"/>
  <c r="A440" i="761"/>
  <c r="A441" i="761"/>
  <c r="A442" i="761"/>
  <c r="A443" i="761"/>
  <c r="A444" i="761"/>
  <c r="A445" i="761"/>
  <c r="A446" i="761"/>
  <c r="A447" i="761"/>
  <c r="A448" i="761"/>
  <c r="A449" i="761"/>
  <c r="A450" i="761"/>
  <c r="A451" i="761"/>
  <c r="A452" i="761"/>
  <c r="A453" i="761"/>
  <c r="A454" i="761"/>
  <c r="A455" i="761"/>
  <c r="A456" i="761"/>
  <c r="A457" i="761"/>
  <c r="A458" i="761"/>
  <c r="A459" i="761"/>
  <c r="A460" i="761"/>
  <c r="A461" i="761"/>
  <c r="A462" i="761"/>
  <c r="A463" i="761"/>
  <c r="A464" i="761"/>
  <c r="A465" i="761"/>
  <c r="A466" i="761"/>
  <c r="A467" i="761"/>
  <c r="A468" i="761"/>
  <c r="A469" i="761"/>
  <c r="A470" i="761"/>
  <c r="A471" i="761"/>
  <c r="A472" i="761"/>
  <c r="A473" i="761"/>
  <c r="A474" i="761"/>
  <c r="A475" i="761"/>
  <c r="A476" i="761"/>
  <c r="A477" i="761"/>
  <c r="A478" i="761"/>
  <c r="A479" i="761"/>
  <c r="A480" i="761"/>
  <c r="A481" i="761"/>
  <c r="A482" i="761"/>
  <c r="A483" i="761"/>
  <c r="A484" i="761"/>
  <c r="A485" i="761"/>
  <c r="A486" i="761"/>
  <c r="A487" i="761"/>
  <c r="A488" i="761"/>
  <c r="A489" i="761"/>
  <c r="A490" i="761"/>
  <c r="A491" i="761"/>
  <c r="A492" i="761"/>
  <c r="A493" i="761"/>
  <c r="A494" i="761"/>
  <c r="A495" i="761"/>
  <c r="A496" i="761"/>
  <c r="A497" i="761"/>
  <c r="A498" i="761"/>
  <c r="A499" i="761"/>
  <c r="A500" i="761"/>
  <c r="A501" i="761"/>
  <c r="A502" i="761"/>
  <c r="A503" i="761"/>
  <c r="A504" i="761"/>
  <c r="A505" i="761"/>
  <c r="A506" i="761"/>
  <c r="A507" i="761"/>
  <c r="A508" i="761"/>
  <c r="A509" i="761"/>
  <c r="A510" i="761"/>
  <c r="A511" i="761"/>
  <c r="A512" i="761"/>
  <c r="A513" i="761"/>
  <c r="A514" i="761"/>
  <c r="A515" i="761"/>
  <c r="A516" i="761"/>
  <c r="A517" i="761"/>
  <c r="A518" i="761"/>
  <c r="A519" i="761"/>
  <c r="A520" i="761"/>
  <c r="A521" i="761"/>
  <c r="A522" i="761"/>
  <c r="A523" i="761"/>
  <c r="A524" i="761"/>
  <c r="A525" i="761"/>
  <c r="A526" i="761"/>
  <c r="A527" i="761"/>
  <c r="A528" i="761"/>
  <c r="A529" i="761"/>
  <c r="A530" i="761"/>
  <c r="A531" i="761"/>
  <c r="A532" i="761"/>
  <c r="A533" i="761"/>
  <c r="A534" i="761"/>
  <c r="A535" i="761"/>
  <c r="A536" i="761"/>
  <c r="A537" i="761"/>
  <c r="A538" i="761"/>
  <c r="A539" i="761"/>
  <c r="A540" i="761"/>
  <c r="A541" i="761"/>
  <c r="A542" i="761"/>
  <c r="A543" i="761"/>
  <c r="A544" i="761"/>
  <c r="A545" i="761"/>
  <c r="A546" i="761"/>
  <c r="A547" i="761"/>
  <c r="A548" i="761"/>
  <c r="A549" i="761"/>
  <c r="A550" i="761"/>
  <c r="A551" i="761"/>
  <c r="A552" i="761"/>
  <c r="A553" i="761"/>
  <c r="A554" i="761"/>
  <c r="A555" i="761"/>
  <c r="A556" i="761"/>
  <c r="A557" i="761"/>
  <c r="A558" i="761"/>
  <c r="A559" i="761"/>
  <c r="A560" i="761"/>
  <c r="A561" i="761"/>
  <c r="A562" i="761"/>
  <c r="A563" i="761"/>
  <c r="A564" i="761"/>
  <c r="A565" i="761"/>
  <c r="A566" i="761"/>
  <c r="A567" i="761"/>
  <c r="A568" i="761"/>
  <c r="A569" i="761"/>
  <c r="A570" i="761"/>
  <c r="A571" i="761"/>
  <c r="A572" i="761"/>
  <c r="A573" i="761"/>
  <c r="A574" i="761"/>
  <c r="A575" i="761"/>
  <c r="A576" i="761"/>
  <c r="A577" i="761"/>
  <c r="A578" i="761"/>
  <c r="A579" i="761"/>
  <c r="A580" i="761"/>
  <c r="A581" i="761"/>
  <c r="A582" i="761"/>
  <c r="A583" i="761"/>
  <c r="A584" i="761"/>
  <c r="A585" i="761"/>
  <c r="A586" i="761"/>
  <c r="A587" i="761"/>
  <c r="A588" i="761"/>
  <c r="A589" i="761"/>
  <c r="A590" i="761"/>
  <c r="A591" i="761"/>
  <c r="A592" i="761"/>
  <c r="A593" i="761"/>
  <c r="A594" i="761"/>
  <c r="A595" i="761"/>
  <c r="A596" i="761"/>
  <c r="A597" i="761"/>
  <c r="A598" i="761"/>
  <c r="A599" i="761"/>
  <c r="A600" i="761"/>
  <c r="A601" i="761"/>
  <c r="A602" i="761"/>
  <c r="A603" i="761"/>
  <c r="A604" i="761"/>
  <c r="A605" i="761"/>
  <c r="A606" i="761"/>
  <c r="A607" i="761"/>
  <c r="A608" i="761"/>
  <c r="A609" i="761"/>
  <c r="A610" i="761"/>
  <c r="A611" i="761"/>
  <c r="A612" i="761"/>
  <c r="A613" i="761"/>
  <c r="A614" i="761"/>
  <c r="A615" i="761"/>
  <c r="A616" i="761"/>
  <c r="A617" i="761"/>
  <c r="A618" i="761"/>
  <c r="A619" i="761"/>
  <c r="A620" i="761"/>
  <c r="A621" i="761"/>
  <c r="A622" i="761"/>
  <c r="A623" i="761"/>
  <c r="A624" i="761"/>
  <c r="A625" i="761"/>
  <c r="A626" i="761"/>
  <c r="A627" i="761"/>
  <c r="A628" i="761"/>
  <c r="A629" i="761"/>
  <c r="A630" i="761"/>
  <c r="A631" i="761"/>
  <c r="A632" i="761"/>
  <c r="A633" i="761"/>
  <c r="A634" i="761"/>
  <c r="A635" i="761"/>
  <c r="A636" i="761"/>
  <c r="A637" i="761"/>
  <c r="A638" i="761"/>
  <c r="A639" i="761"/>
  <c r="A640" i="761"/>
  <c r="A641" i="761"/>
  <c r="A642" i="761"/>
  <c r="A643" i="761"/>
  <c r="A644" i="761"/>
  <c r="A645" i="761"/>
  <c r="A646" i="761"/>
  <c r="A647" i="761"/>
  <c r="A648" i="761"/>
  <c r="A649" i="761"/>
  <c r="A650" i="761"/>
  <c r="A651" i="761"/>
  <c r="A652" i="761"/>
  <c r="A653" i="761"/>
  <c r="A654" i="761"/>
  <c r="A655" i="761"/>
  <c r="A656" i="761"/>
  <c r="A657" i="761"/>
  <c r="A658" i="761"/>
  <c r="A659" i="761"/>
  <c r="A660" i="761"/>
  <c r="A661" i="761"/>
  <c r="A662" i="761"/>
  <c r="A663" i="761"/>
  <c r="A664" i="761"/>
  <c r="A665" i="761"/>
  <c r="A666" i="761"/>
  <c r="A667" i="761"/>
  <c r="A668" i="761"/>
  <c r="A669" i="761"/>
  <c r="A670" i="761"/>
  <c r="A671" i="761"/>
  <c r="A672" i="761"/>
  <c r="A673" i="761"/>
  <c r="A674" i="761"/>
  <c r="A675" i="761"/>
  <c r="A676" i="761"/>
  <c r="A677" i="761"/>
  <c r="A678" i="761"/>
  <c r="A679" i="761"/>
  <c r="A680" i="761"/>
  <c r="A681" i="761"/>
  <c r="A682" i="761"/>
  <c r="A683" i="761"/>
  <c r="A684" i="761"/>
  <c r="A685" i="761"/>
  <c r="A686" i="761"/>
  <c r="A687" i="761"/>
  <c r="A688" i="761"/>
  <c r="A689" i="761"/>
  <c r="A690" i="761"/>
  <c r="A691" i="761"/>
  <c r="A692" i="761"/>
  <c r="A693" i="761"/>
  <c r="A694" i="761"/>
  <c r="A695" i="761"/>
  <c r="A696" i="761"/>
  <c r="A697" i="761"/>
  <c r="A698" i="761"/>
  <c r="A699" i="761"/>
  <c r="A700" i="761"/>
  <c r="A701" i="761"/>
  <c r="A702" i="761"/>
  <c r="A703" i="761"/>
  <c r="A704" i="761"/>
  <c r="A705" i="761"/>
  <c r="A706" i="761"/>
  <c r="A707" i="761"/>
  <c r="A708" i="761"/>
  <c r="A709" i="761"/>
  <c r="A710" i="761"/>
  <c r="A711" i="761"/>
  <c r="A712" i="761"/>
  <c r="A713" i="761"/>
  <c r="A714" i="761"/>
  <c r="A715" i="761"/>
  <c r="A716" i="761"/>
  <c r="A717" i="761"/>
  <c r="A718" i="761"/>
  <c r="A719" i="761"/>
  <c r="A720" i="761"/>
  <c r="A721" i="761"/>
  <c r="A722" i="761"/>
  <c r="A723" i="761"/>
  <c r="A724" i="761"/>
  <c r="A725" i="761"/>
  <c r="A726" i="761"/>
  <c r="A727" i="761"/>
  <c r="A728" i="761"/>
  <c r="A729" i="761"/>
  <c r="A730" i="761"/>
  <c r="A731" i="761"/>
  <c r="A732" i="761"/>
  <c r="A733" i="761"/>
  <c r="A734" i="761"/>
  <c r="A735" i="761"/>
  <c r="A736" i="761"/>
  <c r="A737" i="761"/>
  <c r="A738" i="761"/>
  <c r="A739" i="761"/>
  <c r="A740" i="761"/>
  <c r="A741" i="761"/>
  <c r="A742" i="761"/>
  <c r="A743" i="761"/>
  <c r="A744" i="761"/>
  <c r="A745" i="761"/>
  <c r="A746" i="761"/>
  <c r="A747" i="761"/>
  <c r="A748" i="761"/>
  <c r="A749" i="761"/>
  <c r="A750" i="761"/>
  <c r="A751" i="761"/>
  <c r="A752" i="761"/>
  <c r="A753" i="761"/>
  <c r="A754" i="761"/>
  <c r="A755" i="761"/>
  <c r="A756" i="761"/>
  <c r="A757" i="761"/>
  <c r="A758" i="761"/>
  <c r="A759" i="761"/>
  <c r="A760" i="761"/>
  <c r="A761" i="761"/>
  <c r="A762" i="761"/>
  <c r="A763" i="761"/>
  <c r="A764" i="761"/>
  <c r="A765" i="761"/>
  <c r="A766" i="761"/>
  <c r="A767" i="761"/>
  <c r="A768" i="761"/>
  <c r="A769" i="761"/>
  <c r="A770" i="761"/>
  <c r="A771" i="761"/>
  <c r="A772" i="761"/>
  <c r="A773" i="761"/>
  <c r="A774" i="761"/>
  <c r="A775" i="761"/>
  <c r="A776" i="761"/>
  <c r="A777" i="761"/>
  <c r="A778" i="761"/>
  <c r="A779" i="761"/>
  <c r="A780" i="761"/>
  <c r="A781" i="761"/>
  <c r="A782" i="761"/>
  <c r="A783" i="761"/>
  <c r="A784" i="761"/>
  <c r="A785" i="761"/>
  <c r="A786" i="761"/>
  <c r="A787" i="761"/>
  <c r="A788" i="761"/>
  <c r="A789" i="761"/>
  <c r="A790" i="761"/>
  <c r="A791" i="761"/>
  <c r="A792" i="761"/>
  <c r="A793" i="761"/>
  <c r="A794" i="761"/>
  <c r="A795" i="761"/>
  <c r="A796" i="761"/>
  <c r="A797" i="761"/>
  <c r="A798" i="761"/>
  <c r="A799" i="761"/>
  <c r="A800" i="761"/>
  <c r="A801" i="761"/>
  <c r="A802" i="761"/>
  <c r="A803" i="761"/>
  <c r="A804" i="761"/>
  <c r="A805" i="761"/>
  <c r="A806" i="761"/>
  <c r="A807" i="761"/>
  <c r="A808" i="761"/>
  <c r="A809" i="761"/>
  <c r="A810" i="761"/>
  <c r="A811" i="761"/>
  <c r="A812" i="761"/>
  <c r="A813" i="761"/>
  <c r="A814" i="761"/>
  <c r="A815" i="761"/>
  <c r="A816" i="761"/>
  <c r="A817" i="761"/>
  <c r="A818" i="761"/>
  <c r="A819" i="761"/>
  <c r="A820" i="761"/>
  <c r="A821" i="761"/>
  <c r="A822" i="761"/>
  <c r="A823" i="761"/>
  <c r="A824" i="761"/>
  <c r="A825" i="761"/>
  <c r="A826" i="761"/>
  <c r="A827" i="761"/>
  <c r="A828" i="761"/>
  <c r="A829" i="761"/>
  <c r="A830" i="761"/>
  <c r="A831" i="761"/>
  <c r="A832" i="761"/>
  <c r="A833" i="761"/>
  <c r="A834" i="761"/>
  <c r="A835" i="761"/>
  <c r="A836" i="761"/>
  <c r="A837" i="761"/>
  <c r="A838" i="761"/>
  <c r="A839" i="761"/>
  <c r="A840" i="761"/>
  <c r="A841" i="761"/>
  <c r="A842" i="761"/>
  <c r="A843" i="761"/>
  <c r="A844" i="761"/>
  <c r="A845" i="761"/>
  <c r="A846" i="761"/>
  <c r="A847" i="761"/>
  <c r="A848" i="761"/>
  <c r="A849" i="761"/>
  <c r="A850" i="761"/>
  <c r="A851" i="761"/>
  <c r="A852" i="761"/>
  <c r="A853" i="761"/>
  <c r="A854" i="761"/>
  <c r="A855" i="761"/>
  <c r="A856" i="761"/>
  <c r="A857" i="761"/>
  <c r="A858" i="761"/>
  <c r="A859" i="761"/>
  <c r="A860" i="761"/>
  <c r="A861" i="761"/>
  <c r="A862" i="761"/>
  <c r="A863" i="761"/>
  <c r="A864" i="761"/>
  <c r="A865" i="761"/>
  <c r="A866" i="761"/>
  <c r="A867" i="761"/>
  <c r="A868" i="761"/>
  <c r="A869" i="761"/>
  <c r="A870" i="761"/>
  <c r="A871" i="761"/>
  <c r="A872" i="761"/>
  <c r="A873" i="761"/>
  <c r="A874" i="761"/>
  <c r="A875" i="761"/>
  <c r="A876" i="761"/>
  <c r="A877" i="761"/>
  <c r="A878" i="761"/>
  <c r="A879" i="761"/>
  <c r="A880" i="761"/>
  <c r="A881" i="761"/>
  <c r="A882" i="761"/>
  <c r="A883" i="761"/>
  <c r="A884" i="761"/>
  <c r="A885" i="761"/>
  <c r="A886" i="761"/>
  <c r="A887" i="761"/>
  <c r="A888" i="761"/>
  <c r="A889" i="761"/>
  <c r="A890" i="761"/>
  <c r="A891" i="761"/>
  <c r="A892" i="761"/>
  <c r="A893" i="761"/>
  <c r="A894" i="761"/>
  <c r="A895" i="761"/>
  <c r="A896" i="761"/>
  <c r="A897" i="761"/>
  <c r="A898" i="761"/>
  <c r="A899" i="761"/>
  <c r="A900" i="761"/>
  <c r="A901" i="761"/>
  <c r="A902" i="761"/>
  <c r="A903" i="761"/>
  <c r="A904" i="761"/>
  <c r="A905" i="761"/>
  <c r="A906" i="761"/>
  <c r="A907" i="761"/>
  <c r="A908" i="761"/>
  <c r="A909" i="761"/>
  <c r="A910" i="761"/>
  <c r="A911" i="761"/>
  <c r="A912" i="761"/>
  <c r="A913" i="761"/>
  <c r="A914" i="761"/>
  <c r="A915" i="761"/>
  <c r="A916" i="761"/>
  <c r="A917" i="761"/>
  <c r="A918" i="761"/>
  <c r="A919" i="761"/>
  <c r="A920" i="761"/>
  <c r="A921" i="761"/>
  <c r="A922" i="761"/>
  <c r="A923" i="761"/>
  <c r="A924" i="761"/>
  <c r="A925" i="761"/>
  <c r="A926" i="761"/>
  <c r="A927" i="761"/>
  <c r="A928" i="761"/>
  <c r="A929" i="761"/>
  <c r="A930" i="761"/>
  <c r="A931" i="761"/>
  <c r="A932" i="761"/>
  <c r="A933" i="761"/>
  <c r="A934" i="761"/>
  <c r="A935" i="761"/>
  <c r="A936" i="761"/>
  <c r="A937" i="761"/>
  <c r="A938" i="761"/>
  <c r="A939" i="761"/>
  <c r="A940" i="761"/>
  <c r="A941" i="761"/>
  <c r="A942" i="761"/>
  <c r="A943" i="761"/>
  <c r="A944" i="761"/>
  <c r="A945" i="761"/>
  <c r="A946" i="761"/>
  <c r="A947" i="761"/>
  <c r="A948" i="761"/>
  <c r="A949" i="761"/>
  <c r="A950" i="761"/>
  <c r="A951" i="761"/>
  <c r="A952" i="761"/>
  <c r="A953" i="761"/>
  <c r="A954" i="761"/>
  <c r="A955" i="761"/>
  <c r="A956" i="761"/>
  <c r="A957" i="761"/>
  <c r="A958" i="761"/>
  <c r="A959" i="761"/>
  <c r="A960" i="761"/>
  <c r="A961" i="761"/>
  <c r="A962" i="761"/>
  <c r="A963" i="761"/>
  <c r="A964" i="761"/>
  <c r="A965" i="761"/>
  <c r="A966" i="761"/>
  <c r="A967" i="761"/>
  <c r="A968" i="761"/>
  <c r="A969" i="761"/>
  <c r="A970" i="761"/>
  <c r="A971" i="761"/>
  <c r="A972" i="761"/>
  <c r="A973" i="761"/>
  <c r="A974" i="761"/>
  <c r="A975" i="761"/>
  <c r="A976" i="761"/>
  <c r="A977" i="761"/>
  <c r="A978" i="761"/>
  <c r="A979" i="761"/>
  <c r="A980" i="761"/>
  <c r="A981" i="761"/>
  <c r="A982" i="761"/>
  <c r="A983" i="761"/>
  <c r="A984" i="761"/>
  <c r="A985" i="761"/>
  <c r="A986" i="761"/>
  <c r="A987" i="761"/>
  <c r="A988" i="761"/>
  <c r="A989" i="761"/>
  <c r="A990" i="761"/>
  <c r="A991" i="761"/>
  <c r="A992" i="761"/>
  <c r="A993" i="761"/>
  <c r="A994" i="761"/>
  <c r="A995" i="761"/>
  <c r="A996" i="761"/>
  <c r="A997" i="761"/>
  <c r="A998" i="761"/>
  <c r="A999" i="761"/>
  <c r="A1000" i="761"/>
  <c r="A14" i="761"/>
  <c r="A15" i="760"/>
  <c r="A16" i="760"/>
  <c r="A17" i="760"/>
  <c r="A18" i="760"/>
  <c r="A19" i="760"/>
  <c r="A20" i="760"/>
  <c r="A21" i="760"/>
  <c r="A22" i="760"/>
  <c r="A23" i="760"/>
  <c r="A24" i="760"/>
  <c r="A25" i="760"/>
  <c r="A26" i="760"/>
  <c r="A27" i="760"/>
  <c r="A28" i="760"/>
  <c r="A29" i="760"/>
  <c r="A30" i="760"/>
  <c r="A31" i="760"/>
  <c r="A32" i="760"/>
  <c r="A33" i="760"/>
  <c r="A34" i="760"/>
  <c r="A35" i="760"/>
  <c r="A36" i="760"/>
  <c r="A37" i="760"/>
  <c r="A38" i="760"/>
  <c r="A39" i="760"/>
  <c r="A40" i="760"/>
  <c r="A41" i="760"/>
  <c r="A42" i="760"/>
  <c r="A43" i="760"/>
  <c r="A44" i="760"/>
  <c r="A45" i="760"/>
  <c r="A46" i="760"/>
  <c r="A47" i="760"/>
  <c r="A48" i="760"/>
  <c r="A49" i="760"/>
  <c r="A50" i="760"/>
  <c r="A51" i="760"/>
  <c r="A52" i="760"/>
  <c r="A53" i="760"/>
  <c r="A54" i="760"/>
  <c r="A55" i="760"/>
  <c r="A56" i="760"/>
  <c r="A57" i="760"/>
  <c r="A58" i="760"/>
  <c r="A59" i="760"/>
  <c r="A60" i="760"/>
  <c r="A61" i="760"/>
  <c r="A62" i="760"/>
  <c r="A63" i="760"/>
  <c r="A64" i="760"/>
  <c r="A65" i="760"/>
  <c r="A66" i="760"/>
  <c r="A67" i="760"/>
  <c r="A68" i="760"/>
  <c r="A69" i="760"/>
  <c r="A70" i="760"/>
  <c r="A71" i="760"/>
  <c r="A72" i="760"/>
  <c r="A73" i="760"/>
  <c r="A74" i="760"/>
  <c r="A75" i="760"/>
  <c r="A76" i="760"/>
  <c r="A77" i="760"/>
  <c r="A78" i="760"/>
  <c r="A79" i="760"/>
  <c r="A80" i="760"/>
  <c r="A81" i="760"/>
  <c r="A82" i="760"/>
  <c r="A83" i="760"/>
  <c r="A84" i="760"/>
  <c r="A85" i="760"/>
  <c r="A86" i="760"/>
  <c r="A87" i="760"/>
  <c r="A88" i="760"/>
  <c r="A89" i="760"/>
  <c r="A90" i="760"/>
  <c r="A91" i="760"/>
  <c r="A92" i="760"/>
  <c r="A93" i="760"/>
  <c r="A94" i="760"/>
  <c r="A95" i="760"/>
  <c r="A96" i="760"/>
  <c r="A97" i="760"/>
  <c r="A98" i="760"/>
  <c r="A99" i="760"/>
  <c r="A100" i="760"/>
  <c r="A101" i="760"/>
  <c r="A102" i="760"/>
  <c r="A103" i="760"/>
  <c r="A104" i="760"/>
  <c r="A105" i="760"/>
  <c r="A106" i="760"/>
  <c r="A107" i="760"/>
  <c r="A108" i="760"/>
  <c r="A109" i="760"/>
  <c r="A110" i="760"/>
  <c r="A111" i="760"/>
  <c r="A112" i="760"/>
  <c r="A113" i="760"/>
  <c r="A114" i="760"/>
  <c r="A115" i="760"/>
  <c r="A116" i="760"/>
  <c r="A117" i="760"/>
  <c r="A118" i="760"/>
  <c r="A119" i="760"/>
  <c r="A120" i="760"/>
  <c r="A121" i="760"/>
  <c r="A122" i="760"/>
  <c r="A123" i="760"/>
  <c r="A124" i="760"/>
  <c r="A125" i="760"/>
  <c r="A126" i="760"/>
  <c r="A127" i="760"/>
  <c r="A128" i="760"/>
  <c r="A129" i="760"/>
  <c r="A130" i="760"/>
  <c r="A131" i="760"/>
  <c r="A132" i="760"/>
  <c r="A133" i="760"/>
  <c r="A134" i="760"/>
  <c r="A135" i="760"/>
  <c r="A136" i="760"/>
  <c r="A137" i="760"/>
  <c r="A138" i="760"/>
  <c r="A139" i="760"/>
  <c r="A140" i="760"/>
  <c r="A141" i="760"/>
  <c r="A142" i="760"/>
  <c r="A143" i="760"/>
  <c r="A144" i="760"/>
  <c r="A145" i="760"/>
  <c r="A146" i="760"/>
  <c r="A147" i="760"/>
  <c r="A148" i="760"/>
  <c r="A149" i="760"/>
  <c r="A150" i="760"/>
  <c r="A151" i="760"/>
  <c r="A152" i="760"/>
  <c r="A153" i="760"/>
  <c r="A154" i="760"/>
  <c r="A155" i="760"/>
  <c r="A156" i="760"/>
  <c r="A157" i="760"/>
  <c r="A158" i="760"/>
  <c r="A159" i="760"/>
  <c r="A160" i="760"/>
  <c r="A161" i="760"/>
  <c r="A162" i="760"/>
  <c r="A163" i="760"/>
  <c r="A164" i="760"/>
  <c r="A165" i="760"/>
  <c r="A166" i="760"/>
  <c r="A167" i="760"/>
  <c r="A168" i="760"/>
  <c r="A169" i="760"/>
  <c r="A170" i="760"/>
  <c r="A171" i="760"/>
  <c r="A172" i="760"/>
  <c r="A173" i="760"/>
  <c r="A174" i="760"/>
  <c r="A175" i="760"/>
  <c r="A176" i="760"/>
  <c r="A177" i="760"/>
  <c r="A178" i="760"/>
  <c r="A179" i="760"/>
  <c r="A180" i="760"/>
  <c r="A181" i="760"/>
  <c r="A182" i="760"/>
  <c r="A183" i="760"/>
  <c r="A184" i="760"/>
  <c r="A185" i="760"/>
  <c r="A186" i="760"/>
  <c r="A187" i="760"/>
  <c r="A188" i="760"/>
  <c r="A189" i="760"/>
  <c r="A190" i="760"/>
  <c r="A191" i="760"/>
  <c r="A192" i="760"/>
  <c r="A193" i="760"/>
  <c r="A194" i="760"/>
  <c r="A195" i="760"/>
  <c r="A196" i="760"/>
  <c r="A197" i="760"/>
  <c r="A198" i="760"/>
  <c r="A199" i="760"/>
  <c r="A200" i="760"/>
  <c r="A201" i="760"/>
  <c r="A202" i="760"/>
  <c r="A203" i="760"/>
  <c r="A204" i="760"/>
  <c r="A205" i="760"/>
  <c r="A206" i="760"/>
  <c r="A207" i="760"/>
  <c r="A208" i="760"/>
  <c r="A209" i="760"/>
  <c r="A210" i="760"/>
  <c r="A211" i="760"/>
  <c r="A212" i="760"/>
  <c r="A213" i="760"/>
  <c r="A214" i="760"/>
  <c r="A215" i="760"/>
  <c r="A216" i="760"/>
  <c r="A217" i="760"/>
  <c r="A218" i="760"/>
  <c r="A219" i="760"/>
  <c r="A220" i="760"/>
  <c r="A221" i="760"/>
  <c r="A222" i="760"/>
  <c r="A223" i="760"/>
  <c r="A224" i="760"/>
  <c r="A225" i="760"/>
  <c r="A226" i="760"/>
  <c r="A227" i="760"/>
  <c r="A228" i="760"/>
  <c r="A229" i="760"/>
  <c r="A230" i="760"/>
  <c r="A231" i="760"/>
  <c r="A232" i="760"/>
  <c r="A233" i="760"/>
  <c r="A234" i="760"/>
  <c r="A235" i="760"/>
  <c r="A236" i="760"/>
  <c r="A237" i="760"/>
  <c r="A238" i="760"/>
  <c r="A239" i="760"/>
  <c r="A240" i="760"/>
  <c r="A241" i="760"/>
  <c r="A242" i="760"/>
  <c r="A243" i="760"/>
  <c r="A244" i="760"/>
  <c r="A245" i="760"/>
  <c r="A246" i="760"/>
  <c r="A247" i="760"/>
  <c r="A248" i="760"/>
  <c r="A249" i="760"/>
  <c r="A250" i="760"/>
  <c r="A251" i="760"/>
  <c r="A252" i="760"/>
  <c r="A253" i="760"/>
  <c r="A254" i="760"/>
  <c r="A255" i="760"/>
  <c r="A256" i="760"/>
  <c r="A257" i="760"/>
  <c r="A258" i="760"/>
  <c r="A259" i="760"/>
  <c r="A260" i="760"/>
  <c r="A261" i="760"/>
  <c r="A262" i="760"/>
  <c r="A263" i="760"/>
  <c r="A264" i="760"/>
  <c r="A265" i="760"/>
  <c r="A266" i="760"/>
  <c r="A267" i="760"/>
  <c r="A268" i="760"/>
  <c r="A269" i="760"/>
  <c r="A270" i="760"/>
  <c r="A271" i="760"/>
  <c r="A272" i="760"/>
  <c r="A273" i="760"/>
  <c r="A274" i="760"/>
  <c r="A275" i="760"/>
  <c r="A276" i="760"/>
  <c r="A277" i="760"/>
  <c r="A278" i="760"/>
  <c r="A279" i="760"/>
  <c r="A280" i="760"/>
  <c r="A281" i="760"/>
  <c r="A282" i="760"/>
  <c r="A283" i="760"/>
  <c r="A284" i="760"/>
  <c r="A285" i="760"/>
  <c r="A286" i="760"/>
  <c r="A287" i="760"/>
  <c r="A288" i="760"/>
  <c r="A289" i="760"/>
  <c r="A290" i="760"/>
  <c r="A291" i="760"/>
  <c r="A292" i="760"/>
  <c r="A293" i="760"/>
  <c r="A294" i="760"/>
  <c r="A295" i="760"/>
  <c r="A296" i="760"/>
  <c r="A297" i="760"/>
  <c r="A298" i="760"/>
  <c r="A299" i="760"/>
  <c r="A300" i="760"/>
  <c r="A301" i="760"/>
  <c r="A302" i="760"/>
  <c r="A303" i="760"/>
  <c r="A304" i="760"/>
  <c r="A305" i="760"/>
  <c r="A306" i="760"/>
  <c r="A307" i="760"/>
  <c r="A308" i="760"/>
  <c r="A309" i="760"/>
  <c r="A310" i="760"/>
  <c r="A311" i="760"/>
  <c r="A312" i="760"/>
  <c r="A313" i="760"/>
  <c r="A314" i="760"/>
  <c r="A315" i="760"/>
  <c r="A316" i="760"/>
  <c r="A317" i="760"/>
  <c r="A318" i="760"/>
  <c r="A319" i="760"/>
  <c r="A320" i="760"/>
  <c r="A321" i="760"/>
  <c r="A322" i="760"/>
  <c r="A323" i="760"/>
  <c r="A324" i="760"/>
  <c r="A325" i="760"/>
  <c r="A326" i="760"/>
  <c r="A327" i="760"/>
  <c r="A328" i="760"/>
  <c r="A329" i="760"/>
  <c r="A330" i="760"/>
  <c r="A331" i="760"/>
  <c r="A332" i="760"/>
  <c r="A333" i="760"/>
  <c r="A334" i="760"/>
  <c r="A335" i="760"/>
  <c r="A336" i="760"/>
  <c r="A337" i="760"/>
  <c r="A338" i="760"/>
  <c r="A339" i="760"/>
  <c r="A340" i="760"/>
  <c r="A341" i="760"/>
  <c r="A342" i="760"/>
  <c r="A343" i="760"/>
  <c r="A344" i="760"/>
  <c r="A345" i="760"/>
  <c r="A346" i="760"/>
  <c r="A347" i="760"/>
  <c r="A348" i="760"/>
  <c r="A349" i="760"/>
  <c r="A350" i="760"/>
  <c r="A351" i="760"/>
  <c r="A352" i="760"/>
  <c r="A353" i="760"/>
  <c r="A354" i="760"/>
  <c r="A355" i="760"/>
  <c r="A356" i="760"/>
  <c r="A357" i="760"/>
  <c r="A358" i="760"/>
  <c r="A359" i="760"/>
  <c r="A360" i="760"/>
  <c r="A361" i="760"/>
  <c r="A362" i="760"/>
  <c r="A363" i="760"/>
  <c r="A364" i="760"/>
  <c r="A365" i="760"/>
  <c r="A366" i="760"/>
  <c r="A367" i="760"/>
  <c r="A368" i="760"/>
  <c r="A369" i="760"/>
  <c r="A370" i="760"/>
  <c r="A371" i="760"/>
  <c r="A372" i="760"/>
  <c r="A373" i="760"/>
  <c r="A374" i="760"/>
  <c r="A375" i="760"/>
  <c r="A376" i="760"/>
  <c r="A377" i="760"/>
  <c r="A378" i="760"/>
  <c r="A379" i="760"/>
  <c r="A380" i="760"/>
  <c r="A381" i="760"/>
  <c r="A382" i="760"/>
  <c r="A383" i="760"/>
  <c r="A384" i="760"/>
  <c r="A385" i="760"/>
  <c r="A386" i="760"/>
  <c r="A387" i="760"/>
  <c r="A388" i="760"/>
  <c r="A389" i="760"/>
  <c r="A390" i="760"/>
  <c r="A391" i="760"/>
  <c r="A392" i="760"/>
  <c r="A393" i="760"/>
  <c r="A394" i="760"/>
  <c r="A395" i="760"/>
  <c r="A396" i="760"/>
  <c r="A397" i="760"/>
  <c r="A398" i="760"/>
  <c r="A399" i="760"/>
  <c r="A400" i="760"/>
  <c r="A401" i="760"/>
  <c r="A402" i="760"/>
  <c r="A403" i="760"/>
  <c r="A404" i="760"/>
  <c r="A405" i="760"/>
  <c r="A406" i="760"/>
  <c r="A407" i="760"/>
  <c r="A408" i="760"/>
  <c r="A409" i="760"/>
  <c r="A410" i="760"/>
  <c r="A411" i="760"/>
  <c r="A412" i="760"/>
  <c r="A413" i="760"/>
  <c r="A414" i="760"/>
  <c r="A415" i="760"/>
  <c r="A416" i="760"/>
  <c r="A417" i="760"/>
  <c r="A418" i="760"/>
  <c r="A419" i="760"/>
  <c r="A420" i="760"/>
  <c r="A421" i="760"/>
  <c r="A422" i="760"/>
  <c r="A423" i="760"/>
  <c r="A424" i="760"/>
  <c r="A425" i="760"/>
  <c r="A426" i="760"/>
  <c r="A427" i="760"/>
  <c r="A428" i="760"/>
  <c r="A429" i="760"/>
  <c r="A430" i="760"/>
  <c r="A431" i="760"/>
  <c r="A432" i="760"/>
  <c r="A433" i="760"/>
  <c r="A434" i="760"/>
  <c r="A435" i="760"/>
  <c r="A436" i="760"/>
  <c r="A437" i="760"/>
  <c r="A438" i="760"/>
  <c r="A439" i="760"/>
  <c r="A440" i="760"/>
  <c r="A441" i="760"/>
  <c r="A442" i="760"/>
  <c r="A443" i="760"/>
  <c r="A444" i="760"/>
  <c r="A445" i="760"/>
  <c r="A446" i="760"/>
  <c r="A447" i="760"/>
  <c r="A448" i="760"/>
  <c r="A449" i="760"/>
  <c r="A450" i="760"/>
  <c r="A451" i="760"/>
  <c r="A452" i="760"/>
  <c r="A453" i="760"/>
  <c r="A454" i="760"/>
  <c r="A455" i="760"/>
  <c r="A456" i="760"/>
  <c r="A457" i="760"/>
  <c r="A458" i="760"/>
  <c r="A459" i="760"/>
  <c r="A460" i="760"/>
  <c r="A461" i="760"/>
  <c r="A462" i="760"/>
  <c r="A463" i="760"/>
  <c r="A464" i="760"/>
  <c r="A465" i="760"/>
  <c r="A466" i="760"/>
  <c r="A467" i="760"/>
  <c r="A468" i="760"/>
  <c r="A469" i="760"/>
  <c r="A470" i="760"/>
  <c r="A471" i="760"/>
  <c r="A472" i="760"/>
  <c r="A473" i="760"/>
  <c r="A474" i="760"/>
  <c r="A475" i="760"/>
  <c r="A476" i="760"/>
  <c r="A477" i="760"/>
  <c r="A478" i="760"/>
  <c r="A479" i="760"/>
  <c r="A480" i="760"/>
  <c r="A481" i="760"/>
  <c r="A482" i="760"/>
  <c r="A483" i="760"/>
  <c r="A484" i="760"/>
  <c r="A485" i="760"/>
  <c r="A486" i="760"/>
  <c r="A487" i="760"/>
  <c r="A488" i="760"/>
  <c r="A489" i="760"/>
  <c r="A490" i="760"/>
  <c r="A491" i="760"/>
  <c r="A492" i="760"/>
  <c r="A493" i="760"/>
  <c r="A494" i="760"/>
  <c r="A495" i="760"/>
  <c r="A496" i="760"/>
  <c r="A497" i="760"/>
  <c r="A498" i="760"/>
  <c r="A499" i="760"/>
  <c r="A500" i="760"/>
  <c r="A501" i="760"/>
  <c r="A502" i="760"/>
  <c r="A503" i="760"/>
  <c r="A504" i="760"/>
  <c r="A505" i="760"/>
  <c r="A506" i="760"/>
  <c r="A507" i="760"/>
  <c r="A508" i="760"/>
  <c r="A509" i="760"/>
  <c r="A510" i="760"/>
  <c r="A511" i="760"/>
  <c r="A512" i="760"/>
  <c r="A513" i="760"/>
  <c r="A514" i="760"/>
  <c r="A515" i="760"/>
  <c r="A516" i="760"/>
  <c r="A517" i="760"/>
  <c r="A518" i="760"/>
  <c r="A519" i="760"/>
  <c r="A520" i="760"/>
  <c r="A521" i="760"/>
  <c r="A522" i="760"/>
  <c r="A523" i="760"/>
  <c r="A524" i="760"/>
  <c r="A525" i="760"/>
  <c r="A526" i="760"/>
  <c r="A527" i="760"/>
  <c r="A528" i="760"/>
  <c r="A529" i="760"/>
  <c r="A530" i="760"/>
  <c r="A531" i="760"/>
  <c r="A532" i="760"/>
  <c r="A533" i="760"/>
  <c r="A534" i="760"/>
  <c r="A535" i="760"/>
  <c r="A536" i="760"/>
  <c r="A537" i="760"/>
  <c r="A538" i="760"/>
  <c r="A539" i="760"/>
  <c r="A540" i="760"/>
  <c r="A541" i="760"/>
  <c r="A542" i="760"/>
  <c r="A543" i="760"/>
  <c r="A544" i="760"/>
  <c r="A545" i="760"/>
  <c r="A546" i="760"/>
  <c r="A547" i="760"/>
  <c r="A548" i="760"/>
  <c r="A549" i="760"/>
  <c r="A550" i="760"/>
  <c r="A551" i="760"/>
  <c r="A552" i="760"/>
  <c r="A553" i="760"/>
  <c r="A554" i="760"/>
  <c r="A555" i="760"/>
  <c r="A556" i="760"/>
  <c r="A557" i="760"/>
  <c r="A558" i="760"/>
  <c r="A559" i="760"/>
  <c r="A560" i="760"/>
  <c r="A561" i="760"/>
  <c r="A562" i="760"/>
  <c r="A563" i="760"/>
  <c r="A564" i="760"/>
  <c r="A565" i="760"/>
  <c r="A566" i="760"/>
  <c r="A567" i="760"/>
  <c r="A568" i="760"/>
  <c r="A569" i="760"/>
  <c r="A570" i="760"/>
  <c r="A571" i="760"/>
  <c r="A572" i="760"/>
  <c r="A573" i="760"/>
  <c r="A574" i="760"/>
  <c r="A575" i="760"/>
  <c r="A576" i="760"/>
  <c r="A577" i="760"/>
  <c r="A578" i="760"/>
  <c r="A579" i="760"/>
  <c r="A580" i="760"/>
  <c r="A581" i="760"/>
  <c r="A582" i="760"/>
  <c r="A583" i="760"/>
  <c r="A584" i="760"/>
  <c r="A585" i="760"/>
  <c r="A586" i="760"/>
  <c r="A587" i="760"/>
  <c r="A588" i="760"/>
  <c r="A589" i="760"/>
  <c r="A590" i="760"/>
  <c r="A591" i="760"/>
  <c r="A592" i="760"/>
  <c r="A593" i="760"/>
  <c r="A594" i="760"/>
  <c r="A595" i="760"/>
  <c r="A596" i="760"/>
  <c r="A597" i="760"/>
  <c r="A598" i="760"/>
  <c r="A599" i="760"/>
  <c r="A600" i="760"/>
  <c r="A601" i="760"/>
  <c r="A602" i="760"/>
  <c r="A603" i="760"/>
  <c r="A604" i="760"/>
  <c r="A605" i="760"/>
  <c r="A606" i="760"/>
  <c r="A607" i="760"/>
  <c r="A608" i="760"/>
  <c r="A609" i="760"/>
  <c r="A610" i="760"/>
  <c r="A611" i="760"/>
  <c r="A612" i="760"/>
  <c r="A613" i="760"/>
  <c r="A614" i="760"/>
  <c r="A615" i="760"/>
  <c r="A616" i="760"/>
  <c r="A617" i="760"/>
  <c r="A618" i="760"/>
  <c r="A619" i="760"/>
  <c r="A620" i="760"/>
  <c r="A621" i="760"/>
  <c r="A622" i="760"/>
  <c r="A623" i="760"/>
  <c r="A624" i="760"/>
  <c r="A625" i="760"/>
  <c r="A626" i="760"/>
  <c r="A627" i="760"/>
  <c r="A628" i="760"/>
  <c r="A629" i="760"/>
  <c r="A630" i="760"/>
  <c r="A631" i="760"/>
  <c r="A632" i="760"/>
  <c r="A633" i="760"/>
  <c r="A634" i="760"/>
  <c r="A635" i="760"/>
  <c r="A636" i="760"/>
  <c r="A637" i="760"/>
  <c r="A638" i="760"/>
  <c r="A639" i="760"/>
  <c r="A640" i="760"/>
  <c r="A641" i="760"/>
  <c r="A642" i="760"/>
  <c r="A643" i="760"/>
  <c r="A644" i="760"/>
  <c r="A645" i="760"/>
  <c r="A646" i="760"/>
  <c r="A647" i="760"/>
  <c r="A648" i="760"/>
  <c r="A649" i="760"/>
  <c r="A650" i="760"/>
  <c r="A651" i="760"/>
  <c r="A652" i="760"/>
  <c r="A653" i="760"/>
  <c r="A654" i="760"/>
  <c r="A655" i="760"/>
  <c r="A656" i="760"/>
  <c r="A657" i="760"/>
  <c r="A658" i="760"/>
  <c r="A659" i="760"/>
  <c r="A660" i="760"/>
  <c r="A661" i="760"/>
  <c r="A662" i="760"/>
  <c r="A663" i="760"/>
  <c r="A664" i="760"/>
  <c r="A665" i="760"/>
  <c r="A666" i="760"/>
  <c r="A667" i="760"/>
  <c r="A668" i="760"/>
  <c r="A669" i="760"/>
  <c r="A670" i="760"/>
  <c r="A671" i="760"/>
  <c r="A672" i="760"/>
  <c r="A673" i="760"/>
  <c r="A674" i="760"/>
  <c r="A675" i="760"/>
  <c r="A676" i="760"/>
  <c r="A677" i="760"/>
  <c r="A678" i="760"/>
  <c r="A679" i="760"/>
  <c r="A680" i="760"/>
  <c r="A681" i="760"/>
  <c r="A682" i="760"/>
  <c r="A683" i="760"/>
  <c r="A684" i="760"/>
  <c r="A685" i="760"/>
  <c r="A686" i="760"/>
  <c r="A687" i="760"/>
  <c r="A688" i="760"/>
  <c r="A689" i="760"/>
  <c r="A690" i="760"/>
  <c r="A691" i="760"/>
  <c r="A692" i="760"/>
  <c r="A693" i="760"/>
  <c r="A694" i="760"/>
  <c r="A695" i="760"/>
  <c r="A696" i="760"/>
  <c r="A697" i="760"/>
  <c r="A698" i="760"/>
  <c r="A699" i="760"/>
  <c r="A700" i="760"/>
  <c r="A701" i="760"/>
  <c r="A702" i="760"/>
  <c r="A703" i="760"/>
  <c r="A704" i="760"/>
  <c r="A705" i="760"/>
  <c r="A706" i="760"/>
  <c r="A707" i="760"/>
  <c r="A708" i="760"/>
  <c r="A709" i="760"/>
  <c r="A710" i="760"/>
  <c r="A711" i="760"/>
  <c r="A712" i="760"/>
  <c r="A713" i="760"/>
  <c r="A714" i="760"/>
  <c r="A715" i="760"/>
  <c r="A716" i="760"/>
  <c r="A717" i="760"/>
  <c r="A718" i="760"/>
  <c r="A719" i="760"/>
  <c r="A720" i="760"/>
  <c r="A721" i="760"/>
  <c r="A722" i="760"/>
  <c r="A723" i="760"/>
  <c r="A724" i="760"/>
  <c r="A725" i="760"/>
  <c r="A726" i="760"/>
  <c r="A727" i="760"/>
  <c r="A728" i="760"/>
  <c r="A729" i="760"/>
  <c r="A730" i="760"/>
  <c r="A731" i="760"/>
  <c r="A732" i="760"/>
  <c r="A733" i="760"/>
  <c r="A734" i="760"/>
  <c r="A735" i="760"/>
  <c r="A736" i="760"/>
  <c r="A737" i="760"/>
  <c r="A738" i="760"/>
  <c r="A739" i="760"/>
  <c r="A740" i="760"/>
  <c r="A741" i="760"/>
  <c r="A742" i="760"/>
  <c r="A743" i="760"/>
  <c r="A744" i="760"/>
  <c r="A745" i="760"/>
  <c r="A746" i="760"/>
  <c r="A747" i="760"/>
  <c r="A748" i="760"/>
  <c r="A749" i="760"/>
  <c r="A750" i="760"/>
  <c r="A751" i="760"/>
  <c r="A752" i="760"/>
  <c r="A753" i="760"/>
  <c r="A754" i="760"/>
  <c r="A755" i="760"/>
  <c r="A756" i="760"/>
  <c r="A757" i="760"/>
  <c r="A758" i="760"/>
  <c r="A759" i="760"/>
  <c r="A760" i="760"/>
  <c r="A761" i="760"/>
  <c r="A762" i="760"/>
  <c r="A763" i="760"/>
  <c r="A764" i="760"/>
  <c r="A765" i="760"/>
  <c r="A766" i="760"/>
  <c r="A767" i="760"/>
  <c r="A768" i="760"/>
  <c r="A769" i="760"/>
  <c r="A770" i="760"/>
  <c r="A771" i="760"/>
  <c r="A772" i="760"/>
  <c r="A773" i="760"/>
  <c r="A774" i="760"/>
  <c r="A775" i="760"/>
  <c r="A776" i="760"/>
  <c r="A777" i="760"/>
  <c r="A778" i="760"/>
  <c r="A779" i="760"/>
  <c r="A780" i="760"/>
  <c r="A781" i="760"/>
  <c r="A782" i="760"/>
  <c r="A783" i="760"/>
  <c r="A784" i="760"/>
  <c r="A785" i="760"/>
  <c r="A786" i="760"/>
  <c r="A787" i="760"/>
  <c r="A788" i="760"/>
  <c r="A789" i="760"/>
  <c r="A790" i="760"/>
  <c r="A791" i="760"/>
  <c r="A792" i="760"/>
  <c r="A793" i="760"/>
  <c r="A794" i="760"/>
  <c r="A795" i="760"/>
  <c r="A796" i="760"/>
  <c r="A797" i="760"/>
  <c r="A798" i="760"/>
  <c r="A799" i="760"/>
  <c r="A800" i="760"/>
  <c r="A801" i="760"/>
  <c r="A802" i="760"/>
  <c r="A803" i="760"/>
  <c r="A804" i="760"/>
  <c r="A805" i="760"/>
  <c r="A806" i="760"/>
  <c r="A807" i="760"/>
  <c r="A808" i="760"/>
  <c r="A809" i="760"/>
  <c r="A810" i="760"/>
  <c r="A811" i="760"/>
  <c r="A812" i="760"/>
  <c r="A813" i="760"/>
  <c r="A814" i="760"/>
  <c r="A815" i="760"/>
  <c r="A816" i="760"/>
  <c r="A817" i="760"/>
  <c r="A818" i="760"/>
  <c r="A819" i="760"/>
  <c r="A820" i="760"/>
  <c r="A821" i="760"/>
  <c r="A822" i="760"/>
  <c r="A823" i="760"/>
  <c r="A824" i="760"/>
  <c r="A825" i="760"/>
  <c r="A826" i="760"/>
  <c r="A827" i="760"/>
  <c r="A828" i="760"/>
  <c r="A829" i="760"/>
  <c r="A830" i="760"/>
  <c r="A831" i="760"/>
  <c r="A832" i="760"/>
  <c r="A833" i="760"/>
  <c r="A834" i="760"/>
  <c r="A835" i="760"/>
  <c r="A836" i="760"/>
  <c r="A837" i="760"/>
  <c r="A838" i="760"/>
  <c r="A839" i="760"/>
  <c r="A840" i="760"/>
  <c r="A841" i="760"/>
  <c r="A842" i="760"/>
  <c r="A843" i="760"/>
  <c r="A844" i="760"/>
  <c r="A845" i="760"/>
  <c r="A846" i="760"/>
  <c r="A847" i="760"/>
  <c r="A848" i="760"/>
  <c r="A849" i="760"/>
  <c r="A850" i="760"/>
  <c r="A851" i="760"/>
  <c r="A852" i="760"/>
  <c r="A853" i="760"/>
  <c r="A854" i="760"/>
  <c r="A855" i="760"/>
  <c r="A856" i="760"/>
  <c r="A857" i="760"/>
  <c r="A858" i="760"/>
  <c r="A859" i="760"/>
  <c r="A860" i="760"/>
  <c r="A861" i="760"/>
  <c r="A862" i="760"/>
  <c r="A863" i="760"/>
  <c r="A864" i="760"/>
  <c r="A865" i="760"/>
  <c r="A866" i="760"/>
  <c r="A867" i="760"/>
  <c r="A868" i="760"/>
  <c r="A869" i="760"/>
  <c r="A870" i="760"/>
  <c r="A871" i="760"/>
  <c r="A872" i="760"/>
  <c r="A873" i="760"/>
  <c r="A874" i="760"/>
  <c r="A875" i="760"/>
  <c r="A876" i="760"/>
  <c r="A877" i="760"/>
  <c r="A878" i="760"/>
  <c r="A879" i="760"/>
  <c r="A880" i="760"/>
  <c r="A881" i="760"/>
  <c r="A882" i="760"/>
  <c r="A883" i="760"/>
  <c r="A884" i="760"/>
  <c r="A885" i="760"/>
  <c r="A886" i="760"/>
  <c r="A887" i="760"/>
  <c r="A888" i="760"/>
  <c r="A889" i="760"/>
  <c r="A890" i="760"/>
  <c r="A891" i="760"/>
  <c r="A892" i="760"/>
  <c r="A893" i="760"/>
  <c r="A894" i="760"/>
  <c r="A895" i="760"/>
  <c r="A896" i="760"/>
  <c r="A897" i="760"/>
  <c r="A898" i="760"/>
  <c r="A899" i="760"/>
  <c r="A900" i="760"/>
  <c r="A901" i="760"/>
  <c r="A902" i="760"/>
  <c r="A903" i="760"/>
  <c r="A904" i="760"/>
  <c r="A905" i="760"/>
  <c r="A906" i="760"/>
  <c r="A907" i="760"/>
  <c r="A908" i="760"/>
  <c r="A909" i="760"/>
  <c r="A910" i="760"/>
  <c r="A911" i="760"/>
  <c r="A912" i="760"/>
  <c r="A913" i="760"/>
  <c r="A914" i="760"/>
  <c r="A915" i="760"/>
  <c r="A916" i="760"/>
  <c r="A917" i="760"/>
  <c r="A918" i="760"/>
  <c r="A919" i="760"/>
  <c r="A920" i="760"/>
  <c r="A921" i="760"/>
  <c r="A922" i="760"/>
  <c r="A923" i="760"/>
  <c r="A924" i="760"/>
  <c r="A925" i="760"/>
  <c r="A926" i="760"/>
  <c r="A927" i="760"/>
  <c r="A928" i="760"/>
  <c r="A929" i="760"/>
  <c r="A930" i="760"/>
  <c r="A931" i="760"/>
  <c r="A932" i="760"/>
  <c r="A933" i="760"/>
  <c r="A934" i="760"/>
  <c r="A935" i="760"/>
  <c r="A936" i="760"/>
  <c r="A937" i="760"/>
  <c r="A938" i="760"/>
  <c r="A939" i="760"/>
  <c r="A940" i="760"/>
  <c r="A941" i="760"/>
  <c r="A942" i="760"/>
  <c r="A943" i="760"/>
  <c r="A944" i="760"/>
  <c r="A945" i="760"/>
  <c r="A946" i="760"/>
  <c r="A947" i="760"/>
  <c r="A948" i="760"/>
  <c r="A949" i="760"/>
  <c r="A950" i="760"/>
  <c r="A951" i="760"/>
  <c r="A952" i="760"/>
  <c r="A953" i="760"/>
  <c r="A954" i="760"/>
  <c r="A955" i="760"/>
  <c r="A956" i="760"/>
  <c r="A957" i="760"/>
  <c r="A958" i="760"/>
  <c r="A959" i="760"/>
  <c r="A960" i="760"/>
  <c r="A961" i="760"/>
  <c r="A962" i="760"/>
  <c r="A963" i="760"/>
  <c r="A964" i="760"/>
  <c r="A965" i="760"/>
  <c r="A966" i="760"/>
  <c r="A967" i="760"/>
  <c r="A968" i="760"/>
  <c r="A969" i="760"/>
  <c r="A970" i="760"/>
  <c r="A971" i="760"/>
  <c r="A972" i="760"/>
  <c r="A973" i="760"/>
  <c r="A974" i="760"/>
  <c r="A975" i="760"/>
  <c r="A976" i="760"/>
  <c r="A977" i="760"/>
  <c r="A978" i="760"/>
  <c r="A979" i="760"/>
  <c r="A980" i="760"/>
  <c r="A981" i="760"/>
  <c r="A982" i="760"/>
  <c r="A983" i="760"/>
  <c r="A984" i="760"/>
  <c r="A985" i="760"/>
  <c r="A986" i="760"/>
  <c r="A987" i="760"/>
  <c r="A988" i="760"/>
  <c r="A989" i="760"/>
  <c r="A990" i="760"/>
  <c r="A991" i="760"/>
  <c r="A992" i="760"/>
  <c r="A993" i="760"/>
  <c r="A994" i="760"/>
  <c r="A995" i="760"/>
  <c r="A996" i="760"/>
  <c r="A997" i="760"/>
  <c r="A998" i="760"/>
  <c r="A999" i="760"/>
  <c r="A1000" i="760"/>
  <c r="A14" i="760"/>
  <c r="A15" i="764"/>
  <c r="A16" i="764"/>
  <c r="A17" i="764"/>
  <c r="A18" i="764"/>
  <c r="A19" i="764"/>
  <c r="A20" i="764"/>
  <c r="A21" i="764"/>
  <c r="A22" i="764"/>
  <c r="A23" i="764"/>
  <c r="A24" i="764"/>
  <c r="A25" i="764"/>
  <c r="A26" i="764"/>
  <c r="A27" i="764"/>
  <c r="A28" i="764"/>
  <c r="A29" i="764"/>
  <c r="A30" i="764"/>
  <c r="A31" i="764"/>
  <c r="A32" i="764"/>
  <c r="A33" i="764"/>
  <c r="A34" i="764"/>
  <c r="A35" i="764"/>
  <c r="A36" i="764"/>
  <c r="A37" i="764"/>
  <c r="A38" i="764"/>
  <c r="A39" i="764"/>
  <c r="A40" i="764"/>
  <c r="A41" i="764"/>
  <c r="A42" i="764"/>
  <c r="A43" i="764"/>
  <c r="A44" i="764"/>
  <c r="A45" i="764"/>
  <c r="A46" i="764"/>
  <c r="A47" i="764"/>
  <c r="A48" i="764"/>
  <c r="A49" i="764"/>
  <c r="A50" i="764"/>
  <c r="A51" i="764"/>
  <c r="A52" i="764"/>
  <c r="A53" i="764"/>
  <c r="A54" i="764"/>
  <c r="A55" i="764"/>
  <c r="A56" i="764"/>
  <c r="A57" i="764"/>
  <c r="A58" i="764"/>
  <c r="A59" i="764"/>
  <c r="A60" i="764"/>
  <c r="A61" i="764"/>
  <c r="A62" i="764"/>
  <c r="A63" i="764"/>
  <c r="A64" i="764"/>
  <c r="A65" i="764"/>
  <c r="A66" i="764"/>
  <c r="A67" i="764"/>
  <c r="A68" i="764"/>
  <c r="A69" i="764"/>
  <c r="A70" i="764"/>
  <c r="A71" i="764"/>
  <c r="A72" i="764"/>
  <c r="A73" i="764"/>
  <c r="A74" i="764"/>
  <c r="A75" i="764"/>
  <c r="A76" i="764"/>
  <c r="A77" i="764"/>
  <c r="A78" i="764"/>
  <c r="A79" i="764"/>
  <c r="A80" i="764"/>
  <c r="A81" i="764"/>
  <c r="A82" i="764"/>
  <c r="A83" i="764"/>
  <c r="A84" i="764"/>
  <c r="A85" i="764"/>
  <c r="A86" i="764"/>
  <c r="A87" i="764"/>
  <c r="A88" i="764"/>
  <c r="A89" i="764"/>
  <c r="A90" i="764"/>
  <c r="A91" i="764"/>
  <c r="A92" i="764"/>
  <c r="A93" i="764"/>
  <c r="A94" i="764"/>
  <c r="A95" i="764"/>
  <c r="A96" i="764"/>
  <c r="A97" i="764"/>
  <c r="A98" i="764"/>
  <c r="A99" i="764"/>
  <c r="A100" i="764"/>
  <c r="A101" i="764"/>
  <c r="A102" i="764"/>
  <c r="A103" i="764"/>
  <c r="A104" i="764"/>
  <c r="A105" i="764"/>
  <c r="A106" i="764"/>
  <c r="A107" i="764"/>
  <c r="A108" i="764"/>
  <c r="A109" i="764"/>
  <c r="A110" i="764"/>
  <c r="A111" i="764"/>
  <c r="A112" i="764"/>
  <c r="A113" i="764"/>
  <c r="A114" i="764"/>
  <c r="A115" i="764"/>
  <c r="A116" i="764"/>
  <c r="A117" i="764"/>
  <c r="A118" i="764"/>
  <c r="A119" i="764"/>
  <c r="A120" i="764"/>
  <c r="A121" i="764"/>
  <c r="A122" i="764"/>
  <c r="A123" i="764"/>
  <c r="A124" i="764"/>
  <c r="A125" i="764"/>
  <c r="A126" i="764"/>
  <c r="A127" i="764"/>
  <c r="A128" i="764"/>
  <c r="A129" i="764"/>
  <c r="A130" i="764"/>
  <c r="A131" i="764"/>
  <c r="A132" i="764"/>
  <c r="A133" i="764"/>
  <c r="A134" i="764"/>
  <c r="A135" i="764"/>
  <c r="A136" i="764"/>
  <c r="A137" i="764"/>
  <c r="A138" i="764"/>
  <c r="A139" i="764"/>
  <c r="A140" i="764"/>
  <c r="A141" i="764"/>
  <c r="A142" i="764"/>
  <c r="A143" i="764"/>
  <c r="A144" i="764"/>
  <c r="A145" i="764"/>
  <c r="A146" i="764"/>
  <c r="A147" i="764"/>
  <c r="A148" i="764"/>
  <c r="A149" i="764"/>
  <c r="A150" i="764"/>
  <c r="A151" i="764"/>
  <c r="A152" i="764"/>
  <c r="A153" i="764"/>
  <c r="A154" i="764"/>
  <c r="A155" i="764"/>
  <c r="A156" i="764"/>
  <c r="A157" i="764"/>
  <c r="A158" i="764"/>
  <c r="A159" i="764"/>
  <c r="A160" i="764"/>
  <c r="A161" i="764"/>
  <c r="A162" i="764"/>
  <c r="A163" i="764"/>
  <c r="A164" i="764"/>
  <c r="A165" i="764"/>
  <c r="A166" i="764"/>
  <c r="A167" i="764"/>
  <c r="A168" i="764"/>
  <c r="A169" i="764"/>
  <c r="A170" i="764"/>
  <c r="A171" i="764"/>
  <c r="A172" i="764"/>
  <c r="A173" i="764"/>
  <c r="A174" i="764"/>
  <c r="A175" i="764"/>
  <c r="A176" i="764"/>
  <c r="A177" i="764"/>
  <c r="A178" i="764"/>
  <c r="A179" i="764"/>
  <c r="A180" i="764"/>
  <c r="A181" i="764"/>
  <c r="A182" i="764"/>
  <c r="A183" i="764"/>
  <c r="A184" i="764"/>
  <c r="A185" i="764"/>
  <c r="A186" i="764"/>
  <c r="A187" i="764"/>
  <c r="A188" i="764"/>
  <c r="A189" i="764"/>
  <c r="A190" i="764"/>
  <c r="A191" i="764"/>
  <c r="A192" i="764"/>
  <c r="A193" i="764"/>
  <c r="A194" i="764"/>
  <c r="A195" i="764"/>
  <c r="A196" i="764"/>
  <c r="A197" i="764"/>
  <c r="A198" i="764"/>
  <c r="A199" i="764"/>
  <c r="A200" i="764"/>
  <c r="A201" i="764"/>
  <c r="A202" i="764"/>
  <c r="A203" i="764"/>
  <c r="A204" i="764"/>
  <c r="A205" i="764"/>
  <c r="A206" i="764"/>
  <c r="A207" i="764"/>
  <c r="A208" i="764"/>
  <c r="A209" i="764"/>
  <c r="A210" i="764"/>
  <c r="A211" i="764"/>
  <c r="A212" i="764"/>
  <c r="A213" i="764"/>
  <c r="A214" i="764"/>
  <c r="A215" i="764"/>
  <c r="A216" i="764"/>
  <c r="A217" i="764"/>
  <c r="A218" i="764"/>
  <c r="A219" i="764"/>
  <c r="A220" i="764"/>
  <c r="A221" i="764"/>
  <c r="A222" i="764"/>
  <c r="A223" i="764"/>
  <c r="A224" i="764"/>
  <c r="A225" i="764"/>
  <c r="A226" i="764"/>
  <c r="A227" i="764"/>
  <c r="A228" i="764"/>
  <c r="A229" i="764"/>
  <c r="A230" i="764"/>
  <c r="A231" i="764"/>
  <c r="A232" i="764"/>
  <c r="A233" i="764"/>
  <c r="A234" i="764"/>
  <c r="A235" i="764"/>
  <c r="A236" i="764"/>
  <c r="A237" i="764"/>
  <c r="A238" i="764"/>
  <c r="A239" i="764"/>
  <c r="A240" i="764"/>
  <c r="A241" i="764"/>
  <c r="A242" i="764"/>
  <c r="A243" i="764"/>
  <c r="A244" i="764"/>
  <c r="A245" i="764"/>
  <c r="A246" i="764"/>
  <c r="A247" i="764"/>
  <c r="A248" i="764"/>
  <c r="A249" i="764"/>
  <c r="A250" i="764"/>
  <c r="A251" i="764"/>
  <c r="A252" i="764"/>
  <c r="A253" i="764"/>
  <c r="A254" i="764"/>
  <c r="A255" i="764"/>
  <c r="A256" i="764"/>
  <c r="A257" i="764"/>
  <c r="A258" i="764"/>
  <c r="A259" i="764"/>
  <c r="A260" i="764"/>
  <c r="A261" i="764"/>
  <c r="A262" i="764"/>
  <c r="A263" i="764"/>
  <c r="A264" i="764"/>
  <c r="A265" i="764"/>
  <c r="A266" i="764"/>
  <c r="A267" i="764"/>
  <c r="A268" i="764"/>
  <c r="A269" i="764"/>
  <c r="A270" i="764"/>
  <c r="A271" i="764"/>
  <c r="A272" i="764"/>
  <c r="A273" i="764"/>
  <c r="A274" i="764"/>
  <c r="A275" i="764"/>
  <c r="A276" i="764"/>
  <c r="A277" i="764"/>
  <c r="A278" i="764"/>
  <c r="A279" i="764"/>
  <c r="A280" i="764"/>
  <c r="A281" i="764"/>
  <c r="A282" i="764"/>
  <c r="A283" i="764"/>
  <c r="A284" i="764"/>
  <c r="A285" i="764"/>
  <c r="A286" i="764"/>
  <c r="A287" i="764"/>
  <c r="A288" i="764"/>
  <c r="A289" i="764"/>
  <c r="A290" i="764"/>
  <c r="A291" i="764"/>
  <c r="A292" i="764"/>
  <c r="A293" i="764"/>
  <c r="A294" i="764"/>
  <c r="A295" i="764"/>
  <c r="A296" i="764"/>
  <c r="A297" i="764"/>
  <c r="A298" i="764"/>
  <c r="A299" i="764"/>
  <c r="A300" i="764"/>
  <c r="A301" i="764"/>
  <c r="A302" i="764"/>
  <c r="A303" i="764"/>
  <c r="A304" i="764"/>
  <c r="A305" i="764"/>
  <c r="A306" i="764"/>
  <c r="A307" i="764"/>
  <c r="A308" i="764"/>
  <c r="A309" i="764"/>
  <c r="A310" i="764"/>
  <c r="A311" i="764"/>
  <c r="A312" i="764"/>
  <c r="A313" i="764"/>
  <c r="A314" i="764"/>
  <c r="A315" i="764"/>
  <c r="A316" i="764"/>
  <c r="A317" i="764"/>
  <c r="A318" i="764"/>
  <c r="A319" i="764"/>
  <c r="A320" i="764"/>
  <c r="A321" i="764"/>
  <c r="A322" i="764"/>
  <c r="A323" i="764"/>
  <c r="A324" i="764"/>
  <c r="A325" i="764"/>
  <c r="A326" i="764"/>
  <c r="A327" i="764"/>
  <c r="A328" i="764"/>
  <c r="A329" i="764"/>
  <c r="A330" i="764"/>
  <c r="A331" i="764"/>
  <c r="A332" i="764"/>
  <c r="A333" i="764"/>
  <c r="A334" i="764"/>
  <c r="A335" i="764"/>
  <c r="A336" i="764"/>
  <c r="A337" i="764"/>
  <c r="A338" i="764"/>
  <c r="A339" i="764"/>
  <c r="A340" i="764"/>
  <c r="A341" i="764"/>
  <c r="A342" i="764"/>
  <c r="A343" i="764"/>
  <c r="A344" i="764"/>
  <c r="A345" i="764"/>
  <c r="A346" i="764"/>
  <c r="A347" i="764"/>
  <c r="A348" i="764"/>
  <c r="A349" i="764"/>
  <c r="A350" i="764"/>
  <c r="A351" i="764"/>
  <c r="A352" i="764"/>
  <c r="A353" i="764"/>
  <c r="A354" i="764"/>
  <c r="A355" i="764"/>
  <c r="A356" i="764"/>
  <c r="A357" i="764"/>
  <c r="A358" i="764"/>
  <c r="A359" i="764"/>
  <c r="A360" i="764"/>
  <c r="A361" i="764"/>
  <c r="A362" i="764"/>
  <c r="A363" i="764"/>
  <c r="A364" i="764"/>
  <c r="A365" i="764"/>
  <c r="A366" i="764"/>
  <c r="A367" i="764"/>
  <c r="A368" i="764"/>
  <c r="A369" i="764"/>
  <c r="A370" i="764"/>
  <c r="A371" i="764"/>
  <c r="A372" i="764"/>
  <c r="A373" i="764"/>
  <c r="A374" i="764"/>
  <c r="A375" i="764"/>
  <c r="A376" i="764"/>
  <c r="A377" i="764"/>
  <c r="A378" i="764"/>
  <c r="A379" i="764"/>
  <c r="A380" i="764"/>
  <c r="A381" i="764"/>
  <c r="A382" i="764"/>
  <c r="A383" i="764"/>
  <c r="A384" i="764"/>
  <c r="A385" i="764"/>
  <c r="A386" i="764"/>
  <c r="A387" i="764"/>
  <c r="A388" i="764"/>
  <c r="A389" i="764"/>
  <c r="A390" i="764"/>
  <c r="A391" i="764"/>
  <c r="A392" i="764"/>
  <c r="A393" i="764"/>
  <c r="A394" i="764"/>
  <c r="A395" i="764"/>
  <c r="A396" i="764"/>
  <c r="A397" i="764"/>
  <c r="A398" i="764"/>
  <c r="A399" i="764"/>
  <c r="A400" i="764"/>
  <c r="A401" i="764"/>
  <c r="A402" i="764"/>
  <c r="A403" i="764"/>
  <c r="A404" i="764"/>
  <c r="A405" i="764"/>
  <c r="A406" i="764"/>
  <c r="A407" i="764"/>
  <c r="A408" i="764"/>
  <c r="A409" i="764"/>
  <c r="A410" i="764"/>
  <c r="A411" i="764"/>
  <c r="A412" i="764"/>
  <c r="A413" i="764"/>
  <c r="A14" i="764"/>
  <c r="A15" i="763"/>
  <c r="A16" i="763"/>
  <c r="A17" i="763"/>
  <c r="A18" i="763"/>
  <c r="A19" i="763"/>
  <c r="A20" i="763"/>
  <c r="A21" i="763"/>
  <c r="A22" i="763"/>
  <c r="A23" i="763"/>
  <c r="A24" i="763"/>
  <c r="A25" i="763"/>
  <c r="A26" i="763"/>
  <c r="A27" i="763"/>
  <c r="A28" i="763"/>
  <c r="A29" i="763"/>
  <c r="A30" i="763"/>
  <c r="A31" i="763"/>
  <c r="A32" i="763"/>
  <c r="A33" i="763"/>
  <c r="A34" i="763"/>
  <c r="A35" i="763"/>
  <c r="A36" i="763"/>
  <c r="A37" i="763"/>
  <c r="A38" i="763"/>
  <c r="A39" i="763"/>
  <c r="A40" i="763"/>
  <c r="A41" i="763"/>
  <c r="A42" i="763"/>
  <c r="A43" i="763"/>
  <c r="A44" i="763"/>
  <c r="A45" i="763"/>
  <c r="A46" i="763"/>
  <c r="A47" i="763"/>
  <c r="A48" i="763"/>
  <c r="A49" i="763"/>
  <c r="A50" i="763"/>
  <c r="A51" i="763"/>
  <c r="A52" i="763"/>
  <c r="A53" i="763"/>
  <c r="A54" i="763"/>
  <c r="A55" i="763"/>
  <c r="A56" i="763"/>
  <c r="A57" i="763"/>
  <c r="A58" i="763"/>
  <c r="A59" i="763"/>
  <c r="A60" i="763"/>
  <c r="A61" i="763"/>
  <c r="A62" i="763"/>
  <c r="A63" i="763"/>
  <c r="A64" i="763"/>
  <c r="A65" i="763"/>
  <c r="A66" i="763"/>
  <c r="A67" i="763"/>
  <c r="A68" i="763"/>
  <c r="A69" i="763"/>
  <c r="A70" i="763"/>
  <c r="A71" i="763"/>
  <c r="A72" i="763"/>
  <c r="A73" i="763"/>
  <c r="A74" i="763"/>
  <c r="A75" i="763"/>
  <c r="A76" i="763"/>
  <c r="A77" i="763"/>
  <c r="A78" i="763"/>
  <c r="A79" i="763"/>
  <c r="A80" i="763"/>
  <c r="A81" i="763"/>
  <c r="A82" i="763"/>
  <c r="A83" i="763"/>
  <c r="A84" i="763"/>
  <c r="A85" i="763"/>
  <c r="A86" i="763"/>
  <c r="A87" i="763"/>
  <c r="A88" i="763"/>
  <c r="A89" i="763"/>
  <c r="A90" i="763"/>
  <c r="A91" i="763"/>
  <c r="A92" i="763"/>
  <c r="A93" i="763"/>
  <c r="A94" i="763"/>
  <c r="A95" i="763"/>
  <c r="A96" i="763"/>
  <c r="A97" i="763"/>
  <c r="A98" i="763"/>
  <c r="A99" i="763"/>
  <c r="A100" i="763"/>
  <c r="A101" i="763"/>
  <c r="A102" i="763"/>
  <c r="A103" i="763"/>
  <c r="A104" i="763"/>
  <c r="A105" i="763"/>
  <c r="A106" i="763"/>
  <c r="A107" i="763"/>
  <c r="A108" i="763"/>
  <c r="A109" i="763"/>
  <c r="A110" i="763"/>
  <c r="A111" i="763"/>
  <c r="A112" i="763"/>
  <c r="A113" i="763"/>
  <c r="A114" i="763"/>
  <c r="A115" i="763"/>
  <c r="A116" i="763"/>
  <c r="A117" i="763"/>
  <c r="A118" i="763"/>
  <c r="A119" i="763"/>
  <c r="A120" i="763"/>
  <c r="A121" i="763"/>
  <c r="A122" i="763"/>
  <c r="A123" i="763"/>
  <c r="A124" i="763"/>
  <c r="A125" i="763"/>
  <c r="A126" i="763"/>
  <c r="A127" i="763"/>
  <c r="A128" i="763"/>
  <c r="A129" i="763"/>
  <c r="A130" i="763"/>
  <c r="A131" i="763"/>
  <c r="A132" i="763"/>
  <c r="A133" i="763"/>
  <c r="A134" i="763"/>
  <c r="A135" i="763"/>
  <c r="A136" i="763"/>
  <c r="A137" i="763"/>
  <c r="A138" i="763"/>
  <c r="A139" i="763"/>
  <c r="A140" i="763"/>
  <c r="A141" i="763"/>
  <c r="A142" i="763"/>
  <c r="A143" i="763"/>
  <c r="A144" i="763"/>
  <c r="A145" i="763"/>
  <c r="A146" i="763"/>
  <c r="A147" i="763"/>
  <c r="A148" i="763"/>
  <c r="A149" i="763"/>
  <c r="A150" i="763"/>
  <c r="A151" i="763"/>
  <c r="A152" i="763"/>
  <c r="A153" i="763"/>
  <c r="A154" i="763"/>
  <c r="A155" i="763"/>
  <c r="A156" i="763"/>
  <c r="A157" i="763"/>
  <c r="A158" i="763"/>
  <c r="A159" i="763"/>
  <c r="A160" i="763"/>
  <c r="A161" i="763"/>
  <c r="A162" i="763"/>
  <c r="A163" i="763"/>
  <c r="A164" i="763"/>
  <c r="A165" i="763"/>
  <c r="A166" i="763"/>
  <c r="A167" i="763"/>
  <c r="A168" i="763"/>
  <c r="A169" i="763"/>
  <c r="A170" i="763"/>
  <c r="A171" i="763"/>
  <c r="A172" i="763"/>
  <c r="A173" i="763"/>
  <c r="A174" i="763"/>
  <c r="A175" i="763"/>
  <c r="A176" i="763"/>
  <c r="A177" i="763"/>
  <c r="A178" i="763"/>
  <c r="A179" i="763"/>
  <c r="A180" i="763"/>
  <c r="A181" i="763"/>
  <c r="A182" i="763"/>
  <c r="A183" i="763"/>
  <c r="A184" i="763"/>
  <c r="A185" i="763"/>
  <c r="A186" i="763"/>
  <c r="A187" i="763"/>
  <c r="A188" i="763"/>
  <c r="A189" i="763"/>
  <c r="A190" i="763"/>
  <c r="A191" i="763"/>
  <c r="A192" i="763"/>
  <c r="A193" i="763"/>
  <c r="A194" i="763"/>
  <c r="A195" i="763"/>
  <c r="A196" i="763"/>
  <c r="A197" i="763"/>
  <c r="A198" i="763"/>
  <c r="A199" i="763"/>
  <c r="A200" i="763"/>
  <c r="A201" i="763"/>
  <c r="A202" i="763"/>
  <c r="A203" i="763"/>
  <c r="A204" i="763"/>
  <c r="A205" i="763"/>
  <c r="A206" i="763"/>
  <c r="A207" i="763"/>
  <c r="A208" i="763"/>
  <c r="A209" i="763"/>
  <c r="A210" i="763"/>
  <c r="A211" i="763"/>
  <c r="A212" i="763"/>
  <c r="A213" i="763"/>
  <c r="A214" i="763"/>
  <c r="A215" i="763"/>
  <c r="A216" i="763"/>
  <c r="A217" i="763"/>
  <c r="A218" i="763"/>
  <c r="A219" i="763"/>
  <c r="A220" i="763"/>
  <c r="A221" i="763"/>
  <c r="A222" i="763"/>
  <c r="A223" i="763"/>
  <c r="A224" i="763"/>
  <c r="A225" i="763"/>
  <c r="A226" i="763"/>
  <c r="A227" i="763"/>
  <c r="A228" i="763"/>
  <c r="A229" i="763"/>
  <c r="A230" i="763"/>
  <c r="A231" i="763"/>
  <c r="A232" i="763"/>
  <c r="A233" i="763"/>
  <c r="A234" i="763"/>
  <c r="A235" i="763"/>
  <c r="A236" i="763"/>
  <c r="A237" i="763"/>
  <c r="A238" i="763"/>
  <c r="A239" i="763"/>
  <c r="A240" i="763"/>
  <c r="A241" i="763"/>
  <c r="A242" i="763"/>
  <c r="A243" i="763"/>
  <c r="A244" i="763"/>
  <c r="A245" i="763"/>
  <c r="A246" i="763"/>
  <c r="A247" i="763"/>
  <c r="A248" i="763"/>
  <c r="A249" i="763"/>
  <c r="A250" i="763"/>
  <c r="A251" i="763"/>
  <c r="A252" i="763"/>
  <c r="A253" i="763"/>
  <c r="A254" i="763"/>
  <c r="A255" i="763"/>
  <c r="A256" i="763"/>
  <c r="A257" i="763"/>
  <c r="A258" i="763"/>
  <c r="A259" i="763"/>
  <c r="A260" i="763"/>
  <c r="A261" i="763"/>
  <c r="A262" i="763"/>
  <c r="A263" i="763"/>
  <c r="A264" i="763"/>
  <c r="A265" i="763"/>
  <c r="A266" i="763"/>
  <c r="A267" i="763"/>
  <c r="A268" i="763"/>
  <c r="A269" i="763"/>
  <c r="A270" i="763"/>
  <c r="A271" i="763"/>
  <c r="A272" i="763"/>
  <c r="A273" i="763"/>
  <c r="A274" i="763"/>
  <c r="A275" i="763"/>
  <c r="A276" i="763"/>
  <c r="A277" i="763"/>
  <c r="A278" i="763"/>
  <c r="A279" i="763"/>
  <c r="A280" i="763"/>
  <c r="A281" i="763"/>
  <c r="A282" i="763"/>
  <c r="A283" i="763"/>
  <c r="A284" i="763"/>
  <c r="A285" i="763"/>
  <c r="A286" i="763"/>
  <c r="A287" i="763"/>
  <c r="A288" i="763"/>
  <c r="A289" i="763"/>
  <c r="A290" i="763"/>
  <c r="A291" i="763"/>
  <c r="A292" i="763"/>
  <c r="A293" i="763"/>
  <c r="A294" i="763"/>
  <c r="A295" i="763"/>
  <c r="A296" i="763"/>
  <c r="A297" i="763"/>
  <c r="A298" i="763"/>
  <c r="A299" i="763"/>
  <c r="A300" i="763"/>
  <c r="A301" i="763"/>
  <c r="A302" i="763"/>
  <c r="A303" i="763"/>
  <c r="A304" i="763"/>
  <c r="A305" i="763"/>
  <c r="A306" i="763"/>
  <c r="A307" i="763"/>
  <c r="A308" i="763"/>
  <c r="A309" i="763"/>
  <c r="A310" i="763"/>
  <c r="A311" i="763"/>
  <c r="A312" i="763"/>
  <c r="A313" i="763"/>
  <c r="A314" i="763"/>
  <c r="A315" i="763"/>
  <c r="A316" i="763"/>
  <c r="A317" i="763"/>
  <c r="A318" i="763"/>
  <c r="A319" i="763"/>
  <c r="A320" i="763"/>
  <c r="A321" i="763"/>
  <c r="A322" i="763"/>
  <c r="A323" i="763"/>
  <c r="A324" i="763"/>
  <c r="A325" i="763"/>
  <c r="A326" i="763"/>
  <c r="A327" i="763"/>
  <c r="A328" i="763"/>
  <c r="A329" i="763"/>
  <c r="A330" i="763"/>
  <c r="A331" i="763"/>
  <c r="A332" i="763"/>
  <c r="A333" i="763"/>
  <c r="A334" i="763"/>
  <c r="A335" i="763"/>
  <c r="A336" i="763"/>
  <c r="A337" i="763"/>
  <c r="A338" i="763"/>
  <c r="A339" i="763"/>
  <c r="A340" i="763"/>
  <c r="A341" i="763"/>
  <c r="A342" i="763"/>
  <c r="A343" i="763"/>
  <c r="A344" i="763"/>
  <c r="A345" i="763"/>
  <c r="A346" i="763"/>
  <c r="A347" i="763"/>
  <c r="A348" i="763"/>
  <c r="A349" i="763"/>
  <c r="A350" i="763"/>
  <c r="A351" i="763"/>
  <c r="A352" i="763"/>
  <c r="A353" i="763"/>
  <c r="A354" i="763"/>
  <c r="A355" i="763"/>
  <c r="A356" i="763"/>
  <c r="A357" i="763"/>
  <c r="A358" i="763"/>
  <c r="A359" i="763"/>
  <c r="A360" i="763"/>
  <c r="A361" i="763"/>
  <c r="A362" i="763"/>
  <c r="A363" i="763"/>
  <c r="A364" i="763"/>
  <c r="A365" i="763"/>
  <c r="A366" i="763"/>
  <c r="A367" i="763"/>
  <c r="A368" i="763"/>
  <c r="A369" i="763"/>
  <c r="A370" i="763"/>
  <c r="A371" i="763"/>
  <c r="A372" i="763"/>
  <c r="A373" i="763"/>
  <c r="A374" i="763"/>
  <c r="A375" i="763"/>
  <c r="A376" i="763"/>
  <c r="A377" i="763"/>
  <c r="A378" i="763"/>
  <c r="A379" i="763"/>
  <c r="A380" i="763"/>
  <c r="A381" i="763"/>
  <c r="A382" i="763"/>
  <c r="A383" i="763"/>
  <c r="A384" i="763"/>
  <c r="A385" i="763"/>
  <c r="A386" i="763"/>
  <c r="A387" i="763"/>
  <c r="A388" i="763"/>
  <c r="A389" i="763"/>
  <c r="A390" i="763"/>
  <c r="A391" i="763"/>
  <c r="A392" i="763"/>
  <c r="A393" i="763"/>
  <c r="A394" i="763"/>
  <c r="A395" i="763"/>
  <c r="A396" i="763"/>
  <c r="A397" i="763"/>
  <c r="A398" i="763"/>
  <c r="A399" i="763"/>
  <c r="A400" i="763"/>
  <c r="A401" i="763"/>
  <c r="A402" i="763"/>
  <c r="A403" i="763"/>
  <c r="A404" i="763"/>
  <c r="A405" i="763"/>
  <c r="A406" i="763"/>
  <c r="A407" i="763"/>
  <c r="A408" i="763"/>
  <c r="A409" i="763"/>
  <c r="A410" i="763"/>
  <c r="A411" i="763"/>
  <c r="A412" i="763"/>
  <c r="A413" i="763"/>
  <c r="A414" i="763"/>
  <c r="A415" i="763"/>
  <c r="A416" i="763"/>
  <c r="A417" i="763"/>
  <c r="A418" i="763"/>
  <c r="A419" i="763"/>
  <c r="A420" i="763"/>
  <c r="A421" i="763"/>
  <c r="A422" i="763"/>
  <c r="A423" i="763"/>
  <c r="A424" i="763"/>
  <c r="A425" i="763"/>
  <c r="A426" i="763"/>
  <c r="A427" i="763"/>
  <c r="A428" i="763"/>
  <c r="A429" i="763"/>
  <c r="A430" i="763"/>
  <c r="A431" i="763"/>
  <c r="A432" i="763"/>
  <c r="A433" i="763"/>
  <c r="A434" i="763"/>
  <c r="A435" i="763"/>
  <c r="A436" i="763"/>
  <c r="A437" i="763"/>
  <c r="A438" i="763"/>
  <c r="A439" i="763"/>
  <c r="A440" i="763"/>
  <c r="A441" i="763"/>
  <c r="A442" i="763"/>
  <c r="A443" i="763"/>
  <c r="A444" i="763"/>
  <c r="A445" i="763"/>
  <c r="A446" i="763"/>
  <c r="A447" i="763"/>
  <c r="A448" i="763"/>
  <c r="A449" i="763"/>
  <c r="A450" i="763"/>
  <c r="A451" i="763"/>
  <c r="A452" i="763"/>
  <c r="A453" i="763"/>
  <c r="A454" i="763"/>
  <c r="A455" i="763"/>
  <c r="A456" i="763"/>
  <c r="A457" i="763"/>
  <c r="A458" i="763"/>
  <c r="A459" i="763"/>
  <c r="A460" i="763"/>
  <c r="A461" i="763"/>
  <c r="A462" i="763"/>
  <c r="A463" i="763"/>
  <c r="A464" i="763"/>
  <c r="A465" i="763"/>
  <c r="A466" i="763"/>
  <c r="A467" i="763"/>
  <c r="A468" i="763"/>
  <c r="A469" i="763"/>
  <c r="A470" i="763"/>
  <c r="A471" i="763"/>
  <c r="A472" i="763"/>
  <c r="A473" i="763"/>
  <c r="A474" i="763"/>
  <c r="A475" i="763"/>
  <c r="A476" i="763"/>
  <c r="A477" i="763"/>
  <c r="A478" i="763"/>
  <c r="A479" i="763"/>
  <c r="A480" i="763"/>
  <c r="A481" i="763"/>
  <c r="A482" i="763"/>
  <c r="A483" i="763"/>
  <c r="A484" i="763"/>
  <c r="A485" i="763"/>
  <c r="A486" i="763"/>
  <c r="A487" i="763"/>
  <c r="A488" i="763"/>
  <c r="A489" i="763"/>
  <c r="A490" i="763"/>
  <c r="A491" i="763"/>
  <c r="A492" i="763"/>
  <c r="A493" i="763"/>
  <c r="A494" i="763"/>
  <c r="A495" i="763"/>
  <c r="A496" i="763"/>
  <c r="A497" i="763"/>
  <c r="A498" i="763"/>
  <c r="A499" i="763"/>
  <c r="A500" i="763"/>
  <c r="A501" i="763"/>
  <c r="A502" i="763"/>
  <c r="A503" i="763"/>
  <c r="A504" i="763"/>
  <c r="A505" i="763"/>
  <c r="A506" i="763"/>
  <c r="A507" i="763"/>
  <c r="A508" i="763"/>
  <c r="A509" i="763"/>
  <c r="A510" i="763"/>
  <c r="A511" i="763"/>
  <c r="A512" i="763"/>
  <c r="A513" i="763"/>
  <c r="A514" i="763"/>
  <c r="A515" i="763"/>
  <c r="A516" i="763"/>
  <c r="A517" i="763"/>
  <c r="A518" i="763"/>
  <c r="A519" i="763"/>
  <c r="A520" i="763"/>
  <c r="A521" i="763"/>
  <c r="A522" i="763"/>
  <c r="A523" i="763"/>
  <c r="A524" i="763"/>
  <c r="A525" i="763"/>
  <c r="A526" i="763"/>
  <c r="A527" i="763"/>
  <c r="A528" i="763"/>
  <c r="A529" i="763"/>
  <c r="A530" i="763"/>
  <c r="A531" i="763"/>
  <c r="A532" i="763"/>
  <c r="A533" i="763"/>
  <c r="A534" i="763"/>
  <c r="A535" i="763"/>
  <c r="A536" i="763"/>
  <c r="A537" i="763"/>
  <c r="A538" i="763"/>
  <c r="A539" i="763"/>
  <c r="A540" i="763"/>
  <c r="A541" i="763"/>
  <c r="A542" i="763"/>
  <c r="A543" i="763"/>
  <c r="A544" i="763"/>
  <c r="A545" i="763"/>
  <c r="A546" i="763"/>
  <c r="A547" i="763"/>
  <c r="A548" i="763"/>
  <c r="A549" i="763"/>
  <c r="A550" i="763"/>
  <c r="A551" i="763"/>
  <c r="A552" i="763"/>
  <c r="A553" i="763"/>
  <c r="A554" i="763"/>
  <c r="A555" i="763"/>
  <c r="A556" i="763"/>
  <c r="A557" i="763"/>
  <c r="A558" i="763"/>
  <c r="A559" i="763"/>
  <c r="A560" i="763"/>
  <c r="A561" i="763"/>
  <c r="A562" i="763"/>
  <c r="A563" i="763"/>
  <c r="A564" i="763"/>
  <c r="A565" i="763"/>
  <c r="A566" i="763"/>
  <c r="A567" i="763"/>
  <c r="A568" i="763"/>
  <c r="A569" i="763"/>
  <c r="A570" i="763"/>
  <c r="A571" i="763"/>
  <c r="A572" i="763"/>
  <c r="A573" i="763"/>
  <c r="A574" i="763"/>
  <c r="A575" i="763"/>
  <c r="A576" i="763"/>
  <c r="A577" i="763"/>
  <c r="A578" i="763"/>
  <c r="A579" i="763"/>
  <c r="A580" i="763"/>
  <c r="A581" i="763"/>
  <c r="A582" i="763"/>
  <c r="A583" i="763"/>
  <c r="A584" i="763"/>
  <c r="A585" i="763"/>
  <c r="A586" i="763"/>
  <c r="A587" i="763"/>
  <c r="A588" i="763"/>
  <c r="A589" i="763"/>
  <c r="A590" i="763"/>
  <c r="A591" i="763"/>
  <c r="A592" i="763"/>
  <c r="A593" i="763"/>
  <c r="A594" i="763"/>
  <c r="A595" i="763"/>
  <c r="A596" i="763"/>
  <c r="A597" i="763"/>
  <c r="A598" i="763"/>
  <c r="A599" i="763"/>
  <c r="A600" i="763"/>
  <c r="A601" i="763"/>
  <c r="A602" i="763"/>
  <c r="A603" i="763"/>
  <c r="A604" i="763"/>
  <c r="A605" i="763"/>
  <c r="A606" i="763"/>
  <c r="A607" i="763"/>
  <c r="A608" i="763"/>
  <c r="A609" i="763"/>
  <c r="A610" i="763"/>
  <c r="A611" i="763"/>
  <c r="A612" i="763"/>
  <c r="A613" i="763"/>
  <c r="A614" i="763"/>
  <c r="A615" i="763"/>
  <c r="A616" i="763"/>
  <c r="A617" i="763"/>
  <c r="A618" i="763"/>
  <c r="A619" i="763"/>
  <c r="A620" i="763"/>
  <c r="A621" i="763"/>
  <c r="A622" i="763"/>
  <c r="A623" i="763"/>
  <c r="A624" i="763"/>
  <c r="A625" i="763"/>
  <c r="A626" i="763"/>
  <c r="A627" i="763"/>
  <c r="A628" i="763"/>
  <c r="A629" i="763"/>
  <c r="A630" i="763"/>
  <c r="A631" i="763"/>
  <c r="A632" i="763"/>
  <c r="A633" i="763"/>
  <c r="A634" i="763"/>
  <c r="A635" i="763"/>
  <c r="A636" i="763"/>
  <c r="A637" i="763"/>
  <c r="A638" i="763"/>
  <c r="A639" i="763"/>
  <c r="A640" i="763"/>
  <c r="A641" i="763"/>
  <c r="A642" i="763"/>
  <c r="A643" i="763"/>
  <c r="A644" i="763"/>
  <c r="A645" i="763"/>
  <c r="A646" i="763"/>
  <c r="A647" i="763"/>
  <c r="A648" i="763"/>
  <c r="A649" i="763"/>
  <c r="A650" i="763"/>
  <c r="A651" i="763"/>
  <c r="A652" i="763"/>
  <c r="A653" i="763"/>
  <c r="A654" i="763"/>
  <c r="A655" i="763"/>
  <c r="A656" i="763"/>
  <c r="A657" i="763"/>
  <c r="A658" i="763"/>
  <c r="A659" i="763"/>
  <c r="A660" i="763"/>
  <c r="A661" i="763"/>
  <c r="A662" i="763"/>
  <c r="A663" i="763"/>
  <c r="A664" i="763"/>
  <c r="A665" i="763"/>
  <c r="A666" i="763"/>
  <c r="A667" i="763"/>
  <c r="A668" i="763"/>
  <c r="A669" i="763"/>
  <c r="A670" i="763"/>
  <c r="A671" i="763"/>
  <c r="A672" i="763"/>
  <c r="A673" i="763"/>
  <c r="A674" i="763"/>
  <c r="A675" i="763"/>
  <c r="A676" i="763"/>
  <c r="A677" i="763"/>
  <c r="A678" i="763"/>
  <c r="A679" i="763"/>
  <c r="A680" i="763"/>
  <c r="A681" i="763"/>
  <c r="A682" i="763"/>
  <c r="A683" i="763"/>
  <c r="A684" i="763"/>
  <c r="A685" i="763"/>
  <c r="A686" i="763"/>
  <c r="A687" i="763"/>
  <c r="A688" i="763"/>
  <c r="A689" i="763"/>
  <c r="A690" i="763"/>
  <c r="A691" i="763"/>
  <c r="A692" i="763"/>
  <c r="A693" i="763"/>
  <c r="A694" i="763"/>
  <c r="A695" i="763"/>
  <c r="A696" i="763"/>
  <c r="A697" i="763"/>
  <c r="A698" i="763"/>
  <c r="A699" i="763"/>
  <c r="A700" i="763"/>
  <c r="A701" i="763"/>
  <c r="A702" i="763"/>
  <c r="A703" i="763"/>
  <c r="A704" i="763"/>
  <c r="A705" i="763"/>
  <c r="A706" i="763"/>
  <c r="A707" i="763"/>
  <c r="A708" i="763"/>
  <c r="A709" i="763"/>
  <c r="A710" i="763"/>
  <c r="A711" i="763"/>
  <c r="A712" i="763"/>
  <c r="A713" i="763"/>
  <c r="A714" i="763"/>
  <c r="A715" i="763"/>
  <c r="A716" i="763"/>
  <c r="A717" i="763"/>
  <c r="A718" i="763"/>
  <c r="A719" i="763"/>
  <c r="A720" i="763"/>
  <c r="A721" i="763"/>
  <c r="A722" i="763"/>
  <c r="A723" i="763"/>
  <c r="A724" i="763"/>
  <c r="A725" i="763"/>
  <c r="A726" i="763"/>
  <c r="A727" i="763"/>
  <c r="A728" i="763"/>
  <c r="A729" i="763"/>
  <c r="A730" i="763"/>
  <c r="A731" i="763"/>
  <c r="A732" i="763"/>
  <c r="A733" i="763"/>
  <c r="A734" i="763"/>
  <c r="A735" i="763"/>
  <c r="A736" i="763"/>
  <c r="A737" i="763"/>
  <c r="A738" i="763"/>
  <c r="A739" i="763"/>
  <c r="A740" i="763"/>
  <c r="A741" i="763"/>
  <c r="A742" i="763"/>
  <c r="A743" i="763"/>
  <c r="A744" i="763"/>
  <c r="A745" i="763"/>
  <c r="A746" i="763"/>
  <c r="A747" i="763"/>
  <c r="A748" i="763"/>
  <c r="A749" i="763"/>
  <c r="A750" i="763"/>
  <c r="A751" i="763"/>
  <c r="A752" i="763"/>
  <c r="A753" i="763"/>
  <c r="A754" i="763"/>
  <c r="A755" i="763"/>
  <c r="A756" i="763"/>
  <c r="A757" i="763"/>
  <c r="A758" i="763"/>
  <c r="A759" i="763"/>
  <c r="A760" i="763"/>
  <c r="A761" i="763"/>
  <c r="A762" i="763"/>
  <c r="A763" i="763"/>
  <c r="A764" i="763"/>
  <c r="A765" i="763"/>
  <c r="A766" i="763"/>
  <c r="A767" i="763"/>
  <c r="A768" i="763"/>
  <c r="A769" i="763"/>
  <c r="A770" i="763"/>
  <c r="A771" i="763"/>
  <c r="A772" i="763"/>
  <c r="A773" i="763"/>
  <c r="A774" i="763"/>
  <c r="A775" i="763"/>
  <c r="A776" i="763"/>
  <c r="A777" i="763"/>
  <c r="A778" i="763"/>
  <c r="A779" i="763"/>
  <c r="A780" i="763"/>
  <c r="A781" i="763"/>
  <c r="A782" i="763"/>
  <c r="A783" i="763"/>
  <c r="A784" i="763"/>
  <c r="A785" i="763"/>
  <c r="A786" i="763"/>
  <c r="A787" i="763"/>
  <c r="A788" i="763"/>
  <c r="A789" i="763"/>
  <c r="A790" i="763"/>
  <c r="A791" i="763"/>
  <c r="A792" i="763"/>
  <c r="A793" i="763"/>
  <c r="A794" i="763"/>
  <c r="A795" i="763"/>
  <c r="A796" i="763"/>
  <c r="A797" i="763"/>
  <c r="A798" i="763"/>
  <c r="A799" i="763"/>
  <c r="A800" i="763"/>
  <c r="A801" i="763"/>
  <c r="A802" i="763"/>
  <c r="A803" i="763"/>
  <c r="A804" i="763"/>
  <c r="A805" i="763"/>
  <c r="A806" i="763"/>
  <c r="A807" i="763"/>
  <c r="A808" i="763"/>
  <c r="A809" i="763"/>
  <c r="A810" i="763"/>
  <c r="A811" i="763"/>
  <c r="A812" i="763"/>
  <c r="A813" i="763"/>
  <c r="A814" i="763"/>
  <c r="A815" i="763"/>
  <c r="A816" i="763"/>
  <c r="A817" i="763"/>
  <c r="A818" i="763"/>
  <c r="A819" i="763"/>
  <c r="A820" i="763"/>
  <c r="A821" i="763"/>
  <c r="A822" i="763"/>
  <c r="A823" i="763"/>
  <c r="A824" i="763"/>
  <c r="A825" i="763"/>
  <c r="A826" i="763"/>
  <c r="A827" i="763"/>
  <c r="A828" i="763"/>
  <c r="A829" i="763"/>
  <c r="A830" i="763"/>
  <c r="A831" i="763"/>
  <c r="A832" i="763"/>
  <c r="A833" i="763"/>
  <c r="A834" i="763"/>
  <c r="A835" i="763"/>
  <c r="A836" i="763"/>
  <c r="A837" i="763"/>
  <c r="A838" i="763"/>
  <c r="A839" i="763"/>
  <c r="A840" i="763"/>
  <c r="A841" i="763"/>
  <c r="A842" i="763"/>
  <c r="A843" i="763"/>
  <c r="A844" i="763"/>
  <c r="A845" i="763"/>
  <c r="A846" i="763"/>
  <c r="A847" i="763"/>
  <c r="A848" i="763"/>
  <c r="A849" i="763"/>
  <c r="A850" i="763"/>
  <c r="A851" i="763"/>
  <c r="A852" i="763"/>
  <c r="A853" i="763"/>
  <c r="A854" i="763"/>
  <c r="A855" i="763"/>
  <c r="A856" i="763"/>
  <c r="A857" i="763"/>
  <c r="A858" i="763"/>
  <c r="A859" i="763"/>
  <c r="A860" i="763"/>
  <c r="A861" i="763"/>
  <c r="A862" i="763"/>
  <c r="A863" i="763"/>
  <c r="A864" i="763"/>
  <c r="A865" i="763"/>
  <c r="A866" i="763"/>
  <c r="A867" i="763"/>
  <c r="A868" i="763"/>
  <c r="A869" i="763"/>
  <c r="A870" i="763"/>
  <c r="A871" i="763"/>
  <c r="A872" i="763"/>
  <c r="A873" i="763"/>
  <c r="A874" i="763"/>
  <c r="A875" i="763"/>
  <c r="A876" i="763"/>
  <c r="A877" i="763"/>
  <c r="A878" i="763"/>
  <c r="A879" i="763"/>
  <c r="A880" i="763"/>
  <c r="A881" i="763"/>
  <c r="A882" i="763"/>
  <c r="A883" i="763"/>
  <c r="A884" i="763"/>
  <c r="A885" i="763"/>
  <c r="A886" i="763"/>
  <c r="A887" i="763"/>
  <c r="A888" i="763"/>
  <c r="A889" i="763"/>
  <c r="A890" i="763"/>
  <c r="A891" i="763"/>
  <c r="A892" i="763"/>
  <c r="A893" i="763"/>
  <c r="A894" i="763"/>
  <c r="A895" i="763"/>
  <c r="A896" i="763"/>
  <c r="A897" i="763"/>
  <c r="A898" i="763"/>
  <c r="A899" i="763"/>
  <c r="A900" i="763"/>
  <c r="A901" i="763"/>
  <c r="A902" i="763"/>
  <c r="A903" i="763"/>
  <c r="A904" i="763"/>
  <c r="A905" i="763"/>
  <c r="A906" i="763"/>
  <c r="A907" i="763"/>
  <c r="A908" i="763"/>
  <c r="A909" i="763"/>
  <c r="A910" i="763"/>
  <c r="A911" i="763"/>
  <c r="A912" i="763"/>
  <c r="A913" i="763"/>
  <c r="A914" i="763"/>
  <c r="A915" i="763"/>
  <c r="A916" i="763"/>
  <c r="A917" i="763"/>
  <c r="A918" i="763"/>
  <c r="A919" i="763"/>
  <c r="A920" i="763"/>
  <c r="A921" i="763"/>
  <c r="A922" i="763"/>
  <c r="A923" i="763"/>
  <c r="A924" i="763"/>
  <c r="A925" i="763"/>
  <c r="A926" i="763"/>
  <c r="A927" i="763"/>
  <c r="A928" i="763"/>
  <c r="A929" i="763"/>
  <c r="A930" i="763"/>
  <c r="A931" i="763"/>
  <c r="A932" i="763"/>
  <c r="A933" i="763"/>
  <c r="A934" i="763"/>
  <c r="A935" i="763"/>
  <c r="A936" i="763"/>
  <c r="A937" i="763"/>
  <c r="A938" i="763"/>
  <c r="A939" i="763"/>
  <c r="A940" i="763"/>
  <c r="A941" i="763"/>
  <c r="A942" i="763"/>
  <c r="A943" i="763"/>
  <c r="A944" i="763"/>
  <c r="A945" i="763"/>
  <c r="A946" i="763"/>
  <c r="A947" i="763"/>
  <c r="A948" i="763"/>
  <c r="A949" i="763"/>
  <c r="A950" i="763"/>
  <c r="A951" i="763"/>
  <c r="A952" i="763"/>
  <c r="A953" i="763"/>
  <c r="A954" i="763"/>
  <c r="A955" i="763"/>
  <c r="A956" i="763"/>
  <c r="A957" i="763"/>
  <c r="A958" i="763"/>
  <c r="A959" i="763"/>
  <c r="A960" i="763"/>
  <c r="A961" i="763"/>
  <c r="A962" i="763"/>
  <c r="A963" i="763"/>
  <c r="A964" i="763"/>
  <c r="A965" i="763"/>
  <c r="A966" i="763"/>
  <c r="A967" i="763"/>
  <c r="A968" i="763"/>
  <c r="A969" i="763"/>
  <c r="A970" i="763"/>
  <c r="A971" i="763"/>
  <c r="A972" i="763"/>
  <c r="A973" i="763"/>
  <c r="A974" i="763"/>
  <c r="A975" i="763"/>
  <c r="A976" i="763"/>
  <c r="A977" i="763"/>
  <c r="A978" i="763"/>
  <c r="A979" i="763"/>
  <c r="A980" i="763"/>
  <c r="A981" i="763"/>
  <c r="A982" i="763"/>
  <c r="A983" i="763"/>
  <c r="A984" i="763"/>
  <c r="A985" i="763"/>
  <c r="A986" i="763"/>
  <c r="A987" i="763"/>
  <c r="A988" i="763"/>
  <c r="A989" i="763"/>
  <c r="A990" i="763"/>
  <c r="A991" i="763"/>
  <c r="A992" i="763"/>
  <c r="A993" i="763"/>
  <c r="A994" i="763"/>
  <c r="A995" i="763"/>
  <c r="A996" i="763"/>
  <c r="A997" i="763"/>
  <c r="A998" i="763"/>
  <c r="A999" i="763"/>
  <c r="A1000" i="763"/>
  <c r="A14" i="763"/>
  <c r="A413" i="766"/>
  <c r="A412" i="766"/>
  <c r="A411" i="766"/>
  <c r="A410" i="766"/>
  <c r="A409" i="766"/>
  <c r="A408" i="766"/>
  <c r="A407" i="766"/>
  <c r="A406" i="766"/>
  <c r="A405" i="766"/>
  <c r="A404" i="766"/>
  <c r="A403" i="766"/>
  <c r="A402" i="766"/>
  <c r="A401" i="766"/>
  <c r="A400" i="766"/>
  <c r="A399" i="766"/>
  <c r="A398" i="766"/>
  <c r="A397" i="766"/>
  <c r="A396" i="766"/>
  <c r="A395" i="766"/>
  <c r="A394" i="766"/>
  <c r="A393" i="766"/>
  <c r="A392" i="766"/>
  <c r="A391" i="766"/>
  <c r="A390" i="766"/>
  <c r="A389" i="766"/>
  <c r="A388" i="766"/>
  <c r="A387" i="766"/>
  <c r="A386" i="766"/>
  <c r="A385" i="766"/>
  <c r="A384" i="766"/>
  <c r="A383" i="766"/>
  <c r="A382" i="766"/>
  <c r="A381" i="766"/>
  <c r="A380" i="766"/>
  <c r="A379" i="766"/>
  <c r="A378" i="766"/>
  <c r="A377" i="766"/>
  <c r="A376" i="766"/>
  <c r="A375" i="766"/>
  <c r="A374" i="766"/>
  <c r="A373" i="766"/>
  <c r="A372" i="766"/>
  <c r="A371" i="766"/>
  <c r="A370" i="766"/>
  <c r="A369" i="766"/>
  <c r="A368" i="766"/>
  <c r="A367" i="766"/>
  <c r="A366" i="766"/>
  <c r="A365" i="766"/>
  <c r="A364" i="766"/>
  <c r="A363" i="766"/>
  <c r="A362" i="766"/>
  <c r="A361" i="766"/>
  <c r="A360" i="766"/>
  <c r="A359" i="766"/>
  <c r="A358" i="766"/>
  <c r="A357" i="766"/>
  <c r="A356" i="766"/>
  <c r="A355" i="766"/>
  <c r="A354" i="766"/>
  <c r="A353" i="766"/>
  <c r="A352" i="766"/>
  <c r="A351" i="766"/>
  <c r="A350" i="766"/>
  <c r="A349" i="766"/>
  <c r="A348" i="766"/>
  <c r="A347" i="766"/>
  <c r="A346" i="766"/>
  <c r="A345" i="766"/>
  <c r="A344" i="766"/>
  <c r="A343" i="766"/>
  <c r="A342" i="766"/>
  <c r="A341" i="766"/>
  <c r="A340" i="766"/>
  <c r="A339" i="766"/>
  <c r="A338" i="766"/>
  <c r="A337" i="766"/>
  <c r="A336" i="766"/>
  <c r="A335" i="766"/>
  <c r="A334" i="766"/>
  <c r="A333" i="766"/>
  <c r="A332" i="766"/>
  <c r="A331" i="766"/>
  <c r="A330" i="766"/>
  <c r="A329" i="766"/>
  <c r="A328" i="766"/>
  <c r="A327" i="766"/>
  <c r="A326" i="766"/>
  <c r="A325" i="766"/>
  <c r="A324" i="766"/>
  <c r="A323" i="766"/>
  <c r="A322" i="766"/>
  <c r="A321" i="766"/>
  <c r="A320" i="766"/>
  <c r="A319" i="766"/>
  <c r="A318" i="766"/>
  <c r="A317" i="766"/>
  <c r="A316" i="766"/>
  <c r="A315" i="766"/>
  <c r="A314" i="766"/>
  <c r="A313" i="766"/>
  <c r="A312" i="766"/>
  <c r="A311" i="766"/>
  <c r="A310" i="766"/>
  <c r="A309" i="766"/>
  <c r="A308" i="766"/>
  <c r="A307" i="766"/>
  <c r="A306" i="766"/>
  <c r="A305" i="766"/>
  <c r="A304" i="766"/>
  <c r="A303" i="766"/>
  <c r="A302" i="766"/>
  <c r="A301" i="766"/>
  <c r="A300" i="766"/>
  <c r="A299" i="766"/>
  <c r="A298" i="766"/>
  <c r="A297" i="766"/>
  <c r="A296" i="766"/>
  <c r="A295" i="766"/>
  <c r="A294" i="766"/>
  <c r="A293" i="766"/>
  <c r="A292" i="766"/>
  <c r="A291" i="766"/>
  <c r="A290" i="766"/>
  <c r="A289" i="766"/>
  <c r="A288" i="766"/>
  <c r="A287" i="766"/>
  <c r="A286" i="766"/>
  <c r="A285" i="766"/>
  <c r="A284" i="766"/>
  <c r="A283" i="766"/>
  <c r="A282" i="766"/>
  <c r="A281" i="766"/>
  <c r="A280" i="766"/>
  <c r="A279" i="766"/>
  <c r="A278" i="766"/>
  <c r="A277" i="766"/>
  <c r="A276" i="766"/>
  <c r="A275" i="766"/>
  <c r="A274" i="766"/>
  <c r="A273" i="766"/>
  <c r="A272" i="766"/>
  <c r="A271" i="766"/>
  <c r="A270" i="766"/>
  <c r="A269" i="766"/>
  <c r="A268" i="766"/>
  <c r="A267" i="766"/>
  <c r="A266" i="766"/>
  <c r="A265" i="766"/>
  <c r="A264" i="766"/>
  <c r="A263" i="766"/>
  <c r="A262" i="766"/>
  <c r="A261" i="766"/>
  <c r="A260" i="766"/>
  <c r="A259" i="766"/>
  <c r="A258" i="766"/>
  <c r="A257" i="766"/>
  <c r="A256" i="766"/>
  <c r="A255" i="766"/>
  <c r="A254" i="766"/>
  <c r="A253" i="766"/>
  <c r="A252" i="766"/>
  <c r="A251" i="766"/>
  <c r="A250" i="766"/>
  <c r="A249" i="766"/>
  <c r="A248" i="766"/>
  <c r="A247" i="766"/>
  <c r="A246" i="766"/>
  <c r="A245" i="766"/>
  <c r="A244" i="766"/>
  <c r="A243" i="766"/>
  <c r="A242" i="766"/>
  <c r="A241" i="766"/>
  <c r="A240" i="766"/>
  <c r="A239" i="766"/>
  <c r="A238" i="766"/>
  <c r="A237" i="766"/>
  <c r="A236" i="766"/>
  <c r="A235" i="766"/>
  <c r="A234" i="766"/>
  <c r="A233" i="766"/>
  <c r="A232" i="766"/>
  <c r="A231" i="766"/>
  <c r="A230" i="766"/>
  <c r="A229" i="766"/>
  <c r="A228" i="766"/>
  <c r="A227" i="766"/>
  <c r="A226" i="766"/>
  <c r="A225" i="766"/>
  <c r="A224" i="766"/>
  <c r="A223" i="766"/>
  <c r="A222" i="766"/>
  <c r="A221" i="766"/>
  <c r="A220" i="766"/>
  <c r="A219" i="766"/>
  <c r="A218" i="766"/>
  <c r="A217" i="766"/>
  <c r="A216" i="766"/>
  <c r="A215" i="766"/>
  <c r="A214" i="766"/>
  <c r="A213" i="766"/>
  <c r="A212" i="766"/>
  <c r="A211" i="766"/>
  <c r="A210" i="766"/>
  <c r="A209" i="766"/>
  <c r="A208" i="766"/>
  <c r="A207" i="766"/>
  <c r="A206" i="766"/>
  <c r="A205" i="766"/>
  <c r="A204" i="766"/>
  <c r="A203" i="766"/>
  <c r="A202" i="766"/>
  <c r="A201" i="766"/>
  <c r="A200" i="766"/>
  <c r="A199" i="766"/>
  <c r="A198" i="766"/>
  <c r="A197" i="766"/>
  <c r="A196" i="766"/>
  <c r="A195" i="766"/>
  <c r="A194" i="766"/>
  <c r="A193" i="766"/>
  <c r="A192" i="766"/>
  <c r="A191" i="766"/>
  <c r="A190" i="766"/>
  <c r="A189" i="766"/>
  <c r="A188" i="766"/>
  <c r="A187" i="766"/>
  <c r="A186" i="766"/>
  <c r="A185" i="766"/>
  <c r="A184" i="766"/>
  <c r="A183" i="766"/>
  <c r="A182" i="766"/>
  <c r="A181" i="766"/>
  <c r="A180" i="766"/>
  <c r="A179" i="766"/>
  <c r="A178" i="766"/>
  <c r="A177" i="766"/>
  <c r="A176" i="766"/>
  <c r="A175" i="766"/>
  <c r="A174" i="766"/>
  <c r="A173" i="766"/>
  <c r="A172" i="766"/>
  <c r="A171" i="766"/>
  <c r="A170" i="766"/>
  <c r="A169" i="766"/>
  <c r="A168" i="766"/>
  <c r="A167" i="766"/>
  <c r="A166" i="766"/>
  <c r="A165" i="766"/>
  <c r="A164" i="766"/>
  <c r="A163" i="766"/>
  <c r="A162" i="766"/>
  <c r="A161" i="766"/>
  <c r="A160" i="766"/>
  <c r="A159" i="766"/>
  <c r="A158" i="766"/>
  <c r="A157" i="766"/>
  <c r="A156" i="766"/>
  <c r="A155" i="766"/>
  <c r="A154" i="766"/>
  <c r="A153" i="766"/>
  <c r="A152" i="766"/>
  <c r="A151" i="766"/>
  <c r="A150" i="766"/>
  <c r="A149" i="766"/>
  <c r="A148" i="766"/>
  <c r="A147" i="766"/>
  <c r="A146" i="766"/>
  <c r="A145" i="766"/>
  <c r="A144" i="766"/>
  <c r="A143" i="766"/>
  <c r="A142" i="766"/>
  <c r="A141" i="766"/>
  <c r="A140" i="766"/>
  <c r="A139" i="766"/>
  <c r="A138" i="766"/>
  <c r="A137" i="766"/>
  <c r="A136" i="766"/>
  <c r="A135" i="766"/>
  <c r="A134" i="766"/>
  <c r="A133" i="766"/>
  <c r="A132" i="766"/>
  <c r="A131" i="766"/>
  <c r="A130" i="766"/>
  <c r="A129" i="766"/>
  <c r="A128" i="766"/>
  <c r="A127" i="766"/>
  <c r="A126" i="766"/>
  <c r="A125" i="766"/>
  <c r="A124" i="766"/>
  <c r="A123" i="766"/>
  <c r="A122" i="766"/>
  <c r="A121" i="766"/>
  <c r="A120" i="766"/>
  <c r="A119" i="766"/>
  <c r="A118" i="766"/>
  <c r="A117" i="766"/>
  <c r="A116" i="766"/>
  <c r="A115" i="766"/>
  <c r="A114" i="766"/>
  <c r="A113" i="766"/>
  <c r="A112" i="766"/>
  <c r="A111" i="766"/>
  <c r="A110" i="766"/>
  <c r="A109" i="766"/>
  <c r="A108" i="766"/>
  <c r="A107" i="766"/>
  <c r="A106" i="766"/>
  <c r="A105" i="766"/>
  <c r="A104" i="766"/>
  <c r="A103" i="766"/>
  <c r="A102" i="766"/>
  <c r="A101" i="766"/>
  <c r="A100" i="766"/>
  <c r="A99" i="766"/>
  <c r="A98" i="766"/>
  <c r="A97" i="766"/>
  <c r="A96" i="766"/>
  <c r="A95" i="766"/>
  <c r="A94" i="766"/>
  <c r="A93" i="766"/>
  <c r="A92" i="766"/>
  <c r="A91" i="766"/>
  <c r="A90" i="766"/>
  <c r="A89" i="766"/>
  <c r="A88" i="766"/>
  <c r="A87" i="766"/>
  <c r="A86" i="766"/>
  <c r="A85" i="766"/>
  <c r="A84" i="766"/>
  <c r="A83" i="766"/>
  <c r="A82" i="766"/>
  <c r="A81" i="766"/>
  <c r="A80" i="766"/>
  <c r="A79" i="766"/>
  <c r="A78" i="766"/>
  <c r="A77" i="766"/>
  <c r="A76" i="766"/>
  <c r="A75" i="766"/>
  <c r="A74" i="766"/>
  <c r="A73" i="766"/>
  <c r="A72" i="766"/>
  <c r="A71" i="766"/>
  <c r="A70" i="766"/>
  <c r="A69" i="766"/>
  <c r="A68" i="766"/>
  <c r="A67" i="766"/>
  <c r="A66" i="766"/>
  <c r="A65" i="766"/>
  <c r="A64" i="766"/>
  <c r="A63" i="766"/>
  <c r="A62" i="766"/>
  <c r="A61" i="766"/>
  <c r="A60" i="766"/>
  <c r="A59" i="766"/>
  <c r="A58" i="766"/>
  <c r="A57" i="766"/>
  <c r="A56" i="766"/>
  <c r="A55" i="766"/>
  <c r="A54" i="766"/>
  <c r="A53" i="766"/>
  <c r="A52" i="766"/>
  <c r="A51" i="766"/>
  <c r="A50" i="766"/>
  <c r="A49" i="766"/>
  <c r="A48" i="766"/>
  <c r="A47" i="766"/>
  <c r="A46" i="766"/>
  <c r="A45" i="766"/>
  <c r="A44" i="766"/>
  <c r="A43" i="766"/>
  <c r="A42" i="766"/>
  <c r="A41" i="766"/>
  <c r="A40" i="766"/>
  <c r="A39" i="766"/>
  <c r="A38" i="766"/>
  <c r="A37" i="766"/>
  <c r="A36" i="766"/>
  <c r="A35" i="766"/>
  <c r="A34" i="766"/>
  <c r="A33" i="766"/>
  <c r="A32" i="766"/>
  <c r="A31" i="766"/>
  <c r="A30" i="766"/>
  <c r="A29" i="766"/>
  <c r="A28" i="766"/>
  <c r="A27" i="766"/>
  <c r="A26" i="766"/>
  <c r="A25" i="766"/>
  <c r="A24" i="766"/>
  <c r="A23" i="766"/>
  <c r="A22" i="766"/>
  <c r="A21" i="766"/>
  <c r="A20" i="766"/>
  <c r="A19" i="766"/>
  <c r="A18" i="766"/>
  <c r="A17" i="766"/>
  <c r="A16" i="766"/>
  <c r="A15" i="766"/>
  <c r="A14" i="766"/>
  <c r="A15" i="769"/>
  <c r="A16" i="769"/>
  <c r="A17" i="769"/>
  <c r="A18" i="769"/>
  <c r="A19" i="769"/>
  <c r="A20" i="769"/>
  <c r="A21" i="769"/>
  <c r="A22" i="769"/>
  <c r="A23" i="769"/>
  <c r="A24" i="769"/>
  <c r="A25" i="769"/>
  <c r="A26" i="769"/>
  <c r="A27" i="769"/>
  <c r="A28" i="769"/>
  <c r="A29" i="769"/>
  <c r="A30" i="769"/>
  <c r="A31" i="769"/>
  <c r="A32" i="769"/>
  <c r="A33" i="769"/>
  <c r="A34" i="769"/>
  <c r="A35" i="769"/>
  <c r="A36" i="769"/>
  <c r="A37" i="769"/>
  <c r="A38" i="769"/>
  <c r="A39" i="769"/>
  <c r="A40" i="769"/>
  <c r="A41" i="769"/>
  <c r="A42" i="769"/>
  <c r="A43" i="769"/>
  <c r="A44" i="769"/>
  <c r="A45" i="769"/>
  <c r="A46" i="769"/>
  <c r="A47" i="769"/>
  <c r="A48" i="769"/>
  <c r="A49" i="769"/>
  <c r="A50" i="769"/>
  <c r="A51" i="769"/>
  <c r="A52" i="769"/>
  <c r="A53" i="769"/>
  <c r="A54" i="769"/>
  <c r="A55" i="769"/>
  <c r="A56" i="769"/>
  <c r="A57" i="769"/>
  <c r="A58" i="769"/>
  <c r="A59" i="769"/>
  <c r="A60" i="769"/>
  <c r="A61" i="769"/>
  <c r="A62" i="769"/>
  <c r="A63" i="769"/>
  <c r="A64" i="769"/>
  <c r="A65" i="769"/>
  <c r="A66" i="769"/>
  <c r="A67" i="769"/>
  <c r="A68" i="769"/>
  <c r="A69" i="769"/>
  <c r="A70" i="769"/>
  <c r="A71" i="769"/>
  <c r="A72" i="769"/>
  <c r="A73" i="769"/>
  <c r="A74" i="769"/>
  <c r="A75" i="769"/>
  <c r="A76" i="769"/>
  <c r="A77" i="769"/>
  <c r="A78" i="769"/>
  <c r="A79" i="769"/>
  <c r="A80" i="769"/>
  <c r="A81" i="769"/>
  <c r="A82" i="769"/>
  <c r="A83" i="769"/>
  <c r="A84" i="769"/>
  <c r="A85" i="769"/>
  <c r="A86" i="769"/>
  <c r="A87" i="769"/>
  <c r="A88" i="769"/>
  <c r="A89" i="769"/>
  <c r="A90" i="769"/>
  <c r="A91" i="769"/>
  <c r="A92" i="769"/>
  <c r="A93" i="769"/>
  <c r="A94" i="769"/>
  <c r="A95" i="769"/>
  <c r="A96" i="769"/>
  <c r="A97" i="769"/>
  <c r="A98" i="769"/>
  <c r="A99" i="769"/>
  <c r="A100" i="769"/>
  <c r="A101" i="769"/>
  <c r="A102" i="769"/>
  <c r="A103" i="769"/>
  <c r="A104" i="769"/>
  <c r="A105" i="769"/>
  <c r="A106" i="769"/>
  <c r="A107" i="769"/>
  <c r="A108" i="769"/>
  <c r="A109" i="769"/>
  <c r="A110" i="769"/>
  <c r="A111" i="769"/>
  <c r="A112" i="769"/>
  <c r="A113" i="769"/>
  <c r="A114" i="769"/>
  <c r="A115" i="769"/>
  <c r="A116" i="769"/>
  <c r="A117" i="769"/>
  <c r="A118" i="769"/>
  <c r="A119" i="769"/>
  <c r="A120" i="769"/>
  <c r="A121" i="769"/>
  <c r="A122" i="769"/>
  <c r="A123" i="769"/>
  <c r="A124" i="769"/>
  <c r="A125" i="769"/>
  <c r="A126" i="769"/>
  <c r="A127" i="769"/>
  <c r="A128" i="769"/>
  <c r="A129" i="769"/>
  <c r="A130" i="769"/>
  <c r="A131" i="769"/>
  <c r="A132" i="769"/>
  <c r="A133" i="769"/>
  <c r="A134" i="769"/>
  <c r="A135" i="769"/>
  <c r="A136" i="769"/>
  <c r="A137" i="769"/>
  <c r="A138" i="769"/>
  <c r="A139" i="769"/>
  <c r="A140" i="769"/>
  <c r="A141" i="769"/>
  <c r="A142" i="769"/>
  <c r="A143" i="769"/>
  <c r="A144" i="769"/>
  <c r="A145" i="769"/>
  <c r="A146" i="769"/>
  <c r="A147" i="769"/>
  <c r="A148" i="769"/>
  <c r="A149" i="769"/>
  <c r="A150" i="769"/>
  <c r="A151" i="769"/>
  <c r="A152" i="769"/>
  <c r="A153" i="769"/>
  <c r="A154" i="769"/>
  <c r="A155" i="769"/>
  <c r="A156" i="769"/>
  <c r="A157" i="769"/>
  <c r="A158" i="769"/>
  <c r="A159" i="769"/>
  <c r="A160" i="769"/>
  <c r="A161" i="769"/>
  <c r="A162" i="769"/>
  <c r="A163" i="769"/>
  <c r="A164" i="769"/>
  <c r="A165" i="769"/>
  <c r="A166" i="769"/>
  <c r="A167" i="769"/>
  <c r="A168" i="769"/>
  <c r="A169" i="769"/>
  <c r="A170" i="769"/>
  <c r="A171" i="769"/>
  <c r="A172" i="769"/>
  <c r="A173" i="769"/>
  <c r="A174" i="769"/>
  <c r="A175" i="769"/>
  <c r="A176" i="769"/>
  <c r="A177" i="769"/>
  <c r="A178" i="769"/>
  <c r="A179" i="769"/>
  <c r="A180" i="769"/>
  <c r="A181" i="769"/>
  <c r="A182" i="769"/>
  <c r="A183" i="769"/>
  <c r="A184" i="769"/>
  <c r="A185" i="769"/>
  <c r="A186" i="769"/>
  <c r="A187" i="769"/>
  <c r="A188" i="769"/>
  <c r="A189" i="769"/>
  <c r="A190" i="769"/>
  <c r="A191" i="769"/>
  <c r="A192" i="769"/>
  <c r="A193" i="769"/>
  <c r="A194" i="769"/>
  <c r="A195" i="769"/>
  <c r="A196" i="769"/>
  <c r="A197" i="769"/>
  <c r="A198" i="769"/>
  <c r="A199" i="769"/>
  <c r="A200" i="769"/>
  <c r="A201" i="769"/>
  <c r="A202" i="769"/>
  <c r="A203" i="769"/>
  <c r="A204" i="769"/>
  <c r="A205" i="769"/>
  <c r="A206" i="769"/>
  <c r="A207" i="769"/>
  <c r="A208" i="769"/>
  <c r="A209" i="769"/>
  <c r="A210" i="769"/>
  <c r="A211" i="769"/>
  <c r="A212" i="769"/>
  <c r="A213" i="769"/>
  <c r="A214" i="769"/>
  <c r="A215" i="769"/>
  <c r="A216" i="769"/>
  <c r="A217" i="769"/>
  <c r="A218" i="769"/>
  <c r="A219" i="769"/>
  <c r="A220" i="769"/>
  <c r="A221" i="769"/>
  <c r="A222" i="769"/>
  <c r="A223" i="769"/>
  <c r="A224" i="769"/>
  <c r="A225" i="769"/>
  <c r="A226" i="769"/>
  <c r="A227" i="769"/>
  <c r="A228" i="769"/>
  <c r="A229" i="769"/>
  <c r="A230" i="769"/>
  <c r="A231" i="769"/>
  <c r="A232" i="769"/>
  <c r="A233" i="769"/>
  <c r="A234" i="769"/>
  <c r="A235" i="769"/>
  <c r="A236" i="769"/>
  <c r="A237" i="769"/>
  <c r="A238" i="769"/>
  <c r="A239" i="769"/>
  <c r="A240" i="769"/>
  <c r="A241" i="769"/>
  <c r="A242" i="769"/>
  <c r="A243" i="769"/>
  <c r="A244" i="769"/>
  <c r="A245" i="769"/>
  <c r="A246" i="769"/>
  <c r="A247" i="769"/>
  <c r="A248" i="769"/>
  <c r="A249" i="769"/>
  <c r="A250" i="769"/>
  <c r="A251" i="769"/>
  <c r="A252" i="769"/>
  <c r="A253" i="769"/>
  <c r="A254" i="769"/>
  <c r="A255" i="769"/>
  <c r="A256" i="769"/>
  <c r="A257" i="769"/>
  <c r="A258" i="769"/>
  <c r="A259" i="769"/>
  <c r="A260" i="769"/>
  <c r="A261" i="769"/>
  <c r="A262" i="769"/>
  <c r="A263" i="769"/>
  <c r="A264" i="769"/>
  <c r="A265" i="769"/>
  <c r="A266" i="769"/>
  <c r="A267" i="769"/>
  <c r="A268" i="769"/>
  <c r="A269" i="769"/>
  <c r="A270" i="769"/>
  <c r="A271" i="769"/>
  <c r="A272" i="769"/>
  <c r="A273" i="769"/>
  <c r="A274" i="769"/>
  <c r="A275" i="769"/>
  <c r="A276" i="769"/>
  <c r="A277" i="769"/>
  <c r="A278" i="769"/>
  <c r="A279" i="769"/>
  <c r="A280" i="769"/>
  <c r="A281" i="769"/>
  <c r="A282" i="769"/>
  <c r="A283" i="769"/>
  <c r="A284" i="769"/>
  <c r="A285" i="769"/>
  <c r="A286" i="769"/>
  <c r="A287" i="769"/>
  <c r="A288" i="769"/>
  <c r="A289" i="769"/>
  <c r="A290" i="769"/>
  <c r="A291" i="769"/>
  <c r="A292" i="769"/>
  <c r="A293" i="769"/>
  <c r="A294" i="769"/>
  <c r="A295" i="769"/>
  <c r="A296" i="769"/>
  <c r="A297" i="769"/>
  <c r="A298" i="769"/>
  <c r="A299" i="769"/>
  <c r="A300" i="769"/>
  <c r="A301" i="769"/>
  <c r="A302" i="769"/>
  <c r="A303" i="769"/>
  <c r="A304" i="769"/>
  <c r="A305" i="769"/>
  <c r="A306" i="769"/>
  <c r="A307" i="769"/>
  <c r="A308" i="769"/>
  <c r="A309" i="769"/>
  <c r="A310" i="769"/>
  <c r="A311" i="769"/>
  <c r="A312" i="769"/>
  <c r="A313" i="769"/>
  <c r="A314" i="769"/>
  <c r="A315" i="769"/>
  <c r="A316" i="769"/>
  <c r="A317" i="769"/>
  <c r="A318" i="769"/>
  <c r="A319" i="769"/>
  <c r="A320" i="769"/>
  <c r="A321" i="769"/>
  <c r="A322" i="769"/>
  <c r="A323" i="769"/>
  <c r="A324" i="769"/>
  <c r="A325" i="769"/>
  <c r="A326" i="769"/>
  <c r="A327" i="769"/>
  <c r="A328" i="769"/>
  <c r="A329" i="769"/>
  <c r="A330" i="769"/>
  <c r="A331" i="769"/>
  <c r="A332" i="769"/>
  <c r="A333" i="769"/>
  <c r="A334" i="769"/>
  <c r="A335" i="769"/>
  <c r="A336" i="769"/>
  <c r="A337" i="769"/>
  <c r="A338" i="769"/>
  <c r="A339" i="769"/>
  <c r="A340" i="769"/>
  <c r="A341" i="769"/>
  <c r="A342" i="769"/>
  <c r="A343" i="769"/>
  <c r="A344" i="769"/>
  <c r="A345" i="769"/>
  <c r="A346" i="769"/>
  <c r="A347" i="769"/>
  <c r="A348" i="769"/>
  <c r="A349" i="769"/>
  <c r="A350" i="769"/>
  <c r="A351" i="769"/>
  <c r="A352" i="769"/>
  <c r="A353" i="769"/>
  <c r="A354" i="769"/>
  <c r="A355" i="769"/>
  <c r="A356" i="769"/>
  <c r="A357" i="769"/>
  <c r="A358" i="769"/>
  <c r="A359" i="769"/>
  <c r="A360" i="769"/>
  <c r="A361" i="769"/>
  <c r="A362" i="769"/>
  <c r="A363" i="769"/>
  <c r="A364" i="769"/>
  <c r="A365" i="769"/>
  <c r="A366" i="769"/>
  <c r="A367" i="769"/>
  <c r="A368" i="769"/>
  <c r="A369" i="769"/>
  <c r="A370" i="769"/>
  <c r="A371" i="769"/>
  <c r="A372" i="769"/>
  <c r="A373" i="769"/>
  <c r="A374" i="769"/>
  <c r="A375" i="769"/>
  <c r="A376" i="769"/>
  <c r="A377" i="769"/>
  <c r="A378" i="769"/>
  <c r="A379" i="769"/>
  <c r="A380" i="769"/>
  <c r="A381" i="769"/>
  <c r="A382" i="769"/>
  <c r="A383" i="769"/>
  <c r="A384" i="769"/>
  <c r="A385" i="769"/>
  <c r="A386" i="769"/>
  <c r="A387" i="769"/>
  <c r="A388" i="769"/>
  <c r="A389" i="769"/>
  <c r="A390" i="769"/>
  <c r="A391" i="769"/>
  <c r="A392" i="769"/>
  <c r="A393" i="769"/>
  <c r="A394" i="769"/>
  <c r="A395" i="769"/>
  <c r="A396" i="769"/>
  <c r="A397" i="769"/>
  <c r="A398" i="769"/>
  <c r="A399" i="769"/>
  <c r="A400" i="769"/>
  <c r="A401" i="769"/>
  <c r="A402" i="769"/>
  <c r="A403" i="769"/>
  <c r="A404" i="769"/>
  <c r="A405" i="769"/>
  <c r="A406" i="769"/>
  <c r="A407" i="769"/>
  <c r="A408" i="769"/>
  <c r="A409" i="769"/>
  <c r="A410" i="769"/>
  <c r="A411" i="769"/>
  <c r="A412" i="769"/>
  <c r="A413" i="769"/>
  <c r="A14" i="769"/>
  <c r="I8" i="773" l="1"/>
  <c r="L8" i="773"/>
  <c r="K8" i="773"/>
  <c r="M8" i="773"/>
  <c r="K291" i="773"/>
  <c r="M115" i="773"/>
  <c r="M371" i="773"/>
  <c r="J371" i="773"/>
  <c r="L115" i="773"/>
  <c r="L371" i="773"/>
  <c r="I115" i="773"/>
  <c r="L340" i="773"/>
  <c r="M262" i="773"/>
  <c r="L262" i="773"/>
  <c r="I262" i="773"/>
  <c r="L143" i="773"/>
  <c r="H143" i="773"/>
  <c r="K365" i="773"/>
  <c r="H365" i="773"/>
  <c r="K220" i="773"/>
  <c r="H220" i="773"/>
  <c r="K72" i="773"/>
  <c r="H72" i="773"/>
  <c r="L271" i="773"/>
  <c r="H271" i="773"/>
  <c r="K294" i="773"/>
  <c r="H294" i="773"/>
  <c r="K36" i="773"/>
  <c r="H36" i="773"/>
  <c r="L361" i="773"/>
  <c r="H361" i="773"/>
  <c r="M282" i="773"/>
  <c r="H282" i="773"/>
  <c r="J125" i="773"/>
  <c r="H125" i="773"/>
  <c r="M47" i="773"/>
  <c r="H47" i="773"/>
  <c r="J333" i="773"/>
  <c r="H333" i="773"/>
  <c r="I288" i="773"/>
  <c r="H288" i="773"/>
  <c r="I132" i="773"/>
  <c r="H132" i="773"/>
  <c r="J244" i="773"/>
  <c r="H244" i="773"/>
  <c r="M212" i="773"/>
  <c r="H212" i="773"/>
  <c r="J234" i="773"/>
  <c r="H234" i="773"/>
  <c r="L35" i="773"/>
  <c r="H35" i="773"/>
  <c r="K292" i="773"/>
  <c r="H292" i="773"/>
  <c r="I74" i="773"/>
  <c r="H74" i="773"/>
  <c r="J10" i="773"/>
  <c r="H10" i="773"/>
  <c r="I18" i="773"/>
  <c r="H18" i="773"/>
  <c r="M20" i="773"/>
  <c r="H20" i="773"/>
  <c r="J277" i="773"/>
  <c r="H277" i="773"/>
  <c r="M180" i="773"/>
  <c r="H180" i="773"/>
  <c r="M367" i="773"/>
  <c r="H367" i="773"/>
  <c r="I358" i="773"/>
  <c r="H358" i="773"/>
  <c r="L97" i="773"/>
  <c r="H97" i="773"/>
  <c r="J48" i="773"/>
  <c r="H48" i="773"/>
  <c r="I273" i="773"/>
  <c r="H273" i="773"/>
  <c r="K355" i="773"/>
  <c r="H355" i="773"/>
  <c r="L253" i="773"/>
  <c r="H253" i="773"/>
  <c r="K267" i="773"/>
  <c r="H267" i="773"/>
  <c r="J7" i="773"/>
  <c r="H7" i="773"/>
  <c r="J108" i="773"/>
  <c r="H108" i="773"/>
  <c r="J19" i="773"/>
  <c r="H19" i="773"/>
  <c r="J54" i="773"/>
  <c r="H54" i="773"/>
  <c r="I241" i="773"/>
  <c r="H241" i="773"/>
  <c r="M58" i="773"/>
  <c r="H58" i="773"/>
  <c r="J148" i="773"/>
  <c r="H148" i="773"/>
  <c r="K327" i="773"/>
  <c r="H327" i="773"/>
  <c r="I204" i="773"/>
  <c r="H204" i="773"/>
  <c r="I250" i="773"/>
  <c r="H250" i="773"/>
  <c r="K205" i="773"/>
  <c r="H205" i="773"/>
  <c r="K149" i="773"/>
  <c r="H149" i="773"/>
  <c r="M164" i="773"/>
  <c r="H164" i="773"/>
  <c r="K418" i="773"/>
  <c r="H418" i="773"/>
  <c r="M167" i="773"/>
  <c r="H167" i="773"/>
  <c r="L85" i="773"/>
  <c r="H85" i="773"/>
  <c r="L369" i="773"/>
  <c r="H369" i="773"/>
  <c r="K251" i="773"/>
  <c r="H251" i="773"/>
  <c r="J413" i="773"/>
  <c r="H413" i="773"/>
  <c r="K103" i="773"/>
  <c r="H103" i="773"/>
  <c r="L55" i="773"/>
  <c r="H55" i="773"/>
  <c r="I89" i="773"/>
  <c r="H89" i="773"/>
  <c r="I227" i="773"/>
  <c r="H227" i="773"/>
  <c r="L329" i="773"/>
  <c r="H329" i="773"/>
  <c r="M225" i="773"/>
  <c r="H225" i="773"/>
  <c r="I100" i="773"/>
  <c r="H100" i="773"/>
  <c r="L119" i="773"/>
  <c r="H119" i="773"/>
  <c r="J188" i="773"/>
  <c r="H188" i="773"/>
  <c r="K223" i="773"/>
  <c r="H223" i="773"/>
  <c r="L326" i="773"/>
  <c r="H326" i="773"/>
  <c r="I359" i="773"/>
  <c r="H359" i="773"/>
  <c r="M213" i="773"/>
  <c r="H213" i="773"/>
  <c r="K405" i="773"/>
  <c r="H405" i="773"/>
  <c r="K124" i="773"/>
  <c r="H124" i="773"/>
  <c r="L278" i="773"/>
  <c r="H278" i="773"/>
  <c r="L239" i="773"/>
  <c r="H239" i="773"/>
  <c r="K400" i="773"/>
  <c r="H400" i="773"/>
  <c r="M42" i="773"/>
  <c r="H42" i="773"/>
  <c r="M368" i="773"/>
  <c r="H368" i="773"/>
  <c r="J243" i="773"/>
  <c r="H243" i="773"/>
  <c r="L391" i="773"/>
  <c r="H391" i="773"/>
  <c r="I46" i="773"/>
  <c r="H46" i="773"/>
  <c r="L123" i="773"/>
  <c r="H123" i="773"/>
  <c r="K75" i="773"/>
  <c r="H75" i="773"/>
  <c r="M84" i="773"/>
  <c r="H84" i="773"/>
  <c r="K289" i="773"/>
  <c r="H289" i="773"/>
  <c r="I420" i="773"/>
  <c r="H420" i="773"/>
  <c r="I362" i="773"/>
  <c r="H362" i="773"/>
  <c r="L216" i="773"/>
  <c r="H216" i="773"/>
  <c r="M81" i="773"/>
  <c r="H81" i="773"/>
  <c r="J219" i="773"/>
  <c r="H219" i="773"/>
  <c r="M214" i="773"/>
  <c r="H214" i="773"/>
  <c r="K192" i="773"/>
  <c r="H192" i="773"/>
  <c r="K117" i="773"/>
  <c r="H117" i="773"/>
  <c r="M215" i="773"/>
  <c r="H215" i="773"/>
  <c r="L94" i="773"/>
  <c r="H94" i="773"/>
  <c r="J130" i="773"/>
  <c r="H130" i="773"/>
  <c r="K73" i="773"/>
  <c r="H73" i="773"/>
  <c r="L425" i="773"/>
  <c r="H425" i="773"/>
  <c r="I397" i="773"/>
  <c r="H397" i="773"/>
  <c r="M313" i="773"/>
  <c r="H313" i="773"/>
  <c r="I182" i="773"/>
  <c r="H182" i="773"/>
  <c r="I357" i="773"/>
  <c r="H357" i="773"/>
  <c r="J366" i="773"/>
  <c r="H366" i="773"/>
  <c r="I412" i="773"/>
  <c r="H412" i="773"/>
  <c r="K34" i="773"/>
  <c r="H34" i="773"/>
  <c r="J217" i="773"/>
  <c r="H217" i="773"/>
  <c r="I363" i="773"/>
  <c r="H363" i="773"/>
  <c r="M16" i="773"/>
  <c r="H16" i="773"/>
  <c r="L50" i="773"/>
  <c r="H50" i="773"/>
  <c r="I342" i="773"/>
  <c r="H342" i="773"/>
  <c r="M200" i="773"/>
  <c r="H200" i="773"/>
  <c r="I286" i="773"/>
  <c r="H286" i="773"/>
  <c r="K401" i="773"/>
  <c r="H401" i="773"/>
  <c r="M284" i="773"/>
  <c r="H284" i="773"/>
  <c r="M280" i="773"/>
  <c r="H280" i="773"/>
  <c r="I406" i="773"/>
  <c r="H406" i="773"/>
  <c r="L152" i="773"/>
  <c r="H152" i="773"/>
  <c r="K156" i="773"/>
  <c r="H156" i="773"/>
  <c r="K181" i="773"/>
  <c r="H181" i="773"/>
  <c r="K11" i="773"/>
  <c r="H11" i="773"/>
  <c r="I121" i="773"/>
  <c r="H121" i="773"/>
  <c r="M315" i="773"/>
  <c r="H315" i="773"/>
  <c r="L311" i="773"/>
  <c r="H311" i="773"/>
  <c r="M260" i="773"/>
  <c r="H260" i="773"/>
  <c r="J65" i="773"/>
  <c r="H65" i="773"/>
  <c r="K201" i="773"/>
  <c r="H201" i="773"/>
  <c r="K189" i="773"/>
  <c r="H189" i="773"/>
  <c r="K310" i="773"/>
  <c r="H310" i="773"/>
  <c r="J195" i="773"/>
  <c r="H195" i="773"/>
  <c r="K276" i="773"/>
  <c r="H276" i="773"/>
  <c r="L334" i="773"/>
  <c r="H334" i="773"/>
  <c r="I230" i="773"/>
  <c r="H230" i="773"/>
  <c r="I77" i="773"/>
  <c r="H77" i="773"/>
  <c r="I136" i="773"/>
  <c r="H136" i="773"/>
  <c r="J352" i="773"/>
  <c r="H352" i="773"/>
  <c r="L419" i="773"/>
  <c r="H419" i="773"/>
  <c r="L146" i="773"/>
  <c r="H146" i="773"/>
  <c r="M106" i="773"/>
  <c r="H106" i="773"/>
  <c r="I169" i="773"/>
  <c r="H169" i="773"/>
  <c r="L229" i="773"/>
  <c r="H229" i="773"/>
  <c r="J145" i="773"/>
  <c r="H145" i="773"/>
  <c r="M44" i="773"/>
  <c r="H44" i="773"/>
  <c r="K202" i="773"/>
  <c r="H202" i="773"/>
  <c r="L395" i="773"/>
  <c r="H395" i="773"/>
  <c r="L233" i="773"/>
  <c r="H233" i="773"/>
  <c r="L242" i="773"/>
  <c r="H242" i="773"/>
  <c r="L398" i="773"/>
  <c r="H398" i="773"/>
  <c r="J114" i="773"/>
  <c r="H114" i="773"/>
  <c r="I53" i="773"/>
  <c r="H53" i="773"/>
  <c r="M339" i="773"/>
  <c r="H339" i="773"/>
  <c r="I269" i="773"/>
  <c r="H269" i="773"/>
  <c r="I287" i="773"/>
  <c r="H287" i="773"/>
  <c r="I389" i="773"/>
  <c r="H389" i="773"/>
  <c r="I17" i="773"/>
  <c r="H17" i="773"/>
  <c r="I67" i="773"/>
  <c r="H67" i="773"/>
  <c r="J360" i="773"/>
  <c r="H360" i="773"/>
  <c r="J144" i="773"/>
  <c r="H144" i="773"/>
  <c r="J290" i="773"/>
  <c r="H290" i="773"/>
  <c r="I308" i="773"/>
  <c r="H308" i="773"/>
  <c r="L57" i="773"/>
  <c r="H57" i="773"/>
  <c r="M238" i="773"/>
  <c r="H238" i="773"/>
  <c r="J174" i="773"/>
  <c r="H174" i="773"/>
  <c r="M66" i="773"/>
  <c r="H66" i="773"/>
  <c r="K376" i="773"/>
  <c r="H376" i="773"/>
  <c r="L343" i="773"/>
  <c r="H343" i="773"/>
  <c r="I221" i="773"/>
  <c r="H221" i="773"/>
  <c r="K141" i="773"/>
  <c r="H141" i="773"/>
  <c r="J163" i="773"/>
  <c r="H163" i="773"/>
  <c r="J88" i="773"/>
  <c r="H88" i="773"/>
  <c r="L321" i="773"/>
  <c r="H321" i="773"/>
  <c r="J218" i="773"/>
  <c r="H218" i="773"/>
  <c r="J122" i="773"/>
  <c r="H122" i="773"/>
  <c r="J142" i="773"/>
  <c r="H142" i="773"/>
  <c r="K37" i="773"/>
  <c r="H37" i="773"/>
  <c r="M299" i="773"/>
  <c r="H299" i="773"/>
  <c r="K161" i="773"/>
  <c r="H161" i="773"/>
  <c r="M127" i="773"/>
  <c r="H127" i="773"/>
  <c r="M120" i="773"/>
  <c r="H120" i="773"/>
  <c r="M316" i="773"/>
  <c r="H316" i="773"/>
  <c r="K56" i="773"/>
  <c r="H56" i="773"/>
  <c r="J26" i="773"/>
  <c r="H26" i="773"/>
  <c r="I347" i="773"/>
  <c r="H347" i="773"/>
  <c r="K15" i="773"/>
  <c r="H15" i="773"/>
  <c r="L254" i="773"/>
  <c r="H254" i="773"/>
  <c r="K305" i="773"/>
  <c r="H305" i="773"/>
  <c r="K162" i="773"/>
  <c r="H162" i="773"/>
  <c r="I411" i="773"/>
  <c r="H411" i="773"/>
  <c r="K354" i="773"/>
  <c r="H354" i="773"/>
  <c r="M328" i="773"/>
  <c r="H328" i="773"/>
  <c r="M23" i="773"/>
  <c r="H23" i="773"/>
  <c r="L113" i="773"/>
  <c r="H113" i="773"/>
  <c r="M303" i="773"/>
  <c r="H303" i="773"/>
  <c r="I264" i="773"/>
  <c r="H264" i="773"/>
  <c r="J51" i="773"/>
  <c r="H51" i="773"/>
  <c r="L380" i="773"/>
  <c r="H380" i="773"/>
  <c r="M175" i="773"/>
  <c r="H175" i="773"/>
  <c r="I345" i="773"/>
  <c r="H345" i="773"/>
  <c r="J49" i="773"/>
  <c r="H49" i="773"/>
  <c r="I193" i="773"/>
  <c r="H193" i="773"/>
  <c r="M247" i="773"/>
  <c r="H247" i="773"/>
  <c r="L118" i="773"/>
  <c r="H118" i="773"/>
  <c r="L71" i="773"/>
  <c r="H71" i="773"/>
  <c r="M38" i="773"/>
  <c r="H38" i="773"/>
  <c r="I186" i="773"/>
  <c r="H186" i="773"/>
  <c r="J105" i="773"/>
  <c r="H105" i="773"/>
  <c r="K150" i="773"/>
  <c r="H150" i="773"/>
  <c r="I171" i="773"/>
  <c r="H171" i="773"/>
  <c r="I166" i="773"/>
  <c r="H166" i="773"/>
  <c r="I126" i="773"/>
  <c r="H126" i="773"/>
  <c r="K424" i="773"/>
  <c r="H424" i="773"/>
  <c r="I255" i="773"/>
  <c r="H255" i="773"/>
  <c r="I135" i="773"/>
  <c r="H135" i="773"/>
  <c r="J45" i="773"/>
  <c r="H45" i="773"/>
  <c r="K322" i="773"/>
  <c r="H322" i="773"/>
  <c r="K324" i="773"/>
  <c r="H324" i="773"/>
  <c r="M381" i="773"/>
  <c r="H381" i="773"/>
  <c r="L112" i="773"/>
  <c r="H112" i="773"/>
  <c r="J159" i="773"/>
  <c r="H159" i="773"/>
  <c r="J196" i="773"/>
  <c r="H196" i="773"/>
  <c r="I76" i="773"/>
  <c r="H76" i="773"/>
  <c r="M304" i="773"/>
  <c r="H304" i="773"/>
  <c r="J423" i="773"/>
  <c r="H423" i="773"/>
  <c r="L13" i="773"/>
  <c r="H13" i="773"/>
  <c r="K279" i="773"/>
  <c r="H279" i="773"/>
  <c r="J87" i="773"/>
  <c r="H87" i="773"/>
  <c r="M60" i="773"/>
  <c r="H60" i="773"/>
  <c r="I371" i="773"/>
  <c r="H371" i="773"/>
  <c r="L309" i="773"/>
  <c r="H309" i="773"/>
  <c r="K409" i="773"/>
  <c r="H409" i="773"/>
  <c r="K297" i="773"/>
  <c r="H297" i="773"/>
  <c r="K115" i="773"/>
  <c r="H115" i="773"/>
  <c r="L351" i="773"/>
  <c r="H351" i="773"/>
  <c r="I178" i="773"/>
  <c r="H178" i="773"/>
  <c r="K95" i="773"/>
  <c r="H95" i="773"/>
  <c r="K302" i="773"/>
  <c r="H302" i="773"/>
  <c r="J306" i="773"/>
  <c r="H306" i="773"/>
  <c r="L236" i="773"/>
  <c r="H236" i="773"/>
  <c r="L19" i="773"/>
  <c r="K253" i="773"/>
  <c r="I19" i="773"/>
  <c r="K54" i="773"/>
  <c r="J204" i="773"/>
  <c r="J58" i="773"/>
  <c r="J253" i="773"/>
  <c r="M327" i="773"/>
  <c r="J267" i="773"/>
  <c r="I267" i="773"/>
  <c r="I327" i="773"/>
  <c r="M85" i="773"/>
  <c r="L267" i="773"/>
  <c r="M253" i="773"/>
  <c r="K19" i="773"/>
  <c r="I58" i="773"/>
  <c r="M267" i="773"/>
  <c r="M241" i="773"/>
  <c r="I253" i="773"/>
  <c r="K108" i="773"/>
  <c r="M19" i="773"/>
  <c r="K58" i="773"/>
  <c r="L241" i="773"/>
  <c r="K241" i="773"/>
  <c r="J81" i="773"/>
  <c r="K243" i="773"/>
  <c r="K81" i="773"/>
  <c r="L75" i="773"/>
  <c r="K227" i="773"/>
  <c r="I326" i="773"/>
  <c r="M391" i="773"/>
  <c r="J75" i="773"/>
  <c r="L251" i="773"/>
  <c r="I75" i="773"/>
  <c r="L413" i="773"/>
  <c r="J124" i="773"/>
  <c r="M243" i="773"/>
  <c r="I413" i="773"/>
  <c r="K188" i="773"/>
  <c r="K225" i="773"/>
  <c r="J227" i="773"/>
  <c r="M124" i="773"/>
  <c r="J391" i="773"/>
  <c r="L215" i="773"/>
  <c r="M75" i="773"/>
  <c r="L213" i="773"/>
  <c r="K216" i="773"/>
  <c r="I124" i="773"/>
  <c r="K215" i="773"/>
  <c r="J251" i="773"/>
  <c r="L289" i="773"/>
  <c r="I251" i="773"/>
  <c r="J100" i="773"/>
  <c r="L124" i="773"/>
  <c r="I391" i="773"/>
  <c r="I215" i="773"/>
  <c r="K123" i="773"/>
  <c r="I117" i="773"/>
  <c r="J289" i="773"/>
  <c r="M251" i="773"/>
  <c r="K391" i="773"/>
  <c r="M123" i="773"/>
  <c r="I243" i="773"/>
  <c r="L243" i="773"/>
  <c r="M289" i="773"/>
  <c r="L81" i="773"/>
  <c r="I81" i="773"/>
  <c r="J215" i="773"/>
  <c r="J315" i="773"/>
  <c r="L156" i="773"/>
  <c r="L315" i="773"/>
  <c r="I315" i="773"/>
  <c r="K121" i="773"/>
  <c r="K315" i="773"/>
  <c r="M419" i="773"/>
  <c r="I321" i="773"/>
  <c r="K284" i="773"/>
  <c r="K311" i="773"/>
  <c r="L17" i="773"/>
  <c r="K94" i="773"/>
  <c r="J17" i="773"/>
  <c r="M311" i="773"/>
  <c r="M130" i="773"/>
  <c r="J287" i="773"/>
  <c r="L287" i="773"/>
  <c r="K130" i="773"/>
  <c r="K287" i="773"/>
  <c r="M287" i="773"/>
  <c r="M17" i="773"/>
  <c r="L313" i="773"/>
  <c r="I94" i="773"/>
  <c r="J123" i="773"/>
  <c r="K389" i="773"/>
  <c r="K17" i="773"/>
  <c r="L130" i="773"/>
  <c r="J94" i="773"/>
  <c r="I130" i="773"/>
  <c r="M49" i="773"/>
  <c r="K221" i="773"/>
  <c r="M221" i="773"/>
  <c r="M193" i="773"/>
  <c r="I229" i="773"/>
  <c r="M202" i="773"/>
  <c r="L84" i="773"/>
  <c r="L401" i="773"/>
  <c r="K342" i="773"/>
  <c r="L286" i="773"/>
  <c r="L141" i="773"/>
  <c r="K229" i="773"/>
  <c r="M342" i="773"/>
  <c r="K84" i="773"/>
  <c r="M145" i="773"/>
  <c r="L193" i="773"/>
  <c r="J193" i="773"/>
  <c r="L202" i="773"/>
  <c r="M229" i="773"/>
  <c r="L284" i="773"/>
  <c r="J342" i="773"/>
  <c r="K286" i="773"/>
  <c r="M286" i="773"/>
  <c r="J229" i="773"/>
  <c r="J141" i="773"/>
  <c r="L145" i="773"/>
  <c r="M395" i="773"/>
  <c r="I401" i="773"/>
  <c r="J284" i="773"/>
  <c r="J84" i="773"/>
  <c r="M401" i="773"/>
  <c r="I145" i="773"/>
  <c r="K145" i="773"/>
  <c r="I84" i="773"/>
  <c r="K193" i="773"/>
  <c r="J401" i="773"/>
  <c r="L342" i="773"/>
  <c r="I284" i="773"/>
  <c r="J286" i="773"/>
  <c r="P13" i="737"/>
  <c r="K369" i="773"/>
  <c r="M343" i="773"/>
  <c r="L49" i="773"/>
  <c r="L167" i="773"/>
  <c r="J167" i="773"/>
  <c r="I49" i="773"/>
  <c r="J85" i="773"/>
  <c r="I167" i="773"/>
  <c r="K85" i="773"/>
  <c r="K343" i="773"/>
  <c r="K49" i="773"/>
  <c r="I85" i="773"/>
  <c r="J369" i="773"/>
  <c r="I123" i="773"/>
  <c r="J419" i="773"/>
  <c r="M369" i="773"/>
  <c r="Q13" i="737"/>
  <c r="M345" i="773"/>
  <c r="K167" i="773"/>
  <c r="J367" i="773"/>
  <c r="K367" i="773"/>
  <c r="K419" i="773"/>
  <c r="I419" i="773"/>
  <c r="I367" i="773"/>
  <c r="I369" i="773"/>
  <c r="Q13" i="250"/>
  <c r="P13" i="250"/>
  <c r="K175" i="773"/>
  <c r="I65" i="773"/>
  <c r="I216" i="773"/>
  <c r="M50" i="773"/>
  <c r="I159" i="773"/>
  <c r="K360" i="773"/>
  <c r="I236" i="773"/>
  <c r="J236" i="773"/>
  <c r="I180" i="773"/>
  <c r="M201" i="773"/>
  <c r="K87" i="773"/>
  <c r="K236" i="773"/>
  <c r="I175" i="773"/>
  <c r="M279" i="773"/>
  <c r="I34" i="773"/>
  <c r="K345" i="773"/>
  <c r="K180" i="773"/>
  <c r="L16" i="773"/>
  <c r="K16" i="773"/>
  <c r="L60" i="773"/>
  <c r="L180" i="773"/>
  <c r="I15" i="773"/>
  <c r="J380" i="773"/>
  <c r="M362" i="773"/>
  <c r="J175" i="773"/>
  <c r="L23" i="773"/>
  <c r="I354" i="773"/>
  <c r="J302" i="773"/>
  <c r="K368" i="773"/>
  <c r="I51" i="773"/>
  <c r="K23" i="773"/>
  <c r="J271" i="773"/>
  <c r="L290" i="773"/>
  <c r="J20" i="773"/>
  <c r="M144" i="773"/>
  <c r="K308" i="773"/>
  <c r="L186" i="773"/>
  <c r="J220" i="773"/>
  <c r="M322" i="773"/>
  <c r="I322" i="773"/>
  <c r="J15" i="773"/>
  <c r="L65" i="773"/>
  <c r="L34" i="773"/>
  <c r="J316" i="773"/>
  <c r="I316" i="773"/>
  <c r="L56" i="773"/>
  <c r="I201" i="773"/>
  <c r="K347" i="773"/>
  <c r="L347" i="773"/>
  <c r="L15" i="773"/>
  <c r="M15" i="773"/>
  <c r="M65" i="773"/>
  <c r="I120" i="773"/>
  <c r="I195" i="773"/>
  <c r="I26" i="773"/>
  <c r="I254" i="773"/>
  <c r="L195" i="773"/>
  <c r="K65" i="773"/>
  <c r="M34" i="773"/>
  <c r="J120" i="773"/>
  <c r="L412" i="773"/>
  <c r="K412" i="773"/>
  <c r="K254" i="773"/>
  <c r="L316" i="773"/>
  <c r="I122" i="773"/>
  <c r="L120" i="773"/>
  <c r="I310" i="773"/>
  <c r="K316" i="773"/>
  <c r="J56" i="773"/>
  <c r="M412" i="773"/>
  <c r="I56" i="773"/>
  <c r="L276" i="773"/>
  <c r="J310" i="773"/>
  <c r="J412" i="773"/>
  <c r="M122" i="773"/>
  <c r="L122" i="773"/>
  <c r="K260" i="773"/>
  <c r="K127" i="773"/>
  <c r="I127" i="773"/>
  <c r="K10" i="773"/>
  <c r="M56" i="773"/>
  <c r="M254" i="773"/>
  <c r="J34" i="773"/>
  <c r="K120" i="773"/>
  <c r="J254" i="773"/>
  <c r="K122" i="773"/>
  <c r="L171" i="773"/>
  <c r="I360" i="773"/>
  <c r="I381" i="773"/>
  <c r="I20" i="773"/>
  <c r="L360" i="773"/>
  <c r="M308" i="773"/>
  <c r="L20" i="773"/>
  <c r="M186" i="773"/>
  <c r="K186" i="773"/>
  <c r="M290" i="773"/>
  <c r="K230" i="773"/>
  <c r="L38" i="773"/>
  <c r="K38" i="773"/>
  <c r="J322" i="773"/>
  <c r="J216" i="773"/>
  <c r="K362" i="773"/>
  <c r="I290" i="773"/>
  <c r="L322" i="773"/>
  <c r="M216" i="773"/>
  <c r="K290" i="773"/>
  <c r="J186" i="773"/>
  <c r="K20" i="773"/>
  <c r="M360" i="773"/>
  <c r="L230" i="773"/>
  <c r="M161" i="773"/>
  <c r="M400" i="773"/>
  <c r="M72" i="773"/>
  <c r="J60" i="773"/>
  <c r="L87" i="773"/>
  <c r="J72" i="773"/>
  <c r="I87" i="773"/>
  <c r="M294" i="773"/>
  <c r="L136" i="773"/>
  <c r="K171" i="773"/>
  <c r="L328" i="773"/>
  <c r="J50" i="773"/>
  <c r="L175" i="773"/>
  <c r="J166" i="773"/>
  <c r="L354" i="773"/>
  <c r="K143" i="773"/>
  <c r="M380" i="773"/>
  <c r="K13" i="773"/>
  <c r="L279" i="773"/>
  <c r="I220" i="773"/>
  <c r="L72" i="773"/>
  <c r="J354" i="773"/>
  <c r="I72" i="773"/>
  <c r="L150" i="773"/>
  <c r="J328" i="773"/>
  <c r="K363" i="773"/>
  <c r="I50" i="773"/>
  <c r="M178" i="773"/>
  <c r="L161" i="773"/>
  <c r="M150" i="773"/>
  <c r="I143" i="773"/>
  <c r="J136" i="773"/>
  <c r="M13" i="773"/>
  <c r="I400" i="773"/>
  <c r="J345" i="773"/>
  <c r="I13" i="773"/>
  <c r="L368" i="773"/>
  <c r="I271" i="773"/>
  <c r="K166" i="773"/>
  <c r="L345" i="773"/>
  <c r="M87" i="773"/>
  <c r="I328" i="773"/>
  <c r="I161" i="773"/>
  <c r="M171" i="773"/>
  <c r="I174" i="773"/>
  <c r="I150" i="773"/>
  <c r="M376" i="773"/>
  <c r="M143" i="773"/>
  <c r="K136" i="773"/>
  <c r="M352" i="773"/>
  <c r="L166" i="773"/>
  <c r="J13" i="773"/>
  <c r="J171" i="773"/>
  <c r="I60" i="773"/>
  <c r="M166" i="773"/>
  <c r="K328" i="773"/>
  <c r="J143" i="773"/>
  <c r="J376" i="773"/>
  <c r="M136" i="773"/>
  <c r="K60" i="773"/>
  <c r="J150" i="773"/>
  <c r="L376" i="773"/>
  <c r="M363" i="773"/>
  <c r="L363" i="773"/>
  <c r="I23" i="773"/>
  <c r="J161" i="773"/>
  <c r="K50" i="773"/>
  <c r="M354" i="773"/>
  <c r="J23" i="773"/>
  <c r="I376" i="773"/>
  <c r="M196" i="773"/>
  <c r="J363" i="773"/>
  <c r="M126" i="773"/>
  <c r="I289" i="773"/>
  <c r="L126" i="773"/>
  <c r="I95" i="773"/>
  <c r="M95" i="773"/>
  <c r="I119" i="773"/>
  <c r="I306" i="773"/>
  <c r="M302" i="773"/>
  <c r="M119" i="773"/>
  <c r="K306" i="773"/>
  <c r="J126" i="773"/>
  <c r="M358" i="773"/>
  <c r="I48" i="773"/>
  <c r="M306" i="773"/>
  <c r="L108" i="773"/>
  <c r="L95" i="773"/>
  <c r="K119" i="773"/>
  <c r="L302" i="773"/>
  <c r="I108" i="773"/>
  <c r="M108" i="773"/>
  <c r="M94" i="773"/>
  <c r="M217" i="773"/>
  <c r="J119" i="773"/>
  <c r="I302" i="773"/>
  <c r="M366" i="773"/>
  <c r="K269" i="773"/>
  <c r="M269" i="773"/>
  <c r="K126" i="773"/>
  <c r="J95" i="773"/>
  <c r="J269" i="773"/>
  <c r="L306" i="773"/>
  <c r="L269" i="773"/>
  <c r="I361" i="773"/>
  <c r="I35" i="773"/>
  <c r="I37" i="773"/>
  <c r="J36" i="773"/>
  <c r="M309" i="773"/>
  <c r="J303" i="773"/>
  <c r="K135" i="773"/>
  <c r="M37" i="773"/>
  <c r="K255" i="773"/>
  <c r="M205" i="773"/>
  <c r="L135" i="773"/>
  <c r="I36" i="773"/>
  <c r="M361" i="773"/>
  <c r="L297" i="773"/>
  <c r="L424" i="773"/>
  <c r="I424" i="773"/>
  <c r="I234" i="773"/>
  <c r="L162" i="773"/>
  <c r="M135" i="773"/>
  <c r="J37" i="773"/>
  <c r="I309" i="773"/>
  <c r="I304" i="773"/>
  <c r="M45" i="773"/>
  <c r="J255" i="773"/>
  <c r="M36" i="773"/>
  <c r="J46" i="773"/>
  <c r="L423" i="773"/>
  <c r="L36" i="773"/>
  <c r="J424" i="773"/>
  <c r="J205" i="773"/>
  <c r="L303" i="773"/>
  <c r="L46" i="773"/>
  <c r="I214" i="773"/>
  <c r="K361" i="773"/>
  <c r="K309" i="773"/>
  <c r="K45" i="773"/>
  <c r="L200" i="773"/>
  <c r="J135" i="773"/>
  <c r="K234" i="773"/>
  <c r="M162" i="773"/>
  <c r="M46" i="773"/>
  <c r="M35" i="773"/>
  <c r="I71" i="773"/>
  <c r="M424" i="773"/>
  <c r="L205" i="773"/>
  <c r="J409" i="773"/>
  <c r="L45" i="773"/>
  <c r="J169" i="773"/>
  <c r="J309" i="773"/>
  <c r="K46" i="773"/>
  <c r="J264" i="773"/>
  <c r="L304" i="773"/>
  <c r="K304" i="773"/>
  <c r="L234" i="773"/>
  <c r="J212" i="773"/>
  <c r="M255" i="773"/>
  <c r="K299" i="773"/>
  <c r="L255" i="773"/>
  <c r="J162" i="773"/>
  <c r="M423" i="773"/>
  <c r="I299" i="773"/>
  <c r="I142" i="773"/>
  <c r="K35" i="773"/>
  <c r="M264" i="773"/>
  <c r="I212" i="773"/>
  <c r="K303" i="773"/>
  <c r="L264" i="773"/>
  <c r="J304" i="773"/>
  <c r="M411" i="773"/>
  <c r="J200" i="773"/>
  <c r="J299" i="773"/>
  <c r="I148" i="773"/>
  <c r="I162" i="773"/>
  <c r="J71" i="773"/>
  <c r="I303" i="773"/>
  <c r="I409" i="773"/>
  <c r="I297" i="773"/>
  <c r="K212" i="773"/>
  <c r="K169" i="773"/>
  <c r="I45" i="773"/>
  <c r="K142" i="773"/>
  <c r="J233" i="773"/>
  <c r="K411" i="773"/>
  <c r="J411" i="773"/>
  <c r="J297" i="773"/>
  <c r="M169" i="773"/>
  <c r="L37" i="773"/>
  <c r="L212" i="773"/>
  <c r="L169" i="773"/>
  <c r="L299" i="773"/>
  <c r="M297" i="773"/>
  <c r="K200" i="773"/>
  <c r="L411" i="773"/>
  <c r="I205" i="773"/>
  <c r="I200" i="773"/>
  <c r="J35" i="773"/>
  <c r="J361" i="773"/>
  <c r="K264" i="773"/>
  <c r="M234" i="773"/>
  <c r="K413" i="773"/>
  <c r="L142" i="773"/>
  <c r="I244" i="773"/>
  <c r="J202" i="773"/>
  <c r="I202" i="773"/>
  <c r="M413" i="773"/>
  <c r="K89" i="773"/>
  <c r="K395" i="773"/>
  <c r="J112" i="773"/>
  <c r="I44" i="773"/>
  <c r="M132" i="773"/>
  <c r="J103" i="773"/>
  <c r="J288" i="773"/>
  <c r="K233" i="773"/>
  <c r="I395" i="773"/>
  <c r="K288" i="773"/>
  <c r="M233" i="773"/>
  <c r="I233" i="773"/>
  <c r="M142" i="773"/>
  <c r="J395" i="773"/>
  <c r="L164" i="773"/>
  <c r="I418" i="773"/>
  <c r="L238" i="773"/>
  <c r="L339" i="773"/>
  <c r="K313" i="773"/>
  <c r="J181" i="773"/>
  <c r="I181" i="773"/>
  <c r="I164" i="773"/>
  <c r="K51" i="773"/>
  <c r="K339" i="773"/>
  <c r="J149" i="773"/>
  <c r="I329" i="773"/>
  <c r="I339" i="773"/>
  <c r="J329" i="773"/>
  <c r="M398" i="773"/>
  <c r="I242" i="773"/>
  <c r="L11" i="773"/>
  <c r="K164" i="773"/>
  <c r="K66" i="773"/>
  <c r="K182" i="773"/>
  <c r="J398" i="773"/>
  <c r="M242" i="773"/>
  <c r="K425" i="773"/>
  <c r="M53" i="773"/>
  <c r="M418" i="773"/>
  <c r="K125" i="773"/>
  <c r="J406" i="773"/>
  <c r="I292" i="773"/>
  <c r="J213" i="773"/>
  <c r="M230" i="773"/>
  <c r="L51" i="773"/>
  <c r="L406" i="773"/>
  <c r="J239" i="773"/>
  <c r="J73" i="773"/>
  <c r="I313" i="773"/>
  <c r="J292" i="773"/>
  <c r="M149" i="773"/>
  <c r="K74" i="773"/>
  <c r="K77" i="773"/>
  <c r="I282" i="773"/>
  <c r="J230" i="773"/>
  <c r="L282" i="773"/>
  <c r="K53" i="773"/>
  <c r="J53" i="773"/>
  <c r="J282" i="773"/>
  <c r="J223" i="773"/>
  <c r="I223" i="773"/>
  <c r="L114" i="773"/>
  <c r="L418" i="773"/>
  <c r="M425" i="773"/>
  <c r="M105" i="773"/>
  <c r="K76" i="773"/>
  <c r="M239" i="773"/>
  <c r="L73" i="773"/>
  <c r="J355" i="773"/>
  <c r="L10" i="773"/>
  <c r="J66" i="773"/>
  <c r="K282" i="773"/>
  <c r="L149" i="773"/>
  <c r="M182" i="773"/>
  <c r="M357" i="773"/>
  <c r="J156" i="773"/>
  <c r="J164" i="773"/>
  <c r="K277" i="773"/>
  <c r="L125" i="773"/>
  <c r="M174" i="773"/>
  <c r="M223" i="773"/>
  <c r="M359" i="773"/>
  <c r="L223" i="773"/>
  <c r="J74" i="773"/>
  <c r="K114" i="773"/>
  <c r="K105" i="773"/>
  <c r="M188" i="773"/>
  <c r="M73" i="773"/>
  <c r="L355" i="773"/>
  <c r="L214" i="773"/>
  <c r="J405" i="773"/>
  <c r="J339" i="773"/>
  <c r="L105" i="773"/>
  <c r="M77" i="773"/>
  <c r="L53" i="773"/>
  <c r="M277" i="773"/>
  <c r="J182" i="773"/>
  <c r="J77" i="773"/>
  <c r="J357" i="773"/>
  <c r="K326" i="773"/>
  <c r="J238" i="773"/>
  <c r="M326" i="773"/>
  <c r="L159" i="773"/>
  <c r="K196" i="773"/>
  <c r="I196" i="773"/>
  <c r="I105" i="773"/>
  <c r="I280" i="773"/>
  <c r="M219" i="773"/>
  <c r="L188" i="773"/>
  <c r="I73" i="773"/>
  <c r="K159" i="773"/>
  <c r="K357" i="773"/>
  <c r="J76" i="773"/>
  <c r="J418" i="773"/>
  <c r="I213" i="773"/>
  <c r="M334" i="773"/>
  <c r="J178" i="773"/>
  <c r="L181" i="773"/>
  <c r="K238" i="773"/>
  <c r="I11" i="773"/>
  <c r="I238" i="773"/>
  <c r="M11" i="773"/>
  <c r="L174" i="773"/>
  <c r="J11" i="773"/>
  <c r="I10" i="773"/>
  <c r="I355" i="773"/>
  <c r="J326" i="773"/>
  <c r="J359" i="773"/>
  <c r="K219" i="773"/>
  <c r="I219" i="773"/>
  <c r="J242" i="773"/>
  <c r="J425" i="773"/>
  <c r="J214" i="773"/>
  <c r="L357" i="773"/>
  <c r="K174" i="773"/>
  <c r="M156" i="773"/>
  <c r="I149" i="773"/>
  <c r="K214" i="773"/>
  <c r="K213" i="773"/>
  <c r="I334" i="773"/>
  <c r="I156" i="773"/>
  <c r="L359" i="773"/>
  <c r="K359" i="773"/>
  <c r="J313" i="773"/>
  <c r="J397" i="773"/>
  <c r="I277" i="773"/>
  <c r="M10" i="773"/>
  <c r="M405" i="773"/>
  <c r="M355" i="773"/>
  <c r="M159" i="773"/>
  <c r="L405" i="773"/>
  <c r="I405" i="773"/>
  <c r="L178" i="773"/>
  <c r="L219" i="773"/>
  <c r="M181" i="773"/>
  <c r="M51" i="773"/>
  <c r="I188" i="773"/>
  <c r="K242" i="773"/>
  <c r="I425" i="773"/>
  <c r="L66" i="773"/>
  <c r="L182" i="773"/>
  <c r="L77" i="773"/>
  <c r="I66" i="773"/>
  <c r="K178" i="773"/>
  <c r="L277" i="773"/>
  <c r="L196" i="773"/>
  <c r="K55" i="773"/>
  <c r="L67" i="773"/>
  <c r="I366" i="773"/>
  <c r="L381" i="773"/>
  <c r="J273" i="773"/>
  <c r="J278" i="773"/>
  <c r="K278" i="773"/>
  <c r="I398" i="773"/>
  <c r="L103" i="773"/>
  <c r="M420" i="773"/>
  <c r="J420" i="773"/>
  <c r="K420" i="773"/>
  <c r="J362" i="773"/>
  <c r="L362" i="773"/>
  <c r="M227" i="773"/>
  <c r="L227" i="773"/>
  <c r="L54" i="773"/>
  <c r="M54" i="773"/>
  <c r="I54" i="773"/>
  <c r="M409" i="773"/>
  <c r="L409" i="773"/>
  <c r="I38" i="773"/>
  <c r="J38" i="773"/>
  <c r="K133" i="773"/>
  <c r="I133" i="773"/>
  <c r="J133" i="773"/>
  <c r="M63" i="773"/>
  <c r="J63" i="773"/>
  <c r="I118" i="773"/>
  <c r="M118" i="773"/>
  <c r="K118" i="773"/>
  <c r="J118" i="773"/>
  <c r="M133" i="773"/>
  <c r="L288" i="773"/>
  <c r="L366" i="773"/>
  <c r="K44" i="773"/>
  <c r="I112" i="773"/>
  <c r="M278" i="773"/>
  <c r="L244" i="773"/>
  <c r="K280" i="773"/>
  <c r="J280" i="773"/>
  <c r="L280" i="773"/>
  <c r="K406" i="773"/>
  <c r="M406" i="773"/>
  <c r="L158" i="773"/>
  <c r="I158" i="773"/>
  <c r="M158" i="773"/>
  <c r="K158" i="773"/>
  <c r="J158" i="773"/>
  <c r="K152" i="773"/>
  <c r="I152" i="773"/>
  <c r="M152" i="773"/>
  <c r="J152" i="773"/>
  <c r="L76" i="773"/>
  <c r="M76" i="773"/>
  <c r="K57" i="773"/>
  <c r="M57" i="773"/>
  <c r="J57" i="773"/>
  <c r="I57" i="773"/>
  <c r="K334" i="773"/>
  <c r="J334" i="773"/>
  <c r="M292" i="773"/>
  <c r="L292" i="773"/>
  <c r="M74" i="773"/>
  <c r="L74" i="773"/>
  <c r="J18" i="773"/>
  <c r="M18" i="773"/>
  <c r="L18" i="773"/>
  <c r="K18" i="773"/>
  <c r="I351" i="773"/>
  <c r="M351" i="773"/>
  <c r="K351" i="773"/>
  <c r="J351" i="773"/>
  <c r="J40" i="773"/>
  <c r="K40" i="773"/>
  <c r="I40" i="773"/>
  <c r="L40" i="773"/>
  <c r="M40" i="773"/>
  <c r="K139" i="773"/>
  <c r="J139" i="773"/>
  <c r="M139" i="773"/>
  <c r="M89" i="773"/>
  <c r="K112" i="773"/>
  <c r="M244" i="773"/>
  <c r="I324" i="773"/>
  <c r="J55" i="773"/>
  <c r="M114" i="773"/>
  <c r="I114" i="773"/>
  <c r="I92" i="773"/>
  <c r="J92" i="773"/>
  <c r="M92" i="773"/>
  <c r="L92" i="773"/>
  <c r="K92" i="773"/>
  <c r="K329" i="773"/>
  <c r="M329" i="773"/>
  <c r="I125" i="773"/>
  <c r="M125" i="773"/>
  <c r="I47" i="773"/>
  <c r="J47" i="773"/>
  <c r="K47" i="773"/>
  <c r="L47" i="773"/>
  <c r="M333" i="773"/>
  <c r="K333" i="773"/>
  <c r="L333" i="773"/>
  <c r="I333" i="773"/>
  <c r="M397" i="773"/>
  <c r="L397" i="773"/>
  <c r="K397" i="773"/>
  <c r="K217" i="773"/>
  <c r="L217" i="773"/>
  <c r="I217" i="773"/>
  <c r="I239" i="773"/>
  <c r="K239" i="773"/>
  <c r="I247" i="773"/>
  <c r="J247" i="773"/>
  <c r="I139" i="773"/>
  <c r="I278" i="773"/>
  <c r="K366" i="773"/>
  <c r="M273" i="773"/>
  <c r="L44" i="773"/>
  <c r="L273" i="773"/>
  <c r="M112" i="773"/>
  <c r="I218" i="773"/>
  <c r="J44" i="773"/>
  <c r="M324" i="773"/>
  <c r="M55" i="773"/>
  <c r="L127" i="773"/>
  <c r="J127" i="773"/>
  <c r="K26" i="773"/>
  <c r="L26" i="773"/>
  <c r="M26" i="773"/>
  <c r="M192" i="773"/>
  <c r="I192" i="773"/>
  <c r="J192" i="773"/>
  <c r="L192" i="773"/>
  <c r="J117" i="773"/>
  <c r="L117" i="773"/>
  <c r="M117" i="773"/>
  <c r="I225" i="773"/>
  <c r="J225" i="773"/>
  <c r="L225" i="773"/>
  <c r="K7" i="773"/>
  <c r="L7" i="773"/>
  <c r="M7" i="773"/>
  <c r="I7" i="773"/>
  <c r="L201" i="773"/>
  <c r="J201" i="773"/>
  <c r="M189" i="773"/>
  <c r="L189" i="773"/>
  <c r="J189" i="773"/>
  <c r="I189" i="773"/>
  <c r="M310" i="773"/>
  <c r="L310" i="773"/>
  <c r="K195" i="773"/>
  <c r="M195" i="773"/>
  <c r="I276" i="773"/>
  <c r="J276" i="773"/>
  <c r="M276" i="773"/>
  <c r="K380" i="773"/>
  <c r="I380" i="773"/>
  <c r="L400" i="773"/>
  <c r="J400" i="773"/>
  <c r="I42" i="773"/>
  <c r="L42" i="773"/>
  <c r="K42" i="773"/>
  <c r="J42" i="773"/>
  <c r="I368" i="773"/>
  <c r="J368" i="773"/>
  <c r="K106" i="773"/>
  <c r="L106" i="773"/>
  <c r="J106" i="773"/>
  <c r="I106" i="773"/>
  <c r="J249" i="773"/>
  <c r="M249" i="773"/>
  <c r="L249" i="773"/>
  <c r="K249" i="773"/>
  <c r="I249" i="773"/>
  <c r="L139" i="773"/>
  <c r="L133" i="773"/>
  <c r="K273" i="773"/>
  <c r="K218" i="773"/>
  <c r="K244" i="773"/>
  <c r="M67" i="773"/>
  <c r="I55" i="773"/>
  <c r="M265" i="773"/>
  <c r="L265" i="773"/>
  <c r="K265" i="773"/>
  <c r="J265" i="773"/>
  <c r="I265" i="773"/>
  <c r="M347" i="773"/>
  <c r="J347" i="773"/>
  <c r="J121" i="773"/>
  <c r="L121" i="773"/>
  <c r="M121" i="773"/>
  <c r="K100" i="773"/>
  <c r="L100" i="773"/>
  <c r="M100" i="773"/>
  <c r="I144" i="773"/>
  <c r="L144" i="773"/>
  <c r="K144" i="773"/>
  <c r="J308" i="773"/>
  <c r="L308" i="773"/>
  <c r="K262" i="773"/>
  <c r="J262" i="773"/>
  <c r="J340" i="773"/>
  <c r="M340" i="773"/>
  <c r="K340" i="773"/>
  <c r="I340" i="773"/>
  <c r="L352" i="773"/>
  <c r="K352" i="773"/>
  <c r="I352" i="773"/>
  <c r="I16" i="773"/>
  <c r="J16" i="773"/>
  <c r="K88" i="773"/>
  <c r="M88" i="773"/>
  <c r="L88" i="773"/>
  <c r="I88" i="773"/>
  <c r="K132" i="773"/>
  <c r="L132" i="773"/>
  <c r="J132" i="773"/>
  <c r="L324" i="773"/>
  <c r="J324" i="773"/>
  <c r="K381" i="773"/>
  <c r="L247" i="773"/>
  <c r="L89" i="773"/>
  <c r="J381" i="773"/>
  <c r="M218" i="773"/>
  <c r="J67" i="773"/>
  <c r="J89" i="773"/>
  <c r="L63" i="773"/>
  <c r="K63" i="773"/>
  <c r="K398" i="773"/>
  <c r="M103" i="773"/>
  <c r="I103" i="773"/>
  <c r="M365" i="773"/>
  <c r="I365" i="773"/>
  <c r="L365" i="773"/>
  <c r="J365" i="773"/>
  <c r="M220" i="773"/>
  <c r="L220" i="773"/>
  <c r="K271" i="773"/>
  <c r="M271" i="773"/>
  <c r="J389" i="773"/>
  <c r="L389" i="773"/>
  <c r="M389" i="773"/>
  <c r="I311" i="773"/>
  <c r="J311" i="773"/>
  <c r="J113" i="773"/>
  <c r="M113" i="773"/>
  <c r="K113" i="773"/>
  <c r="I113" i="773"/>
  <c r="M148" i="773"/>
  <c r="L148" i="773"/>
  <c r="K148" i="773"/>
  <c r="J343" i="773"/>
  <c r="I343" i="773"/>
  <c r="J146" i="773"/>
  <c r="M146" i="773"/>
  <c r="K146" i="773"/>
  <c r="I146" i="773"/>
  <c r="K71" i="773"/>
  <c r="M71" i="773"/>
  <c r="M288" i="773"/>
  <c r="K67" i="773"/>
  <c r="I63" i="773"/>
  <c r="L218" i="773"/>
  <c r="L358" i="773"/>
  <c r="J358" i="773"/>
  <c r="K358" i="773"/>
  <c r="I41" i="773"/>
  <c r="M41" i="773"/>
  <c r="L41" i="773"/>
  <c r="K41" i="773"/>
  <c r="J41" i="773"/>
  <c r="K97" i="773"/>
  <c r="I97" i="773"/>
  <c r="M97" i="773"/>
  <c r="J97" i="773"/>
  <c r="K48" i="773"/>
  <c r="L48" i="773"/>
  <c r="M48" i="773"/>
  <c r="J294" i="773"/>
  <c r="L294" i="773"/>
  <c r="I294" i="773"/>
  <c r="I305" i="773"/>
  <c r="J305" i="773"/>
  <c r="L305" i="773"/>
  <c r="M305" i="773"/>
  <c r="J260" i="773"/>
  <c r="L260" i="773"/>
  <c r="I260" i="773"/>
  <c r="K423" i="773"/>
  <c r="I423" i="773"/>
  <c r="I279" i="773"/>
  <c r="J279" i="773"/>
  <c r="L327" i="773"/>
  <c r="J327" i="773"/>
  <c r="K204" i="773"/>
  <c r="M204" i="773"/>
  <c r="K250" i="773"/>
  <c r="M250" i="773"/>
  <c r="L250" i="773"/>
  <c r="M291" i="773"/>
  <c r="L291" i="773"/>
  <c r="J291" i="773"/>
  <c r="I291" i="773"/>
  <c r="L221" i="773"/>
  <c r="J221" i="773"/>
  <c r="M141" i="773"/>
  <c r="I141" i="773"/>
  <c r="I163" i="773"/>
  <c r="M163" i="773"/>
  <c r="L163" i="773"/>
  <c r="K163" i="773"/>
  <c r="M321" i="773"/>
  <c r="K321" i="773"/>
  <c r="J321" i="773"/>
  <c r="M4" i="770"/>
  <c r="M5" i="770"/>
  <c r="M6" i="770"/>
  <c r="M7" i="770"/>
  <c r="M8" i="770"/>
  <c r="M9" i="770"/>
  <c r="M10" i="770"/>
  <c r="M11" i="770"/>
  <c r="M12" i="770"/>
  <c r="M13" i="770"/>
  <c r="M14" i="770"/>
  <c r="M15" i="770"/>
  <c r="M16" i="770"/>
  <c r="M17" i="770"/>
  <c r="M18" i="770"/>
  <c r="M19" i="770"/>
  <c r="M20" i="770"/>
  <c r="M21" i="770"/>
  <c r="M22" i="770"/>
  <c r="M23" i="770"/>
  <c r="M24" i="770"/>
  <c r="M25" i="770"/>
  <c r="M26" i="770"/>
  <c r="M27" i="770"/>
  <c r="M28" i="770"/>
  <c r="M29" i="770"/>
  <c r="M30" i="770"/>
  <c r="M31" i="770"/>
  <c r="M32" i="770"/>
  <c r="M33" i="770"/>
  <c r="M34" i="770"/>
  <c r="M35" i="770"/>
  <c r="M36" i="770"/>
  <c r="M37" i="770"/>
  <c r="M38" i="770"/>
  <c r="M39" i="770"/>
  <c r="M40" i="770"/>
  <c r="M41" i="770"/>
  <c r="M42" i="770"/>
  <c r="M43" i="770"/>
  <c r="M44" i="770"/>
  <c r="M45" i="770"/>
  <c r="M46" i="770"/>
  <c r="M47" i="770"/>
  <c r="M48" i="770"/>
  <c r="M49" i="770"/>
  <c r="M50" i="770"/>
  <c r="M51" i="770"/>
  <c r="M52" i="770"/>
  <c r="M53" i="770"/>
  <c r="M54" i="770"/>
  <c r="M55" i="770"/>
  <c r="M56" i="770"/>
  <c r="M57" i="770"/>
  <c r="M58" i="770"/>
  <c r="M59" i="770"/>
  <c r="M60" i="770"/>
  <c r="M61" i="770"/>
  <c r="M62" i="770"/>
  <c r="M63" i="770"/>
  <c r="M64" i="770"/>
  <c r="M65" i="770"/>
  <c r="M66" i="770"/>
  <c r="M67" i="770"/>
  <c r="M68" i="770"/>
  <c r="M69" i="770"/>
  <c r="M70" i="770"/>
  <c r="M71" i="770"/>
  <c r="M72" i="770"/>
  <c r="M73" i="770"/>
  <c r="M74" i="770"/>
  <c r="M75" i="770"/>
  <c r="M76" i="770"/>
  <c r="M77" i="770"/>
  <c r="M78" i="770"/>
  <c r="M79" i="770"/>
  <c r="M80" i="770"/>
  <c r="M81" i="770"/>
  <c r="M82" i="770"/>
  <c r="M83" i="770"/>
  <c r="M84" i="770"/>
  <c r="M85" i="770"/>
  <c r="M86" i="770"/>
  <c r="M87" i="770"/>
  <c r="M88" i="770"/>
  <c r="M89" i="770"/>
  <c r="M90" i="770"/>
  <c r="M91" i="770"/>
  <c r="M92" i="770"/>
  <c r="M93" i="770"/>
  <c r="M94" i="770"/>
  <c r="M95" i="770"/>
  <c r="M96" i="770"/>
  <c r="M97" i="770"/>
  <c r="M98" i="770"/>
  <c r="M99" i="770"/>
  <c r="M100" i="770"/>
  <c r="M101" i="770"/>
  <c r="M102" i="770"/>
  <c r="M103" i="770"/>
  <c r="M104" i="770"/>
  <c r="M105" i="770"/>
  <c r="M106" i="770"/>
  <c r="M107" i="770"/>
  <c r="M108" i="770"/>
  <c r="M109" i="770"/>
  <c r="M110" i="770"/>
  <c r="M111" i="770"/>
  <c r="M112" i="770"/>
  <c r="M113" i="770"/>
  <c r="M114" i="770"/>
  <c r="M115" i="770"/>
  <c r="M116" i="770"/>
  <c r="M117" i="770"/>
  <c r="M118" i="770"/>
  <c r="M119" i="770"/>
  <c r="M120" i="770"/>
  <c r="M121" i="770"/>
  <c r="M122" i="770"/>
  <c r="M123" i="770"/>
  <c r="M124" i="770"/>
  <c r="M125" i="770"/>
  <c r="M126" i="770"/>
  <c r="M127" i="770"/>
  <c r="M128" i="770"/>
  <c r="M129" i="770"/>
  <c r="M130" i="770"/>
  <c r="M131" i="770"/>
  <c r="M132" i="770"/>
  <c r="M133" i="770"/>
  <c r="M134" i="770"/>
  <c r="M135" i="770"/>
  <c r="M136" i="770"/>
  <c r="M137" i="770"/>
  <c r="M138" i="770"/>
  <c r="M139" i="770"/>
  <c r="M140" i="770"/>
  <c r="M141" i="770"/>
  <c r="M142" i="770"/>
  <c r="M143" i="770"/>
  <c r="M144" i="770"/>
  <c r="M145" i="770"/>
  <c r="M146" i="770"/>
  <c r="M147" i="770"/>
  <c r="M148" i="770"/>
  <c r="M149" i="770"/>
  <c r="M150" i="770"/>
  <c r="M151" i="770"/>
  <c r="M152" i="770"/>
  <c r="M153" i="770"/>
  <c r="M154" i="770"/>
  <c r="M155" i="770"/>
  <c r="M156" i="770"/>
  <c r="M157" i="770"/>
  <c r="M158" i="770"/>
  <c r="M159" i="770"/>
  <c r="M160" i="770"/>
  <c r="M161" i="770"/>
  <c r="M162" i="770"/>
  <c r="M163" i="770"/>
  <c r="M164" i="770"/>
  <c r="M165" i="770"/>
  <c r="M166" i="770"/>
  <c r="M167" i="770"/>
  <c r="M168" i="770"/>
  <c r="M169" i="770"/>
  <c r="M170" i="770"/>
  <c r="M171" i="770"/>
  <c r="M172" i="770"/>
  <c r="M173" i="770"/>
  <c r="M174" i="770"/>
  <c r="M175" i="770"/>
  <c r="M176" i="770"/>
  <c r="M177" i="770"/>
  <c r="M178" i="770"/>
  <c r="M179" i="770"/>
  <c r="M180" i="770"/>
  <c r="M181" i="770"/>
  <c r="M182" i="770"/>
  <c r="M183" i="770"/>
  <c r="M184" i="770"/>
  <c r="M185" i="770"/>
  <c r="M186" i="770"/>
  <c r="M187" i="770"/>
  <c r="M188" i="770"/>
  <c r="M189" i="770"/>
  <c r="M190" i="770"/>
  <c r="M191" i="770"/>
  <c r="M192" i="770"/>
  <c r="M193" i="770"/>
  <c r="M194" i="770"/>
  <c r="M195" i="770"/>
  <c r="M196" i="770"/>
  <c r="M197" i="770"/>
  <c r="M198" i="770"/>
  <c r="M199" i="770"/>
  <c r="M200" i="770"/>
  <c r="M201" i="770"/>
  <c r="M202" i="770"/>
  <c r="M203" i="770"/>
  <c r="M204" i="770"/>
  <c r="M205" i="770"/>
  <c r="M206" i="770"/>
  <c r="M207" i="770"/>
  <c r="M208" i="770"/>
  <c r="M209" i="770"/>
  <c r="M210" i="770"/>
  <c r="M211" i="770"/>
  <c r="M212" i="770"/>
  <c r="M213" i="770"/>
  <c r="M214" i="770"/>
  <c r="M215" i="770"/>
  <c r="M216" i="770"/>
  <c r="M217" i="770"/>
  <c r="M218" i="770"/>
  <c r="M219" i="770"/>
  <c r="M220" i="770"/>
  <c r="M221" i="770"/>
  <c r="M222" i="770"/>
  <c r="M223" i="770"/>
  <c r="M224" i="770"/>
  <c r="M225" i="770"/>
  <c r="M226" i="770"/>
  <c r="M227" i="770"/>
  <c r="M228" i="770"/>
  <c r="M229" i="770"/>
  <c r="M230" i="770"/>
  <c r="M231" i="770"/>
  <c r="M232" i="770"/>
  <c r="M233" i="770"/>
  <c r="M234" i="770"/>
  <c r="M235" i="770"/>
  <c r="M236" i="770"/>
  <c r="M237" i="770"/>
  <c r="M238" i="770"/>
  <c r="M239" i="770"/>
  <c r="M240" i="770"/>
  <c r="M241" i="770"/>
  <c r="M242" i="770"/>
  <c r="M243" i="770"/>
  <c r="M244" i="770"/>
  <c r="M245" i="770"/>
  <c r="M246" i="770"/>
  <c r="M247" i="770"/>
  <c r="M248" i="770"/>
  <c r="M249" i="770"/>
  <c r="M250" i="770"/>
  <c r="M251" i="770"/>
  <c r="M252" i="770"/>
  <c r="M253" i="770"/>
  <c r="M254" i="770"/>
  <c r="M255" i="770"/>
  <c r="M256" i="770"/>
  <c r="M257" i="770"/>
  <c r="M258" i="770"/>
  <c r="M259" i="770"/>
  <c r="M260" i="770"/>
  <c r="M261" i="770"/>
  <c r="M262" i="770"/>
  <c r="M263" i="770"/>
  <c r="M264" i="770"/>
  <c r="M265" i="770"/>
  <c r="M266" i="770"/>
  <c r="M267" i="770"/>
  <c r="M268" i="770"/>
  <c r="M269" i="770"/>
  <c r="M270" i="770"/>
  <c r="M271" i="770"/>
  <c r="M272" i="770"/>
  <c r="M273" i="770"/>
  <c r="M274" i="770"/>
  <c r="M275" i="770"/>
  <c r="M276" i="770"/>
  <c r="M277" i="770"/>
  <c r="M278" i="770"/>
  <c r="M279" i="770"/>
  <c r="M280" i="770"/>
  <c r="M281" i="770"/>
  <c r="M282" i="770"/>
  <c r="M283" i="770"/>
  <c r="M284" i="770"/>
  <c r="M285" i="770"/>
  <c r="M286" i="770"/>
  <c r="M287" i="770"/>
  <c r="M288" i="770"/>
  <c r="M289" i="770"/>
  <c r="M290" i="770"/>
  <c r="M291" i="770"/>
  <c r="M292" i="770"/>
  <c r="M293" i="770"/>
  <c r="M294" i="770"/>
  <c r="M295" i="770"/>
  <c r="M296" i="770"/>
  <c r="M297" i="770"/>
  <c r="M298" i="770"/>
  <c r="M299" i="770"/>
  <c r="M300" i="770"/>
  <c r="M301" i="770"/>
  <c r="M302" i="770"/>
  <c r="M303" i="770"/>
  <c r="M304" i="770"/>
  <c r="M305" i="770"/>
  <c r="M306" i="770"/>
  <c r="M307" i="770"/>
  <c r="M308" i="770"/>
  <c r="M309" i="770"/>
  <c r="M310" i="770"/>
  <c r="M311" i="770"/>
  <c r="M312" i="770"/>
  <c r="M313" i="770"/>
  <c r="M314" i="770"/>
  <c r="M315" i="770"/>
  <c r="M316" i="770"/>
  <c r="M317" i="770"/>
  <c r="M318" i="770"/>
  <c r="M319" i="770"/>
  <c r="M320" i="770"/>
  <c r="M321" i="770"/>
  <c r="M322" i="770"/>
  <c r="M323" i="770"/>
  <c r="M324" i="770"/>
  <c r="M325" i="770"/>
  <c r="M326" i="770"/>
  <c r="M327" i="770"/>
  <c r="M328" i="770"/>
  <c r="M329" i="770"/>
  <c r="M330" i="770"/>
  <c r="M331" i="770"/>
  <c r="M332" i="770"/>
  <c r="M333" i="770"/>
  <c r="M334" i="770"/>
  <c r="M335" i="770"/>
  <c r="M336" i="770"/>
  <c r="M337" i="770"/>
  <c r="M338" i="770"/>
  <c r="M339" i="770"/>
  <c r="M340" i="770"/>
  <c r="M341" i="770"/>
  <c r="M342" i="770"/>
  <c r="M343" i="770"/>
  <c r="M344" i="770"/>
  <c r="M345" i="770"/>
  <c r="M346" i="770"/>
  <c r="M347" i="770"/>
  <c r="M348" i="770"/>
  <c r="M349" i="770"/>
  <c r="M350" i="770"/>
  <c r="M351" i="770"/>
  <c r="M352" i="770"/>
  <c r="M353" i="770"/>
  <c r="M354" i="770"/>
  <c r="M355" i="770"/>
  <c r="M356" i="770"/>
  <c r="M357" i="770"/>
  <c r="M358" i="770"/>
  <c r="M359" i="770"/>
  <c r="M360" i="770"/>
  <c r="M361" i="770"/>
  <c r="M362" i="770"/>
  <c r="M363" i="770"/>
  <c r="M364" i="770"/>
  <c r="M365" i="770"/>
  <c r="M366" i="770"/>
  <c r="M367" i="770"/>
  <c r="M368" i="770"/>
  <c r="M369" i="770"/>
  <c r="M370" i="770"/>
  <c r="M371" i="770"/>
  <c r="M372" i="770"/>
  <c r="M373" i="770"/>
  <c r="M374" i="770"/>
  <c r="M375" i="770"/>
  <c r="M376" i="770"/>
  <c r="M377" i="770"/>
  <c r="M378" i="770"/>
  <c r="M379" i="770"/>
  <c r="M380" i="770"/>
  <c r="M381" i="770"/>
  <c r="M382" i="770"/>
  <c r="M383" i="770"/>
  <c r="M384" i="770"/>
  <c r="M385" i="770"/>
  <c r="M386" i="770"/>
  <c r="M387" i="770"/>
  <c r="M388" i="770"/>
  <c r="M389" i="770"/>
  <c r="M390" i="770"/>
  <c r="M391" i="770"/>
  <c r="M392" i="770"/>
  <c r="M393" i="770"/>
  <c r="M394" i="770"/>
  <c r="M395" i="770"/>
  <c r="M396" i="770"/>
  <c r="M397" i="770"/>
  <c r="M398" i="770"/>
  <c r="M399" i="770"/>
  <c r="M400" i="770"/>
  <c r="M401" i="770"/>
  <c r="M402" i="770"/>
  <c r="M403" i="770"/>
  <c r="M404" i="770"/>
  <c r="M405" i="770"/>
  <c r="M406" i="770"/>
  <c r="M407" i="770"/>
  <c r="M408" i="770"/>
  <c r="M409" i="770"/>
  <c r="M410" i="770"/>
  <c r="M411" i="770"/>
  <c r="M412" i="770"/>
  <c r="M413" i="770"/>
  <c r="M414" i="770"/>
  <c r="M415" i="770"/>
  <c r="M416" i="770"/>
  <c r="M417" i="770"/>
  <c r="M418" i="770"/>
  <c r="M419" i="770"/>
  <c r="M420" i="770"/>
  <c r="M421" i="770"/>
  <c r="M422" i="770"/>
  <c r="M423" i="770"/>
  <c r="M424" i="770"/>
  <c r="M425" i="770"/>
  <c r="M426" i="770"/>
  <c r="M427" i="770"/>
  <c r="M428" i="770"/>
  <c r="M429" i="770"/>
  <c r="M430" i="770"/>
  <c r="M431" i="770"/>
  <c r="M432" i="770"/>
  <c r="M433" i="770"/>
  <c r="M434" i="770"/>
  <c r="M435" i="770"/>
  <c r="M436" i="770"/>
  <c r="M437" i="770"/>
  <c r="M438" i="770"/>
  <c r="M439" i="770"/>
  <c r="M440" i="770"/>
  <c r="M441" i="770"/>
  <c r="M442" i="770"/>
  <c r="M443" i="770"/>
  <c r="M444" i="770"/>
  <c r="M445" i="770"/>
  <c r="M446" i="770"/>
  <c r="M447" i="770"/>
  <c r="M448" i="770"/>
  <c r="M449" i="770"/>
  <c r="M450" i="770"/>
  <c r="M451" i="770"/>
  <c r="M452" i="770"/>
  <c r="M453" i="770"/>
  <c r="M454" i="770"/>
  <c r="M455" i="770"/>
  <c r="M456" i="770"/>
  <c r="M457" i="770"/>
  <c r="M458" i="770"/>
  <c r="M459" i="770"/>
  <c r="M460" i="770"/>
  <c r="M461" i="770"/>
  <c r="M462" i="770"/>
  <c r="M463" i="770"/>
  <c r="M464" i="770"/>
  <c r="M465" i="770"/>
  <c r="M466" i="770"/>
  <c r="M467" i="770"/>
  <c r="M468" i="770"/>
  <c r="M469" i="770"/>
  <c r="M470" i="770"/>
  <c r="M471" i="770"/>
  <c r="M472" i="770"/>
  <c r="M473" i="770"/>
  <c r="M474" i="770"/>
  <c r="M475" i="770"/>
  <c r="M3" i="770"/>
  <c r="L475" i="770" l="1"/>
  <c r="K475" i="770"/>
  <c r="J475" i="770"/>
  <c r="I475" i="770"/>
  <c r="H475" i="770"/>
  <c r="G475" i="770"/>
  <c r="F475" i="770"/>
  <c r="E475" i="770"/>
  <c r="D475" i="770"/>
  <c r="C475" i="770"/>
  <c r="N474" i="770"/>
  <c r="N473" i="770"/>
  <c r="N472" i="770"/>
  <c r="N471" i="770"/>
  <c r="N470" i="770"/>
  <c r="N469" i="770"/>
  <c r="N468" i="770"/>
  <c r="N467" i="770"/>
  <c r="N466" i="770"/>
  <c r="N465" i="770"/>
  <c r="N464" i="770"/>
  <c r="N463" i="770"/>
  <c r="N462" i="770"/>
  <c r="N461" i="770"/>
  <c r="N460" i="770"/>
  <c r="N459" i="770"/>
  <c r="N458" i="770"/>
  <c r="N457" i="770"/>
  <c r="N456" i="770"/>
  <c r="N455" i="770"/>
  <c r="N454" i="770"/>
  <c r="N453" i="770"/>
  <c r="N452" i="770"/>
  <c r="N451" i="770"/>
  <c r="N450" i="770"/>
  <c r="N449" i="770"/>
  <c r="N448" i="770"/>
  <c r="N447" i="770"/>
  <c r="N446" i="770"/>
  <c r="N445" i="770"/>
  <c r="N444" i="770"/>
  <c r="N443" i="770"/>
  <c r="N442" i="770"/>
  <c r="N441" i="770"/>
  <c r="N440" i="770"/>
  <c r="N439" i="770"/>
  <c r="N438" i="770"/>
  <c r="N437" i="770"/>
  <c r="N436" i="770"/>
  <c r="N435" i="770"/>
  <c r="N434" i="770"/>
  <c r="N433" i="770"/>
  <c r="N432" i="770"/>
  <c r="N431" i="770"/>
  <c r="N430" i="770"/>
  <c r="N429" i="770"/>
  <c r="N428" i="770"/>
  <c r="N427" i="770"/>
  <c r="N426" i="770"/>
  <c r="N425" i="770"/>
  <c r="N424" i="770"/>
  <c r="N423" i="770"/>
  <c r="N422" i="770"/>
  <c r="N421" i="770"/>
  <c r="N420" i="770"/>
  <c r="N419" i="770"/>
  <c r="N418" i="770"/>
  <c r="N417" i="770"/>
  <c r="N416" i="770"/>
  <c r="N415" i="770"/>
  <c r="N414" i="770"/>
  <c r="N413" i="770"/>
  <c r="N412" i="770"/>
  <c r="N411" i="770"/>
  <c r="N410" i="770"/>
  <c r="N409" i="770"/>
  <c r="N408" i="770"/>
  <c r="N407" i="770"/>
  <c r="N406" i="770"/>
  <c r="N405" i="770"/>
  <c r="N404" i="770"/>
  <c r="N403" i="770"/>
  <c r="N402" i="770"/>
  <c r="N401" i="770"/>
  <c r="N400" i="770"/>
  <c r="N399" i="770"/>
  <c r="N398" i="770"/>
  <c r="N397" i="770"/>
  <c r="N396" i="770"/>
  <c r="N395" i="770"/>
  <c r="N394" i="770"/>
  <c r="N393" i="770"/>
  <c r="N392" i="770"/>
  <c r="N391" i="770"/>
  <c r="N390" i="770"/>
  <c r="N389" i="770"/>
  <c r="N388" i="770"/>
  <c r="N387" i="770"/>
  <c r="N386" i="770"/>
  <c r="N385" i="770"/>
  <c r="N384" i="770"/>
  <c r="N383" i="770"/>
  <c r="N382" i="770"/>
  <c r="N381" i="770"/>
  <c r="N380" i="770"/>
  <c r="N379" i="770"/>
  <c r="N378" i="770"/>
  <c r="N377" i="770"/>
  <c r="N376" i="770"/>
  <c r="N375" i="770"/>
  <c r="N374" i="770"/>
  <c r="N373" i="770"/>
  <c r="N372" i="770"/>
  <c r="N371" i="770"/>
  <c r="N370" i="770"/>
  <c r="N369" i="770"/>
  <c r="N368" i="770"/>
  <c r="N367" i="770"/>
  <c r="N366" i="770"/>
  <c r="N365" i="770"/>
  <c r="N364" i="770"/>
  <c r="N363" i="770"/>
  <c r="N362" i="770"/>
  <c r="N361" i="770"/>
  <c r="N360" i="770"/>
  <c r="N359" i="770"/>
  <c r="N358" i="770"/>
  <c r="N357" i="770"/>
  <c r="N356" i="770"/>
  <c r="N355" i="770"/>
  <c r="N354" i="770"/>
  <c r="N353" i="770"/>
  <c r="N352" i="770"/>
  <c r="N351" i="770"/>
  <c r="N350" i="770"/>
  <c r="N349" i="770"/>
  <c r="N348" i="770"/>
  <c r="N347" i="770"/>
  <c r="N346" i="770"/>
  <c r="N345" i="770"/>
  <c r="N344" i="770"/>
  <c r="N343" i="770"/>
  <c r="N342" i="770"/>
  <c r="N341" i="770"/>
  <c r="N340" i="770"/>
  <c r="N339" i="770"/>
  <c r="N338" i="770"/>
  <c r="N337" i="770"/>
  <c r="N336" i="770"/>
  <c r="N335" i="770"/>
  <c r="N334" i="770"/>
  <c r="N333" i="770"/>
  <c r="N332" i="770"/>
  <c r="N331" i="770"/>
  <c r="N330" i="770"/>
  <c r="N329" i="770"/>
  <c r="N328" i="770"/>
  <c r="N327" i="770"/>
  <c r="N326" i="770"/>
  <c r="N325" i="770"/>
  <c r="N324" i="770"/>
  <c r="N323" i="770"/>
  <c r="N322" i="770"/>
  <c r="N321" i="770"/>
  <c r="N320" i="770"/>
  <c r="N319" i="770"/>
  <c r="N318" i="770"/>
  <c r="N317" i="770"/>
  <c r="N316" i="770"/>
  <c r="N315" i="770"/>
  <c r="N314" i="770"/>
  <c r="N313" i="770"/>
  <c r="N312" i="770"/>
  <c r="N311" i="770"/>
  <c r="N310" i="770"/>
  <c r="N309" i="770"/>
  <c r="N308" i="770"/>
  <c r="N307" i="770"/>
  <c r="N306" i="770"/>
  <c r="N305" i="770"/>
  <c r="N304" i="770"/>
  <c r="N303" i="770"/>
  <c r="N302" i="770"/>
  <c r="N301" i="770"/>
  <c r="N300" i="770"/>
  <c r="N299" i="770"/>
  <c r="N298" i="770"/>
  <c r="N297" i="770"/>
  <c r="N296" i="770"/>
  <c r="N295" i="770"/>
  <c r="N294" i="770"/>
  <c r="N293" i="770"/>
  <c r="N292" i="770"/>
  <c r="N291" i="770"/>
  <c r="N290" i="770"/>
  <c r="N289" i="770"/>
  <c r="N288" i="770"/>
  <c r="N287" i="770"/>
  <c r="N286" i="770"/>
  <c r="N285" i="770"/>
  <c r="N284" i="770"/>
  <c r="N283" i="770"/>
  <c r="N282" i="770"/>
  <c r="N281" i="770"/>
  <c r="N280" i="770"/>
  <c r="N279" i="770"/>
  <c r="N278" i="770"/>
  <c r="N277" i="770"/>
  <c r="N276" i="770"/>
  <c r="N275" i="770"/>
  <c r="N274" i="770"/>
  <c r="N273" i="770"/>
  <c r="N272" i="770"/>
  <c r="N271" i="770"/>
  <c r="N270" i="770"/>
  <c r="N269" i="770"/>
  <c r="N268" i="770"/>
  <c r="N267" i="770"/>
  <c r="N266" i="770"/>
  <c r="N265" i="770"/>
  <c r="N264" i="770"/>
  <c r="N263" i="770"/>
  <c r="N262" i="770"/>
  <c r="N261" i="770"/>
  <c r="N260" i="770"/>
  <c r="N259" i="770"/>
  <c r="N258" i="770"/>
  <c r="N257" i="770"/>
  <c r="N256" i="770"/>
  <c r="N255" i="770"/>
  <c r="N254" i="770"/>
  <c r="N253" i="770"/>
  <c r="N252" i="770"/>
  <c r="N251" i="770"/>
  <c r="N250" i="770"/>
  <c r="N249" i="770"/>
  <c r="N248" i="770"/>
  <c r="N247" i="770"/>
  <c r="N246" i="770"/>
  <c r="N245" i="770"/>
  <c r="N244" i="770"/>
  <c r="N243" i="770"/>
  <c r="N242" i="770"/>
  <c r="N241" i="770"/>
  <c r="N240" i="770"/>
  <c r="N239" i="770"/>
  <c r="N238" i="770"/>
  <c r="N237" i="770"/>
  <c r="N236" i="770"/>
  <c r="N235" i="770"/>
  <c r="N234" i="770"/>
  <c r="N233" i="770"/>
  <c r="N232" i="770"/>
  <c r="N231" i="770"/>
  <c r="N230" i="770"/>
  <c r="N229" i="770"/>
  <c r="N228" i="770"/>
  <c r="N227" i="770"/>
  <c r="N226" i="770"/>
  <c r="N225" i="770"/>
  <c r="N224" i="770"/>
  <c r="N223" i="770"/>
  <c r="N222" i="770"/>
  <c r="N221" i="770"/>
  <c r="N220" i="770"/>
  <c r="N219" i="770"/>
  <c r="N218" i="770"/>
  <c r="N217" i="770"/>
  <c r="N216" i="770"/>
  <c r="N215" i="770"/>
  <c r="N214" i="770"/>
  <c r="N213" i="770"/>
  <c r="N212" i="770"/>
  <c r="N211" i="770"/>
  <c r="N210" i="770"/>
  <c r="N209" i="770"/>
  <c r="N208" i="770"/>
  <c r="N207" i="770"/>
  <c r="N206" i="770"/>
  <c r="N205" i="770"/>
  <c r="N204" i="770"/>
  <c r="N203" i="770"/>
  <c r="N202" i="770"/>
  <c r="N201" i="770"/>
  <c r="N200" i="770"/>
  <c r="N199" i="770"/>
  <c r="N198" i="770"/>
  <c r="N197" i="770"/>
  <c r="N196" i="770"/>
  <c r="N195" i="770"/>
  <c r="N194" i="770"/>
  <c r="N193" i="770"/>
  <c r="N192" i="770"/>
  <c r="N191" i="770"/>
  <c r="N190" i="770"/>
  <c r="N189" i="770"/>
  <c r="N188" i="770"/>
  <c r="N187" i="770"/>
  <c r="N186" i="770"/>
  <c r="N185" i="770"/>
  <c r="N184" i="770"/>
  <c r="N183" i="770"/>
  <c r="N182" i="770"/>
  <c r="N181" i="770"/>
  <c r="N180" i="770"/>
  <c r="N179" i="770"/>
  <c r="N178" i="770"/>
  <c r="N177" i="770"/>
  <c r="N176" i="770"/>
  <c r="N175" i="770"/>
  <c r="N174" i="770"/>
  <c r="N173" i="770"/>
  <c r="N172" i="770"/>
  <c r="N171" i="770"/>
  <c r="N170" i="770"/>
  <c r="N169" i="770"/>
  <c r="N168" i="770"/>
  <c r="N167" i="770"/>
  <c r="N166" i="770"/>
  <c r="N165" i="770"/>
  <c r="N164" i="770"/>
  <c r="N163" i="770"/>
  <c r="N162" i="770"/>
  <c r="N161" i="770"/>
  <c r="N160" i="770"/>
  <c r="N159" i="770"/>
  <c r="N158" i="770"/>
  <c r="N157" i="770"/>
  <c r="N156" i="770"/>
  <c r="N155" i="770"/>
  <c r="N154" i="770"/>
  <c r="N153" i="770"/>
  <c r="N152" i="770"/>
  <c r="N151" i="770"/>
  <c r="N150" i="770"/>
  <c r="N149" i="770"/>
  <c r="N148" i="770"/>
  <c r="N147" i="770"/>
  <c r="N146" i="770"/>
  <c r="N145" i="770"/>
  <c r="N144" i="770"/>
  <c r="N143" i="770"/>
  <c r="N142" i="770"/>
  <c r="N141" i="770"/>
  <c r="N140" i="770"/>
  <c r="N139" i="770"/>
  <c r="N138" i="770"/>
  <c r="N137" i="770"/>
  <c r="N136" i="770"/>
  <c r="N135" i="770"/>
  <c r="N134" i="770"/>
  <c r="N133" i="770"/>
  <c r="N132" i="770"/>
  <c r="N131" i="770"/>
  <c r="N130" i="770"/>
  <c r="N129" i="770"/>
  <c r="N128" i="770"/>
  <c r="N127" i="770"/>
  <c r="N126" i="770"/>
  <c r="N125" i="770"/>
  <c r="N124" i="770"/>
  <c r="N123" i="770"/>
  <c r="N122" i="770"/>
  <c r="N121" i="770"/>
  <c r="N120" i="770"/>
  <c r="N119" i="770"/>
  <c r="N118" i="770"/>
  <c r="N117" i="770"/>
  <c r="N116" i="770"/>
  <c r="N115" i="770"/>
  <c r="N114" i="770"/>
  <c r="N113" i="770"/>
  <c r="N112" i="770"/>
  <c r="N111" i="770"/>
  <c r="N110" i="770"/>
  <c r="N109" i="770"/>
  <c r="N108" i="770"/>
  <c r="N107" i="770"/>
  <c r="N106" i="770"/>
  <c r="N105" i="770"/>
  <c r="N104" i="770"/>
  <c r="N103" i="770"/>
  <c r="N102" i="770"/>
  <c r="N101" i="770"/>
  <c r="N100" i="770"/>
  <c r="N99" i="770"/>
  <c r="N98" i="770"/>
  <c r="N97" i="770"/>
  <c r="N96" i="770"/>
  <c r="N95" i="770"/>
  <c r="N94" i="770"/>
  <c r="N93" i="770"/>
  <c r="N92" i="770"/>
  <c r="N91" i="770"/>
  <c r="N90" i="770"/>
  <c r="N89" i="770"/>
  <c r="N88" i="770"/>
  <c r="N87" i="770"/>
  <c r="N86" i="770"/>
  <c r="N85" i="770"/>
  <c r="N84" i="770"/>
  <c r="N83" i="770"/>
  <c r="N82" i="770"/>
  <c r="N81" i="770"/>
  <c r="N80" i="770"/>
  <c r="N79" i="770"/>
  <c r="N78" i="770"/>
  <c r="N77" i="770"/>
  <c r="N76" i="770"/>
  <c r="N75" i="770"/>
  <c r="N74" i="770"/>
  <c r="N73" i="770"/>
  <c r="N72" i="770"/>
  <c r="N71" i="770"/>
  <c r="N70" i="770"/>
  <c r="N69" i="770"/>
  <c r="N68" i="770"/>
  <c r="N67" i="770"/>
  <c r="N66" i="770"/>
  <c r="N65" i="770"/>
  <c r="N64" i="770"/>
  <c r="N63" i="770"/>
  <c r="N62" i="770"/>
  <c r="N61" i="770"/>
  <c r="N60" i="770"/>
  <c r="N59" i="770"/>
  <c r="N58" i="770"/>
  <c r="N57" i="770"/>
  <c r="N56" i="770"/>
  <c r="N55" i="770"/>
  <c r="N54" i="770"/>
  <c r="N53" i="770"/>
  <c r="N52" i="770"/>
  <c r="N51" i="770"/>
  <c r="N50" i="770"/>
  <c r="N49" i="770"/>
  <c r="N48" i="770"/>
  <c r="N47" i="770"/>
  <c r="N46" i="770"/>
  <c r="N45" i="770"/>
  <c r="N44" i="770"/>
  <c r="N43" i="770"/>
  <c r="N42" i="770"/>
  <c r="N41" i="770"/>
  <c r="N40" i="770"/>
  <c r="N39" i="770"/>
  <c r="N38" i="770"/>
  <c r="N37" i="770"/>
  <c r="N36" i="770"/>
  <c r="N35" i="770"/>
  <c r="N34" i="770"/>
  <c r="N33" i="770"/>
  <c r="N32" i="770"/>
  <c r="N31" i="770"/>
  <c r="N30" i="770"/>
  <c r="N29" i="770"/>
  <c r="N28" i="770"/>
  <c r="N27" i="770"/>
  <c r="N26" i="770"/>
  <c r="N25" i="770"/>
  <c r="N24" i="770"/>
  <c r="N23" i="770"/>
  <c r="N22" i="770"/>
  <c r="N21" i="770"/>
  <c r="N20" i="770"/>
  <c r="N19" i="770"/>
  <c r="N18" i="770"/>
  <c r="N17" i="770"/>
  <c r="N16" i="770"/>
  <c r="N15" i="770"/>
  <c r="N14" i="770"/>
  <c r="N13" i="770"/>
  <c r="N12" i="770"/>
  <c r="N11" i="770"/>
  <c r="N10" i="770"/>
  <c r="N9" i="770"/>
  <c r="N8" i="770"/>
  <c r="N7" i="770"/>
  <c r="N6" i="770"/>
  <c r="N5" i="770"/>
  <c r="N4" i="770"/>
  <c r="N3" i="770" l="1"/>
  <c r="N475" i="770"/>
  <c r="I3" i="773"/>
  <c r="I2" i="773"/>
  <c r="S13" i="737" l="1"/>
  <c r="AG1" i="772" l="1"/>
  <c r="AF1" i="772"/>
  <c r="AE1" i="772"/>
  <c r="AD1" i="772"/>
  <c r="AC1" i="772"/>
  <c r="AB1" i="772"/>
  <c r="AA1" i="772"/>
  <c r="Z1" i="772"/>
  <c r="Y1" i="772"/>
  <c r="X1" i="772"/>
  <c r="W1" i="772"/>
  <c r="V1" i="772"/>
  <c r="U1" i="772"/>
  <c r="T1" i="772"/>
  <c r="S1" i="772"/>
  <c r="R1" i="772"/>
  <c r="Q1" i="772"/>
  <c r="P1" i="772"/>
  <c r="O1" i="772"/>
  <c r="N1" i="772"/>
  <c r="M1" i="772"/>
  <c r="L1" i="772"/>
  <c r="K1" i="772"/>
  <c r="J1" i="772"/>
  <c r="I1" i="772"/>
  <c r="H1" i="772"/>
  <c r="G1" i="772"/>
  <c r="F1" i="772"/>
  <c r="E1" i="772"/>
  <c r="D1" i="772"/>
  <c r="C1" i="772"/>
  <c r="B1" i="772"/>
  <c r="A1" i="772"/>
  <c r="AG1" i="771"/>
  <c r="AF1" i="771"/>
  <c r="AE1" i="771"/>
  <c r="AD1" i="771"/>
  <c r="AC1" i="771"/>
  <c r="AB1" i="771"/>
  <c r="AA1" i="771"/>
  <c r="Z1" i="771"/>
  <c r="Y1" i="771"/>
  <c r="X1" i="771"/>
  <c r="W1" i="771"/>
  <c r="V1" i="771"/>
  <c r="U1" i="771"/>
  <c r="T1" i="771"/>
  <c r="S1" i="771"/>
  <c r="R1" i="771"/>
  <c r="Q1" i="771"/>
  <c r="P1" i="771"/>
  <c r="O1" i="771"/>
  <c r="N1" i="771"/>
  <c r="M1" i="771"/>
  <c r="L1" i="771"/>
  <c r="K1" i="771"/>
  <c r="J1" i="771"/>
  <c r="I1" i="771"/>
  <c r="H1" i="771"/>
  <c r="G1" i="771"/>
  <c r="F1" i="771"/>
  <c r="E1" i="771"/>
  <c r="D1" i="771"/>
  <c r="C1" i="771"/>
  <c r="B1" i="771"/>
  <c r="A1" i="771"/>
  <c r="A13" i="769" l="1"/>
  <c r="A12" i="769"/>
  <c r="A11" i="769"/>
  <c r="A10" i="769"/>
  <c r="A9" i="769"/>
  <c r="A8" i="769"/>
  <c r="A7" i="769"/>
  <c r="A6" i="769"/>
  <c r="A1000" i="766" l="1"/>
  <c r="A999" i="766"/>
  <c r="A998" i="766"/>
  <c r="A997" i="766"/>
  <c r="A996" i="766"/>
  <c r="A995" i="766"/>
  <c r="A994" i="766"/>
  <c r="A993" i="766"/>
  <c r="A992" i="766"/>
  <c r="A991" i="766"/>
  <c r="A990" i="766"/>
  <c r="A989" i="766"/>
  <c r="A988" i="766"/>
  <c r="A987" i="766"/>
  <c r="A986" i="766"/>
  <c r="A985" i="766"/>
  <c r="A984" i="766"/>
  <c r="A983" i="766"/>
  <c r="A982" i="766"/>
  <c r="A981" i="766"/>
  <c r="A980" i="766"/>
  <c r="A979" i="766"/>
  <c r="A978" i="766"/>
  <c r="A977" i="766"/>
  <c r="A976" i="766"/>
  <c r="A975" i="766"/>
  <c r="A974" i="766"/>
  <c r="A973" i="766"/>
  <c r="A972" i="766"/>
  <c r="A971" i="766"/>
  <c r="A970" i="766"/>
  <c r="A969" i="766"/>
  <c r="A968" i="766"/>
  <c r="A967" i="766"/>
  <c r="A966" i="766"/>
  <c r="A965" i="766"/>
  <c r="A964" i="766"/>
  <c r="A963" i="766"/>
  <c r="A962" i="766"/>
  <c r="A961" i="766"/>
  <c r="A960" i="766"/>
  <c r="A959" i="766"/>
  <c r="A958" i="766"/>
  <c r="A957" i="766"/>
  <c r="A956" i="766"/>
  <c r="A955" i="766"/>
  <c r="A954" i="766"/>
  <c r="A953" i="766"/>
  <c r="A952" i="766"/>
  <c r="A951" i="766"/>
  <c r="A950" i="766"/>
  <c r="A949" i="766"/>
  <c r="A948" i="766"/>
  <c r="A947" i="766"/>
  <c r="A946" i="766"/>
  <c r="A945" i="766"/>
  <c r="A944" i="766"/>
  <c r="A943" i="766"/>
  <c r="A942" i="766"/>
  <c r="A941" i="766"/>
  <c r="A940" i="766"/>
  <c r="A939" i="766"/>
  <c r="A938" i="766"/>
  <c r="A937" i="766"/>
  <c r="A936" i="766"/>
  <c r="A935" i="766"/>
  <c r="A934" i="766"/>
  <c r="A933" i="766"/>
  <c r="A932" i="766"/>
  <c r="A931" i="766"/>
  <c r="A930" i="766"/>
  <c r="A929" i="766"/>
  <c r="A928" i="766"/>
  <c r="A927" i="766"/>
  <c r="A926" i="766"/>
  <c r="A925" i="766"/>
  <c r="A924" i="766"/>
  <c r="A923" i="766"/>
  <c r="A922" i="766"/>
  <c r="A921" i="766"/>
  <c r="A920" i="766"/>
  <c r="A919" i="766"/>
  <c r="A918" i="766"/>
  <c r="A917" i="766"/>
  <c r="A916" i="766"/>
  <c r="A915" i="766"/>
  <c r="A914" i="766"/>
  <c r="A913" i="766"/>
  <c r="A912" i="766"/>
  <c r="A911" i="766"/>
  <c r="A910" i="766"/>
  <c r="A909" i="766"/>
  <c r="A908" i="766"/>
  <c r="A907" i="766"/>
  <c r="A906" i="766"/>
  <c r="A905" i="766"/>
  <c r="A904" i="766"/>
  <c r="A903" i="766"/>
  <c r="A902" i="766"/>
  <c r="A901" i="766"/>
  <c r="A900" i="766"/>
  <c r="A899" i="766"/>
  <c r="A898" i="766"/>
  <c r="A897" i="766"/>
  <c r="A896" i="766"/>
  <c r="A895" i="766"/>
  <c r="A894" i="766"/>
  <c r="A893" i="766"/>
  <c r="A892" i="766"/>
  <c r="A891" i="766"/>
  <c r="A890" i="766"/>
  <c r="A889" i="766"/>
  <c r="A888" i="766"/>
  <c r="A887" i="766"/>
  <c r="A886" i="766"/>
  <c r="A885" i="766"/>
  <c r="A884" i="766"/>
  <c r="A883" i="766"/>
  <c r="A882" i="766"/>
  <c r="A881" i="766"/>
  <c r="A880" i="766"/>
  <c r="A879" i="766"/>
  <c r="A878" i="766"/>
  <c r="A877" i="766"/>
  <c r="A876" i="766"/>
  <c r="A875" i="766"/>
  <c r="A874" i="766"/>
  <c r="A873" i="766"/>
  <c r="A872" i="766"/>
  <c r="A871" i="766"/>
  <c r="A870" i="766"/>
  <c r="A869" i="766"/>
  <c r="A868" i="766"/>
  <c r="A867" i="766"/>
  <c r="A866" i="766"/>
  <c r="A865" i="766"/>
  <c r="A864" i="766"/>
  <c r="A863" i="766"/>
  <c r="A862" i="766"/>
  <c r="A861" i="766"/>
  <c r="A860" i="766"/>
  <c r="A859" i="766"/>
  <c r="A858" i="766"/>
  <c r="A857" i="766"/>
  <c r="A856" i="766"/>
  <c r="A855" i="766"/>
  <c r="A854" i="766"/>
  <c r="A853" i="766"/>
  <c r="A852" i="766"/>
  <c r="A851" i="766"/>
  <c r="A850" i="766"/>
  <c r="A849" i="766"/>
  <c r="A848" i="766"/>
  <c r="A847" i="766"/>
  <c r="A846" i="766"/>
  <c r="A845" i="766"/>
  <c r="A844" i="766"/>
  <c r="A843" i="766"/>
  <c r="A842" i="766"/>
  <c r="A841" i="766"/>
  <c r="A840" i="766"/>
  <c r="A839" i="766"/>
  <c r="A838" i="766"/>
  <c r="A837" i="766"/>
  <c r="A836" i="766"/>
  <c r="A835" i="766"/>
  <c r="A834" i="766"/>
  <c r="A833" i="766"/>
  <c r="A832" i="766"/>
  <c r="A831" i="766"/>
  <c r="A830" i="766"/>
  <c r="A829" i="766"/>
  <c r="A828" i="766"/>
  <c r="A827" i="766"/>
  <c r="A826" i="766"/>
  <c r="A825" i="766"/>
  <c r="A824" i="766"/>
  <c r="A823" i="766"/>
  <c r="A822" i="766"/>
  <c r="A821" i="766"/>
  <c r="A820" i="766"/>
  <c r="A819" i="766"/>
  <c r="A818" i="766"/>
  <c r="A817" i="766"/>
  <c r="A816" i="766"/>
  <c r="A815" i="766"/>
  <c r="A814" i="766"/>
  <c r="A813" i="766"/>
  <c r="A812" i="766"/>
  <c r="A811" i="766"/>
  <c r="A810" i="766"/>
  <c r="A809" i="766"/>
  <c r="A808" i="766"/>
  <c r="A807" i="766"/>
  <c r="A806" i="766"/>
  <c r="A805" i="766"/>
  <c r="A804" i="766"/>
  <c r="A803" i="766"/>
  <c r="A802" i="766"/>
  <c r="A801" i="766"/>
  <c r="A800" i="766"/>
  <c r="A799" i="766"/>
  <c r="A798" i="766"/>
  <c r="A797" i="766"/>
  <c r="A796" i="766"/>
  <c r="A795" i="766"/>
  <c r="A794" i="766"/>
  <c r="A793" i="766"/>
  <c r="A792" i="766"/>
  <c r="A791" i="766"/>
  <c r="A790" i="766"/>
  <c r="A789" i="766"/>
  <c r="A788" i="766"/>
  <c r="A787" i="766"/>
  <c r="A786" i="766"/>
  <c r="A785" i="766"/>
  <c r="A784" i="766"/>
  <c r="A783" i="766"/>
  <c r="A782" i="766"/>
  <c r="A781" i="766"/>
  <c r="A780" i="766"/>
  <c r="A779" i="766"/>
  <c r="A778" i="766"/>
  <c r="A777" i="766"/>
  <c r="A776" i="766"/>
  <c r="A775" i="766"/>
  <c r="A774" i="766"/>
  <c r="A773" i="766"/>
  <c r="A772" i="766"/>
  <c r="A771" i="766"/>
  <c r="A770" i="766"/>
  <c r="A769" i="766"/>
  <c r="A768" i="766"/>
  <c r="A767" i="766"/>
  <c r="A766" i="766"/>
  <c r="A765" i="766"/>
  <c r="A764" i="766"/>
  <c r="A763" i="766"/>
  <c r="A762" i="766"/>
  <c r="A761" i="766"/>
  <c r="A760" i="766"/>
  <c r="A759" i="766"/>
  <c r="A758" i="766"/>
  <c r="A757" i="766"/>
  <c r="A756" i="766"/>
  <c r="A755" i="766"/>
  <c r="A754" i="766"/>
  <c r="A753" i="766"/>
  <c r="A752" i="766"/>
  <c r="A751" i="766"/>
  <c r="A750" i="766"/>
  <c r="A749" i="766"/>
  <c r="A748" i="766"/>
  <c r="A747" i="766"/>
  <c r="A746" i="766"/>
  <c r="A745" i="766"/>
  <c r="A744" i="766"/>
  <c r="A743" i="766"/>
  <c r="A742" i="766"/>
  <c r="A741" i="766"/>
  <c r="A740" i="766"/>
  <c r="A739" i="766"/>
  <c r="A738" i="766"/>
  <c r="A737" i="766"/>
  <c r="A736" i="766"/>
  <c r="A735" i="766"/>
  <c r="A734" i="766"/>
  <c r="A733" i="766"/>
  <c r="A732" i="766"/>
  <c r="A731" i="766"/>
  <c r="A730" i="766"/>
  <c r="A729" i="766"/>
  <c r="A728" i="766"/>
  <c r="A727" i="766"/>
  <c r="A726" i="766"/>
  <c r="A725" i="766"/>
  <c r="A724" i="766"/>
  <c r="A723" i="766"/>
  <c r="A722" i="766"/>
  <c r="A721" i="766"/>
  <c r="A720" i="766"/>
  <c r="A719" i="766"/>
  <c r="A718" i="766"/>
  <c r="A717" i="766"/>
  <c r="A716" i="766"/>
  <c r="A715" i="766"/>
  <c r="A714" i="766"/>
  <c r="A713" i="766"/>
  <c r="A712" i="766"/>
  <c r="A711" i="766"/>
  <c r="A710" i="766"/>
  <c r="A709" i="766"/>
  <c r="A708" i="766"/>
  <c r="A707" i="766"/>
  <c r="A706" i="766"/>
  <c r="A705" i="766"/>
  <c r="A704" i="766"/>
  <c r="A703" i="766"/>
  <c r="A702" i="766"/>
  <c r="A701" i="766"/>
  <c r="A700" i="766"/>
  <c r="A699" i="766"/>
  <c r="A698" i="766"/>
  <c r="A697" i="766"/>
  <c r="A696" i="766"/>
  <c r="A695" i="766"/>
  <c r="A694" i="766"/>
  <c r="A693" i="766"/>
  <c r="A692" i="766"/>
  <c r="A691" i="766"/>
  <c r="A690" i="766"/>
  <c r="A689" i="766"/>
  <c r="A688" i="766"/>
  <c r="A687" i="766"/>
  <c r="A686" i="766"/>
  <c r="A685" i="766"/>
  <c r="A684" i="766"/>
  <c r="A683" i="766"/>
  <c r="A682" i="766"/>
  <c r="A681" i="766"/>
  <c r="A680" i="766"/>
  <c r="A679" i="766"/>
  <c r="A678" i="766"/>
  <c r="A677" i="766"/>
  <c r="A676" i="766"/>
  <c r="A675" i="766"/>
  <c r="A674" i="766"/>
  <c r="A673" i="766"/>
  <c r="A672" i="766"/>
  <c r="A671" i="766"/>
  <c r="A670" i="766"/>
  <c r="A669" i="766"/>
  <c r="A668" i="766"/>
  <c r="A667" i="766"/>
  <c r="A666" i="766"/>
  <c r="A665" i="766"/>
  <c r="A664" i="766"/>
  <c r="A663" i="766"/>
  <c r="A662" i="766"/>
  <c r="A661" i="766"/>
  <c r="A660" i="766"/>
  <c r="A659" i="766"/>
  <c r="A658" i="766"/>
  <c r="A657" i="766"/>
  <c r="A656" i="766"/>
  <c r="A655" i="766"/>
  <c r="A654" i="766"/>
  <c r="A653" i="766"/>
  <c r="A652" i="766"/>
  <c r="A651" i="766"/>
  <c r="A650" i="766"/>
  <c r="A649" i="766"/>
  <c r="A648" i="766"/>
  <c r="A647" i="766"/>
  <c r="A646" i="766"/>
  <c r="A645" i="766"/>
  <c r="A644" i="766"/>
  <c r="A643" i="766"/>
  <c r="A642" i="766"/>
  <c r="A641" i="766"/>
  <c r="A640" i="766"/>
  <c r="A639" i="766"/>
  <c r="A638" i="766"/>
  <c r="A637" i="766"/>
  <c r="A636" i="766"/>
  <c r="A635" i="766"/>
  <c r="A634" i="766"/>
  <c r="A633" i="766"/>
  <c r="A632" i="766"/>
  <c r="A631" i="766"/>
  <c r="A630" i="766"/>
  <c r="A629" i="766"/>
  <c r="A628" i="766"/>
  <c r="A627" i="766"/>
  <c r="A626" i="766"/>
  <c r="A625" i="766"/>
  <c r="A624" i="766"/>
  <c r="A623" i="766"/>
  <c r="A622" i="766"/>
  <c r="A621" i="766"/>
  <c r="A620" i="766"/>
  <c r="A619" i="766"/>
  <c r="A618" i="766"/>
  <c r="A617" i="766"/>
  <c r="A616" i="766"/>
  <c r="A615" i="766"/>
  <c r="A614" i="766"/>
  <c r="A613" i="766"/>
  <c r="A612" i="766"/>
  <c r="A611" i="766"/>
  <c r="A610" i="766"/>
  <c r="A609" i="766"/>
  <c r="A608" i="766"/>
  <c r="A607" i="766"/>
  <c r="A606" i="766"/>
  <c r="A605" i="766"/>
  <c r="A604" i="766"/>
  <c r="A603" i="766"/>
  <c r="A602" i="766"/>
  <c r="A601" i="766"/>
  <c r="A600" i="766"/>
  <c r="A599" i="766"/>
  <c r="A598" i="766"/>
  <c r="A597" i="766"/>
  <c r="A596" i="766"/>
  <c r="A595" i="766"/>
  <c r="A594" i="766"/>
  <c r="A593" i="766"/>
  <c r="A592" i="766"/>
  <c r="A591" i="766"/>
  <c r="A590" i="766"/>
  <c r="A589" i="766"/>
  <c r="A588" i="766"/>
  <c r="A587" i="766"/>
  <c r="A586" i="766"/>
  <c r="A585" i="766"/>
  <c r="A584" i="766"/>
  <c r="A583" i="766"/>
  <c r="A582" i="766"/>
  <c r="A581" i="766"/>
  <c r="A580" i="766"/>
  <c r="A579" i="766"/>
  <c r="A578" i="766"/>
  <c r="A577" i="766"/>
  <c r="A576" i="766"/>
  <c r="A575" i="766"/>
  <c r="A574" i="766"/>
  <c r="A573" i="766"/>
  <c r="A572" i="766"/>
  <c r="A571" i="766"/>
  <c r="A570" i="766"/>
  <c r="A569" i="766"/>
  <c r="A568" i="766"/>
  <c r="A567" i="766"/>
  <c r="A566" i="766"/>
  <c r="A565" i="766"/>
  <c r="A564" i="766"/>
  <c r="A563" i="766"/>
  <c r="A562" i="766"/>
  <c r="A561" i="766"/>
  <c r="A560" i="766"/>
  <c r="A559" i="766"/>
  <c r="A558" i="766"/>
  <c r="A557" i="766"/>
  <c r="A556" i="766"/>
  <c r="A555" i="766"/>
  <c r="A554" i="766"/>
  <c r="A553" i="766"/>
  <c r="A552" i="766"/>
  <c r="A551" i="766"/>
  <c r="A550" i="766"/>
  <c r="A549" i="766"/>
  <c r="A548" i="766"/>
  <c r="A547" i="766"/>
  <c r="A546" i="766"/>
  <c r="A545" i="766"/>
  <c r="A544" i="766"/>
  <c r="A543" i="766"/>
  <c r="A542" i="766"/>
  <c r="A541" i="766"/>
  <c r="A540" i="766"/>
  <c r="A539" i="766"/>
  <c r="A538" i="766"/>
  <c r="A537" i="766"/>
  <c r="A536" i="766"/>
  <c r="A535" i="766"/>
  <c r="A534" i="766"/>
  <c r="A533" i="766"/>
  <c r="A532" i="766"/>
  <c r="A531" i="766"/>
  <c r="A530" i="766"/>
  <c r="A529" i="766"/>
  <c r="A528" i="766"/>
  <c r="A527" i="766"/>
  <c r="A526" i="766"/>
  <c r="A525" i="766"/>
  <c r="A524" i="766"/>
  <c r="A523" i="766"/>
  <c r="A522" i="766"/>
  <c r="A521" i="766"/>
  <c r="A520" i="766"/>
  <c r="A519" i="766"/>
  <c r="A518" i="766"/>
  <c r="A517" i="766"/>
  <c r="A516" i="766"/>
  <c r="A515" i="766"/>
  <c r="A514" i="766"/>
  <c r="A513" i="766"/>
  <c r="A512" i="766"/>
  <c r="A511" i="766"/>
  <c r="A510" i="766"/>
  <c r="A509" i="766"/>
  <c r="A508" i="766"/>
  <c r="A507" i="766"/>
  <c r="A506" i="766"/>
  <c r="A505" i="766"/>
  <c r="A504" i="766"/>
  <c r="A503" i="766"/>
  <c r="A502" i="766"/>
  <c r="A501" i="766"/>
  <c r="A500" i="766"/>
  <c r="A499" i="766"/>
  <c r="A498" i="766"/>
  <c r="A497" i="766"/>
  <c r="A496" i="766"/>
  <c r="A495" i="766"/>
  <c r="A494" i="766"/>
  <c r="A493" i="766"/>
  <c r="A492" i="766"/>
  <c r="A491" i="766"/>
  <c r="A490" i="766"/>
  <c r="A489" i="766"/>
  <c r="A488" i="766"/>
  <c r="A487" i="766"/>
  <c r="A486" i="766"/>
  <c r="A485" i="766"/>
  <c r="A484" i="766"/>
  <c r="A483" i="766"/>
  <c r="A482" i="766"/>
  <c r="A481" i="766"/>
  <c r="A480" i="766"/>
  <c r="A479" i="766"/>
  <c r="A478" i="766"/>
  <c r="A477" i="766"/>
  <c r="A476" i="766"/>
  <c r="A475" i="766"/>
  <c r="A474" i="766"/>
  <c r="A473" i="766"/>
  <c r="A472" i="766"/>
  <c r="A471" i="766"/>
  <c r="A470" i="766"/>
  <c r="A469" i="766"/>
  <c r="A468" i="766"/>
  <c r="A467" i="766"/>
  <c r="A466" i="766"/>
  <c r="A465" i="766"/>
  <c r="A464" i="766"/>
  <c r="A463" i="766"/>
  <c r="A462" i="766"/>
  <c r="A461" i="766"/>
  <c r="A460" i="766"/>
  <c r="A459" i="766"/>
  <c r="A458" i="766"/>
  <c r="A457" i="766"/>
  <c r="A456" i="766"/>
  <c r="A455" i="766"/>
  <c r="A454" i="766"/>
  <c r="A453" i="766"/>
  <c r="A452" i="766"/>
  <c r="A451" i="766"/>
  <c r="A450" i="766"/>
  <c r="A449" i="766"/>
  <c r="A448" i="766"/>
  <c r="A447" i="766"/>
  <c r="A446" i="766"/>
  <c r="A445" i="766"/>
  <c r="A444" i="766"/>
  <c r="A443" i="766"/>
  <c r="A442" i="766"/>
  <c r="A441" i="766"/>
  <c r="A440" i="766"/>
  <c r="A439" i="766"/>
  <c r="A438" i="766"/>
  <c r="A437" i="766"/>
  <c r="A436" i="766"/>
  <c r="A435" i="766"/>
  <c r="A434" i="766"/>
  <c r="A433" i="766"/>
  <c r="A432" i="766"/>
  <c r="A431" i="766"/>
  <c r="A430" i="766"/>
  <c r="A429" i="766"/>
  <c r="A428" i="766"/>
  <c r="A427" i="766"/>
  <c r="A426" i="766"/>
  <c r="A425" i="766"/>
  <c r="A424" i="766"/>
  <c r="A423" i="766"/>
  <c r="A422" i="766"/>
  <c r="A421" i="766"/>
  <c r="A420" i="766"/>
  <c r="A419" i="766"/>
  <c r="A418" i="766"/>
  <c r="A417" i="766"/>
  <c r="A416" i="766"/>
  <c r="A415" i="766"/>
  <c r="A414" i="766"/>
  <c r="A13" i="766"/>
  <c r="A12" i="766"/>
  <c r="A11" i="766"/>
  <c r="A10" i="766"/>
  <c r="A8" i="766"/>
  <c r="A7" i="766"/>
  <c r="A6" i="766"/>
  <c r="A13" i="763" l="1"/>
  <c r="A12" i="763"/>
  <c r="A11" i="763"/>
  <c r="A10" i="763"/>
  <c r="A9" i="763"/>
  <c r="A8" i="763"/>
  <c r="A7" i="763"/>
  <c r="A6" i="763"/>
  <c r="Q473" i="762"/>
  <c r="P473" i="762"/>
  <c r="O473" i="762"/>
  <c r="N473" i="762"/>
  <c r="M473" i="762"/>
  <c r="L473" i="762"/>
  <c r="K473" i="762"/>
  <c r="J473" i="762"/>
  <c r="I473" i="762"/>
  <c r="H473" i="762"/>
  <c r="G473" i="762"/>
  <c r="F473" i="762"/>
  <c r="E473" i="762"/>
  <c r="D473" i="762"/>
  <c r="C473" i="762"/>
  <c r="C147" i="761" l="1"/>
  <c r="C268" i="760" l="1"/>
  <c r="Q463" i="759"/>
  <c r="P463" i="759"/>
  <c r="O463" i="759"/>
  <c r="N463" i="759"/>
  <c r="M463" i="759"/>
  <c r="L463" i="759"/>
  <c r="K463" i="759"/>
  <c r="J463" i="759"/>
  <c r="I463" i="759"/>
  <c r="H463" i="759"/>
  <c r="G463" i="759"/>
  <c r="F463" i="759"/>
  <c r="E463" i="759"/>
  <c r="D463" i="759"/>
  <c r="C463" i="759"/>
  <c r="A152" i="738" l="1"/>
  <c r="D151" i="738" l="1"/>
  <c r="A151" i="738"/>
  <c r="D150" i="738"/>
  <c r="A150" i="738"/>
  <c r="D149" i="738"/>
  <c r="A149" i="738"/>
  <c r="D148" i="738"/>
  <c r="A148" i="738"/>
  <c r="D147" i="738"/>
  <c r="A147" i="738"/>
  <c r="D146" i="738"/>
  <c r="A146" i="738"/>
  <c r="D145" i="738"/>
  <c r="A145" i="738"/>
  <c r="D144" i="738"/>
  <c r="A144" i="738"/>
  <c r="D143" i="738"/>
  <c r="A143" i="738"/>
  <c r="D142" i="738"/>
  <c r="A142" i="738"/>
  <c r="D141" i="738"/>
  <c r="A141" i="738"/>
  <c r="D140" i="738"/>
  <c r="A140" i="738"/>
  <c r="D139" i="738"/>
  <c r="A139" i="738"/>
  <c r="D138" i="738"/>
  <c r="A138" i="738"/>
  <c r="D137" i="738"/>
  <c r="A137" i="738"/>
  <c r="D136" i="738"/>
  <c r="A136" i="738"/>
  <c r="D135" i="738"/>
  <c r="A135" i="738"/>
  <c r="D134" i="738"/>
  <c r="A134" i="738"/>
  <c r="D133" i="738"/>
  <c r="A133" i="738"/>
  <c r="D132" i="738"/>
  <c r="A132" i="738"/>
  <c r="D131" i="738"/>
  <c r="A131" i="738"/>
  <c r="D130" i="738"/>
  <c r="A130" i="738"/>
  <c r="D129" i="738"/>
  <c r="A129" i="738"/>
  <c r="D128" i="738"/>
  <c r="A128" i="738"/>
  <c r="D127" i="738"/>
  <c r="A127" i="738"/>
  <c r="D126" i="738"/>
  <c r="A126" i="738"/>
  <c r="D125" i="738"/>
  <c r="A125" i="738"/>
  <c r="D124" i="738"/>
  <c r="A124" i="738"/>
  <c r="D123" i="738"/>
  <c r="A123" i="738"/>
  <c r="D122" i="738"/>
  <c r="A122" i="738"/>
  <c r="D121" i="738"/>
  <c r="A121" i="738"/>
  <c r="D120" i="738"/>
  <c r="A120" i="738"/>
  <c r="D119" i="738"/>
  <c r="A119" i="738"/>
  <c r="D118" i="738"/>
  <c r="A118" i="738"/>
  <c r="D117" i="738"/>
  <c r="A117" i="738"/>
  <c r="D116" i="738"/>
  <c r="A116" i="738"/>
  <c r="D115" i="738"/>
  <c r="A115" i="738"/>
  <c r="D114" i="738"/>
  <c r="A114" i="738"/>
  <c r="D113" i="738"/>
  <c r="A113" i="738"/>
  <c r="D112" i="738"/>
  <c r="A112" i="738"/>
  <c r="D111" i="738"/>
  <c r="A111" i="738"/>
  <c r="D110" i="738"/>
  <c r="A110" i="738"/>
  <c r="D109" i="738"/>
  <c r="A109" i="738"/>
  <c r="D108" i="738"/>
  <c r="A108" i="738"/>
  <c r="D107" i="738"/>
  <c r="A107" i="738"/>
  <c r="D106" i="738"/>
  <c r="A106" i="738"/>
  <c r="D105" i="738"/>
  <c r="A105" i="738"/>
  <c r="D104" i="738"/>
  <c r="A104" i="738"/>
  <c r="D103" i="738"/>
  <c r="A103" i="738"/>
  <c r="D102" i="738"/>
  <c r="A102" i="738"/>
  <c r="D101" i="738"/>
  <c r="A101" i="738"/>
  <c r="D100" i="738"/>
  <c r="A100" i="738"/>
  <c r="D99" i="738"/>
  <c r="A99" i="738"/>
  <c r="D98" i="738"/>
  <c r="A98" i="738"/>
  <c r="D97" i="738"/>
  <c r="A97" i="738"/>
  <c r="D96" i="738"/>
  <c r="A96" i="738"/>
  <c r="D95" i="738"/>
  <c r="A95" i="738"/>
  <c r="D94" i="738"/>
  <c r="A94" i="738"/>
  <c r="D93" i="738"/>
  <c r="A93" i="738"/>
  <c r="D92" i="738"/>
  <c r="A92" i="738"/>
  <c r="D91" i="738"/>
  <c r="A91" i="738"/>
  <c r="D90" i="738"/>
  <c r="A90" i="738"/>
  <c r="D89" i="738"/>
  <c r="A89" i="738"/>
  <c r="D88" i="738"/>
  <c r="A88" i="738"/>
  <c r="D87" i="738"/>
  <c r="A87" i="738"/>
  <c r="D86" i="738"/>
  <c r="A86" i="738"/>
  <c r="D85" i="738"/>
  <c r="A85" i="738"/>
  <c r="D84" i="738"/>
  <c r="A84" i="738"/>
  <c r="D83" i="738"/>
  <c r="A83" i="738"/>
  <c r="D82" i="738"/>
  <c r="A82" i="738"/>
  <c r="D81" i="738"/>
  <c r="A81" i="738"/>
  <c r="D80" i="738"/>
  <c r="A80" i="738"/>
  <c r="D79" i="738"/>
  <c r="A79" i="738"/>
  <c r="D78" i="738"/>
  <c r="A78" i="738"/>
  <c r="D77" i="738"/>
  <c r="A77" i="738"/>
  <c r="D76" i="738"/>
  <c r="A76" i="738"/>
  <c r="D75" i="738"/>
  <c r="A75" i="738"/>
  <c r="D74" i="738"/>
  <c r="A74" i="738"/>
  <c r="D73" i="738"/>
  <c r="A73" i="738"/>
  <c r="D72" i="738"/>
  <c r="A72" i="738"/>
  <c r="D71" i="738"/>
  <c r="A71" i="738"/>
  <c r="D70" i="738"/>
  <c r="A70" i="738"/>
  <c r="D69" i="738"/>
  <c r="A69" i="738"/>
  <c r="D68" i="738"/>
  <c r="A68" i="738"/>
  <c r="D67" i="738"/>
  <c r="A67" i="738"/>
  <c r="D66" i="738"/>
  <c r="A66" i="738"/>
  <c r="D65" i="738"/>
  <c r="A65" i="738"/>
  <c r="D64" i="738"/>
  <c r="A64" i="738"/>
  <c r="D63" i="738"/>
  <c r="A63" i="738"/>
  <c r="D62" i="738"/>
  <c r="A62" i="738"/>
  <c r="D61" i="738"/>
  <c r="A61" i="738"/>
  <c r="D60" i="738"/>
  <c r="A60" i="738"/>
  <c r="D59" i="738"/>
  <c r="A59" i="738"/>
  <c r="D58" i="738"/>
  <c r="A58" i="738"/>
  <c r="D57" i="738"/>
  <c r="A57" i="738"/>
  <c r="D56" i="738"/>
  <c r="A56" i="738"/>
  <c r="D55" i="738"/>
  <c r="A55" i="738"/>
  <c r="D54" i="738"/>
  <c r="A54" i="738"/>
  <c r="D53" i="738"/>
  <c r="A53" i="738"/>
  <c r="D52" i="738"/>
  <c r="A52" i="738"/>
  <c r="D51" i="738"/>
  <c r="A51" i="738"/>
  <c r="D50" i="738"/>
  <c r="A50" i="738"/>
  <c r="D49" i="738"/>
  <c r="A49" i="738"/>
  <c r="D48" i="738"/>
  <c r="A48" i="738"/>
  <c r="D47" i="738"/>
  <c r="A47" i="738"/>
  <c r="D46" i="738"/>
  <c r="A46" i="738"/>
  <c r="D45" i="738"/>
  <c r="A45" i="738"/>
  <c r="D44" i="738"/>
  <c r="A44" i="738"/>
  <c r="D43" i="738"/>
  <c r="A43" i="738"/>
  <c r="D42" i="738"/>
  <c r="A42" i="738"/>
  <c r="D41" i="738"/>
  <c r="A41" i="738"/>
  <c r="D40" i="738"/>
  <c r="A40" i="738"/>
  <c r="D39" i="738"/>
  <c r="A39" i="738"/>
  <c r="D38" i="738"/>
  <c r="A38" i="738"/>
  <c r="D37" i="738"/>
  <c r="A37" i="738"/>
  <c r="D36" i="738"/>
  <c r="A36" i="738"/>
  <c r="D35" i="738"/>
  <c r="A35" i="738"/>
  <c r="D34" i="738"/>
  <c r="A34" i="738"/>
  <c r="D33" i="738"/>
  <c r="A33" i="738"/>
  <c r="D32" i="738"/>
  <c r="A32" i="738"/>
  <c r="D31" i="738"/>
  <c r="A31" i="738"/>
  <c r="D30" i="738"/>
  <c r="A30" i="738"/>
  <c r="D29" i="738"/>
  <c r="A29" i="738"/>
  <c r="D28" i="738"/>
  <c r="A28" i="738"/>
  <c r="D27" i="738"/>
  <c r="A27" i="738"/>
  <c r="D26" i="738"/>
  <c r="A26" i="738"/>
  <c r="D25" i="738"/>
  <c r="A25" i="738"/>
  <c r="D24" i="738"/>
  <c r="A24" i="738"/>
  <c r="D23" i="738"/>
  <c r="A23" i="738"/>
  <c r="D22" i="738"/>
  <c r="A22" i="738"/>
  <c r="D21" i="738"/>
  <c r="A21" i="738"/>
  <c r="D20" i="738"/>
  <c r="A20" i="738"/>
  <c r="D19" i="738"/>
  <c r="A19" i="738"/>
  <c r="D18" i="738"/>
  <c r="A18" i="738"/>
  <c r="D17" i="738"/>
  <c r="A17" i="738"/>
  <c r="D16" i="738"/>
  <c r="A16" i="738"/>
  <c r="D15" i="738"/>
  <c r="A15" i="738"/>
  <c r="D14" i="738"/>
  <c r="A14" i="738"/>
  <c r="D13" i="738"/>
  <c r="A13" i="738"/>
  <c r="D12" i="738"/>
  <c r="A12" i="738"/>
  <c r="D11" i="738"/>
  <c r="A11" i="738"/>
  <c r="D10" i="738"/>
  <c r="A10" i="738"/>
  <c r="D9" i="738"/>
  <c r="A9" i="738"/>
  <c r="D8" i="738"/>
  <c r="A8" i="738"/>
  <c r="D7" i="738"/>
  <c r="A7" i="738"/>
  <c r="D6" i="738"/>
  <c r="A6" i="738"/>
  <c r="D5" i="738"/>
  <c r="A5" i="738"/>
  <c r="D4" i="738"/>
  <c r="A4" i="738"/>
  <c r="D3" i="738"/>
  <c r="A3" i="738"/>
  <c r="AG1" i="738"/>
  <c r="AF1" i="738"/>
  <c r="AE1" i="738"/>
  <c r="AD1" i="738"/>
  <c r="AC1" i="738"/>
  <c r="AB1" i="738"/>
  <c r="AA1" i="738"/>
  <c r="Z1" i="738"/>
  <c r="Y1" i="738"/>
  <c r="X1" i="738"/>
  <c r="W1" i="738"/>
  <c r="V1" i="738"/>
  <c r="U1" i="738"/>
  <c r="T1" i="738"/>
  <c r="S1" i="738"/>
  <c r="R1" i="738"/>
  <c r="Q1" i="738"/>
  <c r="P1" i="738"/>
  <c r="O1" i="738"/>
  <c r="N1" i="738"/>
  <c r="M1" i="738"/>
  <c r="L1" i="738"/>
  <c r="K1" i="738"/>
  <c r="J1" i="738"/>
  <c r="I1" i="738"/>
  <c r="H1" i="738"/>
  <c r="G1" i="738"/>
  <c r="F1" i="738"/>
  <c r="E1" i="738"/>
  <c r="D1" i="738"/>
  <c r="C1" i="738"/>
  <c r="B1" i="738"/>
  <c r="A1" i="738"/>
  <c r="R13" i="737" l="1"/>
  <c r="L477" i="734" l="1"/>
  <c r="K477" i="734"/>
  <c r="J477" i="734"/>
  <c r="I477" i="734"/>
  <c r="H477" i="734"/>
  <c r="G477" i="734"/>
  <c r="F477" i="734"/>
  <c r="E477" i="734"/>
  <c r="D477" i="734"/>
  <c r="C477" i="734"/>
  <c r="N476" i="734"/>
  <c r="N475" i="734"/>
  <c r="N474" i="734"/>
  <c r="N473" i="734"/>
  <c r="N472" i="734"/>
  <c r="N471" i="734"/>
  <c r="N470" i="734"/>
  <c r="N469" i="734"/>
  <c r="N468" i="734"/>
  <c r="N467" i="734"/>
  <c r="N466" i="734"/>
  <c r="N465" i="734"/>
  <c r="N464" i="734"/>
  <c r="N463" i="734"/>
  <c r="N462" i="734"/>
  <c r="N461" i="734"/>
  <c r="N460" i="734"/>
  <c r="N459" i="734"/>
  <c r="N458" i="734"/>
  <c r="N457" i="734"/>
  <c r="N456" i="734"/>
  <c r="N455" i="734"/>
  <c r="N454" i="734"/>
  <c r="N453" i="734"/>
  <c r="N452" i="734"/>
  <c r="N451" i="734"/>
  <c r="N450" i="734"/>
  <c r="N449" i="734"/>
  <c r="N448" i="734"/>
  <c r="N447" i="734"/>
  <c r="N446" i="734"/>
  <c r="N445" i="734"/>
  <c r="N444" i="734"/>
  <c r="N443" i="734"/>
  <c r="N442" i="734"/>
  <c r="N441" i="734"/>
  <c r="N440" i="734"/>
  <c r="N439" i="734"/>
  <c r="N438" i="734"/>
  <c r="N437" i="734"/>
  <c r="N436" i="734"/>
  <c r="N435" i="734"/>
  <c r="N434" i="734"/>
  <c r="N433" i="734"/>
  <c r="N432" i="734"/>
  <c r="N431" i="734"/>
  <c r="N430" i="734"/>
  <c r="N429" i="734"/>
  <c r="N428" i="734"/>
  <c r="N427" i="734"/>
  <c r="N426" i="734"/>
  <c r="N425" i="734"/>
  <c r="N424" i="734"/>
  <c r="N423" i="734"/>
  <c r="N422" i="734"/>
  <c r="N421" i="734"/>
  <c r="N420" i="734"/>
  <c r="N419" i="734"/>
  <c r="N418" i="734"/>
  <c r="N417" i="734"/>
  <c r="N416" i="734"/>
  <c r="N415" i="734"/>
  <c r="N414" i="734"/>
  <c r="N413" i="734"/>
  <c r="N412" i="734"/>
  <c r="N411" i="734"/>
  <c r="N410" i="734"/>
  <c r="N409" i="734"/>
  <c r="N408" i="734"/>
  <c r="N407" i="734"/>
  <c r="N406" i="734"/>
  <c r="N405" i="734"/>
  <c r="N404" i="734"/>
  <c r="N403" i="734"/>
  <c r="N402" i="734"/>
  <c r="N401" i="734"/>
  <c r="N400" i="734"/>
  <c r="N399" i="734"/>
  <c r="N398" i="734"/>
  <c r="N397" i="734"/>
  <c r="N396" i="734"/>
  <c r="N395" i="734"/>
  <c r="N394" i="734"/>
  <c r="N393" i="734"/>
  <c r="N392" i="734"/>
  <c r="N391" i="734"/>
  <c r="N390" i="734"/>
  <c r="N389" i="734"/>
  <c r="N388" i="734"/>
  <c r="N387" i="734"/>
  <c r="N386" i="734"/>
  <c r="N385" i="734"/>
  <c r="N384" i="734"/>
  <c r="N383" i="734"/>
  <c r="N382" i="734"/>
  <c r="N381" i="734"/>
  <c r="N380" i="734"/>
  <c r="N379" i="734"/>
  <c r="N378" i="734"/>
  <c r="N377" i="734"/>
  <c r="N376" i="734"/>
  <c r="N375" i="734"/>
  <c r="N374" i="734"/>
  <c r="N373" i="734"/>
  <c r="N372" i="734"/>
  <c r="N371" i="734"/>
  <c r="N370" i="734"/>
  <c r="N369" i="734"/>
  <c r="N368" i="734"/>
  <c r="N367" i="734"/>
  <c r="N366" i="734"/>
  <c r="N365" i="734"/>
  <c r="N364" i="734"/>
  <c r="N363" i="734"/>
  <c r="N362" i="734"/>
  <c r="N361" i="734"/>
  <c r="N360" i="734"/>
  <c r="N359" i="734"/>
  <c r="N358" i="734"/>
  <c r="N357" i="734"/>
  <c r="N356" i="734"/>
  <c r="N355" i="734"/>
  <c r="N354" i="734"/>
  <c r="N353" i="734"/>
  <c r="N352" i="734"/>
  <c r="N351" i="734"/>
  <c r="N350" i="734"/>
  <c r="N349" i="734"/>
  <c r="N348" i="734"/>
  <c r="N347" i="734"/>
  <c r="N346" i="734"/>
  <c r="N345" i="734"/>
  <c r="N344" i="734"/>
  <c r="N343" i="734"/>
  <c r="N342" i="734"/>
  <c r="N341" i="734"/>
  <c r="N340" i="734"/>
  <c r="N339" i="734"/>
  <c r="N338" i="734"/>
  <c r="N337" i="734"/>
  <c r="N336" i="734"/>
  <c r="N335" i="734"/>
  <c r="N334" i="734"/>
  <c r="N333" i="734"/>
  <c r="N332" i="734"/>
  <c r="N331" i="734"/>
  <c r="N330" i="734"/>
  <c r="N329" i="734"/>
  <c r="N328" i="734"/>
  <c r="N327" i="734"/>
  <c r="N326" i="734"/>
  <c r="N325" i="734"/>
  <c r="N324" i="734"/>
  <c r="N323" i="734"/>
  <c r="N322" i="734"/>
  <c r="N321" i="734"/>
  <c r="N320" i="734"/>
  <c r="N319" i="734"/>
  <c r="N318" i="734"/>
  <c r="N317" i="734"/>
  <c r="N316" i="734"/>
  <c r="N315" i="734"/>
  <c r="N314" i="734"/>
  <c r="N313" i="734"/>
  <c r="N312" i="734"/>
  <c r="N311" i="734"/>
  <c r="N310" i="734"/>
  <c r="N309" i="734"/>
  <c r="N308" i="734"/>
  <c r="N307" i="734"/>
  <c r="N306" i="734"/>
  <c r="N305" i="734"/>
  <c r="N304" i="734"/>
  <c r="N303" i="734"/>
  <c r="N302" i="734"/>
  <c r="N301" i="734"/>
  <c r="N300" i="734"/>
  <c r="N299" i="734"/>
  <c r="N298" i="734"/>
  <c r="N297" i="734"/>
  <c r="N296" i="734"/>
  <c r="N295" i="734"/>
  <c r="N294" i="734"/>
  <c r="N293" i="734"/>
  <c r="N292" i="734"/>
  <c r="N291" i="734"/>
  <c r="N290" i="734"/>
  <c r="N289" i="734"/>
  <c r="N288" i="734"/>
  <c r="N287" i="734"/>
  <c r="N286" i="734"/>
  <c r="N285" i="734"/>
  <c r="N284" i="734"/>
  <c r="N283" i="734"/>
  <c r="N282" i="734"/>
  <c r="N281" i="734"/>
  <c r="N280" i="734"/>
  <c r="N279" i="734"/>
  <c r="N278" i="734"/>
  <c r="N277" i="734"/>
  <c r="N276" i="734"/>
  <c r="N275" i="734"/>
  <c r="N274" i="734"/>
  <c r="N273" i="734"/>
  <c r="N272" i="734"/>
  <c r="N271" i="734"/>
  <c r="N270" i="734"/>
  <c r="N269" i="734"/>
  <c r="N268" i="734"/>
  <c r="N267" i="734"/>
  <c r="N266" i="734"/>
  <c r="N265" i="734"/>
  <c r="N264" i="734"/>
  <c r="N263" i="734"/>
  <c r="N262" i="734"/>
  <c r="N261" i="734"/>
  <c r="N260" i="734"/>
  <c r="N259" i="734"/>
  <c r="N258" i="734"/>
  <c r="N257" i="734"/>
  <c r="N256" i="734"/>
  <c r="N255" i="734"/>
  <c r="N254" i="734"/>
  <c r="N253" i="734"/>
  <c r="N252" i="734"/>
  <c r="N251" i="734"/>
  <c r="N250" i="734"/>
  <c r="N249" i="734"/>
  <c r="N248" i="734"/>
  <c r="N247" i="734"/>
  <c r="N246" i="734"/>
  <c r="N245" i="734"/>
  <c r="N244" i="734"/>
  <c r="N243" i="734"/>
  <c r="N242" i="734"/>
  <c r="N241" i="734"/>
  <c r="N240" i="734"/>
  <c r="N239" i="734"/>
  <c r="N238" i="734"/>
  <c r="N237" i="734"/>
  <c r="N236" i="734"/>
  <c r="N235" i="734"/>
  <c r="N234" i="734"/>
  <c r="N233" i="734"/>
  <c r="N232" i="734"/>
  <c r="N231" i="734"/>
  <c r="N230" i="734"/>
  <c r="N229" i="734"/>
  <c r="N228" i="734"/>
  <c r="N227" i="734"/>
  <c r="N226" i="734"/>
  <c r="N225" i="734"/>
  <c r="N224" i="734"/>
  <c r="N223" i="734"/>
  <c r="N222" i="734"/>
  <c r="N221" i="734"/>
  <c r="N220" i="734"/>
  <c r="N219" i="734"/>
  <c r="N218" i="734"/>
  <c r="N217" i="734"/>
  <c r="N216" i="734"/>
  <c r="N215" i="734"/>
  <c r="N214" i="734"/>
  <c r="N213" i="734"/>
  <c r="N212" i="734"/>
  <c r="N211" i="734"/>
  <c r="N210" i="734"/>
  <c r="N209" i="734"/>
  <c r="N208" i="734"/>
  <c r="N207" i="734"/>
  <c r="N206" i="734"/>
  <c r="N205" i="734"/>
  <c r="N204" i="734"/>
  <c r="N203" i="734"/>
  <c r="N202" i="734"/>
  <c r="N201" i="734"/>
  <c r="N200" i="734"/>
  <c r="N199" i="734"/>
  <c r="N198" i="734"/>
  <c r="N197" i="734"/>
  <c r="N196" i="734"/>
  <c r="N195" i="734"/>
  <c r="N194" i="734"/>
  <c r="N193" i="734"/>
  <c r="N192" i="734"/>
  <c r="N191" i="734"/>
  <c r="N190" i="734"/>
  <c r="N189" i="734"/>
  <c r="N188" i="734"/>
  <c r="N187" i="734"/>
  <c r="N186" i="734"/>
  <c r="N185" i="734"/>
  <c r="N184" i="734"/>
  <c r="N183" i="734"/>
  <c r="N182" i="734"/>
  <c r="N181" i="734"/>
  <c r="N180" i="734"/>
  <c r="N179" i="734"/>
  <c r="N178" i="734"/>
  <c r="N177" i="734"/>
  <c r="N176" i="734"/>
  <c r="N175" i="734"/>
  <c r="N174" i="734"/>
  <c r="N173" i="734"/>
  <c r="N172" i="734"/>
  <c r="N171" i="734"/>
  <c r="N170" i="734"/>
  <c r="N169" i="734"/>
  <c r="N168" i="734"/>
  <c r="N167" i="734"/>
  <c r="N166" i="734"/>
  <c r="N165" i="734"/>
  <c r="N164" i="734"/>
  <c r="N163" i="734"/>
  <c r="N162" i="734"/>
  <c r="N161" i="734"/>
  <c r="N160" i="734"/>
  <c r="N159" i="734"/>
  <c r="N158" i="734"/>
  <c r="N157" i="734"/>
  <c r="N156" i="734"/>
  <c r="N155" i="734"/>
  <c r="N154" i="734"/>
  <c r="N153" i="734"/>
  <c r="N152" i="734"/>
  <c r="N151" i="734"/>
  <c r="N150" i="734"/>
  <c r="N149" i="734"/>
  <c r="N148" i="734"/>
  <c r="N147" i="734"/>
  <c r="N146" i="734"/>
  <c r="N145" i="734"/>
  <c r="N144" i="734"/>
  <c r="N143" i="734"/>
  <c r="N142" i="734"/>
  <c r="N141" i="734"/>
  <c r="N140" i="734"/>
  <c r="N139" i="734"/>
  <c r="N138" i="734"/>
  <c r="N137" i="734"/>
  <c r="N136" i="734"/>
  <c r="N135" i="734"/>
  <c r="N134" i="734"/>
  <c r="N133" i="734"/>
  <c r="N132" i="734"/>
  <c r="N131" i="734"/>
  <c r="N130" i="734"/>
  <c r="N129" i="734"/>
  <c r="N128" i="734"/>
  <c r="N127" i="734"/>
  <c r="N126" i="734"/>
  <c r="N125" i="734"/>
  <c r="N124" i="734"/>
  <c r="N123" i="734"/>
  <c r="N122" i="734"/>
  <c r="N121" i="734"/>
  <c r="N120" i="734"/>
  <c r="N119" i="734"/>
  <c r="N118" i="734"/>
  <c r="N117" i="734"/>
  <c r="N116" i="734"/>
  <c r="N115" i="734"/>
  <c r="N114" i="734"/>
  <c r="N113" i="734"/>
  <c r="N112" i="734"/>
  <c r="N111" i="734"/>
  <c r="N110" i="734"/>
  <c r="N109" i="734"/>
  <c r="N108" i="734"/>
  <c r="N107" i="734"/>
  <c r="N106" i="734"/>
  <c r="N105" i="734"/>
  <c r="N104" i="734"/>
  <c r="N103" i="734"/>
  <c r="N102" i="734"/>
  <c r="N101" i="734"/>
  <c r="N100" i="734"/>
  <c r="N99" i="734"/>
  <c r="N98" i="734"/>
  <c r="N97" i="734"/>
  <c r="N96" i="734"/>
  <c r="N95" i="734"/>
  <c r="N94" i="734"/>
  <c r="N93" i="734"/>
  <c r="N92" i="734"/>
  <c r="N91" i="734"/>
  <c r="N90" i="734"/>
  <c r="N89" i="734"/>
  <c r="N88" i="734"/>
  <c r="N87" i="734"/>
  <c r="N86" i="734"/>
  <c r="N85" i="734"/>
  <c r="N84" i="734"/>
  <c r="N83" i="734"/>
  <c r="N82" i="734"/>
  <c r="N81" i="734"/>
  <c r="N80" i="734"/>
  <c r="N79" i="734"/>
  <c r="N78" i="734"/>
  <c r="N77" i="734"/>
  <c r="N76" i="734"/>
  <c r="N75" i="734"/>
  <c r="N74" i="734"/>
  <c r="N73" i="734"/>
  <c r="N72" i="734"/>
  <c r="N71" i="734"/>
  <c r="N70" i="734"/>
  <c r="N69" i="734"/>
  <c r="N68" i="734"/>
  <c r="N67" i="734"/>
  <c r="N66" i="734"/>
  <c r="N65" i="734"/>
  <c r="N64" i="734"/>
  <c r="N63" i="734"/>
  <c r="N62" i="734"/>
  <c r="N61" i="734"/>
  <c r="N60" i="734"/>
  <c r="N59" i="734"/>
  <c r="N58" i="734"/>
  <c r="N57" i="734"/>
  <c r="N56" i="734"/>
  <c r="N55" i="734"/>
  <c r="N54" i="734"/>
  <c r="N53" i="734"/>
  <c r="N52" i="734"/>
  <c r="N51" i="734"/>
  <c r="N50" i="734"/>
  <c r="N49" i="734"/>
  <c r="N48" i="734"/>
  <c r="N47" i="734"/>
  <c r="N46" i="734"/>
  <c r="N45" i="734"/>
  <c r="N44" i="734"/>
  <c r="N43" i="734"/>
  <c r="N42" i="734"/>
  <c r="N41" i="734"/>
  <c r="N40" i="734"/>
  <c r="N39" i="734"/>
  <c r="N38" i="734"/>
  <c r="N37" i="734"/>
  <c r="N36" i="734"/>
  <c r="N35" i="734"/>
  <c r="N34" i="734"/>
  <c r="N33" i="734"/>
  <c r="N32" i="734"/>
  <c r="N31" i="734"/>
  <c r="N30" i="734"/>
  <c r="N29" i="734"/>
  <c r="N28" i="734"/>
  <c r="N27" i="734"/>
  <c r="N26" i="734"/>
  <c r="N25" i="734"/>
  <c r="N24" i="734"/>
  <c r="N23" i="734"/>
  <c r="N22" i="734"/>
  <c r="N21" i="734"/>
  <c r="N20" i="734"/>
  <c r="N19" i="734"/>
  <c r="N18" i="734"/>
  <c r="N17" i="734"/>
  <c r="N16" i="734"/>
  <c r="N15" i="734"/>
  <c r="N14" i="734"/>
  <c r="N13" i="734"/>
  <c r="N12" i="734"/>
  <c r="N11" i="734"/>
  <c r="N10" i="734"/>
  <c r="N9" i="734"/>
  <c r="N8" i="734"/>
  <c r="N7" i="734"/>
  <c r="N6" i="734"/>
  <c r="N5" i="734"/>
  <c r="N4" i="734"/>
  <c r="N3" i="734"/>
  <c r="M477" i="734"/>
  <c r="N1" i="734"/>
  <c r="M1" i="734"/>
  <c r="L1" i="734"/>
  <c r="K1" i="734"/>
  <c r="J1" i="734"/>
  <c r="I1" i="734"/>
  <c r="H1" i="734"/>
  <c r="G1" i="734"/>
  <c r="F1" i="734"/>
  <c r="E1" i="734"/>
  <c r="D1" i="734"/>
  <c r="C1" i="734"/>
  <c r="B1" i="734"/>
  <c r="A1" i="734"/>
  <c r="D260" i="733"/>
  <c r="A260" i="733"/>
  <c r="D259" i="733"/>
  <c r="A259" i="733"/>
  <c r="D258" i="733"/>
  <c r="A258" i="733"/>
  <c r="D257" i="733"/>
  <c r="A257" i="733"/>
  <c r="D256" i="733"/>
  <c r="A256" i="733"/>
  <c r="D255" i="733"/>
  <c r="A255" i="733"/>
  <c r="D254" i="733"/>
  <c r="A254" i="733"/>
  <c r="D253" i="733"/>
  <c r="A253" i="733"/>
  <c r="D252" i="733"/>
  <c r="A252" i="733"/>
  <c r="D251" i="733"/>
  <c r="A251" i="733"/>
  <c r="D250" i="733"/>
  <c r="A250" i="733"/>
  <c r="D249" i="733"/>
  <c r="A249" i="733"/>
  <c r="D248" i="733"/>
  <c r="A248" i="733"/>
  <c r="D247" i="733"/>
  <c r="A247" i="733"/>
  <c r="D246" i="733"/>
  <c r="A246" i="733"/>
  <c r="D245" i="733"/>
  <c r="A245" i="733"/>
  <c r="D244" i="733"/>
  <c r="A244" i="733"/>
  <c r="D243" i="733"/>
  <c r="A243" i="733"/>
  <c r="D242" i="733"/>
  <c r="A242" i="733"/>
  <c r="D241" i="733"/>
  <c r="A241" i="733"/>
  <c r="D240" i="733"/>
  <c r="A240" i="733"/>
  <c r="D239" i="733"/>
  <c r="A239" i="733"/>
  <c r="D238" i="733"/>
  <c r="A238" i="733"/>
  <c r="D237" i="733"/>
  <c r="A237" i="733"/>
  <c r="D236" i="733"/>
  <c r="A236" i="733"/>
  <c r="D235" i="733"/>
  <c r="A235" i="733"/>
  <c r="D234" i="733"/>
  <c r="A234" i="733"/>
  <c r="D233" i="733"/>
  <c r="A233" i="733"/>
  <c r="D232" i="733"/>
  <c r="A232" i="733"/>
  <c r="D231" i="733"/>
  <c r="A231" i="733"/>
  <c r="D230" i="733"/>
  <c r="A230" i="733"/>
  <c r="D229" i="733"/>
  <c r="A229" i="733"/>
  <c r="D228" i="733"/>
  <c r="A228" i="733"/>
  <c r="D227" i="733"/>
  <c r="A227" i="733"/>
  <c r="D226" i="733"/>
  <c r="A226" i="733"/>
  <c r="D225" i="733"/>
  <c r="A225" i="733"/>
  <c r="D224" i="733"/>
  <c r="A224" i="733"/>
  <c r="D223" i="733"/>
  <c r="A223" i="733"/>
  <c r="D222" i="733"/>
  <c r="A222" i="733"/>
  <c r="D221" i="733"/>
  <c r="A221" i="733"/>
  <c r="D220" i="733"/>
  <c r="A220" i="733"/>
  <c r="D219" i="733"/>
  <c r="A219" i="733"/>
  <c r="D218" i="733"/>
  <c r="A218" i="733"/>
  <c r="D217" i="733"/>
  <c r="A217" i="733"/>
  <c r="D216" i="733"/>
  <c r="A216" i="733"/>
  <c r="D215" i="733"/>
  <c r="A215" i="733"/>
  <c r="D214" i="733"/>
  <c r="A214" i="733"/>
  <c r="D213" i="733"/>
  <c r="A213" i="733"/>
  <c r="D212" i="733"/>
  <c r="A212" i="733"/>
  <c r="D211" i="733"/>
  <c r="A211" i="733"/>
  <c r="D210" i="733"/>
  <c r="A210" i="733"/>
  <c r="D209" i="733"/>
  <c r="A209" i="733"/>
  <c r="D208" i="733"/>
  <c r="A208" i="733"/>
  <c r="D207" i="733"/>
  <c r="A207" i="733"/>
  <c r="D206" i="733"/>
  <c r="A206" i="733"/>
  <c r="D205" i="733"/>
  <c r="A205" i="733"/>
  <c r="D204" i="733"/>
  <c r="A204" i="733"/>
  <c r="D203" i="733"/>
  <c r="A203" i="733"/>
  <c r="D202" i="733"/>
  <c r="A202" i="733"/>
  <c r="D201" i="733"/>
  <c r="A201" i="733"/>
  <c r="D200" i="733"/>
  <c r="A200" i="733"/>
  <c r="D199" i="733"/>
  <c r="A199" i="733"/>
  <c r="D198" i="733"/>
  <c r="A198" i="733"/>
  <c r="D197" i="733"/>
  <c r="A197" i="733"/>
  <c r="D196" i="733"/>
  <c r="A196" i="733"/>
  <c r="D195" i="733"/>
  <c r="A195" i="733"/>
  <c r="D194" i="733"/>
  <c r="A194" i="733"/>
  <c r="D193" i="733"/>
  <c r="A193" i="733"/>
  <c r="D192" i="733"/>
  <c r="A192" i="733"/>
  <c r="D191" i="733"/>
  <c r="A191" i="733"/>
  <c r="D190" i="733"/>
  <c r="A190" i="733"/>
  <c r="D189" i="733"/>
  <c r="A189" i="733"/>
  <c r="D188" i="733"/>
  <c r="A188" i="733"/>
  <c r="AE187" i="733"/>
  <c r="Z187" i="733"/>
  <c r="U187" i="733"/>
  <c r="P187" i="733"/>
  <c r="D187" i="733"/>
  <c r="D186" i="733"/>
  <c r="A186" i="733"/>
  <c r="D185" i="733"/>
  <c r="A185" i="733"/>
  <c r="D184" i="733"/>
  <c r="A184" i="733"/>
  <c r="D183" i="733"/>
  <c r="A183" i="733"/>
  <c r="D182" i="733"/>
  <c r="A182" i="733"/>
  <c r="D181" i="733"/>
  <c r="A181" i="733"/>
  <c r="D180" i="733"/>
  <c r="A180" i="733"/>
  <c r="D179" i="733"/>
  <c r="A179" i="733"/>
  <c r="D178" i="733"/>
  <c r="A178" i="733"/>
  <c r="D177" i="733"/>
  <c r="A177" i="733"/>
  <c r="D176" i="733"/>
  <c r="A176" i="733"/>
  <c r="D175" i="733"/>
  <c r="A175" i="733"/>
  <c r="D174" i="733"/>
  <c r="A174" i="733"/>
  <c r="D173" i="733"/>
  <c r="A173" i="733"/>
  <c r="D172" i="733"/>
  <c r="A172" i="733"/>
  <c r="D171" i="733"/>
  <c r="A171" i="733"/>
  <c r="D170" i="733"/>
  <c r="A170" i="733"/>
  <c r="D169" i="733"/>
  <c r="A169" i="733"/>
  <c r="D168" i="733"/>
  <c r="A168" i="733"/>
  <c r="D167" i="733"/>
  <c r="A167" i="733"/>
  <c r="D166" i="733"/>
  <c r="A166" i="733"/>
  <c r="D165" i="733"/>
  <c r="A165" i="733"/>
  <c r="D164" i="733"/>
  <c r="A164" i="733"/>
  <c r="D163" i="733"/>
  <c r="A163" i="733"/>
  <c r="D162" i="733"/>
  <c r="A162" i="733"/>
  <c r="D161" i="733"/>
  <c r="A161" i="733"/>
  <c r="D160" i="733"/>
  <c r="A160" i="733"/>
  <c r="D159" i="733"/>
  <c r="A159" i="733"/>
  <c r="D158" i="733"/>
  <c r="A158" i="733"/>
  <c r="D157" i="733"/>
  <c r="A157" i="733"/>
  <c r="D156" i="733"/>
  <c r="A156" i="733"/>
  <c r="D155" i="733"/>
  <c r="A155" i="733"/>
  <c r="D154" i="733"/>
  <c r="A154" i="733"/>
  <c r="D153" i="733"/>
  <c r="A153" i="733"/>
  <c r="D152" i="733"/>
  <c r="A152" i="733"/>
  <c r="D151" i="733"/>
  <c r="A151" i="733"/>
  <c r="D150" i="733"/>
  <c r="A150" i="733"/>
  <c r="D149" i="733"/>
  <c r="A149" i="733"/>
  <c r="D148" i="733"/>
  <c r="A148" i="733"/>
  <c r="D147" i="733"/>
  <c r="A147" i="733"/>
  <c r="D146" i="733"/>
  <c r="A146" i="733"/>
  <c r="D145" i="733"/>
  <c r="A145" i="733"/>
  <c r="D144" i="733"/>
  <c r="A144" i="733"/>
  <c r="D143" i="733"/>
  <c r="A143" i="733"/>
  <c r="D142" i="733"/>
  <c r="A142" i="733"/>
  <c r="D141" i="733"/>
  <c r="A141" i="733"/>
  <c r="D140" i="733"/>
  <c r="A140" i="733"/>
  <c r="D139" i="733"/>
  <c r="A139" i="733"/>
  <c r="D138" i="733"/>
  <c r="A138" i="733"/>
  <c r="D137" i="733"/>
  <c r="A137" i="733"/>
  <c r="D136" i="733"/>
  <c r="A136" i="733"/>
  <c r="D135" i="733"/>
  <c r="A135" i="733"/>
  <c r="D134" i="733"/>
  <c r="A134" i="733"/>
  <c r="D133" i="733"/>
  <c r="A133" i="733"/>
  <c r="D132" i="733"/>
  <c r="A132" i="733"/>
  <c r="D131" i="733"/>
  <c r="A131" i="733"/>
  <c r="D130" i="733"/>
  <c r="A130" i="733"/>
  <c r="D129" i="733"/>
  <c r="A129" i="733"/>
  <c r="D128" i="733"/>
  <c r="A128" i="733"/>
  <c r="D127" i="733"/>
  <c r="A127" i="733"/>
  <c r="D126" i="733"/>
  <c r="A126" i="733"/>
  <c r="D125" i="733"/>
  <c r="A125" i="733"/>
  <c r="D124" i="733"/>
  <c r="A124" i="733"/>
  <c r="D123" i="733"/>
  <c r="A123" i="733"/>
  <c r="D122" i="733"/>
  <c r="A122" i="733"/>
  <c r="D121" i="733"/>
  <c r="A121" i="733"/>
  <c r="D120" i="733"/>
  <c r="A120" i="733"/>
  <c r="D119" i="733"/>
  <c r="A119" i="733"/>
  <c r="D118" i="733"/>
  <c r="A118" i="733"/>
  <c r="D117" i="733"/>
  <c r="A117" i="733"/>
  <c r="D116" i="733"/>
  <c r="A116" i="733"/>
  <c r="D115" i="733"/>
  <c r="A115" i="733"/>
  <c r="D114" i="733"/>
  <c r="A114" i="733"/>
  <c r="D113" i="733"/>
  <c r="A113" i="733"/>
  <c r="D112" i="733"/>
  <c r="A112" i="733"/>
  <c r="D111" i="733"/>
  <c r="A111" i="733"/>
  <c r="D110" i="733"/>
  <c r="A110" i="733"/>
  <c r="D109" i="733"/>
  <c r="A109" i="733"/>
  <c r="D108" i="733"/>
  <c r="A108" i="733"/>
  <c r="D107" i="733"/>
  <c r="A107" i="733"/>
  <c r="D106" i="733"/>
  <c r="A106" i="733"/>
  <c r="D105" i="733"/>
  <c r="A105" i="733"/>
  <c r="D104" i="733"/>
  <c r="A104" i="733"/>
  <c r="D103" i="733"/>
  <c r="A103" i="733"/>
  <c r="D102" i="733"/>
  <c r="A102" i="733"/>
  <c r="D101" i="733"/>
  <c r="A101" i="733"/>
  <c r="D100" i="733"/>
  <c r="A100" i="733"/>
  <c r="D99" i="733"/>
  <c r="A99" i="733"/>
  <c r="D98" i="733"/>
  <c r="A98" i="733"/>
  <c r="D97" i="733"/>
  <c r="A97" i="733"/>
  <c r="D96" i="733"/>
  <c r="A96" i="733"/>
  <c r="D95" i="733"/>
  <c r="A95" i="733"/>
  <c r="D94" i="733"/>
  <c r="A94" i="733"/>
  <c r="D93" i="733"/>
  <c r="A93" i="733"/>
  <c r="D92" i="733"/>
  <c r="A92" i="733"/>
  <c r="D91" i="733"/>
  <c r="A91" i="733"/>
  <c r="D90" i="733"/>
  <c r="A90" i="733"/>
  <c r="D89" i="733"/>
  <c r="A89" i="733"/>
  <c r="D88" i="733"/>
  <c r="A88" i="733"/>
  <c r="D87" i="733"/>
  <c r="A87" i="733"/>
  <c r="D86" i="733"/>
  <c r="A86" i="733"/>
  <c r="D85" i="733"/>
  <c r="A85" i="733"/>
  <c r="D84" i="733"/>
  <c r="A84" i="733"/>
  <c r="D83" i="733"/>
  <c r="A83" i="733"/>
  <c r="D82" i="733"/>
  <c r="A82" i="733"/>
  <c r="D81" i="733"/>
  <c r="A81" i="733"/>
  <c r="D80" i="733"/>
  <c r="A80" i="733"/>
  <c r="D79" i="733"/>
  <c r="A79" i="733"/>
  <c r="D78" i="733"/>
  <c r="A78" i="733"/>
  <c r="D77" i="733"/>
  <c r="A77" i="733"/>
  <c r="D76" i="733"/>
  <c r="A76" i="733"/>
  <c r="D75" i="733"/>
  <c r="A75" i="733"/>
  <c r="D74" i="733"/>
  <c r="A74" i="733"/>
  <c r="D73" i="733"/>
  <c r="A73" i="733"/>
  <c r="D72" i="733"/>
  <c r="A72" i="733"/>
  <c r="D71" i="733"/>
  <c r="A71" i="733"/>
  <c r="D70" i="733"/>
  <c r="A70" i="733"/>
  <c r="D69" i="733"/>
  <c r="A69" i="733"/>
  <c r="D68" i="733"/>
  <c r="A68" i="733"/>
  <c r="D67" i="733"/>
  <c r="A67" i="733"/>
  <c r="D66" i="733"/>
  <c r="A66" i="733"/>
  <c r="D65" i="733"/>
  <c r="A65" i="733"/>
  <c r="D64" i="733"/>
  <c r="A64" i="733"/>
  <c r="D63" i="733"/>
  <c r="A63" i="733"/>
  <c r="D62" i="733"/>
  <c r="A62" i="733"/>
  <c r="D61" i="733"/>
  <c r="A61" i="733"/>
  <c r="D60" i="733"/>
  <c r="A60" i="733"/>
  <c r="D59" i="733"/>
  <c r="A59" i="733"/>
  <c r="D58" i="733"/>
  <c r="A58" i="733"/>
  <c r="D57" i="733"/>
  <c r="A57" i="733"/>
  <c r="D56" i="733"/>
  <c r="A56" i="733"/>
  <c r="D55" i="733"/>
  <c r="A55" i="733"/>
  <c r="D54" i="733"/>
  <c r="A54" i="733"/>
  <c r="D53" i="733"/>
  <c r="A53" i="733"/>
  <c r="D52" i="733"/>
  <c r="A52" i="733"/>
  <c r="D51" i="733"/>
  <c r="A51" i="733"/>
  <c r="D50" i="733"/>
  <c r="A50" i="733"/>
  <c r="D49" i="733"/>
  <c r="A49" i="733"/>
  <c r="D48" i="733"/>
  <c r="A48" i="733"/>
  <c r="D47" i="733"/>
  <c r="A47" i="733"/>
  <c r="D46" i="733"/>
  <c r="A46" i="733"/>
  <c r="D45" i="733"/>
  <c r="A45" i="733"/>
  <c r="D44" i="733"/>
  <c r="A44" i="733"/>
  <c r="D43" i="733"/>
  <c r="A43" i="733"/>
  <c r="D42" i="733"/>
  <c r="A42" i="733"/>
  <c r="D41" i="733"/>
  <c r="A41" i="733"/>
  <c r="D40" i="733"/>
  <c r="A40" i="733"/>
  <c r="D39" i="733"/>
  <c r="A39" i="733"/>
  <c r="D38" i="733"/>
  <c r="A38" i="733"/>
  <c r="D37" i="733"/>
  <c r="A37" i="733"/>
  <c r="D36" i="733"/>
  <c r="A36" i="733"/>
  <c r="D35" i="733"/>
  <c r="A35" i="733"/>
  <c r="D34" i="733"/>
  <c r="A34" i="733"/>
  <c r="D33" i="733"/>
  <c r="A33" i="733"/>
  <c r="D32" i="733"/>
  <c r="A32" i="733"/>
  <c r="D31" i="733"/>
  <c r="A31" i="733"/>
  <c r="D30" i="733"/>
  <c r="A30" i="733"/>
  <c r="D29" i="733"/>
  <c r="A29" i="733"/>
  <c r="D28" i="733"/>
  <c r="A28" i="733"/>
  <c r="D27" i="733"/>
  <c r="A27" i="733"/>
  <c r="D26" i="733"/>
  <c r="A26" i="733"/>
  <c r="D25" i="733"/>
  <c r="A25" i="733"/>
  <c r="D24" i="733"/>
  <c r="A24" i="733"/>
  <c r="D23" i="733"/>
  <c r="A23" i="733"/>
  <c r="D22" i="733"/>
  <c r="A22" i="733"/>
  <c r="D21" i="733"/>
  <c r="A21" i="733"/>
  <c r="D20" i="733"/>
  <c r="A20" i="733"/>
  <c r="D19" i="733"/>
  <c r="A19" i="733"/>
  <c r="D18" i="733"/>
  <c r="A18" i="733"/>
  <c r="D17" i="733"/>
  <c r="A17" i="733"/>
  <c r="D16" i="733"/>
  <c r="A16" i="733"/>
  <c r="D15" i="733"/>
  <c r="A15" i="733"/>
  <c r="D14" i="733"/>
  <c r="A14" i="733"/>
  <c r="D13" i="733"/>
  <c r="A13" i="733"/>
  <c r="D12" i="733"/>
  <c r="A12" i="733"/>
  <c r="D11" i="733"/>
  <c r="A11" i="733"/>
  <c r="D10" i="733"/>
  <c r="A10" i="733"/>
  <c r="D9" i="733"/>
  <c r="A9" i="733"/>
  <c r="D8" i="733"/>
  <c r="A8" i="733"/>
  <c r="D7" i="733"/>
  <c r="A7" i="733"/>
  <c r="D6" i="733"/>
  <c r="A6" i="733"/>
  <c r="D5" i="733"/>
  <c r="A5" i="733"/>
  <c r="D4" i="733"/>
  <c r="A4" i="733"/>
  <c r="D3" i="733"/>
  <c r="A3" i="733"/>
  <c r="AG1" i="733"/>
  <c r="AF1" i="733"/>
  <c r="AE1" i="733"/>
  <c r="AD1" i="733"/>
  <c r="AC1" i="733"/>
  <c r="AB1" i="733"/>
  <c r="AA1" i="733"/>
  <c r="Z1" i="733"/>
  <c r="Y1" i="733"/>
  <c r="X1" i="733"/>
  <c r="W1" i="733"/>
  <c r="V1" i="733"/>
  <c r="U1" i="733"/>
  <c r="T1" i="733"/>
  <c r="S1" i="733"/>
  <c r="R1" i="733"/>
  <c r="Q1" i="733"/>
  <c r="P1" i="733"/>
  <c r="O1" i="733"/>
  <c r="N1" i="733"/>
  <c r="M1" i="733"/>
  <c r="L1" i="733"/>
  <c r="K1" i="733"/>
  <c r="J1" i="733"/>
  <c r="I1" i="733"/>
  <c r="H1" i="733"/>
  <c r="G1" i="733"/>
  <c r="F1" i="733"/>
  <c r="E1" i="733"/>
  <c r="D1" i="733"/>
  <c r="C1" i="733"/>
  <c r="B1" i="733"/>
  <c r="A1" i="733"/>
  <c r="R13" i="250" l="1"/>
  <c r="N477" i="734"/>
  <c r="C12" i="42" l="1"/>
  <c r="I12" i="42" l="1"/>
  <c r="I1" i="42"/>
  <c r="J12" i="42" l="1"/>
  <c r="J1" i="42"/>
  <c r="B3" i="247" l="1"/>
  <c r="A3" i="737" s="1"/>
  <c r="O19" i="737" l="1"/>
  <c r="D19" i="737" s="1"/>
  <c r="O23" i="737"/>
  <c r="O22" i="737"/>
  <c r="O21" i="737"/>
  <c r="O20" i="737"/>
  <c r="B19" i="737"/>
  <c r="B20" i="737"/>
  <c r="B21" i="737"/>
  <c r="B22" i="737"/>
  <c r="B23" i="737"/>
  <c r="A4" i="737"/>
  <c r="A3" i="250"/>
  <c r="N1" i="247"/>
  <c r="O1" i="247" s="1"/>
  <c r="O3" i="737"/>
  <c r="F19" i="737" l="1"/>
  <c r="H19" i="737"/>
  <c r="J19" i="737"/>
  <c r="L19" i="737"/>
  <c r="O19" i="250"/>
  <c r="L19" i="250" s="1"/>
  <c r="O23" i="250"/>
  <c r="O22" i="250"/>
  <c r="O20" i="250"/>
  <c r="O21" i="250"/>
  <c r="D20" i="737"/>
  <c r="L20" i="737"/>
  <c r="F20" i="737"/>
  <c r="J20" i="737"/>
  <c r="H20" i="737"/>
  <c r="L23" i="737"/>
  <c r="J23" i="737"/>
  <c r="H23" i="737"/>
  <c r="F23" i="737"/>
  <c r="D23" i="737"/>
  <c r="F22" i="737"/>
  <c r="D22" i="737"/>
  <c r="J22" i="737"/>
  <c r="H22" i="737"/>
  <c r="L22" i="737"/>
  <c r="L21" i="737"/>
  <c r="D21" i="737"/>
  <c r="J21" i="737"/>
  <c r="H21" i="737"/>
  <c r="F21" i="737"/>
  <c r="C19" i="737"/>
  <c r="B19" i="250"/>
  <c r="C21" i="737"/>
  <c r="C20" i="737"/>
  <c r="C22" i="737"/>
  <c r="B20" i="250"/>
  <c r="C23" i="737"/>
  <c r="B21" i="250"/>
  <c r="B22" i="250"/>
  <c r="B23" i="250"/>
  <c r="O3" i="250"/>
  <c r="A4" i="250"/>
  <c r="H19" i="250" l="1"/>
  <c r="F19" i="250"/>
  <c r="S14" i="737"/>
  <c r="J19" i="250"/>
  <c r="J23" i="250"/>
  <c r="H23" i="250"/>
  <c r="L23" i="250"/>
  <c r="F23" i="250"/>
  <c r="D23" i="250"/>
  <c r="D22" i="250"/>
  <c r="H22" i="250"/>
  <c r="F22" i="250"/>
  <c r="L22" i="250"/>
  <c r="J22" i="250"/>
  <c r="H20" i="250"/>
  <c r="F20" i="250"/>
  <c r="L20" i="250"/>
  <c r="J20" i="250"/>
  <c r="L21" i="250"/>
  <c r="J21" i="250"/>
  <c r="H21" i="250"/>
  <c r="F21" i="250"/>
  <c r="D21" i="250"/>
  <c r="T14" i="737"/>
  <c r="C19" i="250"/>
  <c r="R14" i="737"/>
  <c r="Q14" i="737"/>
  <c r="C20" i="250"/>
  <c r="D20" i="250" s="1"/>
  <c r="C22" i="250"/>
  <c r="C21" i="250"/>
  <c r="C23" i="250"/>
  <c r="P14" i="737"/>
  <c r="D19" i="250" l="1"/>
  <c r="T14" i="250" s="1"/>
  <c r="S14" i="250"/>
  <c r="Q14" i="250"/>
  <c r="R14" i="250"/>
  <c r="P14" i="250"/>
</calcChain>
</file>

<file path=xl/comments1.xml><?xml version="1.0" encoding="utf-8"?>
<comments xmlns="http://schemas.openxmlformats.org/spreadsheetml/2006/main">
  <authors>
    <author>Wongbundhit, Yuwadee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16, 2016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 2015</t>
        </r>
      </text>
    </comment>
    <comment ref="B21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12, 2014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13, 2013</t>
        </r>
      </text>
    </comment>
    <comment ref="B23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 2012</t>
        </r>
      </text>
    </comment>
  </commentList>
</comments>
</file>

<file path=xl/comments2.xml><?xml version="1.0" encoding="utf-8"?>
<comments xmlns="http://schemas.openxmlformats.org/spreadsheetml/2006/main">
  <authors>
    <author>Wongbundhit, Yuwadee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16,2016, excluding FAA and student enrollment in Biology courses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21,2015, excluding FAA and student enrollment in Biology courses</t>
        </r>
      </text>
    </comment>
    <comment ref="B21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Sept. 12, 2014, excluding FAA and student enrollment in Biology courses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13, 2013,excluding FAA and student enrollment in Biology courses</t>
        </r>
      </text>
    </comment>
    <comment ref="B23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As of September 21, 2011, excluding FAA</t>
        </r>
      </text>
    </comment>
  </commentList>
</comments>
</file>

<file path=xl/comments3.xml><?xml version="1.0" encoding="utf-8"?>
<comments xmlns="http://schemas.openxmlformats.org/spreadsheetml/2006/main">
  <authors>
    <author>Wongbundhit, Yuwadee</author>
  </authors>
  <commentList>
    <comment ref="A186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add upon school request</t>
        </r>
      </text>
    </comment>
  </commentList>
</comments>
</file>

<file path=xl/comments4.xml><?xml version="1.0" encoding="utf-8"?>
<comments xmlns="http://schemas.openxmlformats.org/spreadsheetml/2006/main">
  <authors>
    <author>Wongbundhit, Yuwadee</author>
  </authors>
  <commentList>
    <comment ref="A187" authorId="0" shapeId="0">
      <text>
        <r>
          <rPr>
            <b/>
            <sz val="8"/>
            <color indexed="81"/>
            <rFont val="Tahoma"/>
            <family val="2"/>
          </rPr>
          <t>Wongbundhit, Yuwadee:</t>
        </r>
        <r>
          <rPr>
            <sz val="8"/>
            <color indexed="81"/>
            <rFont val="Tahoma"/>
            <family val="2"/>
          </rPr>
          <t xml:space="preserve">
add upon school request</t>
        </r>
      </text>
    </comment>
  </commentList>
</comments>
</file>

<file path=xl/sharedStrings.xml><?xml version="1.0" encoding="utf-8"?>
<sst xmlns="http://schemas.openxmlformats.org/spreadsheetml/2006/main" count="59601" uniqueCount="5304">
  <si>
    <t>OXFORD ACADEMY OF MIAMI</t>
  </si>
  <si>
    <t>DISTRICT</t>
  </si>
  <si>
    <t>ARVIDA MIDDLE SCHOOL</t>
  </si>
  <si>
    <t>MADISON MIDDLE SCHOOL</t>
  </si>
  <si>
    <t>MATER GARDENS ACADEMY</t>
  </si>
  <si>
    <t>DEVON AIRE K-8 CENTER</t>
  </si>
  <si>
    <t>HOLMES ELEMENTARY</t>
  </si>
  <si>
    <t>MADIE IVES ELEMENTARY</t>
  </si>
  <si>
    <t>MIAMI LAKES K-8 CENTER</t>
  </si>
  <si>
    <t>SOUTH MIAMI K-8 CENTER</t>
  </si>
  <si>
    <t>PAUL W. BELL MIDDLE</t>
  </si>
  <si>
    <t>CHARLES R. DREW MIDDLE</t>
  </si>
  <si>
    <t>JOHN F. KENNEDY MIDDLE</t>
  </si>
  <si>
    <t>W. R. THOMAS MIDDLE</t>
  </si>
  <si>
    <t>CORAL REEF SENIOR HIGH</t>
  </si>
  <si>
    <t>School Name</t>
  </si>
  <si>
    <t>ARCHIMEDEAN ACADEMY</t>
  </si>
  <si>
    <t>PINECREST PREP ACADEMY</t>
  </si>
  <si>
    <t>EVERGLADES K-8 CENTER</t>
  </si>
  <si>
    <t>KENWOOD K-8 CENTER</t>
  </si>
  <si>
    <t>GIBSON CHARTER SCHOOL</t>
  </si>
  <si>
    <t>SOMERSET ACADEMY MIDDLE</t>
  </si>
  <si>
    <t>ALLAPATTAH MIDDLE</t>
  </si>
  <si>
    <t>BROWNSVILLE MIDDLE</t>
  </si>
  <si>
    <t>CAROL CITY MIDDLE</t>
  </si>
  <si>
    <t>CAMPBELL DRIVE MIDDLE</t>
  </si>
  <si>
    <t>RUBEN DARIO MIDDLE</t>
  </si>
  <si>
    <t>HENRY H. FILER MIDDLE</t>
  </si>
  <si>
    <t>GLADES MIDDLE</t>
  </si>
  <si>
    <t>HAMMOCKS MIDDLE</t>
  </si>
  <si>
    <t>HIALEAH MIDDLE</t>
  </si>
  <si>
    <t>HIGHLAND OAKS MIDDLE</t>
  </si>
  <si>
    <t>HOMESTEAD MIDDLE</t>
  </si>
  <si>
    <t>KINLOCH PARK MIDDLE</t>
  </si>
  <si>
    <t>LAKE STEVENS MIDDLE</t>
  </si>
  <si>
    <t>HORACE MANN MIDDLE</t>
  </si>
  <si>
    <t>MIAMI EDISON MIDDLE</t>
  </si>
  <si>
    <t>MIAMI LAKES MIDDLE</t>
  </si>
  <si>
    <t>MIAMI SPRINGS MIDDLE</t>
  </si>
  <si>
    <t>NORLAND MIDDLE</t>
  </si>
  <si>
    <t>NORTH DADE MIDDLE</t>
  </si>
  <si>
    <t>NORTH MIAMI MIDDLE</t>
  </si>
  <si>
    <t>PALM SPRINGS MIDDLE</t>
  </si>
  <si>
    <t>PALMETTO MIDDLE</t>
  </si>
  <si>
    <t>PARKWAY MIDDLE</t>
  </si>
  <si>
    <t>PONCE DE LEON MIDDLE</t>
  </si>
  <si>
    <t>REDLAND MIDDLE</t>
  </si>
  <si>
    <t>RICHMOND HEIGHTS MIDDLE</t>
  </si>
  <si>
    <t>RIVIERA MIDDLE</t>
  </si>
  <si>
    <t>ROCKWAY MIDDLE</t>
  </si>
  <si>
    <t>SHENANDOAH MIDDLE</t>
  </si>
  <si>
    <t>SOUTHWOOD MIDDLE</t>
  </si>
  <si>
    <t>WEST MIAMI MIDDLE</t>
  </si>
  <si>
    <t>THOMAS JEFFERSON MIDDLE</t>
  </si>
  <si>
    <t>NAUTILUS MIDDLE</t>
  </si>
  <si>
    <t>DORAL ACADEMY HIGH SCHOOL</t>
  </si>
  <si>
    <t>ACADEMY OF ARTS AND MINDS</t>
  </si>
  <si>
    <t>CORAL GABLES SENIOR HIGH</t>
  </si>
  <si>
    <t>HOMESTEAD SENIOR HIGH</t>
  </si>
  <si>
    <t>MIAMI BEACH SENIOR HIGH</t>
  </si>
  <si>
    <t>MIAMI CENTRAL SENIOR HIGH</t>
  </si>
  <si>
    <t>MIAMI EDISON SENIOR HIGH</t>
  </si>
  <si>
    <t>MIAMI JACKSON SENIOR HIGH</t>
  </si>
  <si>
    <t>MIAMI KILLIAN SENIOR HIGH</t>
  </si>
  <si>
    <t>MIAMI NORLAND SENIOR HIGH</t>
  </si>
  <si>
    <t>MIAMI SENIOR HIGH</t>
  </si>
  <si>
    <t>MIAMI SPRINGS SENIOR HIGH</t>
  </si>
  <si>
    <t>NORTH MIAMI SENIOR HIGH</t>
  </si>
  <si>
    <t>SOUTH DADE SENIOR HIGH</t>
  </si>
  <si>
    <t>SOUTH MIAMI SENIOR HIGH</t>
  </si>
  <si>
    <t>ACADEMY FOR COMMUNITY ED</t>
  </si>
  <si>
    <t>School</t>
  </si>
  <si>
    <t>MATER ACADEMY</t>
  </si>
  <si>
    <t>SOMERSET ACADEMY</t>
  </si>
  <si>
    <t>CORAL WAY K-8 CENTER</t>
  </si>
  <si>
    <t>SUMMERVILLE CHARTER SCHOOL</t>
  </si>
  <si>
    <t>SOUTH DADE MIDDLE SCHOOL</t>
  </si>
  <si>
    <t>MANDARIN LAKES K-8 CENTER</t>
  </si>
  <si>
    <t>AVENTURA WATERWAYS K-8 CENTER</t>
  </si>
  <si>
    <t>ADA MERRITT K-8 CENTER</t>
  </si>
  <si>
    <t>WINSTON PARK K-8 CENTER</t>
  </si>
  <si>
    <t>ZELDA GLAZER MIDDLE SCHOOL</t>
  </si>
  <si>
    <t>JORGE MAS CANOSA MIDDLE</t>
  </si>
  <si>
    <t>DORAL ACADEMY</t>
  </si>
  <si>
    <t>Science</t>
  </si>
  <si>
    <t/>
  </si>
  <si>
    <t>10</t>
  </si>
  <si>
    <t>NEW WORLD SCHOOL OF THE ARTS</t>
  </si>
  <si>
    <t>COPE CENTER NORTH</t>
  </si>
  <si>
    <t>Avg Raw Score</t>
  </si>
  <si>
    <t>Avg % Correct</t>
  </si>
  <si>
    <t>Assessment</t>
  </si>
  <si>
    <t>ANDOVER MIDDLE SCHOOL</t>
  </si>
  <si>
    <t>ARCH CREEK ELEMENTARY SCHOOL</t>
  </si>
  <si>
    <t>01</t>
  </si>
  <si>
    <t>04</t>
  </si>
  <si>
    <t>EUGENIA B. THOMAS K-8 CENTER</t>
  </si>
  <si>
    <t>MIAMI COMMUNITY CHARTER SCHOOL</t>
  </si>
  <si>
    <t>ETHEL KOGER BECKHAM ELEMENTARY</t>
  </si>
  <si>
    <t>BISCAYNE GARDENS ELEMENTARY</t>
  </si>
  <si>
    <t>JAMES H. BRIGHT ELEMENTARY</t>
  </si>
  <si>
    <t>YOUTH CO-OP CHARTER SCHOOL</t>
  </si>
  <si>
    <t>MARJORY STONEMAN DOUGLAS ELEM</t>
  </si>
  <si>
    <t>02</t>
  </si>
  <si>
    <t>KEY BISCAYNE K-8 CENTER</t>
  </si>
  <si>
    <t>LEEWOOD K-8 CENTER</t>
  </si>
  <si>
    <t>LEISURE CITY K-8 CENTER</t>
  </si>
  <si>
    <t>LINDA LENTIN K-8 CENTER</t>
  </si>
  <si>
    <t>MATER ACADEMY EAST CHARTER</t>
  </si>
  <si>
    <t>DOWNTOWN MIAMI CHARTER SCHOOL</t>
  </si>
  <si>
    <t>KEYS GATE CHARTER SCHOOL</t>
  </si>
  <si>
    <t>COCONUT PALM K-8 ACADEMY</t>
  </si>
  <si>
    <t>SOUTH MIAMI HEIGHTS ELEMENTARY</t>
  </si>
  <si>
    <t>VINELAND K-8 CENTER</t>
  </si>
  <si>
    <t>MATER ACADEMY CHARTER MIDDLE</t>
  </si>
  <si>
    <t>CITRUS GROVE MIDDLE SCHOOL</t>
  </si>
  <si>
    <t>LAWTON CHILES MIDDLE SCHOOL</t>
  </si>
  <si>
    <t>JOSE DE DIEGO MIDDLE SCHOOL</t>
  </si>
  <si>
    <t>COUNTRY CLUB MIDDLE SCHOOL</t>
  </si>
  <si>
    <t>HIALEAH GARDENS MIDDLE SCHOOL</t>
  </si>
  <si>
    <t>SOUTH MIAMI MIDDLE SCHOOL</t>
  </si>
  <si>
    <t>03</t>
  </si>
  <si>
    <t>G. HOLMES BRADDOCK SENIOR HIGH</t>
  </si>
  <si>
    <t>MATER ACADEMY CHARTER HIGH</t>
  </si>
  <si>
    <t>MIAMI CAROL CITY SENIOR HIGH</t>
  </si>
  <si>
    <t>MIAMI CORAL PARK SENIOR HIGH</t>
  </si>
  <si>
    <t>MIAMI LAKES EDUCATIONAL CENTER</t>
  </si>
  <si>
    <t>MIAMI NORTHWESTERN SENIOR HIGH</t>
  </si>
  <si>
    <t>NORTH MIAMI BEACH SENIOR HIGH</t>
  </si>
  <si>
    <t>MIAMI SOUTHRIDGE SENIOR HIGH</t>
  </si>
  <si>
    <t>SOUTHWEST MIAMI SENIOR HIGH</t>
  </si>
  <si>
    <t>BARBARA GOLEMAN SENIOR HIGH</t>
  </si>
  <si>
    <t>Number Tested</t>
  </si>
  <si>
    <t>0041</t>
  </si>
  <si>
    <t>0070</t>
  </si>
  <si>
    <t>0071</t>
  </si>
  <si>
    <t>0072</t>
  </si>
  <si>
    <t>0073</t>
  </si>
  <si>
    <t>0081</t>
  </si>
  <si>
    <t>0091</t>
  </si>
  <si>
    <t>0092</t>
  </si>
  <si>
    <t>0100</t>
  </si>
  <si>
    <t>0101</t>
  </si>
  <si>
    <t>0102</t>
  </si>
  <si>
    <t>0111</t>
  </si>
  <si>
    <t>0121</t>
  </si>
  <si>
    <t>0122</t>
  </si>
  <si>
    <t>0125</t>
  </si>
  <si>
    <t>0161</t>
  </si>
  <si>
    <t>0201</t>
  </si>
  <si>
    <t>0211</t>
  </si>
  <si>
    <t>0231</t>
  </si>
  <si>
    <t>0241</t>
  </si>
  <si>
    <t>0251</t>
  </si>
  <si>
    <t>0261</t>
  </si>
  <si>
    <t>0271</t>
  </si>
  <si>
    <t>0311</t>
  </si>
  <si>
    <t>0312</t>
  </si>
  <si>
    <t>0321</t>
  </si>
  <si>
    <t>0332</t>
  </si>
  <si>
    <t>0341</t>
  </si>
  <si>
    <t>0342</t>
  </si>
  <si>
    <t>0361</t>
  </si>
  <si>
    <t>0400</t>
  </si>
  <si>
    <t>0401</t>
  </si>
  <si>
    <t>0441</t>
  </si>
  <si>
    <t>0451</t>
  </si>
  <si>
    <t>0461</t>
  </si>
  <si>
    <t>0481</t>
  </si>
  <si>
    <t>0510</t>
  </si>
  <si>
    <t>0520</t>
  </si>
  <si>
    <t>0521</t>
  </si>
  <si>
    <t>0561</t>
  </si>
  <si>
    <t>0600</t>
  </si>
  <si>
    <t>0641</t>
  </si>
  <si>
    <t>0651</t>
  </si>
  <si>
    <t>0661</t>
  </si>
  <si>
    <t>0671</t>
  </si>
  <si>
    <t>0681</t>
  </si>
  <si>
    <t>0721</t>
  </si>
  <si>
    <t>0761</t>
  </si>
  <si>
    <t>0771</t>
  </si>
  <si>
    <t>0801</t>
  </si>
  <si>
    <t>0831</t>
  </si>
  <si>
    <t>0841</t>
  </si>
  <si>
    <t>0861</t>
  </si>
  <si>
    <t>0881</t>
  </si>
  <si>
    <t>0921</t>
  </si>
  <si>
    <t>0950</t>
  </si>
  <si>
    <t>0961</t>
  </si>
  <si>
    <t>1001</t>
  </si>
  <si>
    <t>1010</t>
  </si>
  <si>
    <t>1020</t>
  </si>
  <si>
    <t>1041</t>
  </si>
  <si>
    <t>1081</t>
  </si>
  <si>
    <t>1121</t>
  </si>
  <si>
    <t>1161</t>
  </si>
  <si>
    <t>1241</t>
  </si>
  <si>
    <t>1281</t>
  </si>
  <si>
    <t>1331</t>
  </si>
  <si>
    <t>1361</t>
  </si>
  <si>
    <t>1371</t>
  </si>
  <si>
    <t>1401</t>
  </si>
  <si>
    <t>1441</t>
  </si>
  <si>
    <t>1481</t>
  </si>
  <si>
    <t>1521</t>
  </si>
  <si>
    <t>1561</t>
  </si>
  <si>
    <t>1601</t>
  </si>
  <si>
    <t>1641</t>
  </si>
  <si>
    <t>1681</t>
  </si>
  <si>
    <t>1691</t>
  </si>
  <si>
    <t>1721</t>
  </si>
  <si>
    <t>1761</t>
  </si>
  <si>
    <t>1801</t>
  </si>
  <si>
    <t>1811</t>
  </si>
  <si>
    <t>1841</t>
  </si>
  <si>
    <t>1881</t>
  </si>
  <si>
    <t>1921</t>
  </si>
  <si>
    <t>2001</t>
  </si>
  <si>
    <t>2006</t>
  </si>
  <si>
    <t>2021</t>
  </si>
  <si>
    <t>2041</t>
  </si>
  <si>
    <t>2060</t>
  </si>
  <si>
    <t>2081</t>
  </si>
  <si>
    <t>2111</t>
  </si>
  <si>
    <t>2151</t>
  </si>
  <si>
    <t>2161</t>
  </si>
  <si>
    <t>2181</t>
  </si>
  <si>
    <t>2191</t>
  </si>
  <si>
    <t>2241</t>
  </si>
  <si>
    <t>2261</t>
  </si>
  <si>
    <t>2281</t>
  </si>
  <si>
    <t>2321</t>
  </si>
  <si>
    <t>2331</t>
  </si>
  <si>
    <t>2341</t>
  </si>
  <si>
    <t>2351</t>
  </si>
  <si>
    <t>2361</t>
  </si>
  <si>
    <t>2371</t>
  </si>
  <si>
    <t>2401</t>
  </si>
  <si>
    <t>2441</t>
  </si>
  <si>
    <t>2501</t>
  </si>
  <si>
    <t>2511</t>
  </si>
  <si>
    <t>2521</t>
  </si>
  <si>
    <t>2531</t>
  </si>
  <si>
    <t>2541</t>
  </si>
  <si>
    <t>2581</t>
  </si>
  <si>
    <t>2641</t>
  </si>
  <si>
    <t>2651</t>
  </si>
  <si>
    <t>2661</t>
  </si>
  <si>
    <t>2701</t>
  </si>
  <si>
    <t>2741</t>
  </si>
  <si>
    <t>2781</t>
  </si>
  <si>
    <t>2801</t>
  </si>
  <si>
    <t>2821</t>
  </si>
  <si>
    <t>2881</t>
  </si>
  <si>
    <t>2891</t>
  </si>
  <si>
    <t>2901</t>
  </si>
  <si>
    <t>2911</t>
  </si>
  <si>
    <t>2941</t>
  </si>
  <si>
    <t>2981</t>
  </si>
  <si>
    <t>3021</t>
  </si>
  <si>
    <t>3030</t>
  </si>
  <si>
    <t>3041</t>
  </si>
  <si>
    <t>3051</t>
  </si>
  <si>
    <t>3061</t>
  </si>
  <si>
    <t>3100</t>
  </si>
  <si>
    <t>3101</t>
  </si>
  <si>
    <t>3111</t>
  </si>
  <si>
    <t>3141</t>
  </si>
  <si>
    <t>3181</t>
  </si>
  <si>
    <t>3191</t>
  </si>
  <si>
    <t>3241</t>
  </si>
  <si>
    <t>3261</t>
  </si>
  <si>
    <t>3281</t>
  </si>
  <si>
    <t>3301</t>
  </si>
  <si>
    <t>3341</t>
  </si>
  <si>
    <t>3381</t>
  </si>
  <si>
    <t>3421</t>
  </si>
  <si>
    <t>3431</t>
  </si>
  <si>
    <t>3501</t>
  </si>
  <si>
    <t>3541</t>
  </si>
  <si>
    <t>3581</t>
  </si>
  <si>
    <t>3600</t>
  </si>
  <si>
    <t>3610</t>
  </si>
  <si>
    <t>3621</t>
  </si>
  <si>
    <t>3661</t>
  </si>
  <si>
    <t>3701</t>
  </si>
  <si>
    <t>3741</t>
  </si>
  <si>
    <t>3781</t>
  </si>
  <si>
    <t>3821</t>
  </si>
  <si>
    <t>3861</t>
  </si>
  <si>
    <t>3901</t>
  </si>
  <si>
    <t>3941</t>
  </si>
  <si>
    <t>3981</t>
  </si>
  <si>
    <t>4001</t>
  </si>
  <si>
    <t>4021</t>
  </si>
  <si>
    <t>4061</t>
  </si>
  <si>
    <t>4071</t>
  </si>
  <si>
    <t>4091</t>
  </si>
  <si>
    <t>4121</t>
  </si>
  <si>
    <t>4171</t>
  </si>
  <si>
    <t>4221</t>
  </si>
  <si>
    <t>4241</t>
  </si>
  <si>
    <t>4261</t>
  </si>
  <si>
    <t>4281</t>
  </si>
  <si>
    <t>4301</t>
  </si>
  <si>
    <t>4341</t>
  </si>
  <si>
    <t>4381</t>
  </si>
  <si>
    <t>4391</t>
  </si>
  <si>
    <t>4401</t>
  </si>
  <si>
    <t>4421</t>
  </si>
  <si>
    <t>4441</t>
  </si>
  <si>
    <t>4461</t>
  </si>
  <si>
    <t>4491</t>
  </si>
  <si>
    <t>4501</t>
  </si>
  <si>
    <t>4511</t>
  </si>
  <si>
    <t>4541</t>
  </si>
  <si>
    <t>4581</t>
  </si>
  <si>
    <t>4611</t>
  </si>
  <si>
    <t>4651</t>
  </si>
  <si>
    <t>4681</t>
  </si>
  <si>
    <t>4691</t>
  </si>
  <si>
    <t>4721</t>
  </si>
  <si>
    <t>4741</t>
  </si>
  <si>
    <t>4761</t>
  </si>
  <si>
    <t>4801</t>
  </si>
  <si>
    <t>4841</t>
  </si>
  <si>
    <t>4881</t>
  </si>
  <si>
    <t>4921</t>
  </si>
  <si>
    <t>4961</t>
  </si>
  <si>
    <t>5001</t>
  </si>
  <si>
    <t>5003</t>
  </si>
  <si>
    <t>5005</t>
  </si>
  <si>
    <t>5010</t>
  </si>
  <si>
    <t>5021</t>
  </si>
  <si>
    <t>5029</t>
  </si>
  <si>
    <t>5041</t>
  </si>
  <si>
    <t>5051</t>
  </si>
  <si>
    <t>5061</t>
  </si>
  <si>
    <t>5081</t>
  </si>
  <si>
    <t>5091</t>
  </si>
  <si>
    <t>5101</t>
  </si>
  <si>
    <t>5121</t>
  </si>
  <si>
    <t>5131</t>
  </si>
  <si>
    <t>5141</t>
  </si>
  <si>
    <t>5201</t>
  </si>
  <si>
    <t>5241</t>
  </si>
  <si>
    <t>5281</t>
  </si>
  <si>
    <t>5321</t>
  </si>
  <si>
    <t>5361</t>
  </si>
  <si>
    <t>5381</t>
  </si>
  <si>
    <t>5401</t>
  </si>
  <si>
    <t>5421</t>
  </si>
  <si>
    <t>5431</t>
  </si>
  <si>
    <t>5441</t>
  </si>
  <si>
    <t>5481</t>
  </si>
  <si>
    <t>5521</t>
  </si>
  <si>
    <t>5561</t>
  </si>
  <si>
    <t>5601</t>
  </si>
  <si>
    <t>5641</t>
  </si>
  <si>
    <t>5671</t>
  </si>
  <si>
    <t>5711</t>
  </si>
  <si>
    <t>5791</t>
  </si>
  <si>
    <t>5831</t>
  </si>
  <si>
    <t>5861</t>
  </si>
  <si>
    <t>5901</t>
  </si>
  <si>
    <t>5931</t>
  </si>
  <si>
    <t>5951</t>
  </si>
  <si>
    <t>5961</t>
  </si>
  <si>
    <t>5971</t>
  </si>
  <si>
    <t>5981</t>
  </si>
  <si>
    <t>5991</t>
  </si>
  <si>
    <t>6001</t>
  </si>
  <si>
    <t>6004</t>
  </si>
  <si>
    <t>6006</t>
  </si>
  <si>
    <t>6008</t>
  </si>
  <si>
    <t>6009</t>
  </si>
  <si>
    <t>6010</t>
  </si>
  <si>
    <t>6011</t>
  </si>
  <si>
    <t>6012</t>
  </si>
  <si>
    <t>6020</t>
  </si>
  <si>
    <t>6021</t>
  </si>
  <si>
    <t>6022</t>
  </si>
  <si>
    <t>6023</t>
  </si>
  <si>
    <t>6028</t>
  </si>
  <si>
    <t>6030</t>
  </si>
  <si>
    <t>6031</t>
  </si>
  <si>
    <t>6033</t>
  </si>
  <si>
    <t>6040</t>
  </si>
  <si>
    <t>6041</t>
  </si>
  <si>
    <t>6042</t>
  </si>
  <si>
    <t>6043</t>
  </si>
  <si>
    <t>6047</t>
  </si>
  <si>
    <t>6048</t>
  </si>
  <si>
    <t>6049</t>
  </si>
  <si>
    <t>6051</t>
  </si>
  <si>
    <t>6052</t>
  </si>
  <si>
    <t>6060</t>
  </si>
  <si>
    <t>6061</t>
  </si>
  <si>
    <t>6070</t>
  </si>
  <si>
    <t>6071</t>
  </si>
  <si>
    <t>6081</t>
  </si>
  <si>
    <t>6091</t>
  </si>
  <si>
    <t>6111</t>
  </si>
  <si>
    <t>6121</t>
  </si>
  <si>
    <t>6141</t>
  </si>
  <si>
    <t>6161</t>
  </si>
  <si>
    <t>6171</t>
  </si>
  <si>
    <t>6211</t>
  </si>
  <si>
    <t>6221</t>
  </si>
  <si>
    <t>6231</t>
  </si>
  <si>
    <t>6241</t>
  </si>
  <si>
    <t>6251</t>
  </si>
  <si>
    <t>6281</t>
  </si>
  <si>
    <t>6301</t>
  </si>
  <si>
    <t>6331</t>
  </si>
  <si>
    <t>6351</t>
  </si>
  <si>
    <t>6361</t>
  </si>
  <si>
    <t>6391</t>
  </si>
  <si>
    <t>6411</t>
  </si>
  <si>
    <t>6441</t>
  </si>
  <si>
    <t>6481</t>
  </si>
  <si>
    <t>6501</t>
  </si>
  <si>
    <t>6521</t>
  </si>
  <si>
    <t>6541</t>
  </si>
  <si>
    <t>6571</t>
  </si>
  <si>
    <t>6591</t>
  </si>
  <si>
    <t>6611</t>
  </si>
  <si>
    <t>6631</t>
  </si>
  <si>
    <t>6681</t>
  </si>
  <si>
    <t>6701</t>
  </si>
  <si>
    <t>6721</t>
  </si>
  <si>
    <t>6741</t>
  </si>
  <si>
    <t>6751</t>
  </si>
  <si>
    <t>6761</t>
  </si>
  <si>
    <t>6771</t>
  </si>
  <si>
    <t>6781</t>
  </si>
  <si>
    <t>6801</t>
  </si>
  <si>
    <t>6821</t>
  </si>
  <si>
    <t>6841</t>
  </si>
  <si>
    <t>6861</t>
  </si>
  <si>
    <t>6881</t>
  </si>
  <si>
    <t>6901</t>
  </si>
  <si>
    <t>6921</t>
  </si>
  <si>
    <t>6961</t>
  </si>
  <si>
    <t>7007</t>
  </si>
  <si>
    <t>7009</t>
  </si>
  <si>
    <t>7011</t>
  </si>
  <si>
    <t>7014</t>
  </si>
  <si>
    <t>7015</t>
  </si>
  <si>
    <t>7018</t>
  </si>
  <si>
    <t>7020</t>
  </si>
  <si>
    <t>7022</t>
  </si>
  <si>
    <t>7036</t>
  </si>
  <si>
    <t>7037</t>
  </si>
  <si>
    <t>7042</t>
  </si>
  <si>
    <t>7049</t>
  </si>
  <si>
    <t>7051</t>
  </si>
  <si>
    <t>7055</t>
  </si>
  <si>
    <t>7056</t>
  </si>
  <si>
    <t>7071</t>
  </si>
  <si>
    <t>7081</t>
  </si>
  <si>
    <t>7101</t>
  </si>
  <si>
    <t>7111</t>
  </si>
  <si>
    <t>7121</t>
  </si>
  <si>
    <t>7131</t>
  </si>
  <si>
    <t>7141</t>
  </si>
  <si>
    <t>7151</t>
  </si>
  <si>
    <t>7160</t>
  </si>
  <si>
    <t>7161</t>
  </si>
  <si>
    <t>7191</t>
  </si>
  <si>
    <t>7201</t>
  </si>
  <si>
    <t>7231</t>
  </si>
  <si>
    <t>7241</t>
  </si>
  <si>
    <t>7251</t>
  </si>
  <si>
    <t>7262</t>
  </si>
  <si>
    <t>7265</t>
  </si>
  <si>
    <t>7271</t>
  </si>
  <si>
    <t>7301</t>
  </si>
  <si>
    <t>7341</t>
  </si>
  <si>
    <t>7361</t>
  </si>
  <si>
    <t>7371</t>
  </si>
  <si>
    <t>7381</t>
  </si>
  <si>
    <t>7391</t>
  </si>
  <si>
    <t>7411</t>
  </si>
  <si>
    <t>7431</t>
  </si>
  <si>
    <t>7461</t>
  </si>
  <si>
    <t>7511</t>
  </si>
  <si>
    <t>7531</t>
  </si>
  <si>
    <t>7541</t>
  </si>
  <si>
    <t>7591</t>
  </si>
  <si>
    <t>7601</t>
  </si>
  <si>
    <t>7631</t>
  </si>
  <si>
    <t>7701</t>
  </si>
  <si>
    <t>7721</t>
  </si>
  <si>
    <t>7731</t>
  </si>
  <si>
    <t>7741</t>
  </si>
  <si>
    <t>7751</t>
  </si>
  <si>
    <t>7781</t>
  </si>
  <si>
    <t>7791</t>
  </si>
  <si>
    <t>7901</t>
  </si>
  <si>
    <t>8019</t>
  </si>
  <si>
    <t>8101</t>
  </si>
  <si>
    <t>8121</t>
  </si>
  <si>
    <t>8131</t>
  </si>
  <si>
    <t>8151</t>
  </si>
  <si>
    <t>8181</t>
  </si>
  <si>
    <t>9732</t>
  </si>
  <si>
    <t>9999</t>
  </si>
  <si>
    <t>Y</t>
  </si>
  <si>
    <t>ALONZO &amp; TRACY MOURNING SH</t>
  </si>
  <si>
    <t>CHARTER SCHOOL AT WATERSTONE</t>
  </si>
  <si>
    <t>DOCTORS CHARTER/MIAMI SHORES</t>
  </si>
  <si>
    <t>EARLY BEGINNINGS ACADEMY-CIVIC</t>
  </si>
  <si>
    <t>EXCELSIOR CHARTER ACADEMY</t>
  </si>
  <si>
    <t>EXCELSIOR LANGUAGE ACADEMY K-8</t>
  </si>
  <si>
    <t>FELIX VARELA SENIOR HIGH</t>
  </si>
  <si>
    <t>FIENBERG/FISHER K-8 CENTER</t>
  </si>
  <si>
    <t>FLORIDA INTERNATIONAL ACADEMY</t>
  </si>
  <si>
    <t>FRANK C. MARTIN K-8 CENTER</t>
  </si>
  <si>
    <t>GATEWAY ENVIRONMENTAL K-8</t>
  </si>
  <si>
    <t>GOULDS ELEMENTARY</t>
  </si>
  <si>
    <t>HERBERT A. AMMONS MIDDLE</t>
  </si>
  <si>
    <t>HOWARD D. MCMILLAN MIDDLE</t>
  </si>
  <si>
    <t>ISAAC ACADEMY K-8</t>
  </si>
  <si>
    <t>JUVENILE JUSTICE CENTER</t>
  </si>
  <si>
    <t>LAW ENFORCEMENT OFFICERS HS</t>
  </si>
  <si>
    <t>LAWRENCE ACADEMY MIDDLE</t>
  </si>
  <si>
    <t>LINCOLN-MARTI CS LITTLE HAVANA</t>
  </si>
  <si>
    <t>MATER ACADEMY EAST MIDDLE</t>
  </si>
  <si>
    <t>MATER ACADEMY LAKES MIDDLE</t>
  </si>
  <si>
    <t>MATER ACADEMY MIDDLE-INTL STUD</t>
  </si>
  <si>
    <t>MATER ACADEMY OF INTL STUDIES</t>
  </si>
  <si>
    <t>MATER GARDENS ACADEMY MIDDLE</t>
  </si>
  <si>
    <t>MATER PERFORMING ARTS ACADEMY</t>
  </si>
  <si>
    <t>MAVERICKS HIGH OF NORTH M-DADE</t>
  </si>
  <si>
    <t>MAVERICKS HIGH OF SOUTH M-DADE</t>
  </si>
  <si>
    <t>MIAMI ARTS CHARTER</t>
  </si>
  <si>
    <t>MIAMI COMMUNITY CH HIGH SCHOOL</t>
  </si>
  <si>
    <t>MIAMI COMMUNITY CHARTER MIDDLE</t>
  </si>
  <si>
    <t>MIAMI PALMETTO SENIOR HIGH</t>
  </si>
  <si>
    <t>MIAMI SUNSET SENIOR HIGH</t>
  </si>
  <si>
    <t>NEVA KING COOPER EDUCATIONAL</t>
  </si>
  <si>
    <t>PINECREST ACADEMY CHARTER HIGH</t>
  </si>
  <si>
    <t>PINECREST ACADEMY SOUTH CAMPUS</t>
  </si>
  <si>
    <t>RICHARD ALLEN LEADERSHIP ACAD</t>
  </si>
  <si>
    <t>RIVER CITIES COMMUNITY CHARTER</t>
  </si>
  <si>
    <t>RUTH OWENS KRUSE' EDUC CENTER</t>
  </si>
  <si>
    <t>SCHOOL FOR ADV STUDIES-HOMESTD</t>
  </si>
  <si>
    <t>SOMERSET ACADEMY ELEMENTARY</t>
  </si>
  <si>
    <t>SOMERSET ACADEMY MIDDLE-SOUTH</t>
  </si>
  <si>
    <t>SOMERSET ARTS ACADEMY</t>
  </si>
  <si>
    <t>SOUTH FLORIDA AUTISM CHARTER</t>
  </si>
  <si>
    <t>TAP PROGRAM FACILITIES</t>
  </si>
  <si>
    <t>TERRA ENVIRONMENTAL RESEARCH</t>
  </si>
  <si>
    <t>WESTLAND HIALEAH SENIOR HIGH</t>
  </si>
  <si>
    <t>WILLIAM H. TURNER TECHNICAL</t>
  </si>
  <si>
    <t>INSTRUCTIONAL SYSTEMWIDE</t>
  </si>
  <si>
    <t>9731</t>
  </si>
  <si>
    <t>PRE K - INTERVENTION</t>
  </si>
  <si>
    <t>9013</t>
  </si>
  <si>
    <t>ROBERT RENICK EDUCATION CTR</t>
  </si>
  <si>
    <t>8141</t>
  </si>
  <si>
    <t>DOROTHY M WALLACE COPE CENTER</t>
  </si>
  <si>
    <t>8021</t>
  </si>
  <si>
    <t>ALTERNATIVE OUTREACH PROGRAM</t>
  </si>
  <si>
    <t>8017</t>
  </si>
  <si>
    <t>8016</t>
  </si>
  <si>
    <t>ALTERNATIVE OUTREACH-EXT. YR</t>
  </si>
  <si>
    <t>8014</t>
  </si>
  <si>
    <t>BOOKER T. WASHINGTON SR. HIGH</t>
  </si>
  <si>
    <t>7551</t>
  </si>
  <si>
    <t>ROBERT MORGAN EDUCATIONAL CTR</t>
  </si>
  <si>
    <t>ARCHIMEDEAN UPPER CONSERV CHAR</t>
  </si>
  <si>
    <t>CITY OF HIALEAH EDUCATION ACAD</t>
  </si>
  <si>
    <t>RONALD W REAGAN/DORAL SENIOR</t>
  </si>
  <si>
    <t>HIALEAH GARDENS SENIOR</t>
  </si>
  <si>
    <t>DR MICHAEL M KROP SENIOR HIGH</t>
  </si>
  <si>
    <t>HIALEAH-MIAMI LAKES SENIOR</t>
  </si>
  <si>
    <t>JOHN A FERGUSON SENIOR HIGH</t>
  </si>
  <si>
    <t>HIALEAH SENIOR</t>
  </si>
  <si>
    <t>SCHOOL FOR ADV STUDIES SOUTH</t>
  </si>
  <si>
    <t>7091</t>
  </si>
  <si>
    <t>DESIGN &amp; ARCHITECTURE SENIOR</t>
  </si>
  <si>
    <t>7065</t>
  </si>
  <si>
    <t>7062</t>
  </si>
  <si>
    <t>SCHOOL FOR ADVANCED STUDIES NO</t>
  </si>
  <si>
    <t>7061</t>
  </si>
  <si>
    <t>7059</t>
  </si>
  <si>
    <t>7058</t>
  </si>
  <si>
    <t>YOUNG MENS PREPARATORY ACADEMY</t>
  </si>
  <si>
    <t>YOUNG WOMEN'S PREPARATORY ACAD</t>
  </si>
  <si>
    <t>7053</t>
  </si>
  <si>
    <t>7048</t>
  </si>
  <si>
    <t>SOMERSET ACADEMY CHARTER HIGH</t>
  </si>
  <si>
    <t>SCHOOL FOR ADVANCED STUDIES WC</t>
  </si>
  <si>
    <t>7041</t>
  </si>
  <si>
    <t>7038</t>
  </si>
  <si>
    <t>LAWRENCE ACADEMY SENIOR</t>
  </si>
  <si>
    <t>7033</t>
  </si>
  <si>
    <t>7029</t>
  </si>
  <si>
    <t>MATER ACADEMY HIGH-INTL STUDIE</t>
  </si>
  <si>
    <t>7024</t>
  </si>
  <si>
    <t>MATER ACADEMY LAKES HIGH SCH</t>
  </si>
  <si>
    <t>AMERICAN SENIOR</t>
  </si>
  <si>
    <t>DORAL PERFORMING ARTS ACADEMY</t>
  </si>
  <si>
    <t>MIAMI-DADE ONLINE ACADEMY</t>
  </si>
  <si>
    <t>7001</t>
  </si>
  <si>
    <t>LAMAR LOUISE CURRY MIDDLE SCH</t>
  </si>
  <si>
    <t>GEORGE WASHINGTON CARVER</t>
  </si>
  <si>
    <t>ASPIRA EUGENIO MARIA DE HOSTOS</t>
  </si>
  <si>
    <t>ASPIRA SOUTH YOUTH LEADERSHIP</t>
  </si>
  <si>
    <t>6053</t>
  </si>
  <si>
    <t>6045</t>
  </si>
  <si>
    <t>DORAL ACADEMY CHARTER MIDDLE</t>
  </si>
  <si>
    <t>RENAISSANCE MIDDLE CHARTER</t>
  </si>
  <si>
    <t>PINECREST ACADEMY CHARTER MIDD</t>
  </si>
  <si>
    <t>6013</t>
  </si>
  <si>
    <t>ARCHIMEDEAN CONSERVATORY</t>
  </si>
  <si>
    <t>CHARLES DAVID WYCHE JR ELEM</t>
  </si>
  <si>
    <t>DR. EDWARD L. WHIGHAM</t>
  </si>
  <si>
    <t>NATHAN YOUNG ELEMENTARY</t>
  </si>
  <si>
    <t>WHISPERING PINES ELEMENTARY</t>
  </si>
  <si>
    <t>PHILLIS WHEATLEY ELEMENTARY</t>
  </si>
  <si>
    <t>HENRY S. WEST LABORATORY SCHL</t>
  </si>
  <si>
    <t>WEST HOMESTEAD ELEMENTARY</t>
  </si>
  <si>
    <t>MAE WALTERS ELEMENTARY</t>
  </si>
  <si>
    <t>VILLAGE GREEN ELEMENTARY</t>
  </si>
  <si>
    <t>TWIN LAKES ELEMENTARY</t>
  </si>
  <si>
    <t>FRANCES S. TUCKER ELEMENTARY</t>
  </si>
  <si>
    <t>TROPICAL ELEMENTARY</t>
  </si>
  <si>
    <t>TREASURE ISLAND ELEMENTARY</t>
  </si>
  <si>
    <t>SYLVANIA HEIGHTS ELEMENTARY</t>
  </si>
  <si>
    <t>SWEETWATER ELEMENTARY</t>
  </si>
  <si>
    <t>SUNSET PARK ELEMENTARY</t>
  </si>
  <si>
    <t>SUNSET ELEMENTARY</t>
  </si>
  <si>
    <t>E.W.F. STIRRUP ELEMENTARY</t>
  </si>
  <si>
    <t>SPRINGVIEW ELEMENTARY</t>
  </si>
  <si>
    <t>SOUTHSIDE ELEMENTARY</t>
  </si>
  <si>
    <t>SOUTH HIALEAH ELEMENTARY</t>
  </si>
  <si>
    <t>N. DADE CTR FOR MODERN LANG</t>
  </si>
  <si>
    <t>SNAPPER CREEK ELEMENTARY</t>
  </si>
  <si>
    <t>SOUTH POINTE ELEMENTARY</t>
  </si>
  <si>
    <t>SKYWAY ELEMENTARY</t>
  </si>
  <si>
    <t>DR. CARLOS J FINLAY ELEMENTARY</t>
  </si>
  <si>
    <t>SILVER BLUFF ELEMENTARY</t>
  </si>
  <si>
    <t>5032</t>
  </si>
  <si>
    <t>5025</t>
  </si>
  <si>
    <t>BEN SHEPPARD ELEMENTARY</t>
  </si>
  <si>
    <t>5007</t>
  </si>
  <si>
    <t>DAVID LAWRENCE JR K-8 CENTER</t>
  </si>
  <si>
    <t>SHENANDOAH ELEMENTARY</t>
  </si>
  <si>
    <t>SHADOWLAWN ELEMENTARY</t>
  </si>
  <si>
    <t>SEMINOLE ELEMENTARY</t>
  </si>
  <si>
    <t>SCOTT LAKE ELEMENTARY</t>
  </si>
  <si>
    <t>SANTA CLARA ELEMENTARY</t>
  </si>
  <si>
    <t>GERTRUDE EDELMAN/SABAL PALM EL</t>
  </si>
  <si>
    <t>ROYAL PALM ELEMENTARY</t>
  </si>
  <si>
    <t>ROYAL GREEN ELEMENTARY</t>
  </si>
  <si>
    <t>ROCKWAY ELEMENTARY</t>
  </si>
  <si>
    <t>JANE ROBERTS K-8 CENTER</t>
  </si>
  <si>
    <t>RIVERSIDE ELEMENTARY</t>
  </si>
  <si>
    <t>ETHEL F BECKFORD/RICHMOND ELEM</t>
  </si>
  <si>
    <t>REDONDO ELEMENTARY</t>
  </si>
  <si>
    <t>REDLAND ELEMENTARY</t>
  </si>
  <si>
    <t>RAINBOW PARK ELEMENTARY</t>
  </si>
  <si>
    <t>POINCIANA PARK ELEMENTARY</t>
  </si>
  <si>
    <t>HENRY E.S. REEVES ELEMENTARY</t>
  </si>
  <si>
    <t>PINE VILLA ELEMENTARY</t>
  </si>
  <si>
    <t>PINE LAKE ELEMENTARY</t>
  </si>
  <si>
    <t>PINECREST ELEMENTARY</t>
  </si>
  <si>
    <t>KELSEY L. PHARR ELEMENTARY</t>
  </si>
  <si>
    <t>PARKWAY ELEMENTARY</t>
  </si>
  <si>
    <t>PARKVIEW ELEMENTARY</t>
  </si>
  <si>
    <t>PALM SPRINGS NORTH ELEMENTARY</t>
  </si>
  <si>
    <t>PALM SPRINGS ELEMENTARY</t>
  </si>
  <si>
    <t>PALM LAKES ELEMENTARY</t>
  </si>
  <si>
    <t>PALMETTO ELEMENTARY</t>
  </si>
  <si>
    <t>ORCHARD VILLA ELEMENTARY</t>
  </si>
  <si>
    <t>DR. ROBERT B. INGRAM EL</t>
  </si>
  <si>
    <t>OLYMPIA HEIGHTS ELEMENTARY</t>
  </si>
  <si>
    <t>4081</t>
  </si>
  <si>
    <t>4070</t>
  </si>
  <si>
    <t>OJUS ELEMENTARY</t>
  </si>
  <si>
    <t>4031</t>
  </si>
  <si>
    <t>OAK GROVE ELEMENTARY</t>
  </si>
  <si>
    <t>NORWOOD ELEMENTARY</t>
  </si>
  <si>
    <t>MIAMI CHILDREN'S MUSEUM</t>
  </si>
  <si>
    <t>4000</t>
  </si>
  <si>
    <t>NORTH TWIN LAKES ELEMENTARY</t>
  </si>
  <si>
    <t>NORTH MIAMI ELEMENTARY</t>
  </si>
  <si>
    <t>NORTH HIALEAH ELEMENTARY</t>
  </si>
  <si>
    <t>NORTH GLADE ELEMENTARY</t>
  </si>
  <si>
    <t>BARBARA HAWKINS ELEMENTARY</t>
  </si>
  <si>
    <t>NORTH BEACH ELEMENTARY</t>
  </si>
  <si>
    <t>NORLAND ELEMENTARY</t>
  </si>
  <si>
    <t>NATURAL BRIDGE ELEMENTARY</t>
  </si>
  <si>
    <t>ROBERT RUSSA MOTON ELEMENTARY</t>
  </si>
  <si>
    <t>PHYLLIS RUTH MILLER ELEMENTARY</t>
  </si>
  <si>
    <t>M.A. MILAM K-8 CENTER</t>
  </si>
  <si>
    <t>MIAMI SPRINGS ELEMENTARY</t>
  </si>
  <si>
    <t>MIAMI SHORES ELEMENTARY</t>
  </si>
  <si>
    <t>MIAMI PARK ELEMENTARY</t>
  </si>
  <si>
    <t>MIAMI HEIGHTS ELEMENTARY</t>
  </si>
  <si>
    <t>MIAMI GARDENS ELEMENTARY</t>
  </si>
  <si>
    <t>MELROSE ELEMENTARY</t>
  </si>
  <si>
    <t>MEADOWLANE ELEMENTARY</t>
  </si>
  <si>
    <t>WESLEY MATTHEWS ELEMENTARY</t>
  </si>
  <si>
    <t>LUDLAM ELEMENTARY</t>
  </si>
  <si>
    <t>TOUSSAINT L'OUVERTURE ELEM</t>
  </si>
  <si>
    <t>LORAH PARK ELEMENTARY</t>
  </si>
  <si>
    <t>LIBERTY CITY ELEMENTARY</t>
  </si>
  <si>
    <t>LAURA C. SAUNDERS ELEMENTARY</t>
  </si>
  <si>
    <t>WILLIAM LEHMAN ELEMENTARY</t>
  </si>
  <si>
    <t>LAKEVIEW ELEMENTARY</t>
  </si>
  <si>
    <t>LAKE STEVENS ELEMENTARY</t>
  </si>
  <si>
    <t>KINLOCH PARK ELEMENTARY</t>
  </si>
  <si>
    <t>KENSINGTON PARK ELEMENTARY</t>
  </si>
  <si>
    <t>KENDALE LAKES ELEMENTARY</t>
  </si>
  <si>
    <t>KENDALE ELEMENTARY</t>
  </si>
  <si>
    <t>HOWARD DRIVE ELEMENTARY</t>
  </si>
  <si>
    <t>OLIVER HOOVER ELEMENTARY</t>
  </si>
  <si>
    <t>ZORA NEALE HURSTON ELEMENTARY</t>
  </si>
  <si>
    <t>VIRGINIA A BOONE/HIGHLAND OAKS</t>
  </si>
  <si>
    <t>HIBISCUS ELEMENTARY</t>
  </si>
  <si>
    <t>WEST HIALEAH GARDENS ELEM</t>
  </si>
  <si>
    <t>HIALEAH ELEMENTARY</t>
  </si>
  <si>
    <t>ENEIDA MASSAS HARTNER ELEM</t>
  </si>
  <si>
    <t>JOE HALL ELEMENTARY</t>
  </si>
  <si>
    <t>CHARLES R. HADLEY ELEMENTARY</t>
  </si>
  <si>
    <t>GULFSTREAM ELEMENTARY</t>
  </si>
  <si>
    <t>GREYNOLDS PARK ELEMENTARY</t>
  </si>
  <si>
    <t>GREENGLADE ELEMENTARY</t>
  </si>
  <si>
    <t>GRATIGNY ELEMENTARY</t>
  </si>
  <si>
    <t>SPANISH LAKE ELEMENTARY</t>
  </si>
  <si>
    <t>JOELLA C. GOOD ELEMENTARY</t>
  </si>
  <si>
    <t>GOLDEN GLADES ELEMENTARY</t>
  </si>
  <si>
    <t>JACK D. GORDON ELEMENTARY</t>
  </si>
  <si>
    <t>HIALEAH GARDENS ELEMENTARY</t>
  </si>
  <si>
    <t>FULFORD ELEMENTARY</t>
  </si>
  <si>
    <t>GLORIA FLOYD ELEMENTARY</t>
  </si>
  <si>
    <t>2012</t>
  </si>
  <si>
    <t>2007</t>
  </si>
  <si>
    <t>2004</t>
  </si>
  <si>
    <t>FLORIDA CITY ELEMENTARY</t>
  </si>
  <si>
    <t>FLAMINGO ELEMENTARY</t>
  </si>
  <si>
    <t>HENRY M. FLAGLER ELEMENTARY</t>
  </si>
  <si>
    <t>FLAGAMI ELEMENTARY</t>
  </si>
  <si>
    <t>DANTE B. FASCELL ELEMENTARY</t>
  </si>
  <si>
    <t>FAIRLAWN ELEMENTARY</t>
  </si>
  <si>
    <t>DAVID FAIRCHILD ELEMENTARY</t>
  </si>
  <si>
    <t>CHRISTINA M. EVE ELEMENTARY</t>
  </si>
  <si>
    <t>EMERSON ELEMENTARY</t>
  </si>
  <si>
    <t>EARLINGTON HEIGHTS ELEMENTARY</t>
  </si>
  <si>
    <t>AMELIA EARHART ELEMENTARY</t>
  </si>
  <si>
    <t>JOHN G. DUPUIS ELEMENTARY</t>
  </si>
  <si>
    <t>FREDERICK DOUGLASS ELEMENTARY</t>
  </si>
  <si>
    <t>CYPRESS ELEMENTARY</t>
  </si>
  <si>
    <t>CUTLER RIDGE ELEMENTARY</t>
  </si>
  <si>
    <t>CRESTVIEW ELEMENTARY</t>
  </si>
  <si>
    <t>CORAL TERRACE ELEMENTARY</t>
  </si>
  <si>
    <t>1070</t>
  </si>
  <si>
    <t>CORAL REEF ELEMENTARY</t>
  </si>
  <si>
    <t>1017</t>
  </si>
  <si>
    <t>1014</t>
  </si>
  <si>
    <t>CORAL PARK ELEMENTARY</t>
  </si>
  <si>
    <t>AVENTURA CITY OF EXCELLENCE</t>
  </si>
  <si>
    <t>COMSTOCK ELEMENTARY</t>
  </si>
  <si>
    <t>COLONIAL DRIVE ELEMENTARY</t>
  </si>
  <si>
    <t>COCONUT GROVE ELEMENTARY</t>
  </si>
  <si>
    <t>CLAUDE PEPPER ELEMENTARY</t>
  </si>
  <si>
    <t>CITRUS GROVE ELEMENTARY</t>
  </si>
  <si>
    <t>WILLIAM A. CHAPMAN ELEMENTARY</t>
  </si>
  <si>
    <t>GEORGE WASHINGTON CARVER ELEM</t>
  </si>
  <si>
    <t>CAROL CITY ELEMENTARY</t>
  </si>
  <si>
    <t>CALUSA ELEMENTARY</t>
  </si>
  <si>
    <t>CARIBBEAN ELEMENTARY</t>
  </si>
  <si>
    <t>BUNCHE PARK ELEMENTARY</t>
  </si>
  <si>
    <t>W.J. BRYAN ELEMENTARY</t>
  </si>
  <si>
    <t>BROADMOOR ELEMENTARY</t>
  </si>
  <si>
    <t>BRENTWOOD ELEMENTARY</t>
  </si>
  <si>
    <t>BLUE LAKES ELEMENTARY</t>
  </si>
  <si>
    <t>VAN E. BLANTON ELEMENTARY</t>
  </si>
  <si>
    <t>RENAISSANCE ELEMENTARY CHARTER</t>
  </si>
  <si>
    <t>SOMERSET ACADEMY CHARTER ELEM</t>
  </si>
  <si>
    <t>0339</t>
  </si>
  <si>
    <t>SOMERSET ACADEMY(SILVER PALMS)</t>
  </si>
  <si>
    <t>BISCAYNE ELEMENTARY</t>
  </si>
  <si>
    <t>BENT TREE ELEMENTARY</t>
  </si>
  <si>
    <t>BEL-AIRE ELEMENTARY</t>
  </si>
  <si>
    <t>RUTH K BROAD/BAY HARBOR K-8</t>
  </si>
  <si>
    <t>DR. MANUEL C. BARREIRO ELEM</t>
  </si>
  <si>
    <t>BANYAN ELEMENTARY</t>
  </si>
  <si>
    <t>AVOCADO ELEMENTARY</t>
  </si>
  <si>
    <t>NORMA BUTLER BOSSARD ELEM</t>
  </si>
  <si>
    <t>DR ROLANDO ESPINOSA K-8</t>
  </si>
  <si>
    <t>AUBURNDALE ELEMENTARY</t>
  </si>
  <si>
    <t>MAYA ANGELOU ELEMENTARY</t>
  </si>
  <si>
    <t>ARCOLA LAKE ELEMENTARY</t>
  </si>
  <si>
    <t>BOB GRAHAM EDUCATION CTR</t>
  </si>
  <si>
    <t>LENORA B. SMITH ELEMENTARY</t>
  </si>
  <si>
    <t>CORAL REEF MONTESSORI ACAD CH</t>
  </si>
  <si>
    <t>AIR BASE ELEMENTARY</t>
  </si>
  <si>
    <t>PK</t>
  </si>
  <si>
    <t>12</t>
  </si>
  <si>
    <t>11</t>
  </si>
  <si>
    <t>09</t>
  </si>
  <si>
    <t>08</t>
  </si>
  <si>
    <t>07</t>
  </si>
  <si>
    <t>06</t>
  </si>
  <si>
    <t>05</t>
  </si>
  <si>
    <t>00</t>
  </si>
  <si>
    <t>Total Of STUDENT_ID</t>
  </si>
  <si>
    <t>S_SCHL_NAME</t>
  </si>
  <si>
    <t>SCHOOL_NUMBER</t>
  </si>
  <si>
    <t>JESSE J MCCRARY JR ELEMENTARY</t>
  </si>
  <si>
    <t>Enroll-ment</t>
  </si>
  <si>
    <t>INTL. STUDIES CHARTER MIDDLE</t>
  </si>
  <si>
    <t>INTL. STUDIES CHARTER SENIOR</t>
  </si>
  <si>
    <t>0410</t>
  </si>
  <si>
    <t>ACADEMIR CHARTER SCHOOL WEST</t>
  </si>
  <si>
    <t>2003</t>
  </si>
  <si>
    <t>3024</t>
  </si>
  <si>
    <t>FLORIDA INTERNATIONAL EL ACAD</t>
  </si>
  <si>
    <t>DR GILBERT L. PORTER ELEM</t>
  </si>
  <si>
    <t>5008</t>
  </si>
  <si>
    <t>5022</t>
  </si>
  <si>
    <t>BEN GAMLA CHARTER SCHL</t>
  </si>
  <si>
    <t>5043</t>
  </si>
  <si>
    <t>5047</t>
  </si>
  <si>
    <t>MATER ACADEMY (MIAMI BEACH)</t>
  </si>
  <si>
    <t>5048</t>
  </si>
  <si>
    <t>PINECREST ACADEMY (NORTH)</t>
  </si>
  <si>
    <t>ASPIRA RAUL A. MARTINEZ CHTR</t>
  </si>
  <si>
    <t>7050</t>
  </si>
  <si>
    <t>KEYS GATE CHARTER HIGH SCHL</t>
  </si>
  <si>
    <t>7171</t>
  </si>
  <si>
    <t>MED ACAD SCIENCE &amp; TECHNOLOGY</t>
  </si>
  <si>
    <t>7571</t>
  </si>
  <si>
    <t>INTL STUDIES PREP ACADEMY</t>
  </si>
  <si>
    <t>7581</t>
  </si>
  <si>
    <t>IPREPARATORY ACADEMY</t>
  </si>
  <si>
    <t>Pts.
Max</t>
  </si>
  <si>
    <t>PRIMARY LEARNING CENTER</t>
  </si>
  <si>
    <t>Avg. % Correct</t>
  </si>
  <si>
    <t>Avg.% Correct</t>
  </si>
  <si>
    <t>Total</t>
  </si>
  <si>
    <t>Science, G5</t>
  </si>
  <si>
    <t>CORAL GABLES PREPARATORY ACAD</t>
  </si>
  <si>
    <t>LINCOLN-MARTI CS INT'L CAMPUS</t>
  </si>
  <si>
    <t>District</t>
  </si>
  <si>
    <t>Grade</t>
  </si>
  <si>
    <t>Click here to return to the school and sheet selection interface</t>
  </si>
  <si>
    <t>MATER ACADEMY MIAMI BEACH</t>
  </si>
  <si>
    <t>NORMAN S. EDELCUP/SUNNY ISLES</t>
  </si>
  <si>
    <t>CAMPBELL DRIVE K-8 CENTER</t>
  </si>
  <si>
    <t>LILLIE C. EVANS K-8 CENTER</t>
  </si>
  <si>
    <t>2013</t>
  </si>
  <si>
    <t>BENJAMIN FRANKLIN K-8 CENTER</t>
  </si>
  <si>
    <t>3025</t>
  </si>
  <si>
    <t>ADVANTAGE ACADEMY SANTA FE</t>
  </si>
  <si>
    <t>3026</t>
  </si>
  <si>
    <t>ADVANTAGE ACAD AT SUMMERVILLE</t>
  </si>
  <si>
    <t>3027</t>
  </si>
  <si>
    <t>ADVANTAGE ACAD AT WATERSTONE</t>
  </si>
  <si>
    <t>3029</t>
  </si>
  <si>
    <t>DORAL ACADEMY OF TECHNOLOGY</t>
  </si>
  <si>
    <t>3033</t>
  </si>
  <si>
    <t>SOMERSET OAKS ACADEMY</t>
  </si>
  <si>
    <t>3034</t>
  </si>
  <si>
    <t>3035</t>
  </si>
  <si>
    <t>RAMZ ACADEMY ELEM MIAMI CAMPUS</t>
  </si>
  <si>
    <t>NORTH COUNTY K-8 CENTER</t>
  </si>
  <si>
    <t>4012</t>
  </si>
  <si>
    <t>SOMERSET ACAD AT SILVER PALMS</t>
  </si>
  <si>
    <t>IRVING &amp; BEATRICE PESKOE K-8</t>
  </si>
  <si>
    <t>LINCOLN-MARTI CHARTER HIALEAH</t>
  </si>
  <si>
    <t>5044</t>
  </si>
  <si>
    <t>5045</t>
  </si>
  <si>
    <t>MATER GROVE ACADEMY</t>
  </si>
  <si>
    <t>5046</t>
  </si>
  <si>
    <t>MATER BRICKELL PREP ACADEMY</t>
  </si>
  <si>
    <t>5049</t>
  </si>
  <si>
    <t>PINECREST COVE ACADEMY</t>
  </si>
  <si>
    <t>ERNEST R GRAHAM K-8 CENTER</t>
  </si>
  <si>
    <t>JOHN I. SMITH K-8 CENTER</t>
  </si>
  <si>
    <t>HUBERT O. SIBLEY K-8 CENTER</t>
  </si>
  <si>
    <t>DR H W MACK/W LITTLE RIVER K8</t>
  </si>
  <si>
    <t>CARRIE P MEEK/WESTVIEW K-8 CTR</t>
  </si>
  <si>
    <t>6003</t>
  </si>
  <si>
    <t>PINECREST ACADEMY MIDDLE NORTH</t>
  </si>
  <si>
    <t>6005</t>
  </si>
  <si>
    <t>RAMZ ACAD MIDDLE MIAMI CAMPUS</t>
  </si>
  <si>
    <t>SOMERSET ACAD MIDDLE (C-PALMS)</t>
  </si>
  <si>
    <t>SOMERSET ACAD MIDDLE (S-MIAMI)</t>
  </si>
  <si>
    <t>7025</t>
  </si>
  <si>
    <t>7034</t>
  </si>
  <si>
    <t>SOMERSET ACAD HIGH SOUTH-HMSTD</t>
  </si>
  <si>
    <t>MATER ACADEMY EAST HIGH SCHOOL</t>
  </si>
  <si>
    <t>SOMERSET ACADEMY HIGH (SOUTH)</t>
  </si>
  <si>
    <t>7067</t>
  </si>
  <si>
    <t>GREEN SPRINGS HIGH SCHOOL</t>
  </si>
  <si>
    <t>7068</t>
  </si>
  <si>
    <t>NORTH GARDENS HIGH SCHOOL</t>
  </si>
  <si>
    <t>7069</t>
  </si>
  <si>
    <t>NORTH PARK HIGH SCHOOL</t>
  </si>
  <si>
    <t>7291</t>
  </si>
  <si>
    <t>JOSE MARTI MAST 6-12 ACADEMY</t>
  </si>
  <si>
    <t>7351</t>
  </si>
  <si>
    <t>ARTHUR AND POLLY MAYS CONSERVA</t>
  </si>
  <si>
    <t>MIAMI MACARTHUR SOUTH</t>
  </si>
  <si>
    <t>JAN MANN OPPORTUNITY SCHOOL</t>
  </si>
  <si>
    <t>Nature of Science</t>
  </si>
  <si>
    <t>Earth and Space Science</t>
  </si>
  <si>
    <t>Physical Science</t>
  </si>
  <si>
    <t>Life Science</t>
  </si>
  <si>
    <t>CLASS_SCHOOL</t>
  </si>
  <si>
    <t>JAMES H. BRIGHT/JW JOHNSON ES</t>
  </si>
  <si>
    <t>ACADEMY FOR INT'L EDUCATION CH</t>
  </si>
  <si>
    <t>y</t>
  </si>
  <si>
    <t>% Proficient</t>
  </si>
  <si>
    <t>SCHOOL NAME</t>
  </si>
  <si>
    <t>Count of STUDENT_ID</t>
  </si>
  <si>
    <t>BOWMAN ASHE/DOOLIN K-8 ACAD</t>
  </si>
  <si>
    <t>0331</t>
  </si>
  <si>
    <t>CHAPMAN PARTNERSHIP ECC NORTH</t>
  </si>
  <si>
    <t>0351</t>
  </si>
  <si>
    <t>CHAPMAN PARTNERSHIP ECC SOUTH</t>
  </si>
  <si>
    <t>THENA C. CROWDER EARLY CHLDHD</t>
  </si>
  <si>
    <t>3032</t>
  </si>
  <si>
    <t>PALM GLADES PREPATORY ACADEMY</t>
  </si>
  <si>
    <t>DR HENRY E PERRINE ACADEMY</t>
  </si>
  <si>
    <t>5006</t>
  </si>
  <si>
    <t>EVERGLADES PREPARATORY ACADEMY</t>
  </si>
  <si>
    <t>SOMERSET GABLES ACADEMY</t>
  </si>
  <si>
    <t>5020</t>
  </si>
  <si>
    <t>5054</t>
  </si>
  <si>
    <t>MATER ACADEMY AT MOUNT SINAI</t>
  </si>
  <si>
    <t>5410</t>
  </si>
  <si>
    <t>ALPHA CHARTER OF EXCELLENCE</t>
  </si>
  <si>
    <t>6082</t>
  </si>
  <si>
    <t>ACADEMIR CHARTER SCHOOL MIDDLE</t>
  </si>
  <si>
    <t>6083</t>
  </si>
  <si>
    <t>JUST ARTS AND MANAGEMENT CMS</t>
  </si>
  <si>
    <t>STELLAR LEADERSHIP ACADEMY</t>
  </si>
  <si>
    <t>7016</t>
  </si>
  <si>
    <t>SPORTS LEADERSHIP OF MIAMI CHS</t>
  </si>
  <si>
    <t>MATER ACAD HIGH (MIAMI BEACH)</t>
  </si>
  <si>
    <t>7032</t>
  </si>
  <si>
    <t>PALM GLADES PREP HIGH SCHOOL</t>
  </si>
  <si>
    <t>7060</t>
  </si>
  <si>
    <t>EVERGLADES PREP ACADEMY HIGH</t>
  </si>
  <si>
    <t>7066</t>
  </si>
  <si>
    <t>LBA CONSTR &amp; BUS MGMT ACAD</t>
  </si>
  <si>
    <t>7070</t>
  </si>
  <si>
    <t>YOUTH CO-OP PREP HIGH SCHOOL</t>
  </si>
  <si>
    <t>7080</t>
  </si>
  <si>
    <t>CHARTER HS OF THE AMERICAS</t>
  </si>
  <si>
    <t>TITLE I MIGRANT EDUC PROGRAM</t>
  </si>
  <si>
    <t>CHARLES R. DREW K-8 CENTER</t>
  </si>
  <si>
    <t>PAUL LAURENCE DUNBAR K-8 CTR</t>
  </si>
  <si>
    <t>EDISON PARK K-8 CENTER</t>
  </si>
  <si>
    <t>MORNINGSIDE K-8 ACADEMY</t>
  </si>
  <si>
    <t>MYRTLE GROVE K-8 CENTER</t>
  </si>
  <si>
    <t>STUDENT_GRADE</t>
  </si>
  <si>
    <t>5062</t>
  </si>
  <si>
    <t>6128</t>
  </si>
  <si>
    <t>7008</t>
  </si>
  <si>
    <t>7090</t>
  </si>
  <si>
    <t>9574</t>
  </si>
  <si>
    <t>Location</t>
  </si>
  <si>
    <t>BRUCIE BALL EDUCATIONAL CENTER</t>
  </si>
  <si>
    <t>HIVE PREPARATORY SCHOOL</t>
  </si>
  <si>
    <t>BRIDGEPREP ACADEMY SOUTH</t>
  </si>
  <si>
    <t>BRIDGEPREP ACAD GREATER MIAMI</t>
  </si>
  <si>
    <t>BRIDGEPREP ACAD VILLAGE GREEN</t>
  </si>
  <si>
    <t>AGENORIA S. PASCHAL/OLINDA EL</t>
  </si>
  <si>
    <t>4634</t>
  </si>
  <si>
    <t>PINECREST PALM ACADEMY</t>
  </si>
  <si>
    <t>BRIDGEPREP ACAD INTERAMERICAN</t>
  </si>
  <si>
    <t>SOMERSET ACADEMY BAY</t>
  </si>
  <si>
    <t>5384</t>
  </si>
  <si>
    <t>IMATER ACADEMY</t>
  </si>
  <si>
    <t>6014</t>
  </si>
  <si>
    <t>IMATER ACADEMY MIDDLE SCHOOL</t>
  </si>
  <si>
    <t>6015</t>
  </si>
  <si>
    <t>SPORTS LEADERSHIP AND MGMT CMS</t>
  </si>
  <si>
    <t>CUTLER BAY ACAD OF ADV STUDIES</t>
  </si>
  <si>
    <t>CUTLER BAY ACAD - CUTLER RIDGE</t>
  </si>
  <si>
    <t>SOMERSET ACADEMY BAY MIDDLE</t>
  </si>
  <si>
    <t>6997</t>
  </si>
  <si>
    <t>MATER VIRTUAL ACADEMY CHARTER</t>
  </si>
  <si>
    <t>MIAMI-DADE ONLINE ACADEMY 7001</t>
  </si>
  <si>
    <t>7031</t>
  </si>
  <si>
    <t>MAST @ FIU BISCAYNE BAY CAMPUS</t>
  </si>
  <si>
    <t>IMATER PREP ACADEMY HIGH</t>
  </si>
  <si>
    <t>MARITIME &amp; SCIENCE TECH ACAD</t>
  </si>
  <si>
    <t>Max Score</t>
  </si>
  <si>
    <t># Insufficient</t>
  </si>
  <si>
    <t># Limited</t>
  </si>
  <si>
    <t># Satisfactory</t>
  </si>
  <si>
    <t>% Insufficient</t>
  </si>
  <si>
    <t>% Limited</t>
  </si>
  <si>
    <t>% Satisfactory</t>
  </si>
  <si>
    <t>Domain1</t>
  </si>
  <si>
    <t>Domain1 Max Score</t>
  </si>
  <si>
    <t>Avg Domain1 %Correct</t>
  </si>
  <si>
    <t>Avg Domain1 Raw</t>
  </si>
  <si>
    <t>Domain2</t>
  </si>
  <si>
    <t>Domain2 Max Score</t>
  </si>
  <si>
    <t>Avg Domain2 %Correct</t>
  </si>
  <si>
    <t>Avg Domain2 Raw</t>
  </si>
  <si>
    <t>Domain3</t>
  </si>
  <si>
    <t>Domain3 Max Score</t>
  </si>
  <si>
    <t>Avg Domain3 %Correct</t>
  </si>
  <si>
    <t>Avg Domain3 Raw</t>
  </si>
  <si>
    <t>Domain4</t>
  </si>
  <si>
    <t>Domain4 Max Score</t>
  </si>
  <si>
    <t>Avg Domain4 %Correct</t>
  </si>
  <si>
    <t>Avg Domain4 Raw</t>
  </si>
  <si>
    <t>Domain5</t>
  </si>
  <si>
    <t>Domain5 Max Score</t>
  </si>
  <si>
    <t>Avg Domain5 %Correct</t>
  </si>
  <si>
    <t>Avg Domain5 Raw</t>
  </si>
  <si>
    <t>0041 0041 - Air Base Elementary</t>
  </si>
  <si>
    <t>0070 0070 - Coral Reef Montessori Acad Ch</t>
  </si>
  <si>
    <t>0071 0071 - Eugenia B. Thomas K-8 Center</t>
  </si>
  <si>
    <t>0072 0072 - Summerville Charter School</t>
  </si>
  <si>
    <t>0073 0073 - Mandarin Lakes K-8 Center</t>
  </si>
  <si>
    <t>0081 0081 - Lenora B. Smith Elementary</t>
  </si>
  <si>
    <t>0091 0091 - Bob Graham Education Ctr</t>
  </si>
  <si>
    <t>0092 0092 - Norman S. Edelcup/sunny Isles</t>
  </si>
  <si>
    <t>0100 0100 - Mater Academy</t>
  </si>
  <si>
    <t>0101 0101 - Arcola Lake Elementary</t>
  </si>
  <si>
    <t>0111 0111 - Maya Angelou Elementary</t>
  </si>
  <si>
    <t>0121 0121 - Auburndale Elementary</t>
  </si>
  <si>
    <t>0122 0122 - Dr Rolando Espinosa K-8</t>
  </si>
  <si>
    <t>0125 0125 - Norma Butler Bossard Elem</t>
  </si>
  <si>
    <t>0201 0201 - Banyan Elementary</t>
  </si>
  <si>
    <t>0211 0211 - Dr. Manuel C. Barreiro Elem</t>
  </si>
  <si>
    <t>0231 0231 - Aventura Waterways K-8 Center</t>
  </si>
  <si>
    <t>0241 0241 - Ruth K Broad/bay Harbor K-8</t>
  </si>
  <si>
    <t>0251 0251 - Ethel Koger Beckham Elementary</t>
  </si>
  <si>
    <t>0261 0261 - Bel-Aire Elementary</t>
  </si>
  <si>
    <t>0311 0311 - Goulds Elementary</t>
  </si>
  <si>
    <t>0312 0312 - Mater Gardens Academy</t>
  </si>
  <si>
    <t>0321 0321 - Biscayne Elementary</t>
  </si>
  <si>
    <t>0332 0332 - Somerset Academy(silver Palms)</t>
  </si>
  <si>
    <t>0341 0341 - Arch Creek Elementary School</t>
  </si>
  <si>
    <t>0342 0342 - Pinecrest Academy South Campus</t>
  </si>
  <si>
    <t>0361 0361 - Biscayne Gardens Elementary</t>
  </si>
  <si>
    <t>0401 0401 - Van E. Blanton Elementary</t>
  </si>
  <si>
    <t>0410 0410 - Academir Charter School West</t>
  </si>
  <si>
    <t>0441 0441 - Blue Lakes Elementary</t>
  </si>
  <si>
    <t>0451 0451 - Bowman Ashe/doolin K-8 Acad</t>
  </si>
  <si>
    <t>0461 0461 - Brentwood Elementary</t>
  </si>
  <si>
    <t>0481 0481 - James H. Bright/jw Johnson Es</t>
  </si>
  <si>
    <t>0510 0510 - Archimedean Academy</t>
  </si>
  <si>
    <t>0520 0520 - Somerset Academy</t>
  </si>
  <si>
    <t>0521 0521 - Broadmoor Elementary</t>
  </si>
  <si>
    <t>0561 0561 - W.j. Bryan Elementary</t>
  </si>
  <si>
    <t>0600 0600 - Pinecrest Prep Academy</t>
  </si>
  <si>
    <t>0641 0641 - Bunche Park Elementary</t>
  </si>
  <si>
    <t>0651 0651 - Campbell Drive K-8 Center</t>
  </si>
  <si>
    <t>0661 0661 - Caribbean Elementary</t>
  </si>
  <si>
    <t>0671 0671 - Calusa Elementary</t>
  </si>
  <si>
    <t>0681 0681 - Carol City Elementary</t>
  </si>
  <si>
    <t>0721 0721 - George Washington Carver Elem</t>
  </si>
  <si>
    <t>0761 0761 - Fienberg/fisher K-8 Center</t>
  </si>
  <si>
    <t>0771 0771 - William A. Chapman Elementary</t>
  </si>
  <si>
    <t>0801 0801 - Citrus Grove Elementary</t>
  </si>
  <si>
    <t>0831 0831 - Claude Pepper Elementary</t>
  </si>
  <si>
    <t>0841 0841 - Coconut Grove Elementary</t>
  </si>
  <si>
    <t>0861 0861 - Colonial Drive Elementary</t>
  </si>
  <si>
    <t>0881 0881 - Comstock Elementary</t>
  </si>
  <si>
    <t>0961 0961 - Coral Gables Preparatory Acad</t>
  </si>
  <si>
    <t>1001 1001 - Coral Park Elementary</t>
  </si>
  <si>
    <t>1010 1010 - Charter School At Waterstone</t>
  </si>
  <si>
    <t>1014 1014 - Hive Preparatory School</t>
  </si>
  <si>
    <t>1017 1017 - Mater Academy Of Intl Studies</t>
  </si>
  <si>
    <t>1020 1020 - Youth Co-Op Charter School</t>
  </si>
  <si>
    <t>1041 1041 - Coral Reef Elementary</t>
  </si>
  <si>
    <t>1081 1081 - Coral Terrace Elementary</t>
  </si>
  <si>
    <t>1121 1121 - Coral Way K-8 Center</t>
  </si>
  <si>
    <t>1161 1161 - Crestview Elementary</t>
  </si>
  <si>
    <t>1241 1241 - Cutler Ridge Elementary</t>
  </si>
  <si>
    <t>1281 1281 - Cypress Elementary</t>
  </si>
  <si>
    <t>1331 1331 - Devon Aire K-8 Center</t>
  </si>
  <si>
    <t>1361 1361 - Frederick Douglass Elementary</t>
  </si>
  <si>
    <t>1371 1371 - Marjory Stoneman Douglas Elem</t>
  </si>
  <si>
    <t>1401 1401 - Charles R. Drew K-8 Center</t>
  </si>
  <si>
    <t>1441 1441 - Paul Laurence Dunbar K-8 Ctr</t>
  </si>
  <si>
    <t>1481 1481 - John G. Dupuis Elementary</t>
  </si>
  <si>
    <t>1521 1521 - Amelia Earhart Elementary</t>
  </si>
  <si>
    <t>1561 1561 - Earlington Heights Elementary</t>
  </si>
  <si>
    <t>1601 1601 - Edison Park K-8 Center</t>
  </si>
  <si>
    <t>1641 1641 - Emerson Elementary</t>
  </si>
  <si>
    <t>1681 1681 - Lillie C. Evans K-8 Center</t>
  </si>
  <si>
    <t>1691 1691 - Christina M. Eve Elementary</t>
  </si>
  <si>
    <t>1721 1721 - Everglades K-8 Center</t>
  </si>
  <si>
    <t>1761 1761 - David Fairchild Elementary</t>
  </si>
  <si>
    <t>1801 1801 - Fairlawn Elementary</t>
  </si>
  <si>
    <t>1811 1811 - Dante B. Fascell Elementary</t>
  </si>
  <si>
    <t>1841 1841 - Flagami Elementary</t>
  </si>
  <si>
    <t>1881 1881 - Henry M. Flagler Elementary</t>
  </si>
  <si>
    <t>1921 1921 - Flamingo Elementary</t>
  </si>
  <si>
    <t>2001 2001 - Florida City Elementary</t>
  </si>
  <si>
    <t>2003 2003 - Bridgeprep Academy South</t>
  </si>
  <si>
    <t>2006 2006 - Richard Allen Leadership Acad</t>
  </si>
  <si>
    <t>2007 2007 - Somerset Academy Elementary</t>
  </si>
  <si>
    <t>2021 2021 - Gloria Floyd Elementary</t>
  </si>
  <si>
    <t>2041 2041 - Benjamin Franklin K-8 Center</t>
  </si>
  <si>
    <t>2060 2060 - Gibson Charter School</t>
  </si>
  <si>
    <t>2081 2081 - Fulford Elementary</t>
  </si>
  <si>
    <t>2111 2111 - Hialeah Gardens Elementary</t>
  </si>
  <si>
    <t>2151 2151 - Jack D. Gordon Elementary</t>
  </si>
  <si>
    <t>2161 2161 - Golden Glades Elementary</t>
  </si>
  <si>
    <t>2181 2181 - Joella C. Good Elementary</t>
  </si>
  <si>
    <t>2191 2191 - Spanish Lake Elementary</t>
  </si>
  <si>
    <t>2241 2241 - Gratigny Elementary</t>
  </si>
  <si>
    <t>2261 2261 - Greenglade Elementary</t>
  </si>
  <si>
    <t>2281 2281 - Greynolds Park Elementary</t>
  </si>
  <si>
    <t>2321 2321 - Gulfstream Elementary</t>
  </si>
  <si>
    <t>2331 2331 - Charles R. Hadley Elementary</t>
  </si>
  <si>
    <t>2341 2341 - Joe Hall Elementary</t>
  </si>
  <si>
    <t>2351 2351 - Eneida Massas Hartner Elem</t>
  </si>
  <si>
    <t>2361 2361 - Hialeah Elementary</t>
  </si>
  <si>
    <t>2371 2371 - West Hialeah Gardens Elem</t>
  </si>
  <si>
    <t>2401 2401 - Hibiscus Elementary</t>
  </si>
  <si>
    <t>2441 2441 - Virginia A Boone/highland Oaks</t>
  </si>
  <si>
    <t>2501 2501 - Holmes Elementary</t>
  </si>
  <si>
    <t>2511 2511 - Zora Neale Hurston Elementary</t>
  </si>
  <si>
    <t>2521 2521 - Oliver Hoover Elementary</t>
  </si>
  <si>
    <t>2541 2541 - Howard Drive Elementary</t>
  </si>
  <si>
    <t>2581 2581 - Madie Ives Elementary</t>
  </si>
  <si>
    <t>2641 2641 - Kendale Elementary</t>
  </si>
  <si>
    <t>2651 2651 - Kendale Lakes Elementary</t>
  </si>
  <si>
    <t>2661 2661 - Kensington Park Elementary</t>
  </si>
  <si>
    <t>2701 2701 - Kenwood K-8 Center</t>
  </si>
  <si>
    <t>2741 2741 - Key Biscayne K-8 Center</t>
  </si>
  <si>
    <t>2781 2781 - Kinloch Park Elementary</t>
  </si>
  <si>
    <t>2801 2801 - Lake Stevens Elementary</t>
  </si>
  <si>
    <t>2821 2821 - Lakeview Elementary</t>
  </si>
  <si>
    <t>2881 2881 - Leewood K-8 Center</t>
  </si>
  <si>
    <t>2891 2891 - William Lehman Elementary</t>
  </si>
  <si>
    <t>2901 2901 - Leisure City K-8 Center</t>
  </si>
  <si>
    <t>2911 2911 - Linda Lentin K-8 Center</t>
  </si>
  <si>
    <t>2941 2941 - Laura C. Saunders Elementary</t>
  </si>
  <si>
    <t>2981 2981 - Liberty City Elementary</t>
  </si>
  <si>
    <t>3021 3021 - Jesse J Mccrary Jr Elementary</t>
  </si>
  <si>
    <t>3025 3025 - Advantage Academy Santa Fe</t>
  </si>
  <si>
    <t>3030 3030 - Doral Academy</t>
  </si>
  <si>
    <t>3034 3034 - Bridgeprep Acad Village Green</t>
  </si>
  <si>
    <t>3035 3035 - Ramz Academy Elem Miami Campus</t>
  </si>
  <si>
    <t>3041 3041 - Lorah Park Elementary</t>
  </si>
  <si>
    <t>3051 3051 - Toussaint L''ouverture Elem</t>
  </si>
  <si>
    <t>3061 3061 - Ludlam Elementary</t>
  </si>
  <si>
    <t>3100 3100 - Mater Academy East Charter</t>
  </si>
  <si>
    <t>3101 3101 - Frank C. Martin K-8 Center</t>
  </si>
  <si>
    <t>3111 3111 - Wesley Matthews Elementary</t>
  </si>
  <si>
    <t>3141 3141 - Meadowlane Elementary</t>
  </si>
  <si>
    <t>3181 3181 - Melrose Elementary</t>
  </si>
  <si>
    <t>3241 3241 - Miami Gardens Elementary</t>
  </si>
  <si>
    <t>3261 3261 - Miami Heights Elementary</t>
  </si>
  <si>
    <t>3281 3281 - Miami Lakes K-8 Center</t>
  </si>
  <si>
    <t>3301 3301 - Miami Park Elementary</t>
  </si>
  <si>
    <t>3341 3341 - Miami Shores Elementary</t>
  </si>
  <si>
    <t>3381 3381 - Miami Springs Elementary</t>
  </si>
  <si>
    <t>3421 3421 - M.a. Milam K-8 Center</t>
  </si>
  <si>
    <t>3431 3431 - Phyllis Ruth Miller Elementary</t>
  </si>
  <si>
    <t>3501 3501 - Morningside K-8 Academy</t>
  </si>
  <si>
    <t>3541 3541 - Robert Russa Moton Elementary</t>
  </si>
  <si>
    <t>3581 3581 - Myrtle Grove K-8 Center</t>
  </si>
  <si>
    <t>3621 3621 - Coconut Palm K-8 Academy</t>
  </si>
  <si>
    <t>3661 3661 - Natural Bridge Elementary</t>
  </si>
  <si>
    <t>3701 3701 - Norland Elementary</t>
  </si>
  <si>
    <t>3741 3741 - North Beach Elementary</t>
  </si>
  <si>
    <t>3781 3781 - Barbara Hawkins Elementary</t>
  </si>
  <si>
    <t>3821 3821 - North County K-8 Center</t>
  </si>
  <si>
    <t>3861 3861 - North Glade Elementary</t>
  </si>
  <si>
    <t>3901 3901 - North Hialeah Elementary</t>
  </si>
  <si>
    <t>3941 3941 - North Miami Elementary</t>
  </si>
  <si>
    <t>3981 3981 - North Twin Lakes Elementary</t>
  </si>
  <si>
    <t>4000 4000 - Miami Children''s Museum</t>
  </si>
  <si>
    <t>4001 4001 - Norwood Elementary</t>
  </si>
  <si>
    <t>4012 4012 - Somerset Acad At Silver Palms</t>
  </si>
  <si>
    <t>4021 4021 - Oak Grove Elementary</t>
  </si>
  <si>
    <t>4031 4031 - Gateway Environmental K-8</t>
  </si>
  <si>
    <t>4061 4061 - Ojus Elementary</t>
  </si>
  <si>
    <t>4071 4071 - Agenoria S. Paschal/olinda El</t>
  </si>
  <si>
    <t>4091 4091 - Olympia Heights Elementary</t>
  </si>
  <si>
    <t>4121 4121 - Dr. Robert B. Ingram El</t>
  </si>
  <si>
    <t>4171 4171 - Orchard Villa Elementary</t>
  </si>
  <si>
    <t>4221 4221 - Palmetto Elementary</t>
  </si>
  <si>
    <t>4241 4241 - Palm Lakes Elementary</t>
  </si>
  <si>
    <t>4261 4261 - Palm Springs Elementary</t>
  </si>
  <si>
    <t>4281 4281 - Palm Springs North Elementary</t>
  </si>
  <si>
    <t>4301 4301 - Parkview Elementary</t>
  </si>
  <si>
    <t>4341 4341 - Parkway Elementary</t>
  </si>
  <si>
    <t>4381 4381 - Dr Henry E Perrine Academy</t>
  </si>
  <si>
    <t>4391 4391 - Irving and Beatrice Peskoe K-8</t>
  </si>
  <si>
    <t>4401 4401 - Kelsey L. Pharr Elementary</t>
  </si>
  <si>
    <t>4421 4421 - Pinecrest Elementary</t>
  </si>
  <si>
    <t>4441 4441 - Pine Lake Elementary</t>
  </si>
  <si>
    <t>4461 4461 - Pine Villa Elementary</t>
  </si>
  <si>
    <t>4491 4491 - Henry E.s. Reeves Elementary</t>
  </si>
  <si>
    <t>4501 4501 - Poinciana Park Elementary</t>
  </si>
  <si>
    <t>4511 4511 - Dr Gilbert L. Porter Elem</t>
  </si>
  <si>
    <t>4541 4541 - Rainbow Park Elementary</t>
  </si>
  <si>
    <t>4581 4581 - Redland Elementary</t>
  </si>
  <si>
    <t>4651 4651 - Ethel F Beckford/richmond Elem</t>
  </si>
  <si>
    <t>4681 4681 - Riverside Elementary</t>
  </si>
  <si>
    <t>4691 4691 - Jane Roberts K-8 Center</t>
  </si>
  <si>
    <t>4721 4721 - Rockway Elementary</t>
  </si>
  <si>
    <t>4741 4741 - Royal Green Elementary</t>
  </si>
  <si>
    <t>4761 4761 - Royal Palm Elementary</t>
  </si>
  <si>
    <t>4801 4801 - Gertrude Edelman/sabal Palm El</t>
  </si>
  <si>
    <t>4841 4841 - Santa Clara Elementary</t>
  </si>
  <si>
    <t>4881 4881 - Scott Lake Elementary</t>
  </si>
  <si>
    <t>4921 4921 - Seminole Elementary</t>
  </si>
  <si>
    <t>4961 4961 - Shadowlawn Elementary</t>
  </si>
  <si>
    <t>5001 5001 - Shenandoah Elementary</t>
  </si>
  <si>
    <t>5005 5005 - David Lawrence Jr K-8 Center</t>
  </si>
  <si>
    <t>5007 5007 - Lincoln-Marti Charter Hialeah</t>
  </si>
  <si>
    <t>5008 5008 - Somerset Gables Academy</t>
  </si>
  <si>
    <t>5021 5021 - Ben Sheppard Elementary</t>
  </si>
  <si>
    <t>5022 5022 - Ben Gamla Charter Schl</t>
  </si>
  <si>
    <t>5025 5025 - Lincoln-Marti Cs Little Havana</t>
  </si>
  <si>
    <t>5029 5029 - Excelsior Language Academy K-8</t>
  </si>
  <si>
    <t>5032 5032 - Excelsior Charter Academy</t>
  </si>
  <si>
    <t>5041 5041 - Silver Bluff Elementary</t>
  </si>
  <si>
    <t>5043 5043 - Lincoln-Marti Cs Int''l Campus</t>
  </si>
  <si>
    <t>5044 5044 - Academy For Int''l Education Ch</t>
  </si>
  <si>
    <t>5045 5045 - Mater Grove Academy</t>
  </si>
  <si>
    <t>5046 5046 - Mater Brickell Prep Academy</t>
  </si>
  <si>
    <t>5047 5047 - Mater Academy (miami Beach)</t>
  </si>
  <si>
    <t>5048 5048 - Pinecrest Academy (north)</t>
  </si>
  <si>
    <t>5049 5049 - Pinecrest Cove Academy</t>
  </si>
  <si>
    <t>5051 5051 - Ernest R Graham K-8 Center</t>
  </si>
  <si>
    <t>5054 5054 - Mater Academy At Mount Sinai</t>
  </si>
  <si>
    <t>5061 5061 - Dr. Carlos J Finlay Elementary</t>
  </si>
  <si>
    <t>5062 5062 - Somerset Academy Bay</t>
  </si>
  <si>
    <t>5081 5081 - Skyway Elementary</t>
  </si>
  <si>
    <t>5101 5101 - John I. Smith K-8 Center</t>
  </si>
  <si>
    <t>5121 5121 - Snapper Creek Elementary</t>
  </si>
  <si>
    <t>5131 5131 - N. Dade Ctr For Modern Lang</t>
  </si>
  <si>
    <t>5141 5141 - Hubert O. Sibley K-8 Center</t>
  </si>
  <si>
    <t>5201 5201 - South Hialeah Elementary</t>
  </si>
  <si>
    <t>5241 5241 - South Miami K-8 Center</t>
  </si>
  <si>
    <t>5281 5281 - South Miami Heights Elementary</t>
  </si>
  <si>
    <t>5321 5321 - Southside Elementary</t>
  </si>
  <si>
    <t>5361 5361 - Springview Elementary</t>
  </si>
  <si>
    <t>5381 5381 - E.w.f. Stirrup Elementary</t>
  </si>
  <si>
    <t>5384 5384 - Imater Academy</t>
  </si>
  <si>
    <t>5401 5401 - Sunset Elementary</t>
  </si>
  <si>
    <t>5410 5410 - Alpha Charter Of Excellence</t>
  </si>
  <si>
    <t>5421 5421 - Sunset Park Elementary</t>
  </si>
  <si>
    <t>5431 5431 - Sweetwater Elementary</t>
  </si>
  <si>
    <t>5481 5481 - Treasure Island Elementary</t>
  </si>
  <si>
    <t>5521 5521 - Tropical Elementary</t>
  </si>
  <si>
    <t>5561 5561 - Frances S. Tucker Elementary</t>
  </si>
  <si>
    <t>5601 5601 - Twin Lakes Elementary</t>
  </si>
  <si>
    <t>5641 5641 - Village Green Elementary</t>
  </si>
  <si>
    <t>5671 5671 - Vineland K-8 Center</t>
  </si>
  <si>
    <t>5711 5711 - Mae Walters Elementary</t>
  </si>
  <si>
    <t>5791 5791 - West Homestead Elementary</t>
  </si>
  <si>
    <t>5831 5831 - Henry S. West Laboratory Schl</t>
  </si>
  <si>
    <t>5861 5861 - Dr H W Mack/w Little River K8</t>
  </si>
  <si>
    <t>5901 5901 - Carrie P Meek/westview K-8 Ctr</t>
  </si>
  <si>
    <t>5931 5931 - Phillis Wheatley Elementary</t>
  </si>
  <si>
    <t>5951 5951 - Whispering Pines Elementary</t>
  </si>
  <si>
    <t>5961 5961 - Winston Park K-8 Center</t>
  </si>
  <si>
    <t>5971 5971 - Nathan Young Elementary</t>
  </si>
  <si>
    <t>5981 5981 - Dr. Edward L. Whigham</t>
  </si>
  <si>
    <t>5991 5991 - Charles David Wyche Jr Elem</t>
  </si>
  <si>
    <t>8151 8151 - Robert Renick Education Ctr</t>
  </si>
  <si>
    <t>8181 8181 - Ruth Owens Kruse'' Educ Center</t>
  </si>
  <si>
    <t>9732 9732 - Brucie Ball Educational Center</t>
  </si>
  <si>
    <t>5003 5003 - South Dade Middle School</t>
  </si>
  <si>
    <t>0102 0102 - Miami Community Charter School</t>
  </si>
  <si>
    <t>8017 8017 - Alternative Outreach Program</t>
  </si>
  <si>
    <t>3029 3029 - Doral Academy Of Technology</t>
  </si>
  <si>
    <t>3032 3032 - Palm Glades Prepatory Academy</t>
  </si>
  <si>
    <t>5006 5006 - Everglades Preparatory Academy</t>
  </si>
  <si>
    <t>6001 6001 - Herbert A. Ammons Middle</t>
  </si>
  <si>
    <t>6004 6004 - Somerset Academy Middle</t>
  </si>
  <si>
    <t>6006 6006 - Archimedean Conservatory</t>
  </si>
  <si>
    <t>6009 6009 - Mater Academy East Middle</t>
  </si>
  <si>
    <t>6011 6011 - Allapattah Middle</t>
  </si>
  <si>
    <t>6012 6012 - Mater Academy Charter Middle</t>
  </si>
  <si>
    <t>6014 6014 - Imater Academy Middle School</t>
  </si>
  <si>
    <t>6015 6015 - Sports Leadership And Mgmt Cms</t>
  </si>
  <si>
    <t>6020 6020 - Aspira Raul A. Martinez Chtr</t>
  </si>
  <si>
    <t>6021 6021 - Arvida Middle School</t>
  </si>
  <si>
    <t>6022 6022 - Pinecrest Academy Charter Midd</t>
  </si>
  <si>
    <t>6023 6023 - Andover Middle School</t>
  </si>
  <si>
    <t>6030 6030 - Doral Academy Charter Middle</t>
  </si>
  <si>
    <t>6031 6031 - Brownsville Middle</t>
  </si>
  <si>
    <t>6033 6033 - Mater Academy Lakes Middle</t>
  </si>
  <si>
    <t>6040 6040 - Doctors Charter/miami Shores</t>
  </si>
  <si>
    <t>6041 6041 - Paul W. Bell Middle</t>
  </si>
  <si>
    <t>6042 6042 - Mater Gardens Academy Middle</t>
  </si>
  <si>
    <t>6045 6045 - Intl. Studies Charter Middle</t>
  </si>
  <si>
    <t>6047 6047 - Mater Academy Middle-Intl Stud</t>
  </si>
  <si>
    <t>6051 6051 - Carol City Middle</t>
  </si>
  <si>
    <t>6052 6052 - Zelda Glazer Middle School</t>
  </si>
  <si>
    <t>6060 6060 - Aspira South Youth Leadership</t>
  </si>
  <si>
    <t>6070 6070 - Aspira Eugenio Maria De Hostos</t>
  </si>
  <si>
    <t>6071 6071 - George Washington Carver</t>
  </si>
  <si>
    <t>6091 6091 - Citrus Grove Middle School</t>
  </si>
  <si>
    <t>6111 6111 - Cutler Bay Acad - Cutler Ridge</t>
  </si>
  <si>
    <t>6121 6121 - Ruben Dario Middle</t>
  </si>
  <si>
    <t>6161 6161 - Lawton Chiles Middle School</t>
  </si>
  <si>
    <t>6171 6171 - Henry H. Filer Middle</t>
  </si>
  <si>
    <t>6211 6211 - Glades Middle</t>
  </si>
  <si>
    <t>6221 6221 - Hammocks Middle</t>
  </si>
  <si>
    <t>6231 6231 - Hialeah Middle</t>
  </si>
  <si>
    <t>6241 6241 - Highland Oaks Middle</t>
  </si>
  <si>
    <t>6251 6251 - Homestead Middle</t>
  </si>
  <si>
    <t>6281 6281 - Thomas Jefferson Middle</t>
  </si>
  <si>
    <t>6301 6301 - John F. Kennedy Middle</t>
  </si>
  <si>
    <t>6331 6331 - Kinloch Park Middle</t>
  </si>
  <si>
    <t>6351 6351 - Lake Stevens Middle</t>
  </si>
  <si>
    <t>6361 6361 - Jose De Diego Middle School</t>
  </si>
  <si>
    <t>6391 6391 - Madison Middle School</t>
  </si>
  <si>
    <t>6411 6411 - Horace Mann Middle</t>
  </si>
  <si>
    <t>6441 6441 - Howard D. Mcmillan Middle</t>
  </si>
  <si>
    <t>6501 6501 - Miami Lakes Middle</t>
  </si>
  <si>
    <t>6521 6521 - Miami Springs Middle</t>
  </si>
  <si>
    <t>6541 6541 - Nautilus Middle</t>
  </si>
  <si>
    <t>6571 6571 - Norland Middle</t>
  </si>
  <si>
    <t>6591 6591 - North Dade Middle</t>
  </si>
  <si>
    <t>6611 6611 - Country Club Middle School</t>
  </si>
  <si>
    <t>6631 6631 - North Miami Middle</t>
  </si>
  <si>
    <t>6681 6681 - Palm Springs Middle</t>
  </si>
  <si>
    <t>6701 6701 - Palmetto Middle</t>
  </si>
  <si>
    <t>6741 6741 - Ponce De Leon Middle</t>
  </si>
  <si>
    <t>6751 6751 - Hialeah Gardens Middle School</t>
  </si>
  <si>
    <t>6761 6761 - Redland Middle</t>
  </si>
  <si>
    <t>6771 6771 - Jorge Mas Canosa Middle</t>
  </si>
  <si>
    <t>6781 6781 - Richmond Heights Middle</t>
  </si>
  <si>
    <t>6801 6801 - Riviera Middle</t>
  </si>
  <si>
    <t>6821 6821 - Rockway Middle</t>
  </si>
  <si>
    <t>6841 6841 - Shenandoah Middle</t>
  </si>
  <si>
    <t>6861 6861 - Southwood Middle</t>
  </si>
  <si>
    <t>6881 6881 - South Miami Middle School</t>
  </si>
  <si>
    <t>6901 6901 - W. R. Thomas Middle</t>
  </si>
  <si>
    <t>6921 6921 - Lamar Louise Curry Middle Sch</t>
  </si>
  <si>
    <t>6961 6961 - West Miami Middle</t>
  </si>
  <si>
    <t>7055 7055 - Young Women''s Preparatory Acad</t>
  </si>
  <si>
    <t>7056 7056 - Young Mens Preparatory Academy</t>
  </si>
  <si>
    <t>7059 7059 - Miami Arts Charter</t>
  </si>
  <si>
    <t>7262 7262 - City Of Hialeah Education Acad</t>
  </si>
  <si>
    <t>7291 7291 - Jose Marti Mast 6-12 Academy</t>
  </si>
  <si>
    <t>7351 7351 - Arthur And Polly Mays Conserva</t>
  </si>
  <si>
    <t>7631 7631 - Miami Macarthur South</t>
  </si>
  <si>
    <t>8014 8014 - Alternative Outreach-Ext. Yr</t>
  </si>
  <si>
    <t>8101 8101 - Jan Mann Opportunity School</t>
  </si>
  <si>
    <t>8141 8141 - Juvenile Justice Center</t>
  </si>
  <si>
    <t>8131 8131 - Dorothy M Wallace Cope Center</t>
  </si>
  <si>
    <t>6997 6997 - Mater Virtual Academy Charter</t>
  </si>
  <si>
    <t>8121 8121 - Cope Center North</t>
  </si>
  <si>
    <t>7011 7011 - American Senior</t>
  </si>
  <si>
    <t>7461 7461 - Miami Senior High</t>
  </si>
  <si>
    <t>7541 7541 - North Miami Beach Senior High</t>
  </si>
  <si>
    <t>7591 7591 - North Miami Senior High</t>
  </si>
  <si>
    <t>7701 7701 - South Dade Senior High</t>
  </si>
  <si>
    <t>3600 3600 - Downtown Miami Charter School</t>
  </si>
  <si>
    <t>8012</t>
  </si>
  <si>
    <t>PACE CENTER FOR GIRLS</t>
  </si>
  <si>
    <t>N-Tested</t>
  </si>
  <si>
    <t>Avg ES %Correct</t>
  </si>
  <si>
    <t>Domain1 Item List</t>
  </si>
  <si>
    <t>Avg LS %Correct</t>
  </si>
  <si>
    <t>Domain2 Item List</t>
  </si>
  <si>
    <t>Avg NS %Correct</t>
  </si>
  <si>
    <t>Domain3 Item List</t>
  </si>
  <si>
    <t>Avg PS %Correct</t>
  </si>
  <si>
    <t>Domain4 Item List</t>
  </si>
  <si>
    <t>Domain5 Item List</t>
  </si>
  <si>
    <t>05 Science Grade 5 IA Baseline Assessment</t>
  </si>
  <si>
    <t>1;3;5;12;15;16;17;18;19;46;47;48;51;53;54;55;62;63;64</t>
  </si>
  <si>
    <t>2;4;9;10;11;13;20;40;41;42;49;50;56;57;65</t>
  </si>
  <si>
    <t>8;14;35;36;43;44;45;66</t>
  </si>
  <si>
    <t>3033 3033 - Somerset Oaks Academy</t>
  </si>
  <si>
    <t>Grade 8 Bio</t>
  </si>
  <si>
    <t>Grade 8 minus bio enrollment</t>
  </si>
  <si>
    <t>AIR BASE K-8 CTR INT'L EDUC</t>
  </si>
  <si>
    <t>BLUE LAKES K-8</t>
  </si>
  <si>
    <t>4002</t>
  </si>
  <si>
    <t>BEACON COLLEGE PREPARATORY</t>
  </si>
  <si>
    <t>WEST HOMESTEAD K-8 CENTER</t>
  </si>
  <si>
    <t>6016</t>
  </si>
  <si>
    <t>SOMERSET VIRTUAL ACADEMY</t>
  </si>
  <si>
    <t>6018</t>
  </si>
  <si>
    <t>THE SEED SCHOOL OF MIAMI</t>
  </si>
  <si>
    <t>ZELDA GLAZER MIDDLE</t>
  </si>
  <si>
    <t>ASPIRA LEAD. &amp; COLLEGE PREP</t>
  </si>
  <si>
    <t>ASPIRA ARTS DECO CHARTER</t>
  </si>
  <si>
    <t>7005</t>
  </si>
  <si>
    <t>ITECH @ THOMAS EDISON EDUC CTR</t>
  </si>
  <si>
    <t>BIOTECH @ RICHMOND HEIGHTS</t>
  </si>
  <si>
    <t>7021</t>
  </si>
  <si>
    <t>CENTER FOR INTERNATIONAL EDUC</t>
  </si>
  <si>
    <t>CENTRAL REGION OFFICE</t>
  </si>
  <si>
    <t>ERNEST R GRAHAM K-8 ACADEMY</t>
  </si>
  <si>
    <t>HUBERT O. SIBLEY K-8 ACADEMY</t>
  </si>
  <si>
    <t>INTERNATIONAL STUDIES VIRTUAL</t>
  </si>
  <si>
    <t>08 Science Grade 8 Science Baseline</t>
  </si>
  <si>
    <t>1;2;6;7;14;15;16;19;20;21;22;45;46;47;48;49;52;53;54;67;68;73</t>
  </si>
  <si>
    <t>3;4;5;9;10;11;12;13;18;27;28;29;30;35;36;50;51;55;56</t>
  </si>
  <si>
    <t>25;26;31;32;33;34;37;38;57;58;71;72</t>
  </si>
  <si>
    <t>8012 8012 PACE Center for Girls</t>
  </si>
  <si>
    <t>Science, G8</t>
  </si>
  <si>
    <t>9999 9999 - District</t>
  </si>
  <si>
    <t>Overall</t>
  </si>
  <si>
    <t>5</t>
  </si>
  <si>
    <t>4</t>
  </si>
  <si>
    <t>1</t>
  </si>
  <si>
    <t>8</t>
  </si>
  <si>
    <t>DR FREDERICA S WILSON/SKYWAY</t>
  </si>
  <si>
    <t>MIAMI ARTS STUDIO 6-12 @ZELDA</t>
  </si>
  <si>
    <t>CUTLER BAY SENIOR HIGH</t>
  </si>
  <si>
    <t>CUTLER BAY MIDDLE</t>
  </si>
  <si>
    <t>MATER VIRTUAL ACADEMY MID/HIGH</t>
  </si>
  <si>
    <t>METRO WEST DETENTION FACILITY</t>
  </si>
  <si>
    <t>2015-16</t>
  </si>
  <si>
    <t>2014-15</t>
  </si>
  <si>
    <t>2013-14</t>
  </si>
  <si>
    <t>2012-13</t>
  </si>
  <si>
    <t>0113</t>
  </si>
  <si>
    <t>BALERE LANGUAGE ACADEMY</t>
  </si>
  <si>
    <t>0215</t>
  </si>
  <si>
    <t>LAWRENCE ACADEMY ELEMENTARY</t>
  </si>
  <si>
    <t>BOWMAN/DOOLIN K-8 CENTER</t>
  </si>
  <si>
    <t>ADVANCED LEARNING CHARTER SCH</t>
  </si>
  <si>
    <t>CHARLES R. DREW ELEMENTARY</t>
  </si>
  <si>
    <t>PAUL LAURENCE DUNBAR ELEM</t>
  </si>
  <si>
    <t>EDISON PARK ELEMENTARY</t>
  </si>
  <si>
    <t>BRIDGEPOINT ACADEMY</t>
  </si>
  <si>
    <t>BRIDGEPOINT ACAD GREATER MIAMI</t>
  </si>
  <si>
    <t>THENA C. CROWDER ELEMENTARY</t>
  </si>
  <si>
    <t>2621</t>
  </si>
  <si>
    <t>J.W. JOHNSON ELEMENTARY</t>
  </si>
  <si>
    <t>2761</t>
  </si>
  <si>
    <t>MARTIN LUTHER KING ELEMENTARY</t>
  </si>
  <si>
    <t>BRIDGEPOINT ACAD VILLAGE GREEN</t>
  </si>
  <si>
    <t>MORNINGSIDE ELEMENTARY</t>
  </si>
  <si>
    <t>MYRTLE GROVE ELEMENTARY</t>
  </si>
  <si>
    <t>OLINDA ELEMENTARY</t>
  </si>
  <si>
    <t>PERRINE ELEMENTARY</t>
  </si>
  <si>
    <t>SOMERSET GRACE ACADEMY</t>
  </si>
  <si>
    <t>ACADEMY OF INT'L EDUCATION</t>
  </si>
  <si>
    <t>CENTENNIAL MIDDLE</t>
  </si>
  <si>
    <t>CUTLER RIDGE MIDDLE</t>
  </si>
  <si>
    <t>6131</t>
  </si>
  <si>
    <t>HOWARD A. DOOLIN MIDDLE</t>
  </si>
  <si>
    <t>6151</t>
  </si>
  <si>
    <t>DORAL MIDDLE SCHOOL</t>
  </si>
  <si>
    <t>6421</t>
  </si>
  <si>
    <t>JOSE MARTI MIDDLE</t>
  </si>
  <si>
    <t>6431</t>
  </si>
  <si>
    <t>MAYS MIDDLE</t>
  </si>
  <si>
    <t>6981</t>
  </si>
  <si>
    <t>WESTVIEW MIDDLE</t>
  </si>
  <si>
    <t>LIFE SKILLS CENTER MIAMI-DADE</t>
  </si>
  <si>
    <t>MATER BRICKELL PREP ACAD HIGH</t>
  </si>
  <si>
    <t>7030</t>
  </si>
  <si>
    <t>INTEGRATED ACADEMICS (SIATECH)</t>
  </si>
  <si>
    <t>7054</t>
  </si>
  <si>
    <t>EXCELSIOR CHARTER HIGH SCHOOL</t>
  </si>
  <si>
    <t>MARITIME &amp; SCIENCE TECHNOLOGY</t>
  </si>
  <si>
    <t>MIGRANT EDUCATION PROGRAM</t>
  </si>
  <si>
    <t>9005</t>
  </si>
  <si>
    <t>EVEN START</t>
  </si>
  <si>
    <t>9576</t>
  </si>
  <si>
    <t>REGION VI</t>
  </si>
  <si>
    <t>MERRICK EDUCATIONAL CENTER</t>
  </si>
  <si>
    <t>S-G05-RC-SCHL-ALL</t>
  </si>
  <si>
    <t>Description:</t>
  </si>
  <si>
    <t>Science, G05, RC, School, All</t>
  </si>
  <si>
    <t>Student Selection:</t>
  </si>
  <si>
    <t>Multiple | 2011-2012 Fall, 2011-2012 School Year</t>
  </si>
  <si>
    <t>Group By Data:</t>
  </si>
  <si>
    <t>Assessments:</t>
  </si>
  <si>
    <t>Grade 5 Science Baseline Assessment August 2011</t>
  </si>
  <si>
    <t>Scores:</t>
  </si>
  <si>
    <t>Overall Avg Raw Score, Overall Avg % Correct, Overall # in Performance Band, Overall % in Performance Band, Question Groups Avg Raw Score, Question Groups Avg % Correct, Question Groups # in Performance Band, Question Groups % in Performance Band</t>
  </si>
  <si>
    <t>Author Name:</t>
  </si>
  <si>
    <t>Yuwadee Wongbundhit</t>
  </si>
  <si>
    <t>Total Row(s): 254 Generated on Sep-17-2011 by Yuwadee Wongbundhit</t>
  </si>
  <si>
    <t>Total # students</t>
  </si>
  <si>
    <t>Overall (68 pts max)</t>
  </si>
  <si>
    <t>Earth and Space Science (20 pts max)</t>
  </si>
  <si>
    <t>Life Science (15 pts max)</t>
  </si>
  <si>
    <t>Nature of Science (9 pts max)</t>
  </si>
  <si>
    <t>Physical Science (24 pts max)</t>
  </si>
  <si>
    <t># in Performance Band</t>
  </si>
  <si>
    <t>% in Performance Band</t>
  </si>
  <si>
    <t>Non Proficient</t>
  </si>
  <si>
    <t>Proficient</t>
  </si>
  <si>
    <t>0041 Air Base Elementary</t>
  </si>
  <si>
    <t>93.42%</t>
  </si>
  <si>
    <t>6.58%</t>
  </si>
  <si>
    <t>88.16%</t>
  </si>
  <si>
    <t>11.84%</t>
  </si>
  <si>
    <t>97.37%</t>
  </si>
  <si>
    <t>2.63%</t>
  </si>
  <si>
    <t>75.00%</t>
  </si>
  <si>
    <t>25.00%</t>
  </si>
  <si>
    <t>0070 Coral Reef Montessori Academy</t>
  </si>
  <si>
    <t>83.78%</t>
  </si>
  <si>
    <t>16.22%</t>
  </si>
  <si>
    <t>86.49%</t>
  </si>
  <si>
    <t>13.51%</t>
  </si>
  <si>
    <t>94.59%</t>
  </si>
  <si>
    <t>5.41%</t>
  </si>
  <si>
    <t>70.27%</t>
  </si>
  <si>
    <t>29.73%</t>
  </si>
  <si>
    <t>0071 Eugenia B. Thomas K-8</t>
  </si>
  <si>
    <t>96.02%</t>
  </si>
  <si>
    <t>3.98%</t>
  </si>
  <si>
    <t>93.18%</t>
  </si>
  <si>
    <t>6.82%</t>
  </si>
  <si>
    <t>88.64%</t>
  </si>
  <si>
    <t>11.36%</t>
  </si>
  <si>
    <t>73.86%</t>
  </si>
  <si>
    <t>26.14%</t>
  </si>
  <si>
    <t>0072 Summerville Charter School</t>
  </si>
  <si>
    <t>100.00%</t>
  </si>
  <si>
    <t>85.71%</t>
  </si>
  <si>
    <t>14.29%</t>
  </si>
  <si>
    <t>95.24%</t>
  </si>
  <si>
    <t>4.76%</t>
  </si>
  <si>
    <t>0073 Mandarin Lakes K-8 Center</t>
  </si>
  <si>
    <t>99.30%</t>
  </si>
  <si>
    <t>0.70%</t>
  </si>
  <si>
    <t>98.60%</t>
  </si>
  <si>
    <t>1.40%</t>
  </si>
  <si>
    <t>95.80%</t>
  </si>
  <si>
    <t>4.20%</t>
  </si>
  <si>
    <t>93.01%</t>
  </si>
  <si>
    <t>6.99%</t>
  </si>
  <si>
    <t>0081 Lenora B. Smith Elementary</t>
  </si>
  <si>
    <t>98.65%</t>
  </si>
  <si>
    <t>1.35%</t>
  </si>
  <si>
    <t>95.95%</t>
  </si>
  <si>
    <t>4.05%</t>
  </si>
  <si>
    <t>0091 Bob Graham Education Center</t>
  </si>
  <si>
    <t>94.88%</t>
  </si>
  <si>
    <t>5.12%</t>
  </si>
  <si>
    <t>92.56%</t>
  </si>
  <si>
    <t>7.44%</t>
  </si>
  <si>
    <t>87.91%</t>
  </si>
  <si>
    <t>12.09%</t>
  </si>
  <si>
    <t>96.28%</t>
  </si>
  <si>
    <t>3.72%</t>
  </si>
  <si>
    <t>77.21%</t>
  </si>
  <si>
    <t>22.79%</t>
  </si>
  <si>
    <t>0092 Sunny Isles Beach Community School K-8</t>
  </si>
  <si>
    <t>94.77%</t>
  </si>
  <si>
    <t>5.23%</t>
  </si>
  <si>
    <t>93.60%</t>
  </si>
  <si>
    <t>6.40%</t>
  </si>
  <si>
    <t>87.79%</t>
  </si>
  <si>
    <t>12.21%</t>
  </si>
  <si>
    <t>98.26%</t>
  </si>
  <si>
    <t>1.74%</t>
  </si>
  <si>
    <t>76.74%</t>
  </si>
  <si>
    <t>23.26%</t>
  </si>
  <si>
    <t>0100 Mater Academy Charter</t>
  </si>
  <si>
    <t>91.60%</t>
  </si>
  <si>
    <t>8.40%</t>
  </si>
  <si>
    <t>89.08%</t>
  </si>
  <si>
    <t>10.92%</t>
  </si>
  <si>
    <t>80.67%</t>
  </si>
  <si>
    <t>19.33%</t>
  </si>
  <si>
    <t>97.48%</t>
  </si>
  <si>
    <t>2.52%</t>
  </si>
  <si>
    <t>72.27%</t>
  </si>
  <si>
    <t>27.73%</t>
  </si>
  <si>
    <t>0101 Arcola Lake Elementary School</t>
  </si>
  <si>
    <t>96.92%</t>
  </si>
  <si>
    <t>3.08%</t>
  </si>
  <si>
    <t>98.46%</t>
  </si>
  <si>
    <t>1.54%</t>
  </si>
  <si>
    <t>92.31%</t>
  </si>
  <si>
    <t>7.69%</t>
  </si>
  <si>
    <t>0102 Miami Community Charter School</t>
  </si>
  <si>
    <t>93.85%</t>
  </si>
  <si>
    <t>6.15%</t>
  </si>
  <si>
    <t>84.62%</t>
  </si>
  <si>
    <t>15.38%</t>
  </si>
  <si>
    <t>0111 Maya Angelou Elementary School</t>
  </si>
  <si>
    <t>98.68%</t>
  </si>
  <si>
    <t>1.32%</t>
  </si>
  <si>
    <t>86.84%</t>
  </si>
  <si>
    <t>13.16%</t>
  </si>
  <si>
    <t>0113 Balere Language Academy</t>
  </si>
  <si>
    <t>0121 Auburndale Elementary Community School</t>
  </si>
  <si>
    <t>97.28%</t>
  </si>
  <si>
    <t>2.72%</t>
  </si>
  <si>
    <t>97.96%</t>
  </si>
  <si>
    <t>2.04%</t>
  </si>
  <si>
    <t>92.52%</t>
  </si>
  <si>
    <t>7.48%</t>
  </si>
  <si>
    <t>98.64%</t>
  </si>
  <si>
    <t>1.36%</t>
  </si>
  <si>
    <t>93.88%</t>
  </si>
  <si>
    <t>6.12%</t>
  </si>
  <si>
    <t>0122 Dr. Rolando Espinosa K-8 Center</t>
  </si>
  <si>
    <t>91.83%</t>
  </si>
  <si>
    <t>8.17%</t>
  </si>
  <si>
    <t>86.54%</t>
  </si>
  <si>
    <t>13.46%</t>
  </si>
  <si>
    <t>93.27%</t>
  </si>
  <si>
    <t>6.73%</t>
  </si>
  <si>
    <t>71.63%</t>
  </si>
  <si>
    <t>28.37%</t>
  </si>
  <si>
    <t>0125 Norma Butler Bossard Elementary</t>
  </si>
  <si>
    <t>95.82%</t>
  </si>
  <si>
    <t>4.18%</t>
  </si>
  <si>
    <t>93.72%</t>
  </si>
  <si>
    <t>6.28%</t>
  </si>
  <si>
    <t>84.94%</t>
  </si>
  <si>
    <t>15.06%</t>
  </si>
  <si>
    <t>76.99%</t>
  </si>
  <si>
    <t>23.01%</t>
  </si>
  <si>
    <t>0201 Banyan Elementary</t>
  </si>
  <si>
    <t>98.15%</t>
  </si>
  <si>
    <t>1.85%</t>
  </si>
  <si>
    <t>92.59%</t>
  </si>
  <si>
    <t>7.41%</t>
  </si>
  <si>
    <t>94.44%</t>
  </si>
  <si>
    <t>5.56%</t>
  </si>
  <si>
    <t>83.33%</t>
  </si>
  <si>
    <t>16.67%</t>
  </si>
  <si>
    <t>0211 Dr. Manuel C. Barreiro Elementary</t>
  </si>
  <si>
    <t>95.14%</t>
  </si>
  <si>
    <t>4.86%</t>
  </si>
  <si>
    <t>93.06%</t>
  </si>
  <si>
    <t>6.94%</t>
  </si>
  <si>
    <t>86.81%</t>
  </si>
  <si>
    <t>13.19%</t>
  </si>
  <si>
    <t>96.53%</t>
  </si>
  <si>
    <t>3.47%</t>
  </si>
  <si>
    <t>82.64%</t>
  </si>
  <si>
    <t>17.36%</t>
  </si>
  <si>
    <t>0215 Lawrence Acad. Elementary Charter School</t>
  </si>
  <si>
    <t>90.91%</t>
  </si>
  <si>
    <t>9.09%</t>
  </si>
  <si>
    <t>86.36%</t>
  </si>
  <si>
    <t>13.64%</t>
  </si>
  <si>
    <t>95.45%</t>
  </si>
  <si>
    <t>4.55%</t>
  </si>
  <si>
    <t>0231 Aventura Waterways K-8</t>
  </si>
  <si>
    <t>95.12%</t>
  </si>
  <si>
    <t>4.88%</t>
  </si>
  <si>
    <t>96.59%</t>
  </si>
  <si>
    <t>3.41%</t>
  </si>
  <si>
    <t>93.17%</t>
  </si>
  <si>
    <t>6.83%</t>
  </si>
  <si>
    <t>95.61%</t>
  </si>
  <si>
    <t>4.39%</t>
  </si>
  <si>
    <t>85.37%</t>
  </si>
  <si>
    <t>14.63%</t>
  </si>
  <si>
    <t>0241 Ruth K. Broad/Bay Harbor K-8</t>
  </si>
  <si>
    <t>89.31%</t>
  </si>
  <si>
    <t>10.69%</t>
  </si>
  <si>
    <t>91.19%</t>
  </si>
  <si>
    <t>8.81%</t>
  </si>
  <si>
    <t>68.55%</t>
  </si>
  <si>
    <t>31.45%</t>
  </si>
  <si>
    <t>63.52%</t>
  </si>
  <si>
    <t>36.48%</t>
  </si>
  <si>
    <t>0251 Ethel Koger Beckham Elementary</t>
  </si>
  <si>
    <t>93.70%</t>
  </si>
  <si>
    <t>6.30%</t>
  </si>
  <si>
    <t>92.13%</t>
  </si>
  <si>
    <t>7.87%</t>
  </si>
  <si>
    <t>86.61%</t>
  </si>
  <si>
    <t>13.39%</t>
  </si>
  <si>
    <t>74.02%</t>
  </si>
  <si>
    <t>25.98%</t>
  </si>
  <si>
    <t>0261 Bel-Aire Elementary</t>
  </si>
  <si>
    <t>98.41%</t>
  </si>
  <si>
    <t>1.59%</t>
  </si>
  <si>
    <t>93.65%</t>
  </si>
  <si>
    <t>6.35%</t>
  </si>
  <si>
    <t>0271 Bent Tree Elementary</t>
  </si>
  <si>
    <t>94.03%</t>
  </si>
  <si>
    <t>5.97%</t>
  </si>
  <si>
    <t>98.51%</t>
  </si>
  <si>
    <t>1.49%</t>
  </si>
  <si>
    <t>80.60%</t>
  </si>
  <si>
    <t>19.40%</t>
  </si>
  <si>
    <t>68.66%</t>
  </si>
  <si>
    <t>31.34%</t>
  </si>
  <si>
    <t>0311 Goulds Elementary</t>
  </si>
  <si>
    <t>98.77%</t>
  </si>
  <si>
    <t>1.23%</t>
  </si>
  <si>
    <t>97.53%</t>
  </si>
  <si>
    <t>2.47%</t>
  </si>
  <si>
    <t>96.30%</t>
  </si>
  <si>
    <t>3.70%</t>
  </si>
  <si>
    <t>0312 Mater Gardens Academy</t>
  </si>
  <si>
    <t>93.24%</t>
  </si>
  <si>
    <t>6.76%</t>
  </si>
  <si>
    <t>82.43%</t>
  </si>
  <si>
    <t>17.57%</t>
  </si>
  <si>
    <t>0321 Biscayne Elementary</t>
  </si>
  <si>
    <t>98.21%</t>
  </si>
  <si>
    <t>1.79%</t>
  </si>
  <si>
    <t>99.11%</t>
  </si>
  <si>
    <t>0.89%</t>
  </si>
  <si>
    <t>94.64%</t>
  </si>
  <si>
    <t>5.36%</t>
  </si>
  <si>
    <t>0332 Somerset Silver Palms K-8</t>
  </si>
  <si>
    <t>96.67%</t>
  </si>
  <si>
    <t>3.33%</t>
  </si>
  <si>
    <t>91.67%</t>
  </si>
  <si>
    <t>8.33%</t>
  </si>
  <si>
    <t>82.50%</t>
  </si>
  <si>
    <t>17.50%</t>
  </si>
  <si>
    <t xml:space="preserve">0339 Somerset Academy (Country Palms) </t>
  </si>
  <si>
    <t>97.73%</t>
  </si>
  <si>
    <t>2.27%</t>
  </si>
  <si>
    <t>0341 Archcreek Elementary</t>
  </si>
  <si>
    <t>97.62%</t>
  </si>
  <si>
    <t>2.38%</t>
  </si>
  <si>
    <t>98.81%</t>
  </si>
  <si>
    <t>1.19%</t>
  </si>
  <si>
    <t>94.05%</t>
  </si>
  <si>
    <t>5.95%</t>
  </si>
  <si>
    <t>0342 Pinecrest Academy (South Campus)</t>
  </si>
  <si>
    <t>95.33%</t>
  </si>
  <si>
    <t>4.67%</t>
  </si>
  <si>
    <t>94.00%</t>
  </si>
  <si>
    <t>6.00%</t>
  </si>
  <si>
    <t>90.00%</t>
  </si>
  <si>
    <t>10.00%</t>
  </si>
  <si>
    <t>98.67%</t>
  </si>
  <si>
    <t>1.33%</t>
  </si>
  <si>
    <t>84.00%</t>
  </si>
  <si>
    <t>16.00%</t>
  </si>
  <si>
    <t>0361 Biscayne Gardens Elementary</t>
  </si>
  <si>
    <t>98.78%</t>
  </si>
  <si>
    <t>1.22%</t>
  </si>
  <si>
    <t>97.56%</t>
  </si>
  <si>
    <t>2.44%</t>
  </si>
  <si>
    <t>93.90%</t>
  </si>
  <si>
    <t>6.10%</t>
  </si>
  <si>
    <t>0401 Van E. Blanton Elementary</t>
  </si>
  <si>
    <t>95.83%</t>
  </si>
  <si>
    <t>4.17%</t>
  </si>
  <si>
    <t>97.22%</t>
  </si>
  <si>
    <t>2.78%</t>
  </si>
  <si>
    <t>98.61%</t>
  </si>
  <si>
    <t>1.39%</t>
  </si>
  <si>
    <t xml:space="preserve">0410 Academir Charter School West </t>
  </si>
  <si>
    <t>79.17%</t>
  </si>
  <si>
    <t>20.83%</t>
  </si>
  <si>
    <t>0441 Blue Lakes Elementary</t>
  </si>
  <si>
    <t>97.30%</t>
  </si>
  <si>
    <t>2.70%</t>
  </si>
  <si>
    <t>90.54%</t>
  </si>
  <si>
    <t>9.46%</t>
  </si>
  <si>
    <t>0451 Doolin /Ashe K-8 Academy</t>
  </si>
  <si>
    <t>89.19%</t>
  </si>
  <si>
    <t>10.81%</t>
  </si>
  <si>
    <t>85.14%</t>
  </si>
  <si>
    <t>14.86%</t>
  </si>
  <si>
    <t>0461 Brentwood Elementary</t>
  </si>
  <si>
    <t>98.08%</t>
  </si>
  <si>
    <t>1.92%</t>
  </si>
  <si>
    <t>96.15%</t>
  </si>
  <si>
    <t>3.85%</t>
  </si>
  <si>
    <t>99.04%</t>
  </si>
  <si>
    <t>0.96%</t>
  </si>
  <si>
    <t>0481 James H. Bright Elementary</t>
  </si>
  <si>
    <t>97.79%</t>
  </si>
  <si>
    <t>2.21%</t>
  </si>
  <si>
    <t>97.06%</t>
  </si>
  <si>
    <t>2.94%</t>
  </si>
  <si>
    <t>94.12%</t>
  </si>
  <si>
    <t>5.88%</t>
  </si>
  <si>
    <t>99.26%</t>
  </si>
  <si>
    <t>0.74%</t>
  </si>
  <si>
    <t>86.76%</t>
  </si>
  <si>
    <t>13.24%</t>
  </si>
  <si>
    <t>0510 Archimedean Academy Charter</t>
  </si>
  <si>
    <t>89.47%</t>
  </si>
  <si>
    <t>10.53%</t>
  </si>
  <si>
    <t>87.72%</t>
  </si>
  <si>
    <t>12.28%</t>
  </si>
  <si>
    <t>85.96%</t>
  </si>
  <si>
    <t>14.04%</t>
  </si>
  <si>
    <t>59.65%</t>
  </si>
  <si>
    <t>40.35%</t>
  </si>
  <si>
    <t>0520 Somerset Academy</t>
  </si>
  <si>
    <t>88.41%</t>
  </si>
  <si>
    <t>11.59%</t>
  </si>
  <si>
    <t>85.51%</t>
  </si>
  <si>
    <t>14.49%</t>
  </si>
  <si>
    <t>81.16%</t>
  </si>
  <si>
    <t>18.84%</t>
  </si>
  <si>
    <t>97.10%</t>
  </si>
  <si>
    <t>2.90%</t>
  </si>
  <si>
    <t>75.36%</t>
  </si>
  <si>
    <t>24.64%</t>
  </si>
  <si>
    <t>0521 Broadmoor Elementary</t>
  </si>
  <si>
    <t>98.63%</t>
  </si>
  <si>
    <t>1.37%</t>
  </si>
  <si>
    <t>97.26%</t>
  </si>
  <si>
    <t>2.74%</t>
  </si>
  <si>
    <t>90.41%</t>
  </si>
  <si>
    <t>9.59%</t>
  </si>
  <si>
    <t>0561 William J. Bryan Elementary</t>
  </si>
  <si>
    <t>95.10%</t>
  </si>
  <si>
    <t>4.90%</t>
  </si>
  <si>
    <t>96.08%</t>
  </si>
  <si>
    <t>3.92%</t>
  </si>
  <si>
    <t>92.16%</t>
  </si>
  <si>
    <t>7.84%</t>
  </si>
  <si>
    <t>0600 Pinecrest Preparatory Academy Charter</t>
  </si>
  <si>
    <t>74.32%</t>
  </si>
  <si>
    <t>25.68%</t>
  </si>
  <si>
    <t>0641 Bunche Park Elementary</t>
  </si>
  <si>
    <t>0651 Campbell Drive Elementary</t>
  </si>
  <si>
    <t>96.47%</t>
  </si>
  <si>
    <t>3.53%</t>
  </si>
  <si>
    <t>95.29%</t>
  </si>
  <si>
    <t>4.71%</t>
  </si>
  <si>
    <t>87.06%</t>
  </si>
  <si>
    <t>12.94%</t>
  </si>
  <si>
    <t>0661 Caribbean Elementary</t>
  </si>
  <si>
    <t>96.51%</t>
  </si>
  <si>
    <t>3.49%</t>
  </si>
  <si>
    <t>88.37%</t>
  </si>
  <si>
    <t>11.63%</t>
  </si>
  <si>
    <t>82.56%</t>
  </si>
  <si>
    <t>17.44%</t>
  </si>
  <si>
    <t>0671 Calusa Elementary School</t>
  </si>
  <si>
    <t>91.38%</t>
  </si>
  <si>
    <t>8.62%</t>
  </si>
  <si>
    <t>90.52%</t>
  </si>
  <si>
    <t>9.48%</t>
  </si>
  <si>
    <t>81.03%</t>
  </si>
  <si>
    <t>18.97%</t>
  </si>
  <si>
    <t>95.69%</t>
  </si>
  <si>
    <t>4.31%</t>
  </si>
  <si>
    <t>0681 Carol City Elementary School</t>
  </si>
  <si>
    <t>98.36%</t>
  </si>
  <si>
    <t>1.64%</t>
  </si>
  <si>
    <t>95.08%</t>
  </si>
  <si>
    <t>4.92%</t>
  </si>
  <si>
    <t>0721 George Washington Carver Elementary</t>
  </si>
  <si>
    <t>95.40%</t>
  </si>
  <si>
    <t>4.60%</t>
  </si>
  <si>
    <t>94.25%</t>
  </si>
  <si>
    <t>5.75%</t>
  </si>
  <si>
    <t>96.55%</t>
  </si>
  <si>
    <t>3.45%</t>
  </si>
  <si>
    <t>82.76%</t>
  </si>
  <si>
    <t>17.24%</t>
  </si>
  <si>
    <t>0761 Fienberg Fisher K-8 Center</t>
  </si>
  <si>
    <t>98.86%</t>
  </si>
  <si>
    <t>1.14%</t>
  </si>
  <si>
    <t>0771 Dr William A. Chapman Elementary</t>
  </si>
  <si>
    <t>0801 Citrus Grove Elementary</t>
  </si>
  <si>
    <t>99.22%</t>
  </si>
  <si>
    <t>0.78%</t>
  </si>
  <si>
    <t>98.45%</t>
  </si>
  <si>
    <t>1.55%</t>
  </si>
  <si>
    <t>93.80%</t>
  </si>
  <si>
    <t>6.20%</t>
  </si>
  <si>
    <t>97.67%</t>
  </si>
  <si>
    <t>2.33%</t>
  </si>
  <si>
    <t>89.15%</t>
  </si>
  <si>
    <t>10.85%</t>
  </si>
  <si>
    <t>0831 Claude Pepper Elementary</t>
  </si>
  <si>
    <t>91.15%</t>
  </si>
  <si>
    <t>8.85%</t>
  </si>
  <si>
    <t>93.81%</t>
  </si>
  <si>
    <t>6.19%</t>
  </si>
  <si>
    <t>75.22%</t>
  </si>
  <si>
    <t>24.78%</t>
  </si>
  <si>
    <t>96.46%</t>
  </si>
  <si>
    <t>3.54%</t>
  </si>
  <si>
    <t>70.80%</t>
  </si>
  <si>
    <t>29.20%</t>
  </si>
  <si>
    <t>0841 Coconut Grove Elementary School</t>
  </si>
  <si>
    <t>77.55%</t>
  </si>
  <si>
    <t>22.45%</t>
  </si>
  <si>
    <t>81.63%</t>
  </si>
  <si>
    <t>18.37%</t>
  </si>
  <si>
    <t>95.92%</t>
  </si>
  <si>
    <t>4.08%</t>
  </si>
  <si>
    <t>69.39%</t>
  </si>
  <si>
    <t>30.61%</t>
  </si>
  <si>
    <t>0861 Colonial Drive Elementary</t>
  </si>
  <si>
    <t>0881 Comstock Elementary School</t>
  </si>
  <si>
    <t>96.20%</t>
  </si>
  <si>
    <t>3.80%</t>
  </si>
  <si>
    <t>98.73%</t>
  </si>
  <si>
    <t>1.27%</t>
  </si>
  <si>
    <t>86.08%</t>
  </si>
  <si>
    <t>13.92%</t>
  </si>
  <si>
    <t>0950 Aventura City Of Excellence School</t>
  </si>
  <si>
    <t>88.24%</t>
  </si>
  <si>
    <t>11.76%</t>
  </si>
  <si>
    <t>85.29%</t>
  </si>
  <si>
    <t>14.71%</t>
  </si>
  <si>
    <t>78.43%</t>
  </si>
  <si>
    <t>21.57%</t>
  </si>
  <si>
    <t>70.59%</t>
  </si>
  <si>
    <t>29.41%</t>
  </si>
  <si>
    <t>0961 Coral Gables Elementary</t>
  </si>
  <si>
    <t>72.60%</t>
  </si>
  <si>
    <t>27.40%</t>
  </si>
  <si>
    <t>79.45%</t>
  </si>
  <si>
    <t>20.55%</t>
  </si>
  <si>
    <t>68.49%</t>
  </si>
  <si>
    <t>31.51%</t>
  </si>
  <si>
    <t>87.67%</t>
  </si>
  <si>
    <t>12.33%</t>
  </si>
  <si>
    <t>58.90%</t>
  </si>
  <si>
    <t>41.10%</t>
  </si>
  <si>
    <t>1001 Coral Park Elementary</t>
  </si>
  <si>
    <t>98.56%</t>
  </si>
  <si>
    <t>1.44%</t>
  </si>
  <si>
    <t>94.96%</t>
  </si>
  <si>
    <t>5.04%</t>
  </si>
  <si>
    <t>1010 The Charter School At Waterstone</t>
  </si>
  <si>
    <t>93.33%</t>
  </si>
  <si>
    <t>6.67%</t>
  </si>
  <si>
    <t>82.96%</t>
  </si>
  <si>
    <t>17.04%</t>
  </si>
  <si>
    <t>97.04%</t>
  </si>
  <si>
    <t>2.96%</t>
  </si>
  <si>
    <t>77.04%</t>
  </si>
  <si>
    <t>22.96%</t>
  </si>
  <si>
    <t>1014 Advanced Learning Charter</t>
  </si>
  <si>
    <t>94.29%</t>
  </si>
  <si>
    <t>5.71%</t>
  </si>
  <si>
    <t xml:space="preserve">1017 Mater Academy of International Studies </t>
  </si>
  <si>
    <t>93.02%</t>
  </si>
  <si>
    <t>6.98%</t>
  </si>
  <si>
    <t>83.72%</t>
  </si>
  <si>
    <t>16.28%</t>
  </si>
  <si>
    <t>1020 Youth Co-op Charter School</t>
  </si>
  <si>
    <t>1041 Coral Reef Elementary</t>
  </si>
  <si>
    <t>91.22%</t>
  </si>
  <si>
    <t>8.78%</t>
  </si>
  <si>
    <t>77.70%</t>
  </si>
  <si>
    <t>22.30%</t>
  </si>
  <si>
    <t>95.27%</t>
  </si>
  <si>
    <t>4.73%</t>
  </si>
  <si>
    <t>1081 Coral Terrace Elementary</t>
  </si>
  <si>
    <t>95.06%</t>
  </si>
  <si>
    <t>4.94%</t>
  </si>
  <si>
    <t>93.83%</t>
  </si>
  <si>
    <t>6.17%</t>
  </si>
  <si>
    <t>85.19%</t>
  </si>
  <si>
    <t>14.81%</t>
  </si>
  <si>
    <t>1121 Coral Way K-8 Center</t>
  </si>
  <si>
    <t>95.00%</t>
  </si>
  <si>
    <t>5.00%</t>
  </si>
  <si>
    <t>87.78%</t>
  </si>
  <si>
    <t>12.22%</t>
  </si>
  <si>
    <t>80.00%</t>
  </si>
  <si>
    <t>20.00%</t>
  </si>
  <si>
    <t>1161 Crestview Elementary</t>
  </si>
  <si>
    <t>95.37%</t>
  </si>
  <si>
    <t>4.63%</t>
  </si>
  <si>
    <t>90.74%</t>
  </si>
  <si>
    <t>9.26%</t>
  </si>
  <si>
    <t>1241 Cutler Ridge Elementary</t>
  </si>
  <si>
    <t>95.28%</t>
  </si>
  <si>
    <t>4.72%</t>
  </si>
  <si>
    <t>85.04%</t>
  </si>
  <si>
    <t>14.96%</t>
  </si>
  <si>
    <t>98.43%</t>
  </si>
  <si>
    <t>1.57%</t>
  </si>
  <si>
    <t>81.10%</t>
  </si>
  <si>
    <t>18.90%</t>
  </si>
  <si>
    <t>1281 Cypress Elementary</t>
  </si>
  <si>
    <t>93.75%</t>
  </si>
  <si>
    <t>6.25%</t>
  </si>
  <si>
    <t>81.25%</t>
  </si>
  <si>
    <t>18.75%</t>
  </si>
  <si>
    <t>97.92%</t>
  </si>
  <si>
    <t>2.08%</t>
  </si>
  <si>
    <t>1331 Devon Aire K-8 Center</t>
  </si>
  <si>
    <t>92.47%</t>
  </si>
  <si>
    <t>7.53%</t>
  </si>
  <si>
    <t>84.41%</t>
  </si>
  <si>
    <t>15.59%</t>
  </si>
  <si>
    <t>96.77%</t>
  </si>
  <si>
    <t>3.23%</t>
  </si>
  <si>
    <t>76.34%</t>
  </si>
  <si>
    <t>23.66%</t>
  </si>
  <si>
    <t>1361 Frederick Douglass Elementary</t>
  </si>
  <si>
    <t>1371 Marjory Stoneman Douglas Elementary</t>
  </si>
  <si>
    <t>97.83%</t>
  </si>
  <si>
    <t>2.17%</t>
  </si>
  <si>
    <t>88.04%</t>
  </si>
  <si>
    <t>11.96%</t>
  </si>
  <si>
    <t>76.09%</t>
  </si>
  <si>
    <t>23.91%</t>
  </si>
  <si>
    <t>1401 Charles R. Drew Elementary</t>
  </si>
  <si>
    <t>1441 Paul Lawrence Dunbar Elementary</t>
  </si>
  <si>
    <t>1481 John G. Dupuis</t>
  </si>
  <si>
    <t>98.31%</t>
  </si>
  <si>
    <t>1.69%</t>
  </si>
  <si>
    <t>97.46%</t>
  </si>
  <si>
    <t>2.54%</t>
  </si>
  <si>
    <t>92.37%</t>
  </si>
  <si>
    <t>7.63%</t>
  </si>
  <si>
    <t>88.14%</t>
  </si>
  <si>
    <t>11.86%</t>
  </si>
  <si>
    <t>1521 Amelia Earhart Elementary</t>
  </si>
  <si>
    <t>98.72%</t>
  </si>
  <si>
    <t>1.28%</t>
  </si>
  <si>
    <t>97.44%</t>
  </si>
  <si>
    <t>2.56%</t>
  </si>
  <si>
    <t>1561 Earlington Heights Elementary</t>
  </si>
  <si>
    <t>1601 Edison Park Elementary</t>
  </si>
  <si>
    <t>1641 Emerson Elementary</t>
  </si>
  <si>
    <t>88.33%</t>
  </si>
  <si>
    <t>11.67%</t>
  </si>
  <si>
    <t>86.67%</t>
  </si>
  <si>
    <t>13.33%</t>
  </si>
  <si>
    <t>1681 Lillie C. Evans Elementary</t>
  </si>
  <si>
    <t>95.65%</t>
  </si>
  <si>
    <t>4.35%</t>
  </si>
  <si>
    <t>89.13%</t>
  </si>
  <si>
    <t>10.87%</t>
  </si>
  <si>
    <t>1691 Christina Eve Elementary</t>
  </si>
  <si>
    <t>89.17%</t>
  </si>
  <si>
    <t>10.83%</t>
  </si>
  <si>
    <t>94.17%</t>
  </si>
  <si>
    <t>5.83%</t>
  </si>
  <si>
    <t>70.83%</t>
  </si>
  <si>
    <t>29.17%</t>
  </si>
  <si>
    <t>1721 Everglades K-8 Center</t>
  </si>
  <si>
    <t>97.60%</t>
  </si>
  <si>
    <t>2.40%</t>
  </si>
  <si>
    <t>95.20%</t>
  </si>
  <si>
    <t>4.80%</t>
  </si>
  <si>
    <t>80.80%</t>
  </si>
  <si>
    <t>19.20%</t>
  </si>
  <si>
    <t>1761 David Fairchild Elementary</t>
  </si>
  <si>
    <t>91.11%</t>
  </si>
  <si>
    <t>8.89%</t>
  </si>
  <si>
    <t>92.22%</t>
  </si>
  <si>
    <t>7.78%</t>
  </si>
  <si>
    <t>81.11%</t>
  </si>
  <si>
    <t>18.89%</t>
  </si>
  <si>
    <t>71.11%</t>
  </si>
  <si>
    <t>28.89%</t>
  </si>
  <si>
    <t>1801 Fairlawn Elementary</t>
  </si>
  <si>
    <t>96.88%</t>
  </si>
  <si>
    <t>3.12%</t>
  </si>
  <si>
    <t>91.41%</t>
  </si>
  <si>
    <t>8.59%</t>
  </si>
  <si>
    <t>97.66%</t>
  </si>
  <si>
    <t>2.34%</t>
  </si>
  <si>
    <t>86.72%</t>
  </si>
  <si>
    <t>13.28%</t>
  </si>
  <si>
    <t>1811 Dante B. Fascell Elementary</t>
  </si>
  <si>
    <t>86.90%</t>
  </si>
  <si>
    <t>13.10%</t>
  </si>
  <si>
    <t>77.38%</t>
  </si>
  <si>
    <t>22.62%</t>
  </si>
  <si>
    <t>1841 Flagami Elementary</t>
  </si>
  <si>
    <t>98.53%</t>
  </si>
  <si>
    <t>1.47%</t>
  </si>
  <si>
    <t>92.65%</t>
  </si>
  <si>
    <t>7.35%</t>
  </si>
  <si>
    <t>1881 Henry M. Flagler Elementary</t>
  </si>
  <si>
    <t>96.83%</t>
  </si>
  <si>
    <t>3.17%</t>
  </si>
  <si>
    <t>92.86%</t>
  </si>
  <si>
    <t>7.14%</t>
  </si>
  <si>
    <t>89.68%</t>
  </si>
  <si>
    <t>10.32%</t>
  </si>
  <si>
    <t>1921 Flamingo Elementary</t>
  </si>
  <si>
    <t>95.42%</t>
  </si>
  <si>
    <t>4.58%</t>
  </si>
  <si>
    <t>96.18%</t>
  </si>
  <si>
    <t>3.82%</t>
  </si>
  <si>
    <t>97.71%</t>
  </si>
  <si>
    <t>2.29%</t>
  </si>
  <si>
    <t>85.50%</t>
  </si>
  <si>
    <t>14.50%</t>
  </si>
  <si>
    <t>2001 Florida City Elementary</t>
  </si>
  <si>
    <t>99.21%</t>
  </si>
  <si>
    <t>0.79%</t>
  </si>
  <si>
    <t xml:space="preserve">2003 Bridgepoint Academy </t>
  </si>
  <si>
    <t>97.14%</t>
  </si>
  <si>
    <t>2.86%</t>
  </si>
  <si>
    <t>82.86%</t>
  </si>
  <si>
    <t>17.14%</t>
  </si>
  <si>
    <t>91.43%</t>
  </si>
  <si>
    <t>8.57%</t>
  </si>
  <si>
    <t xml:space="preserve">2006 Richard Allen Leadership Academy </t>
  </si>
  <si>
    <t>2007 Somerset Academy Elementary (South Miami)</t>
  </si>
  <si>
    <t>91.84%</t>
  </si>
  <si>
    <t>8.16%</t>
  </si>
  <si>
    <t>89.80%</t>
  </si>
  <si>
    <t>10.20%</t>
  </si>
  <si>
    <t>67.35%</t>
  </si>
  <si>
    <t>32.65%</t>
  </si>
  <si>
    <t xml:space="preserve">2012 Somerset Arts Academy </t>
  </si>
  <si>
    <t>93.10%</t>
  </si>
  <si>
    <t>6.90%</t>
  </si>
  <si>
    <t>89.66%</t>
  </si>
  <si>
    <t>10.34%</t>
  </si>
  <si>
    <t>62.07%</t>
  </si>
  <si>
    <t>37.93%</t>
  </si>
  <si>
    <t>2021 Gloria Floyd Elementary</t>
  </si>
  <si>
    <t>97.47%</t>
  </si>
  <si>
    <t>2.53%</t>
  </si>
  <si>
    <t>81.01%</t>
  </si>
  <si>
    <t>18.99%</t>
  </si>
  <si>
    <t>82.28%</t>
  </si>
  <si>
    <t>17.72%</t>
  </si>
  <si>
    <t>2041 Benjamin Franklin Elementary School</t>
  </si>
  <si>
    <t>98.75%</t>
  </si>
  <si>
    <t>1.25%</t>
  </si>
  <si>
    <t>97.50%</t>
  </si>
  <si>
    <t>2.50%</t>
  </si>
  <si>
    <t>91.25%</t>
  </si>
  <si>
    <t>8.75%</t>
  </si>
  <si>
    <t>2060 Theodore R. And Thelma A. Gibson Charter</t>
  </si>
  <si>
    <t>2081 Fulford Elementary</t>
  </si>
  <si>
    <t>2111 Hialeah Gardens Elementary</t>
  </si>
  <si>
    <t>93.12%</t>
  </si>
  <si>
    <t>6.88%</t>
  </si>
  <si>
    <t>90.62%</t>
  </si>
  <si>
    <t>9.38%</t>
  </si>
  <si>
    <t>83.13%</t>
  </si>
  <si>
    <t>16.88%</t>
  </si>
  <si>
    <t>2151 Jack D. Gordon Elementary</t>
  </si>
  <si>
    <t>92.82%</t>
  </si>
  <si>
    <t>7.18%</t>
  </si>
  <si>
    <t>83.08%</t>
  </si>
  <si>
    <t>16.92%</t>
  </si>
  <si>
    <t>2161 Golden Glades Elementary</t>
  </si>
  <si>
    <t>95.56%</t>
  </si>
  <si>
    <t>4.44%</t>
  </si>
  <si>
    <t>2181 Joella C. Good Elementary</t>
  </si>
  <si>
    <t>86.71%</t>
  </si>
  <si>
    <t>13.29%</t>
  </si>
  <si>
    <t>80.38%</t>
  </si>
  <si>
    <t>19.62%</t>
  </si>
  <si>
    <t>2191 Spanish Lake Elementary</t>
  </si>
  <si>
    <t>97.99%</t>
  </si>
  <si>
    <t>2.01%</t>
  </si>
  <si>
    <t>98.80%</t>
  </si>
  <si>
    <t>1.20%</t>
  </si>
  <si>
    <t>95.18%</t>
  </si>
  <si>
    <t>4.82%</t>
  </si>
  <si>
    <t>98.39%</t>
  </si>
  <si>
    <t>1.61%</t>
  </si>
  <si>
    <t>89.56%</t>
  </si>
  <si>
    <t>10.44%</t>
  </si>
  <si>
    <t>2241 Gratigny Elementary</t>
  </si>
  <si>
    <t>2261 Greenglade Elementary</t>
  </si>
  <si>
    <t>90.59%</t>
  </si>
  <si>
    <t>9.41%</t>
  </si>
  <si>
    <t>89.41%</t>
  </si>
  <si>
    <t>10.59%</t>
  </si>
  <si>
    <t>2281 Greynolds Park Elementary</t>
  </si>
  <si>
    <t>97.39%</t>
  </si>
  <si>
    <t>2.61%</t>
  </si>
  <si>
    <t>91.30%</t>
  </si>
  <si>
    <t>8.70%</t>
  </si>
  <si>
    <t>76.52%</t>
  </si>
  <si>
    <t>23.48%</t>
  </si>
  <si>
    <t>2321 Gulfstream Elementary</t>
  </si>
  <si>
    <t>92.75%</t>
  </si>
  <si>
    <t>7.25%</t>
  </si>
  <si>
    <t>94.20%</t>
  </si>
  <si>
    <t>5.80%</t>
  </si>
  <si>
    <t>82.61%</t>
  </si>
  <si>
    <t>17.39%</t>
  </si>
  <si>
    <t>2331 Charles R. Hadley Elementary</t>
  </si>
  <si>
    <t>94.94%</t>
  </si>
  <si>
    <t>5.06%</t>
  </si>
  <si>
    <t>90.51%</t>
  </si>
  <si>
    <t>9.49%</t>
  </si>
  <si>
    <t>87.97%</t>
  </si>
  <si>
    <t>12.03%</t>
  </si>
  <si>
    <t>96.84%</t>
  </si>
  <si>
    <t>3.16%</t>
  </si>
  <si>
    <t>74.68%</t>
  </si>
  <si>
    <t>25.32%</t>
  </si>
  <si>
    <t>2341 Joe Hall Elementary</t>
  </si>
  <si>
    <t>97.41%</t>
  </si>
  <si>
    <t>2.59%</t>
  </si>
  <si>
    <t>92.24%</t>
  </si>
  <si>
    <t>7.76%</t>
  </si>
  <si>
    <t>80.17%</t>
  </si>
  <si>
    <t>19.83%</t>
  </si>
  <si>
    <t>2351 Eneida Massas Hartner Elementary</t>
  </si>
  <si>
    <t>98.97%</t>
  </si>
  <si>
    <t>1.03%</t>
  </si>
  <si>
    <t>97.94%</t>
  </si>
  <si>
    <t>2.06%</t>
  </si>
  <si>
    <t>95.88%</t>
  </si>
  <si>
    <t>4.12%</t>
  </si>
  <si>
    <t>91.75%</t>
  </si>
  <si>
    <t>8.25%</t>
  </si>
  <si>
    <t>2361 Hialeah Elementary</t>
  </si>
  <si>
    <t>95.59%</t>
  </si>
  <si>
    <t>4.41%</t>
  </si>
  <si>
    <t>87.50%</t>
  </si>
  <si>
    <t>12.50%</t>
  </si>
  <si>
    <t>2371 West Hialeah Gardens Elementary School</t>
  </si>
  <si>
    <t>98.07%</t>
  </si>
  <si>
    <t>1.93%</t>
  </si>
  <si>
    <t>96.62%</t>
  </si>
  <si>
    <t>3.38%</t>
  </si>
  <si>
    <t>88.89%</t>
  </si>
  <si>
    <t>11.11%</t>
  </si>
  <si>
    <t>2401 Hibiscus Elementary</t>
  </si>
  <si>
    <t>98.85%</t>
  </si>
  <si>
    <t>1.15%</t>
  </si>
  <si>
    <t>2441 V.A. Boone/ Highland Oaks Elementary</t>
  </si>
  <si>
    <t>94.31%</t>
  </si>
  <si>
    <t>5.69%</t>
  </si>
  <si>
    <t>91.87%</t>
  </si>
  <si>
    <t>8.13%</t>
  </si>
  <si>
    <t>96.75%</t>
  </si>
  <si>
    <t>3.25%</t>
  </si>
  <si>
    <t>70.73%</t>
  </si>
  <si>
    <t>29.27%</t>
  </si>
  <si>
    <t>2501 Holmes Elementary School</t>
  </si>
  <si>
    <t>96.61%</t>
  </si>
  <si>
    <t>3.39%</t>
  </si>
  <si>
    <t>2511 Zora Neale Hurston Elementary</t>
  </si>
  <si>
    <t>98.32%</t>
  </si>
  <si>
    <t>1.68%</t>
  </si>
  <si>
    <t>75.63%</t>
  </si>
  <si>
    <t>24.37%</t>
  </si>
  <si>
    <t>2521 Oliver Hoover Elementary</t>
  </si>
  <si>
    <t>87.76%</t>
  </si>
  <si>
    <t>12.24%</t>
  </si>
  <si>
    <t>79.59%</t>
  </si>
  <si>
    <t>20.41%</t>
  </si>
  <si>
    <t>2541 Howard Drive Elementary</t>
  </si>
  <si>
    <t>81.73%</t>
  </si>
  <si>
    <t>18.27%</t>
  </si>
  <si>
    <t>90.38%</t>
  </si>
  <si>
    <t>9.62%</t>
  </si>
  <si>
    <t>77.88%</t>
  </si>
  <si>
    <t>22.12%</t>
  </si>
  <si>
    <t>62.50%</t>
  </si>
  <si>
    <t>37.50%</t>
  </si>
  <si>
    <t>2581 Madie Ives Elementary</t>
  </si>
  <si>
    <t>95.39%</t>
  </si>
  <si>
    <t>4.61%</t>
  </si>
  <si>
    <t>2641 Kendale Elementary</t>
  </si>
  <si>
    <t>84.04%</t>
  </si>
  <si>
    <t>15.96%</t>
  </si>
  <si>
    <t>88.30%</t>
  </si>
  <si>
    <t>11.70%</t>
  </si>
  <si>
    <t>79.79%</t>
  </si>
  <si>
    <t>20.21%</t>
  </si>
  <si>
    <t>92.55%</t>
  </si>
  <si>
    <t>7.45%</t>
  </si>
  <si>
    <t>63.83%</t>
  </si>
  <si>
    <t>36.17%</t>
  </si>
  <si>
    <t>2651 Kendale Lakes Elementary</t>
  </si>
  <si>
    <t>92.06%</t>
  </si>
  <si>
    <t>7.94%</t>
  </si>
  <si>
    <t>81.75%</t>
  </si>
  <si>
    <t>18.25%</t>
  </si>
  <si>
    <t>71.43%</t>
  </si>
  <si>
    <t>28.57%</t>
  </si>
  <si>
    <t>2661 Kensington Park Elementary</t>
  </si>
  <si>
    <t>98.91%</t>
  </si>
  <si>
    <t>1.09%</t>
  </si>
  <si>
    <t>99.45%</t>
  </si>
  <si>
    <t>0.55%</t>
  </si>
  <si>
    <t>92.90%</t>
  </si>
  <si>
    <t>7.10%</t>
  </si>
  <si>
    <t>2701 Kenwood K-8 Center</t>
  </si>
  <si>
    <t>97.78%</t>
  </si>
  <si>
    <t>2.22%</t>
  </si>
  <si>
    <t>98.52%</t>
  </si>
  <si>
    <t>1.48%</t>
  </si>
  <si>
    <t xml:space="preserve">2741 Key Biscayne K-8 Center </t>
  </si>
  <si>
    <t>87.43%</t>
  </si>
  <si>
    <t>12.57%</t>
  </si>
  <si>
    <t>85.63%</t>
  </si>
  <si>
    <t>14.37%</t>
  </si>
  <si>
    <t>76.05%</t>
  </si>
  <si>
    <t>23.95%</t>
  </si>
  <si>
    <t>94.61%</t>
  </si>
  <si>
    <t>5.39%</t>
  </si>
  <si>
    <t>64.67%</t>
  </si>
  <si>
    <t>35.33%</t>
  </si>
  <si>
    <t>2781 Kinloch Park Elementary</t>
  </si>
  <si>
    <t>98.54%</t>
  </si>
  <si>
    <t>1.46%</t>
  </si>
  <si>
    <t>97.81%</t>
  </si>
  <si>
    <t>2.19%</t>
  </si>
  <si>
    <t>94.16%</t>
  </si>
  <si>
    <t>5.84%</t>
  </si>
  <si>
    <t>86.86%</t>
  </si>
  <si>
    <t>13.14%</t>
  </si>
  <si>
    <t>2801 Lake Stevens Elementary</t>
  </si>
  <si>
    <t>90.70%</t>
  </si>
  <si>
    <t>9.30%</t>
  </si>
  <si>
    <t>2821 Lakeview Elementary</t>
  </si>
  <si>
    <t>94.87%</t>
  </si>
  <si>
    <t>5.13%</t>
  </si>
  <si>
    <t>2881 Leewood K-8 Center</t>
  </si>
  <si>
    <t>90.83%</t>
  </si>
  <si>
    <t>9.17%</t>
  </si>
  <si>
    <t>77.98%</t>
  </si>
  <si>
    <t>22.02%</t>
  </si>
  <si>
    <t>93.58%</t>
  </si>
  <si>
    <t>6.42%</t>
  </si>
  <si>
    <t>77.06%</t>
  </si>
  <si>
    <t>22.94%</t>
  </si>
  <si>
    <t>2891 William Lehman Elementary</t>
  </si>
  <si>
    <t>92.68%</t>
  </si>
  <si>
    <t>7.32%</t>
  </si>
  <si>
    <t>89.43%</t>
  </si>
  <si>
    <t>10.57%</t>
  </si>
  <si>
    <t>84.55%</t>
  </si>
  <si>
    <t>15.45%</t>
  </si>
  <si>
    <t>2901 Leisure City K-8 Center</t>
  </si>
  <si>
    <t>94.68%</t>
  </si>
  <si>
    <t>5.32%</t>
  </si>
  <si>
    <t>96.81%</t>
  </si>
  <si>
    <t>3.19%</t>
  </si>
  <si>
    <t>98.94%</t>
  </si>
  <si>
    <t>1.06%</t>
  </si>
  <si>
    <t>2911 Linda Lentin K - 8 Center</t>
  </si>
  <si>
    <t>99.01%</t>
  </si>
  <si>
    <t>0.99%</t>
  </si>
  <si>
    <t>97.03%</t>
  </si>
  <si>
    <t>2.97%</t>
  </si>
  <si>
    <t>92.08%</t>
  </si>
  <si>
    <t>7.92%</t>
  </si>
  <si>
    <t>2941 Laura C. Saunders Elem</t>
  </si>
  <si>
    <t>2981 Liberty City Elementary School</t>
  </si>
  <si>
    <t>3021 Little River Elementary School</t>
  </si>
  <si>
    <t xml:space="preserve">3024 Florida International Elementary Academy </t>
  </si>
  <si>
    <t>98.33%</t>
  </si>
  <si>
    <t>1.67%</t>
  </si>
  <si>
    <t xml:space="preserve">3025 Advantage Academy Santa Fe </t>
  </si>
  <si>
    <t>93.22%</t>
  </si>
  <si>
    <t>6.78%</t>
  </si>
  <si>
    <t>91.53%</t>
  </si>
  <si>
    <t>8.47%</t>
  </si>
  <si>
    <t>74.58%</t>
  </si>
  <si>
    <t>25.42%</t>
  </si>
  <si>
    <t>3030 Doral Academy Elementary</t>
  </si>
  <si>
    <t>86.26%</t>
  </si>
  <si>
    <t>13.74%</t>
  </si>
  <si>
    <t>83.21%</t>
  </si>
  <si>
    <t>16.79%</t>
  </si>
  <si>
    <t>67.94%</t>
  </si>
  <si>
    <t>32.06%</t>
  </si>
  <si>
    <t>3035 Ramz Academy K-5 Miami Campus</t>
  </si>
  <si>
    <t>3041 Lorah Park Elementary School</t>
  </si>
  <si>
    <t>3051 Toussaint Louverture Elementary</t>
  </si>
  <si>
    <t>3061 Ludlam Elementary School</t>
  </si>
  <si>
    <t>82.05%</t>
  </si>
  <si>
    <t>17.95%</t>
  </si>
  <si>
    <t>87.18%</t>
  </si>
  <si>
    <t>12.82%</t>
  </si>
  <si>
    <t>71.79%</t>
  </si>
  <si>
    <t>28.21%</t>
  </si>
  <si>
    <t>3101 Frank C. Martin K-8 Center</t>
  </si>
  <si>
    <t>88.62%</t>
  </si>
  <si>
    <t>11.38%</t>
  </si>
  <si>
    <t>72.36%</t>
  </si>
  <si>
    <t>27.64%</t>
  </si>
  <si>
    <t>93.50%</t>
  </si>
  <si>
    <t>6.50%</t>
  </si>
  <si>
    <t>60.98%</t>
  </si>
  <si>
    <t>39.02%</t>
  </si>
  <si>
    <t>3111 Wesley Matthews Elementary School</t>
  </si>
  <si>
    <t>84.72%</t>
  </si>
  <si>
    <t>15.28%</t>
  </si>
  <si>
    <t>3141 Meadowlane Elementary</t>
  </si>
  <si>
    <t>99.50%</t>
  </si>
  <si>
    <t>0.50%</t>
  </si>
  <si>
    <t>98.99%</t>
  </si>
  <si>
    <t>1.01%</t>
  </si>
  <si>
    <t>92.96%</t>
  </si>
  <si>
    <t>7.04%</t>
  </si>
  <si>
    <t>88.44%</t>
  </si>
  <si>
    <t>11.56%</t>
  </si>
  <si>
    <t>3181 Melrose Elementary School</t>
  </si>
  <si>
    <t>94.74%</t>
  </si>
  <si>
    <t>5.26%</t>
  </si>
  <si>
    <t>3191 Ada Merritt K-8 Center</t>
  </si>
  <si>
    <t>85.26%</t>
  </si>
  <si>
    <t>14.74%</t>
  </si>
  <si>
    <t>76.84%</t>
  </si>
  <si>
    <t>23.16%</t>
  </si>
  <si>
    <t>93.68%</t>
  </si>
  <si>
    <t>6.32%</t>
  </si>
  <si>
    <t>60.00%</t>
  </si>
  <si>
    <t>40.00%</t>
  </si>
  <si>
    <t>3241 Miami Gardens Elementary</t>
  </si>
  <si>
    <t>96.49%</t>
  </si>
  <si>
    <t>3.51%</t>
  </si>
  <si>
    <t>3261 Miami Heights Elementary</t>
  </si>
  <si>
    <t>98.30%</t>
  </si>
  <si>
    <t>1.70%</t>
  </si>
  <si>
    <t>3281 Miami Lakes K-8 Center</t>
  </si>
  <si>
    <t>96.11%</t>
  </si>
  <si>
    <t>3.89%</t>
  </si>
  <si>
    <t>98.89%</t>
  </si>
  <si>
    <t>1.11%</t>
  </si>
  <si>
    <t>79.44%</t>
  </si>
  <si>
    <t>20.56%</t>
  </si>
  <si>
    <t>3301 Miami Park Elementary School</t>
  </si>
  <si>
    <t>3341 Miami Shores Elementary</t>
  </si>
  <si>
    <t>94.07%</t>
  </si>
  <si>
    <t>5.93%</t>
  </si>
  <si>
    <t>90.68%</t>
  </si>
  <si>
    <t>9.32%</t>
  </si>
  <si>
    <t>87.29%</t>
  </si>
  <si>
    <t>12.71%</t>
  </si>
  <si>
    <t>95.76%</t>
  </si>
  <si>
    <t>4.24%</t>
  </si>
  <si>
    <t>84.75%</t>
  </si>
  <si>
    <t>15.25%</t>
  </si>
  <si>
    <t>3381 Miami Springs Elementary</t>
  </si>
  <si>
    <t>96.26%</t>
  </si>
  <si>
    <t>3.74%</t>
  </si>
  <si>
    <t>97.20%</t>
  </si>
  <si>
    <t>2.80%</t>
  </si>
  <si>
    <t>85.05%</t>
  </si>
  <si>
    <t>14.95%</t>
  </si>
  <si>
    <t>81.31%</t>
  </si>
  <si>
    <t>18.69%</t>
  </si>
  <si>
    <t>3421 Milam K-8 Center</t>
  </si>
  <si>
    <t>92.11%</t>
  </si>
  <si>
    <t>7.89%</t>
  </si>
  <si>
    <t>79.82%</t>
  </si>
  <si>
    <t>20.18%</t>
  </si>
  <si>
    <t>3431 Phyllis Ruth Miller Elementary</t>
  </si>
  <si>
    <t>92.94%</t>
  </si>
  <si>
    <t>7.06%</t>
  </si>
  <si>
    <t>3501 Morningside Elementary</t>
  </si>
  <si>
    <t>98.25%</t>
  </si>
  <si>
    <t>1.75%</t>
  </si>
  <si>
    <t>92.98%</t>
  </si>
  <si>
    <t>7.02%</t>
  </si>
  <si>
    <t>3541 Robert Russa Moton Elementary</t>
  </si>
  <si>
    <t>85.00%</t>
  </si>
  <si>
    <t>15.00%</t>
  </si>
  <si>
    <t>3581 Myrtle Grove Elementary</t>
  </si>
  <si>
    <t>3621 Coconut Palms K-8 Academy</t>
  </si>
  <si>
    <t>85.93%</t>
  </si>
  <si>
    <t>14.07%</t>
  </si>
  <si>
    <t>3661 Natural Bridge Elementary</t>
  </si>
  <si>
    <t>96.43%</t>
  </si>
  <si>
    <t>3.57%</t>
  </si>
  <si>
    <t>3701 Norland Elementary School</t>
  </si>
  <si>
    <t>96.33%</t>
  </si>
  <si>
    <t>3.67%</t>
  </si>
  <si>
    <t>94.50%</t>
  </si>
  <si>
    <t>5.50%</t>
  </si>
  <si>
    <t>95.41%</t>
  </si>
  <si>
    <t>4.59%</t>
  </si>
  <si>
    <t>75.23%</t>
  </si>
  <si>
    <t>24.77%</t>
  </si>
  <si>
    <t>3741 North Beach Elementary</t>
  </si>
  <si>
    <t>85.07%</t>
  </si>
  <si>
    <t>14.93%</t>
  </si>
  <si>
    <t>93.28%</t>
  </si>
  <si>
    <t>6.72%</t>
  </si>
  <si>
    <t>67.91%</t>
  </si>
  <si>
    <t>32.09%</t>
  </si>
  <si>
    <t>3781 Barbara Hawkins Elementary</t>
  </si>
  <si>
    <t>3821 North County Elementary School</t>
  </si>
  <si>
    <t>98.00%</t>
  </si>
  <si>
    <t>2.00%</t>
  </si>
  <si>
    <t>96.00%</t>
  </si>
  <si>
    <t>4.00%</t>
  </si>
  <si>
    <t>3861 North Glade Elementary</t>
  </si>
  <si>
    <t>97.87%</t>
  </si>
  <si>
    <t>2.13%</t>
  </si>
  <si>
    <t>93.62%</t>
  </si>
  <si>
    <t>6.38%</t>
  </si>
  <si>
    <t>95.74%</t>
  </si>
  <si>
    <t>4.26%</t>
  </si>
  <si>
    <t>3901 North Hialeah Elementary</t>
  </si>
  <si>
    <t>98.20%</t>
  </si>
  <si>
    <t>1.80%</t>
  </si>
  <si>
    <t>92.79%</t>
  </si>
  <si>
    <t>7.21%</t>
  </si>
  <si>
    <t>99.10%</t>
  </si>
  <si>
    <t>0.90%</t>
  </si>
  <si>
    <t>88.29%</t>
  </si>
  <si>
    <t>11.71%</t>
  </si>
  <si>
    <t>3941 North Miami Elementary</t>
  </si>
  <si>
    <t>3981 North Twin Lakes Elementary Community School</t>
  </si>
  <si>
    <t>93.26%</t>
  </si>
  <si>
    <t>6.74%</t>
  </si>
  <si>
    <t>83.15%</t>
  </si>
  <si>
    <t>16.85%</t>
  </si>
  <si>
    <t>97.75%</t>
  </si>
  <si>
    <t>2.25%</t>
  </si>
  <si>
    <t>80.90%</t>
  </si>
  <si>
    <t>19.10%</t>
  </si>
  <si>
    <t>4000 Miami Children's Museum Charter</t>
  </si>
  <si>
    <t>78.95%</t>
  </si>
  <si>
    <t>21.05%</t>
  </si>
  <si>
    <t>84.21%</t>
  </si>
  <si>
    <t>15.79%</t>
  </si>
  <si>
    <t>4001 Norwood Elementary</t>
  </si>
  <si>
    <t>95.89%</t>
  </si>
  <si>
    <t>4.11%</t>
  </si>
  <si>
    <t>94.52%</t>
  </si>
  <si>
    <t>5.48%</t>
  </si>
  <si>
    <t>76.71%</t>
  </si>
  <si>
    <t>23.29%</t>
  </si>
  <si>
    <t>4021 Oak Grove Elementary</t>
  </si>
  <si>
    <t>99.12%</t>
  </si>
  <si>
    <t>0.88%</t>
  </si>
  <si>
    <t xml:space="preserve">4031 Gateway Environmental K-8 Learning Center </t>
  </si>
  <si>
    <t>98.87%</t>
  </si>
  <si>
    <t>1.13%</t>
  </si>
  <si>
    <t>97.18%</t>
  </si>
  <si>
    <t>2.82%</t>
  </si>
  <si>
    <t>99.44%</t>
  </si>
  <si>
    <t>0.56%</t>
  </si>
  <si>
    <t>89.27%</t>
  </si>
  <si>
    <t>10.73%</t>
  </si>
  <si>
    <t>4061 Ojus Elementary School</t>
  </si>
  <si>
    <t>97.74%</t>
  </si>
  <si>
    <t>2.26%</t>
  </si>
  <si>
    <t>96.24%</t>
  </si>
  <si>
    <t>3.76%</t>
  </si>
  <si>
    <t>86.47%</t>
  </si>
  <si>
    <t>13.53%</t>
  </si>
  <si>
    <t>96.99%</t>
  </si>
  <si>
    <t>3.01%</t>
  </si>
  <si>
    <t>4071 Olinda Elementary</t>
  </si>
  <si>
    <t>4091 Olympia Heights Elementary</t>
  </si>
  <si>
    <t>96.34%</t>
  </si>
  <si>
    <t>3.66%</t>
  </si>
  <si>
    <t>86.59%</t>
  </si>
  <si>
    <t>13.41%</t>
  </si>
  <si>
    <t>4121 Dr. Robert B. Ingram Elementary School</t>
  </si>
  <si>
    <t>4171 Orchard Villa Elementary</t>
  </si>
  <si>
    <t>94.55%</t>
  </si>
  <si>
    <t>5.45%</t>
  </si>
  <si>
    <t>96.36%</t>
  </si>
  <si>
    <t>3.64%</t>
  </si>
  <si>
    <t>89.09%</t>
  </si>
  <si>
    <t>10.91%</t>
  </si>
  <si>
    <t>4221 Palmetto Elementary</t>
  </si>
  <si>
    <t>71.00%</t>
  </si>
  <si>
    <t>29.00%</t>
  </si>
  <si>
    <t>86.00%</t>
  </si>
  <si>
    <t>14.00%</t>
  </si>
  <si>
    <t>66.00%</t>
  </si>
  <si>
    <t>34.00%</t>
  </si>
  <si>
    <t>4241 Palm Lakes Elementary School</t>
  </si>
  <si>
    <t>95.07%</t>
  </si>
  <si>
    <t>4.93%</t>
  </si>
  <si>
    <t>81.69%</t>
  </si>
  <si>
    <t>18.31%</t>
  </si>
  <si>
    <t>80.28%</t>
  </si>
  <si>
    <t>19.72%</t>
  </si>
  <si>
    <t>4261 Palm Springs Elementary</t>
  </si>
  <si>
    <t>93.98%</t>
  </si>
  <si>
    <t>6.02%</t>
  </si>
  <si>
    <t>4281 Palm Springs North Elementary</t>
  </si>
  <si>
    <t>98.58%</t>
  </si>
  <si>
    <t>1.42%</t>
  </si>
  <si>
    <t>90.78%</t>
  </si>
  <si>
    <t>9.22%</t>
  </si>
  <si>
    <t>97.16%</t>
  </si>
  <si>
    <t>2.84%</t>
  </si>
  <si>
    <t>79.43%</t>
  </si>
  <si>
    <t>20.57%</t>
  </si>
  <si>
    <t>4301 Parkview Elementary</t>
  </si>
  <si>
    <t>98.28%</t>
  </si>
  <si>
    <t>1.72%</t>
  </si>
  <si>
    <t>94.83%</t>
  </si>
  <si>
    <t>5.17%</t>
  </si>
  <si>
    <t>4341 Parkway Elementary</t>
  </si>
  <si>
    <t>4381 Perrine Elementary School</t>
  </si>
  <si>
    <t>4391 Irving and Beatrice Peskoe Elementary School</t>
  </si>
  <si>
    <t>97.85%</t>
  </si>
  <si>
    <t>2.15%</t>
  </si>
  <si>
    <t>93.55%</t>
  </si>
  <si>
    <t>6.45%</t>
  </si>
  <si>
    <t>94.62%</t>
  </si>
  <si>
    <t>5.38%</t>
  </si>
  <si>
    <t>98.92%</t>
  </si>
  <si>
    <t>1.08%</t>
  </si>
  <si>
    <t>89.25%</t>
  </si>
  <si>
    <t>10.75%</t>
  </si>
  <si>
    <t>4401 Kelsey Pharr Elem</t>
  </si>
  <si>
    <t>4421 Pinecrest Elementary</t>
  </si>
  <si>
    <t>84.14%</t>
  </si>
  <si>
    <t>15.86%</t>
  </si>
  <si>
    <t>83.45%</t>
  </si>
  <si>
    <t>16.55%</t>
  </si>
  <si>
    <t>76.55%</t>
  </si>
  <si>
    <t>23.45%</t>
  </si>
  <si>
    <t>90.34%</t>
  </si>
  <si>
    <t>9.66%</t>
  </si>
  <si>
    <t>69.66%</t>
  </si>
  <si>
    <t>30.34%</t>
  </si>
  <si>
    <t>4441 Pine Lake Elementary</t>
  </si>
  <si>
    <t>95.31%</t>
  </si>
  <si>
    <t>4.69%</t>
  </si>
  <si>
    <t>98.44%</t>
  </si>
  <si>
    <t>1.56%</t>
  </si>
  <si>
    <t>4461 Pine VIlla Elementary School</t>
  </si>
  <si>
    <t>4491 Henry E.S. Reeves Elementary</t>
  </si>
  <si>
    <t>96.27%</t>
  </si>
  <si>
    <t>3.73%</t>
  </si>
  <si>
    <t>97.76%</t>
  </si>
  <si>
    <t>2.24%</t>
  </si>
  <si>
    <t>95.52%</t>
  </si>
  <si>
    <t>4.48%</t>
  </si>
  <si>
    <t>97.01%</t>
  </si>
  <si>
    <t>2.99%</t>
  </si>
  <si>
    <t>91.04%</t>
  </si>
  <si>
    <t>8.96%</t>
  </si>
  <si>
    <t>4501 Poinciana Park Elementary</t>
  </si>
  <si>
    <t>4511 Dr. Gilbert L. Porter Elementary School</t>
  </si>
  <si>
    <t>93.08%</t>
  </si>
  <si>
    <t>6.92%</t>
  </si>
  <si>
    <t>85.38%</t>
  </si>
  <si>
    <t>14.62%</t>
  </si>
  <si>
    <t>75.38%</t>
  </si>
  <si>
    <t>24.62%</t>
  </si>
  <si>
    <t>4541 Rainbow Park Elementary</t>
  </si>
  <si>
    <t>94.67%</t>
  </si>
  <si>
    <t>5.33%</t>
  </si>
  <si>
    <t>88.00%</t>
  </si>
  <si>
    <t>12.00%</t>
  </si>
  <si>
    <t>4581 Redland Elementary</t>
  </si>
  <si>
    <t>91.54%</t>
  </si>
  <si>
    <t>8.46%</t>
  </si>
  <si>
    <t>88.46%</t>
  </si>
  <si>
    <t>11.54%</t>
  </si>
  <si>
    <t>95.38%</t>
  </si>
  <si>
    <t>4.62%</t>
  </si>
  <si>
    <t>79.23%</t>
  </si>
  <si>
    <t>20.77%</t>
  </si>
  <si>
    <t>4651 Ethel Beckford Richmond Elem.</t>
  </si>
  <si>
    <t>4681 Riverside Elementary Community School</t>
  </si>
  <si>
    <t>92.14%</t>
  </si>
  <si>
    <t>7.86%</t>
  </si>
  <si>
    <t>95.71%</t>
  </si>
  <si>
    <t>4.29%</t>
  </si>
  <si>
    <t>90.71%</t>
  </si>
  <si>
    <t>9.29%</t>
  </si>
  <si>
    <t>4691 Jane S. Roberts K-8 Center</t>
  </si>
  <si>
    <t>92.78%</t>
  </si>
  <si>
    <t>7.22%</t>
  </si>
  <si>
    <t>87.63%</t>
  </si>
  <si>
    <t>12.37%</t>
  </si>
  <si>
    <t>75.26%</t>
  </si>
  <si>
    <t>24.74%</t>
  </si>
  <si>
    <t>4721 Rockway Elementary</t>
  </si>
  <si>
    <t>91.76%</t>
  </si>
  <si>
    <t>8.24%</t>
  </si>
  <si>
    <t>84.71%</t>
  </si>
  <si>
    <t>15.29%</t>
  </si>
  <si>
    <t>97.65%</t>
  </si>
  <si>
    <t>2.35%</t>
  </si>
  <si>
    <t>69.41%</t>
  </si>
  <si>
    <t>30.59%</t>
  </si>
  <si>
    <t>4741 Royal Green Elementary</t>
  </si>
  <si>
    <t>78.33%</t>
  </si>
  <si>
    <t>21.67%</t>
  </si>
  <si>
    <t>4761 Royal Palm Elementary</t>
  </si>
  <si>
    <t>96.74%</t>
  </si>
  <si>
    <t>3.26%</t>
  </si>
  <si>
    <t>93.48%</t>
  </si>
  <si>
    <t>6.52%</t>
  </si>
  <si>
    <t>90.22%</t>
  </si>
  <si>
    <t>9.78%</t>
  </si>
  <si>
    <t>4801 Gertrude K. Edleman/Sabal Palm</t>
  </si>
  <si>
    <t>96.06%</t>
  </si>
  <si>
    <t>3.94%</t>
  </si>
  <si>
    <t>4841 Santa Clara Elementary School</t>
  </si>
  <si>
    <t>91.49%</t>
  </si>
  <si>
    <t>8.51%</t>
  </si>
  <si>
    <t>4881 Scott Lake Elementary</t>
  </si>
  <si>
    <t>89.74%</t>
  </si>
  <si>
    <t>10.26%</t>
  </si>
  <si>
    <t>4921 Seminole Elementary</t>
  </si>
  <si>
    <t>94.57%</t>
  </si>
  <si>
    <t>5.43%</t>
  </si>
  <si>
    <t>79.35%</t>
  </si>
  <si>
    <t>20.65%</t>
  </si>
  <si>
    <t>4961 Shadowlawn Elementary School</t>
  </si>
  <si>
    <t>82.14%</t>
  </si>
  <si>
    <t>17.86%</t>
  </si>
  <si>
    <t>5001 Shenandoah Elementary School</t>
  </si>
  <si>
    <t>96.89%</t>
  </si>
  <si>
    <t>3.11%</t>
  </si>
  <si>
    <t>94.41%</t>
  </si>
  <si>
    <t>5.59%</t>
  </si>
  <si>
    <t>98.14%</t>
  </si>
  <si>
    <t>1.86%</t>
  </si>
  <si>
    <t>91.93%</t>
  </si>
  <si>
    <t>8.07%</t>
  </si>
  <si>
    <t xml:space="preserve">5003 South Dade Middle School </t>
  </si>
  <si>
    <t>99.16%</t>
  </si>
  <si>
    <t>0.84%</t>
  </si>
  <si>
    <t>96.64%</t>
  </si>
  <si>
    <t>3.36%</t>
  </si>
  <si>
    <t>89.50%</t>
  </si>
  <si>
    <t>10.50%</t>
  </si>
  <si>
    <t>5005 David Lawrence Jr. K8 Center</t>
  </si>
  <si>
    <t>86.18%</t>
  </si>
  <si>
    <t>13.82%</t>
  </si>
  <si>
    <t>98.03%</t>
  </si>
  <si>
    <t>1.97%</t>
  </si>
  <si>
    <t xml:space="preserve">5007 Lincoln-marti Charter Schools (Hialeah) </t>
  </si>
  <si>
    <t>5010 Oxford Academy Of Miami</t>
  </si>
  <si>
    <t>5021 Ben Sheppard Elementary</t>
  </si>
  <si>
    <t>98.76%</t>
  </si>
  <si>
    <t>1.24%</t>
  </si>
  <si>
    <t xml:space="preserve">5022 Ben Gamla Charter School (Miami Beach) </t>
  </si>
  <si>
    <t>66.67%</t>
  </si>
  <si>
    <t>33.33%</t>
  </si>
  <si>
    <t xml:space="preserve">5025 Lincoln-marti Charter Schools(Little Havana) </t>
  </si>
  <si>
    <t>92.50%</t>
  </si>
  <si>
    <t>7.50%</t>
  </si>
  <si>
    <t xml:space="preserve">5029 Excelsior Language Academy of Hialeah </t>
  </si>
  <si>
    <t>90.24%</t>
  </si>
  <si>
    <t>9.76%</t>
  </si>
  <si>
    <t>5032 Excelsior Charter Academy</t>
  </si>
  <si>
    <t>5041 Silver Bluff Elementary</t>
  </si>
  <si>
    <t>91.89%</t>
  </si>
  <si>
    <t>8.11%</t>
  </si>
  <si>
    <t>5043 Lincoln-marti Charter Schools (International)</t>
  </si>
  <si>
    <t>5045 Mater Grove Academy</t>
  </si>
  <si>
    <t xml:space="preserve">5047 Mater Academy (Miami Beach) </t>
  </si>
  <si>
    <t>76.32%</t>
  </si>
  <si>
    <t>23.68%</t>
  </si>
  <si>
    <t xml:space="preserve">5048 Pinecrest Academy (North Campus) </t>
  </si>
  <si>
    <t>81.40%</t>
  </si>
  <si>
    <t>18.60%</t>
  </si>
  <si>
    <t>5049 Pinecrest Cove Academy</t>
  </si>
  <si>
    <t>84.85%</t>
  </si>
  <si>
    <t>15.15%</t>
  </si>
  <si>
    <t>93.94%</t>
  </si>
  <si>
    <t>6.06%</t>
  </si>
  <si>
    <t>5051 Ernest R Graham Elementary</t>
  </si>
  <si>
    <t>94.80%</t>
  </si>
  <si>
    <t>5.20%</t>
  </si>
  <si>
    <t>90.33%</t>
  </si>
  <si>
    <t>9.67%</t>
  </si>
  <si>
    <t>81.04%</t>
  </si>
  <si>
    <t>18.96%</t>
  </si>
  <si>
    <t>5061 Dr. Carlos J. Finlay Elementary</t>
  </si>
  <si>
    <t>90.36%</t>
  </si>
  <si>
    <t>9.64%</t>
  </si>
  <si>
    <t>79.52%</t>
  </si>
  <si>
    <t>20.48%</t>
  </si>
  <si>
    <t>97.59%</t>
  </si>
  <si>
    <t>2.41%</t>
  </si>
  <si>
    <t>78.31%</t>
  </si>
  <si>
    <t>21.69%</t>
  </si>
  <si>
    <t>5081 Skyway Elementary School</t>
  </si>
  <si>
    <t>5091 South Pointe Elementary</t>
  </si>
  <si>
    <t>90.48%</t>
  </si>
  <si>
    <t>9.52%</t>
  </si>
  <si>
    <t>5101 John I. Smith Elementary</t>
  </si>
  <si>
    <t>88.81%</t>
  </si>
  <si>
    <t>11.19%</t>
  </si>
  <si>
    <t>85.82%</t>
  </si>
  <si>
    <t>14.18%</t>
  </si>
  <si>
    <t>73.13%</t>
  </si>
  <si>
    <t>26.87%</t>
  </si>
  <si>
    <t>5121 Snapper Creek Elementary</t>
  </si>
  <si>
    <t>90.53%</t>
  </si>
  <si>
    <t>9.47%</t>
  </si>
  <si>
    <t>81.05%</t>
  </si>
  <si>
    <t>18.95%</t>
  </si>
  <si>
    <t>5131 North Dade Center for Modern Languages</t>
  </si>
  <si>
    <t>93.67%</t>
  </si>
  <si>
    <t>6.33%</t>
  </si>
  <si>
    <t>92.41%</t>
  </si>
  <si>
    <t>7.59%</t>
  </si>
  <si>
    <t>87.34%</t>
  </si>
  <si>
    <t>12.66%</t>
  </si>
  <si>
    <t>77.22%</t>
  </si>
  <si>
    <t>22.78%</t>
  </si>
  <si>
    <t>5141 Hubert O. Sibley Elem.</t>
  </si>
  <si>
    <t>5201 South Hialeah Elementary</t>
  </si>
  <si>
    <t>97.49%</t>
  </si>
  <si>
    <t>2.51%</t>
  </si>
  <si>
    <t>98.49%</t>
  </si>
  <si>
    <t>1.51%</t>
  </si>
  <si>
    <t>89.45%</t>
  </si>
  <si>
    <t>10.55%</t>
  </si>
  <si>
    <t>5241 South Miami K-8 Center</t>
  </si>
  <si>
    <t>91.73%</t>
  </si>
  <si>
    <t>8.27%</t>
  </si>
  <si>
    <t>93.23%</t>
  </si>
  <si>
    <t>6.77%</t>
  </si>
  <si>
    <t>74.44%</t>
  </si>
  <si>
    <t>25.56%</t>
  </si>
  <si>
    <t>77.44%</t>
  </si>
  <si>
    <t>22.56%</t>
  </si>
  <si>
    <t>5281 South Miami Heights Elem.</t>
  </si>
  <si>
    <t>98.02%</t>
  </si>
  <si>
    <t>1.98%</t>
  </si>
  <si>
    <t>5321 Southside Elementary Museums Magnet</t>
  </si>
  <si>
    <t>86.96%</t>
  </si>
  <si>
    <t>13.04%</t>
  </si>
  <si>
    <t>73.91%</t>
  </si>
  <si>
    <t>26.09%</t>
  </si>
  <si>
    <t>5361 Springview Elementary</t>
  </si>
  <si>
    <t>87.23%</t>
  </si>
  <si>
    <t>12.77%</t>
  </si>
  <si>
    <t>82.98%</t>
  </si>
  <si>
    <t>17.02%</t>
  </si>
  <si>
    <t>74.47%</t>
  </si>
  <si>
    <t>25.53%</t>
  </si>
  <si>
    <t>70.21%</t>
  </si>
  <si>
    <t>29.79%</t>
  </si>
  <si>
    <t>5381 EWF Stirrup Elementary</t>
  </si>
  <si>
    <t>91.72%</t>
  </si>
  <si>
    <t>8.28%</t>
  </si>
  <si>
    <t>98.62%</t>
  </si>
  <si>
    <t>1.38%</t>
  </si>
  <si>
    <t>80.69%</t>
  </si>
  <si>
    <t>19.31%</t>
  </si>
  <si>
    <t>5401 SunSET Elementary</t>
  </si>
  <si>
    <t>85.49%</t>
  </si>
  <si>
    <t>14.51%</t>
  </si>
  <si>
    <t>90.16%</t>
  </si>
  <si>
    <t>9.84%</t>
  </si>
  <si>
    <t>78.76%</t>
  </si>
  <si>
    <t>21.24%</t>
  </si>
  <si>
    <t>96.37%</t>
  </si>
  <si>
    <t>3.63%</t>
  </si>
  <si>
    <t>76.68%</t>
  </si>
  <si>
    <t>23.32%</t>
  </si>
  <si>
    <t>5421 SunSET Park Elementary School</t>
  </si>
  <si>
    <t>89.92%</t>
  </si>
  <si>
    <t>10.08%</t>
  </si>
  <si>
    <t>76.47%</t>
  </si>
  <si>
    <t>23.53%</t>
  </si>
  <si>
    <t>5431 Sweetwater Elementary</t>
  </si>
  <si>
    <t>95.86%</t>
  </si>
  <si>
    <t>4.14%</t>
  </si>
  <si>
    <t>94.48%</t>
  </si>
  <si>
    <t>5.52%</t>
  </si>
  <si>
    <t>88.28%</t>
  </si>
  <si>
    <t>11.72%</t>
  </si>
  <si>
    <t>97.24%</t>
  </si>
  <si>
    <t>2.76%</t>
  </si>
  <si>
    <t>82.07%</t>
  </si>
  <si>
    <t>17.93%</t>
  </si>
  <si>
    <t>5441 Sylvania Heights Elementary</t>
  </si>
  <si>
    <t>89.77%</t>
  </si>
  <si>
    <t>10.23%</t>
  </si>
  <si>
    <t>92.05%</t>
  </si>
  <si>
    <t>7.95%</t>
  </si>
  <si>
    <t>78.41%</t>
  </si>
  <si>
    <t>21.59%</t>
  </si>
  <si>
    <t>5481 Treasure Island Elementary</t>
  </si>
  <si>
    <t>93.07%</t>
  </si>
  <si>
    <t>6.93%</t>
  </si>
  <si>
    <t>90.10%</t>
  </si>
  <si>
    <t>9.90%</t>
  </si>
  <si>
    <t>80.20%</t>
  </si>
  <si>
    <t>19.80%</t>
  </si>
  <si>
    <t>5521 Tropical Elementary</t>
  </si>
  <si>
    <t>5561 Frances Tucker Elementary School</t>
  </si>
  <si>
    <t>91.23%</t>
  </si>
  <si>
    <t>8.77%</t>
  </si>
  <si>
    <t>77.19%</t>
  </si>
  <si>
    <t>22.81%</t>
  </si>
  <si>
    <t>5601 Twin Lakes Elementary</t>
  </si>
  <si>
    <t>84.31%</t>
  </si>
  <si>
    <t>15.69%</t>
  </si>
  <si>
    <t>5641 Village Green Elementary</t>
  </si>
  <si>
    <t>89.29%</t>
  </si>
  <si>
    <t>10.71%</t>
  </si>
  <si>
    <t>76.79%</t>
  </si>
  <si>
    <t>23.21%</t>
  </si>
  <si>
    <t>5671 Vineland K-8 Center</t>
  </si>
  <si>
    <t>86.41%</t>
  </si>
  <si>
    <t>13.59%</t>
  </si>
  <si>
    <t>87.38%</t>
  </si>
  <si>
    <t>12.62%</t>
  </si>
  <si>
    <t>79.61%</t>
  </si>
  <si>
    <t>20.39%</t>
  </si>
  <si>
    <t>55.34%</t>
  </si>
  <si>
    <t>44.66%</t>
  </si>
  <si>
    <t>5711 Mae M. Walters Elementary</t>
  </si>
  <si>
    <t>99.25%</t>
  </si>
  <si>
    <t>0.75%</t>
  </si>
  <si>
    <t>5791 West Homestead Elementary</t>
  </si>
  <si>
    <t>5831 Henry S. West Laboratory School</t>
  </si>
  <si>
    <t>54.29%</t>
  </si>
  <si>
    <t>45.71%</t>
  </si>
  <si>
    <t>5861 Dr. Henry W. Mack/West Little River Elem.</t>
  </si>
  <si>
    <t>5901 Carrie P. Meek/Westview Elementary</t>
  </si>
  <si>
    <t>5931 Phillis Wheatley Elementary</t>
  </si>
  <si>
    <t>5951 Whispering Pines Elementary Schools</t>
  </si>
  <si>
    <t>85.83%</t>
  </si>
  <si>
    <t>14.17%</t>
  </si>
  <si>
    <t>5961 Winston Park K-8 Center</t>
  </si>
  <si>
    <t>94.08%</t>
  </si>
  <si>
    <t>5.92%</t>
  </si>
  <si>
    <t>96.05%</t>
  </si>
  <si>
    <t>3.95%</t>
  </si>
  <si>
    <t>5971 Nathan B. Young Elementary</t>
  </si>
  <si>
    <t>5981 Dr. Edward L. Whigham Elementary</t>
  </si>
  <si>
    <t>5991 Charles D. Wyche, Jr. Elementary School</t>
  </si>
  <si>
    <t>99.15%</t>
  </si>
  <si>
    <t>0.85%</t>
  </si>
  <si>
    <t>9999 DISTRICT</t>
  </si>
  <si>
    <t>95.70%</t>
  </si>
  <si>
    <t>4.30%</t>
  </si>
  <si>
    <t>95.13%</t>
  </si>
  <si>
    <t>4.87%</t>
  </si>
  <si>
    <t>89.78%</t>
  </si>
  <si>
    <t>10.22%</t>
  </si>
  <si>
    <t>83.39%</t>
  </si>
  <si>
    <t>16.61%</t>
  </si>
  <si>
    <t>S-G08-RC-SCHL-ALL</t>
  </si>
  <si>
    <t>Science, G08, RC, School, All</t>
  </si>
  <si>
    <t>Baseline 2011 - Grade 8 Science AUGUST 2011  Teacher __________  Period ____</t>
  </si>
  <si>
    <t>Total Row(s): 133 Generated on Sep-17-2011 by Yuwadee Wongbundhit</t>
  </si>
  <si>
    <t>Overall (74 pts max)</t>
  </si>
  <si>
    <t>The Nature of Science (12 pts max)</t>
  </si>
  <si>
    <t>Earth and Space Science (22 pts max)</t>
  </si>
  <si>
    <t>Physical Science (21 pts max)</t>
  </si>
  <si>
    <t>Life Science (19 pts max)</t>
  </si>
  <si>
    <t>91.18%</t>
  </si>
  <si>
    <t>8.82%</t>
  </si>
  <si>
    <t>88.82%</t>
  </si>
  <si>
    <t>11.18%</t>
  </si>
  <si>
    <t>81.76%</t>
  </si>
  <si>
    <t>18.24%</t>
  </si>
  <si>
    <t>93.53%</t>
  </si>
  <si>
    <t>6.47%</t>
  </si>
  <si>
    <t>95.60%</t>
  </si>
  <si>
    <t>4.40%</t>
  </si>
  <si>
    <t>93.41%</t>
  </si>
  <si>
    <t>6.59%</t>
  </si>
  <si>
    <t>97.80%</t>
  </si>
  <si>
    <t>2.20%</t>
  </si>
  <si>
    <t>92.77%</t>
  </si>
  <si>
    <t>7.23%</t>
  </si>
  <si>
    <t>85.11%</t>
  </si>
  <si>
    <t>14.89%</t>
  </si>
  <si>
    <t>88.94%</t>
  </si>
  <si>
    <t>11.06%</t>
  </si>
  <si>
    <t>94.04%</t>
  </si>
  <si>
    <t>5.96%</t>
  </si>
  <si>
    <t>92.39%</t>
  </si>
  <si>
    <t>7.61%</t>
  </si>
  <si>
    <t>83.25%</t>
  </si>
  <si>
    <t>16.75%</t>
  </si>
  <si>
    <t>84.77%</t>
  </si>
  <si>
    <t>15.23%</t>
  </si>
  <si>
    <t>91.88%</t>
  </si>
  <si>
    <t>8.12%</t>
  </si>
  <si>
    <t>94.42%</t>
  </si>
  <si>
    <t>5.58%</t>
  </si>
  <si>
    <t>88.13%</t>
  </si>
  <si>
    <t>11.87%</t>
  </si>
  <si>
    <t>88.75%</t>
  </si>
  <si>
    <t>11.25%</t>
  </si>
  <si>
    <t>95.35%</t>
  </si>
  <si>
    <t>4.65%</t>
  </si>
  <si>
    <t>80.34%</t>
  </si>
  <si>
    <t>19.66%</t>
  </si>
  <si>
    <t>76.92%</t>
  </si>
  <si>
    <t>23.08%</t>
  </si>
  <si>
    <t>72.65%</t>
  </si>
  <si>
    <t>27.35%</t>
  </si>
  <si>
    <t>76.07%</t>
  </si>
  <si>
    <t>23.93%</t>
  </si>
  <si>
    <t>99.31%</t>
  </si>
  <si>
    <t>0.69%</t>
  </si>
  <si>
    <t>96.17%</t>
  </si>
  <si>
    <t>3.83%</t>
  </si>
  <si>
    <t>93.87%</t>
  </si>
  <si>
    <t>6.13%</t>
  </si>
  <si>
    <t>92.72%</t>
  </si>
  <si>
    <t>7.28%</t>
  </si>
  <si>
    <t>81.18%</t>
  </si>
  <si>
    <t>18.82%</t>
  </si>
  <si>
    <t>89.58%</t>
  </si>
  <si>
    <t>10.42%</t>
  </si>
  <si>
    <t>92.36%</t>
  </si>
  <si>
    <t>7.64%</t>
  </si>
  <si>
    <t>78.26%</t>
  </si>
  <si>
    <t>21.74%</t>
  </si>
  <si>
    <t>94.35%</t>
  </si>
  <si>
    <t>5.65%</t>
  </si>
  <si>
    <t>90.96%</t>
  </si>
  <si>
    <t>9.04%</t>
  </si>
  <si>
    <t>87.01%</t>
  </si>
  <si>
    <t>12.99%</t>
  </si>
  <si>
    <t>88.69%</t>
  </si>
  <si>
    <t>11.31%</t>
  </si>
  <si>
    <t>92.26%</t>
  </si>
  <si>
    <t>7.74%</t>
  </si>
  <si>
    <t>94.19%</t>
  </si>
  <si>
    <t>5.81%</t>
  </si>
  <si>
    <t>92.44%</t>
  </si>
  <si>
    <t>7.56%</t>
  </si>
  <si>
    <t>91.86%</t>
  </si>
  <si>
    <t>8.14%</t>
  </si>
  <si>
    <t>95.93%</t>
  </si>
  <si>
    <t>4.07%</t>
  </si>
  <si>
    <t>83.82%</t>
  </si>
  <si>
    <t>16.18%</t>
  </si>
  <si>
    <t>82.81%</t>
  </si>
  <si>
    <t>17.19%</t>
  </si>
  <si>
    <t>80.36%</t>
  </si>
  <si>
    <t>19.64%</t>
  </si>
  <si>
    <t>73.21%</t>
  </si>
  <si>
    <t>26.79%</t>
  </si>
  <si>
    <t>78.57%</t>
  </si>
  <si>
    <t>21.43%</t>
  </si>
  <si>
    <t>94.69%</t>
  </si>
  <si>
    <t>5.31%</t>
  </si>
  <si>
    <t>95.58%</t>
  </si>
  <si>
    <t>4.42%</t>
  </si>
  <si>
    <t>3029 Doral Academy Of Technology</t>
  </si>
  <si>
    <t>71.05%</t>
  </si>
  <si>
    <t>28.95%</t>
  </si>
  <si>
    <t>73.68%</t>
  </si>
  <si>
    <t>26.32%</t>
  </si>
  <si>
    <t>72.58%</t>
  </si>
  <si>
    <t>27.42%</t>
  </si>
  <si>
    <t>70.97%</t>
  </si>
  <si>
    <t>29.03%</t>
  </si>
  <si>
    <t>62.90%</t>
  </si>
  <si>
    <t>37.10%</t>
  </si>
  <si>
    <t>88.71%</t>
  </si>
  <si>
    <t>11.29%</t>
  </si>
  <si>
    <t>64.71%</t>
  </si>
  <si>
    <t>35.29%</t>
  </si>
  <si>
    <t>84.47%</t>
  </si>
  <si>
    <t>15.53%</t>
  </si>
  <si>
    <t>77.64%</t>
  </si>
  <si>
    <t>22.36%</t>
  </si>
  <si>
    <t>88.20%</t>
  </si>
  <si>
    <t>11.80%</t>
  </si>
  <si>
    <t>99.23%</t>
  </si>
  <si>
    <t>0.77%</t>
  </si>
  <si>
    <t>90.77%</t>
  </si>
  <si>
    <t>9.23%</t>
  </si>
  <si>
    <t>97.69%</t>
  </si>
  <si>
    <t>2.31%</t>
  </si>
  <si>
    <t>95.50%</t>
  </si>
  <si>
    <t>4.50%</t>
  </si>
  <si>
    <t>90.99%</t>
  </si>
  <si>
    <t>9.01%</t>
  </si>
  <si>
    <t>95.90%</t>
  </si>
  <si>
    <t>4.10%</t>
  </si>
  <si>
    <t>95.49%</t>
  </si>
  <si>
    <t>4.51%</t>
  </si>
  <si>
    <t>97.95%</t>
  </si>
  <si>
    <t>2.05%</t>
  </si>
  <si>
    <t>91.46%</t>
  </si>
  <si>
    <t>8.54%</t>
  </si>
  <si>
    <t>99.36%</t>
  </si>
  <si>
    <t>0.64%</t>
  </si>
  <si>
    <t>96.79%</t>
  </si>
  <si>
    <t>3.21%</t>
  </si>
  <si>
    <t>6001 Herbert A. Ammons Middle School</t>
  </si>
  <si>
    <t>82.73%</t>
  </si>
  <si>
    <t>17.27%</t>
  </si>
  <si>
    <t>81.44%</t>
  </si>
  <si>
    <t>18.56%</t>
  </si>
  <si>
    <t>6004 Somerset Academy Charter Middle</t>
  </si>
  <si>
    <t>84.93%</t>
  </si>
  <si>
    <t>15.07%</t>
  </si>
  <si>
    <t>6006 Archimedean Middle Conservatory</t>
  </si>
  <si>
    <t>75.95%</t>
  </si>
  <si>
    <t>24.05%</t>
  </si>
  <si>
    <t>70.89%</t>
  </si>
  <si>
    <t>29.11%</t>
  </si>
  <si>
    <t>68.35%</t>
  </si>
  <si>
    <t>31.65%</t>
  </si>
  <si>
    <t>79.75%</t>
  </si>
  <si>
    <t>20.25%</t>
  </si>
  <si>
    <t>6008 Lawrence Academy</t>
  </si>
  <si>
    <t>6009 Mater East Academy Middle School</t>
  </si>
  <si>
    <t>95.51%</t>
  </si>
  <si>
    <t>4.49%</t>
  </si>
  <si>
    <t>94.38%</t>
  </si>
  <si>
    <t>5.62%</t>
  </si>
  <si>
    <t xml:space="preserve">6010 Florida International Academy </t>
  </si>
  <si>
    <t>98.11%</t>
  </si>
  <si>
    <t>1.89%</t>
  </si>
  <si>
    <t>96.23%</t>
  </si>
  <si>
    <t>3.77%</t>
  </si>
  <si>
    <t>6011 Allapattah Middle</t>
  </si>
  <si>
    <t>99.05%</t>
  </si>
  <si>
    <t>0.95%</t>
  </si>
  <si>
    <t>98.10%</t>
  </si>
  <si>
    <t>1.90%</t>
  </si>
  <si>
    <t>6012 Mater Academy Middle</t>
  </si>
  <si>
    <t>91.28%</t>
  </si>
  <si>
    <t>8.72%</t>
  </si>
  <si>
    <t>87.45%</t>
  </si>
  <si>
    <t>12.55%</t>
  </si>
  <si>
    <t>6013 Somerset Academy MS (South Campus)</t>
  </si>
  <si>
    <t>6020 Aspira Charter</t>
  </si>
  <si>
    <t>99.51%</t>
  </si>
  <si>
    <t>0.49%</t>
  </si>
  <si>
    <t>6021 Arvida Middle School</t>
  </si>
  <si>
    <t>89.96%</t>
  </si>
  <si>
    <t>10.04%</t>
  </si>
  <si>
    <t>86.16%</t>
  </si>
  <si>
    <t>13.84%</t>
  </si>
  <si>
    <t>84.15%</t>
  </si>
  <si>
    <t>15.85%</t>
  </si>
  <si>
    <t>87.05%</t>
  </si>
  <si>
    <t>12.95%</t>
  </si>
  <si>
    <t>95.09%</t>
  </si>
  <si>
    <t>4.91%</t>
  </si>
  <si>
    <t>6022 Pinecrest Academy Charter Middle</t>
  </si>
  <si>
    <t>94.90%</t>
  </si>
  <si>
    <t>5.10%</t>
  </si>
  <si>
    <t>6023 Andover Middle School</t>
  </si>
  <si>
    <t>99.00%</t>
  </si>
  <si>
    <t>1.00%</t>
  </si>
  <si>
    <t>6030 Doral Academy Charter Middle</t>
  </si>
  <si>
    <t>92.01%</t>
  </si>
  <si>
    <t>7.99%</t>
  </si>
  <si>
    <t>89.26%</t>
  </si>
  <si>
    <t>10.74%</t>
  </si>
  <si>
    <t>89.53%</t>
  </si>
  <si>
    <t>10.47%</t>
  </si>
  <si>
    <t>6031 Brownsville Middle School</t>
  </si>
  <si>
    <t>99.43%</t>
  </si>
  <si>
    <t>0.57%</t>
  </si>
  <si>
    <t>6033 Mater Academy Lakes Middle School</t>
  </si>
  <si>
    <t>95.68%</t>
  </si>
  <si>
    <t>4.32%</t>
  </si>
  <si>
    <t>90.27%</t>
  </si>
  <si>
    <t>9.73%</t>
  </si>
  <si>
    <t>85.95%</t>
  </si>
  <si>
    <t>14.05%</t>
  </si>
  <si>
    <t>97.84%</t>
  </si>
  <si>
    <t>2.16%</t>
  </si>
  <si>
    <t xml:space="preserve">6040 Doctors Charter School Of Miami Shores </t>
  </si>
  <si>
    <t>84.88%</t>
  </si>
  <si>
    <t>15.12%</t>
  </si>
  <si>
    <t>87.21%</t>
  </si>
  <si>
    <t>12.79%</t>
  </si>
  <si>
    <t>86.05%</t>
  </si>
  <si>
    <t>13.95%</t>
  </si>
  <si>
    <t>6041 Paul W. Bell Middle School</t>
  </si>
  <si>
    <t>96.93%</t>
  </si>
  <si>
    <t>3.07%</t>
  </si>
  <si>
    <t>6042 Mater Gardens Academy Middle School</t>
  </si>
  <si>
    <t>83.64%</t>
  </si>
  <si>
    <t>16.36%</t>
  </si>
  <si>
    <t>65.45%</t>
  </si>
  <si>
    <t>34.55%</t>
  </si>
  <si>
    <t>87.27%</t>
  </si>
  <si>
    <t>12.73%</t>
  </si>
  <si>
    <t>92.73%</t>
  </si>
  <si>
    <t>7.27%</t>
  </si>
  <si>
    <t>6045 International Studies Charter Middle</t>
  </si>
  <si>
    <t>91.07%</t>
  </si>
  <si>
    <t>8.93%</t>
  </si>
  <si>
    <t>6047 Mater Acad. MS of International Studies</t>
  </si>
  <si>
    <t>6048 Miami Community Charter Middle School</t>
  </si>
  <si>
    <t>6049 River Cities Community Charter School</t>
  </si>
  <si>
    <t>6051 Carol City Middle School</t>
  </si>
  <si>
    <t>98.17%</t>
  </si>
  <si>
    <t>1.83%</t>
  </si>
  <si>
    <t>95.43%</t>
  </si>
  <si>
    <t>4.57%</t>
  </si>
  <si>
    <t>97.72%</t>
  </si>
  <si>
    <t>2.28%</t>
  </si>
  <si>
    <t>99.09%</t>
  </si>
  <si>
    <t>0.91%</t>
  </si>
  <si>
    <t>6052 Zelda Glazer Middle</t>
  </si>
  <si>
    <t>96.80%</t>
  </si>
  <si>
    <t>3.20%</t>
  </si>
  <si>
    <t>92.80%</t>
  </si>
  <si>
    <t>7.20%</t>
  </si>
  <si>
    <t>93.40%</t>
  </si>
  <si>
    <t>6.60%</t>
  </si>
  <si>
    <t>97.00%</t>
  </si>
  <si>
    <t>3.00%</t>
  </si>
  <si>
    <t>6053 Somerset Academy Middle (South Miami)</t>
  </si>
  <si>
    <t>6060 Aspira south</t>
  </si>
  <si>
    <t>89.36%</t>
  </si>
  <si>
    <t>10.64%</t>
  </si>
  <si>
    <t>6061 Campbell Drive Middle School</t>
  </si>
  <si>
    <t>99.02%</t>
  </si>
  <si>
    <t>0.98%</t>
  </si>
  <si>
    <t>6070 Aspira</t>
  </si>
  <si>
    <t>99.07%</t>
  </si>
  <si>
    <t>0.93%</t>
  </si>
  <si>
    <t>6071 G. W. Carver Middle</t>
  </si>
  <si>
    <t>63.29%</t>
  </si>
  <si>
    <t>36.71%</t>
  </si>
  <si>
    <t>66.14%</t>
  </si>
  <si>
    <t>33.86%</t>
  </si>
  <si>
    <t>82.59%</t>
  </si>
  <si>
    <t>17.41%</t>
  </si>
  <si>
    <t>6081 Centennial Middle School</t>
  </si>
  <si>
    <t>94.89%</t>
  </si>
  <si>
    <t>5.11%</t>
  </si>
  <si>
    <t>6091 CItrus Grove Middle School</t>
  </si>
  <si>
    <t>98.74%</t>
  </si>
  <si>
    <t>1.26%</t>
  </si>
  <si>
    <t>99.69%</t>
  </si>
  <si>
    <t>0.31%</t>
  </si>
  <si>
    <t>6111 Cutler Ridge Middle School</t>
  </si>
  <si>
    <t>97.91%</t>
  </si>
  <si>
    <t>2.09%</t>
  </si>
  <si>
    <t>94.24%</t>
  </si>
  <si>
    <t>5.76%</t>
  </si>
  <si>
    <t>95.81%</t>
  </si>
  <si>
    <t>4.19%</t>
  </si>
  <si>
    <t>96.86%</t>
  </si>
  <si>
    <t>3.14%</t>
  </si>
  <si>
    <t>6121 Ruben Dario Middle School</t>
  </si>
  <si>
    <t>6141 Charles R Drew Middle School</t>
  </si>
  <si>
    <t>94.95%</t>
  </si>
  <si>
    <t>5.05%</t>
  </si>
  <si>
    <t>97.98%</t>
  </si>
  <si>
    <t>2.02%</t>
  </si>
  <si>
    <t>96.97%</t>
  </si>
  <si>
    <t>3.03%</t>
  </si>
  <si>
    <t>6151 Doral Middle School</t>
  </si>
  <si>
    <t>96.52%</t>
  </si>
  <si>
    <t>3.48%</t>
  </si>
  <si>
    <t>6161 Lawton Chiles Middle</t>
  </si>
  <si>
    <t>92.45%</t>
  </si>
  <si>
    <t>7.55%</t>
  </si>
  <si>
    <t>91.51%</t>
  </si>
  <si>
    <t>8.49%</t>
  </si>
  <si>
    <t>93.71%</t>
  </si>
  <si>
    <t>6.29%</t>
  </si>
  <si>
    <t>94.34%</t>
  </si>
  <si>
    <t>5.66%</t>
  </si>
  <si>
    <t>6171 Henry H. Filer Middle School</t>
  </si>
  <si>
    <t>99.75%</t>
  </si>
  <si>
    <t>0.25%</t>
  </si>
  <si>
    <t>6211 Glades Middle School</t>
  </si>
  <si>
    <t>94.15%</t>
  </si>
  <si>
    <t>5.85%</t>
  </si>
  <si>
    <t>92.02%</t>
  </si>
  <si>
    <t>7.98%</t>
  </si>
  <si>
    <t>93.35%</t>
  </si>
  <si>
    <t>6.65%</t>
  </si>
  <si>
    <t>97.61%</t>
  </si>
  <si>
    <t>2.39%</t>
  </si>
  <si>
    <t>6221 Hammocks Middle School</t>
  </si>
  <si>
    <t>97.32%</t>
  </si>
  <si>
    <t>2.68%</t>
  </si>
  <si>
    <t>93.92%</t>
  </si>
  <si>
    <t>6.08%</t>
  </si>
  <si>
    <t>94.65%</t>
  </si>
  <si>
    <t>5.35%</t>
  </si>
  <si>
    <t>97.57%</t>
  </si>
  <si>
    <t>2.43%</t>
  </si>
  <si>
    <t>6231 Hialeah Middle School</t>
  </si>
  <si>
    <t>96.50%</t>
  </si>
  <si>
    <t>3.50%</t>
  </si>
  <si>
    <t>6241 Highland Oaks Middle School</t>
  </si>
  <si>
    <t>92.12%</t>
  </si>
  <si>
    <t>7.88%</t>
  </si>
  <si>
    <t>86.70%</t>
  </si>
  <si>
    <t>13.30%</t>
  </si>
  <si>
    <t>89.90%</t>
  </si>
  <si>
    <t>10.10%</t>
  </si>
  <si>
    <t>91.13%</t>
  </si>
  <si>
    <t>8.87%</t>
  </si>
  <si>
    <t>6251 Homestead Middle School</t>
  </si>
  <si>
    <t>6281 Thomas Jefferson Middle</t>
  </si>
  <si>
    <t>6301 JFK Middle School</t>
  </si>
  <si>
    <t>92.19%</t>
  </si>
  <si>
    <t>7.81%</t>
  </si>
  <si>
    <t>86.77%</t>
  </si>
  <si>
    <t>13.23%</t>
  </si>
  <si>
    <t>6331 Kinloch Park Middle School</t>
  </si>
  <si>
    <t>97.58%</t>
  </si>
  <si>
    <t>2.42%</t>
  </si>
  <si>
    <t>94.09%</t>
  </si>
  <si>
    <t>5.91%</t>
  </si>
  <si>
    <t>98.66%</t>
  </si>
  <si>
    <t>1.34%</t>
  </si>
  <si>
    <t>6351 Lake Stevens Middle School</t>
  </si>
  <si>
    <t>94.54%</t>
  </si>
  <si>
    <t>5.46%</t>
  </si>
  <si>
    <t>6361 Jose de Diego Middle School</t>
  </si>
  <si>
    <t>99.34%</t>
  </si>
  <si>
    <t>0.66%</t>
  </si>
  <si>
    <t>98.01%</t>
  </si>
  <si>
    <t>1.99%</t>
  </si>
  <si>
    <t>6391 Madison Middle School</t>
  </si>
  <si>
    <t>6411 Horace Mann Middle School</t>
  </si>
  <si>
    <t>98.50%</t>
  </si>
  <si>
    <t>1.50%</t>
  </si>
  <si>
    <t>6421 Jose Marti Middle</t>
  </si>
  <si>
    <t>95.87%</t>
  </si>
  <si>
    <t>4.13%</t>
  </si>
  <si>
    <t>6431 Arthur &amp; Polly Mays Middle Community School</t>
  </si>
  <si>
    <t>6441 Howard D. McMillan Middle</t>
  </si>
  <si>
    <t>96.48%</t>
  </si>
  <si>
    <t>3.52%</t>
  </si>
  <si>
    <t>92.97%</t>
  </si>
  <si>
    <t>7.03%</t>
  </si>
  <si>
    <t>87.11%</t>
  </si>
  <si>
    <t>12.89%</t>
  </si>
  <si>
    <t>94.92%</t>
  </si>
  <si>
    <t>5.08%</t>
  </si>
  <si>
    <t>6481 Miami Edison Middle Schools</t>
  </si>
  <si>
    <t>96.90%</t>
  </si>
  <si>
    <t>3.10%</t>
  </si>
  <si>
    <t>6501 Miami Lakes Middle School</t>
  </si>
  <si>
    <t>99.59%</t>
  </si>
  <si>
    <t>0.41%</t>
  </si>
  <si>
    <t>99.18%</t>
  </si>
  <si>
    <t>0.82%</t>
  </si>
  <si>
    <t>6521 Miami Springs Middle School</t>
  </si>
  <si>
    <t>96.91%</t>
  </si>
  <si>
    <t>3.09%</t>
  </si>
  <si>
    <t>94.01%</t>
  </si>
  <si>
    <t>5.99%</t>
  </si>
  <si>
    <t>97.64%</t>
  </si>
  <si>
    <t>2.36%</t>
  </si>
  <si>
    <t>6541 Nautilus Middle</t>
  </si>
  <si>
    <t>95.23%</t>
  </si>
  <si>
    <t>4.77%</t>
  </si>
  <si>
    <t>92.84%</t>
  </si>
  <si>
    <t>7.16%</t>
  </si>
  <si>
    <t>96.29%</t>
  </si>
  <si>
    <t>3.71%</t>
  </si>
  <si>
    <t>97.08%</t>
  </si>
  <si>
    <t>2.92%</t>
  </si>
  <si>
    <t>6571 Norland Middle</t>
  </si>
  <si>
    <t>6591 North Dade Middle School</t>
  </si>
  <si>
    <t>98.90%</t>
  </si>
  <si>
    <t>1.10%</t>
  </si>
  <si>
    <t>6611 Country Club Middle School</t>
  </si>
  <si>
    <t>96.78%</t>
  </si>
  <si>
    <t>3.22%</t>
  </si>
  <si>
    <t>93.57%</t>
  </si>
  <si>
    <t>6.43%</t>
  </si>
  <si>
    <t>6631 North Miami Middle School</t>
  </si>
  <si>
    <t>99.41%</t>
  </si>
  <si>
    <t>0.59%</t>
  </si>
  <si>
    <t>98.24%</t>
  </si>
  <si>
    <t>1.76%</t>
  </si>
  <si>
    <t>6681 Palm Springs Middle</t>
  </si>
  <si>
    <t>94.23%</t>
  </si>
  <si>
    <t>5.77%</t>
  </si>
  <si>
    <t>6701 Palmetto Middle School</t>
  </si>
  <si>
    <t>87.68%</t>
  </si>
  <si>
    <t>12.32%</t>
  </si>
  <si>
    <t>90.15%</t>
  </si>
  <si>
    <t>9.85%</t>
  </si>
  <si>
    <t>6721 Parkway Middle Community School</t>
  </si>
  <si>
    <t>6741 Ponce de Leon Middle School</t>
  </si>
  <si>
    <t>94.33%</t>
  </si>
  <si>
    <t>5.67%</t>
  </si>
  <si>
    <t>90.89%</t>
  </si>
  <si>
    <t>9.11%</t>
  </si>
  <si>
    <t>6751 Hialeah Gardens Middle School</t>
  </si>
  <si>
    <t>92.33%</t>
  </si>
  <si>
    <t>7.67%</t>
  </si>
  <si>
    <t>92.66%</t>
  </si>
  <si>
    <t>7.34%</t>
  </si>
  <si>
    <t>6761 Redland Middle School</t>
  </si>
  <si>
    <t>96.63%</t>
  </si>
  <si>
    <t>3.37%</t>
  </si>
  <si>
    <t>96.07%</t>
  </si>
  <si>
    <t>3.93%</t>
  </si>
  <si>
    <t>6771 Jorge Mas Canosa Middle School</t>
  </si>
  <si>
    <t>92.61%</t>
  </si>
  <si>
    <t>7.39%</t>
  </si>
  <si>
    <t>95.25%</t>
  </si>
  <si>
    <t>4.75%</t>
  </si>
  <si>
    <t>6781 Richmond heights Middle School</t>
  </si>
  <si>
    <t>93.64%</t>
  </si>
  <si>
    <t>6.36%</t>
  </si>
  <si>
    <t>6801 Riviera Middle School</t>
  </si>
  <si>
    <t>96.22%</t>
  </si>
  <si>
    <t>3.78%</t>
  </si>
  <si>
    <t>6821 Rockway Middle School</t>
  </si>
  <si>
    <t>96.65%</t>
  </si>
  <si>
    <t>3.35%</t>
  </si>
  <si>
    <t>91.52%</t>
  </si>
  <si>
    <t>8.48%</t>
  </si>
  <si>
    <t>6841 Shenandoah Middle School</t>
  </si>
  <si>
    <t>95.19%</t>
  </si>
  <si>
    <t>4.81%</t>
  </si>
  <si>
    <t>98.40%</t>
  </si>
  <si>
    <t>1.60%</t>
  </si>
  <si>
    <t>6861 Southwood Middle School</t>
  </si>
  <si>
    <t>95.85%</t>
  </si>
  <si>
    <t>4.15%</t>
  </si>
  <si>
    <t>88.02%</t>
  </si>
  <si>
    <t>11.98%</t>
  </si>
  <si>
    <t>91.24%</t>
  </si>
  <si>
    <t>8.76%</t>
  </si>
  <si>
    <t>6881 South Miami Middle School</t>
  </si>
  <si>
    <t>87.93%</t>
  </si>
  <si>
    <t>12.07%</t>
  </si>
  <si>
    <t>83.91%</t>
  </si>
  <si>
    <t>16.09%</t>
  </si>
  <si>
    <t>6901 WR Thomas Middle School</t>
  </si>
  <si>
    <t>96.09%</t>
  </si>
  <si>
    <t>3.91%</t>
  </si>
  <si>
    <t>97.21%</t>
  </si>
  <si>
    <t>2.79%</t>
  </si>
  <si>
    <t>89.94%</t>
  </si>
  <si>
    <t>10.06%</t>
  </si>
  <si>
    <t>6921 Lamar Louise Curry Middle School</t>
  </si>
  <si>
    <t>96.32%</t>
  </si>
  <si>
    <t>3.68%</t>
  </si>
  <si>
    <t>91.10%</t>
  </si>
  <si>
    <t>8.90%</t>
  </si>
  <si>
    <t>6961 West Miami Middle School</t>
  </si>
  <si>
    <t>95.02%</t>
  </si>
  <si>
    <t>4.98%</t>
  </si>
  <si>
    <t>6981 Westview Middle School</t>
  </si>
  <si>
    <t>96.57%</t>
  </si>
  <si>
    <t>3.43%</t>
  </si>
  <si>
    <t>7011 American Senior High School</t>
  </si>
  <si>
    <t>7055 Young Women's Preparatory Academy</t>
  </si>
  <si>
    <t>84.29%</t>
  </si>
  <si>
    <t>15.71%</t>
  </si>
  <si>
    <t>98.57%</t>
  </si>
  <si>
    <t>1.43%</t>
  </si>
  <si>
    <t>7059 Miami Arts Charter</t>
  </si>
  <si>
    <t>89.55%</t>
  </si>
  <si>
    <t>10.45%</t>
  </si>
  <si>
    <t>91.79%</t>
  </si>
  <si>
    <t>8.21%</t>
  </si>
  <si>
    <t>88.06%</t>
  </si>
  <si>
    <t>11.94%</t>
  </si>
  <si>
    <t>7151 Homestead Sr. High School</t>
  </si>
  <si>
    <t>7254 MacArthur North</t>
  </si>
  <si>
    <t>7361 Miami Killian Senior High</t>
  </si>
  <si>
    <t>7411 Miami Northwestern Senior</t>
  </si>
  <si>
    <t>7461 Miami Senior High</t>
  </si>
  <si>
    <t>7541 North Miami Beach Sr.</t>
  </si>
  <si>
    <t>7631 MacArthur South Senior High</t>
  </si>
  <si>
    <t>8101 Jan Mann Opp. Center</t>
  </si>
  <si>
    <t>8121 C.O.P.E. Center North</t>
  </si>
  <si>
    <t>8131 Dorothy M. Wallace COPE Center</t>
  </si>
  <si>
    <t>8141 Juvenile Justice Center</t>
  </si>
  <si>
    <t>92.60%</t>
  </si>
  <si>
    <t>7.40%</t>
  </si>
  <si>
    <t>91.33%</t>
  </si>
  <si>
    <t>8.67%</t>
  </si>
  <si>
    <t>BRIDGEPOINT ACAD INTERAMERICAN</t>
  </si>
  <si>
    <t>MAST @ VIRGINIA KEY</t>
  </si>
  <si>
    <t>7801</t>
  </si>
  <si>
    <t>GEORGE T. BAKER AVIATION</t>
  </si>
  <si>
    <t xml:space="preserve">Science RC G05 School all </t>
  </si>
  <si>
    <t>All Schools | 2012-2013 Fall, 2012-2013 School Year</t>
  </si>
  <si>
    <t>Grade 5 Science Baseline Assessment August 2012</t>
  </si>
  <si>
    <t>Total Row(s): 264 Generated on Sep-22-2012 by Yuwadee Wongbundhit</t>
  </si>
  <si>
    <t>Winter 2012- Grade 5 Science January 2012</t>
  </si>
  <si>
    <t>Overall (66 pts max)</t>
  </si>
  <si>
    <t>Earth and Space Science (19 pts max)</t>
  </si>
  <si>
    <t>Nature of Science (8 pts max)</t>
  </si>
  <si>
    <t>86.55%</t>
  </si>
  <si>
    <t>13.45%</t>
  </si>
  <si>
    <t>77.31%</t>
  </si>
  <si>
    <t>22.69%</t>
  </si>
  <si>
    <t>84.87%</t>
  </si>
  <si>
    <t>15.13%</t>
  </si>
  <si>
    <t>69.75%</t>
  </si>
  <si>
    <t>30.25%</t>
  </si>
  <si>
    <t>85.54%</t>
  </si>
  <si>
    <t>14.46%</t>
  </si>
  <si>
    <t>91.57%</t>
  </si>
  <si>
    <t>8.43%</t>
  </si>
  <si>
    <t>72.29%</t>
  </si>
  <si>
    <t>27.71%</t>
  </si>
  <si>
    <t>88.55%</t>
  </si>
  <si>
    <t>11.45%</t>
  </si>
  <si>
    <t>67.47%</t>
  </si>
  <si>
    <t>32.53%</t>
  </si>
  <si>
    <t>93.16%</t>
  </si>
  <si>
    <t>6.84%</t>
  </si>
  <si>
    <t>87.37%</t>
  </si>
  <si>
    <t>12.63%</t>
  </si>
  <si>
    <t>82.82%</t>
  </si>
  <si>
    <t>17.18%</t>
  </si>
  <si>
    <t>77.30%</t>
  </si>
  <si>
    <t>22.70%</t>
  </si>
  <si>
    <t>92.91%</t>
  </si>
  <si>
    <t>7.09%</t>
  </si>
  <si>
    <t>70.87%</t>
  </si>
  <si>
    <t>29.13%</t>
  </si>
  <si>
    <t>90.43%</t>
  </si>
  <si>
    <t>9.57%</t>
  </si>
  <si>
    <t>86.17%</t>
  </si>
  <si>
    <t>13.83%</t>
  </si>
  <si>
    <t>99.20%</t>
  </si>
  <si>
    <t>0.80%</t>
  </si>
  <si>
    <t>92.00%</t>
  </si>
  <si>
    <t>8.00%</t>
  </si>
  <si>
    <t>93.21%</t>
  </si>
  <si>
    <t>6.79%</t>
  </si>
  <si>
    <t>87.04%</t>
  </si>
  <si>
    <t>12.96%</t>
  </si>
  <si>
    <t>91.36%</t>
  </si>
  <si>
    <t>8.64%</t>
  </si>
  <si>
    <t>73.46%</t>
  </si>
  <si>
    <t>26.54%</t>
  </si>
  <si>
    <t>93.61%</t>
  </si>
  <si>
    <t>6.39%</t>
  </si>
  <si>
    <t>92.69%</t>
  </si>
  <si>
    <t>7.31%</t>
  </si>
  <si>
    <t>75.34%</t>
  </si>
  <si>
    <t>24.66%</t>
  </si>
  <si>
    <t>82.69%</t>
  </si>
  <si>
    <t>17.31%</t>
  </si>
  <si>
    <t>77.92%</t>
  </si>
  <si>
    <t>22.08%</t>
  </si>
  <si>
    <t>97.40%</t>
  </si>
  <si>
    <t>2.60%</t>
  </si>
  <si>
    <t>88.54%</t>
  </si>
  <si>
    <t>11.46%</t>
  </si>
  <si>
    <t>92.71%</t>
  </si>
  <si>
    <t>7.29%</t>
  </si>
  <si>
    <t>92.62%</t>
  </si>
  <si>
    <t>7.38%</t>
  </si>
  <si>
    <t>83.61%</t>
  </si>
  <si>
    <t>16.39%</t>
  </si>
  <si>
    <t>77.05%</t>
  </si>
  <si>
    <t>22.95%</t>
  </si>
  <si>
    <t>91.59%</t>
  </si>
  <si>
    <t>8.41%</t>
  </si>
  <si>
    <t>94.39%</t>
  </si>
  <si>
    <t>5.61%</t>
  </si>
  <si>
    <t>84.11%</t>
  </si>
  <si>
    <t>15.89%</t>
  </si>
  <si>
    <t>75.70%</t>
  </si>
  <si>
    <t>24.30%</t>
  </si>
  <si>
    <t>94.79%</t>
  </si>
  <si>
    <t>5.21%</t>
  </si>
  <si>
    <t>80.21%</t>
  </si>
  <si>
    <t>19.79%</t>
  </si>
  <si>
    <t>82.47%</t>
  </si>
  <si>
    <t>17.53%</t>
  </si>
  <si>
    <t>72.16%</t>
  </si>
  <si>
    <t>27.84%</t>
  </si>
  <si>
    <t>69.07%</t>
  </si>
  <si>
    <t>30.93%</t>
  </si>
  <si>
    <t>99.03%</t>
  </si>
  <si>
    <t>0.97%</t>
  </si>
  <si>
    <t>98.06%</t>
  </si>
  <si>
    <t>1.94%</t>
  </si>
  <si>
    <t>93.20%</t>
  </si>
  <si>
    <t>6.80%</t>
  </si>
  <si>
    <t>97.09%</t>
  </si>
  <si>
    <t>2.91%</t>
  </si>
  <si>
    <t>88.35%</t>
  </si>
  <si>
    <t>11.65%</t>
  </si>
  <si>
    <t>98.84%</t>
  </si>
  <si>
    <t>1.16%</t>
  </si>
  <si>
    <t>77.91%</t>
  </si>
  <si>
    <t>22.09%</t>
  </si>
  <si>
    <t>84.09%</t>
  </si>
  <si>
    <t>15.91%</t>
  </si>
  <si>
    <t>95.96%</t>
  </si>
  <si>
    <t>4.04%</t>
  </si>
  <si>
    <t>81.67%</t>
  </si>
  <si>
    <t>18.33%</t>
  </si>
  <si>
    <t>65.83%</t>
  </si>
  <si>
    <t>34.17%</t>
  </si>
  <si>
    <t>93.59%</t>
  </si>
  <si>
    <t>6.41%</t>
  </si>
  <si>
    <t>96.25%</t>
  </si>
  <si>
    <t>3.75%</t>
  </si>
  <si>
    <t>79.63%</t>
  </si>
  <si>
    <t>20.37%</t>
  </si>
  <si>
    <t>75.93%</t>
  </si>
  <si>
    <t>24.07%</t>
  </si>
  <si>
    <t>92.42%</t>
  </si>
  <si>
    <t>7.58%</t>
  </si>
  <si>
    <t>87.88%</t>
  </si>
  <si>
    <t>12.12%</t>
  </si>
  <si>
    <t>72.73%</t>
  </si>
  <si>
    <t>27.27%</t>
  </si>
  <si>
    <t>96.38%</t>
  </si>
  <si>
    <t>3.62%</t>
  </si>
  <si>
    <t>81.88%</t>
  </si>
  <si>
    <t>18.12%</t>
  </si>
  <si>
    <t>92.92%</t>
  </si>
  <si>
    <t>7.08%</t>
  </si>
  <si>
    <t>92.04%</t>
  </si>
  <si>
    <t>7.96%</t>
  </si>
  <si>
    <t>97.35%</t>
  </si>
  <si>
    <t>2.65%</t>
  </si>
  <si>
    <t>96.12%</t>
  </si>
  <si>
    <t>3.88%</t>
  </si>
  <si>
    <t>82.09%</t>
  </si>
  <si>
    <t>17.91%</t>
  </si>
  <si>
    <t>86.21%</t>
  </si>
  <si>
    <t>13.79%</t>
  </si>
  <si>
    <t>98.55%</t>
  </si>
  <si>
    <t>1.45%</t>
  </si>
  <si>
    <t>81.00%</t>
  </si>
  <si>
    <t>19.00%</t>
  </si>
  <si>
    <t>63.00%</t>
  </si>
  <si>
    <t>37.00%</t>
  </si>
  <si>
    <t>90.72%</t>
  </si>
  <si>
    <t>9.28%</t>
  </si>
  <si>
    <t>88.66%</t>
  </si>
  <si>
    <t>11.34%</t>
  </si>
  <si>
    <t>87.73%</t>
  </si>
  <si>
    <t>12.27%</t>
  </si>
  <si>
    <t>85.89%</t>
  </si>
  <si>
    <t>14.11%</t>
  </si>
  <si>
    <t>88.34%</t>
  </si>
  <si>
    <t>11.66%</t>
  </si>
  <si>
    <t>65.64%</t>
  </si>
  <si>
    <t>34.36%</t>
  </si>
  <si>
    <t>98.88%</t>
  </si>
  <si>
    <t>1.12%</t>
  </si>
  <si>
    <t>82.67%</t>
  </si>
  <si>
    <t>17.33%</t>
  </si>
  <si>
    <t>97.33%</t>
  </si>
  <si>
    <t>2.67%</t>
  </si>
  <si>
    <t>98.82%</t>
  </si>
  <si>
    <t>1.18%</t>
  </si>
  <si>
    <t>94.81%</t>
  </si>
  <si>
    <t>5.19%</t>
  </si>
  <si>
    <t>84.96%</t>
  </si>
  <si>
    <t>15.04%</t>
  </si>
  <si>
    <t>88.50%</t>
  </si>
  <si>
    <t>11.50%</t>
  </si>
  <si>
    <t>66.37%</t>
  </si>
  <si>
    <t>33.63%</t>
  </si>
  <si>
    <t>79.07%</t>
  </si>
  <si>
    <t>20.93%</t>
  </si>
  <si>
    <t>90.67%</t>
  </si>
  <si>
    <t>9.33%</t>
  </si>
  <si>
    <t>69.57%</t>
  </si>
  <si>
    <t>30.43%</t>
  </si>
  <si>
    <t>72.83%</t>
  </si>
  <si>
    <t>27.17%</t>
  </si>
  <si>
    <t>61.96%</t>
  </si>
  <si>
    <t>38.04%</t>
  </si>
  <si>
    <t>71.74%</t>
  </si>
  <si>
    <t>28.26%</t>
  </si>
  <si>
    <t>54.35%</t>
  </si>
  <si>
    <t>45.65%</t>
  </si>
  <si>
    <t>75.28%</t>
  </si>
  <si>
    <t>24.72%</t>
  </si>
  <si>
    <t>85.39%</t>
  </si>
  <si>
    <t>14.61%</t>
  </si>
  <si>
    <t>66.29%</t>
  </si>
  <si>
    <t>33.71%</t>
  </si>
  <si>
    <t>55.06%</t>
  </si>
  <si>
    <t>44.94%</t>
  </si>
  <si>
    <t>81.82%</t>
  </si>
  <si>
    <t>18.18%</t>
  </si>
  <si>
    <t>71.52%</t>
  </si>
  <si>
    <t>28.48%</t>
  </si>
  <si>
    <t>93.44%</t>
  </si>
  <si>
    <t>6.56%</t>
  </si>
  <si>
    <t>96.72%</t>
  </si>
  <si>
    <t>3.28%</t>
  </si>
  <si>
    <t>81.97%</t>
  </si>
  <si>
    <t>18.03%</t>
  </si>
  <si>
    <t>69.23%</t>
  </si>
  <si>
    <t>30.77%</t>
  </si>
  <si>
    <t>85.52%</t>
  </si>
  <si>
    <t>14.48%</t>
  </si>
  <si>
    <t>88.97%</t>
  </si>
  <si>
    <t>11.03%</t>
  </si>
  <si>
    <t>71.72%</t>
  </si>
  <si>
    <t>28.28%</t>
  </si>
  <si>
    <t>65.52%</t>
  </si>
  <si>
    <t>34.48%</t>
  </si>
  <si>
    <t>94.32%</t>
  </si>
  <si>
    <t>5.68%</t>
  </si>
  <si>
    <t>85.23%</t>
  </si>
  <si>
    <t>14.77%</t>
  </si>
  <si>
    <t>92.93%</t>
  </si>
  <si>
    <t>7.07%</t>
  </si>
  <si>
    <t>87.69%</t>
  </si>
  <si>
    <t>12.31%</t>
  </si>
  <si>
    <t>72.31%</t>
  </si>
  <si>
    <t>27.69%</t>
  </si>
  <si>
    <t>85.80%</t>
  </si>
  <si>
    <t>14.20%</t>
  </si>
  <si>
    <t>91.12%</t>
  </si>
  <si>
    <t>8.88%</t>
  </si>
  <si>
    <t>75.15%</t>
  </si>
  <si>
    <t>24.85%</t>
  </si>
  <si>
    <t>86.98%</t>
  </si>
  <si>
    <t>13.02%</t>
  </si>
  <si>
    <t>66.27%</t>
  </si>
  <si>
    <t>33.73%</t>
  </si>
  <si>
    <t>87.25%</t>
  </si>
  <si>
    <t>12.75%</t>
  </si>
  <si>
    <t>89.71%</t>
  </si>
  <si>
    <t>10.29%</t>
  </si>
  <si>
    <t>70.10%</t>
  </si>
  <si>
    <t>29.90%</t>
  </si>
  <si>
    <t>86.11%</t>
  </si>
  <si>
    <t>13.89%</t>
  </si>
  <si>
    <t>90.28%</t>
  </si>
  <si>
    <t>9.72%</t>
  </si>
  <si>
    <t>68.06%</t>
  </si>
  <si>
    <t>31.94%</t>
  </si>
  <si>
    <t>93.52%</t>
  </si>
  <si>
    <t>6.48%</t>
  </si>
  <si>
    <t>71.30%</t>
  </si>
  <si>
    <t>28.70%</t>
  </si>
  <si>
    <t>83.90%</t>
  </si>
  <si>
    <t>16.10%</t>
  </si>
  <si>
    <t>88.98%</t>
  </si>
  <si>
    <t>11.02%</t>
  </si>
  <si>
    <t>79.66%</t>
  </si>
  <si>
    <t>20.34%</t>
  </si>
  <si>
    <t>82.95%</t>
  </si>
  <si>
    <t>17.05%</t>
  </si>
  <si>
    <t>95.54%</t>
  </si>
  <si>
    <t>4.46%</t>
  </si>
  <si>
    <t>82.29%</t>
  </si>
  <si>
    <t>17.71%</t>
  </si>
  <si>
    <t>76.04%</t>
  </si>
  <si>
    <t>23.96%</t>
  </si>
  <si>
    <t>84.52%</t>
  </si>
  <si>
    <t>15.48%</t>
  </si>
  <si>
    <t>78.86%</t>
  </si>
  <si>
    <t>21.14%</t>
  </si>
  <si>
    <t>76.42%</t>
  </si>
  <si>
    <t>23.58%</t>
  </si>
  <si>
    <t>60.53%</t>
  </si>
  <si>
    <t>39.47%</t>
  </si>
  <si>
    <t>82.00%</t>
  </si>
  <si>
    <t>18.00%</t>
  </si>
  <si>
    <t>68.00%</t>
  </si>
  <si>
    <t>32.00%</t>
  </si>
  <si>
    <t>82.35%</t>
  </si>
  <si>
    <t>17.65%</t>
  </si>
  <si>
    <t>2013 Bridgepoint Academy Greater Miami</t>
  </si>
  <si>
    <t>70.00%</t>
  </si>
  <si>
    <t>30.00%</t>
  </si>
  <si>
    <t>68.09%</t>
  </si>
  <si>
    <t>31.91%</t>
  </si>
  <si>
    <t>82.89%</t>
  </si>
  <si>
    <t>17.11%</t>
  </si>
  <si>
    <t>81.68%</t>
  </si>
  <si>
    <t>18.32%</t>
  </si>
  <si>
    <t>87.02%</t>
  </si>
  <si>
    <t>12.98%</t>
  </si>
  <si>
    <t>86.29%</t>
  </si>
  <si>
    <t>13.71%</t>
  </si>
  <si>
    <t>90.86%</t>
  </si>
  <si>
    <t>9.14%</t>
  </si>
  <si>
    <t>78.17%</t>
  </si>
  <si>
    <t>21.83%</t>
  </si>
  <si>
    <t>91.37%</t>
  </si>
  <si>
    <t>8.63%</t>
  </si>
  <si>
    <t>73.10%</t>
  </si>
  <si>
    <t>26.90%</t>
  </si>
  <si>
    <t>96.10%</t>
  </si>
  <si>
    <t>3.90%</t>
  </si>
  <si>
    <t>98.05%</t>
  </si>
  <si>
    <t>1.95%</t>
  </si>
  <si>
    <t>88.96%</t>
  </si>
  <si>
    <t>11.04%</t>
  </si>
  <si>
    <t>77.27%</t>
  </si>
  <si>
    <t>22.73%</t>
  </si>
  <si>
    <t>90.49%</t>
  </si>
  <si>
    <t>9.51%</t>
  </si>
  <si>
    <t>90.85%</t>
  </si>
  <si>
    <t>9.15%</t>
  </si>
  <si>
    <t>85.56%</t>
  </si>
  <si>
    <t>14.44%</t>
  </si>
  <si>
    <t>76.76%</t>
  </si>
  <si>
    <t>23.24%</t>
  </si>
  <si>
    <t>75.64%</t>
  </si>
  <si>
    <t>24.36%</t>
  </si>
  <si>
    <t>91.80%</t>
  </si>
  <si>
    <t>8.20%</t>
  </si>
  <si>
    <t>78.69%</t>
  </si>
  <si>
    <t>21.31%</t>
  </si>
  <si>
    <t>88.03%</t>
  </si>
  <si>
    <t>11.97%</t>
  </si>
  <si>
    <t>92.25%</t>
  </si>
  <si>
    <t>7.75%</t>
  </si>
  <si>
    <t>83.10%</t>
  </si>
  <si>
    <t>16.90%</t>
  </si>
  <si>
    <t>91.55%</t>
  </si>
  <si>
    <t>8.45%</t>
  </si>
  <si>
    <t>68.31%</t>
  </si>
  <si>
    <t>31.69%</t>
  </si>
  <si>
    <t>92.63%</t>
  </si>
  <si>
    <t>7.37%</t>
  </si>
  <si>
    <t>88.42%</t>
  </si>
  <si>
    <t>11.58%</t>
  </si>
  <si>
    <t>96.58%</t>
  </si>
  <si>
    <t>3.42%</t>
  </si>
  <si>
    <t>94.02%</t>
  </si>
  <si>
    <t>5.98%</t>
  </si>
  <si>
    <t>91.45%</t>
  </si>
  <si>
    <t>8.55%</t>
  </si>
  <si>
    <t>94.71%</t>
  </si>
  <si>
    <t>5.29%</t>
  </si>
  <si>
    <t>92.35%</t>
  </si>
  <si>
    <t>7.65%</t>
  </si>
  <si>
    <t>87.65%</t>
  </si>
  <si>
    <t>12.35%</t>
  </si>
  <si>
    <t>91.00%</t>
  </si>
  <si>
    <t>9.00%</t>
  </si>
  <si>
    <t>81.71%</t>
  </si>
  <si>
    <t>18.29%</t>
  </si>
  <si>
    <t>63.41%</t>
  </si>
  <si>
    <t>36.59%</t>
  </si>
  <si>
    <t>89.33%</t>
  </si>
  <si>
    <t>10.67%</t>
  </si>
  <si>
    <t>79.84%</t>
  </si>
  <si>
    <t>20.16%</t>
  </si>
  <si>
    <t>96.21%</t>
  </si>
  <si>
    <t>3.79%</t>
  </si>
  <si>
    <t>82.57%</t>
  </si>
  <si>
    <t>17.43%</t>
  </si>
  <si>
    <t>84.40%</t>
  </si>
  <si>
    <t>15.60%</t>
  </si>
  <si>
    <t>70.64%</t>
  </si>
  <si>
    <t>29.36%</t>
  </si>
  <si>
    <t>66.06%</t>
  </si>
  <si>
    <t>33.94%</t>
  </si>
  <si>
    <t>90.18%</t>
  </si>
  <si>
    <t>9.82%</t>
  </si>
  <si>
    <t>91.96%</t>
  </si>
  <si>
    <t>8.04%</t>
  </si>
  <si>
    <t>83.93%</t>
  </si>
  <si>
    <t>16.07%</t>
  </si>
  <si>
    <t>82.19%</t>
  </si>
  <si>
    <t>17.81%</t>
  </si>
  <si>
    <t>78.08%</t>
  </si>
  <si>
    <t>21.92%</t>
  </si>
  <si>
    <t>89.04%</t>
  </si>
  <si>
    <t>10.96%</t>
  </si>
  <si>
    <t>64.38%</t>
  </si>
  <si>
    <t>35.62%</t>
  </si>
  <si>
    <t>76.86%</t>
  </si>
  <si>
    <t>23.14%</t>
  </si>
  <si>
    <t>84.30%</t>
  </si>
  <si>
    <t>15.70%</t>
  </si>
  <si>
    <t>71.07%</t>
  </si>
  <si>
    <t>28.93%</t>
  </si>
  <si>
    <t>97.38%</t>
  </si>
  <si>
    <t>2.62%</t>
  </si>
  <si>
    <t>89.01%</t>
  </si>
  <si>
    <t>10.99%</t>
  </si>
  <si>
    <t>77.78%</t>
  </si>
  <si>
    <t>22.22%</t>
  </si>
  <si>
    <t>87.82%</t>
  </si>
  <si>
    <t>12.18%</t>
  </si>
  <si>
    <t>91.82%</t>
  </si>
  <si>
    <t>8.18%</t>
  </si>
  <si>
    <t>94.97%</t>
  </si>
  <si>
    <t>5.03%</t>
  </si>
  <si>
    <t>85.53%</t>
  </si>
  <si>
    <t>14.47%</t>
  </si>
  <si>
    <t>87.10%</t>
  </si>
  <si>
    <t>12.90%</t>
  </si>
  <si>
    <t>83.87%</t>
  </si>
  <si>
    <t>16.13%</t>
  </si>
  <si>
    <t>90.32%</t>
  </si>
  <si>
    <t>9.68%</t>
  </si>
  <si>
    <t>61.29%</t>
  </si>
  <si>
    <t>38.71%</t>
  </si>
  <si>
    <t>91.94%</t>
  </si>
  <si>
    <t>8.06%</t>
  </si>
  <si>
    <t>89.76%</t>
  </si>
  <si>
    <t>10.24%</t>
  </si>
  <si>
    <t>97.89%</t>
  </si>
  <si>
    <t>2.11%</t>
  </si>
  <si>
    <t>70.95%</t>
  </si>
  <si>
    <t>29.05%</t>
  </si>
  <si>
    <t>83.11%</t>
  </si>
  <si>
    <t>16.89%</t>
  </si>
  <si>
    <t>3034 Bridgepoint Academy Of Village Green</t>
  </si>
  <si>
    <t>81.36%</t>
  </si>
  <si>
    <t>18.64%</t>
  </si>
  <si>
    <t>3100 Mater Academy East Charter School</t>
  </si>
  <si>
    <t>81.54%</t>
  </si>
  <si>
    <t>18.46%</t>
  </si>
  <si>
    <t>77.95%</t>
  </si>
  <si>
    <t>22.05%</t>
  </si>
  <si>
    <t>68.50%</t>
  </si>
  <si>
    <t>31.50%</t>
  </si>
  <si>
    <t>85.88%</t>
  </si>
  <si>
    <t>14.12%</t>
  </si>
  <si>
    <t>78.82%</t>
  </si>
  <si>
    <t>21.18%</t>
  </si>
  <si>
    <t>98.12%</t>
  </si>
  <si>
    <t>1.88%</t>
  </si>
  <si>
    <t>98.59%</t>
  </si>
  <si>
    <t>1.41%</t>
  </si>
  <si>
    <t>94.84%</t>
  </si>
  <si>
    <t>5.16%</t>
  </si>
  <si>
    <t>90.14%</t>
  </si>
  <si>
    <t>9.86%</t>
  </si>
  <si>
    <t>79.71%</t>
  </si>
  <si>
    <t>20.29%</t>
  </si>
  <si>
    <t>72.46%</t>
  </si>
  <si>
    <t>27.54%</t>
  </si>
  <si>
    <t>91.62%</t>
  </si>
  <si>
    <t>8.38%</t>
  </si>
  <si>
    <t>81.56%</t>
  </si>
  <si>
    <t>18.44%</t>
  </si>
  <si>
    <t>90.60%</t>
  </si>
  <si>
    <t>9.40%</t>
  </si>
  <si>
    <t>94.63%</t>
  </si>
  <si>
    <t>5.37%</t>
  </si>
  <si>
    <t>69.80%</t>
  </si>
  <si>
    <t>30.20%</t>
  </si>
  <si>
    <t>98.18%</t>
  </si>
  <si>
    <t>1.82%</t>
  </si>
  <si>
    <t>83.20%</t>
  </si>
  <si>
    <t>16.80%</t>
  </si>
  <si>
    <t>89.60%</t>
  </si>
  <si>
    <t>10.40%</t>
  </si>
  <si>
    <t>72.00%</t>
  </si>
  <si>
    <t>28.00%</t>
  </si>
  <si>
    <t>83.84%</t>
  </si>
  <si>
    <t>16.16%</t>
  </si>
  <si>
    <t>76.77%</t>
  </si>
  <si>
    <t>23.23%</t>
  </si>
  <si>
    <t>88.68%</t>
  </si>
  <si>
    <t>11.32%</t>
  </si>
  <si>
    <t>85.85%</t>
  </si>
  <si>
    <t>14.15%</t>
  </si>
  <si>
    <t>86.79%</t>
  </si>
  <si>
    <t>13.21%</t>
  </si>
  <si>
    <t>3610 Keys Gate Charter School</t>
  </si>
  <si>
    <t>97.52%</t>
  </si>
  <si>
    <t>2.48%</t>
  </si>
  <si>
    <t>90.06%</t>
  </si>
  <si>
    <t>9.94%</t>
  </si>
  <si>
    <t>95.03%</t>
  </si>
  <si>
    <t>4.97%</t>
  </si>
  <si>
    <t>83.23%</t>
  </si>
  <si>
    <t>16.77%</t>
  </si>
  <si>
    <t>94.66%</t>
  </si>
  <si>
    <t>5.34%</t>
  </si>
  <si>
    <t>98.47%</t>
  </si>
  <si>
    <t>1.53%</t>
  </si>
  <si>
    <t>83.65%</t>
  </si>
  <si>
    <t>16.35%</t>
  </si>
  <si>
    <t>86.09%</t>
  </si>
  <si>
    <t>13.91%</t>
  </si>
  <si>
    <t>90.07%</t>
  </si>
  <si>
    <t>9.93%</t>
  </si>
  <si>
    <t>74.83%</t>
  </si>
  <si>
    <t>25.17%</t>
  </si>
  <si>
    <t>81.46%</t>
  </si>
  <si>
    <t>18.54%</t>
  </si>
  <si>
    <t>54.30%</t>
  </si>
  <si>
    <t>45.70%</t>
  </si>
  <si>
    <t>84.44%</t>
  </si>
  <si>
    <t>15.56%</t>
  </si>
  <si>
    <t>97.12%</t>
  </si>
  <si>
    <t>2.88%</t>
  </si>
  <si>
    <t>80.77%</t>
  </si>
  <si>
    <t>19.23%</t>
  </si>
  <si>
    <t>83.95%</t>
  </si>
  <si>
    <t>16.05%</t>
  </si>
  <si>
    <t>80.25%</t>
  </si>
  <si>
    <t>19.75%</t>
  </si>
  <si>
    <t>87.30%</t>
  </si>
  <si>
    <t>12.70%</t>
  </si>
  <si>
    <t>84.13%</t>
  </si>
  <si>
    <t>15.87%</t>
  </si>
  <si>
    <t>4012 Somerset Academy At Silver Palms</t>
  </si>
  <si>
    <t>95.78%</t>
  </si>
  <si>
    <t>4.22%</t>
  </si>
  <si>
    <t>89.86%</t>
  </si>
  <si>
    <t>10.14%</t>
  </si>
  <si>
    <t>75.68%</t>
  </si>
  <si>
    <t>24.32%</t>
  </si>
  <si>
    <t>78.22%</t>
  </si>
  <si>
    <t>21.78%</t>
  </si>
  <si>
    <t>86.14%</t>
  </si>
  <si>
    <t>13.86%</t>
  </si>
  <si>
    <t>71.29%</t>
  </si>
  <si>
    <t>28.71%</t>
  </si>
  <si>
    <t>81.19%</t>
  </si>
  <si>
    <t>18.81%</t>
  </si>
  <si>
    <t>53.47%</t>
  </si>
  <si>
    <t>46.53%</t>
  </si>
  <si>
    <t>85.44%</t>
  </si>
  <si>
    <t>14.56%</t>
  </si>
  <si>
    <t>88.79%</t>
  </si>
  <si>
    <t>11.21%</t>
  </si>
  <si>
    <t>83.62%</t>
  </si>
  <si>
    <t>16.38%</t>
  </si>
  <si>
    <t>92.99%</t>
  </si>
  <si>
    <t>7.01%</t>
  </si>
  <si>
    <t>87.90%</t>
  </si>
  <si>
    <t>12.10%</t>
  </si>
  <si>
    <t>90.45%</t>
  </si>
  <si>
    <t>9.55%</t>
  </si>
  <si>
    <t>82.17%</t>
  </si>
  <si>
    <t>17.83%</t>
  </si>
  <si>
    <t>91.85%</t>
  </si>
  <si>
    <t>8.15%</t>
  </si>
  <si>
    <t>76.30%</t>
  </si>
  <si>
    <t>23.70%</t>
  </si>
  <si>
    <t>91.09%</t>
  </si>
  <si>
    <t>8.91%</t>
  </si>
  <si>
    <t>84.16%</t>
  </si>
  <si>
    <t>15.84%</t>
  </si>
  <si>
    <t>80.12%</t>
  </si>
  <si>
    <t>19.88%</t>
  </si>
  <si>
    <t>72.51%</t>
  </si>
  <si>
    <t>27.49%</t>
  </si>
  <si>
    <t>60.82%</t>
  </si>
  <si>
    <t>39.18%</t>
  </si>
  <si>
    <t>98.13%</t>
  </si>
  <si>
    <t>1.87%</t>
  </si>
  <si>
    <t>93.46%</t>
  </si>
  <si>
    <t>6.54%</t>
  </si>
  <si>
    <t>84.25%</t>
  </si>
  <si>
    <t>15.75%</t>
  </si>
  <si>
    <t>79.53%</t>
  </si>
  <si>
    <t>20.47%</t>
  </si>
  <si>
    <t>95.77%</t>
  </si>
  <si>
    <t>4.23%</t>
  </si>
  <si>
    <t>88.73%</t>
  </si>
  <si>
    <t>11.27%</t>
  </si>
  <si>
    <t>77.46%</t>
  </si>
  <si>
    <t>22.54%</t>
  </si>
  <si>
    <t>80.14%</t>
  </si>
  <si>
    <t>19.86%</t>
  </si>
  <si>
    <t>89.51%</t>
  </si>
  <si>
    <t>10.49%</t>
  </si>
  <si>
    <t>81.12%</t>
  </si>
  <si>
    <t>18.88%</t>
  </si>
  <si>
    <t>89.72%</t>
  </si>
  <si>
    <t>10.28%</t>
  </si>
  <si>
    <t>85.98%</t>
  </si>
  <si>
    <t>14.02%</t>
  </si>
  <si>
    <t>88.61%</t>
  </si>
  <si>
    <t>11.39%</t>
  </si>
  <si>
    <t>79.73%</t>
  </si>
  <si>
    <t>20.27%</t>
  </si>
  <si>
    <t>81.43%</t>
  </si>
  <si>
    <t>18.57%</t>
  </si>
  <si>
    <t>76.81%</t>
  </si>
  <si>
    <t>23.19%</t>
  </si>
  <si>
    <t>90.65%</t>
  </si>
  <si>
    <t>9.35%</t>
  </si>
  <si>
    <t>95.22%</t>
  </si>
  <si>
    <t>4.78%</t>
  </si>
  <si>
    <t>91.39%</t>
  </si>
  <si>
    <t>8.61%</t>
  </si>
  <si>
    <t>88.19%</t>
  </si>
  <si>
    <t>11.81%</t>
  </si>
  <si>
    <t>73.61%</t>
  </si>
  <si>
    <t>26.39%</t>
  </si>
  <si>
    <t>5020 Bridgepoint Academy Interamerican</t>
  </si>
  <si>
    <t>85.31%</t>
  </si>
  <si>
    <t>14.69%</t>
  </si>
  <si>
    <t>50.00%</t>
  </si>
  <si>
    <t>79.37%</t>
  </si>
  <si>
    <t>20.63%</t>
  </si>
  <si>
    <t>96.39%</t>
  </si>
  <si>
    <t>3.61%</t>
  </si>
  <si>
    <t>89.16%</t>
  </si>
  <si>
    <t>10.84%</t>
  </si>
  <si>
    <t xml:space="preserve">5044 Academy for International Education Charter </t>
  </si>
  <si>
    <t>5046 Mater Brickell Preparatory Academy</t>
  </si>
  <si>
    <t>80.85%</t>
  </si>
  <si>
    <t>19.15%</t>
  </si>
  <si>
    <t>78.72%</t>
  </si>
  <si>
    <t>21.28%</t>
  </si>
  <si>
    <t>83.67%</t>
  </si>
  <si>
    <t>16.33%</t>
  </si>
  <si>
    <t>57.14%</t>
  </si>
  <si>
    <t>42.86%</t>
  </si>
  <si>
    <t>84.91%</t>
  </si>
  <si>
    <t>15.09%</t>
  </si>
  <si>
    <t>90.95%</t>
  </si>
  <si>
    <t>9.05%</t>
  </si>
  <si>
    <t>74.14%</t>
  </si>
  <si>
    <t>25.86%</t>
  </si>
  <si>
    <t>88.10%</t>
  </si>
  <si>
    <t>11.90%</t>
  </si>
  <si>
    <t>63.01%</t>
  </si>
  <si>
    <t>36.99%</t>
  </si>
  <si>
    <t>86.02%</t>
  </si>
  <si>
    <t>13.98%</t>
  </si>
  <si>
    <t>86.56%</t>
  </si>
  <si>
    <t>13.44%</t>
  </si>
  <si>
    <t>73.66%</t>
  </si>
  <si>
    <t>26.34%</t>
  </si>
  <si>
    <t>67.20%</t>
  </si>
  <si>
    <t>32.80%</t>
  </si>
  <si>
    <t>75.56%</t>
  </si>
  <si>
    <t>24.44%</t>
  </si>
  <si>
    <t>88.31%</t>
  </si>
  <si>
    <t>11.69%</t>
  </si>
  <si>
    <t>68.83%</t>
  </si>
  <si>
    <t>31.17%</t>
  </si>
  <si>
    <t>84.42%</t>
  </si>
  <si>
    <t>15.58%</t>
  </si>
  <si>
    <t>97.42%</t>
  </si>
  <si>
    <t>2.58%</t>
  </si>
  <si>
    <t>80.62%</t>
  </si>
  <si>
    <t>19.38%</t>
  </si>
  <si>
    <t>71.32%</t>
  </si>
  <si>
    <t>28.68%</t>
  </si>
  <si>
    <t>64.34%</t>
  </si>
  <si>
    <t>35.66%</t>
  </si>
  <si>
    <t>95.05%</t>
  </si>
  <si>
    <t>4.95%</t>
  </si>
  <si>
    <t>82.18%</t>
  </si>
  <si>
    <t>17.82%</t>
  </si>
  <si>
    <t>67.33%</t>
  </si>
  <si>
    <t>32.67%</t>
  </si>
  <si>
    <t>90.79%</t>
  </si>
  <si>
    <t>9.21%</t>
  </si>
  <si>
    <t>75.14%</t>
  </si>
  <si>
    <t>24.86%</t>
  </si>
  <si>
    <t>82.16%</t>
  </si>
  <si>
    <t>17.84%</t>
  </si>
  <si>
    <t>71.35%</t>
  </si>
  <si>
    <t>28.65%</t>
  </si>
  <si>
    <t>76.22%</t>
  </si>
  <si>
    <t>23.78%</t>
  </si>
  <si>
    <t>55.14%</t>
  </si>
  <si>
    <t>44.86%</t>
  </si>
  <si>
    <t>5410 Alpha Charter Of Excellence</t>
  </si>
  <si>
    <t>86.60%</t>
  </si>
  <si>
    <t>13.40%</t>
  </si>
  <si>
    <t>89.69%</t>
  </si>
  <si>
    <t>10.31%</t>
  </si>
  <si>
    <t>99.29%</t>
  </si>
  <si>
    <t>0.71%</t>
  </si>
  <si>
    <t>86.52%</t>
  </si>
  <si>
    <t>13.48%</t>
  </si>
  <si>
    <t>93.51%</t>
  </si>
  <si>
    <t>6.49%</t>
  </si>
  <si>
    <t>92.21%</t>
  </si>
  <si>
    <t>7.79%</t>
  </si>
  <si>
    <t>80.52%</t>
  </si>
  <si>
    <t>19.48%</t>
  </si>
  <si>
    <t>88.80%</t>
  </si>
  <si>
    <t>11.20%</t>
  </si>
  <si>
    <t>87.20%</t>
  </si>
  <si>
    <t>12.80%</t>
  </si>
  <si>
    <t>73.60%</t>
  </si>
  <si>
    <t>26.40%</t>
  </si>
  <si>
    <t>82.08%</t>
  </si>
  <si>
    <t>17.92%</t>
  </si>
  <si>
    <t>83.02%</t>
  </si>
  <si>
    <t>16.98%</t>
  </si>
  <si>
    <t>80.88%</t>
  </si>
  <si>
    <t>19.12%</t>
  </si>
  <si>
    <t>87.16%</t>
  </si>
  <si>
    <t>12.84%</t>
  </si>
  <si>
    <t>91.74%</t>
  </si>
  <si>
    <t>8.26%</t>
  </si>
  <si>
    <t>80.73%</t>
  </si>
  <si>
    <t>19.27%</t>
  </si>
  <si>
    <t>72.48%</t>
  </si>
  <si>
    <t>27.52%</t>
  </si>
  <si>
    <t>88.07%</t>
  </si>
  <si>
    <t>11.93%</t>
  </si>
  <si>
    <t>61.76%</t>
  </si>
  <si>
    <t>38.24%</t>
  </si>
  <si>
    <t>80.65%</t>
  </si>
  <si>
    <t>19.35%</t>
  </si>
  <si>
    <t>73.83%</t>
  </si>
  <si>
    <t>26.17%</t>
  </si>
  <si>
    <t>74.77%</t>
  </si>
  <si>
    <t>25.23%</t>
  </si>
  <si>
    <t>87.59%</t>
  </si>
  <si>
    <t>12.41%</t>
  </si>
  <si>
    <t>91.97%</t>
  </si>
  <si>
    <t>8.03%</t>
  </si>
  <si>
    <t>81.02%</t>
  </si>
  <si>
    <t>18.98%</t>
  </si>
  <si>
    <t>91.27%</t>
  </si>
  <si>
    <t>8.73%</t>
  </si>
  <si>
    <t>96.03%</t>
  </si>
  <si>
    <t>3.97%</t>
  </si>
  <si>
    <t>8017 Outreachprograms</t>
  </si>
  <si>
    <t>8151 Renick, Robert Educational Center</t>
  </si>
  <si>
    <t>8181 Ruth Owens Kruse Educational Center</t>
  </si>
  <si>
    <t>9732 Merrick Educational Center</t>
  </si>
  <si>
    <t>9999 District</t>
  </si>
  <si>
    <t>93.66%</t>
  </si>
  <si>
    <t>6.34%</t>
  </si>
  <si>
    <t>94.99%</t>
  </si>
  <si>
    <t>5.01%</t>
  </si>
  <si>
    <t>87.26%</t>
  </si>
  <si>
    <t>12.74%</t>
  </si>
  <si>
    <t>Baseline Assessment
School Year</t>
  </si>
  <si>
    <t xml:space="preserve">Science RC G08 School all </t>
  </si>
  <si>
    <t>Baseline 2012 - Grade 8 Science AUGUST 2012  Teacher __________  Period ____</t>
  </si>
  <si>
    <t>Total Row(s): 143 Generated on Sep-22-2012 by Yuwadee Wongbundhit</t>
  </si>
  <si>
    <t>Overall (73 pts max)</t>
  </si>
  <si>
    <t>Physical Science (20 pts max)</t>
  </si>
  <si>
    <t>76.67%</t>
  </si>
  <si>
    <t>23.33%</t>
  </si>
  <si>
    <t>93.86%</t>
  </si>
  <si>
    <t>6.14%</t>
  </si>
  <si>
    <t>88.56%</t>
  </si>
  <si>
    <t>11.44%</t>
  </si>
  <si>
    <t>85.13%</t>
  </si>
  <si>
    <t>14.87%</t>
  </si>
  <si>
    <t>90.81%</t>
  </si>
  <si>
    <t>9.19%</t>
  </si>
  <si>
    <t>88.32%</t>
  </si>
  <si>
    <t>11.68%</t>
  </si>
  <si>
    <t>82.74%</t>
  </si>
  <si>
    <t>17.26%</t>
  </si>
  <si>
    <t>84.34%</t>
  </si>
  <si>
    <t>15.66%</t>
  </si>
  <si>
    <t>86.75%</t>
  </si>
  <si>
    <t>13.25%</t>
  </si>
  <si>
    <t>16.87%</t>
  </si>
  <si>
    <t>87.95%</t>
  </si>
  <si>
    <t>12.05%</t>
  </si>
  <si>
    <t>95.16%</t>
  </si>
  <si>
    <t>4.84%</t>
  </si>
  <si>
    <t>92.74%</t>
  </si>
  <si>
    <t>7.26%</t>
  </si>
  <si>
    <t>85.48%</t>
  </si>
  <si>
    <t>14.52%</t>
  </si>
  <si>
    <t>94.06%</t>
  </si>
  <si>
    <t>5.94%</t>
  </si>
  <si>
    <t>94.98%</t>
  </si>
  <si>
    <t>5.02%</t>
  </si>
  <si>
    <t>71.15%</t>
  </si>
  <si>
    <t>28.85%</t>
  </si>
  <si>
    <t>88.57%</t>
  </si>
  <si>
    <t>11.43%</t>
  </si>
  <si>
    <t>93.14%</t>
  </si>
  <si>
    <t>6.86%</t>
  </si>
  <si>
    <t>89.44%</t>
  </si>
  <si>
    <t>10.56%</t>
  </si>
  <si>
    <t>80.56%</t>
  </si>
  <si>
    <t>19.44%</t>
  </si>
  <si>
    <t>93.89%</t>
  </si>
  <si>
    <t>6.11%</t>
  </si>
  <si>
    <t>83.92%</t>
  </si>
  <si>
    <t>16.08%</t>
  </si>
  <si>
    <t>77.62%</t>
  </si>
  <si>
    <t>22.38%</t>
  </si>
  <si>
    <t>77.42%</t>
  </si>
  <si>
    <t>22.58%</t>
  </si>
  <si>
    <t>86.27%</t>
  </si>
  <si>
    <t>13.73%</t>
  </si>
  <si>
    <t>74.51%</t>
  </si>
  <si>
    <t>25.49%</t>
  </si>
  <si>
    <t>62.75%</t>
  </si>
  <si>
    <t>37.25%</t>
  </si>
  <si>
    <t>94.40%</t>
  </si>
  <si>
    <t>5.60%</t>
  </si>
  <si>
    <t>80.30%</t>
  </si>
  <si>
    <t>19.70%</t>
  </si>
  <si>
    <t>78.79%</t>
  </si>
  <si>
    <t>21.21%</t>
  </si>
  <si>
    <t>56.06%</t>
  </si>
  <si>
    <t>43.94%</t>
  </si>
  <si>
    <t>68.18%</t>
  </si>
  <si>
    <t>31.82%</t>
  </si>
  <si>
    <t>3032 Palm Glades Preparatory Academy</t>
  </si>
  <si>
    <t>80.95%</t>
  </si>
  <si>
    <t>19.05%</t>
  </si>
  <si>
    <t>78.67%</t>
  </si>
  <si>
    <t>21.33%</t>
  </si>
  <si>
    <t>69.32%</t>
  </si>
  <si>
    <t>30.68%</t>
  </si>
  <si>
    <t>65.91%</t>
  </si>
  <si>
    <t>34.09%</t>
  </si>
  <si>
    <t>61.36%</t>
  </si>
  <si>
    <t>38.64%</t>
  </si>
  <si>
    <t>63.64%</t>
  </si>
  <si>
    <t>36.36%</t>
  </si>
  <si>
    <t>70.45%</t>
  </si>
  <si>
    <t>29.55%</t>
  </si>
  <si>
    <t>97.86%</t>
  </si>
  <si>
    <t>2.14%</t>
  </si>
  <si>
    <t>75.79%</t>
  </si>
  <si>
    <t>24.21%</t>
  </si>
  <si>
    <t>69.47%</t>
  </si>
  <si>
    <t>30.53%</t>
  </si>
  <si>
    <t>80.22%</t>
  </si>
  <si>
    <t>19.78%</t>
  </si>
  <si>
    <t>81.32%</t>
  </si>
  <si>
    <t>18.68%</t>
  </si>
  <si>
    <t>70.33%</t>
  </si>
  <si>
    <t>29.67%</t>
  </si>
  <si>
    <t>5006 Everglades Preparatory Academy</t>
  </si>
  <si>
    <t>88.76%</t>
  </si>
  <si>
    <t>11.24%</t>
  </si>
  <si>
    <t>86.39%</t>
  </si>
  <si>
    <t>13.61%</t>
  </si>
  <si>
    <t>89.06%</t>
  </si>
  <si>
    <t>10.94%</t>
  </si>
  <si>
    <t>77.14%</t>
  </si>
  <si>
    <t>22.86%</t>
  </si>
  <si>
    <t>67.14%</t>
  </si>
  <si>
    <t>32.86%</t>
  </si>
  <si>
    <t>99.42%</t>
  </si>
  <si>
    <t>0.58%</t>
  </si>
  <si>
    <t>88.47%</t>
  </si>
  <si>
    <t>11.53%</t>
  </si>
  <si>
    <t>85.36%</t>
  </si>
  <si>
    <t>14.64%</t>
  </si>
  <si>
    <t>85.67%</t>
  </si>
  <si>
    <t>14.33%</t>
  </si>
  <si>
    <t>77.26%</t>
  </si>
  <si>
    <t>22.74%</t>
  </si>
  <si>
    <t>6005 Ramz Academy Middle – Miami</t>
  </si>
  <si>
    <t>78.48%</t>
  </si>
  <si>
    <t>21.52%</t>
  </si>
  <si>
    <t>97.54%</t>
  </si>
  <si>
    <t>2.46%</t>
  </si>
  <si>
    <t>82.97%</t>
  </si>
  <si>
    <t>17.03%</t>
  </si>
  <si>
    <t>85.81%</t>
  </si>
  <si>
    <t>14.19%</t>
  </si>
  <si>
    <t>79.04%</t>
  </si>
  <si>
    <t>20.96%</t>
  </si>
  <si>
    <t>77.51%</t>
  </si>
  <si>
    <t>22.49%</t>
  </si>
  <si>
    <t>95.48%</t>
  </si>
  <si>
    <t>4.52%</t>
  </si>
  <si>
    <t>93.84%</t>
  </si>
  <si>
    <t>6.16%</t>
  </si>
  <si>
    <t>90.87%</t>
  </si>
  <si>
    <t>9.13%</t>
  </si>
  <si>
    <t>86.30%</t>
  </si>
  <si>
    <t>13.70%</t>
  </si>
  <si>
    <t>85.62%</t>
  </si>
  <si>
    <t>14.38%</t>
  </si>
  <si>
    <t>99.37%</t>
  </si>
  <si>
    <t>0.63%</t>
  </si>
  <si>
    <t>95.91%</t>
  </si>
  <si>
    <t>4.09%</t>
  </si>
  <si>
    <t>88.22%</t>
  </si>
  <si>
    <t>11.78%</t>
  </si>
  <si>
    <t>87.07%</t>
  </si>
  <si>
    <t>12.93%</t>
  </si>
  <si>
    <t>93.97%</t>
  </si>
  <si>
    <t>6.03%</t>
  </si>
  <si>
    <t>99.53%</t>
  </si>
  <si>
    <t>0.47%</t>
  </si>
  <si>
    <t>98.34%</t>
  </si>
  <si>
    <t>1.66%</t>
  </si>
  <si>
    <t>78.05%</t>
  </si>
  <si>
    <t>21.95%</t>
  </si>
  <si>
    <t>79.27%</t>
  </si>
  <si>
    <t>20.73%</t>
  </si>
  <si>
    <t>76.83%</t>
  </si>
  <si>
    <t>23.17%</t>
  </si>
  <si>
    <t>71.95%</t>
  </si>
  <si>
    <t>28.05%</t>
  </si>
  <si>
    <t>98.35%</t>
  </si>
  <si>
    <t>1.65%</t>
  </si>
  <si>
    <t>6043 Somerset Academy MS (Country Palms)</t>
  </si>
  <si>
    <t>95.79%</t>
  </si>
  <si>
    <t>4.21%</t>
  </si>
  <si>
    <t>91.58%</t>
  </si>
  <si>
    <t>8.42%</t>
  </si>
  <si>
    <t>98.95%</t>
  </si>
  <si>
    <t>1.05%</t>
  </si>
  <si>
    <t>97.88%</t>
  </si>
  <si>
    <t>2.12%</t>
  </si>
  <si>
    <t>90.04%</t>
  </si>
  <si>
    <t>9.96%</t>
  </si>
  <si>
    <t>99.28%</t>
  </si>
  <si>
    <t>0.72%</t>
  </si>
  <si>
    <t>75.89%</t>
  </si>
  <si>
    <t>24.11%</t>
  </si>
  <si>
    <t>65.96%</t>
  </si>
  <si>
    <t>34.04%</t>
  </si>
  <si>
    <t>98.48%</t>
  </si>
  <si>
    <t>1.52%</t>
  </si>
  <si>
    <t>6082 Academir Charter School Middle</t>
  </si>
  <si>
    <t>99.71%</t>
  </si>
  <si>
    <t>0.29%</t>
  </si>
  <si>
    <t>96.68%</t>
  </si>
  <si>
    <t>3.32%</t>
  </si>
  <si>
    <t>91.05%</t>
  </si>
  <si>
    <t>8.95%</t>
  </si>
  <si>
    <t>85.99%</t>
  </si>
  <si>
    <t>14.01%</t>
  </si>
  <si>
    <t>87.94%</t>
  </si>
  <si>
    <t>12.06%</t>
  </si>
  <si>
    <t>93.77%</t>
  </si>
  <si>
    <t>6.23%</t>
  </si>
  <si>
    <t>99.08%</t>
  </si>
  <si>
    <t>0.92%</t>
  </si>
  <si>
    <t>97.70%</t>
  </si>
  <si>
    <t>2.30%</t>
  </si>
  <si>
    <t>99.54%</t>
  </si>
  <si>
    <t>0.46%</t>
  </si>
  <si>
    <t>97.97%</t>
  </si>
  <si>
    <t>2.03%</t>
  </si>
  <si>
    <t>94.26%</t>
  </si>
  <si>
    <t>5.74%</t>
  </si>
  <si>
    <t>98.09%</t>
  </si>
  <si>
    <t>1.91%</t>
  </si>
  <si>
    <t>97.55%</t>
  </si>
  <si>
    <t>2.45%</t>
  </si>
  <si>
    <t>94.82%</t>
  </si>
  <si>
    <t>5.18%</t>
  </si>
  <si>
    <t>98.37%</t>
  </si>
  <si>
    <t>1.63%</t>
  </si>
  <si>
    <t>89.30%</t>
  </si>
  <si>
    <t>10.70%</t>
  </si>
  <si>
    <t>88.51%</t>
  </si>
  <si>
    <t>11.49%</t>
  </si>
  <si>
    <t>97.11%</t>
  </si>
  <si>
    <t>2.89%</t>
  </si>
  <si>
    <t>91.34%</t>
  </si>
  <si>
    <t>8.66%</t>
  </si>
  <si>
    <t>93.04%</t>
  </si>
  <si>
    <t>6.96%</t>
  </si>
  <si>
    <t>94.47%</t>
  </si>
  <si>
    <t>5.53%</t>
  </si>
  <si>
    <t>92.43%</t>
  </si>
  <si>
    <t>7.57%</t>
  </si>
  <si>
    <t>83.55%</t>
  </si>
  <si>
    <t>16.45%</t>
  </si>
  <si>
    <t>92.17%</t>
  </si>
  <si>
    <t>7.83%</t>
  </si>
  <si>
    <t>91.90%</t>
  </si>
  <si>
    <t>8.10%</t>
  </si>
  <si>
    <t>91.50%</t>
  </si>
  <si>
    <t>8.50%</t>
  </si>
  <si>
    <t>99.47%</t>
  </si>
  <si>
    <t>0.53%</t>
  </si>
  <si>
    <t>99.49%</t>
  </si>
  <si>
    <t>0.51%</t>
  </si>
  <si>
    <t>94.56%</t>
  </si>
  <si>
    <t>5.44%</t>
  </si>
  <si>
    <t>98.96%</t>
  </si>
  <si>
    <t>1.04%</t>
  </si>
  <si>
    <t>95.34%</t>
  </si>
  <si>
    <t>4.66%</t>
  </si>
  <si>
    <t>91.70%</t>
  </si>
  <si>
    <t>8.30%</t>
  </si>
  <si>
    <t>99.67%</t>
  </si>
  <si>
    <t>0.33%</t>
  </si>
  <si>
    <t>99.38%</t>
  </si>
  <si>
    <t>0.62%</t>
  </si>
  <si>
    <t>93.56%</t>
  </si>
  <si>
    <t>6.44%</t>
  </si>
  <si>
    <t>92.64%</t>
  </si>
  <si>
    <t>7.36%</t>
  </si>
  <si>
    <t>96.13%</t>
  </si>
  <si>
    <t>3.87%</t>
  </si>
  <si>
    <t>95.30%</t>
  </si>
  <si>
    <t>4.70%</t>
  </si>
  <si>
    <t>93.00%</t>
  </si>
  <si>
    <t>7.00%</t>
  </si>
  <si>
    <t>86.92%</t>
  </si>
  <si>
    <t>13.08%</t>
  </si>
  <si>
    <t>89.83%</t>
  </si>
  <si>
    <t>10.17%</t>
  </si>
  <si>
    <t>93.25%</t>
  </si>
  <si>
    <t>6.75%</t>
  </si>
  <si>
    <t>90.12%</t>
  </si>
  <si>
    <t>9.88%</t>
  </si>
  <si>
    <t>90.94%</t>
  </si>
  <si>
    <t>9.06%</t>
  </si>
  <si>
    <t>89.37%</t>
  </si>
  <si>
    <t>10.63%</t>
  </si>
  <si>
    <t>94.49%</t>
  </si>
  <si>
    <t>5.51%</t>
  </si>
  <si>
    <t>98.23%</t>
  </si>
  <si>
    <t>1.77%</t>
  </si>
  <si>
    <t>97.02%</t>
  </si>
  <si>
    <t>2.98%</t>
  </si>
  <si>
    <t>99.73%</t>
  </si>
  <si>
    <t>0.27%</t>
  </si>
  <si>
    <t>91.02%</t>
  </si>
  <si>
    <t>8.98%</t>
  </si>
  <si>
    <t>87.96%</t>
  </si>
  <si>
    <t>12.04%</t>
  </si>
  <si>
    <t>90.20%</t>
  </si>
  <si>
    <t>9.80%</t>
  </si>
  <si>
    <t>83.85%</t>
  </si>
  <si>
    <t>16.15%</t>
  </si>
  <si>
    <t>80.43%</t>
  </si>
  <si>
    <t>19.57%</t>
  </si>
  <si>
    <t>83.48%</t>
  </si>
  <si>
    <t>16.52%</t>
  </si>
  <si>
    <t>89.49%</t>
  </si>
  <si>
    <t>10.51%</t>
  </si>
  <si>
    <t>91.48%</t>
  </si>
  <si>
    <t>8.52%</t>
  </si>
  <si>
    <t>94.22%</t>
  </si>
  <si>
    <t>5.78%</t>
  </si>
  <si>
    <t>99.35%</t>
  </si>
  <si>
    <t>0.65%</t>
  </si>
  <si>
    <t>98.71%</t>
  </si>
  <si>
    <t>1.29%</t>
  </si>
  <si>
    <t>7048 Alonzo Andtracy Mourning High (Biscanye Bay)</t>
  </si>
  <si>
    <t>38.46%</t>
  </si>
  <si>
    <t>61.54%</t>
  </si>
  <si>
    <t>7051 G Holmes Braddock Senior High</t>
  </si>
  <si>
    <t>94.70%</t>
  </si>
  <si>
    <t>5.30%</t>
  </si>
  <si>
    <t>89.39%</t>
  </si>
  <si>
    <t>10.61%</t>
  </si>
  <si>
    <t>7121 John A. Ferguson Senior High School</t>
  </si>
  <si>
    <t>7161 MAST Academy</t>
  </si>
  <si>
    <t>72.22%</t>
  </si>
  <si>
    <t>27.78%</t>
  </si>
  <si>
    <t>68.89%</t>
  </si>
  <si>
    <t>31.11%</t>
  </si>
  <si>
    <t>64.44%</t>
  </si>
  <si>
    <t>35.56%</t>
  </si>
  <si>
    <t>7791 Booker T. Washington Senior High School</t>
  </si>
  <si>
    <t>8014 Educational Alt. Outreach Program</t>
  </si>
  <si>
    <t>95.04%</t>
  </si>
  <si>
    <t>4.96%</t>
  </si>
  <si>
    <t>91.98%</t>
  </si>
  <si>
    <t>8.02%</t>
  </si>
  <si>
    <t>89.88%</t>
  </si>
  <si>
    <t>10.12%</t>
  </si>
  <si>
    <t>95.75%</t>
  </si>
  <si>
    <t>4.25%</t>
  </si>
  <si>
    <t>S-G05-RC-Schl-All</t>
  </si>
  <si>
    <t>Science Grade 5 RC-Schl-All</t>
  </si>
  <si>
    <t>All Schools | 2013-2014 Fall, 2013-2014 School Year</t>
  </si>
  <si>
    <t>Grade 5 Science Baseline Assessment August 2013</t>
  </si>
  <si>
    <t>Total Row(s): 266 Generated on Sep-18-2013 by Yuwadee Wongbundhit</t>
  </si>
  <si>
    <t>68.47%</t>
  </si>
  <si>
    <t>31.53%</t>
  </si>
  <si>
    <t>85.59%</t>
  </si>
  <si>
    <t>14.41%</t>
  </si>
  <si>
    <t>56.41%</t>
  </si>
  <si>
    <t>43.59%</t>
  </si>
  <si>
    <t>75.13%</t>
  </si>
  <si>
    <t>24.87%</t>
  </si>
  <si>
    <t>82.38%</t>
  </si>
  <si>
    <t>17.62%</t>
  </si>
  <si>
    <t>90.57%</t>
  </si>
  <si>
    <t>9.43%</t>
  </si>
  <si>
    <t>90.09%</t>
  </si>
  <si>
    <t>9.91%</t>
  </si>
  <si>
    <t>73.58%</t>
  </si>
  <si>
    <t>26.42%</t>
  </si>
  <si>
    <t>86.32%</t>
  </si>
  <si>
    <t>13.68%</t>
  </si>
  <si>
    <t>62.38%</t>
  </si>
  <si>
    <t>37.62%</t>
  </si>
  <si>
    <t>78.74%</t>
  </si>
  <si>
    <t>21.26%</t>
  </si>
  <si>
    <t>87.40%</t>
  </si>
  <si>
    <t>12.60%</t>
  </si>
  <si>
    <t>59.84%</t>
  </si>
  <si>
    <t>40.16%</t>
  </si>
  <si>
    <t>83.46%</t>
  </si>
  <si>
    <t>16.54%</t>
  </si>
  <si>
    <t>80.10%</t>
  </si>
  <si>
    <t>19.90%</t>
  </si>
  <si>
    <t>88.27%</t>
  </si>
  <si>
    <t>11.73%</t>
  </si>
  <si>
    <t>74.49%</t>
  </si>
  <si>
    <t>25.51%</t>
  </si>
  <si>
    <t>85.20%</t>
  </si>
  <si>
    <t>14.80%</t>
  </si>
  <si>
    <t>89.70%</t>
  </si>
  <si>
    <t>10.30%</t>
  </si>
  <si>
    <t>69.09%</t>
  </si>
  <si>
    <t>30.91%</t>
  </si>
  <si>
    <t>85.45%</t>
  </si>
  <si>
    <t>14.55%</t>
  </si>
  <si>
    <t>92.57%</t>
  </si>
  <si>
    <t>7.43%</t>
  </si>
  <si>
    <t>89.22%</t>
  </si>
  <si>
    <t>10.78%</t>
  </si>
  <si>
    <t>95.21%</t>
  </si>
  <si>
    <t>4.79%</t>
  </si>
  <si>
    <t>71.26%</t>
  </si>
  <si>
    <t>28.74%</t>
  </si>
  <si>
    <t>85.03%</t>
  </si>
  <si>
    <t>14.97%</t>
  </si>
  <si>
    <t>85.09%</t>
  </si>
  <si>
    <t>14.91%</t>
  </si>
  <si>
    <t>80.72%</t>
  </si>
  <si>
    <t>19.28%</t>
  </si>
  <si>
    <t>64.77%</t>
  </si>
  <si>
    <t>35.23%</t>
  </si>
  <si>
    <t>76.14%</t>
  </si>
  <si>
    <t>23.86%</t>
  </si>
  <si>
    <t>68.04%</t>
  </si>
  <si>
    <t>31.96%</t>
  </si>
  <si>
    <t>86.89%</t>
  </si>
  <si>
    <t>13.11%</t>
  </si>
  <si>
    <t>96.70%</t>
  </si>
  <si>
    <t>3.30%</t>
  </si>
  <si>
    <t>91.21%</t>
  </si>
  <si>
    <t>8.79%</t>
  </si>
  <si>
    <t>75.42%</t>
  </si>
  <si>
    <t>24.58%</t>
  </si>
  <si>
    <t>59.68%</t>
  </si>
  <si>
    <t>40.32%</t>
  </si>
  <si>
    <t>58.89%</t>
  </si>
  <si>
    <t>41.11%</t>
  </si>
  <si>
    <t>91.92%</t>
  </si>
  <si>
    <t>8.08%</t>
  </si>
  <si>
    <t>82.83%</t>
  </si>
  <si>
    <t>17.17%</t>
  </si>
  <si>
    <t>82.46%</t>
  </si>
  <si>
    <t>17.54%</t>
  </si>
  <si>
    <t>78.07%</t>
  </si>
  <si>
    <t>21.93%</t>
  </si>
  <si>
    <t>84.38%</t>
  </si>
  <si>
    <t>15.62%</t>
  </si>
  <si>
    <t>77.85%</t>
  </si>
  <si>
    <t>22.15%</t>
  </si>
  <si>
    <t>91.14%</t>
  </si>
  <si>
    <t>8.86%</t>
  </si>
  <si>
    <t>61.39%</t>
  </si>
  <si>
    <t>38.61%</t>
  </si>
  <si>
    <t>98.04%</t>
  </si>
  <si>
    <t>1.96%</t>
  </si>
  <si>
    <t>90.97%</t>
  </si>
  <si>
    <t>9.03%</t>
  </si>
  <si>
    <t>88.12%</t>
  </si>
  <si>
    <t>11.88%</t>
  </si>
  <si>
    <t>82.26%</t>
  </si>
  <si>
    <t>17.74%</t>
  </si>
  <si>
    <t>69.89%</t>
  </si>
  <si>
    <t>30.11%</t>
  </si>
  <si>
    <t>65.59%</t>
  </si>
  <si>
    <t>34.41%</t>
  </si>
  <si>
    <t>54.84%</t>
  </si>
  <si>
    <t>45.16%</t>
  </si>
  <si>
    <t>76.60%</t>
  </si>
  <si>
    <t>23.40%</t>
  </si>
  <si>
    <t>60.64%</t>
  </si>
  <si>
    <t>39.36%</t>
  </si>
  <si>
    <t>72.34%</t>
  </si>
  <si>
    <t>27.66%</t>
  </si>
  <si>
    <t>71.67%</t>
  </si>
  <si>
    <t>28.33%</t>
  </si>
  <si>
    <t>76.39%</t>
  </si>
  <si>
    <t>23.61%</t>
  </si>
  <si>
    <t>50.69%</t>
  </si>
  <si>
    <t>49.31%</t>
  </si>
  <si>
    <t>83.77%</t>
  </si>
  <si>
    <t>16.23%</t>
  </si>
  <si>
    <t>94.53%</t>
  </si>
  <si>
    <t>5.47%</t>
  </si>
  <si>
    <t>74.22%</t>
  </si>
  <si>
    <t>25.78%</t>
  </si>
  <si>
    <t>87.57%</t>
  </si>
  <si>
    <t>12.43%</t>
  </si>
  <si>
    <t>82.84%</t>
  </si>
  <si>
    <t>17.16%</t>
  </si>
  <si>
    <t>79.46%</t>
  </si>
  <si>
    <t>20.54%</t>
  </si>
  <si>
    <t>80.70%</t>
  </si>
  <si>
    <t>19.30%</t>
  </si>
  <si>
    <t>83.49%</t>
  </si>
  <si>
    <t>16.51%</t>
  </si>
  <si>
    <t>85.32%</t>
  </si>
  <si>
    <t>14.68%</t>
  </si>
  <si>
    <t>67.89%</t>
  </si>
  <si>
    <t>32.11%</t>
  </si>
  <si>
    <t>78.90%</t>
  </si>
  <si>
    <t>21.10%</t>
  </si>
  <si>
    <t>62.82%</t>
  </si>
  <si>
    <t>37.18%</t>
  </si>
  <si>
    <t>89.61%</t>
  </si>
  <si>
    <t>10.39%</t>
  </si>
  <si>
    <t>83.05%</t>
  </si>
  <si>
    <t>16.95%</t>
  </si>
  <si>
    <t>72.50%</t>
  </si>
  <si>
    <t>27.50%</t>
  </si>
  <si>
    <t>80.41%</t>
  </si>
  <si>
    <t>19.59%</t>
  </si>
  <si>
    <t>84.54%</t>
  </si>
  <si>
    <t>15.46%</t>
  </si>
  <si>
    <t>47.42%</t>
  </si>
  <si>
    <t>52.58%</t>
  </si>
  <si>
    <t>80.33%</t>
  </si>
  <si>
    <t>19.67%</t>
  </si>
  <si>
    <t>71.76%</t>
  </si>
  <si>
    <t>28.24%</t>
  </si>
  <si>
    <t>84.78%</t>
  </si>
  <si>
    <t>15.22%</t>
  </si>
  <si>
    <t>73.24%</t>
  </si>
  <si>
    <t>26.76%</t>
  </si>
  <si>
    <t>74.73%</t>
  </si>
  <si>
    <t>25.27%</t>
  </si>
  <si>
    <t>77.16%</t>
  </si>
  <si>
    <t>22.84%</t>
  </si>
  <si>
    <t>92.03%</t>
  </si>
  <si>
    <t>7.97%</t>
  </si>
  <si>
    <t>90.82%</t>
  </si>
  <si>
    <t>9.18%</t>
  </si>
  <si>
    <t>74.40%</t>
  </si>
  <si>
    <t>25.60%</t>
  </si>
  <si>
    <t>83.06%</t>
  </si>
  <si>
    <t>16.94%</t>
  </si>
  <si>
    <t>70.16%</t>
  </si>
  <si>
    <t>29.84%</t>
  </si>
  <si>
    <t>89.52%</t>
  </si>
  <si>
    <t>10.48%</t>
  </si>
  <si>
    <t>91.20%</t>
  </si>
  <si>
    <t>8.80%</t>
  </si>
  <si>
    <t>70.77%</t>
  </si>
  <si>
    <t>29.23%</t>
  </si>
  <si>
    <t>82.31%</t>
  </si>
  <si>
    <t>17.69%</t>
  </si>
  <si>
    <t>68.07%</t>
  </si>
  <si>
    <t>31.93%</t>
  </si>
  <si>
    <t>73.11%</t>
  </si>
  <si>
    <t>26.89%</t>
  </si>
  <si>
    <t>99.17%</t>
  </si>
  <si>
    <t>0.83%</t>
  </si>
  <si>
    <t>70.91%</t>
  </si>
  <si>
    <t>29.09%</t>
  </si>
  <si>
    <t>87.74%</t>
  </si>
  <si>
    <t>12.26%</t>
  </si>
  <si>
    <t>71.70%</t>
  </si>
  <si>
    <t>28.30%</t>
  </si>
  <si>
    <t>79.76%</t>
  </si>
  <si>
    <t>20.24%</t>
  </si>
  <si>
    <t>85.12%</t>
  </si>
  <si>
    <t>14.88%</t>
  </si>
  <si>
    <t>81.94%</t>
  </si>
  <si>
    <t>18.06%</t>
  </si>
  <si>
    <t>70.54%</t>
  </si>
  <si>
    <t>29.46%</t>
  </si>
  <si>
    <t>83.04%</t>
  </si>
  <si>
    <t>16.96%</t>
  </si>
  <si>
    <t>99.14%</t>
  </si>
  <si>
    <t>0.86%</t>
  </si>
  <si>
    <t>87.00%</t>
  </si>
  <si>
    <t>13.00%</t>
  </si>
  <si>
    <t>92.38%</t>
  </si>
  <si>
    <t>7.62%</t>
  </si>
  <si>
    <t>94.85%</t>
  </si>
  <si>
    <t>5.15%</t>
  </si>
  <si>
    <t>54.55%</t>
  </si>
  <si>
    <t>45.45%</t>
  </si>
  <si>
    <t>69.70%</t>
  </si>
  <si>
    <t>30.30%</t>
  </si>
  <si>
    <t>85.33%</t>
  </si>
  <si>
    <t>14.67%</t>
  </si>
  <si>
    <t>87.33%</t>
  </si>
  <si>
    <t>12.67%</t>
  </si>
  <si>
    <t>72.67%</t>
  </si>
  <si>
    <t>27.33%</t>
  </si>
  <si>
    <t>62.26%</t>
  </si>
  <si>
    <t>37.74%</t>
  </si>
  <si>
    <t>85.25%</t>
  </si>
  <si>
    <t>14.75%</t>
  </si>
  <si>
    <t>91.06%</t>
  </si>
  <si>
    <t>8.94%</t>
  </si>
  <si>
    <t>59.35%</t>
  </si>
  <si>
    <t>40.65%</t>
  </si>
  <si>
    <t>78.89%</t>
  </si>
  <si>
    <t>21.11%</t>
  </si>
  <si>
    <t>69.49%</t>
  </si>
  <si>
    <t>30.51%</t>
  </si>
  <si>
    <t>97.63%</t>
  </si>
  <si>
    <t>2.37%</t>
  </si>
  <si>
    <t>86.51%</t>
  </si>
  <si>
    <t>13.49%</t>
  </si>
  <si>
    <t>75.40%</t>
  </si>
  <si>
    <t>24.60%</t>
  </si>
  <si>
    <t>74.23%</t>
  </si>
  <si>
    <t>25.77%</t>
  </si>
  <si>
    <t>77.24%</t>
  </si>
  <si>
    <t>22.76%</t>
  </si>
  <si>
    <t>77.93%</t>
  </si>
  <si>
    <t>22.07%</t>
  </si>
  <si>
    <t>55.86%</t>
  </si>
  <si>
    <t>44.14%</t>
  </si>
  <si>
    <t>78.12%</t>
  </si>
  <si>
    <t>21.88%</t>
  </si>
  <si>
    <t>56.25%</t>
  </si>
  <si>
    <t>43.75%</t>
  </si>
  <si>
    <t>68.75%</t>
  </si>
  <si>
    <t>31.25%</t>
  </si>
  <si>
    <t>88.48%</t>
  </si>
  <si>
    <t>11.52%</t>
  </si>
  <si>
    <t>75.76%</t>
  </si>
  <si>
    <t>24.24%</t>
  </si>
  <si>
    <t>86.06%</t>
  </si>
  <si>
    <t>13.94%</t>
  </si>
  <si>
    <t>59.78%</t>
  </si>
  <si>
    <t>40.22%</t>
  </si>
  <si>
    <t>92.54%</t>
  </si>
  <si>
    <t>7.46%</t>
  </si>
  <si>
    <t>76.87%</t>
  </si>
  <si>
    <t>23.13%</t>
  </si>
  <si>
    <t>90.30%</t>
  </si>
  <si>
    <t>9.70%</t>
  </si>
  <si>
    <t>95.97%</t>
  </si>
  <si>
    <t>4.03%</t>
  </si>
  <si>
    <t>95.11%</t>
  </si>
  <si>
    <t>4.89%</t>
  </si>
  <si>
    <t>77.17%</t>
  </si>
  <si>
    <t>22.83%</t>
  </si>
  <si>
    <t>77.59%</t>
  </si>
  <si>
    <t>22.41%</t>
  </si>
  <si>
    <t>96.69%</t>
  </si>
  <si>
    <t>3.31%</t>
  </si>
  <si>
    <t>95.36%</t>
  </si>
  <si>
    <t>4.64%</t>
  </si>
  <si>
    <t>75.50%</t>
  </si>
  <si>
    <t>24.50%</t>
  </si>
  <si>
    <t>79.87%</t>
  </si>
  <si>
    <t>20.13%</t>
  </si>
  <si>
    <t>70.78%</t>
  </si>
  <si>
    <t>29.22%</t>
  </si>
  <si>
    <t>70.13%</t>
  </si>
  <si>
    <t>29.87%</t>
  </si>
  <si>
    <t>99.19%</t>
  </si>
  <si>
    <t>0.81%</t>
  </si>
  <si>
    <t>71.77%</t>
  </si>
  <si>
    <t>28.23%</t>
  </si>
  <si>
    <t>88.65%</t>
  </si>
  <si>
    <t>11.35%</t>
  </si>
  <si>
    <t>85.42%</t>
  </si>
  <si>
    <t>14.58%</t>
  </si>
  <si>
    <t>77.66%</t>
  </si>
  <si>
    <t>22.34%</t>
  </si>
  <si>
    <t>74.07%</t>
  </si>
  <si>
    <t>25.93%</t>
  </si>
  <si>
    <t>88.17%</t>
  </si>
  <si>
    <t>11.83%</t>
  </si>
  <si>
    <t>96.76%</t>
  </si>
  <si>
    <t>3.24%</t>
  </si>
  <si>
    <t>86.78%</t>
  </si>
  <si>
    <t>13.22%</t>
  </si>
  <si>
    <t>90.23%</t>
  </si>
  <si>
    <t>9.77%</t>
  </si>
  <si>
    <t>74.71%</t>
  </si>
  <si>
    <t>25.29%</t>
  </si>
  <si>
    <t xml:space="preserve">5008 Somerset Grace Academy </t>
  </si>
  <si>
    <t>89.81%</t>
  </si>
  <si>
    <t>10.19%</t>
  </si>
  <si>
    <t>93.63%</t>
  </si>
  <si>
    <t>6.37%</t>
  </si>
  <si>
    <t>82.80%</t>
  </si>
  <si>
    <t>17.20%</t>
  </si>
  <si>
    <t>81.58%</t>
  </si>
  <si>
    <t>18.42%</t>
  </si>
  <si>
    <t>68.42%</t>
  </si>
  <si>
    <t>31.58%</t>
  </si>
  <si>
    <t>73.33%</t>
  </si>
  <si>
    <t>26.67%</t>
  </si>
  <si>
    <t>87.84%</t>
  </si>
  <si>
    <t>12.16%</t>
  </si>
  <si>
    <t>62.16%</t>
  </si>
  <si>
    <t>37.84%</t>
  </si>
  <si>
    <t>81.08%</t>
  </si>
  <si>
    <t>18.92%</t>
  </si>
  <si>
    <t>89.05%</t>
  </si>
  <si>
    <t>10.95%</t>
  </si>
  <si>
    <t>81.09%</t>
  </si>
  <si>
    <t>18.91%</t>
  </si>
  <si>
    <t>85.57%</t>
  </si>
  <si>
    <t>14.43%</t>
  </si>
  <si>
    <t>87.14%</t>
  </si>
  <si>
    <t>12.86%</t>
  </si>
  <si>
    <t>62.86%</t>
  </si>
  <si>
    <t>37.14%</t>
  </si>
  <si>
    <t>5062 Somerset Academy Bay</t>
  </si>
  <si>
    <t>45.83%</t>
  </si>
  <si>
    <t>54.17%</t>
  </si>
  <si>
    <t>73.49%</t>
  </si>
  <si>
    <t>26.51%</t>
  </si>
  <si>
    <t>74.70%</t>
  </si>
  <si>
    <t>25.30%</t>
  </si>
  <si>
    <t>57.83%</t>
  </si>
  <si>
    <t>42.17%</t>
  </si>
  <si>
    <t>71.08%</t>
  </si>
  <si>
    <t>28.92%</t>
  </si>
  <si>
    <t>81.55%</t>
  </si>
  <si>
    <t>18.45%</t>
  </si>
  <si>
    <t>90.05%</t>
  </si>
  <si>
    <t>9.95%</t>
  </si>
  <si>
    <t>93.69%</t>
  </si>
  <si>
    <t>6.31%</t>
  </si>
  <si>
    <t>96.40%</t>
  </si>
  <si>
    <t>3.60%</t>
  </si>
  <si>
    <t>76.56%</t>
  </si>
  <si>
    <t>23.44%</t>
  </si>
  <si>
    <t>85.94%</t>
  </si>
  <si>
    <t>14.06%</t>
  </si>
  <si>
    <t>59.38%</t>
  </si>
  <si>
    <t>40.62%</t>
  </si>
  <si>
    <t>75.21%</t>
  </si>
  <si>
    <t>24.79%</t>
  </si>
  <si>
    <t>5384 Imater Academy</t>
  </si>
  <si>
    <t>61.98%</t>
  </si>
  <si>
    <t>38.02%</t>
  </si>
  <si>
    <t>63.16%</t>
  </si>
  <si>
    <t>36.84%</t>
  </si>
  <si>
    <t>83.51%</t>
  </si>
  <si>
    <t>16.49%</t>
  </si>
  <si>
    <t>89.57%</t>
  </si>
  <si>
    <t>10.43%</t>
  </si>
  <si>
    <t>73.04%</t>
  </si>
  <si>
    <t>26.96%</t>
  </si>
  <si>
    <t>51.85%</t>
  </si>
  <si>
    <t>48.15%</t>
  </si>
  <si>
    <t>55.56%</t>
  </si>
  <si>
    <t>44.44%</t>
  </si>
  <si>
    <t>59.26%</t>
  </si>
  <si>
    <t>40.74%</t>
  </si>
  <si>
    <t>29.63%</t>
  </si>
  <si>
    <t>70.37%</t>
  </si>
  <si>
    <t>76.85%</t>
  </si>
  <si>
    <t>23.15%</t>
  </si>
  <si>
    <t>88.78%</t>
  </si>
  <si>
    <t>11.22%</t>
  </si>
  <si>
    <t>80.32%</t>
  </si>
  <si>
    <t>19.68%</t>
  </si>
  <si>
    <t>89.18%</t>
  </si>
  <si>
    <t>10.82%</t>
  </si>
  <si>
    <t>S-G08-RC-Schl-All</t>
  </si>
  <si>
    <t>Science Grade 8 RC-Schl-All</t>
  </si>
  <si>
    <t>Baseline 2013 - Grade 8 Science AUGUST 2013  Teacher __________  Period ____</t>
  </si>
  <si>
    <t>Total Row(s): 150 Generated on Sep-18-2013 by Yuwadee Wongbundhit</t>
  </si>
  <si>
    <t>83.66%</t>
  </si>
  <si>
    <t>16.34%</t>
  </si>
  <si>
    <t>85.65%</t>
  </si>
  <si>
    <t>14.35%</t>
  </si>
  <si>
    <t>78.92%</t>
  </si>
  <si>
    <t>21.08%</t>
  </si>
  <si>
    <t>87.44%</t>
  </si>
  <si>
    <t>12.56%</t>
  </si>
  <si>
    <t>89.89%</t>
  </si>
  <si>
    <t>10.11%</t>
  </si>
  <si>
    <t>82.45%</t>
  </si>
  <si>
    <t>17.55%</t>
  </si>
  <si>
    <t>88.83%</t>
  </si>
  <si>
    <t>11.17%</t>
  </si>
  <si>
    <t>94.86%</t>
  </si>
  <si>
    <t>5.14%</t>
  </si>
  <si>
    <t>92.48%</t>
  </si>
  <si>
    <t>7.52%</t>
  </si>
  <si>
    <t>90.98%</t>
  </si>
  <si>
    <t>9.02%</t>
  </si>
  <si>
    <t>93.43%</t>
  </si>
  <si>
    <t>6.57%</t>
  </si>
  <si>
    <t>90.40%</t>
  </si>
  <si>
    <t>9.60%</t>
  </si>
  <si>
    <t>79.12%</t>
  </si>
  <si>
    <t>20.88%</t>
  </si>
  <si>
    <t>78.06%</t>
  </si>
  <si>
    <t>21.94%</t>
  </si>
  <si>
    <t>84.83%</t>
  </si>
  <si>
    <t>15.17%</t>
  </si>
  <si>
    <t>85.47%</t>
  </si>
  <si>
    <t>14.53%</t>
  </si>
  <si>
    <t>83.54%</t>
  </si>
  <si>
    <t>16.46%</t>
  </si>
  <si>
    <t>96.94%</t>
  </si>
  <si>
    <t>3.06%</t>
  </si>
  <si>
    <t>92.23%</t>
  </si>
  <si>
    <t>7.77%</t>
  </si>
  <si>
    <t>95.15%</t>
  </si>
  <si>
    <t>4.85%</t>
  </si>
  <si>
    <t>75.83%</t>
  </si>
  <si>
    <t>24.17%</t>
  </si>
  <si>
    <t>98.83%</t>
  </si>
  <si>
    <t>1.17%</t>
  </si>
  <si>
    <t>95.72%</t>
  </si>
  <si>
    <t>4.28%</t>
  </si>
  <si>
    <t>99.61%</t>
  </si>
  <si>
    <t>0.39%</t>
  </si>
  <si>
    <t>95.32%</t>
  </si>
  <si>
    <t>4.68%</t>
  </si>
  <si>
    <t>91.81%</t>
  </si>
  <si>
    <t>8.19%</t>
  </si>
  <si>
    <t>85.15%</t>
  </si>
  <si>
    <t>14.85%</t>
  </si>
  <si>
    <t>86.97%</t>
  </si>
  <si>
    <t>13.03%</t>
  </si>
  <si>
    <t>86.64%</t>
  </si>
  <si>
    <t>13.36%</t>
  </si>
  <si>
    <t>80.46%</t>
  </si>
  <si>
    <t>19.54%</t>
  </si>
  <si>
    <t>80.78%</t>
  </si>
  <si>
    <t>19.22%</t>
  </si>
  <si>
    <t>88.60%</t>
  </si>
  <si>
    <t>11.40%</t>
  </si>
  <si>
    <t>71.93%</t>
  </si>
  <si>
    <t>28.07%</t>
  </si>
  <si>
    <t>99.63%</t>
  </si>
  <si>
    <t>0.37%</t>
  </si>
  <si>
    <t xml:space="preserve">6014 Imater Academy Middle School </t>
  </si>
  <si>
    <t>6015 Sports Leadership And Management (Slam) Chart</t>
  </si>
  <si>
    <t>98.98%</t>
  </si>
  <si>
    <t>1.02%</t>
  </si>
  <si>
    <t>96.31%</t>
  </si>
  <si>
    <t>3.69%</t>
  </si>
  <si>
    <t>95.64%</t>
  </si>
  <si>
    <t>4.36%</t>
  </si>
  <si>
    <t>99.66%</t>
  </si>
  <si>
    <t>0.34%</t>
  </si>
  <si>
    <t>88.77%</t>
  </si>
  <si>
    <t>11.23%</t>
  </si>
  <si>
    <t>99.52%</t>
  </si>
  <si>
    <t>0.48%</t>
  </si>
  <si>
    <t>89.14%</t>
  </si>
  <si>
    <t>10.86%</t>
  </si>
  <si>
    <t>90.11%</t>
  </si>
  <si>
    <t>9.89%</t>
  </si>
  <si>
    <t>99.40%</t>
  </si>
  <si>
    <t>0.60%</t>
  </si>
  <si>
    <t>91.29%</t>
  </si>
  <si>
    <t>8.71%</t>
  </si>
  <si>
    <t>95.53%</t>
  </si>
  <si>
    <t>4.47%</t>
  </si>
  <si>
    <t>88.93%</t>
  </si>
  <si>
    <t>11.07%</t>
  </si>
  <si>
    <t>85.77%</t>
  </si>
  <si>
    <t>14.23%</t>
  </si>
  <si>
    <t>75.10%</t>
  </si>
  <si>
    <t>24.90%</t>
  </si>
  <si>
    <t>96.54%</t>
  </si>
  <si>
    <t>3.46%</t>
  </si>
  <si>
    <t>99.06%</t>
  </si>
  <si>
    <t>0.94%</t>
  </si>
  <si>
    <t>99.55%</t>
  </si>
  <si>
    <t>0.45%</t>
  </si>
  <si>
    <t>95.63%</t>
  </si>
  <si>
    <t>4.37%</t>
  </si>
  <si>
    <t>98.19%</t>
  </si>
  <si>
    <t>1.81%</t>
  </si>
  <si>
    <t>97.29%</t>
  </si>
  <si>
    <t>2.71%</t>
  </si>
  <si>
    <t>96.95%</t>
  </si>
  <si>
    <t>3.05%</t>
  </si>
  <si>
    <t>98.22%</t>
  </si>
  <si>
    <t>1.78%</t>
  </si>
  <si>
    <t>92.28%</t>
  </si>
  <si>
    <t>7.72%</t>
  </si>
  <si>
    <t>97.07%</t>
  </si>
  <si>
    <t>2.93%</t>
  </si>
  <si>
    <t>95.17%</t>
  </si>
  <si>
    <t>4.83%</t>
  </si>
  <si>
    <t>97.34%</t>
  </si>
  <si>
    <t>2.66%</t>
  </si>
  <si>
    <t>96.45%</t>
  </si>
  <si>
    <t>3.55%</t>
  </si>
  <si>
    <t>99.70%</t>
  </si>
  <si>
    <t>0.30%</t>
  </si>
  <si>
    <t>96.19%</t>
  </si>
  <si>
    <t>3.81%</t>
  </si>
  <si>
    <t>92.29%</t>
  </si>
  <si>
    <t>7.71%</t>
  </si>
  <si>
    <t>92.89%</t>
  </si>
  <si>
    <t>7.11%</t>
  </si>
  <si>
    <t>99.24%</t>
  </si>
  <si>
    <t>0.76%</t>
  </si>
  <si>
    <t>93.15%</t>
  </si>
  <si>
    <t>6.85%</t>
  </si>
  <si>
    <t>97.68%</t>
  </si>
  <si>
    <t>2.32%</t>
  </si>
  <si>
    <t>97.51%</t>
  </si>
  <si>
    <t>2.49%</t>
  </si>
  <si>
    <t>95.44%</t>
  </si>
  <si>
    <t>4.56%</t>
  </si>
  <si>
    <t>96.42%</t>
  </si>
  <si>
    <t>3.58%</t>
  </si>
  <si>
    <t>99.46%</t>
  </si>
  <si>
    <t>0.54%</t>
  </si>
  <si>
    <t>90.64%</t>
  </si>
  <si>
    <t>9.36%</t>
  </si>
  <si>
    <t>96.96%</t>
  </si>
  <si>
    <t>3.04%</t>
  </si>
  <si>
    <t>96.66%</t>
  </si>
  <si>
    <t>3.34%</t>
  </si>
  <si>
    <t>91.32%</t>
  </si>
  <si>
    <t>8.68%</t>
  </si>
  <si>
    <t>87.85%</t>
  </si>
  <si>
    <t>12.15%</t>
  </si>
  <si>
    <t>89.59%</t>
  </si>
  <si>
    <t>10.41%</t>
  </si>
  <si>
    <t>84.60%</t>
  </si>
  <si>
    <t>15.40%</t>
  </si>
  <si>
    <t>88.92%</t>
  </si>
  <si>
    <t>11.08%</t>
  </si>
  <si>
    <t>84.92%</t>
  </si>
  <si>
    <t>15.08%</t>
  </si>
  <si>
    <t>86.58%</t>
  </si>
  <si>
    <t>13.42%</t>
  </si>
  <si>
    <t>82.11%</t>
  </si>
  <si>
    <t>17.89%</t>
  </si>
  <si>
    <t>83.12%</t>
  </si>
  <si>
    <t>84.73%</t>
  </si>
  <si>
    <t>15.27%</t>
  </si>
  <si>
    <t>80.15%</t>
  </si>
  <si>
    <t>19.85%</t>
  </si>
  <si>
    <t>78.63%</t>
  </si>
  <si>
    <t>21.37%</t>
  </si>
  <si>
    <t>77.10%</t>
  </si>
  <si>
    <t>22.90%</t>
  </si>
  <si>
    <t>69.61%</t>
  </si>
  <si>
    <t>30.39%</t>
  </si>
  <si>
    <t>73.53%</t>
  </si>
  <si>
    <t>26.47%</t>
  </si>
  <si>
    <t>71.57%</t>
  </si>
  <si>
    <t>28.43%</t>
  </si>
  <si>
    <t>57.84%</t>
  </si>
  <si>
    <t>42.16%</t>
  </si>
  <si>
    <t>7262 City of Hialeah Education Academy</t>
  </si>
  <si>
    <t xml:space="preserve">7291 Jose Marti </t>
  </si>
  <si>
    <t>7351 Arthur And Polly Mays 6-12 Conservatory Of Th</t>
  </si>
  <si>
    <t>93.34%</t>
  </si>
  <si>
    <t>6.66%</t>
  </si>
  <si>
    <t>CARIBBEAN K-8 CENTER</t>
  </si>
  <si>
    <t>TRUE NORTH CLASSICAL ACADEMY</t>
  </si>
  <si>
    <t>CYPRESS K-8 CENTER</t>
  </si>
  <si>
    <t>ACADEMIR PREPARATORY ACADEMY</t>
  </si>
  <si>
    <t>MATER INTERNATIONAL ACADEMY</t>
  </si>
  <si>
    <t>DOWNTOWN DORAL CHARTER ELEM</t>
  </si>
  <si>
    <t>PALM GLADES PREP ACADEMY</t>
  </si>
  <si>
    <t>ETHEL F BECKFORD/RICHMOND PLC</t>
  </si>
  <si>
    <t>SOMERSET PREP ACADEMY SUNSET</t>
  </si>
  <si>
    <t>PINECREST ACADEMY SCHOOL</t>
  </si>
  <si>
    <t>GEORGIA JONES-AYERS MIDDLE</t>
  </si>
  <si>
    <t>Grade 5</t>
  </si>
  <si>
    <t>Baseline Science Assessment Information</t>
  </si>
  <si>
    <t>All</t>
  </si>
  <si>
    <t xml:space="preserve">Nature of Science </t>
  </si>
  <si>
    <t xml:space="preserve">Earth and Space </t>
  </si>
  <si>
    <t xml:space="preserve">Physical Science </t>
  </si>
  <si>
    <t xml:space="preserve">Life Science </t>
  </si>
  <si>
    <t>Grade 5 Number of items</t>
  </si>
  <si>
    <t>Grade 8 Number of items</t>
  </si>
  <si>
    <t>Work Location</t>
  </si>
  <si>
    <t>Region</t>
  </si>
  <si>
    <t>Enrollment</t>
  </si>
  <si>
    <t>Average % Correct</t>
  </si>
  <si>
    <t>N Tested</t>
  </si>
  <si>
    <t>% Tested*</t>
  </si>
  <si>
    <t>Tier</t>
  </si>
  <si>
    <t>SCHOOL_REGION</t>
  </si>
  <si>
    <t>K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</si>
  <si>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</si>
  <si>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</si>
  <si>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</si>
  <si>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</si>
  <si>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</si>
  <si>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</si>
  <si>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</si>
  <si>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</si>
  <si>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</si>
  <si>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</si>
  <si>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</si>
  <si>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</si>
  <si>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7</t>
  </si>
  <si>
    <t>1000</t>
  </si>
  <si>
    <t>2002</t>
  </si>
  <si>
    <t>3000</t>
  </si>
  <si>
    <t>3002</t>
  </si>
  <si>
    <t>5002</t>
  </si>
  <si>
    <t>6017</t>
  </si>
  <si>
    <t>7013</t>
  </si>
  <si>
    <t>0</t>
  </si>
  <si>
    <t>9</t>
  </si>
  <si>
    <t>Bio Gr8</t>
  </si>
  <si>
    <t>Gr8 Minus BioGr8</t>
  </si>
  <si>
    <t>05 Science Grade 5 Science Baseline -2015-2016</t>
  </si>
  <si>
    <t>2;5;7;11;14;15;16;17;18;22;46;48;50;53;55;58;59;60;64</t>
  </si>
  <si>
    <t>1;9;13;19;21;23;26;28;45;51;52;54;56;62;65</t>
  </si>
  <si>
    <t>3;20;25;27;29;33;57;61</t>
  </si>
  <si>
    <t>4;6;8;10;12;24;30;31;32;34;35;36;37;38;39;40;41;42;43;44;47;49;63;66</t>
  </si>
  <si>
    <t>0271 0271 - Bent Tree Elementary</t>
  </si>
  <si>
    <t>0761 0761 - Fienberg/Fisher K-8 Center</t>
  </si>
  <si>
    <t xml:space="preserve">2002 ACADEMIR PREPARATORY ACAD                         </t>
  </si>
  <si>
    <t>3051 3051 - Toussaint L'Ouverture Elem</t>
  </si>
  <si>
    <t>3191 3191 - Ada Merritt K-8 Center</t>
  </si>
  <si>
    <t>3610 3610 - Keys Gate Charter School</t>
  </si>
  <si>
    <t>5020 5020 - Bridgeprep Acad Interamerican</t>
  </si>
  <si>
    <t>5091 5091 - South Pointe Elementary</t>
  </si>
  <si>
    <t>5441 5441 - Sylvania Heights Elementary</t>
  </si>
  <si>
    <t>8181 8181 - Ruth Owens Kruse Educ Center</t>
  </si>
  <si>
    <t>08 Science Grade 8 Science Baseline 2015</t>
  </si>
  <si>
    <t>6082 6082 - Academir Charter School Middle</t>
  </si>
  <si>
    <t>Grand Total</t>
  </si>
  <si>
    <t>0339 0339 - Somerset Academy Charter Elem</t>
  </si>
  <si>
    <t>2012 2012 - Somerset Arts Academy</t>
  </si>
  <si>
    <t>Max of Domain1 Max Score</t>
  </si>
  <si>
    <t>Average of Domain1 %Correct</t>
  </si>
  <si>
    <t>Average of Domain1 RawScore</t>
  </si>
  <si>
    <t>Max of Domain2 Max Score</t>
  </si>
  <si>
    <t>Average of Domain2 %Correct</t>
  </si>
  <si>
    <t>Average of Domain2 RawScore</t>
  </si>
  <si>
    <t>Max of Domain3 Max Score</t>
  </si>
  <si>
    <t>Average of Domain3 %Correct</t>
  </si>
  <si>
    <t>Average of Domain3 RawScore</t>
  </si>
  <si>
    <t>Max of Domain4 Max Score</t>
  </si>
  <si>
    <t>Average of Domain4 %Correct</t>
  </si>
  <si>
    <t>Average of Domain4 RawScore</t>
  </si>
  <si>
    <t>6013 6013 - Somerset Academy Middle-South</t>
  </si>
  <si>
    <t>6128 6128 - Somerset Academy Bay Middle</t>
  </si>
  <si>
    <t>Grade 8</t>
  </si>
  <si>
    <t>3;4;5;8;10;11;14;19;21;22;23;45;46;47;48;50;55;56;57;65;67;72</t>
  </si>
  <si>
    <t>1;2;7;9;12;13;16;17;18;26;28;29;31;36;37;49;51;53;58</t>
  </si>
  <si>
    <t>24;27;30;32;33;34;35;40;52;54;70;73</t>
  </si>
  <si>
    <t>6;15;20;25;38;39;41;42;43;44;59;60;61;62;63;64;66;68;69;71</t>
  </si>
  <si>
    <t>South</t>
  </si>
  <si>
    <t>Tier 1</t>
  </si>
  <si>
    <t>Charter</t>
  </si>
  <si>
    <t>Central</t>
  </si>
  <si>
    <t>Tier 3</t>
  </si>
  <si>
    <t>Tier 2</t>
  </si>
  <si>
    <t>North</t>
  </si>
  <si>
    <t>6921 6921 -  Lamar Louise Curry Middle</t>
  </si>
  <si>
    <t>2016-17</t>
  </si>
  <si>
    <t>SUMMERVILLE ADVANTAGE ACADEMY</t>
  </si>
  <si>
    <t>1015</t>
  </si>
  <si>
    <t>ACADEMIR CHARTER SCHOOL PREP</t>
  </si>
  <si>
    <t>2031</t>
  </si>
  <si>
    <t>PINECREST GLADES ACADEMY</t>
  </si>
  <si>
    <t>3001</t>
  </si>
  <si>
    <t>PLC AT FORMER MACARTHUR NORTH</t>
  </si>
  <si>
    <t>DORAL INTERNATIONAL ACADEMY</t>
  </si>
  <si>
    <t>3518</t>
  </si>
  <si>
    <t>DOE SCHOLARSHIP/CHOICE PROGRAM</t>
  </si>
  <si>
    <t>4010</t>
  </si>
  <si>
    <t>MATER ACADEMY BAY ELEMENTARY</t>
  </si>
  <si>
    <t>EARLY BEGINNINGS ACADEMY</t>
  </si>
  <si>
    <t>BRIDGEPREP ACAD ARTS &amp; MINDS</t>
  </si>
  <si>
    <t>7027</t>
  </si>
  <si>
    <t>PINECREST GLADES PREP ACADEMY</t>
  </si>
  <si>
    <t>7261</t>
  </si>
  <si>
    <t>SCHL FOR ADVANCED STUDIES WEST</t>
  </si>
  <si>
    <t>EARLY CHILDHOOD, ESE AND TITLE</t>
  </si>
  <si>
    <t>2016-17 Tier School</t>
  </si>
  <si>
    <t>2016-17 Tier</t>
  </si>
  <si>
    <t>CHT</t>
  </si>
  <si>
    <t>ALT</t>
  </si>
  <si>
    <t>05 Science Grade 5 Science Baseline-August 2016-Form A</t>
  </si>
  <si>
    <t>Limited</t>
  </si>
  <si>
    <t>Satisfactory</t>
  </si>
  <si>
    <t>1015 1015 - Dr. John C. Pittman Charter</t>
  </si>
  <si>
    <t>7581 7581 - Ipreparatory Academy</t>
  </si>
  <si>
    <t>Unsatisfactory</t>
  </si>
  <si>
    <t>08 Science Gr. 8 Science Baseline 2016</t>
  </si>
  <si>
    <t>6083 6083 - Just Arts And Management Cms</t>
  </si>
  <si>
    <t>7161 7161 - Maritime and Science Tech Acad</t>
  </si>
  <si>
    <t>9999 9999 District</t>
  </si>
  <si>
    <t>0400 0400 - Renaissance Elementary Charter</t>
  </si>
  <si>
    <t xml:space="preserve">1000 1000 - True North Classical Academy            </t>
  </si>
  <si>
    <t>2002 2002 - AcadeMir Preparatory Academy</t>
  </si>
  <si>
    <t>2013 2013 - Bridgeprep Acad Greater Miami</t>
  </si>
  <si>
    <t>2031 2031 - K-5 Pinecrest Glades Academy</t>
  </si>
  <si>
    <t>3026 3026 - Advantage Acad At Summerville</t>
  </si>
  <si>
    <t>4010 4010 - Mater Academy Cutler Bay Charter</t>
  </si>
  <si>
    <t xml:space="preserve">5002 5002 - Somerset Preparatory Academy               </t>
  </si>
  <si>
    <t>6010 6010 - Florida International Academy</t>
  </si>
  <si>
    <t>7027 7027 - 6-8 Pinecrest Glades Academy</t>
  </si>
  <si>
    <t>MYA PF</t>
  </si>
  <si>
    <t>(Multiple Items)</t>
  </si>
  <si>
    <t>FL_COURSE_ABBR_TITLE</t>
  </si>
  <si>
    <t>Biology 1 Hon</t>
  </si>
  <si>
    <t>This file is copied from Grade 8 Bio Course Enrollment</t>
  </si>
  <si>
    <t>This students enrolled in Bio Courses and took baseline grade 8 assessment. Hence will be count for grade 8 tested.</t>
  </si>
  <si>
    <t>Bio Course Enrollment</t>
  </si>
  <si>
    <t>G8 Baseline3 Tested</t>
  </si>
  <si>
    <t>Bio Crs minus BL tested</t>
  </si>
  <si>
    <t>0950 0950 - Aventura City Of Excellence</t>
  </si>
  <si>
    <r>
      <t>% 
Tested</t>
    </r>
    <r>
      <rPr>
        <b/>
        <sz val="16"/>
        <color rgb="FFFF0000"/>
        <rFont val="Arial Narrow"/>
        <family val="2"/>
      </rPr>
      <t>*</t>
    </r>
  </si>
  <si>
    <t>Alt &amp; Spe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</si>
</sst>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#,##0;[Red]#,##0"/>
    <numFmt numFmtId="166" formatCode="0\%"/>
    <numFmt numFmtId="167" formatCode="######0"/>
    <numFmt numFmtId="168" formatCode="######0.#"/>
    <numFmt numFmtId="169" formatCode="#0%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8"/>
      <color indexed="62"/>
      <name val="Arial"/>
      <family val="2"/>
    </font>
    <font>
      <b/>
      <sz val="11"/>
      <color indexed="8"/>
      <name val="Arial Narrow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6"/>
      <color indexed="8"/>
      <name val="Arial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4"/>
      <color indexed="62"/>
      <name val="Arial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0"/>
      <color theme="10"/>
      <name val="Calibri"/>
      <family val="2"/>
    </font>
    <font>
      <u/>
      <sz val="18"/>
      <color theme="10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sz val="16"/>
      <color theme="0"/>
      <name val="Arial"/>
      <family val="2"/>
    </font>
    <font>
      <sz val="10"/>
      <name val="MS Sans Serif"/>
      <family val="2"/>
    </font>
    <font>
      <b/>
      <sz val="1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rgb="FF004488"/>
      <name val="Calibri"/>
      <family val="2"/>
      <scheme val="minor"/>
    </font>
    <font>
      <u/>
      <sz val="11"/>
      <color rgb="FF0066AA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4"/>
      <color indexed="72"/>
      <name val="Arial"/>
      <family val="2"/>
    </font>
    <font>
      <b/>
      <sz val="8"/>
      <color indexed="72"/>
      <name val="Arial"/>
      <family val="2"/>
    </font>
    <font>
      <sz val="8"/>
      <color indexed="72"/>
      <name val="Arial"/>
      <family val="2"/>
    </font>
    <font>
      <b/>
      <sz val="9"/>
      <color indexed="72"/>
      <name val="Arial"/>
      <family val="2"/>
    </font>
    <font>
      <sz val="7"/>
      <color indexed="72"/>
      <name val="Arial"/>
      <family val="2"/>
    </font>
    <font>
      <b/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Arial Narrow"/>
      <family val="2"/>
    </font>
  </fonts>
  <fills count="6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8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239">
    <xf numFmtId="0" fontId="0" fillId="0" borderId="0"/>
    <xf numFmtId="0" fontId="48" fillId="0" borderId="0"/>
    <xf numFmtId="0" fontId="47" fillId="0" borderId="0"/>
    <xf numFmtId="0" fontId="41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6" fillId="0" borderId="0"/>
    <xf numFmtId="0" fontId="41" fillId="0" borderId="0"/>
    <xf numFmtId="0" fontId="46" fillId="0" borderId="0"/>
    <xf numFmtId="0" fontId="42" fillId="0" borderId="0"/>
    <xf numFmtId="0" fontId="40" fillId="0" borderId="0"/>
    <xf numFmtId="0" fontId="46" fillId="0" borderId="0"/>
    <xf numFmtId="0" fontId="56" fillId="0" borderId="0"/>
    <xf numFmtId="0" fontId="39" fillId="0" borderId="0"/>
    <xf numFmtId="9" fontId="42" fillId="0" borderId="0" applyFont="0" applyFill="0" applyBorder="0" applyAlignment="0" applyProtection="0"/>
    <xf numFmtId="0" fontId="38" fillId="0" borderId="0"/>
    <xf numFmtId="0" fontId="46" fillId="0" borderId="0"/>
    <xf numFmtId="0" fontId="42" fillId="0" borderId="0"/>
    <xf numFmtId="0" fontId="42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37" fillId="0" borderId="0"/>
    <xf numFmtId="0" fontId="46" fillId="0" borderId="0"/>
    <xf numFmtId="0" fontId="42" fillId="0" borderId="0"/>
    <xf numFmtId="0" fontId="42" fillId="0" borderId="0"/>
    <xf numFmtId="0" fontId="37" fillId="0" borderId="0"/>
    <xf numFmtId="0" fontId="37" fillId="0" borderId="0"/>
    <xf numFmtId="0" fontId="42" fillId="0" borderId="0"/>
    <xf numFmtId="0" fontId="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37" fillId="0" borderId="0"/>
    <xf numFmtId="0" fontId="46" fillId="0" borderId="0"/>
    <xf numFmtId="0" fontId="42" fillId="0" borderId="0"/>
    <xf numFmtId="0" fontId="42" fillId="0" borderId="0"/>
    <xf numFmtId="0" fontId="37" fillId="0" borderId="0"/>
    <xf numFmtId="9" fontId="42" fillId="0" borderId="0" applyFont="0" applyFill="0" applyBorder="0" applyAlignment="0" applyProtection="0"/>
    <xf numFmtId="0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37" fillId="0" borderId="0"/>
    <xf numFmtId="0" fontId="46" fillId="0" borderId="0"/>
    <xf numFmtId="0" fontId="42" fillId="0" borderId="0"/>
    <xf numFmtId="0" fontId="42" fillId="0" borderId="0"/>
    <xf numFmtId="0" fontId="37" fillId="0" borderId="0"/>
    <xf numFmtId="0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2" fillId="0" borderId="0"/>
    <xf numFmtId="0" fontId="36" fillId="0" borderId="0"/>
    <xf numFmtId="0" fontId="35" fillId="0" borderId="0"/>
    <xf numFmtId="0" fontId="35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4" fillId="0" borderId="0" applyFont="0" applyFill="0" applyBorder="0" applyAlignment="0" applyProtection="0"/>
    <xf numFmtId="0" fontId="65" fillId="0" borderId="0"/>
    <xf numFmtId="0" fontId="34" fillId="0" borderId="0"/>
    <xf numFmtId="0" fontId="46" fillId="0" borderId="0"/>
    <xf numFmtId="0" fontId="68" fillId="0" borderId="0"/>
    <xf numFmtId="0" fontId="70" fillId="0" borderId="0"/>
    <xf numFmtId="0" fontId="46" fillId="0" borderId="0"/>
    <xf numFmtId="0" fontId="42" fillId="0" borderId="0" applyNumberFormat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/>
    <xf numFmtId="0" fontId="34" fillId="0" borderId="0"/>
    <xf numFmtId="9" fontId="7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7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58" fillId="0" borderId="0"/>
    <xf numFmtId="0" fontId="75" fillId="0" borderId="0"/>
    <xf numFmtId="0" fontId="76" fillId="0" borderId="0"/>
    <xf numFmtId="0" fontId="42" fillId="0" borderId="0" applyNumberFormat="0" applyFont="0" applyFill="0" applyBorder="0" applyAlignment="0" applyProtection="0"/>
    <xf numFmtId="0" fontId="30" fillId="0" borderId="0"/>
    <xf numFmtId="0" fontId="30" fillId="0" borderId="0"/>
    <xf numFmtId="0" fontId="42" fillId="0" borderId="0" applyNumberFormat="0" applyFont="0" applyFill="0" applyBorder="0" applyAlignment="0" applyProtection="0"/>
    <xf numFmtId="0" fontId="34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6" borderId="0" applyNumberFormat="0" applyBorder="0" applyAlignment="0" applyProtection="0"/>
    <xf numFmtId="0" fontId="27" fillId="40" borderId="0" applyNumberFormat="0" applyBorder="0" applyAlignment="0" applyProtection="0"/>
    <xf numFmtId="0" fontId="27" fillId="44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5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42" borderId="0" applyNumberFormat="0" applyBorder="0" applyAlignment="0" applyProtection="0"/>
    <xf numFmtId="0" fontId="90" fillId="46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0" fontId="90" fillId="39" borderId="0" applyNumberFormat="0" applyBorder="0" applyAlignment="0" applyProtection="0"/>
    <xf numFmtId="0" fontId="90" fillId="43" borderId="0" applyNumberFormat="0" applyBorder="0" applyAlignment="0" applyProtection="0"/>
    <xf numFmtId="0" fontId="81" fillId="17" borderId="0" applyNumberFormat="0" applyBorder="0" applyAlignment="0" applyProtection="0"/>
    <xf numFmtId="0" fontId="85" fillId="20" borderId="26" applyNumberFormat="0" applyAlignment="0" applyProtection="0"/>
    <xf numFmtId="0" fontId="87" fillId="21" borderId="29" applyNumberFormat="0" applyAlignment="0" applyProtection="0"/>
    <xf numFmtId="0" fontId="88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77" fillId="0" borderId="23" applyNumberFormat="0" applyFill="0" applyAlignment="0" applyProtection="0"/>
    <xf numFmtId="0" fontId="78" fillId="0" borderId="24" applyNumberFormat="0" applyFill="0" applyAlignment="0" applyProtection="0"/>
    <xf numFmtId="0" fontId="79" fillId="0" borderId="25" applyNumberFormat="0" applyFill="0" applyAlignment="0" applyProtection="0"/>
    <xf numFmtId="0" fontId="79" fillId="0" borderId="0" applyNumberFormat="0" applyFill="0" applyBorder="0" applyAlignment="0" applyProtection="0"/>
    <xf numFmtId="0" fontId="83" fillId="19" borderId="26" applyNumberFormat="0" applyAlignment="0" applyProtection="0"/>
    <xf numFmtId="0" fontId="86" fillId="0" borderId="28" applyNumberFormat="0" applyFill="0" applyAlignment="0" applyProtection="0"/>
    <xf numFmtId="0" fontId="82" fillId="18" borderId="0" applyNumberFormat="0" applyBorder="0" applyAlignment="0" applyProtection="0"/>
    <xf numFmtId="0" fontId="27" fillId="22" borderId="30" applyNumberFormat="0" applyFont="0" applyAlignment="0" applyProtection="0"/>
    <xf numFmtId="0" fontId="84" fillId="20" borderId="27" applyNumberFormat="0" applyAlignment="0" applyProtection="0"/>
    <xf numFmtId="0" fontId="89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92" fillId="0" borderId="0" applyNumberFormat="0" applyFont="0" applyFill="0" applyBorder="0" applyAlignment="0" applyProtection="0"/>
    <xf numFmtId="0" fontId="92" fillId="0" borderId="0" applyNumberFormat="0" applyFont="0" applyFill="0" applyBorder="0" applyAlignment="0" applyProtection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5" fillId="0" borderId="0"/>
    <xf numFmtId="0" fontId="93" fillId="0" borderId="0"/>
    <xf numFmtId="0" fontId="24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/>
    <xf numFmtId="0" fontId="46" fillId="0" borderId="0"/>
    <xf numFmtId="0" fontId="23" fillId="0" borderId="0"/>
    <xf numFmtId="0" fontId="22" fillId="0" borderId="0"/>
    <xf numFmtId="0" fontId="22" fillId="0" borderId="0"/>
    <xf numFmtId="0" fontId="97" fillId="0" borderId="0" applyNumberFormat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6" fillId="0" borderId="0"/>
    <xf numFmtId="0" fontId="20" fillId="0" borderId="0"/>
    <xf numFmtId="0" fontId="60" fillId="0" borderId="0"/>
    <xf numFmtId="0" fontId="20" fillId="0" borderId="0"/>
    <xf numFmtId="0" fontId="18" fillId="0" borderId="0"/>
    <xf numFmtId="0" fontId="17" fillId="0" borderId="0"/>
    <xf numFmtId="0" fontId="19" fillId="0" borderId="0"/>
    <xf numFmtId="0" fontId="16" fillId="0" borderId="0"/>
    <xf numFmtId="0" fontId="15" fillId="0" borderId="0"/>
    <xf numFmtId="0" fontId="98" fillId="0" borderId="0" applyNumberFormat="0" applyFont="0" applyFill="0" applyBorder="0" applyAlignment="0" applyProtection="0"/>
    <xf numFmtId="0" fontId="19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</cellStyleXfs>
  <cellXfs count="421">
    <xf numFmtId="0" fontId="0" fillId="0" borderId="0" xfId="0"/>
    <xf numFmtId="0" fontId="43" fillId="0" borderId="0" xfId="0" applyFont="1"/>
    <xf numFmtId="0" fontId="45" fillId="0" borderId="0" xfId="0" applyFont="1"/>
    <xf numFmtId="0" fontId="45" fillId="0" borderId="0" xfId="0" applyFont="1" applyFill="1"/>
    <xf numFmtId="0" fontId="49" fillId="0" borderId="0" xfId="0" applyFont="1"/>
    <xf numFmtId="0" fontId="49" fillId="0" borderId="0" xfId="0" applyFont="1" applyFill="1"/>
    <xf numFmtId="0" fontId="43" fillId="0" borderId="0" xfId="0" applyFont="1" applyAlignment="1">
      <alignment vertical="center"/>
    </xf>
    <xf numFmtId="0" fontId="55" fillId="0" borderId="0" xfId="0" applyFont="1"/>
    <xf numFmtId="0" fontId="43" fillId="0" borderId="0" xfId="0" applyFont="1" applyFill="1"/>
    <xf numFmtId="0" fontId="55" fillId="0" borderId="0" xfId="0" applyFont="1" applyFill="1"/>
    <xf numFmtId="0" fontId="43" fillId="0" borderId="0" xfId="0" applyFont="1" applyFill="1" applyAlignment="1">
      <alignment vertical="center"/>
    </xf>
    <xf numFmtId="0" fontId="46" fillId="3" borderId="0" xfId="13" applyFill="1"/>
    <xf numFmtId="0" fontId="46" fillId="4" borderId="0" xfId="13" applyFill="1"/>
    <xf numFmtId="0" fontId="46" fillId="10" borderId="0" xfId="13" applyFill="1"/>
    <xf numFmtId="0" fontId="0" fillId="0" borderId="0" xfId="0"/>
    <xf numFmtId="0" fontId="46" fillId="0" borderId="0" xfId="13"/>
    <xf numFmtId="0" fontId="0" fillId="3" borderId="0" xfId="0" applyFill="1"/>
    <xf numFmtId="165" fontId="42" fillId="0" borderId="0" xfId="0" applyNumberFormat="1" applyFont="1"/>
    <xf numFmtId="0" fontId="49" fillId="0" borderId="0" xfId="0" applyFont="1" applyFill="1" applyAlignment="1">
      <alignment horizontal="center"/>
    </xf>
    <xf numFmtId="0" fontId="35" fillId="0" borderId="0" xfId="65"/>
    <xf numFmtId="0" fontId="35" fillId="0" borderId="0" xfId="65" applyFill="1"/>
    <xf numFmtId="0" fontId="53" fillId="11" borderId="0" xfId="66" applyFont="1" applyFill="1" applyAlignment="1"/>
    <xf numFmtId="0" fontId="43" fillId="0" borderId="0" xfId="66" applyFont="1"/>
    <xf numFmtId="0" fontId="42" fillId="0" borderId="0" xfId="0" applyFont="1" applyFill="1"/>
    <xf numFmtId="165" fontId="42" fillId="0" borderId="0" xfId="0" applyNumberFormat="1" applyFont="1" applyFill="1"/>
    <xf numFmtId="164" fontId="42" fillId="0" borderId="5" xfId="11" applyNumberFormat="1" applyBorder="1"/>
    <xf numFmtId="0" fontId="42" fillId="0" borderId="5" xfId="11" applyBorder="1" applyAlignment="1">
      <alignment horizontal="center"/>
    </xf>
    <xf numFmtId="0" fontId="42" fillId="0" borderId="5" xfId="11" applyBorder="1"/>
    <xf numFmtId="0" fontId="45" fillId="0" borderId="5" xfId="11" applyFont="1" applyBorder="1"/>
    <xf numFmtId="0" fontId="42" fillId="0" borderId="5" xfId="11" applyNumberFormat="1" applyBorder="1"/>
    <xf numFmtId="164" fontId="42" fillId="0" borderId="5" xfId="11" quotePrefix="1" applyNumberFormat="1" applyBorder="1"/>
    <xf numFmtId="2" fontId="42" fillId="0" borderId="5" xfId="11" applyNumberFormat="1" applyBorder="1"/>
    <xf numFmtId="0" fontId="42" fillId="0" borderId="5" xfId="11" applyFont="1" applyBorder="1"/>
    <xf numFmtId="0" fontId="46" fillId="0" borderId="0" xfId="13" applyAlignment="1">
      <alignment horizontal="center"/>
    </xf>
    <xf numFmtId="166" fontId="49" fillId="0" borderId="0" xfId="0" applyNumberFormat="1" applyFont="1" applyFill="1"/>
    <xf numFmtId="0" fontId="19" fillId="0" borderId="11" xfId="66" applyFont="1" applyBorder="1" applyAlignment="1">
      <alignment horizontal="center" vertical="center" wrapText="1"/>
    </xf>
    <xf numFmtId="0" fontId="19" fillId="0" borderId="11" xfId="66" applyFont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top" wrapText="1"/>
    </xf>
    <xf numFmtId="0" fontId="55" fillId="0" borderId="0" xfId="0" applyFont="1" applyFill="1" applyBorder="1"/>
    <xf numFmtId="0" fontId="49" fillId="0" borderId="0" xfId="0" applyFont="1" applyFill="1" applyBorder="1" applyAlignment="1">
      <alignment horizontal="center" vertical="center" wrapText="1"/>
    </xf>
    <xf numFmtId="0" fontId="49" fillId="0" borderId="39" xfId="0" applyFont="1" applyFill="1" applyBorder="1" applyAlignment="1">
      <alignment horizontal="center" vertical="center" wrapText="1"/>
    </xf>
    <xf numFmtId="0" fontId="49" fillId="0" borderId="39" xfId="0" applyFont="1" applyFill="1" applyBorder="1" applyAlignment="1">
      <alignment horizontal="center" vertical="center"/>
    </xf>
    <xf numFmtId="0" fontId="45" fillId="6" borderId="39" xfId="0" applyFont="1" applyFill="1" applyBorder="1" applyAlignment="1">
      <alignment horizontal="center" vertical="center"/>
    </xf>
    <xf numFmtId="0" fontId="52" fillId="0" borderId="21" xfId="0" applyFont="1" applyFill="1" applyBorder="1" applyAlignment="1">
      <alignment horizontal="center" vertical="center" wrapText="1"/>
    </xf>
    <xf numFmtId="0" fontId="53" fillId="0" borderId="0" xfId="66" applyFont="1" applyFill="1" applyAlignment="1"/>
    <xf numFmtId="0" fontId="52" fillId="0" borderId="41" xfId="0" applyFont="1" applyFill="1" applyBorder="1" applyAlignment="1">
      <alignment horizontal="center" vertical="center" wrapText="1"/>
    </xf>
    <xf numFmtId="0" fontId="52" fillId="0" borderId="43" xfId="0" applyFont="1" applyFill="1" applyBorder="1" applyAlignment="1">
      <alignment horizontal="center" vertical="center" wrapText="1"/>
    </xf>
    <xf numFmtId="0" fontId="52" fillId="0" borderId="22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52" fillId="0" borderId="45" xfId="0" applyFont="1" applyFill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9" fillId="3" borderId="36" xfId="230" applyFill="1" applyBorder="1" applyAlignment="1">
      <alignment horizontal="center"/>
    </xf>
    <xf numFmtId="0" fontId="9" fillId="47" borderId="36" xfId="230" applyFill="1" applyBorder="1" applyAlignment="1">
      <alignment horizontal="center"/>
    </xf>
    <xf numFmtId="0" fontId="9" fillId="0" borderId="0" xfId="230"/>
    <xf numFmtId="0" fontId="9" fillId="0" borderId="39" xfId="230" applyBorder="1" applyAlignment="1">
      <alignment horizontal="center" vertical="center" wrapText="1"/>
    </xf>
    <xf numFmtId="0" fontId="9" fillId="9" borderId="0" xfId="230" applyFill="1"/>
    <xf numFmtId="0" fontId="9" fillId="3" borderId="0" xfId="230" quotePrefix="1" applyFill="1"/>
    <xf numFmtId="0" fontId="9" fillId="3" borderId="0" xfId="230" applyFill="1"/>
    <xf numFmtId="2" fontId="9" fillId="3" borderId="0" xfId="230" applyNumberFormat="1" applyFill="1"/>
    <xf numFmtId="0" fontId="9" fillId="15" borderId="39" xfId="230" applyFill="1" applyBorder="1" applyAlignment="1">
      <alignment horizontal="center" vertical="center"/>
    </xf>
    <xf numFmtId="0" fontId="9" fillId="0" borderId="39" xfId="230" applyBorder="1" applyAlignment="1">
      <alignment horizontal="center" vertical="center"/>
    </xf>
    <xf numFmtId="0" fontId="9" fillId="0" borderId="0" xfId="230" applyAlignment="1">
      <alignment horizontal="center" vertical="center" wrapText="1"/>
    </xf>
    <xf numFmtId="0" fontId="9" fillId="0" borderId="0" xfId="230" applyAlignment="1">
      <alignment vertical="center"/>
    </xf>
    <xf numFmtId="0" fontId="9" fillId="0" borderId="39" xfId="230" applyBorder="1" applyAlignment="1">
      <alignment horizontal="center"/>
    </xf>
    <xf numFmtId="0" fontId="9" fillId="0" borderId="0" xfId="230" applyAlignment="1">
      <alignment horizontal="center" vertical="center"/>
    </xf>
    <xf numFmtId="0" fontId="9" fillId="0" borderId="39" xfId="230" quotePrefix="1" applyBorder="1" applyAlignment="1">
      <alignment horizontal="center"/>
    </xf>
    <xf numFmtId="0" fontId="9" fillId="0" borderId="0" xfId="230" quotePrefix="1"/>
    <xf numFmtId="0" fontId="9" fillId="0" borderId="0" xfId="230" applyFill="1"/>
    <xf numFmtId="0" fontId="9" fillId="3" borderId="39" xfId="230" applyFill="1" applyBorder="1" applyAlignment="1">
      <alignment horizontal="center"/>
    </xf>
    <xf numFmtId="0" fontId="9" fillId="47" borderId="39" xfId="230" applyFill="1" applyBorder="1" applyAlignment="1">
      <alignment horizontal="center"/>
    </xf>
    <xf numFmtId="0" fontId="9" fillId="0" borderId="0" xfId="230" applyAlignment="1">
      <alignment horizontal="left"/>
    </xf>
    <xf numFmtId="0" fontId="9" fillId="13" borderId="39" xfId="230" applyFill="1" applyBorder="1"/>
    <xf numFmtId="0" fontId="9" fillId="48" borderId="39" xfId="230" applyFill="1" applyBorder="1"/>
    <xf numFmtId="0" fontId="9" fillId="3" borderId="39" xfId="230" applyFill="1" applyBorder="1"/>
    <xf numFmtId="0" fontId="9" fillId="14" borderId="39" xfId="230" applyFill="1" applyBorder="1"/>
    <xf numFmtId="0" fontId="53" fillId="5" borderId="0" xfId="65" applyFont="1" applyFill="1" applyBorder="1" applyAlignment="1">
      <alignment vertical="center" wrapText="1"/>
    </xf>
    <xf numFmtId="0" fontId="53" fillId="0" borderId="0" xfId="65" applyFont="1" applyFill="1" applyBorder="1" applyAlignment="1">
      <alignment vertical="center" wrapText="1"/>
    </xf>
    <xf numFmtId="0" fontId="59" fillId="0" borderId="0" xfId="65" applyFont="1" applyFill="1" applyBorder="1" applyAlignment="1">
      <alignment vertical="center"/>
    </xf>
    <xf numFmtId="164" fontId="35" fillId="0" borderId="0" xfId="65" applyNumberFormat="1" applyFill="1"/>
    <xf numFmtId="0" fontId="61" fillId="0" borderId="0" xfId="65" applyFont="1" applyFill="1" applyAlignment="1">
      <alignment horizontal="center"/>
    </xf>
    <xf numFmtId="0" fontId="60" fillId="0" borderId="0" xfId="65" applyFont="1" applyFill="1" applyBorder="1"/>
    <xf numFmtId="0" fontId="60" fillId="0" borderId="0" xfId="65" applyFont="1" applyFill="1" applyBorder="1" applyAlignment="1">
      <alignment horizontal="center" vertical="center"/>
    </xf>
    <xf numFmtId="0" fontId="61" fillId="0" borderId="0" xfId="65" applyFont="1" applyFill="1" applyBorder="1" applyAlignment="1">
      <alignment horizontal="center" vertical="center"/>
    </xf>
    <xf numFmtId="164" fontId="45" fillId="0" borderId="0" xfId="65" applyNumberFormat="1" applyFont="1" applyFill="1" applyAlignment="1">
      <alignment horizontal="left" vertical="top" wrapText="1"/>
    </xf>
    <xf numFmtId="0" fontId="60" fillId="0" borderId="0" xfId="65" applyFont="1" applyFill="1"/>
    <xf numFmtId="0" fontId="65" fillId="0" borderId="0" xfId="65" applyFont="1" applyFill="1"/>
    <xf numFmtId="0" fontId="65" fillId="0" borderId="0" xfId="65" applyFont="1"/>
    <xf numFmtId="0" fontId="99" fillId="0" borderId="0" xfId="65" applyFont="1" applyFill="1" applyBorder="1" applyAlignment="1">
      <alignment vertical="center" wrapText="1"/>
    </xf>
    <xf numFmtId="0" fontId="100" fillId="0" borderId="0" xfId="65" applyFont="1" applyFill="1" applyBorder="1" applyAlignment="1">
      <alignment vertical="center"/>
    </xf>
    <xf numFmtId="0" fontId="71" fillId="0" borderId="0" xfId="65" applyFont="1" applyFill="1" applyBorder="1" applyAlignment="1">
      <alignment vertical="center"/>
    </xf>
    <xf numFmtId="0" fontId="65" fillId="0" borderId="0" xfId="65" applyFont="1" applyFill="1" applyBorder="1"/>
    <xf numFmtId="0" fontId="101" fillId="0" borderId="0" xfId="65" applyFont="1" applyFill="1" applyAlignment="1">
      <alignment horizontal="center"/>
    </xf>
    <xf numFmtId="0" fontId="102" fillId="0" borderId="0" xfId="65" applyFont="1" applyFill="1" applyBorder="1"/>
    <xf numFmtId="164" fontId="65" fillId="0" borderId="0" xfId="65" applyNumberFormat="1" applyFont="1" applyFill="1" applyAlignment="1">
      <alignment horizontal="center" vertical="center"/>
    </xf>
    <xf numFmtId="164" fontId="0" fillId="0" borderId="0" xfId="0" applyNumberFormat="1"/>
    <xf numFmtId="0" fontId="45" fillId="0" borderId="35" xfId="0" applyFont="1" applyFill="1" applyBorder="1" applyAlignment="1">
      <alignment horizontal="center" vertical="center" wrapText="1"/>
    </xf>
    <xf numFmtId="3" fontId="45" fillId="0" borderId="35" xfId="0" applyNumberFormat="1" applyFont="1" applyFill="1" applyBorder="1" applyAlignment="1">
      <alignment horizontal="center" vertical="center" wrapText="1"/>
    </xf>
    <xf numFmtId="0" fontId="45" fillId="0" borderId="42" xfId="0" applyFont="1" applyFill="1" applyBorder="1" applyAlignment="1">
      <alignment horizontal="center" vertical="center" wrapText="1"/>
    </xf>
    <xf numFmtId="0" fontId="35" fillId="9" borderId="39" xfId="66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quotePrefix="1"/>
    <xf numFmtId="0" fontId="103" fillId="2" borderId="49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/>
    <xf numFmtId="0" fontId="104" fillId="2" borderId="49" xfId="0" applyNumberFormat="1" applyFont="1" applyFill="1" applyBorder="1" applyAlignment="1">
      <alignment horizontal="left" vertical="center"/>
    </xf>
    <xf numFmtId="0" fontId="105" fillId="2" borderId="49" xfId="0" applyNumberFormat="1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107" fillId="53" borderId="49" xfId="0" applyNumberFormat="1" applyFont="1" applyFill="1" applyBorder="1" applyAlignment="1">
      <alignment horizontal="center" vertical="center" wrapText="1"/>
    </xf>
    <xf numFmtId="0" fontId="107" fillId="2" borderId="49" xfId="0" applyNumberFormat="1" applyFont="1" applyFill="1" applyBorder="1" applyAlignment="1">
      <alignment horizontal="left" vertical="center" wrapText="1"/>
    </xf>
    <xf numFmtId="0" fontId="107" fillId="2" borderId="49" xfId="0" applyNumberFormat="1" applyFont="1" applyFill="1" applyBorder="1" applyAlignment="1">
      <alignment horizontal="center" vertical="center" wrapText="1"/>
    </xf>
    <xf numFmtId="167" fontId="105" fillId="2" borderId="49" xfId="0" applyNumberFormat="1" applyFont="1" applyFill="1" applyBorder="1" applyAlignment="1">
      <alignment horizontal="center" vertical="center"/>
    </xf>
    <xf numFmtId="168" fontId="105" fillId="2" borderId="49" xfId="0" applyNumberFormat="1" applyFont="1" applyFill="1" applyBorder="1" applyAlignment="1">
      <alignment horizontal="center" vertical="center"/>
    </xf>
    <xf numFmtId="169" fontId="105" fillId="2" borderId="49" xfId="0" applyNumberFormat="1" applyFont="1" applyFill="1" applyBorder="1" applyAlignment="1">
      <alignment horizontal="center" vertical="center"/>
    </xf>
    <xf numFmtId="0" fontId="105" fillId="2" borderId="49" xfId="0" applyNumberFormat="1" applyFont="1" applyFill="1" applyBorder="1" applyAlignment="1">
      <alignment horizontal="center" vertical="center"/>
    </xf>
    <xf numFmtId="0" fontId="105" fillId="53" borderId="49" xfId="0" applyNumberFormat="1" applyFont="1" applyFill="1" applyBorder="1" applyAlignment="1">
      <alignment horizontal="left" vertical="center"/>
    </xf>
    <xf numFmtId="167" fontId="105" fillId="53" borderId="49" xfId="0" applyNumberFormat="1" applyFont="1" applyFill="1" applyBorder="1" applyAlignment="1">
      <alignment horizontal="center" vertical="center"/>
    </xf>
    <xf numFmtId="168" fontId="105" fillId="53" borderId="49" xfId="0" applyNumberFormat="1" applyFont="1" applyFill="1" applyBorder="1" applyAlignment="1">
      <alignment horizontal="center" vertical="center"/>
    </xf>
    <xf numFmtId="169" fontId="105" fillId="53" borderId="49" xfId="0" applyNumberFormat="1" applyFont="1" applyFill="1" applyBorder="1" applyAlignment="1">
      <alignment horizontal="center" vertical="center"/>
    </xf>
    <xf numFmtId="0" fontId="105" fillId="53" borderId="49" xfId="0" applyNumberFormat="1" applyFont="1" applyFill="1" applyBorder="1" applyAlignment="1">
      <alignment horizontal="center" vertical="center"/>
    </xf>
    <xf numFmtId="0" fontId="0" fillId="49" borderId="0" xfId="0" applyFill="1"/>
    <xf numFmtId="167" fontId="0" fillId="0" borderId="0" xfId="0" applyNumberFormat="1" applyFont="1" applyFill="1" applyBorder="1" applyAlignment="1"/>
    <xf numFmtId="0" fontId="0" fillId="3" borderId="39" xfId="0" applyFill="1" applyBorder="1" applyAlignment="1">
      <alignment horizontal="center" vertical="center"/>
    </xf>
    <xf numFmtId="0" fontId="0" fillId="0" borderId="0" xfId="0" quotePrefix="1" applyFont="1"/>
    <xf numFmtId="0" fontId="0" fillId="0" borderId="0" xfId="0" applyFont="1"/>
    <xf numFmtId="0" fontId="107" fillId="53" borderId="49" xfId="0" applyNumberFormat="1" applyFont="1" applyFill="1" applyBorder="1" applyAlignment="1">
      <alignment horizontal="center" vertical="center"/>
    </xf>
    <xf numFmtId="0" fontId="107" fillId="2" borderId="49" xfId="0" applyNumberFormat="1" applyFont="1" applyFill="1" applyBorder="1" applyAlignment="1">
      <alignment horizontal="left" vertical="center"/>
    </xf>
    <xf numFmtId="0" fontId="107" fillId="2" borderId="49" xfId="0" applyNumberFormat="1" applyFont="1" applyFill="1" applyBorder="1" applyAlignment="1">
      <alignment horizontal="center" vertical="center"/>
    </xf>
    <xf numFmtId="0" fontId="42" fillId="0" borderId="0" xfId="95" applyNumberFormat="1" applyFont="1" applyFill="1" applyBorder="1" applyAlignment="1"/>
    <xf numFmtId="0" fontId="45" fillId="0" borderId="55" xfId="0" applyFont="1" applyFill="1" applyBorder="1" applyAlignment="1">
      <alignment horizontal="center" vertical="center" wrapText="1"/>
    </xf>
    <xf numFmtId="3" fontId="45" fillId="0" borderId="36" xfId="0" applyNumberFormat="1" applyFont="1" applyFill="1" applyBorder="1" applyAlignment="1">
      <alignment horizontal="center" vertical="center" wrapText="1"/>
    </xf>
    <xf numFmtId="9" fontId="45" fillId="0" borderId="36" xfId="68" applyFont="1" applyFill="1" applyBorder="1" applyAlignment="1">
      <alignment horizontal="center" vertical="center" wrapText="1"/>
    </xf>
    <xf numFmtId="166" fontId="45" fillId="0" borderId="37" xfId="68" applyNumberFormat="1" applyFont="1" applyFill="1" applyBorder="1" applyAlignment="1">
      <alignment horizontal="center" vertical="center" wrapText="1"/>
    </xf>
    <xf numFmtId="0" fontId="45" fillId="0" borderId="56" xfId="0" applyFont="1" applyFill="1" applyBorder="1" applyAlignment="1">
      <alignment horizontal="center" vertical="center" wrapText="1"/>
    </xf>
    <xf numFmtId="166" fontId="45" fillId="0" borderId="57" xfId="68" applyNumberFormat="1" applyFont="1" applyFill="1" applyBorder="1" applyAlignment="1">
      <alignment horizontal="center" vertical="center" wrapText="1"/>
    </xf>
    <xf numFmtId="0" fontId="45" fillId="0" borderId="58" xfId="0" applyFont="1" applyFill="1" applyBorder="1" applyAlignment="1">
      <alignment horizontal="center" vertical="center" wrapText="1"/>
    </xf>
    <xf numFmtId="3" fontId="45" fillId="0" borderId="58" xfId="0" applyNumberFormat="1" applyFont="1" applyFill="1" applyBorder="1" applyAlignment="1">
      <alignment horizontal="center" vertical="center" wrapText="1"/>
    </xf>
    <xf numFmtId="0" fontId="45" fillId="0" borderId="59" xfId="0" applyFont="1" applyFill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 wrapText="1"/>
    </xf>
    <xf numFmtId="3" fontId="45" fillId="0" borderId="36" xfId="0" applyNumberFormat="1" applyFont="1" applyBorder="1" applyAlignment="1">
      <alignment horizontal="center" vertical="center" wrapText="1"/>
    </xf>
    <xf numFmtId="9" fontId="45" fillId="0" borderId="36" xfId="16" applyFont="1" applyBorder="1" applyAlignment="1">
      <alignment horizontal="center" vertical="center" wrapText="1"/>
    </xf>
    <xf numFmtId="166" fontId="45" fillId="0" borderId="34" xfId="68" applyNumberFormat="1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 wrapText="1"/>
    </xf>
    <xf numFmtId="166" fontId="45" fillId="0" borderId="15" xfId="68" applyNumberFormat="1" applyFont="1" applyFill="1" applyBorder="1" applyAlignment="1">
      <alignment horizontal="center" vertical="center" wrapText="1"/>
    </xf>
    <xf numFmtId="0" fontId="42" fillId="3" borderId="39" xfId="32" applyFill="1" applyBorder="1" applyAlignment="1">
      <alignment horizontal="center" vertical="center"/>
    </xf>
    <xf numFmtId="0" fontId="42" fillId="0" borderId="0" xfId="32" applyAlignment="1">
      <alignment horizontal="center"/>
    </xf>
    <xf numFmtId="0" fontId="42" fillId="0" borderId="0" xfId="32"/>
    <xf numFmtId="0" fontId="42" fillId="0" borderId="0" xfId="32" quotePrefix="1"/>
    <xf numFmtId="0" fontId="42" fillId="0" borderId="0" xfId="32" quotePrefix="1" applyFont="1"/>
    <xf numFmtId="0" fontId="42" fillId="0" borderId="0" xfId="32" applyFont="1"/>
    <xf numFmtId="0" fontId="103" fillId="2" borderId="49" xfId="32" applyNumberFormat="1" applyFont="1" applyFill="1" applyBorder="1" applyAlignment="1">
      <alignment horizontal="left" vertical="center"/>
    </xf>
    <xf numFmtId="0" fontId="42" fillId="0" borderId="0" xfId="32" applyNumberFormat="1" applyFont="1" applyFill="1" applyBorder="1" applyAlignment="1"/>
    <xf numFmtId="0" fontId="104" fillId="2" borderId="49" xfId="32" applyNumberFormat="1" applyFont="1" applyFill="1" applyBorder="1" applyAlignment="1">
      <alignment horizontal="left" vertical="center"/>
    </xf>
    <xf numFmtId="0" fontId="105" fillId="2" borderId="49" xfId="32" applyNumberFormat="1" applyFont="1" applyFill="1" applyBorder="1" applyAlignment="1">
      <alignment horizontal="left" vertical="center"/>
    </xf>
    <xf numFmtId="164" fontId="42" fillId="0" borderId="0" xfId="32" applyNumberFormat="1"/>
    <xf numFmtId="0" fontId="42" fillId="3" borderId="39" xfId="32" applyNumberFormat="1" applyFill="1" applyBorder="1" applyAlignment="1">
      <alignment horizontal="center"/>
    </xf>
    <xf numFmtId="0" fontId="42" fillId="0" borderId="0" xfId="32" applyAlignment="1">
      <alignment wrapText="1"/>
    </xf>
    <xf numFmtId="0" fontId="107" fillId="53" borderId="49" xfId="32" applyNumberFormat="1" applyFont="1" applyFill="1" applyBorder="1" applyAlignment="1">
      <alignment horizontal="center" vertical="center"/>
    </xf>
    <xf numFmtId="0" fontId="107" fillId="2" borderId="49" xfId="32" applyNumberFormat="1" applyFont="1" applyFill="1" applyBorder="1" applyAlignment="1">
      <alignment horizontal="left" vertical="center"/>
    </xf>
    <xf numFmtId="0" fontId="107" fillId="2" borderId="49" xfId="32" applyNumberFormat="1" applyFont="1" applyFill="1" applyBorder="1" applyAlignment="1">
      <alignment horizontal="center" vertical="center"/>
    </xf>
    <xf numFmtId="167" fontId="105" fillId="2" borderId="49" xfId="32" applyNumberFormat="1" applyFont="1" applyFill="1" applyBorder="1" applyAlignment="1">
      <alignment horizontal="center" vertical="center"/>
    </xf>
    <xf numFmtId="168" fontId="105" fillId="2" borderId="49" xfId="32" applyNumberFormat="1" applyFont="1" applyFill="1" applyBorder="1" applyAlignment="1">
      <alignment horizontal="center" vertical="center"/>
    </xf>
    <xf numFmtId="169" fontId="105" fillId="2" borderId="49" xfId="32" applyNumberFormat="1" applyFont="1" applyFill="1" applyBorder="1" applyAlignment="1">
      <alignment horizontal="center" vertical="center"/>
    </xf>
    <xf numFmtId="0" fontId="105" fillId="2" borderId="49" xfId="32" applyNumberFormat="1" applyFont="1" applyFill="1" applyBorder="1" applyAlignment="1">
      <alignment horizontal="center" vertical="center"/>
    </xf>
    <xf numFmtId="0" fontId="105" fillId="53" borderId="49" xfId="32" applyNumberFormat="1" applyFont="1" applyFill="1" applyBorder="1" applyAlignment="1">
      <alignment horizontal="left" vertical="center"/>
    </xf>
    <xf numFmtId="167" fontId="105" fillId="53" borderId="49" xfId="32" applyNumberFormat="1" applyFont="1" applyFill="1" applyBorder="1" applyAlignment="1">
      <alignment horizontal="center" vertical="center"/>
    </xf>
    <xf numFmtId="168" fontId="105" fillId="53" borderId="49" xfId="32" applyNumberFormat="1" applyFont="1" applyFill="1" applyBorder="1" applyAlignment="1">
      <alignment horizontal="center" vertical="center"/>
    </xf>
    <xf numFmtId="169" fontId="105" fillId="53" borderId="49" xfId="32" applyNumberFormat="1" applyFont="1" applyFill="1" applyBorder="1" applyAlignment="1">
      <alignment horizontal="center" vertical="center"/>
    </xf>
    <xf numFmtId="0" fontId="105" fillId="53" borderId="49" xfId="32" applyNumberFormat="1" applyFont="1" applyFill="1" applyBorder="1" applyAlignment="1">
      <alignment horizontal="center" vertical="center"/>
    </xf>
    <xf numFmtId="0" fontId="42" fillId="49" borderId="0" xfId="32" applyFill="1"/>
    <xf numFmtId="0" fontId="42" fillId="3" borderId="0" xfId="32" applyFill="1"/>
    <xf numFmtId="0" fontId="7" fillId="0" borderId="0" xfId="234"/>
    <xf numFmtId="0" fontId="7" fillId="0" borderId="0" xfId="234" applyNumberFormat="1"/>
    <xf numFmtId="0" fontId="7" fillId="0" borderId="0" xfId="234" quotePrefix="1" applyFont="1"/>
    <xf numFmtId="0" fontId="42" fillId="0" borderId="0" xfId="32" applyNumberFormat="1" applyFont="1" applyFill="1" applyBorder="1" applyAlignment="1">
      <alignment wrapText="1"/>
    </xf>
    <xf numFmtId="3" fontId="45" fillId="6" borderId="18" xfId="0" applyNumberFormat="1" applyFont="1" applyFill="1" applyBorder="1" applyAlignment="1">
      <alignment horizontal="center" vertical="center" wrapText="1"/>
    </xf>
    <xf numFmtId="9" fontId="45" fillId="6" borderId="18" xfId="68" applyFont="1" applyFill="1" applyBorder="1" applyAlignment="1">
      <alignment horizontal="center" vertical="center" wrapText="1"/>
    </xf>
    <xf numFmtId="0" fontId="45" fillId="6" borderId="32" xfId="0" applyFont="1" applyFill="1" applyBorder="1" applyAlignment="1">
      <alignment horizontal="center" vertical="center" wrapText="1"/>
    </xf>
    <xf numFmtId="9" fontId="45" fillId="6" borderId="48" xfId="68" applyFont="1" applyFill="1" applyBorder="1" applyAlignment="1">
      <alignment horizontal="center" vertical="center" wrapText="1"/>
    </xf>
    <xf numFmtId="0" fontId="45" fillId="6" borderId="7" xfId="0" applyFont="1" applyFill="1" applyBorder="1" applyAlignment="1">
      <alignment horizontal="center" vertical="center" wrapText="1"/>
    </xf>
    <xf numFmtId="3" fontId="45" fillId="6" borderId="7" xfId="0" applyNumberFormat="1" applyFont="1" applyFill="1" applyBorder="1" applyAlignment="1">
      <alignment horizontal="center" vertical="center" wrapText="1"/>
    </xf>
    <xf numFmtId="9" fontId="45" fillId="6" borderId="33" xfId="68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3" fontId="45" fillId="0" borderId="60" xfId="0" applyNumberFormat="1" applyFont="1" applyBorder="1" applyAlignment="1">
      <alignment horizontal="center" vertical="center" wrapText="1"/>
    </xf>
    <xf numFmtId="9" fontId="45" fillId="0" borderId="40" xfId="16" applyFont="1" applyBorder="1" applyAlignment="1">
      <alignment horizontal="center" vertical="center"/>
    </xf>
    <xf numFmtId="166" fontId="45" fillId="0" borderId="22" xfId="68" applyNumberFormat="1" applyFont="1" applyFill="1" applyBorder="1" applyAlignment="1">
      <alignment horizontal="center" vertical="center" wrapText="1"/>
    </xf>
    <xf numFmtId="0" fontId="45" fillId="0" borderId="61" xfId="0" applyFont="1" applyFill="1" applyBorder="1" applyAlignment="1">
      <alignment horizontal="center" vertical="center" wrapText="1"/>
    </xf>
    <xf numFmtId="9" fontId="45" fillId="0" borderId="45" xfId="68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3" fontId="45" fillId="0" borderId="21" xfId="0" applyNumberFormat="1" applyFont="1" applyFill="1" applyBorder="1" applyAlignment="1">
      <alignment horizontal="center" vertical="center" wrapText="1"/>
    </xf>
    <xf numFmtId="0" fontId="45" fillId="0" borderId="41" xfId="0" applyFont="1" applyFill="1" applyBorder="1" applyAlignment="1">
      <alignment horizontal="center" vertical="center" wrapText="1"/>
    </xf>
    <xf numFmtId="0" fontId="45" fillId="6" borderId="17" xfId="0" applyFont="1" applyFill="1" applyBorder="1" applyAlignment="1">
      <alignment horizontal="center" vertical="center" wrapText="1"/>
    </xf>
    <xf numFmtId="166" fontId="45" fillId="6" borderId="9" xfId="68" applyNumberFormat="1" applyFont="1" applyFill="1" applyBorder="1" applyAlignment="1">
      <alignment horizontal="center" vertical="center" wrapText="1"/>
    </xf>
    <xf numFmtId="164" fontId="42" fillId="0" borderId="5" xfId="11" applyNumberFormat="1" applyFill="1" applyBorder="1"/>
    <xf numFmtId="164" fontId="42" fillId="3" borderId="5" xfId="11" applyNumberFormat="1" applyFill="1" applyBorder="1"/>
    <xf numFmtId="166" fontId="35" fillId="0" borderId="11" xfId="66" applyNumberFormat="1" applyBorder="1" applyAlignment="1">
      <alignment horizontal="center" vertical="center"/>
    </xf>
    <xf numFmtId="0" fontId="99" fillId="5" borderId="0" xfId="65" applyFont="1" applyFill="1" applyBorder="1" applyAlignment="1">
      <alignment vertical="center" wrapText="1"/>
    </xf>
    <xf numFmtId="0" fontId="65" fillId="5" borderId="0" xfId="65" applyFont="1" applyFill="1"/>
    <xf numFmtId="0" fontId="6" fillId="7" borderId="39" xfId="235" applyFill="1" applyBorder="1" applyAlignment="1">
      <alignment horizontal="center" vertical="center" wrapText="1"/>
    </xf>
    <xf numFmtId="9" fontId="0" fillId="6" borderId="39" xfId="236" applyFont="1" applyFill="1" applyBorder="1" applyAlignment="1">
      <alignment horizontal="center" vertical="center" wrapText="1"/>
    </xf>
    <xf numFmtId="9" fontId="0" fillId="9" borderId="39" xfId="236" applyFont="1" applyFill="1" applyBorder="1" applyAlignment="1">
      <alignment horizontal="center" vertical="center" wrapText="1"/>
    </xf>
    <xf numFmtId="9" fontId="0" fillId="15" borderId="39" xfId="236" applyFont="1" applyFill="1" applyBorder="1" applyAlignment="1">
      <alignment horizontal="center" vertical="center" wrapText="1"/>
    </xf>
    <xf numFmtId="9" fontId="0" fillId="55" borderId="39" xfId="236" applyFont="1" applyFill="1" applyBorder="1" applyAlignment="1">
      <alignment horizontal="center" vertical="center" wrapText="1"/>
    </xf>
    <xf numFmtId="0" fontId="6" fillId="0" borderId="0" xfId="235"/>
    <xf numFmtId="0" fontId="6" fillId="6" borderId="39" xfId="235" applyFill="1" applyBorder="1" applyAlignment="1">
      <alignment horizontal="center" vertical="center" wrapText="1"/>
    </xf>
    <xf numFmtId="0" fontId="0" fillId="6" borderId="39" xfId="236" applyNumberFormat="1" applyFont="1" applyFill="1" applyBorder="1" applyAlignment="1">
      <alignment horizontal="center" vertical="center" wrapText="1"/>
    </xf>
    <xf numFmtId="0" fontId="6" fillId="9" borderId="39" xfId="235" applyFill="1" applyBorder="1" applyAlignment="1">
      <alignment horizontal="center" vertical="center" wrapText="1"/>
    </xf>
    <xf numFmtId="0" fontId="0" fillId="9" borderId="39" xfId="236" applyNumberFormat="1" applyFont="1" applyFill="1" applyBorder="1" applyAlignment="1">
      <alignment horizontal="center" vertical="center" wrapText="1"/>
    </xf>
    <xf numFmtId="0" fontId="6" fillId="5" borderId="34" xfId="235" applyFill="1" applyBorder="1" applyAlignment="1">
      <alignment horizontal="left" vertical="center"/>
    </xf>
    <xf numFmtId="0" fontId="6" fillId="5" borderId="12" xfId="235" applyFill="1" applyBorder="1" applyAlignment="1">
      <alignment horizontal="left" vertical="center"/>
    </xf>
    <xf numFmtId="0" fontId="6" fillId="5" borderId="12" xfId="235" applyFill="1" applyBorder="1" applyAlignment="1">
      <alignment horizontal="center" vertical="center"/>
    </xf>
    <xf numFmtId="0" fontId="6" fillId="5" borderId="35" xfId="235" applyFill="1" applyBorder="1" applyAlignment="1">
      <alignment horizontal="left" vertical="center"/>
    </xf>
    <xf numFmtId="0" fontId="6" fillId="5" borderId="39" xfId="235" applyFill="1" applyBorder="1" applyAlignment="1">
      <alignment horizontal="center" vertical="center" wrapText="1"/>
    </xf>
    <xf numFmtId="0" fontId="0" fillId="5" borderId="39" xfId="236" applyNumberFormat="1" applyFont="1" applyFill="1" applyBorder="1" applyAlignment="1">
      <alignment horizontal="center" vertical="center" wrapText="1"/>
    </xf>
    <xf numFmtId="0" fontId="6" fillId="15" borderId="39" xfId="235" applyFill="1" applyBorder="1" applyAlignment="1">
      <alignment horizontal="center" vertical="center"/>
    </xf>
    <xf numFmtId="0" fontId="6" fillId="0" borderId="39" xfId="235" applyBorder="1" applyAlignment="1">
      <alignment horizontal="center" vertical="center"/>
    </xf>
    <xf numFmtId="0" fontId="6" fillId="57" borderId="39" xfId="235" quotePrefix="1" applyFill="1" applyBorder="1" applyAlignment="1">
      <alignment horizontal="center" vertical="center" wrapText="1"/>
    </xf>
    <xf numFmtId="0" fontId="6" fillId="57" borderId="39" xfId="235" applyFill="1" applyBorder="1" applyAlignment="1">
      <alignment horizontal="center" vertical="center"/>
    </xf>
    <xf numFmtId="0" fontId="6" fillId="57" borderId="39" xfId="235" applyFill="1" applyBorder="1" applyAlignment="1">
      <alignment horizontal="center" vertical="center" wrapText="1"/>
    </xf>
    <xf numFmtId="9" fontId="0" fillId="57" borderId="39" xfId="236" applyFont="1" applyFill="1" applyBorder="1" applyAlignment="1">
      <alignment horizontal="center" vertical="center" wrapText="1"/>
    </xf>
    <xf numFmtId="166" fontId="6" fillId="57" borderId="39" xfId="235" applyNumberFormat="1" applyFill="1" applyBorder="1" applyAlignment="1">
      <alignment horizontal="center" vertical="center" wrapText="1"/>
    </xf>
    <xf numFmtId="0" fontId="6" fillId="58" borderId="39" xfId="235" quotePrefix="1" applyFill="1" applyBorder="1" applyAlignment="1">
      <alignment horizontal="center" vertical="center" wrapText="1"/>
    </xf>
    <xf numFmtId="0" fontId="6" fillId="58" borderId="39" xfId="235" applyFill="1" applyBorder="1" applyAlignment="1">
      <alignment horizontal="center" vertical="center"/>
    </xf>
    <xf numFmtId="0" fontId="6" fillId="58" borderId="39" xfId="235" quotePrefix="1" applyFill="1" applyBorder="1" applyAlignment="1">
      <alignment horizontal="center" vertical="center"/>
    </xf>
    <xf numFmtId="0" fontId="6" fillId="58" borderId="39" xfId="235" applyFill="1" applyBorder="1" applyAlignment="1">
      <alignment horizontal="center" vertical="center" wrapText="1"/>
    </xf>
    <xf numFmtId="9" fontId="0" fillId="58" borderId="39" xfId="236" applyFont="1" applyFill="1" applyBorder="1" applyAlignment="1">
      <alignment horizontal="center" vertical="center" wrapText="1"/>
    </xf>
    <xf numFmtId="166" fontId="6" fillId="58" borderId="39" xfId="235" applyNumberFormat="1" applyFill="1" applyBorder="1" applyAlignment="1">
      <alignment horizontal="center" vertical="center" wrapText="1"/>
    </xf>
    <xf numFmtId="0" fontId="6" fillId="0" borderId="39" xfId="235" quotePrefix="1" applyBorder="1" applyAlignment="1">
      <alignment horizontal="center"/>
    </xf>
    <xf numFmtId="0" fontId="6" fillId="0" borderId="39" xfId="235" applyBorder="1"/>
    <xf numFmtId="0" fontId="6" fillId="0" borderId="39" xfId="235" applyBorder="1" applyAlignment="1">
      <alignment horizontal="center"/>
    </xf>
    <xf numFmtId="0" fontId="6" fillId="56" borderId="39" xfId="235" applyFill="1" applyBorder="1" applyAlignment="1">
      <alignment horizontal="center" vertical="center" wrapText="1"/>
    </xf>
    <xf numFmtId="0" fontId="6" fillId="0" borderId="39" xfId="235" applyBorder="1" applyAlignment="1">
      <alignment horizontal="center" vertical="center" wrapText="1"/>
    </xf>
    <xf numFmtId="9" fontId="0" fillId="0" borderId="39" xfId="236" applyFont="1" applyBorder="1" applyAlignment="1">
      <alignment horizontal="center" vertical="center" wrapText="1"/>
    </xf>
    <xf numFmtId="166" fontId="6" fillId="7" borderId="39" xfId="235" applyNumberFormat="1" applyFill="1" applyBorder="1" applyAlignment="1">
      <alignment horizontal="center" vertical="center" wrapText="1"/>
    </xf>
    <xf numFmtId="0" fontId="6" fillId="0" borderId="0" xfId="235" applyAlignment="1">
      <alignment horizontal="center"/>
    </xf>
    <xf numFmtId="0" fontId="6" fillId="0" borderId="0" xfId="235" applyAlignment="1">
      <alignment horizontal="center" vertical="center"/>
    </xf>
    <xf numFmtId="0" fontId="6" fillId="0" borderId="0" xfId="235" applyAlignment="1">
      <alignment horizontal="center" vertical="center" wrapText="1"/>
    </xf>
    <xf numFmtId="9" fontId="0" fillId="0" borderId="0" xfId="236" applyFont="1" applyAlignment="1">
      <alignment horizontal="center" vertical="center" wrapText="1"/>
    </xf>
    <xf numFmtId="0" fontId="6" fillId="0" borderId="0" xfId="235" applyAlignment="1">
      <alignment vertical="center"/>
    </xf>
    <xf numFmtId="0" fontId="6" fillId="0" borderId="39" xfId="235" applyBorder="1" applyAlignment="1">
      <alignment horizontal="left"/>
    </xf>
    <xf numFmtId="0" fontId="6" fillId="0" borderId="39" xfId="235" applyNumberFormat="1" applyBorder="1" applyAlignment="1">
      <alignment horizontal="center"/>
    </xf>
    <xf numFmtId="0" fontId="6" fillId="6" borderId="39" xfId="235" applyFill="1" applyBorder="1" applyAlignment="1">
      <alignment horizontal="center"/>
    </xf>
    <xf numFmtId="0" fontId="6" fillId="6" borderId="39" xfId="235" applyFill="1" applyBorder="1" applyAlignment="1">
      <alignment horizontal="left"/>
    </xf>
    <xf numFmtId="0" fontId="6" fillId="0" borderId="0" xfId="235" applyAlignment="1">
      <alignment horizontal="left"/>
    </xf>
    <xf numFmtId="0" fontId="6" fillId="0" borderId="39" xfId="235" quotePrefix="1" applyBorder="1" applyAlignment="1">
      <alignment horizontal="left"/>
    </xf>
    <xf numFmtId="0" fontId="45" fillId="0" borderId="62" xfId="0" applyFont="1" applyBorder="1" applyAlignment="1">
      <alignment horizontal="center" vertical="center" wrapText="1"/>
    </xf>
    <xf numFmtId="0" fontId="0" fillId="3" borderId="39" xfId="0" applyFill="1" applyBorder="1" applyAlignment="1">
      <alignment horizontal="center"/>
    </xf>
    <xf numFmtId="0" fontId="0" fillId="12" borderId="39" xfId="0" applyFill="1" applyBorder="1" applyAlignment="1">
      <alignment horizontal="center" vertical="center" wrapText="1"/>
    </xf>
    <xf numFmtId="0" fontId="0" fillId="0" borderId="39" xfId="0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9" xfId="0" applyBorder="1"/>
    <xf numFmtId="0" fontId="0" fillId="59" borderId="35" xfId="0" applyFill="1" applyBorder="1" applyAlignment="1">
      <alignment horizontal="center"/>
    </xf>
    <xf numFmtId="0" fontId="0" fillId="6" borderId="39" xfId="0" quotePrefix="1" applyFill="1" applyBorder="1" applyAlignment="1">
      <alignment horizontal="center"/>
    </xf>
    <xf numFmtId="0" fontId="0" fillId="6" borderId="39" xfId="0" applyFill="1" applyBorder="1" applyAlignment="1">
      <alignment horizontal="left"/>
    </xf>
    <xf numFmtId="0" fontId="0" fillId="6" borderId="39" xfId="0" applyFill="1" applyBorder="1" applyAlignment="1">
      <alignment horizontal="center"/>
    </xf>
    <xf numFmtId="0" fontId="5" fillId="0" borderId="0" xfId="237"/>
    <xf numFmtId="0" fontId="5" fillId="0" borderId="0" xfId="237" applyNumberFormat="1"/>
    <xf numFmtId="0" fontId="4" fillId="0" borderId="0" xfId="237" quotePrefix="1" applyFont="1"/>
    <xf numFmtId="0" fontId="4" fillId="0" borderId="0" xfId="237" applyFont="1"/>
    <xf numFmtId="0" fontId="9" fillId="60" borderId="39" xfId="230" applyFill="1" applyBorder="1" applyAlignment="1">
      <alignment horizontal="center" vertical="center" wrapText="1"/>
    </xf>
    <xf numFmtId="2" fontId="9" fillId="60" borderId="39" xfId="230" applyNumberFormat="1" applyFill="1" applyBorder="1" applyAlignment="1">
      <alignment horizontal="center" vertical="center" wrapText="1"/>
    </xf>
    <xf numFmtId="0" fontId="0" fillId="14" borderId="39" xfId="0" applyFill="1" applyBorder="1" applyAlignment="1">
      <alignment horizontal="center" vertical="center" wrapText="1"/>
    </xf>
    <xf numFmtId="0" fontId="0" fillId="3" borderId="39" xfId="230" applyFont="1" applyFill="1" applyBorder="1" applyAlignment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2" fontId="0" fillId="3" borderId="39" xfId="0" applyNumberFormat="1" applyFill="1" applyBorder="1" applyAlignment="1">
      <alignment horizontal="center" vertical="center" wrapText="1"/>
    </xf>
    <xf numFmtId="0" fontId="9" fillId="3" borderId="39" xfId="230" applyFill="1" applyBorder="1" applyAlignment="1">
      <alignment horizontal="center" vertical="center" wrapText="1"/>
    </xf>
    <xf numFmtId="0" fontId="9" fillId="12" borderId="39" xfId="230" applyFill="1" applyBorder="1" applyAlignment="1">
      <alignment horizontal="center" vertical="center" wrapText="1"/>
    </xf>
    <xf numFmtId="2" fontId="0" fillId="12" borderId="39" xfId="0" applyNumberFormat="1" applyFill="1" applyBorder="1" applyAlignment="1">
      <alignment horizontal="center" vertical="center" wrapText="1"/>
    </xf>
    <xf numFmtId="0" fontId="0" fillId="12" borderId="39" xfId="230" applyFont="1" applyFill="1" applyBorder="1" applyAlignment="1">
      <alignment horizontal="center" vertical="center" wrapText="1"/>
    </xf>
    <xf numFmtId="0" fontId="0" fillId="6" borderId="39" xfId="230" applyFon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center" vertical="center" wrapText="1"/>
    </xf>
    <xf numFmtId="0" fontId="0" fillId="61" borderId="39" xfId="230" applyFont="1" applyFill="1" applyBorder="1" applyAlignment="1">
      <alignment horizontal="center" vertical="center" wrapText="1"/>
    </xf>
    <xf numFmtId="0" fontId="0" fillId="61" borderId="39" xfId="0" applyFill="1" applyBorder="1" applyAlignment="1">
      <alignment horizontal="center" vertical="center" wrapText="1"/>
    </xf>
    <xf numFmtId="2" fontId="0" fillId="61" borderId="39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39" xfId="230" applyBorder="1"/>
    <xf numFmtId="0" fontId="0" fillId="60" borderId="39" xfId="0" applyNumberFormat="1" applyFill="1" applyBorder="1" applyAlignment="1">
      <alignment horizontal="center"/>
    </xf>
    <xf numFmtId="0" fontId="0" fillId="0" borderId="39" xfId="0" applyNumberFormat="1" applyBorder="1" applyAlignment="1">
      <alignment horizontal="center"/>
    </xf>
    <xf numFmtId="166" fontId="0" fillId="0" borderId="39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0" fontId="0" fillId="14" borderId="39" xfId="0" applyNumberFormat="1" applyFill="1" applyBorder="1" applyAlignment="1">
      <alignment horizontal="center"/>
    </xf>
    <xf numFmtId="166" fontId="0" fillId="3" borderId="39" xfId="0" applyNumberFormat="1" applyFill="1" applyBorder="1" applyAlignment="1">
      <alignment horizontal="left"/>
    </xf>
    <xf numFmtId="2" fontId="0" fillId="0" borderId="39" xfId="68" applyNumberFormat="1" applyFont="1" applyBorder="1" applyAlignment="1">
      <alignment horizontal="center"/>
    </xf>
    <xf numFmtId="9" fontId="0" fillId="0" borderId="39" xfId="0" applyNumberFormat="1" applyBorder="1" applyAlignment="1">
      <alignment horizontal="center"/>
    </xf>
    <xf numFmtId="166" fontId="0" fillId="12" borderId="39" xfId="0" applyNumberFormat="1" applyFill="1" applyBorder="1" applyAlignment="1">
      <alignment horizontal="left"/>
    </xf>
    <xf numFmtId="166" fontId="0" fillId="6" borderId="39" xfId="0" applyNumberFormat="1" applyFill="1" applyBorder="1" applyAlignment="1">
      <alignment horizontal="left"/>
    </xf>
    <xf numFmtId="166" fontId="0" fillId="61" borderId="39" xfId="0" applyNumberFormat="1" applyFill="1" applyBorder="1" applyAlignment="1">
      <alignment horizontal="left"/>
    </xf>
    <xf numFmtId="0" fontId="109" fillId="62" borderId="39" xfId="0" applyFont="1" applyFill="1" applyBorder="1"/>
    <xf numFmtId="2" fontId="0" fillId="0" borderId="0" xfId="0" applyNumberFormat="1"/>
    <xf numFmtId="0" fontId="0" fillId="0" borderId="39" xfId="0" applyBorder="1" applyAlignment="1">
      <alignment horizontal="left" vertical="center"/>
    </xf>
    <xf numFmtId="0" fontId="0" fillId="0" borderId="39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2" fontId="0" fillId="0" borderId="39" xfId="0" applyNumberFormat="1" applyBorder="1" applyAlignment="1">
      <alignment vertical="center"/>
    </xf>
    <xf numFmtId="0" fontId="42" fillId="0" borderId="39" xfId="0" quotePrefix="1" applyFont="1" applyBorder="1" applyAlignment="1">
      <alignment horizontal="center"/>
    </xf>
    <xf numFmtId="0" fontId="3" fillId="0" borderId="39" xfId="235" quotePrefix="1" applyFont="1" applyBorder="1" applyAlignment="1">
      <alignment horizontal="center"/>
    </xf>
    <xf numFmtId="0" fontId="0" fillId="0" borderId="39" xfId="0" quotePrefix="1" applyBorder="1" applyAlignment="1">
      <alignment horizontal="center"/>
    </xf>
    <xf numFmtId="0" fontId="53" fillId="4" borderId="0" xfId="66" applyFont="1" applyFill="1" applyAlignment="1">
      <alignment horizontal="center" vertical="center"/>
    </xf>
    <xf numFmtId="0" fontId="53" fillId="3" borderId="0" xfId="66" applyFont="1" applyFill="1" applyAlignment="1">
      <alignment horizontal="center" vertical="center"/>
    </xf>
    <xf numFmtId="0" fontId="45" fillId="0" borderId="63" xfId="0" applyFont="1" applyFill="1" applyBorder="1" applyAlignment="1">
      <alignment horizontal="center" vertical="center" wrapText="1"/>
    </xf>
    <xf numFmtId="3" fontId="45" fillId="0" borderId="64" xfId="0" applyNumberFormat="1" applyFont="1" applyFill="1" applyBorder="1" applyAlignment="1">
      <alignment horizontal="center" vertical="center" wrapText="1"/>
    </xf>
    <xf numFmtId="9" fontId="45" fillId="0" borderId="64" xfId="68" applyFont="1" applyFill="1" applyBorder="1" applyAlignment="1">
      <alignment horizontal="center" vertical="center" wrapText="1"/>
    </xf>
    <xf numFmtId="166" fontId="45" fillId="0" borderId="44" xfId="68" applyNumberFormat="1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9" fontId="45" fillId="0" borderId="66" xfId="68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 wrapText="1"/>
    </xf>
    <xf numFmtId="3" fontId="45" fillId="0" borderId="6" xfId="0" applyNumberFormat="1" applyFont="1" applyFill="1" applyBorder="1" applyAlignment="1">
      <alignment horizontal="center" vertical="center" wrapText="1"/>
    </xf>
    <xf numFmtId="9" fontId="45" fillId="0" borderId="67" xfId="68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55" fillId="9" borderId="39" xfId="0" applyFont="1" applyFill="1" applyBorder="1"/>
    <xf numFmtId="0" fontId="0" fillId="0" borderId="39" xfId="0" quotePrefix="1" applyFill="1" applyBorder="1" applyAlignment="1">
      <alignment horizontal="center"/>
    </xf>
    <xf numFmtId="0" fontId="0" fillId="0" borderId="39" xfId="0" applyFill="1" applyBorder="1" applyAlignment="1">
      <alignment horizontal="left"/>
    </xf>
    <xf numFmtId="0" fontId="0" fillId="0" borderId="39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Alignment="1">
      <alignment horizontal="left"/>
    </xf>
    <xf numFmtId="164" fontId="0" fillId="3" borderId="39" xfId="0" applyNumberFormat="1" applyFill="1" applyBorder="1" applyAlignment="1">
      <alignment horizontal="center"/>
    </xf>
    <xf numFmtId="0" fontId="0" fillId="3" borderId="39" xfId="230" applyFont="1" applyFill="1" applyBorder="1"/>
    <xf numFmtId="0" fontId="0" fillId="3" borderId="39" xfId="0" applyFill="1" applyBorder="1"/>
    <xf numFmtId="0" fontId="0" fillId="3" borderId="39" xfId="0" applyNumberFormat="1" applyFill="1" applyBorder="1" applyAlignment="1">
      <alignment horizontal="center"/>
    </xf>
    <xf numFmtId="166" fontId="0" fillId="3" borderId="39" xfId="0" applyNumberFormat="1" applyFill="1" applyBorder="1" applyAlignment="1">
      <alignment horizontal="center"/>
    </xf>
    <xf numFmtId="2" fontId="0" fillId="3" borderId="39" xfId="0" applyNumberFormat="1" applyFill="1" applyBorder="1" applyAlignment="1">
      <alignment horizontal="center"/>
    </xf>
    <xf numFmtId="2" fontId="0" fillId="3" borderId="39" xfId="68" applyNumberFormat="1" applyFont="1" applyFill="1" applyBorder="1" applyAlignment="1">
      <alignment horizontal="center"/>
    </xf>
    <xf numFmtId="0" fontId="0" fillId="3" borderId="39" xfId="0" applyNumberFormat="1" applyFill="1" applyBorder="1" applyAlignment="1">
      <alignment horizontal="left"/>
    </xf>
    <xf numFmtId="9" fontId="0" fillId="3" borderId="39" xfId="0" applyNumberFormat="1" applyFill="1" applyBorder="1" applyAlignment="1">
      <alignment horizontal="left"/>
    </xf>
    <xf numFmtId="0" fontId="0" fillId="0" borderId="39" xfId="230" applyFont="1" applyBorder="1"/>
    <xf numFmtId="9" fontId="0" fillId="0" borderId="39" xfId="0" applyNumberFormat="1" applyBorder="1" applyAlignment="1">
      <alignment horizontal="left"/>
    </xf>
    <xf numFmtId="0" fontId="0" fillId="0" borderId="39" xfId="0" applyNumberFormat="1" applyFill="1" applyBorder="1" applyAlignment="1">
      <alignment horizontal="center"/>
    </xf>
    <xf numFmtId="0" fontId="0" fillId="0" borderId="39" xfId="0" applyNumberFormat="1" applyBorder="1" applyAlignment="1">
      <alignment horizontal="left"/>
    </xf>
    <xf numFmtId="166" fontId="0" fillId="14" borderId="39" xfId="0" applyNumberFormat="1" applyFill="1" applyBorder="1" applyAlignment="1">
      <alignment horizontal="left"/>
    </xf>
    <xf numFmtId="0" fontId="65" fillId="0" borderId="0" xfId="65" applyFont="1" applyAlignment="1">
      <alignment horizontal="center" vertical="center"/>
    </xf>
    <xf numFmtId="164" fontId="42" fillId="0" borderId="5" xfId="11" quotePrefix="1" applyNumberFormat="1" applyBorder="1" applyAlignment="1">
      <alignment horizontal="center" vertical="center" wrapText="1"/>
    </xf>
    <xf numFmtId="0" fontId="45" fillId="0" borderId="5" xfId="11" applyFont="1" applyBorder="1" applyAlignment="1">
      <alignment horizontal="center" vertical="center" wrapText="1"/>
    </xf>
    <xf numFmtId="0" fontId="42" fillId="0" borderId="5" xfId="11" applyBorder="1" applyAlignment="1">
      <alignment wrapText="1"/>
    </xf>
    <xf numFmtId="164" fontId="42" fillId="0" borderId="5" xfId="11" applyNumberFormat="1" applyBorder="1" applyAlignment="1">
      <alignment wrapText="1"/>
    </xf>
    <xf numFmtId="0" fontId="1" fillId="0" borderId="0" xfId="238"/>
    <xf numFmtId="0" fontId="1" fillId="0" borderId="0" xfId="238" applyNumberFormat="1"/>
    <xf numFmtId="0" fontId="1" fillId="0" borderId="0" xfId="237" applyNumberFormat="1" applyFont="1"/>
    <xf numFmtId="0" fontId="1" fillId="0" borderId="0" xfId="237" applyFont="1"/>
    <xf numFmtId="0" fontId="1" fillId="0" borderId="0" xfId="237" applyFont="1" applyAlignment="1">
      <alignment horizontal="center" vertical="center" wrapText="1"/>
    </xf>
    <xf numFmtId="0" fontId="1" fillId="3" borderId="0" xfId="238" applyFill="1"/>
    <xf numFmtId="0" fontId="3" fillId="0" borderId="39" xfId="23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9" fillId="0" borderId="0" xfId="230" applyBorder="1"/>
    <xf numFmtId="164" fontId="42" fillId="0" borderId="5" xfId="11" quotePrefix="1" applyNumberFormat="1" applyBorder="1" applyAlignment="1">
      <alignment vertical="center" wrapText="1"/>
    </xf>
    <xf numFmtId="0" fontId="42" fillId="0" borderId="5" xfId="11" applyBorder="1" applyAlignment="1">
      <alignment horizontal="center" vertical="center" wrapText="1"/>
    </xf>
    <xf numFmtId="0" fontId="6" fillId="0" borderId="39" xfId="235" applyFill="1" applyBorder="1" applyAlignment="1">
      <alignment horizontal="center"/>
    </xf>
    <xf numFmtId="0" fontId="61" fillId="0" borderId="0" xfId="65" applyFont="1" applyFill="1" applyBorder="1" applyAlignment="1">
      <alignment horizontal="center" vertical="center"/>
    </xf>
    <xf numFmtId="0" fontId="63" fillId="3" borderId="0" xfId="67" applyFont="1" applyFill="1" applyBorder="1" applyAlignment="1" applyProtection="1">
      <alignment horizontal="center" vertical="center"/>
    </xf>
    <xf numFmtId="0" fontId="51" fillId="8" borderId="14" xfId="66" applyFont="1" applyFill="1" applyBorder="1" applyAlignment="1">
      <alignment horizontal="left" vertical="center"/>
    </xf>
    <xf numFmtId="0" fontId="69" fillId="50" borderId="37" xfId="0" applyFont="1" applyFill="1" applyBorder="1" applyAlignment="1">
      <alignment horizontal="center" vertical="top" wrapText="1"/>
    </xf>
    <xf numFmtId="0" fontId="69" fillId="50" borderId="38" xfId="0" applyFont="1" applyFill="1" applyBorder="1" applyAlignment="1">
      <alignment horizontal="center" vertical="top" wrapText="1"/>
    </xf>
    <xf numFmtId="0" fontId="50" fillId="5" borderId="47" xfId="0" applyFont="1" applyFill="1" applyBorder="1" applyAlignment="1">
      <alignment horizontal="center" vertical="top" wrapText="1"/>
    </xf>
    <xf numFmtId="0" fontId="50" fillId="5" borderId="4" xfId="0" applyFont="1" applyFill="1" applyBorder="1" applyAlignment="1">
      <alignment horizontal="center" vertical="top" wrapText="1"/>
    </xf>
    <xf numFmtId="0" fontId="50" fillId="5" borderId="3" xfId="0" applyFont="1" applyFill="1" applyBorder="1" applyAlignment="1">
      <alignment horizontal="center" vertical="top" wrapText="1"/>
    </xf>
    <xf numFmtId="0" fontId="54" fillId="0" borderId="44" xfId="0" applyFont="1" applyFill="1" applyBorder="1" applyAlignment="1">
      <alignment horizontal="center" vertical="center" wrapText="1"/>
    </xf>
    <xf numFmtId="0" fontId="54" fillId="0" borderId="6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0" fontId="44" fillId="2" borderId="13" xfId="0" applyFont="1" applyFill="1" applyBorder="1" applyAlignment="1">
      <alignment horizontal="center" vertical="center" wrapText="1"/>
    </xf>
    <xf numFmtId="0" fontId="44" fillId="2" borderId="46" xfId="0" applyFont="1" applyFill="1" applyBorder="1" applyAlignment="1">
      <alignment horizontal="center" vertical="center" wrapText="1"/>
    </xf>
    <xf numFmtId="3" fontId="52" fillId="2" borderId="10" xfId="0" applyNumberFormat="1" applyFont="1" applyFill="1" applyBorder="1" applyAlignment="1">
      <alignment horizontal="center" vertical="center" wrapText="1"/>
    </xf>
    <xf numFmtId="3" fontId="52" fillId="2" borderId="20" xfId="0" applyNumberFormat="1" applyFont="1" applyFill="1" applyBorder="1" applyAlignment="1">
      <alignment horizontal="center" vertical="center" wrapText="1"/>
    </xf>
    <xf numFmtId="0" fontId="53" fillId="3" borderId="0" xfId="66" applyFont="1" applyFill="1" applyAlignment="1">
      <alignment horizontal="center" vertical="center"/>
    </xf>
    <xf numFmtId="0" fontId="69" fillId="51" borderId="37" xfId="0" applyFont="1" applyFill="1" applyBorder="1" applyAlignment="1">
      <alignment horizontal="center" vertical="top" wrapText="1"/>
    </xf>
    <xf numFmtId="0" fontId="69" fillId="51" borderId="38" xfId="0" applyFont="1" applyFill="1" applyBorder="1" applyAlignment="1">
      <alignment horizontal="center" vertical="top" wrapText="1"/>
    </xf>
    <xf numFmtId="0" fontId="19" fillId="9" borderId="39" xfId="66" applyFont="1" applyFill="1" applyBorder="1" applyAlignment="1">
      <alignment horizontal="center" vertical="center"/>
    </xf>
    <xf numFmtId="0" fontId="6" fillId="0" borderId="36" xfId="235" applyBorder="1" applyAlignment="1">
      <alignment horizontal="center" vertical="center" wrapText="1"/>
    </xf>
    <xf numFmtId="0" fontId="6" fillId="0" borderId="20" xfId="235" applyBorder="1" applyAlignment="1">
      <alignment horizontal="center" vertical="center" wrapText="1"/>
    </xf>
    <xf numFmtId="0" fontId="108" fillId="48" borderId="39" xfId="235" applyFont="1" applyFill="1" applyBorder="1" applyAlignment="1">
      <alignment horizontal="center" vertical="center" wrapText="1"/>
    </xf>
    <xf numFmtId="0" fontId="2" fillId="15" borderId="36" xfId="235" applyFont="1" applyFill="1" applyBorder="1" applyAlignment="1">
      <alignment horizontal="center" vertical="center" wrapText="1"/>
    </xf>
    <xf numFmtId="0" fontId="6" fillId="15" borderId="20" xfId="235" applyFill="1" applyBorder="1" applyAlignment="1">
      <alignment horizontal="center" vertical="center" wrapText="1"/>
    </xf>
    <xf numFmtId="0" fontId="6" fillId="0" borderId="34" xfId="235" applyBorder="1" applyAlignment="1">
      <alignment horizontal="center" vertical="center" wrapText="1"/>
    </xf>
    <xf numFmtId="0" fontId="6" fillId="0" borderId="12" xfId="235" applyBorder="1" applyAlignment="1">
      <alignment horizontal="center" vertical="center" wrapText="1"/>
    </xf>
    <xf numFmtId="0" fontId="6" fillId="0" borderId="35" xfId="235" applyBorder="1" applyAlignment="1">
      <alignment horizontal="center" vertical="center" wrapText="1"/>
    </xf>
    <xf numFmtId="0" fontId="6" fillId="6" borderId="34" xfId="235" applyFill="1" applyBorder="1" applyAlignment="1">
      <alignment horizontal="right" vertical="center" indent="3"/>
    </xf>
    <xf numFmtId="0" fontId="6" fillId="6" borderId="12" xfId="235" applyFill="1" applyBorder="1" applyAlignment="1">
      <alignment horizontal="right" vertical="center" indent="3"/>
    </xf>
    <xf numFmtId="0" fontId="6" fillId="6" borderId="35" xfId="235" applyFill="1" applyBorder="1" applyAlignment="1">
      <alignment horizontal="right" vertical="center" indent="3"/>
    </xf>
    <xf numFmtId="0" fontId="6" fillId="9" borderId="34" xfId="235" applyFill="1" applyBorder="1" applyAlignment="1">
      <alignment horizontal="right" vertical="center" indent="3"/>
    </xf>
    <xf numFmtId="0" fontId="6" fillId="9" borderId="12" xfId="235" applyFill="1" applyBorder="1" applyAlignment="1">
      <alignment horizontal="right" vertical="center" indent="3"/>
    </xf>
    <xf numFmtId="0" fontId="6" fillId="9" borderId="35" xfId="235" applyFill="1" applyBorder="1" applyAlignment="1">
      <alignment horizontal="right" vertical="center" indent="3"/>
    </xf>
    <xf numFmtId="0" fontId="6" fillId="0" borderId="36" xfId="235" applyBorder="1" applyAlignment="1">
      <alignment horizontal="center" vertical="center"/>
    </xf>
    <xf numFmtId="0" fontId="6" fillId="0" borderId="20" xfId="235" applyBorder="1" applyAlignment="1">
      <alignment horizontal="center" vertical="center"/>
    </xf>
    <xf numFmtId="0" fontId="6" fillId="56" borderId="36" xfId="235" applyFill="1" applyBorder="1" applyAlignment="1">
      <alignment horizontal="center" vertical="center" wrapText="1"/>
    </xf>
    <xf numFmtId="0" fontId="6" fillId="56" borderId="20" xfId="235" applyFill="1" applyBorder="1" applyAlignment="1">
      <alignment horizontal="center" vertical="center" wrapText="1"/>
    </xf>
    <xf numFmtId="0" fontId="107" fillId="53" borderId="51" xfId="32" applyFont="1" applyFill="1" applyBorder="1" applyAlignment="1">
      <alignment horizontal="center" vertical="center"/>
    </xf>
    <xf numFmtId="0" fontId="107" fillId="53" borderId="53" xfId="32" applyFont="1" applyFill="1" applyBorder="1" applyAlignment="1">
      <alignment horizontal="center" vertical="center"/>
    </xf>
    <xf numFmtId="0" fontId="105" fillId="2" borderId="50" xfId="32" applyFont="1" applyFill="1" applyBorder="1" applyAlignment="1">
      <alignment horizontal="left" vertical="center"/>
    </xf>
    <xf numFmtId="0" fontId="105" fillId="2" borderId="54" xfId="32" applyFont="1" applyFill="1" applyBorder="1" applyAlignment="1">
      <alignment horizontal="left" vertical="center"/>
    </xf>
    <xf numFmtId="0" fontId="106" fillId="52" borderId="51" xfId="32" applyFont="1" applyFill="1" applyBorder="1" applyAlignment="1">
      <alignment horizontal="center" vertical="center"/>
    </xf>
    <xf numFmtId="0" fontId="106" fillId="52" borderId="52" xfId="32" applyFont="1" applyFill="1" applyBorder="1" applyAlignment="1">
      <alignment horizontal="center" vertical="center"/>
    </xf>
    <xf numFmtId="0" fontId="106" fillId="52" borderId="53" xfId="32" applyFont="1" applyFill="1" applyBorder="1" applyAlignment="1">
      <alignment horizontal="center" vertical="center"/>
    </xf>
    <xf numFmtId="0" fontId="107" fillId="53" borderId="50" xfId="32" applyFont="1" applyFill="1" applyBorder="1" applyAlignment="1">
      <alignment horizontal="center" vertical="center"/>
    </xf>
    <xf numFmtId="0" fontId="107" fillId="53" borderId="54" xfId="32" applyFont="1" applyFill="1" applyBorder="1" applyAlignment="1">
      <alignment horizontal="center" vertical="center"/>
    </xf>
    <xf numFmtId="0" fontId="107" fillId="54" borderId="51" xfId="32" applyFont="1" applyFill="1" applyBorder="1" applyAlignment="1">
      <alignment horizontal="center" vertical="center"/>
    </xf>
    <xf numFmtId="0" fontId="107" fillId="54" borderId="52" xfId="32" applyFont="1" applyFill="1" applyBorder="1" applyAlignment="1">
      <alignment horizontal="center" vertical="center"/>
    </xf>
    <xf numFmtId="0" fontId="107" fillId="54" borderId="53" xfId="32" applyFont="1" applyFill="1" applyBorder="1" applyAlignment="1">
      <alignment horizontal="center" vertical="center"/>
    </xf>
    <xf numFmtId="0" fontId="107" fillId="53" borderId="51" xfId="0" applyFont="1" applyFill="1" applyBorder="1" applyAlignment="1">
      <alignment horizontal="center" vertical="center"/>
    </xf>
    <xf numFmtId="0" fontId="107" fillId="53" borderId="53" xfId="0" applyFont="1" applyFill="1" applyBorder="1" applyAlignment="1">
      <alignment horizontal="center" vertical="center"/>
    </xf>
    <xf numFmtId="0" fontId="105" fillId="2" borderId="50" xfId="0" applyFont="1" applyFill="1" applyBorder="1" applyAlignment="1">
      <alignment horizontal="left" vertical="center"/>
    </xf>
    <xf numFmtId="0" fontId="105" fillId="2" borderId="54" xfId="0" applyFont="1" applyFill="1" applyBorder="1" applyAlignment="1">
      <alignment horizontal="left" vertical="center"/>
    </xf>
    <xf numFmtId="0" fontId="106" fillId="52" borderId="51" xfId="0" applyFont="1" applyFill="1" applyBorder="1" applyAlignment="1">
      <alignment horizontal="center" vertical="center"/>
    </xf>
    <xf numFmtId="0" fontId="106" fillId="52" borderId="52" xfId="0" applyFont="1" applyFill="1" applyBorder="1" applyAlignment="1">
      <alignment horizontal="center" vertical="center"/>
    </xf>
    <xf numFmtId="0" fontId="107" fillId="53" borderId="50" xfId="0" applyFont="1" applyFill="1" applyBorder="1" applyAlignment="1">
      <alignment horizontal="center" vertical="center"/>
    </xf>
    <xf numFmtId="0" fontId="107" fillId="53" borderId="54" xfId="0" applyFont="1" applyFill="1" applyBorder="1" applyAlignment="1">
      <alignment horizontal="center" vertical="center"/>
    </xf>
    <xf numFmtId="0" fontId="107" fillId="54" borderId="51" xfId="0" applyFont="1" applyFill="1" applyBorder="1" applyAlignment="1">
      <alignment horizontal="center" vertical="center"/>
    </xf>
    <xf numFmtId="0" fontId="107" fillId="54" borderId="52" xfId="0" applyFont="1" applyFill="1" applyBorder="1" applyAlignment="1">
      <alignment horizontal="center" vertical="center"/>
    </xf>
    <xf numFmtId="0" fontId="107" fillId="54" borderId="53" xfId="0" applyFont="1" applyFill="1" applyBorder="1" applyAlignment="1">
      <alignment horizontal="center" vertical="center"/>
    </xf>
    <xf numFmtId="0" fontId="106" fillId="52" borderId="53" xfId="0" applyFont="1" applyFill="1" applyBorder="1" applyAlignment="1">
      <alignment horizontal="center" vertical="center"/>
    </xf>
    <xf numFmtId="0" fontId="107" fillId="53" borderId="51" xfId="0" applyFont="1" applyFill="1" applyBorder="1" applyAlignment="1">
      <alignment horizontal="center" vertical="center" wrapText="1"/>
    </xf>
    <xf numFmtId="0" fontId="107" fillId="53" borderId="53" xfId="0" applyFont="1" applyFill="1" applyBorder="1" applyAlignment="1">
      <alignment horizontal="center" vertical="center" wrapText="1"/>
    </xf>
    <xf numFmtId="0" fontId="105" fillId="2" borderId="50" xfId="0" applyFont="1" applyFill="1" applyBorder="1" applyAlignment="1">
      <alignment horizontal="left" vertical="center" wrapText="1"/>
    </xf>
    <xf numFmtId="0" fontId="105" fillId="2" borderId="54" xfId="0" applyFont="1" applyFill="1" applyBorder="1" applyAlignment="1">
      <alignment horizontal="left" vertical="center" wrapText="1"/>
    </xf>
    <xf numFmtId="0" fontId="106" fillId="52" borderId="51" xfId="0" applyFont="1" applyFill="1" applyBorder="1" applyAlignment="1">
      <alignment horizontal="center" vertical="center" wrapText="1"/>
    </xf>
    <xf numFmtId="0" fontId="106" fillId="52" borderId="52" xfId="0" applyFont="1" applyFill="1" applyBorder="1" applyAlignment="1">
      <alignment horizontal="center" vertical="center" wrapText="1"/>
    </xf>
    <xf numFmtId="0" fontId="106" fillId="52" borderId="53" xfId="0" applyFont="1" applyFill="1" applyBorder="1" applyAlignment="1">
      <alignment horizontal="center" vertical="center" wrapText="1"/>
    </xf>
    <xf numFmtId="0" fontId="107" fillId="53" borderId="50" xfId="0" applyFont="1" applyFill="1" applyBorder="1" applyAlignment="1">
      <alignment horizontal="center" vertical="center" wrapText="1"/>
    </xf>
    <xf numFmtId="0" fontId="107" fillId="53" borderId="54" xfId="0" applyFont="1" applyFill="1" applyBorder="1" applyAlignment="1">
      <alignment horizontal="center" vertical="center" wrapText="1"/>
    </xf>
    <xf numFmtId="0" fontId="107" fillId="54" borderId="51" xfId="0" applyFont="1" applyFill="1" applyBorder="1" applyAlignment="1">
      <alignment horizontal="center" vertical="center" wrapText="1"/>
    </xf>
    <xf numFmtId="0" fontId="107" fillId="54" borderId="52" xfId="0" applyFont="1" applyFill="1" applyBorder="1" applyAlignment="1">
      <alignment horizontal="center" vertical="center" wrapText="1"/>
    </xf>
    <xf numFmtId="0" fontId="107" fillId="54" borderId="53" xfId="0" applyFont="1" applyFill="1" applyBorder="1" applyAlignment="1">
      <alignment horizontal="center" vertical="center" wrapText="1"/>
    </xf>
  </cellXfs>
  <cellStyles count="239">
    <cellStyle name="20% - Accent1 2" xfId="101"/>
    <cellStyle name="20% - Accent2 2" xfId="102"/>
    <cellStyle name="20% - Accent3 2" xfId="103"/>
    <cellStyle name="20% - Accent4 2" xfId="104"/>
    <cellStyle name="20% - Accent5 2" xfId="105"/>
    <cellStyle name="20% - Accent6 2" xfId="106"/>
    <cellStyle name="40% - Accent1 2" xfId="107"/>
    <cellStyle name="40% - Accent2 2" xfId="108"/>
    <cellStyle name="40% - Accent3 2" xfId="109"/>
    <cellStyle name="40% - Accent4 2" xfId="110"/>
    <cellStyle name="40% - Accent5 2" xfId="111"/>
    <cellStyle name="40% - Accent6 2" xfId="112"/>
    <cellStyle name="60% - Accent1 2" xfId="113"/>
    <cellStyle name="60% - Accent2 2" xfId="114"/>
    <cellStyle name="60% - Accent3 2" xfId="115"/>
    <cellStyle name="60% - Accent4 2" xfId="116"/>
    <cellStyle name="60% - Accent5 2" xfId="117"/>
    <cellStyle name="60% - Accent6 2" xfId="118"/>
    <cellStyle name="Accent1 2" xfId="119"/>
    <cellStyle name="Accent2 2" xfId="120"/>
    <cellStyle name="Accent3 2" xfId="121"/>
    <cellStyle name="Accent4 2" xfId="122"/>
    <cellStyle name="Accent5 2" xfId="123"/>
    <cellStyle name="Accent6 2" xfId="124"/>
    <cellStyle name="Bad 2" xfId="125"/>
    <cellStyle name="Calculation 2" xfId="126"/>
    <cellStyle name="Check Cell 2" xfId="127"/>
    <cellStyle name="Explanatory Text 2" xfId="128"/>
    <cellStyle name="Followed Hyperlink 2" xfId="200"/>
    <cellStyle name="Good 2" xfId="129"/>
    <cellStyle name="Heading 1 2" xfId="130"/>
    <cellStyle name="Heading 2 2" xfId="131"/>
    <cellStyle name="Heading 3 2" xfId="132"/>
    <cellStyle name="Heading 4 2" xfId="133"/>
    <cellStyle name="Hyperlink" xfId="67" builtinId="8"/>
    <cellStyle name="Hyperlink 2" xfId="201"/>
    <cellStyle name="Input 2" xfId="134"/>
    <cellStyle name="Linked Cell 2" xfId="135"/>
    <cellStyle name="Neutral 2" xfId="136"/>
    <cellStyle name="Normal" xfId="0" builtinId="0"/>
    <cellStyle name="Normal 10" xfId="12"/>
    <cellStyle name="Normal 10 2" xfId="24"/>
    <cellStyle name="Normal 10 2 2" xfId="50"/>
    <cellStyle name="Normal 10 2 2 2" xfId="96"/>
    <cellStyle name="Normal 10 2 3" xfId="37"/>
    <cellStyle name="Normal 10 2 3 2" xfId="144"/>
    <cellStyle name="Normal 10 2 4" xfId="80"/>
    <cellStyle name="Normal 10 2 4 2" xfId="145"/>
    <cellStyle name="Normal 10 2 5" xfId="146"/>
    <cellStyle name="Normal 10 3" xfId="59"/>
    <cellStyle name="Normal 10 3 2" xfId="147"/>
    <cellStyle name="Normal 10 4" xfId="32"/>
    <cellStyle name="Normal 11" xfId="14"/>
    <cellStyle name="Normal 11 2" xfId="33"/>
    <cellStyle name="Normal 11 2 2" xfId="148"/>
    <cellStyle name="Normal 11 3" xfId="149"/>
    <cellStyle name="Normal 12" xfId="17"/>
    <cellStyle name="Normal 12 2" xfId="60"/>
    <cellStyle name="Normal 12 2 2" xfId="150"/>
    <cellStyle name="Normal 12 3" xfId="47"/>
    <cellStyle name="Normal 12 3 2" xfId="151"/>
    <cellStyle name="Normal 12 4" xfId="34"/>
    <cellStyle name="Normal 12 4 2" xfId="152"/>
    <cellStyle name="Normal 12 5" xfId="153"/>
    <cellStyle name="Normal 13" xfId="18"/>
    <cellStyle name="Normal 13 2" xfId="154"/>
    <cellStyle name="Normal 14" xfId="19"/>
    <cellStyle name="Normal 14 2" xfId="20"/>
    <cellStyle name="Normal 14 2 2" xfId="63"/>
    <cellStyle name="Normal 15" xfId="64"/>
    <cellStyle name="Normal 15 2" xfId="66"/>
    <cellStyle name="Normal 15 2 2" xfId="76"/>
    <cellStyle name="Normal 15 2 2 2" xfId="155"/>
    <cellStyle name="Normal 15 2 3" xfId="156"/>
    <cellStyle name="Normal 15 3" xfId="157"/>
    <cellStyle name="Normal 16" xfId="65"/>
    <cellStyle name="Normal 16 2" xfId="78"/>
    <cellStyle name="Normal 16 3" xfId="158"/>
    <cellStyle name="Normal 16 4" xfId="224"/>
    <cellStyle name="Normal 17" xfId="70"/>
    <cellStyle name="Normal 17 2" xfId="159"/>
    <cellStyle name="Normal 18" xfId="72"/>
    <cellStyle name="Normal 19" xfId="73"/>
    <cellStyle name="Normal 2" xfId="1"/>
    <cellStyle name="Normal 2 10" xfId="227"/>
    <cellStyle name="Normal 2 2" xfId="11"/>
    <cellStyle name="Normal 2 2 2" xfId="232"/>
    <cellStyle name="Normal 2 3" xfId="21"/>
    <cellStyle name="Normal 2 3 2" xfId="93"/>
    <cellStyle name="Normal 2 3 2 2" xfId="97"/>
    <cellStyle name="Normal 2 3 2 2 2" xfId="210"/>
    <cellStyle name="Normal 2 3 2 3" xfId="206"/>
    <cellStyle name="Normal 2 3 3" xfId="203"/>
    <cellStyle name="Normal 2 4" xfId="69"/>
    <cellStyle name="Normal 2 5" xfId="71"/>
    <cellStyle name="Normal 2 6" xfId="89"/>
    <cellStyle name="Normal 2 6 2" xfId="160"/>
    <cellStyle name="Normal 2 6 2 2" xfId="161"/>
    <cellStyle name="Normal 2 6 3" xfId="162"/>
    <cellStyle name="Normal 2 7" xfId="199"/>
    <cellStyle name="Normal 2 7 2" xfId="211"/>
    <cellStyle name="Normal 2 8" xfId="212"/>
    <cellStyle name="Normal 2 9" xfId="226"/>
    <cellStyle name="Normal 20" xfId="75"/>
    <cellStyle name="Normal 20 2" xfId="98"/>
    <cellStyle name="Normal 21" xfId="79"/>
    <cellStyle name="Normal 22" xfId="84"/>
    <cellStyle name="Normal 23" xfId="85"/>
    <cellStyle name="Normal 24" xfId="86"/>
    <cellStyle name="Normal 25" xfId="87"/>
    <cellStyle name="Normal 26" xfId="88"/>
    <cellStyle name="Normal 26 2" xfId="213"/>
    <cellStyle name="Normal 27" xfId="90"/>
    <cellStyle name="Normal 27 2" xfId="214"/>
    <cellStyle name="Normal 28" xfId="91"/>
    <cellStyle name="Normal 29" xfId="92"/>
    <cellStyle name="Normal 3" xfId="2"/>
    <cellStyle name="Normal 3 2" xfId="4"/>
    <cellStyle name="Normal 3 2 2" xfId="53"/>
    <cellStyle name="Normal 3 2 3" xfId="40"/>
    <cellStyle name="Normal 3 2 4" xfId="27"/>
    <cellStyle name="Normal 3 3" xfId="51"/>
    <cellStyle name="Normal 3 4" xfId="38"/>
    <cellStyle name="Normal 3 5" xfId="25"/>
    <cellStyle name="Normal 30" xfId="94"/>
    <cellStyle name="Normal 31" xfId="100"/>
    <cellStyle name="Normal 31 2" xfId="205"/>
    <cellStyle name="Normal 31 3" xfId="234"/>
    <cellStyle name="Normal 32" xfId="141"/>
    <cellStyle name="Normal 33" xfId="142"/>
    <cellStyle name="Normal 34" xfId="143"/>
    <cellStyle name="Normal 34 2" xfId="163"/>
    <cellStyle name="Normal 34 3" xfId="215"/>
    <cellStyle name="Normal 35" xfId="164"/>
    <cellStyle name="Normal 36" xfId="165"/>
    <cellStyle name="Normal 37" xfId="166"/>
    <cellStyle name="Normal 38" xfId="167"/>
    <cellStyle name="Normal 39" xfId="95"/>
    <cellStyle name="Normal 4" xfId="3"/>
    <cellStyle name="Normal 4 2" xfId="22"/>
    <cellStyle name="Normal 4 2 2" xfId="61"/>
    <cellStyle name="Normal 4 2 2 2" xfId="168"/>
    <cellStyle name="Normal 4 2 3" xfId="48"/>
    <cellStyle name="Normal 4 2 3 2" xfId="169"/>
    <cellStyle name="Normal 4 2 4" xfId="35"/>
    <cellStyle name="Normal 4 2 4 2" xfId="170"/>
    <cellStyle name="Normal 4 2 5" xfId="171"/>
    <cellStyle name="Normal 4 3" xfId="23"/>
    <cellStyle name="Normal 4 3 2" xfId="62"/>
    <cellStyle name="Normal 4 3 2 2" xfId="172"/>
    <cellStyle name="Normal 4 3 2 2 2" xfId="173"/>
    <cellStyle name="Normal 4 3 2 2 2 2" xfId="174"/>
    <cellStyle name="Normal 4 3 2 2 3" xfId="175"/>
    <cellStyle name="Normal 4 3 2 3" xfId="176"/>
    <cellStyle name="Normal 4 3 2 3 2" xfId="177"/>
    <cellStyle name="Normal 4 3 2 4" xfId="178"/>
    <cellStyle name="Normal 4 3 3" xfId="49"/>
    <cellStyle name="Normal 4 3 3 2" xfId="179"/>
    <cellStyle name="Normal 4 3 4" xfId="36"/>
    <cellStyle name="Normal 4 3 4 2" xfId="180"/>
    <cellStyle name="Normal 4 3 5" xfId="181"/>
    <cellStyle name="Normal 4 4" xfId="52"/>
    <cellStyle name="Normal 4 4 2" xfId="182"/>
    <cellStyle name="Normal 4 5" xfId="39"/>
    <cellStyle name="Normal 4 5 2" xfId="183"/>
    <cellStyle name="Normal 4 6" xfId="26"/>
    <cellStyle name="Normal 4 6 2" xfId="184"/>
    <cellStyle name="Normal 4 7" xfId="99"/>
    <cellStyle name="Normal 40" xfId="185"/>
    <cellStyle name="Normal 41" xfId="197"/>
    <cellStyle name="Normal 42" xfId="198"/>
    <cellStyle name="Normal 43" xfId="202"/>
    <cellStyle name="Normal 44" xfId="204"/>
    <cellStyle name="Normal 45" xfId="207"/>
    <cellStyle name="Normal 45 2" xfId="217"/>
    <cellStyle name="Normal 46" xfId="208"/>
    <cellStyle name="Normal 47" xfId="209"/>
    <cellStyle name="Normal 48" xfId="216"/>
    <cellStyle name="Normal 49" xfId="218"/>
    <cellStyle name="Normal 5" xfId="5"/>
    <cellStyle name="Normal 5 2" xfId="8"/>
    <cellStyle name="Normal 50" xfId="219"/>
    <cellStyle name="Normal 51" xfId="220"/>
    <cellStyle name="Normal 52" xfId="221"/>
    <cellStyle name="Normal 53" xfId="222"/>
    <cellStyle name="Normal 54" xfId="223"/>
    <cellStyle name="Normal 55" xfId="225"/>
    <cellStyle name="Normal 56" xfId="228"/>
    <cellStyle name="Normal 57" xfId="229"/>
    <cellStyle name="Normal 58" xfId="230"/>
    <cellStyle name="Normal 59" xfId="231"/>
    <cellStyle name="Normal 6" xfId="6"/>
    <cellStyle name="Normal 6 2" xfId="7"/>
    <cellStyle name="Normal 6 2 2" xfId="55"/>
    <cellStyle name="Normal 6 2 3" xfId="42"/>
    <cellStyle name="Normal 6 2 4" xfId="29"/>
    <cellStyle name="Normal 6 3" xfId="54"/>
    <cellStyle name="Normal 6 4" xfId="41"/>
    <cellStyle name="Normal 6 5" xfId="28"/>
    <cellStyle name="Normal 60" xfId="235"/>
    <cellStyle name="Normal 61" xfId="237"/>
    <cellStyle name="Normal 62" xfId="238"/>
    <cellStyle name="Normal 7" xfId="9"/>
    <cellStyle name="Normal 7 2" xfId="15"/>
    <cellStyle name="Normal 7 2 2" xfId="58"/>
    <cellStyle name="Normal 7 2 2 2" xfId="186"/>
    <cellStyle name="Normal 7 2 3" xfId="46"/>
    <cellStyle name="Normal 7 2 3 2" xfId="187"/>
    <cellStyle name="Normal 7 2 4" xfId="31"/>
    <cellStyle name="Normal 7 2 4 2" xfId="188"/>
    <cellStyle name="Normal 7 2 5" xfId="189"/>
    <cellStyle name="Normal 7 3" xfId="56"/>
    <cellStyle name="Normal 7 3 2" xfId="190"/>
    <cellStyle name="Normal 7 4" xfId="43"/>
    <cellStyle name="Normal 7 4 2" xfId="191"/>
    <cellStyle name="Normal 7 5" xfId="30"/>
    <cellStyle name="Normal 7 5 2" xfId="192"/>
    <cellStyle name="Normal 7 6" xfId="193"/>
    <cellStyle name="Normal 8" xfId="10"/>
    <cellStyle name="Normal 8 2" xfId="74"/>
    <cellStyle name="Normal 9" xfId="13"/>
    <cellStyle name="Normal 9 2" xfId="57"/>
    <cellStyle name="Normal 9 3" xfId="45"/>
    <cellStyle name="Note 2" xfId="137"/>
    <cellStyle name="Output 2" xfId="138"/>
    <cellStyle name="Percent" xfId="68" builtinId="5"/>
    <cellStyle name="Percent 10" xfId="236"/>
    <cellStyle name="Percent 2" xfId="16"/>
    <cellStyle name="Percent 2 2" xfId="83"/>
    <cellStyle name="Percent 3" xfId="44"/>
    <cellStyle name="Percent 4" xfId="77"/>
    <cellStyle name="Percent 4 2" xfId="194"/>
    <cellStyle name="Percent 5" xfId="81"/>
    <cellStyle name="Percent 6" xfId="82"/>
    <cellStyle name="Percent 7" xfId="195"/>
    <cellStyle name="Percent 8" xfId="196"/>
    <cellStyle name="Percent 9" xfId="233"/>
    <cellStyle name="Total 2" xfId="139"/>
    <cellStyle name="Warning Text 2" xfId="14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90000"/>
      <color rgb="FFDBB7FF"/>
      <color rgb="FFE4A2F8"/>
      <color rgb="FFCC99FF"/>
      <color rgb="FFFFFFCC"/>
      <color rgb="FFFAFED2"/>
      <color rgb="FFF3FD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/>
              <a:t>Overall Average % Correct</a:t>
            </a:r>
          </a:p>
        </c:rich>
      </c:tx>
      <c:layout>
        <c:manualLayout>
          <c:xMode val="edge"/>
          <c:yMode val="edge"/>
          <c:x val="0.38771929824561402"/>
          <c:y val="5.8866090767803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00321381643182"/>
          <c:y val="0.11790875538148093"/>
          <c:w val="0.76921769323452782"/>
          <c:h val="0.59918220748721529"/>
        </c:manualLayout>
      </c:layout>
      <c:lineChart>
        <c:grouping val="standard"/>
        <c:varyColors val="0"/>
        <c:ser>
          <c:idx val="0"/>
          <c:order val="0"/>
          <c:tx>
            <c:strRef>
              <c:f>'Grade 5'!$O$14</c:f>
              <c:strCache>
                <c:ptCount val="1"/>
                <c:pt idx="0">
                  <c:v>School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ln w="19050"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7D-4FA6-B0A1-53D0859B0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87D-4FA6-B0A1-53D0859B0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A87D-4FA6-B0A1-53D0859B0E7E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D-4FA6-B0A1-53D0859B0E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D-4FA6-B0A1-53D0859B0E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D-4FA6-B0A1-53D0859B0E7E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D-4FA6-B0A1-53D0859B0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'Grade 5'!$P$12:$T$12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'Grade 5'!$P$14:$T$14</c:f>
              <c:numCache>
                <c:formatCode>0\%</c:formatCode>
                <c:ptCount val="5"/>
                <c:pt idx="0">
                  <c:v>47</c:v>
                </c:pt>
                <c:pt idx="1">
                  <c:v>46</c:v>
                </c:pt>
                <c:pt idx="2">
                  <c:v>47.77</c:v>
                </c:pt>
                <c:pt idx="3">
                  <c:v>48.297632317994548</c:v>
                </c:pt>
                <c:pt idx="4">
                  <c:v>47.763873916810617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D-4FA6-B0A1-53D0859B0E7E}"/>
            </c:ext>
          </c:extLst>
        </c:ser>
        <c:ser>
          <c:idx val="1"/>
          <c:order val="1"/>
          <c:tx>
            <c:strRef>
              <c:f>'Grade 5'!$O$13</c:f>
              <c:strCache>
                <c:ptCount val="1"/>
                <c:pt idx="0">
                  <c:v>District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 w="19050">
                <a:solidFill>
                  <a:srgbClr val="FF0000"/>
                </a:solidFill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D-4FA6-B0A1-53D0859B0E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D-4FA6-B0A1-53D0859B0E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D-4FA6-B0A1-53D0859B0E7E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D-4FA6-B0A1-53D0859B0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'Grade 5'!$P$12:$T$12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'Grade 5'!$P$13:$T$13</c:f>
              <c:numCache>
                <c:formatCode>0\%</c:formatCode>
                <c:ptCount val="5"/>
                <c:pt idx="0">
                  <c:v>47</c:v>
                </c:pt>
                <c:pt idx="1">
                  <c:v>46</c:v>
                </c:pt>
                <c:pt idx="2">
                  <c:v>47.77</c:v>
                </c:pt>
                <c:pt idx="3">
                  <c:v>48.297632317994548</c:v>
                </c:pt>
                <c:pt idx="4">
                  <c:v>47.763873916810617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7D-4FA6-B0A1-53D0859B0E7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5536"/>
        <c:axId val="20468256"/>
      </c:lineChart>
      <c:catAx>
        <c:axId val="204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School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68256"/>
        <c:crosses val="autoZero"/>
        <c:auto val="1"/>
        <c:lblAlgn val="ctr"/>
        <c:lblOffset val="100"/>
        <c:noMultiLvlLbl val="0"/>
      </c:catAx>
      <c:valAx>
        <c:axId val="204682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% Correct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760614482013277E-2"/>
              <c:y val="0.15448918833858108"/>
            </c:manualLayout>
          </c:layout>
          <c:overlay val="0"/>
        </c:title>
        <c:numFmt formatCode="0\%" sourceLinked="1"/>
        <c:majorTickMark val="out"/>
        <c:minorTickMark val="none"/>
        <c:tickLblPos val="nextTo"/>
        <c:crossAx val="20465536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89333026678932848"/>
          <c:y val="0.32126331265912972"/>
          <c:w val="9.8970588235294116E-2"/>
          <c:h val="0.2008891097268567"/>
        </c:manualLayout>
      </c:layout>
      <c:overlay val="0"/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/>
              <a:t>Overall Average % Correct</a:t>
            </a:r>
          </a:p>
        </c:rich>
      </c:tx>
      <c:layout>
        <c:manualLayout>
          <c:xMode val="edge"/>
          <c:yMode val="edge"/>
          <c:x val="0.38771929824561402"/>
          <c:y val="5.8866090767803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64041753290499"/>
          <c:y val="0.11790877980791115"/>
          <c:w val="0.76921769323452782"/>
          <c:h val="0.59918220748721529"/>
        </c:manualLayout>
      </c:layout>
      <c:lineChart>
        <c:grouping val="standard"/>
        <c:varyColors val="0"/>
        <c:ser>
          <c:idx val="0"/>
          <c:order val="0"/>
          <c:tx>
            <c:strRef>
              <c:f>'Grade 8'!$O$14</c:f>
              <c:strCache>
                <c:ptCount val="1"/>
                <c:pt idx="0">
                  <c:v>School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ln w="19050"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E7-49F3-8EC1-B68AB698A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75E7-49F3-8EC1-B68AB698A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75E7-49F3-8EC1-B68AB698A31A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7-49F3-8EC1-B68AB698A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7-49F3-8EC1-B68AB698A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7-49F3-8EC1-B68AB698A31A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7-49F3-8EC1-B68AB698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'Grade 8'!$P$12:$T$12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'Grade 8'!$P$14:$T$14</c:f>
              <c:numCache>
                <c:formatCode>0\%</c:formatCode>
                <c:ptCount val="5"/>
                <c:pt idx="0">
                  <c:v>40</c:v>
                </c:pt>
                <c:pt idx="1">
                  <c:v>39</c:v>
                </c:pt>
                <c:pt idx="2">
                  <c:v>39.47</c:v>
                </c:pt>
                <c:pt idx="3">
                  <c:v>39.227314222381217</c:v>
                </c:pt>
                <c:pt idx="4">
                  <c:v>40.99821535746014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7-49F3-8EC1-B68AB698A31A}"/>
            </c:ext>
          </c:extLst>
        </c:ser>
        <c:ser>
          <c:idx val="1"/>
          <c:order val="1"/>
          <c:tx>
            <c:strRef>
              <c:f>'Grade 8'!$O$13</c:f>
              <c:strCache>
                <c:ptCount val="1"/>
                <c:pt idx="0">
                  <c:v>District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 w="19050">
                <a:solidFill>
                  <a:srgbClr val="FF0000"/>
                </a:solidFill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7-49F3-8EC1-B68AB698A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7-49F3-8EC1-B68AB698A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7-49F3-8EC1-B68AB698A31A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7-49F3-8EC1-B68AB698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'Grade 8'!$P$12:$T$12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'Grade 8'!$P$13:$T$13</c:f>
              <c:numCache>
                <c:formatCode>0\%</c:formatCode>
                <c:ptCount val="5"/>
                <c:pt idx="0">
                  <c:v>40</c:v>
                </c:pt>
                <c:pt idx="1">
                  <c:v>39</c:v>
                </c:pt>
                <c:pt idx="2">
                  <c:v>39.47</c:v>
                </c:pt>
                <c:pt idx="3">
                  <c:v>39.227314222381217</c:v>
                </c:pt>
                <c:pt idx="4">
                  <c:v>40.99821535746014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7-49F3-8EC1-B68AB698A3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54656"/>
        <c:axId val="20463360"/>
      </c:lineChart>
      <c:catAx>
        <c:axId val="2045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School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63360"/>
        <c:crosses val="autoZero"/>
        <c:auto val="1"/>
        <c:lblAlgn val="ctr"/>
        <c:lblOffset val="100"/>
        <c:noMultiLvlLbl val="0"/>
      </c:catAx>
      <c:valAx>
        <c:axId val="204633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% Correct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126627553908704E-2"/>
              <c:y val="0.14860257926180065"/>
            </c:manualLayout>
          </c:layout>
          <c:overlay val="0"/>
        </c:title>
        <c:numFmt formatCode="0\%" sourceLinked="1"/>
        <c:majorTickMark val="out"/>
        <c:minorTickMark val="none"/>
        <c:tickLblPos val="nextTo"/>
        <c:crossAx val="20454656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89333026678932848"/>
          <c:y val="0.32126331265912972"/>
          <c:w val="9.8970588235294116E-2"/>
          <c:h val="0.2008891097268567"/>
        </c:manualLayout>
      </c:layout>
      <c:overlay val="0"/>
    </c:legend>
    <c:plotVisOnly val="1"/>
    <c:dispBlanksAs val="gap"/>
    <c:showDLblsOverMax val="0"/>
  </c:chart>
  <c:spPr>
    <a:solidFill>
      <a:schemeClr val="accent4">
        <a:lumMod val="40000"/>
        <a:lumOff val="60000"/>
      </a:schemeClr>
    </a:solidFill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Drop" dropStyle="combo" dx="16" fmlaLink="$C$3" fmlaRange="SchList!$B$1:$B$490" sel="1" val="0"/>
</file>

<file path=xl/diagrams/_rels/data1.xml.rels><?xml version="1.0" encoding="UTF-8" standalone="yes"?>
<Relationships xmlns="http://schemas.openxmlformats.org/package/2006/relationships"><Relationship Id="rId2" Type="http://schemas.openxmlformats.org/officeDocument/2006/relationships/hyperlink" Target="#'Grade 8'!A1"/><Relationship Id="rId1" Type="http://schemas.openxmlformats.org/officeDocument/2006/relationships/hyperlink" Target="#'Grade 5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3B6D615-0EB3-417A-A784-1195EEE464DD}" type="doc">
      <dgm:prSet loTypeId="urn:microsoft.com/office/officeart/2005/8/layout/arrow4" loCatId="relationship" qsTypeId="urn:microsoft.com/office/officeart/2005/8/quickstyle/3d2" qsCatId="3D" csTypeId="urn:microsoft.com/office/officeart/2005/8/colors/colorful5" csCatId="colorful" phldr="1"/>
      <dgm:spPr/>
      <dgm:t>
        <a:bodyPr/>
        <a:lstStyle/>
        <a:p>
          <a:endParaRPr lang="en-US"/>
        </a:p>
      </dgm:t>
    </dgm:pt>
    <dgm:pt modelId="{FFF98C23-5689-40AD-B4B5-1DA98F007E9E}">
      <dgm:prSet phldrT="[Text]" custT="1"/>
      <dgm:spPr/>
      <dgm:t>
        <a:bodyPr/>
        <a:lstStyle/>
        <a:p>
          <a:r>
            <a:rPr lang="en-US" sz="3600">
              <a:solidFill>
                <a:srgbClr val="0070C0"/>
              </a:solidFill>
            </a:rPr>
            <a:t>Grade 5 Trend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22F839D7-0C7E-4C66-913B-D47148979FF5}" type="parTrans" cxnId="{05131AA3-0E41-4CBD-A1E5-F2E0E4E1333B}">
      <dgm:prSet/>
      <dgm:spPr/>
      <dgm:t>
        <a:bodyPr/>
        <a:lstStyle/>
        <a:p>
          <a:endParaRPr lang="en-US"/>
        </a:p>
      </dgm:t>
    </dgm:pt>
    <dgm:pt modelId="{7803F6D1-72E5-4479-B5E1-5AE2BD978AA5}" type="sibTrans" cxnId="{05131AA3-0E41-4CBD-A1E5-F2E0E4E1333B}">
      <dgm:prSet/>
      <dgm:spPr/>
      <dgm:t>
        <a:bodyPr/>
        <a:lstStyle/>
        <a:p>
          <a:endParaRPr lang="en-US"/>
        </a:p>
      </dgm:t>
    </dgm:pt>
    <dgm:pt modelId="{B9279BA1-5966-4121-9FF6-424894DDF5CE}">
      <dgm:prSet phldrT="[Text]" custT="1"/>
      <dgm:spPr/>
      <dgm:t>
        <a:bodyPr/>
        <a:lstStyle/>
        <a:p>
          <a:r>
            <a:rPr lang="en-US" sz="3600">
              <a:solidFill>
                <a:schemeClr val="accent6">
                  <a:lumMod val="50000"/>
                </a:schemeClr>
              </a:solidFill>
            </a:rPr>
            <a:t>Grade 8 Trend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EC478F60-E82F-4AF5-8731-0DBFC180F4E6}" type="parTrans" cxnId="{23EC8F6B-FAB0-4BC5-AE41-E55A4AF38BC3}">
      <dgm:prSet/>
      <dgm:spPr/>
      <dgm:t>
        <a:bodyPr/>
        <a:lstStyle/>
        <a:p>
          <a:endParaRPr lang="en-US"/>
        </a:p>
      </dgm:t>
    </dgm:pt>
    <dgm:pt modelId="{F063FE92-AFCA-483F-8FE5-04D23637E85A}" type="sibTrans" cxnId="{23EC8F6B-FAB0-4BC5-AE41-E55A4AF38BC3}">
      <dgm:prSet/>
      <dgm:spPr/>
      <dgm:t>
        <a:bodyPr/>
        <a:lstStyle/>
        <a:p>
          <a:endParaRPr lang="en-US"/>
        </a:p>
      </dgm:t>
    </dgm:pt>
    <dgm:pt modelId="{F1E665CC-52C4-482C-9DFD-E33CBC86D9CC}" type="pres">
      <dgm:prSet presAssocID="{13B6D615-0EB3-417A-A784-1195EEE464DD}" presName="compositeShape" presStyleCnt="0">
        <dgm:presLayoutVars>
          <dgm:chMax val="2"/>
          <dgm:dir/>
          <dgm:resizeHandles val="exact"/>
        </dgm:presLayoutVars>
      </dgm:prSet>
      <dgm:spPr/>
    </dgm:pt>
    <dgm:pt modelId="{E2715C7B-942F-4CC0-B40A-72AD1E92537A}" type="pres">
      <dgm:prSet presAssocID="{FFF98C23-5689-40AD-B4B5-1DA98F007E9E}" presName="upArrow" presStyleLbl="node1" presStyleIdx="0" presStyleCnt="2" custScaleY="90278"/>
      <dgm:spPr/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58390809-4AF8-4236-9AFC-09AEF2147EC7}" type="pres">
      <dgm:prSet presAssocID="{FFF98C23-5689-40AD-B4B5-1DA98F007E9E}" presName="upArrowText" presStyleLbl="revTx" presStyleIdx="0" presStyleCnt="2" custScaleX="120245" custScaleY="86343">
        <dgm:presLayoutVars>
          <dgm:chMax val="0"/>
          <dgm:bulletEnabled val="1"/>
        </dgm:presLayoutVars>
      </dgm:prSet>
      <dgm:spPr/>
    </dgm:pt>
    <dgm:pt modelId="{9BC16228-4922-40D5-9A86-F4100071713B}" type="pres">
      <dgm:prSet presAssocID="{B9279BA1-5966-4121-9FF6-424894DDF5CE}" presName="downArrow" presStyleLbl="node1" presStyleIdx="1" presStyleCnt="2" custScaleY="90278"/>
      <dgm:spPr/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972018CE-AB21-4B3A-8CCD-3749955B7062}" type="pres">
      <dgm:prSet presAssocID="{B9279BA1-5966-4121-9FF6-424894DDF5CE}" presName="downArrowText" presStyleLbl="revTx" presStyleIdx="1" presStyleCnt="2" custLinFactNeighborX="-10713">
        <dgm:presLayoutVars>
          <dgm:chMax val="0"/>
          <dgm:bulletEnabled val="1"/>
        </dgm:presLayoutVars>
      </dgm:prSet>
      <dgm:spPr/>
    </dgm:pt>
  </dgm:ptLst>
  <dgm:cxnLst>
    <dgm:cxn modelId="{D61865D3-0DB9-47C6-BF03-6BBE6ED887DF}" type="presOf" srcId="{13B6D615-0EB3-417A-A784-1195EEE464DD}" destId="{F1E665CC-52C4-482C-9DFD-E33CBC86D9CC}" srcOrd="0" destOrd="0" presId="urn:microsoft.com/office/officeart/2005/8/layout/arrow4"/>
    <dgm:cxn modelId="{05131AA3-0E41-4CBD-A1E5-F2E0E4E1333B}" srcId="{13B6D615-0EB3-417A-A784-1195EEE464DD}" destId="{FFF98C23-5689-40AD-B4B5-1DA98F007E9E}" srcOrd="0" destOrd="0" parTransId="{22F839D7-0C7E-4C66-913B-D47148979FF5}" sibTransId="{7803F6D1-72E5-4479-B5E1-5AE2BD978AA5}"/>
    <dgm:cxn modelId="{9FD12E97-20E8-4823-9D35-D608EBD551F6}" type="presOf" srcId="{FFF98C23-5689-40AD-B4B5-1DA98F007E9E}" destId="{58390809-4AF8-4236-9AFC-09AEF2147EC7}" srcOrd="0" destOrd="0" presId="urn:microsoft.com/office/officeart/2005/8/layout/arrow4"/>
    <dgm:cxn modelId="{23EC8F6B-FAB0-4BC5-AE41-E55A4AF38BC3}" srcId="{13B6D615-0EB3-417A-A784-1195EEE464DD}" destId="{B9279BA1-5966-4121-9FF6-424894DDF5CE}" srcOrd="1" destOrd="0" parTransId="{EC478F60-E82F-4AF5-8731-0DBFC180F4E6}" sibTransId="{F063FE92-AFCA-483F-8FE5-04D23637E85A}"/>
    <dgm:cxn modelId="{00571607-3CA1-4719-B405-9F4ED771DEB3}" type="presOf" srcId="{B9279BA1-5966-4121-9FF6-424894DDF5CE}" destId="{972018CE-AB21-4B3A-8CCD-3749955B7062}" srcOrd="0" destOrd="0" presId="urn:microsoft.com/office/officeart/2005/8/layout/arrow4"/>
    <dgm:cxn modelId="{9DEEEE71-69FD-4E38-AFB5-CC2197E23D63}" type="presParOf" srcId="{F1E665CC-52C4-482C-9DFD-E33CBC86D9CC}" destId="{E2715C7B-942F-4CC0-B40A-72AD1E92537A}" srcOrd="0" destOrd="0" presId="urn:microsoft.com/office/officeart/2005/8/layout/arrow4"/>
    <dgm:cxn modelId="{53B52952-F7B6-476A-BFF5-1696DC78A21E}" type="presParOf" srcId="{F1E665CC-52C4-482C-9DFD-E33CBC86D9CC}" destId="{58390809-4AF8-4236-9AFC-09AEF2147EC7}" srcOrd="1" destOrd="0" presId="urn:microsoft.com/office/officeart/2005/8/layout/arrow4"/>
    <dgm:cxn modelId="{F27EDBF4-9844-4B00-AC11-024330AEFE79}" type="presParOf" srcId="{F1E665CC-52C4-482C-9DFD-E33CBC86D9CC}" destId="{9BC16228-4922-40D5-9A86-F4100071713B}" srcOrd="2" destOrd="0" presId="urn:microsoft.com/office/officeart/2005/8/layout/arrow4"/>
    <dgm:cxn modelId="{9AD39ED0-7CE7-4BC4-AC67-5FE4B5AB03BB}" type="presParOf" srcId="{F1E665CC-52C4-482C-9DFD-E33CBC86D9CC}" destId="{972018CE-AB21-4B3A-8CCD-3749955B7062}" srcOrd="3" destOrd="0" presId="urn:microsoft.com/office/officeart/2005/8/layout/arrow4"/>
  </dgm:cxnLst>
  <dgm:bg>
    <a:solidFill>
      <a:schemeClr val="bg2"/>
    </a:solid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FAECFE92-0B9A-4B87-BA77-821DD52733C0}" type="doc">
      <dgm:prSet loTypeId="urn:microsoft.com/office/officeart/2009/3/layout/RandomtoResultProcess" loCatId="process" qsTypeId="urn:microsoft.com/office/officeart/2005/8/quickstyle/simple1" qsCatId="simple" csTypeId="urn:microsoft.com/office/officeart/2005/8/colors/colorful3" csCatId="colorful" phldr="1"/>
      <dgm:spPr/>
      <dgm:t>
        <a:bodyPr/>
        <a:lstStyle/>
        <a:p>
          <a:endParaRPr lang="en-US"/>
        </a:p>
      </dgm:t>
    </dgm:pt>
    <dgm:pt modelId="{E3A343F4-2297-4B77-A336-CE7D2EFEF5FA}">
      <dgm:prSet phldrT="[Text]"/>
      <dgm:spPr/>
      <dgm:t>
        <a:bodyPr/>
        <a:lstStyle/>
        <a:p>
          <a:r>
            <a:rPr lang="en-US"/>
            <a:t>2016-17</a:t>
          </a:r>
        </a:p>
      </dgm:t>
    </dgm:pt>
    <dgm:pt modelId="{8A5EFD19-54A9-4146-B587-8038EE1B3E9B}" type="parTrans" cxnId="{A47743D9-FC5E-4F7F-BE0C-802790318BB5}">
      <dgm:prSet/>
      <dgm:spPr/>
      <dgm:t>
        <a:bodyPr/>
        <a:lstStyle/>
        <a:p>
          <a:endParaRPr lang="en-US"/>
        </a:p>
      </dgm:t>
    </dgm:pt>
    <dgm:pt modelId="{2FDF2613-D001-403B-A619-68F58EEA5D27}" type="sibTrans" cxnId="{A47743D9-FC5E-4F7F-BE0C-802790318BB5}">
      <dgm:prSet/>
      <dgm:spPr/>
      <dgm:t>
        <a:bodyPr/>
        <a:lstStyle/>
        <a:p>
          <a:endParaRPr lang="en-US"/>
        </a:p>
      </dgm:t>
    </dgm:pt>
    <dgm:pt modelId="{7B45EA8D-B7C3-4E1E-B34A-B79781934B0D}">
      <dgm:prSet phldrT="[Text]"/>
      <dgm:spPr/>
      <dgm:t>
        <a:bodyPr/>
        <a:lstStyle/>
        <a:p>
          <a:r>
            <a:rPr lang="en-US"/>
            <a:t>All Schools</a:t>
          </a:r>
        </a:p>
      </dgm:t>
    </dgm:pt>
    <dgm:pt modelId="{06CFD55D-5C52-4164-9953-CCDF02C2F038}" type="parTrans" cxnId="{78D9CEF4-6CFE-4ECA-B092-7C68A99D8016}">
      <dgm:prSet/>
      <dgm:spPr/>
      <dgm:t>
        <a:bodyPr/>
        <a:lstStyle/>
        <a:p>
          <a:endParaRPr lang="en-US"/>
        </a:p>
      </dgm:t>
    </dgm:pt>
    <dgm:pt modelId="{3374C8DB-D2D0-4D43-B25A-5FEAAB4ABA33}" type="sibTrans" cxnId="{78D9CEF4-6CFE-4ECA-B092-7C68A99D8016}">
      <dgm:prSet/>
      <dgm:spPr/>
      <dgm:t>
        <a:bodyPr/>
        <a:lstStyle/>
        <a:p>
          <a:endParaRPr lang="en-US"/>
        </a:p>
      </dgm:t>
    </dgm:pt>
    <dgm:pt modelId="{DB3028A9-B5F9-4FB0-BAAB-EBC6A4633A92}" type="pres">
      <dgm:prSet presAssocID="{FAECFE92-0B9A-4B87-BA77-821DD52733C0}" presName="Name0" presStyleCnt="0">
        <dgm:presLayoutVars>
          <dgm:dir/>
          <dgm:animOne val="branch"/>
          <dgm:animLvl val="lvl"/>
        </dgm:presLayoutVars>
      </dgm:prSet>
      <dgm:spPr/>
    </dgm:pt>
    <dgm:pt modelId="{57E2FA91-9D91-4155-8775-1348B078F88B}" type="pres">
      <dgm:prSet presAssocID="{E3A343F4-2297-4B77-A336-CE7D2EFEF5FA}" presName="chaos" presStyleCnt="0"/>
      <dgm:spPr/>
    </dgm:pt>
    <dgm:pt modelId="{05133979-C475-4EF3-BB10-2A7D4DDE62BF}" type="pres">
      <dgm:prSet presAssocID="{E3A343F4-2297-4B77-A336-CE7D2EFEF5FA}" presName="parTx1" presStyleLbl="revTx" presStyleIdx="0" presStyleCnt="1"/>
      <dgm:spPr/>
    </dgm:pt>
    <dgm:pt modelId="{719834D3-7F6D-4DFF-BFA6-175B005EF4E0}" type="pres">
      <dgm:prSet presAssocID="{E3A343F4-2297-4B77-A336-CE7D2EFEF5FA}" presName="c1" presStyleLbl="node1" presStyleIdx="0" presStyleCnt="19"/>
      <dgm:spPr/>
    </dgm:pt>
    <dgm:pt modelId="{B49C0CD8-C74F-4DC4-9957-0D61FD9C2E33}" type="pres">
      <dgm:prSet presAssocID="{E3A343F4-2297-4B77-A336-CE7D2EFEF5FA}" presName="c2" presStyleLbl="node1" presStyleIdx="1" presStyleCnt="19"/>
      <dgm:spPr/>
    </dgm:pt>
    <dgm:pt modelId="{12407DF6-D862-4C78-86A0-4431CCD80C2C}" type="pres">
      <dgm:prSet presAssocID="{E3A343F4-2297-4B77-A336-CE7D2EFEF5FA}" presName="c3" presStyleLbl="node1" presStyleIdx="2" presStyleCnt="19"/>
      <dgm:spPr/>
    </dgm:pt>
    <dgm:pt modelId="{C994E32E-8973-421B-A2CF-C80D137FE110}" type="pres">
      <dgm:prSet presAssocID="{E3A343F4-2297-4B77-A336-CE7D2EFEF5FA}" presName="c4" presStyleLbl="node1" presStyleIdx="3" presStyleCnt="19"/>
      <dgm:spPr/>
    </dgm:pt>
    <dgm:pt modelId="{91910FEF-D6B0-43A0-87E0-5C56BA3A55ED}" type="pres">
      <dgm:prSet presAssocID="{E3A343F4-2297-4B77-A336-CE7D2EFEF5FA}" presName="c5" presStyleLbl="node1" presStyleIdx="4" presStyleCnt="19"/>
      <dgm:spPr/>
    </dgm:pt>
    <dgm:pt modelId="{68BABBE9-6654-4B23-BE48-4BA2A0492C86}" type="pres">
      <dgm:prSet presAssocID="{E3A343F4-2297-4B77-A336-CE7D2EFEF5FA}" presName="c6" presStyleLbl="node1" presStyleIdx="5" presStyleCnt="19"/>
      <dgm:spPr/>
    </dgm:pt>
    <dgm:pt modelId="{E6A75C2F-50B9-4654-86B0-295CFCCABD7E}" type="pres">
      <dgm:prSet presAssocID="{E3A343F4-2297-4B77-A336-CE7D2EFEF5FA}" presName="c7" presStyleLbl="node1" presStyleIdx="6" presStyleCnt="19"/>
      <dgm:spPr/>
    </dgm:pt>
    <dgm:pt modelId="{14D7762F-3153-4F36-ABE8-E6FA62D61532}" type="pres">
      <dgm:prSet presAssocID="{E3A343F4-2297-4B77-A336-CE7D2EFEF5FA}" presName="c8" presStyleLbl="node1" presStyleIdx="7" presStyleCnt="19"/>
      <dgm:spPr/>
    </dgm:pt>
    <dgm:pt modelId="{D3849064-6F0E-4003-9AE3-9D84D5C92E5F}" type="pres">
      <dgm:prSet presAssocID="{E3A343F4-2297-4B77-A336-CE7D2EFEF5FA}" presName="c9" presStyleLbl="node1" presStyleIdx="8" presStyleCnt="19"/>
      <dgm:spPr/>
    </dgm:pt>
    <dgm:pt modelId="{5E9D7C47-30D6-42E1-A6A7-8959659CAEF7}" type="pres">
      <dgm:prSet presAssocID="{E3A343F4-2297-4B77-A336-CE7D2EFEF5FA}" presName="c10" presStyleLbl="node1" presStyleIdx="9" presStyleCnt="19"/>
      <dgm:spPr/>
    </dgm:pt>
    <dgm:pt modelId="{7A90B3D7-FEC6-4798-A8B1-A45EF3AB2A3A}" type="pres">
      <dgm:prSet presAssocID="{E3A343F4-2297-4B77-A336-CE7D2EFEF5FA}" presName="c11" presStyleLbl="node1" presStyleIdx="10" presStyleCnt="19"/>
      <dgm:spPr/>
    </dgm:pt>
    <dgm:pt modelId="{B5E968F4-473C-442B-B274-48D661B7FE34}" type="pres">
      <dgm:prSet presAssocID="{E3A343F4-2297-4B77-A336-CE7D2EFEF5FA}" presName="c12" presStyleLbl="node1" presStyleIdx="11" presStyleCnt="19"/>
      <dgm:spPr/>
    </dgm:pt>
    <dgm:pt modelId="{9C442DBA-0E03-4AF3-83D0-7D04E9640B00}" type="pres">
      <dgm:prSet presAssocID="{E3A343F4-2297-4B77-A336-CE7D2EFEF5FA}" presName="c13" presStyleLbl="node1" presStyleIdx="12" presStyleCnt="19"/>
      <dgm:spPr/>
    </dgm:pt>
    <dgm:pt modelId="{B6BD02E4-0EBC-4B8E-BF56-7A1192EAB2AF}" type="pres">
      <dgm:prSet presAssocID="{E3A343F4-2297-4B77-A336-CE7D2EFEF5FA}" presName="c14" presStyleLbl="node1" presStyleIdx="13" presStyleCnt="19"/>
      <dgm:spPr/>
    </dgm:pt>
    <dgm:pt modelId="{C5A9B8FD-164F-4EA7-AEED-21875F5C0207}" type="pres">
      <dgm:prSet presAssocID="{E3A343F4-2297-4B77-A336-CE7D2EFEF5FA}" presName="c15" presStyleLbl="node1" presStyleIdx="14" presStyleCnt="19"/>
      <dgm:spPr/>
    </dgm:pt>
    <dgm:pt modelId="{12F018B1-C9C9-4489-BEFE-CB27750A4DB2}" type="pres">
      <dgm:prSet presAssocID="{E3A343F4-2297-4B77-A336-CE7D2EFEF5FA}" presName="c16" presStyleLbl="node1" presStyleIdx="15" presStyleCnt="19"/>
      <dgm:spPr/>
    </dgm:pt>
    <dgm:pt modelId="{DD4E94A2-D81D-49CD-B6F0-76131FB13C56}" type="pres">
      <dgm:prSet presAssocID="{E3A343F4-2297-4B77-A336-CE7D2EFEF5FA}" presName="c17" presStyleLbl="node1" presStyleIdx="16" presStyleCnt="19"/>
      <dgm:spPr/>
    </dgm:pt>
    <dgm:pt modelId="{74E4AE12-6288-4AD3-B3E6-6018208959C8}" type="pres">
      <dgm:prSet presAssocID="{E3A343F4-2297-4B77-A336-CE7D2EFEF5FA}" presName="c18" presStyleLbl="node1" presStyleIdx="17" presStyleCnt="19"/>
      <dgm:spPr/>
    </dgm:pt>
    <dgm:pt modelId="{46592642-B172-4FB2-955B-3ECA6C1B5503}" type="pres">
      <dgm:prSet presAssocID="{2FDF2613-D001-403B-A619-68F58EEA5D27}" presName="chevronComposite1" presStyleCnt="0"/>
      <dgm:spPr/>
    </dgm:pt>
    <dgm:pt modelId="{E4485275-BFD1-49DE-8DC8-5F74ED5B6ECF}" type="pres">
      <dgm:prSet presAssocID="{2FDF2613-D001-403B-A619-68F58EEA5D27}" presName="chevron1" presStyleLbl="sibTrans2D1" presStyleIdx="0" presStyleCnt="2"/>
      <dgm:spPr/>
    </dgm:pt>
    <dgm:pt modelId="{06F82378-E150-4236-82F9-D5C0DEFD1EF8}" type="pres">
      <dgm:prSet presAssocID="{2FDF2613-D001-403B-A619-68F58EEA5D27}" presName="spChevron1" presStyleCnt="0"/>
      <dgm:spPr/>
    </dgm:pt>
    <dgm:pt modelId="{97308515-F09D-4AAF-B23B-128951D75B7B}" type="pres">
      <dgm:prSet presAssocID="{2FDF2613-D001-403B-A619-68F58EEA5D27}" presName="overlap" presStyleCnt="0"/>
      <dgm:spPr/>
    </dgm:pt>
    <dgm:pt modelId="{D44A88E4-C642-4071-9529-FE292D5447BE}" type="pres">
      <dgm:prSet presAssocID="{2FDF2613-D001-403B-A619-68F58EEA5D27}" presName="chevronComposite2" presStyleCnt="0"/>
      <dgm:spPr/>
    </dgm:pt>
    <dgm:pt modelId="{CEB18FCB-CE3B-494E-A710-2E9BDDC2BDB7}" type="pres">
      <dgm:prSet presAssocID="{2FDF2613-D001-403B-A619-68F58EEA5D27}" presName="chevron2" presStyleLbl="sibTrans2D1" presStyleIdx="1" presStyleCnt="2"/>
      <dgm:spPr/>
    </dgm:pt>
    <dgm:pt modelId="{C3499BB7-4927-4E5A-84B9-FE9C18AB6FCE}" type="pres">
      <dgm:prSet presAssocID="{2FDF2613-D001-403B-A619-68F58EEA5D27}" presName="spChevron2" presStyleCnt="0"/>
      <dgm:spPr/>
    </dgm:pt>
    <dgm:pt modelId="{6CC1783F-59A3-4874-8011-0C35F376F1EF}" type="pres">
      <dgm:prSet presAssocID="{7B45EA8D-B7C3-4E1E-B34A-B79781934B0D}" presName="last" presStyleCnt="0"/>
      <dgm:spPr/>
    </dgm:pt>
    <dgm:pt modelId="{2603F165-24D6-45B3-A9EC-182AE85F7B3C}" type="pres">
      <dgm:prSet presAssocID="{7B45EA8D-B7C3-4E1E-B34A-B79781934B0D}" presName="circleTx" presStyleLbl="node1" presStyleIdx="18" presStyleCnt="19"/>
      <dgm:spPr/>
    </dgm:pt>
    <dgm:pt modelId="{A708B079-9A69-4E2B-8AEE-01D8285B593D}" type="pres">
      <dgm:prSet presAssocID="{7B45EA8D-B7C3-4E1E-B34A-B79781934B0D}" presName="spN" presStyleCnt="0"/>
      <dgm:spPr/>
    </dgm:pt>
  </dgm:ptLst>
  <dgm:cxnLst>
    <dgm:cxn modelId="{5D27DD01-7103-4524-8880-A9D89D0BCE57}" type="presOf" srcId="{FAECFE92-0B9A-4B87-BA77-821DD52733C0}" destId="{DB3028A9-B5F9-4FB0-BAAB-EBC6A4633A92}" srcOrd="0" destOrd="0" presId="urn:microsoft.com/office/officeart/2009/3/layout/RandomtoResultProcess"/>
    <dgm:cxn modelId="{39D54338-229A-47D1-8F1F-4D3F925FDDCB}" type="presOf" srcId="{7B45EA8D-B7C3-4E1E-B34A-B79781934B0D}" destId="{2603F165-24D6-45B3-A9EC-182AE85F7B3C}" srcOrd="0" destOrd="0" presId="urn:microsoft.com/office/officeart/2009/3/layout/RandomtoResultProcess"/>
    <dgm:cxn modelId="{A47743D9-FC5E-4F7F-BE0C-802790318BB5}" srcId="{FAECFE92-0B9A-4B87-BA77-821DD52733C0}" destId="{E3A343F4-2297-4B77-A336-CE7D2EFEF5FA}" srcOrd="0" destOrd="0" parTransId="{8A5EFD19-54A9-4146-B587-8038EE1B3E9B}" sibTransId="{2FDF2613-D001-403B-A619-68F58EEA5D27}"/>
    <dgm:cxn modelId="{4576C77B-EB9B-45C9-ADEB-53228C4E2DE4}" type="presOf" srcId="{E3A343F4-2297-4B77-A336-CE7D2EFEF5FA}" destId="{05133979-C475-4EF3-BB10-2A7D4DDE62BF}" srcOrd="0" destOrd="0" presId="urn:microsoft.com/office/officeart/2009/3/layout/RandomtoResultProcess"/>
    <dgm:cxn modelId="{78D9CEF4-6CFE-4ECA-B092-7C68A99D8016}" srcId="{FAECFE92-0B9A-4B87-BA77-821DD52733C0}" destId="{7B45EA8D-B7C3-4E1E-B34A-B79781934B0D}" srcOrd="1" destOrd="0" parTransId="{06CFD55D-5C52-4164-9953-CCDF02C2F038}" sibTransId="{3374C8DB-D2D0-4D43-B25A-5FEAAB4ABA33}"/>
    <dgm:cxn modelId="{B584E89C-1252-4ADE-A9F7-CD700A7D8E34}" type="presParOf" srcId="{DB3028A9-B5F9-4FB0-BAAB-EBC6A4633A92}" destId="{57E2FA91-9D91-4155-8775-1348B078F88B}" srcOrd="0" destOrd="0" presId="urn:microsoft.com/office/officeart/2009/3/layout/RandomtoResultProcess"/>
    <dgm:cxn modelId="{68E18380-158C-40B0-9515-0CC525A7D81F}" type="presParOf" srcId="{57E2FA91-9D91-4155-8775-1348B078F88B}" destId="{05133979-C475-4EF3-BB10-2A7D4DDE62BF}" srcOrd="0" destOrd="0" presId="urn:microsoft.com/office/officeart/2009/3/layout/RandomtoResultProcess"/>
    <dgm:cxn modelId="{D422F0FA-5BBF-440A-8A19-11B72E3E648B}" type="presParOf" srcId="{57E2FA91-9D91-4155-8775-1348B078F88B}" destId="{719834D3-7F6D-4DFF-BFA6-175B005EF4E0}" srcOrd="1" destOrd="0" presId="urn:microsoft.com/office/officeart/2009/3/layout/RandomtoResultProcess"/>
    <dgm:cxn modelId="{FFF65FF9-2A52-4F0E-9389-91EEE2ACC578}" type="presParOf" srcId="{57E2FA91-9D91-4155-8775-1348B078F88B}" destId="{B49C0CD8-C74F-4DC4-9957-0D61FD9C2E33}" srcOrd="2" destOrd="0" presId="urn:microsoft.com/office/officeart/2009/3/layout/RandomtoResultProcess"/>
    <dgm:cxn modelId="{8A76A9D7-99DA-4813-A3A2-6EECC764CBD1}" type="presParOf" srcId="{57E2FA91-9D91-4155-8775-1348B078F88B}" destId="{12407DF6-D862-4C78-86A0-4431CCD80C2C}" srcOrd="3" destOrd="0" presId="urn:microsoft.com/office/officeart/2009/3/layout/RandomtoResultProcess"/>
    <dgm:cxn modelId="{D76749B0-DF47-4E67-9694-DD2489711176}" type="presParOf" srcId="{57E2FA91-9D91-4155-8775-1348B078F88B}" destId="{C994E32E-8973-421B-A2CF-C80D137FE110}" srcOrd="4" destOrd="0" presId="urn:microsoft.com/office/officeart/2009/3/layout/RandomtoResultProcess"/>
    <dgm:cxn modelId="{F5644961-DA13-475B-A61C-C744860B137B}" type="presParOf" srcId="{57E2FA91-9D91-4155-8775-1348B078F88B}" destId="{91910FEF-D6B0-43A0-87E0-5C56BA3A55ED}" srcOrd="5" destOrd="0" presId="urn:microsoft.com/office/officeart/2009/3/layout/RandomtoResultProcess"/>
    <dgm:cxn modelId="{4E9D6A57-A707-4380-810F-BFC2F51D66F3}" type="presParOf" srcId="{57E2FA91-9D91-4155-8775-1348B078F88B}" destId="{68BABBE9-6654-4B23-BE48-4BA2A0492C86}" srcOrd="6" destOrd="0" presId="urn:microsoft.com/office/officeart/2009/3/layout/RandomtoResultProcess"/>
    <dgm:cxn modelId="{322A0E37-B01A-47A4-B582-C59CDC260667}" type="presParOf" srcId="{57E2FA91-9D91-4155-8775-1348B078F88B}" destId="{E6A75C2F-50B9-4654-86B0-295CFCCABD7E}" srcOrd="7" destOrd="0" presId="urn:microsoft.com/office/officeart/2009/3/layout/RandomtoResultProcess"/>
    <dgm:cxn modelId="{E3556265-B6E9-4AE2-9118-744719ADDA16}" type="presParOf" srcId="{57E2FA91-9D91-4155-8775-1348B078F88B}" destId="{14D7762F-3153-4F36-ABE8-E6FA62D61532}" srcOrd="8" destOrd="0" presId="urn:microsoft.com/office/officeart/2009/3/layout/RandomtoResultProcess"/>
    <dgm:cxn modelId="{F852DBB6-D9CD-4EA8-BD40-4634BC245030}" type="presParOf" srcId="{57E2FA91-9D91-4155-8775-1348B078F88B}" destId="{D3849064-6F0E-4003-9AE3-9D84D5C92E5F}" srcOrd="9" destOrd="0" presId="urn:microsoft.com/office/officeart/2009/3/layout/RandomtoResultProcess"/>
    <dgm:cxn modelId="{0F0B9C31-1AA7-4989-B4BF-110A50B0F824}" type="presParOf" srcId="{57E2FA91-9D91-4155-8775-1348B078F88B}" destId="{5E9D7C47-30D6-42E1-A6A7-8959659CAEF7}" srcOrd="10" destOrd="0" presId="urn:microsoft.com/office/officeart/2009/3/layout/RandomtoResultProcess"/>
    <dgm:cxn modelId="{DED19117-2351-48F7-907E-6C0149FA8EE9}" type="presParOf" srcId="{57E2FA91-9D91-4155-8775-1348B078F88B}" destId="{7A90B3D7-FEC6-4798-A8B1-A45EF3AB2A3A}" srcOrd="11" destOrd="0" presId="urn:microsoft.com/office/officeart/2009/3/layout/RandomtoResultProcess"/>
    <dgm:cxn modelId="{3EB74CEC-4014-40E8-93EC-96D0DC01FB7D}" type="presParOf" srcId="{57E2FA91-9D91-4155-8775-1348B078F88B}" destId="{B5E968F4-473C-442B-B274-48D661B7FE34}" srcOrd="12" destOrd="0" presId="urn:microsoft.com/office/officeart/2009/3/layout/RandomtoResultProcess"/>
    <dgm:cxn modelId="{641005A2-525D-485F-9113-B30A57F06AE0}" type="presParOf" srcId="{57E2FA91-9D91-4155-8775-1348B078F88B}" destId="{9C442DBA-0E03-4AF3-83D0-7D04E9640B00}" srcOrd="13" destOrd="0" presId="urn:microsoft.com/office/officeart/2009/3/layout/RandomtoResultProcess"/>
    <dgm:cxn modelId="{A0A6A21A-6F14-42D7-BB1B-60AFF1441574}" type="presParOf" srcId="{57E2FA91-9D91-4155-8775-1348B078F88B}" destId="{B6BD02E4-0EBC-4B8E-BF56-7A1192EAB2AF}" srcOrd="14" destOrd="0" presId="urn:microsoft.com/office/officeart/2009/3/layout/RandomtoResultProcess"/>
    <dgm:cxn modelId="{821530A4-6171-4BCA-9DA5-2A92A1CA3DC2}" type="presParOf" srcId="{57E2FA91-9D91-4155-8775-1348B078F88B}" destId="{C5A9B8FD-164F-4EA7-AEED-21875F5C0207}" srcOrd="15" destOrd="0" presId="urn:microsoft.com/office/officeart/2009/3/layout/RandomtoResultProcess"/>
    <dgm:cxn modelId="{BFC9D31B-339F-4D28-8C62-31E3F8E7571E}" type="presParOf" srcId="{57E2FA91-9D91-4155-8775-1348B078F88B}" destId="{12F018B1-C9C9-4489-BEFE-CB27750A4DB2}" srcOrd="16" destOrd="0" presId="urn:microsoft.com/office/officeart/2009/3/layout/RandomtoResultProcess"/>
    <dgm:cxn modelId="{6D8D2B73-4B9D-4BA6-8D6D-6E757C7BB7F2}" type="presParOf" srcId="{57E2FA91-9D91-4155-8775-1348B078F88B}" destId="{DD4E94A2-D81D-49CD-B6F0-76131FB13C56}" srcOrd="17" destOrd="0" presId="urn:microsoft.com/office/officeart/2009/3/layout/RandomtoResultProcess"/>
    <dgm:cxn modelId="{BD45E847-DC57-4F23-9553-986DB2C1158D}" type="presParOf" srcId="{57E2FA91-9D91-4155-8775-1348B078F88B}" destId="{74E4AE12-6288-4AD3-B3E6-6018208959C8}" srcOrd="18" destOrd="0" presId="urn:microsoft.com/office/officeart/2009/3/layout/RandomtoResultProcess"/>
    <dgm:cxn modelId="{F9CAA13A-6AAD-4060-B2F8-F2DCBB03B911}" type="presParOf" srcId="{DB3028A9-B5F9-4FB0-BAAB-EBC6A4633A92}" destId="{46592642-B172-4FB2-955B-3ECA6C1B5503}" srcOrd="1" destOrd="0" presId="urn:microsoft.com/office/officeart/2009/3/layout/RandomtoResultProcess"/>
    <dgm:cxn modelId="{C787EAF3-3BF3-42A6-9BCF-DF3D41F19977}" type="presParOf" srcId="{46592642-B172-4FB2-955B-3ECA6C1B5503}" destId="{E4485275-BFD1-49DE-8DC8-5F74ED5B6ECF}" srcOrd="0" destOrd="0" presId="urn:microsoft.com/office/officeart/2009/3/layout/RandomtoResultProcess"/>
    <dgm:cxn modelId="{C0784315-B349-40E1-A32A-7EE69A13692D}" type="presParOf" srcId="{46592642-B172-4FB2-955B-3ECA6C1B5503}" destId="{06F82378-E150-4236-82F9-D5C0DEFD1EF8}" srcOrd="1" destOrd="0" presId="urn:microsoft.com/office/officeart/2009/3/layout/RandomtoResultProcess"/>
    <dgm:cxn modelId="{5050474A-69D9-42D8-A37C-01471FBB32EF}" type="presParOf" srcId="{DB3028A9-B5F9-4FB0-BAAB-EBC6A4633A92}" destId="{97308515-F09D-4AAF-B23B-128951D75B7B}" srcOrd="2" destOrd="0" presId="urn:microsoft.com/office/officeart/2009/3/layout/RandomtoResultProcess"/>
    <dgm:cxn modelId="{B022AB72-2459-4CB7-9DB9-93A90D83370B}" type="presParOf" srcId="{DB3028A9-B5F9-4FB0-BAAB-EBC6A4633A92}" destId="{D44A88E4-C642-4071-9529-FE292D5447BE}" srcOrd="3" destOrd="0" presId="urn:microsoft.com/office/officeart/2009/3/layout/RandomtoResultProcess"/>
    <dgm:cxn modelId="{EBB27AF8-3531-4D45-ACBB-E4D3CB80821B}" type="presParOf" srcId="{D44A88E4-C642-4071-9529-FE292D5447BE}" destId="{CEB18FCB-CE3B-494E-A710-2E9BDDC2BDB7}" srcOrd="0" destOrd="0" presId="urn:microsoft.com/office/officeart/2009/3/layout/RandomtoResultProcess"/>
    <dgm:cxn modelId="{F2295C1E-4FAB-46AD-811E-BE50CD6F15DD}" type="presParOf" srcId="{D44A88E4-C642-4071-9529-FE292D5447BE}" destId="{C3499BB7-4927-4E5A-84B9-FE9C18AB6FCE}" srcOrd="1" destOrd="0" presId="urn:microsoft.com/office/officeart/2009/3/layout/RandomtoResultProcess"/>
    <dgm:cxn modelId="{F79F7E94-72B6-403D-B3B2-C5C3E1526DC1}" type="presParOf" srcId="{DB3028A9-B5F9-4FB0-BAAB-EBC6A4633A92}" destId="{6CC1783F-59A3-4874-8011-0C35F376F1EF}" srcOrd="4" destOrd="0" presId="urn:microsoft.com/office/officeart/2009/3/layout/RandomtoResultProcess"/>
    <dgm:cxn modelId="{8F4ABF59-6FE4-4D31-B88B-196A8ED14E91}" type="presParOf" srcId="{6CC1783F-59A3-4874-8011-0C35F376F1EF}" destId="{2603F165-24D6-45B3-A9EC-182AE85F7B3C}" srcOrd="0" destOrd="0" presId="urn:microsoft.com/office/officeart/2009/3/layout/RandomtoResultProcess"/>
    <dgm:cxn modelId="{927FC4D4-F3A7-46F8-89C9-1277A32D0332}" type="presParOf" srcId="{6CC1783F-59A3-4874-8011-0C35F376F1EF}" destId="{A708B079-9A69-4E2B-8AEE-01D8285B593D}" srcOrd="1" destOrd="0" presId="urn:microsoft.com/office/officeart/2009/3/layout/RandomtoResultProcess"/>
  </dgm:cxnLst>
  <dgm:bg>
    <a:solidFill>
      <a:schemeClr val="accent2">
        <a:lumMod val="75000"/>
      </a:schemeClr>
    </a:solidFill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2715C7B-942F-4CC0-B40A-72AD1E92537A}">
      <dsp:nvSpPr>
        <dsp:cNvPr id="0" name=""/>
        <dsp:cNvSpPr/>
      </dsp:nvSpPr>
      <dsp:spPr>
        <a:xfrm>
          <a:off x="258221" y="31758"/>
          <a:ext cx="1742236" cy="1179642"/>
        </a:xfrm>
        <a:prstGeom prst="upArrow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58390809-4AF8-4236-9AFC-09AEF2147EC7}">
      <dsp:nvSpPr>
        <dsp:cNvPr id="0" name=""/>
        <dsp:cNvSpPr/>
      </dsp:nvSpPr>
      <dsp:spPr>
        <a:xfrm>
          <a:off x="1687665" y="57467"/>
          <a:ext cx="4336544" cy="112822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56032" tIns="0" rIns="256032" bIns="256032" numCol="1" spcCol="1270" anchor="ctr" anchorCtr="0">
          <a:noAutofit/>
        </a:bodyPr>
        <a:lstStyle/>
        <a:p>
          <a:pPr marL="0" lvl="0" indent="0" algn="l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3600" kern="1200">
              <a:solidFill>
                <a:srgbClr val="0070C0"/>
              </a:solidFill>
            </a:rPr>
            <a:t>Grade 5 Trend</a:t>
          </a:r>
        </a:p>
      </dsp:txBody>
      <dsp:txXfrm>
        <a:off x="1687665" y="57467"/>
        <a:ext cx="4336544" cy="1128224"/>
      </dsp:txXfrm>
    </dsp:sp>
    <dsp:sp modelId="{9BC16228-4922-40D5-9A86-F4100071713B}">
      <dsp:nvSpPr>
        <dsp:cNvPr id="0" name=""/>
        <dsp:cNvSpPr/>
      </dsp:nvSpPr>
      <dsp:spPr>
        <a:xfrm>
          <a:off x="780893" y="1447326"/>
          <a:ext cx="1742236" cy="1179642"/>
        </a:xfrm>
        <a:prstGeom prst="downArrow">
          <a:avLst/>
        </a:prstGeom>
        <a:gradFill rotWithShape="0">
          <a:gsLst>
            <a:gs pos="0">
              <a:schemeClr val="accent5">
                <a:hueOff val="-7353344"/>
                <a:satOff val="-10228"/>
                <a:lumOff val="-3922"/>
                <a:alphaOff val="0"/>
                <a:shade val="51000"/>
                <a:satMod val="130000"/>
              </a:schemeClr>
            </a:gs>
            <a:gs pos="80000">
              <a:schemeClr val="accent5">
                <a:hueOff val="-7353344"/>
                <a:satOff val="-10228"/>
                <a:lumOff val="-3922"/>
                <a:alphaOff val="0"/>
                <a:shade val="93000"/>
                <a:satMod val="130000"/>
              </a:schemeClr>
            </a:gs>
            <a:gs pos="100000">
              <a:schemeClr val="accent5">
                <a:hueOff val="-7353344"/>
                <a:satOff val="-10228"/>
                <a:lumOff val="-3922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972018CE-AB21-4B3A-8CCD-3749955B7062}">
      <dsp:nvSpPr>
        <dsp:cNvPr id="0" name=""/>
        <dsp:cNvSpPr/>
      </dsp:nvSpPr>
      <dsp:spPr>
        <a:xfrm>
          <a:off x="2189040" y="1383808"/>
          <a:ext cx="3606424" cy="130667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56032" tIns="0" rIns="256032" bIns="256032" numCol="1" spcCol="1270" anchor="ctr" anchorCtr="0">
          <a:noAutofit/>
        </a:bodyPr>
        <a:lstStyle/>
        <a:p>
          <a:pPr marL="0" lvl="0" indent="0" algn="l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3600" kern="1200">
              <a:solidFill>
                <a:schemeClr val="accent6">
                  <a:lumMod val="50000"/>
                </a:schemeClr>
              </a:solidFill>
            </a:rPr>
            <a:t>Grade 8 Trend</a:t>
          </a:r>
        </a:p>
      </dsp:txBody>
      <dsp:txXfrm>
        <a:off x="2189040" y="1383808"/>
        <a:ext cx="3606424" cy="1306677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133979-C475-4EF3-BB10-2A7D4DDE62BF}">
      <dsp:nvSpPr>
        <dsp:cNvPr id="0" name=""/>
        <dsp:cNvSpPr/>
      </dsp:nvSpPr>
      <dsp:spPr>
        <a:xfrm>
          <a:off x="118579" y="1119791"/>
          <a:ext cx="1723789" cy="56806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3020" tIns="33020" rIns="33020" bIns="33020" numCol="1" spcCol="1270" anchor="ctr" anchorCtr="0">
          <a:noAutofit/>
        </a:bodyPr>
        <a:lstStyle/>
        <a:p>
          <a:pPr marL="0" lvl="0" indent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600" kern="1200"/>
            <a:t>2016-17</a:t>
          </a:r>
        </a:p>
      </dsp:txBody>
      <dsp:txXfrm>
        <a:off x="118579" y="1119791"/>
        <a:ext cx="1723789" cy="568067"/>
      </dsp:txXfrm>
    </dsp:sp>
    <dsp:sp modelId="{719834D3-7F6D-4DFF-BFA6-175B005EF4E0}">
      <dsp:nvSpPr>
        <dsp:cNvPr id="0" name=""/>
        <dsp:cNvSpPr/>
      </dsp:nvSpPr>
      <dsp:spPr>
        <a:xfrm>
          <a:off x="116621" y="947021"/>
          <a:ext cx="137119" cy="137119"/>
        </a:xfrm>
        <a:prstGeom prst="ellipse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49C0CD8-C74F-4DC4-9957-0D61FD9C2E33}">
      <dsp:nvSpPr>
        <dsp:cNvPr id="0" name=""/>
        <dsp:cNvSpPr/>
      </dsp:nvSpPr>
      <dsp:spPr>
        <a:xfrm>
          <a:off x="212604" y="755053"/>
          <a:ext cx="137119" cy="137119"/>
        </a:xfrm>
        <a:prstGeom prst="ellipse">
          <a:avLst/>
        </a:prstGeom>
        <a:solidFill>
          <a:schemeClr val="accent3">
            <a:hueOff val="150589"/>
            <a:satOff val="5556"/>
            <a:lumOff val="-817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2407DF6-D862-4C78-86A0-4431CCD80C2C}">
      <dsp:nvSpPr>
        <dsp:cNvPr id="0" name=""/>
        <dsp:cNvSpPr/>
      </dsp:nvSpPr>
      <dsp:spPr>
        <a:xfrm>
          <a:off x="442965" y="793447"/>
          <a:ext cx="215473" cy="215473"/>
        </a:xfrm>
        <a:prstGeom prst="ellipse">
          <a:avLst/>
        </a:prstGeom>
        <a:solidFill>
          <a:schemeClr val="accent3">
            <a:hueOff val="301178"/>
            <a:satOff val="11111"/>
            <a:lumOff val="-1634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994E32E-8973-421B-A2CF-C80D137FE110}">
      <dsp:nvSpPr>
        <dsp:cNvPr id="0" name=""/>
        <dsp:cNvSpPr/>
      </dsp:nvSpPr>
      <dsp:spPr>
        <a:xfrm>
          <a:off x="634933" y="582282"/>
          <a:ext cx="137119" cy="137119"/>
        </a:xfrm>
        <a:prstGeom prst="ellipse">
          <a:avLst/>
        </a:prstGeom>
        <a:solidFill>
          <a:schemeClr val="accent3">
            <a:hueOff val="451767"/>
            <a:satOff val="16667"/>
            <a:lumOff val="-2451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1910FEF-D6B0-43A0-87E0-5C56BA3A55ED}">
      <dsp:nvSpPr>
        <dsp:cNvPr id="0" name=""/>
        <dsp:cNvSpPr/>
      </dsp:nvSpPr>
      <dsp:spPr>
        <a:xfrm>
          <a:off x="884491" y="505495"/>
          <a:ext cx="137119" cy="137119"/>
        </a:xfrm>
        <a:prstGeom prst="ellipse">
          <a:avLst/>
        </a:prstGeom>
        <a:solidFill>
          <a:schemeClr val="accent3">
            <a:hueOff val="602355"/>
            <a:satOff val="22222"/>
            <a:lumOff val="-3268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68BABBE9-6654-4B23-BE48-4BA2A0492C86}">
      <dsp:nvSpPr>
        <dsp:cNvPr id="0" name=""/>
        <dsp:cNvSpPr/>
      </dsp:nvSpPr>
      <dsp:spPr>
        <a:xfrm>
          <a:off x="1191639" y="639873"/>
          <a:ext cx="137119" cy="137119"/>
        </a:xfrm>
        <a:prstGeom prst="ellipse">
          <a:avLst/>
        </a:prstGeom>
        <a:solidFill>
          <a:schemeClr val="accent3">
            <a:hueOff val="752944"/>
            <a:satOff val="27778"/>
            <a:lumOff val="-4085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6A75C2F-50B9-4654-86B0-295CFCCABD7E}">
      <dsp:nvSpPr>
        <dsp:cNvPr id="0" name=""/>
        <dsp:cNvSpPr/>
      </dsp:nvSpPr>
      <dsp:spPr>
        <a:xfrm>
          <a:off x="1383606" y="735856"/>
          <a:ext cx="215473" cy="215473"/>
        </a:xfrm>
        <a:prstGeom prst="ellipse">
          <a:avLst/>
        </a:prstGeom>
        <a:solidFill>
          <a:schemeClr val="accent3">
            <a:hueOff val="903533"/>
            <a:satOff val="33333"/>
            <a:lumOff val="-4902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4D7762F-3153-4F36-ABE8-E6FA62D61532}">
      <dsp:nvSpPr>
        <dsp:cNvPr id="0" name=""/>
        <dsp:cNvSpPr/>
      </dsp:nvSpPr>
      <dsp:spPr>
        <a:xfrm>
          <a:off x="1652361" y="947021"/>
          <a:ext cx="137119" cy="137119"/>
        </a:xfrm>
        <a:prstGeom prst="ellipse">
          <a:avLst/>
        </a:prstGeom>
        <a:solidFill>
          <a:schemeClr val="accent3">
            <a:hueOff val="1054122"/>
            <a:satOff val="38889"/>
            <a:lumOff val="-5719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3849064-6F0E-4003-9AE3-9D84D5C92E5F}">
      <dsp:nvSpPr>
        <dsp:cNvPr id="0" name=""/>
        <dsp:cNvSpPr/>
      </dsp:nvSpPr>
      <dsp:spPr>
        <a:xfrm>
          <a:off x="1767541" y="1158185"/>
          <a:ext cx="137119" cy="137119"/>
        </a:xfrm>
        <a:prstGeom prst="ellipse">
          <a:avLst/>
        </a:prstGeom>
        <a:solidFill>
          <a:schemeClr val="accent3">
            <a:hueOff val="1204711"/>
            <a:satOff val="44444"/>
            <a:lumOff val="-6536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5E9D7C47-30D6-42E1-A6A7-8959659CAEF7}">
      <dsp:nvSpPr>
        <dsp:cNvPr id="0" name=""/>
        <dsp:cNvSpPr/>
      </dsp:nvSpPr>
      <dsp:spPr>
        <a:xfrm>
          <a:off x="769310" y="755053"/>
          <a:ext cx="352593" cy="352593"/>
        </a:xfrm>
        <a:prstGeom prst="ellipse">
          <a:avLst/>
        </a:prstGeom>
        <a:solidFill>
          <a:schemeClr val="accent3">
            <a:hueOff val="1355300"/>
            <a:satOff val="50000"/>
            <a:lumOff val="-7353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A90B3D7-FEC6-4798-A8B1-A45EF3AB2A3A}">
      <dsp:nvSpPr>
        <dsp:cNvPr id="0" name=""/>
        <dsp:cNvSpPr/>
      </dsp:nvSpPr>
      <dsp:spPr>
        <a:xfrm>
          <a:off x="20637" y="1484530"/>
          <a:ext cx="137119" cy="137119"/>
        </a:xfrm>
        <a:prstGeom prst="ellipse">
          <a:avLst/>
        </a:prstGeom>
        <a:solidFill>
          <a:schemeClr val="accent3">
            <a:hueOff val="1505888"/>
            <a:satOff val="55556"/>
            <a:lumOff val="-817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5E968F4-473C-442B-B274-48D661B7FE34}">
      <dsp:nvSpPr>
        <dsp:cNvPr id="0" name=""/>
        <dsp:cNvSpPr/>
      </dsp:nvSpPr>
      <dsp:spPr>
        <a:xfrm>
          <a:off x="135817" y="1657300"/>
          <a:ext cx="215473" cy="215473"/>
        </a:xfrm>
        <a:prstGeom prst="ellipse">
          <a:avLst/>
        </a:prstGeom>
        <a:solidFill>
          <a:schemeClr val="accent3">
            <a:hueOff val="1656477"/>
            <a:satOff val="61111"/>
            <a:lumOff val="-8987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C442DBA-0E03-4AF3-83D0-7D04E9640B00}">
      <dsp:nvSpPr>
        <dsp:cNvPr id="0" name=""/>
        <dsp:cNvSpPr/>
      </dsp:nvSpPr>
      <dsp:spPr>
        <a:xfrm>
          <a:off x="423769" y="1810874"/>
          <a:ext cx="313416" cy="313416"/>
        </a:xfrm>
        <a:prstGeom prst="ellipse">
          <a:avLst/>
        </a:prstGeom>
        <a:solidFill>
          <a:schemeClr val="accent3">
            <a:hueOff val="1807066"/>
            <a:satOff val="66667"/>
            <a:lumOff val="-9804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6BD02E4-0EBC-4B8E-BF56-7A1192EAB2AF}">
      <dsp:nvSpPr>
        <dsp:cNvPr id="0" name=""/>
        <dsp:cNvSpPr/>
      </dsp:nvSpPr>
      <dsp:spPr>
        <a:xfrm>
          <a:off x="826900" y="2060432"/>
          <a:ext cx="137119" cy="137119"/>
        </a:xfrm>
        <a:prstGeom prst="ellipse">
          <a:avLst/>
        </a:prstGeom>
        <a:solidFill>
          <a:schemeClr val="accent3">
            <a:hueOff val="1957655"/>
            <a:satOff val="72222"/>
            <a:lumOff val="-10621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5A9B8FD-164F-4EA7-AEED-21875F5C0207}">
      <dsp:nvSpPr>
        <dsp:cNvPr id="0" name=""/>
        <dsp:cNvSpPr/>
      </dsp:nvSpPr>
      <dsp:spPr>
        <a:xfrm>
          <a:off x="903687" y="1810874"/>
          <a:ext cx="215473" cy="215473"/>
        </a:xfrm>
        <a:prstGeom prst="ellipse">
          <a:avLst/>
        </a:prstGeom>
        <a:solidFill>
          <a:schemeClr val="accent3">
            <a:hueOff val="2108244"/>
            <a:satOff val="77778"/>
            <a:lumOff val="-11438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2F018B1-C9C9-4489-BEFE-CB27750A4DB2}">
      <dsp:nvSpPr>
        <dsp:cNvPr id="0" name=""/>
        <dsp:cNvSpPr/>
      </dsp:nvSpPr>
      <dsp:spPr>
        <a:xfrm>
          <a:off x="1095655" y="2079629"/>
          <a:ext cx="137119" cy="137119"/>
        </a:xfrm>
        <a:prstGeom prst="ellipse">
          <a:avLst/>
        </a:prstGeom>
        <a:solidFill>
          <a:schemeClr val="accent3">
            <a:hueOff val="2258833"/>
            <a:satOff val="83333"/>
            <a:lumOff val="-12255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D4E94A2-D81D-49CD-B6F0-76131FB13C56}">
      <dsp:nvSpPr>
        <dsp:cNvPr id="0" name=""/>
        <dsp:cNvSpPr/>
      </dsp:nvSpPr>
      <dsp:spPr>
        <a:xfrm>
          <a:off x="1268426" y="1772481"/>
          <a:ext cx="313416" cy="313416"/>
        </a:xfrm>
        <a:prstGeom prst="ellipse">
          <a:avLst/>
        </a:prstGeom>
        <a:solidFill>
          <a:schemeClr val="accent3">
            <a:hueOff val="2409421"/>
            <a:satOff val="88889"/>
            <a:lumOff val="-13072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4E4AE12-6288-4AD3-B3E6-6018208959C8}">
      <dsp:nvSpPr>
        <dsp:cNvPr id="0" name=""/>
        <dsp:cNvSpPr/>
      </dsp:nvSpPr>
      <dsp:spPr>
        <a:xfrm>
          <a:off x="1690754" y="1695694"/>
          <a:ext cx="215473" cy="215473"/>
        </a:xfrm>
        <a:prstGeom prst="ellipse">
          <a:avLst/>
        </a:prstGeom>
        <a:solidFill>
          <a:schemeClr val="accent3">
            <a:hueOff val="2560010"/>
            <a:satOff val="94444"/>
            <a:lumOff val="-13889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4485275-BFD1-49DE-8DC8-5F74ED5B6ECF}">
      <dsp:nvSpPr>
        <dsp:cNvPr id="0" name=""/>
        <dsp:cNvSpPr/>
      </dsp:nvSpPr>
      <dsp:spPr>
        <a:xfrm>
          <a:off x="1906228" y="793127"/>
          <a:ext cx="632815" cy="1208114"/>
        </a:xfrm>
        <a:prstGeom prst="chevron">
          <a:avLst>
            <a:gd name="adj" fmla="val 6231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EB18FCB-CE3B-494E-A710-2E9BDDC2BDB7}">
      <dsp:nvSpPr>
        <dsp:cNvPr id="0" name=""/>
        <dsp:cNvSpPr/>
      </dsp:nvSpPr>
      <dsp:spPr>
        <a:xfrm>
          <a:off x="2423986" y="793127"/>
          <a:ext cx="632815" cy="1208114"/>
        </a:xfrm>
        <a:prstGeom prst="chevron">
          <a:avLst>
            <a:gd name="adj" fmla="val 62310"/>
          </a:avLst>
        </a:prstGeom>
        <a:solidFill>
          <a:schemeClr val="accent3">
            <a:hueOff val="2710599"/>
            <a:satOff val="100000"/>
            <a:lumOff val="-14706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2603F165-24D6-45B3-A9EC-182AE85F7B3C}">
      <dsp:nvSpPr>
        <dsp:cNvPr id="0" name=""/>
        <dsp:cNvSpPr/>
      </dsp:nvSpPr>
      <dsp:spPr>
        <a:xfrm>
          <a:off x="3125836" y="693286"/>
          <a:ext cx="1466981" cy="1466981"/>
        </a:xfrm>
        <a:prstGeom prst="ellipse">
          <a:avLst/>
        </a:prstGeom>
        <a:solidFill>
          <a:schemeClr val="accent3">
            <a:hueOff val="2710599"/>
            <a:satOff val="100000"/>
            <a:lumOff val="-14706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600" kern="1200"/>
            <a:t>All Schools</a:t>
          </a:r>
        </a:p>
      </dsp:txBody>
      <dsp:txXfrm>
        <a:off x="3340670" y="908120"/>
        <a:ext cx="1037313" cy="1037313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arrow4">
  <dgm:title val=""/>
  <dgm:desc val=""/>
  <dgm:catLst>
    <dgm:cat type="relationship" pri="8000"/>
    <dgm:cat type="process" pri="3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clrData>
  <dgm:layoutNode name="compositeShape">
    <dgm:varLst>
      <dgm:chMax val="2"/>
      <dgm:dir/>
      <dgm:resizeHandles val="exact"/>
    </dgm:varLst>
    <dgm:alg type="composite"/>
    <dgm:shape xmlns:r="http://schemas.openxmlformats.org/officeDocument/2006/relationships" r:blip="">
      <dgm:adjLst/>
    </dgm:shape>
    <dgm:presOf/>
    <dgm:choose name="Name0">
      <dgm:if name="Name1" func="var" arg="dir" op="equ" val="norm">
        <dgm:choose name="Name2">
          <dgm:if name="Name3" axis="ch" ptType="node" func="cnt" op="lte" val="1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/>
              <dgm:constr type="b" for="ch" forName="upArrow" refType="h" fact="0.48"/>
              <dgm:constr type="l" for="ch" forName="upArrow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/>
              <dgm:constr type="b" for="ch" forName="upArrowText" refType="h" fact="0.48"/>
              <dgm:constr type="l" for="ch" forName="upArrowText" refType="w" refFor="ch" refForName="upArrow" fact="1.03"/>
            </dgm:constrLst>
          </dgm:if>
          <dgm:else name="Name4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 fact="0.48"/>
              <dgm:constr type="b" for="ch" forName="upArrow" refType="h" fact="0.48"/>
              <dgm:constr type="l" for="ch" forName="upArrow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 fact="0.48"/>
              <dgm:constr type="b" for="ch" forName="upArrowText" refType="h" fact="0.48"/>
              <dgm:constr type="l" for="ch" forName="upArrowText" refType="w" refFor="ch" refForName="upArrow" fact="1.03"/>
              <dgm:constr type="w" for="ch" forName="downArrow" refType="w" fact="0.33"/>
              <dgm:constr type="h" for="ch" forName="downArrow" refType="h" fact="0.48"/>
              <dgm:constr type="t" for="ch" forName="downArrow" refType="h" fact="0.52"/>
              <dgm:constr type="l" for="ch" forName="downArrow" refType="w" refFor="ch" refForName="downArrow" fact="0.3"/>
              <dgm:constr type="h" for="ch" forName="downArrow" refType="w" refFor="ch" refForName="downArrow" op="gte" fact="0.75"/>
              <dgm:constr type="w" for="ch" forName="downArrowText" refType="w" fact="0.56"/>
              <dgm:constr type="h" for="ch" forName="downArrowText" refType="h" fact="0.48"/>
              <dgm:constr type="t" for="ch" forName="downArrowText" refType="h" fact="0.52"/>
              <dgm:constr type="l" for="ch" forName="downArrowText" refType="w" refFor="ch" refForName="downArrow" fact="1.33"/>
            </dgm:constrLst>
          </dgm:else>
        </dgm:choose>
      </dgm:if>
      <dgm:else name="Name5">
        <dgm:choose name="Name6">
          <dgm:if name="Name7" axis="ch" ptType="node" func="cnt" op="lte" val="1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/>
              <dgm:constr type="t" for="ch" forName="upArrow"/>
              <dgm:constr type="l" for="ch" forName="upArrow" refType="w" fact="0.67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/>
              <dgm:constr type="t" for="ch" forName="upArrowText"/>
              <dgm:constr type="l" for="ch" forName="upArrowText" refType="w" fact="0.1"/>
            </dgm:constrLst>
          </dgm:if>
          <dgm:else name="Name8">
            <dgm:constrLst>
              <dgm:constr type="primFontSz" for="des" ptType="node" op="equ" val="65"/>
              <dgm:constr type="w" for="ch" forName="upArrow" refType="w" fact="0.33"/>
              <dgm:constr type="h" for="ch" forName="upArrow" refType="h" fact="0.48"/>
              <dgm:constr type="t" for="ch" forName="upArrow"/>
              <dgm:constr type="l" for="ch" forName="upArrow" refType="w" fact="0.67"/>
              <dgm:constr type="h" for="ch" forName="upArrow" refType="w" refFor="ch" refForName="upArrow" op="gte" fact="0.75"/>
              <dgm:constr type="w" for="ch" forName="upArrowText" refType="w" fact="0.56"/>
              <dgm:constr type="h" for="ch" forName="upArrowText" refType="h" fact="0.48"/>
              <dgm:constr type="t" for="ch" forName="upArrowText"/>
              <dgm:constr type="l" for="ch" forName="upArrowText" refType="w" fact="0.1"/>
              <dgm:constr type="w" for="ch" forName="downArrow" refType="w" fact="0.33"/>
              <dgm:constr type="h" for="ch" forName="downArrow" refType="h" fact="0.48"/>
              <dgm:constr type="t" for="ch" forName="downArrow" refType="h" fact="0.52"/>
              <dgm:constr type="l" for="ch" forName="downArrow" refType="w" fact="0.57"/>
              <dgm:constr type="h" for="ch" forName="downArrow" refType="w" refFor="ch" refForName="downArrow" op="gte" fact="0.75"/>
              <dgm:constr type="w" for="ch" forName="downArrowText" refType="w" fact="0.56"/>
              <dgm:constr type="h" for="ch" forName="downArrowText" refType="h" fact="0.48"/>
              <dgm:constr type="t" for="ch" forName="downArrowText" refType="h" fact="0.52"/>
              <dgm:constr type="l" for="ch" forName="downArrowText"/>
            </dgm:constrLst>
          </dgm:else>
        </dgm:choose>
      </dgm:else>
    </dgm:choose>
    <dgm:ruleLst/>
    <dgm:forEach name="Name9" axis="ch" ptType="node" cnt="1">
      <dgm:layoutNode name="upArrow" styleLbl="node1">
        <dgm:alg type="sp"/>
        <dgm:shape xmlns:r="http://schemas.openxmlformats.org/officeDocument/2006/relationships" type="upArrow" r:blip="">
          <dgm:adjLst/>
        </dgm:shape>
        <dgm:presOf/>
        <dgm:constrLst/>
        <dgm:ruleLst/>
      </dgm:layoutNode>
      <dgm:layoutNode name="upArrowText" styleLbl="revTx">
        <dgm:varLst>
          <dgm:chMax val="0"/>
          <dgm:bulletEnabled val="1"/>
        </dgm:varLst>
        <dgm:choose name="Name10">
          <dgm:if name="Name11" axis="root des" ptType="all node" func="maxDepth" op="gt" val="1">
            <dgm:alg type="tx">
              <dgm:param type="parTxLTRAlign" val="l"/>
              <dgm:param type="parTxRTLAlign" val="r"/>
              <dgm:param type="txAnchorVertCh" val="mid"/>
            </dgm:alg>
          </dgm:if>
          <dgm:else name="Name12">
            <dgm:choose name="Name13">
              <dgm:if name="Name14" func="var" arg="dir" op="equ" val="norm">
                <dgm:alg type="tx">
                  <dgm:param type="parTxLTRAlign" val="l"/>
                  <dgm:param type="parTxRTLAlign" val="l"/>
                  <dgm:param type="txAnchorVertCh" val="mid"/>
                </dgm:alg>
              </dgm:if>
              <dgm:else name="Name15">
                <dgm:alg type="tx">
                  <dgm:param type="parTxLTRAlign" val="r"/>
                  <dgm:param type="parTxRTLAlign" val="r"/>
                  <dgm:param type="txAnchorVertCh" val="mid"/>
                </dgm:alg>
              </dgm:else>
            </dgm:choose>
          </dgm:else>
        </dgm:choose>
        <dgm:shape xmlns:r="http://schemas.openxmlformats.org/officeDocument/2006/relationships" type="rect" r:blip="">
          <dgm:adjLst/>
        </dgm:shape>
        <dgm:presOf axis="desOrSelf" ptType="node"/>
        <dgm:constrLst>
          <dgm:constr type="tMarg"/>
        </dgm:constrLst>
        <dgm:ruleLst>
          <dgm:rule type="primFontSz" val="5" fact="NaN" max="NaN"/>
        </dgm:ruleLst>
      </dgm:layoutNode>
    </dgm:forEach>
    <dgm:forEach name="Name16" axis="ch" ptType="node" st="2" cnt="1">
      <dgm:layoutNode name="downArrow" styleLbl="node1">
        <dgm:alg type="sp"/>
        <dgm:shape xmlns:r="http://schemas.openxmlformats.org/officeDocument/2006/relationships" type="downArrow" r:blip="">
          <dgm:adjLst/>
        </dgm:shape>
        <dgm:presOf/>
        <dgm:constrLst/>
        <dgm:ruleLst/>
      </dgm:layoutNode>
      <dgm:layoutNode name="downArrowText" styleLbl="revTx">
        <dgm:varLst>
          <dgm:chMax val="0"/>
          <dgm:bulletEnabled val="1"/>
        </dgm:varLst>
        <dgm:choose name="Name17">
          <dgm:if name="Name18" axis="root des" ptType="all node" func="maxDepth" op="gt" val="1">
            <dgm:alg type="tx">
              <dgm:param type="parTxLTRAlign" val="l"/>
              <dgm:param type="parTxRTLAlign" val="r"/>
              <dgm:param type="txAnchorVertCh" val="mid"/>
            </dgm:alg>
          </dgm:if>
          <dgm:else name="Name19">
            <dgm:choose name="Name20">
              <dgm:if name="Name21" func="var" arg="dir" op="equ" val="norm">
                <dgm:alg type="tx">
                  <dgm:param type="parTxLTRAlign" val="l"/>
                  <dgm:param type="parTxRTLAlign" val="l"/>
                  <dgm:param type="txAnchorVertCh" val="mid"/>
                </dgm:alg>
              </dgm:if>
              <dgm:else name="Name22">
                <dgm:alg type="tx">
                  <dgm:param type="parTxLTRAlign" val="r"/>
                  <dgm:param type="parTxRTLAlign" val="r"/>
                  <dgm:param type="txAnchorVertCh" val="mid"/>
                </dgm:alg>
              </dgm:else>
            </dgm:choose>
          </dgm:else>
        </dgm:choose>
        <dgm:shape xmlns:r="http://schemas.openxmlformats.org/officeDocument/2006/relationships" type="rect" r:blip="">
          <dgm:adjLst/>
        </dgm:shape>
        <dgm:presOf axis="desOrSelf" ptType="node"/>
        <dgm:constrLst>
          <dgm:constr type="tMarg"/>
        </dgm:constrLst>
        <dgm:ruleLst>
          <dgm:rule type="primFontSz" val="5" fact="NaN" max="NaN"/>
        </dgm:ruleLst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9/3/layout/RandomtoResultProcess">
  <dgm:title val=""/>
  <dgm:desc val=""/>
  <dgm:catLst>
    <dgm:cat type="process" pri="1275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41" srcId="1" destId="11" srcOrd="0" destOrd="0"/>
        <dgm:cxn modelId="5" srcId="0" destId="2" srcOrd="0" destOrd="0"/>
        <dgm:cxn modelId="51" srcId="2" destId="2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clrData>
  <dgm:layoutNode name="Name0">
    <dgm:varLst>
      <dgm:dir/>
      <dgm:animOne val="branch"/>
      <dgm:animLvl val="lvl"/>
    </dgm:varLst>
    <dgm:choose name="Name1">
      <dgm:if name="Name2" func="var" arg="dir" op="equ" val="norm">
        <dgm:alg type="lin">
          <dgm:param type="fallback" val="2D"/>
          <dgm:param type="nodeVertAlign" val="t"/>
        </dgm:alg>
      </dgm:if>
      <dgm:else name="Name3">
        <dgm:alg type="lin">
          <dgm:param type="fallback" val="2D"/>
          <dgm:param type="nodeVertAlign" val="t"/>
          <dgm:param type="linDir" val="fromR"/>
        </dgm:alg>
      </dgm:else>
    </dgm:choose>
    <dgm:shape xmlns:r="http://schemas.openxmlformats.org/officeDocument/2006/relationships" r:blip="">
      <dgm:adjLst/>
    </dgm:shape>
    <dgm:constrLst>
      <dgm:constr type="userH" refType="h" fact="2"/>
      <dgm:constr type="w" for="ch" forName="chaos" refType="userH" fact="0.681"/>
      <dgm:constr type="h" for="ch" forName="chaos" refType="userH"/>
      <dgm:constr type="w" for="ch" forName="middle" refType="userH" fact="0.6"/>
      <dgm:constr type="h" for="ch" forName="middle" refType="userH"/>
      <dgm:constr type="w" for="ch" forName="last" refType="userH" fact="0.6"/>
      <dgm:constr type="h" for="ch" forName="last" refType="userH"/>
      <dgm:constr type="w" for="ch" forName="chevronComposite1" refType="userH" fact="0.22"/>
      <dgm:constr type="h" for="ch" forName="chevronComposite1" refType="userH" fact="0.52"/>
      <dgm:constr type="w" for="ch" forName="chevronComposite2" refType="userH" fact="0.22"/>
      <dgm:constr type="h" for="ch" forName="chevronComposite2" refType="userH" fact="0.52"/>
      <dgm:constr type="w" for="ch" forName="overlap" refType="userH" fact="-0.04"/>
      <dgm:constr type="h" for="ch" forName="overlap" refType="userH" fact="0.06"/>
      <dgm:constr type="primFontSz" for="des" forName="parTx1" op="equ" val="65"/>
      <dgm:constr type="primFontSz" for="des" forName="parTxMid" refType="primFontSz" refFor="des" refForName="parTx1" op="equ"/>
      <dgm:constr type="primFontSz" for="des" forName="circleTx" refType="primFontSz" refFor="des" refForName="parTx1" op="equ"/>
      <dgm:constr type="primFontSz" for="des" forName="desTx1" op="equ" val="65"/>
      <dgm:constr type="primFontSz" for="des" forName="desTxMid" refType="primFontSz" refFor="des" refForName="desTx1" op="equ"/>
      <dgm:constr type="primFontSz" for="des" forName="desTxN" refType="primFontSz" refFor="des" refForName="desTx1" op="equ"/>
    </dgm:constrLst>
    <dgm:forEach name="Name4" axis="ch" ptType="node">
      <dgm:choose name="Name5">
        <dgm:if name="Name6" axis="self" ptType="node" func="pos" op="equ" val="1">
          <dgm:layoutNode name="chaos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parTx1" refType="w" fact="0.5"/>
              <dgm:constr type="t" for="ch" forName="parTx1" refType="w" fact="0.32"/>
              <dgm:constr type="w" for="ch" forName="parTx1" refType="w" fact="0.88"/>
              <dgm:constr type="h" for="ch" forName="parTx1" refType="w" fact="0.29"/>
              <dgm:constr type="ctrX" for="ch" forName="desTx1" refType="w" fact="0.5"/>
              <dgm:constr type="b" for="ch" forName="desTx1" refType="h"/>
              <dgm:constr type="w" for="ch" forName="desTx1" refType="w" fact="0.88"/>
              <dgm:constr type="h" for="ch" forName="desTx1" refType="h" fact="0.37"/>
              <dgm:constr type="l" for="ch" forName="c1" refType="w" fact="0.05"/>
              <dgm:constr type="t" for="ch" forName="c1" refType="w" fact="0.23"/>
              <dgm:constr type="w" for="ch" forName="c1" refType="w" fact="0.07"/>
              <dgm:constr type="h" for="ch" forName="c1" refType="w" refFor="ch" refForName="c1"/>
              <dgm:constr type="l" for="ch" forName="c2" refType="w" fact="0.1"/>
              <dgm:constr type="t" for="ch" forName="c2" refType="w" fact="0.13"/>
              <dgm:constr type="w" for="ch" forName="c2" refType="w" fact="0.07"/>
              <dgm:constr type="h" for="ch" forName="c2" refType="w" refFor="ch" refForName="c2"/>
              <dgm:constr type="l" for="ch" forName="c3" refType="w" fact="0.22"/>
              <dgm:constr type="t" for="ch" forName="c3" refType="w" fact="0.15"/>
              <dgm:constr type="w" for="ch" forName="c3" refType="w" fact="0.11"/>
              <dgm:constr type="h" for="ch" forName="c3" refType="w" refFor="ch" refForName="c3"/>
              <dgm:constr type="l" for="ch" forName="c4" refType="w" fact="0.32"/>
              <dgm:constr type="t" for="ch" forName="c4" refType="w" fact="0.04"/>
              <dgm:constr type="w" for="ch" forName="c4" refType="w" fact="0.07"/>
              <dgm:constr type="h" for="ch" forName="c4" refType="w" refFor="ch" refForName="c4"/>
              <dgm:constr type="l" for="ch" forName="c5" refType="w" fact="0.45"/>
              <dgm:constr type="t" for="ch" forName="c5" refType="w" fact="0"/>
              <dgm:constr type="w" for="ch" forName="c5" refType="w" fact="0.07"/>
              <dgm:constr type="h" for="ch" forName="c5" refType="w" refFor="ch" refForName="c5"/>
              <dgm:constr type="l" for="ch" forName="c6" refType="w" fact="0.61"/>
              <dgm:constr type="t" for="ch" forName="c6" refType="w" fact="0.07"/>
              <dgm:constr type="w" for="ch" forName="c6" refType="w" fact="0.07"/>
              <dgm:constr type="h" for="ch" forName="c6" refType="w" refFor="ch" refForName="c6"/>
              <dgm:constr type="l" for="ch" forName="c7" refType="w" fact="0.71"/>
              <dgm:constr type="t" for="ch" forName="c7" refType="w" fact="0.12"/>
              <dgm:constr type="w" for="ch" forName="c7" refType="w" fact="0.11"/>
              <dgm:constr type="h" for="ch" forName="c7" refType="w" refFor="ch" refForName="c7"/>
              <dgm:constr type="l" for="ch" forName="c8" refType="w" fact="0.85"/>
              <dgm:constr type="t" for="ch" forName="c8" refType="w" fact="0.23"/>
              <dgm:constr type="w" for="ch" forName="c8" refType="w" fact="0.07"/>
              <dgm:constr type="h" for="ch" forName="c8" refType="w" refFor="ch" refForName="c8"/>
              <dgm:constr type="l" for="ch" forName="c9" refType="w" fact="0.91"/>
              <dgm:constr type="t" for="ch" forName="c9" refType="w" fact="0.34"/>
              <dgm:constr type="w" for="ch" forName="c9" refType="w" fact="0.07"/>
              <dgm:constr type="h" for="ch" forName="c9" refType="w" refFor="ch" refForName="c9"/>
              <dgm:constr type="l" for="ch" forName="c10" refType="w" fact="0.39"/>
              <dgm:constr type="t" for="ch" forName="c10" refType="w" fact="0.13"/>
              <dgm:constr type="w" for="ch" forName="c10" refType="w" fact="0.18"/>
              <dgm:constr type="h" for="ch" forName="c10" refType="w" refFor="ch" refForName="c10"/>
              <dgm:constr type="l" for="ch" forName="c11" refType="w" fact="0"/>
              <dgm:constr type="t" for="ch" forName="c11" refType="w" fact="0.51"/>
              <dgm:constr type="w" for="ch" forName="c11" refType="w" fact="0.07"/>
              <dgm:constr type="h" for="ch" forName="c11" refType="w" refFor="ch" refForName="c11"/>
              <dgm:constr type="l" for="ch" forName="c12" refType="w" fact="0.06"/>
              <dgm:constr type="t" for="ch" forName="c12" refType="w" fact="0.6"/>
              <dgm:constr type="w" for="ch" forName="c12" refType="w" fact="0.11"/>
              <dgm:constr type="h" for="ch" forName="c12" refType="w" refFor="ch" refForName="c12"/>
              <dgm:constr type="l" for="ch" forName="c13" refType="w" fact="0.21"/>
              <dgm:constr type="t" for="ch" forName="c13" refType="w" fact="0.68"/>
              <dgm:constr type="w" for="ch" forName="c13" refType="w" fact="0.16"/>
              <dgm:constr type="h" for="ch" forName="c13" refType="w" refFor="ch" refForName="c13"/>
              <dgm:constr type="l" for="ch" forName="c14" refType="w" fact="0.42"/>
              <dgm:constr type="t" for="ch" forName="c14" refType="w" fact="0.81"/>
              <dgm:constr type="w" for="ch" forName="c14" refType="w" fact="0.07"/>
              <dgm:constr type="h" for="ch" forName="c14" refType="w" refFor="ch" refForName="c14"/>
              <dgm:constr type="l" for="ch" forName="c15" refType="w" fact="0.46"/>
              <dgm:constr type="t" for="ch" forName="c15" refType="w" fact="0.68"/>
              <dgm:constr type="w" for="ch" forName="c15" refType="w" fact="0.11"/>
              <dgm:constr type="h" for="ch" forName="c15" refType="w" refFor="ch" refForName="c15"/>
              <dgm:constr type="l" for="ch" forName="c16" refType="w" fact="0.56"/>
              <dgm:constr type="t" for="ch" forName="c16" refType="w" fact="0.82"/>
              <dgm:constr type="w" for="ch" forName="c16" refType="w" fact="0.07"/>
              <dgm:constr type="h" for="ch" forName="c16" refType="w" refFor="ch" refForName="c16"/>
              <dgm:constr type="l" for="ch" forName="c17" refType="w" fact="0.65"/>
              <dgm:constr type="t" for="ch" forName="c17" refType="w" fact="0.66"/>
              <dgm:constr type="w" for="ch" forName="c17" refType="w" fact="0.16"/>
              <dgm:constr type="h" for="ch" forName="c17" refType="w" refFor="ch" refForName="c17"/>
              <dgm:constr type="l" for="ch" forName="c18" refType="w" fact="0.87"/>
              <dgm:constr type="t" for="ch" forName="c18" refType="w" fact="0.62"/>
              <dgm:constr type="w" for="ch" forName="c18" refType="w" fact="0.11"/>
              <dgm:constr type="h" for="ch" forName="c18" refType="w" refFor="ch" refForName="c18"/>
            </dgm:constrLst>
            <dgm:layoutNode name="parTx1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7">
              <dgm:if name="Name8" axis="ch" ptType="node" func="cnt" op="gte" val="1">
                <dgm:layoutNode name="desTx1" styleLbl="revTx">
                  <dgm:varLst>
                    <dgm:bulletEnabled val="1"/>
                  </dgm:varLst>
                  <dgm:choose name="Name9">
                    <dgm:if name="Name10" axis="ch" ptType="node" func="cnt" op="equ" val="1">
                      <dgm:alg type="tx">
                        <dgm:param type="shpTxLTRAlignCh" val="l"/>
                      </dgm:alg>
                    </dgm:if>
                    <dgm:else name="Name11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2"/>
            </dgm:choose>
            <dgm:layoutNode name="c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9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0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layoutNode>
        </dgm:if>
        <dgm:if name="Name13" axis="self" ptType="node" func="revPos" op="equ" val="1">
          <dgm:layoutNode name="last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circleTx" refType="w" fact="0.5"/>
              <dgm:constr type="t" for="ch" forName="circleTx" refType="w" fact="0.117"/>
              <dgm:constr type="w" for="ch" forName="circleTx" refType="h" refFor="ch" refForName="circleTx"/>
              <dgm:constr type="h" for="ch" forName="circleTx" refType="w" fact="0.85"/>
              <dgm:constr type="l" for="ch" forName="desTxN"/>
              <dgm:constr type="b" for="ch" forName="desTxN" refType="h"/>
              <dgm:constr type="w" for="ch" forName="desTxN" refType="w"/>
              <dgm:constr type="h" for="ch" forName="desTxN" refType="h" fact="0.37"/>
              <dgm:constr type="ctrX" for="ch" forName="spN" refType="w" fact="0.5"/>
              <dgm:constr type="t" for="ch" forName="spN"/>
              <dgm:constr type="w" for="ch" forName="spN" refType="w" fact="0.93"/>
              <dgm:constr type="h" for="ch" forName="spN" refType="h" fact="0.01"/>
            </dgm:constrLst>
            <dgm:layoutNode name="circleTx" styleLbl="node1">
              <dgm:alg type="tx"/>
              <dgm:shape xmlns:r="http://schemas.openxmlformats.org/officeDocument/2006/relationships" type="ellipse" r:blip="">
                <dgm:adjLst/>
              </dgm:shape>
              <dgm:presOf axis="self" ptType="node"/>
              <dgm:constrLst>
                <dgm:constr type="lMarg"/>
                <dgm:constr type="rMarg"/>
                <dgm:constr type="tMarg"/>
                <dgm:constr type="bMarg"/>
              </dgm:constrLst>
              <dgm:ruleLst>
                <dgm:rule type="primFontSz" val="5" fact="NaN" max="NaN"/>
              </dgm:ruleLst>
            </dgm:layoutNode>
            <dgm:choose name="Name14">
              <dgm:if name="Name15" axis="ch" ptType="node" func="cnt" op="gte" val="1">
                <dgm:layoutNode name="desTxN" styleLbl="revTx">
                  <dgm:varLst>
                    <dgm:bulletEnabled val="1"/>
                  </dgm:varLst>
                  <dgm:choose name="Name16">
                    <dgm:if name="Name17" axis="ch" ptType="node" func="cnt" op="equ" val="1">
                      <dgm:alg type="tx">
                        <dgm:param type="shpTxLTRAlignCh" val="l"/>
                      </dgm:alg>
                    </dgm:if>
                    <dgm:else name="Name18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9"/>
            </dgm:choose>
            <dgm:layoutNode name="spN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if>
        <dgm:else name="Name20">
          <dgm:layoutNode name="middl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l" for="ch" forName="parTxMid"/>
              <dgm:constr type="t" for="ch" forName="parTxMid" refType="w" fact="0.167"/>
              <dgm:constr type="w" for="ch" forName="parTxMid" refType="w"/>
              <dgm:constr type="h" for="ch" forName="parTxMid" refType="w" fact="0.7"/>
              <dgm:constr type="l" for="ch" forName="desTxMid"/>
              <dgm:constr type="b" for="ch" forName="desTxMid" refType="h"/>
              <dgm:constr type="w" for="ch" forName="desTxMid" refType="w"/>
              <dgm:constr type="h" for="ch" forName="desTxMid" refType="h" fact="0.37"/>
              <dgm:constr type="ctrX" for="ch" forName="spMid" refType="w" fact="0.5"/>
              <dgm:constr type="t" for="ch" forName="spMid"/>
              <dgm:constr type="w" for="ch" forName="spMid" refType="w" fact="0.01"/>
              <dgm:constr type="h" for="ch" forName="spMid" refType="h" fact="0.01"/>
            </dgm:constrLst>
            <dgm:layoutNode name="parTxMid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21">
              <dgm:if name="Name22" axis="ch" ptType="node" func="cnt" op="gte" val="1">
                <dgm:layoutNode name="desTxMid" styleLbl="revTx">
                  <dgm:varLst>
                    <dgm:bulletEnabled val="1"/>
                  </dgm:varLst>
                  <dgm:choose name="Name23">
                    <dgm:if name="Name24" axis="ch" ptType="node" func="cnt" op="equ" val="1">
                      <dgm:alg type="tx">
                        <dgm:param type="shpTxLTRAlignCh" val="l"/>
                      </dgm:alg>
                    </dgm:if>
                    <dgm:else name="Name25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26"/>
            </dgm:choose>
            <dgm:layoutNode name="spMid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else>
      </dgm:choose>
      <dgm:forEach name="Name27" axis="followSib" ptType="sibTrans" cnt="1">
        <dgm:layoutNode name="chevronComposite1" styleLbl="alignImgPlace1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l" for="ch" forName="chevron1"/>
            <dgm:constr type="t" for="ch" forName="chevron1" refType="h" fact="0.1923"/>
            <dgm:constr type="w" for="ch" forName="chevron1" refType="w"/>
            <dgm:constr type="b" for="ch" forName="chevron1" refType="h"/>
            <dgm:constr type="l" for="ch" forName="spChevron1"/>
            <dgm:constr type="t" for="ch" forName="spChevron1"/>
            <dgm:constr type="w" for="ch" forName="spChevron1" refType="w" fact="0.01"/>
            <dgm:constr type="h" for="ch" forName="spChevron1" refType="h" fact="0.01"/>
          </dgm:constrLst>
          <dgm:layoutNode name="chevron1">
            <dgm:alg type="sp"/>
            <dgm:choose name="Name28">
              <dgm:if name="Name29" func="var" arg="dir" op="equ" val="norm">
                <dgm:shape xmlns:r="http://schemas.openxmlformats.org/officeDocument/2006/relationships" type="chevron" r:blip="">
                  <dgm:adjLst>
                    <dgm:adj idx="1" val="0.6231"/>
                  </dgm:adjLst>
                </dgm:shape>
              </dgm:if>
              <dgm:else name="Name30">
                <dgm:shape xmlns:r="http://schemas.openxmlformats.org/officeDocument/2006/relationships" rot="180" type="chevron" r:blip="">
                  <dgm:adjLst>
                    <dgm:adj idx="1" val="0.6231"/>
                  </dgm:adjLst>
                </dgm:shape>
              </dgm:else>
            </dgm:choose>
            <dgm:presOf/>
          </dgm:layoutNode>
          <dgm:layoutNode name="spChevron1">
            <dgm:alg type="sp"/>
            <dgm:shape xmlns:r="http://schemas.openxmlformats.org/officeDocument/2006/relationships" r:blip="">
              <dgm:adjLst/>
            </dgm:shape>
            <dgm:presOf/>
          </dgm:layoutNode>
        </dgm:layoutNode>
        <dgm:choose name="Name31">
          <dgm:if name="Name32" axis="root ch" ptType="all node" func="cnt" op="equ" val="2">
            <dgm:layoutNode name="overlap">
              <dgm:alg type="sp"/>
              <dgm:shape xmlns:r="http://schemas.openxmlformats.org/officeDocument/2006/relationships" r:blip="">
                <dgm:adjLst/>
              </dgm:shape>
              <dgm:presOf/>
            </dgm:layoutNode>
            <dgm:layoutNode name="chevronComposite2" styleLbl="alignImgPlace1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l" for="ch" forName="chevron2"/>
                <dgm:constr type="t" for="ch" forName="chevron2" refType="h" fact="0.1923"/>
                <dgm:constr type="w" for="ch" forName="chevron2" refType="w"/>
                <dgm:constr type="b" for="ch" forName="chevron2" refType="h"/>
                <dgm:constr type="l" for="ch" forName="spChevron2"/>
                <dgm:constr type="t" for="ch" forName="spChevron2"/>
                <dgm:constr type="w" for="ch" forName="spChevron2" refType="w" fact="0.01"/>
                <dgm:constr type="h" for="ch" forName="spChevron2" refType="h" fact="0.01"/>
              </dgm:constrLst>
              <dgm:layoutNode name="chevron2">
                <dgm:alg type="sp"/>
                <dgm:choose name="Name33">
                  <dgm:if name="Name34" func="var" arg="dir" op="equ" val="norm">
                    <dgm:shape xmlns:r="http://schemas.openxmlformats.org/officeDocument/2006/relationships" type="chevron" r:blip="">
                      <dgm:adjLst>
                        <dgm:adj idx="1" val="0.6231"/>
                      </dgm:adjLst>
                    </dgm:shape>
                  </dgm:if>
                  <dgm:else name="Name35">
                    <dgm:shape xmlns:r="http://schemas.openxmlformats.org/officeDocument/2006/relationships" rot="180" type="chevron" r:blip="">
                      <dgm:adjLst>
                        <dgm:adj idx="1" val="0.6231"/>
                      </dgm:adjLst>
                    </dgm:shape>
                  </dgm:else>
                </dgm:choose>
                <dgm:presOf/>
              </dgm:layoutNode>
              <dgm:layoutNode name="spChevron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</dgm:layoutNode>
          </dgm:if>
          <dgm:else name="Name36"/>
        </dgm:choos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QuickStyle" Target="../diagrams/quickStyle1.xml"/><Relationship Id="rId7" Type="http://schemas.openxmlformats.org/officeDocument/2006/relationships/diagramData" Target="../diagrams/data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hyperlink" Target="#'2016-17 Report'!A1"/><Relationship Id="rId11" Type="http://schemas.microsoft.com/office/2007/relationships/diagramDrawing" Target="../diagrams/drawing2.xml"/><Relationship Id="rId5" Type="http://schemas.microsoft.com/office/2007/relationships/diagramDrawing" Target="../diagrams/drawing1.xml"/><Relationship Id="rId10" Type="http://schemas.openxmlformats.org/officeDocument/2006/relationships/diagramColors" Target="../diagrams/colors2.xml"/><Relationship Id="rId4" Type="http://schemas.openxmlformats.org/officeDocument/2006/relationships/diagramColors" Target="../diagrams/colors1.xml"/><Relationship Id="rId9" Type="http://schemas.openxmlformats.org/officeDocument/2006/relationships/diagramQuickStyle" Target="../diagrams/quickStyle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Select School'!C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'Select School'!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180975</xdr:rowOff>
    </xdr:from>
    <xdr:to>
      <xdr:col>11</xdr:col>
      <xdr:colOff>3048</xdr:colOff>
      <xdr:row>6</xdr:row>
      <xdr:rowOff>64770</xdr:rowOff>
    </xdr:to>
    <xdr:sp macro="" textlink="">
      <xdr:nvSpPr>
        <xdr:cNvPr id="15" name="TextBox 14"/>
        <xdr:cNvSpPr txBox="1"/>
      </xdr:nvSpPr>
      <xdr:spPr>
        <a:xfrm>
          <a:off x="0" y="1257300"/>
          <a:ext cx="9756648" cy="34099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400" b="1" i="1">
              <a:solidFill>
                <a:srgbClr val="FF0000"/>
              </a:solidFill>
            </a:rPr>
            <a:t>Step 2. </a:t>
          </a:r>
          <a:r>
            <a:rPr lang="en-US" sz="1400" b="1">
              <a:solidFill>
                <a:srgbClr val="FF0000"/>
              </a:solidFill>
            </a:rPr>
            <a:t>Click on arrow below to go to that specific report.</a:t>
          </a:r>
        </a:p>
      </xdr:txBody>
    </xdr:sp>
    <xdr:clientData/>
  </xdr:twoCellAnchor>
  <xdr:twoCellAnchor>
    <xdr:from>
      <xdr:col>0</xdr:col>
      <xdr:colOff>0</xdr:colOff>
      <xdr:row>1</xdr:row>
      <xdr:rowOff>7620</xdr:rowOff>
    </xdr:from>
    <xdr:to>
      <xdr:col>10</xdr:col>
      <xdr:colOff>581025</xdr:colOff>
      <xdr:row>3</xdr:row>
      <xdr:rowOff>76200</xdr:rowOff>
    </xdr:to>
    <xdr:sp macro="" textlink="">
      <xdr:nvSpPr>
        <xdr:cNvPr id="16" name="TextBox 15"/>
        <xdr:cNvSpPr txBox="1"/>
      </xdr:nvSpPr>
      <xdr:spPr>
        <a:xfrm>
          <a:off x="0" y="464820"/>
          <a:ext cx="9725025" cy="40195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400" b="1" i="1">
              <a:solidFill>
                <a:srgbClr val="FF0000"/>
              </a:solidFill>
            </a:rPr>
            <a:t>Step 1. </a:t>
          </a:r>
          <a:r>
            <a:rPr lang="en-US" sz="1400" b="1">
              <a:solidFill>
                <a:srgbClr val="FF0000"/>
              </a:solidFill>
            </a:rPr>
            <a:t>Select a school from the drop down list below.</a:t>
          </a:r>
        </a:p>
      </xdr:txBody>
    </xdr:sp>
    <xdr:clientData/>
  </xdr:twoCellAnchor>
  <xdr:twoCellAnchor>
    <xdr:from>
      <xdr:col>0</xdr:col>
      <xdr:colOff>53340</xdr:colOff>
      <xdr:row>0</xdr:row>
      <xdr:rowOff>11430</xdr:rowOff>
    </xdr:from>
    <xdr:to>
      <xdr:col>10</xdr:col>
      <xdr:colOff>571500</xdr:colOff>
      <xdr:row>1</xdr:row>
      <xdr:rowOff>144780</xdr:rowOff>
    </xdr:to>
    <xdr:sp macro="" textlink="">
      <xdr:nvSpPr>
        <xdr:cNvPr id="18" name="TextBox 17"/>
        <xdr:cNvSpPr txBox="1"/>
      </xdr:nvSpPr>
      <xdr:spPr>
        <a:xfrm>
          <a:off x="53340" y="11430"/>
          <a:ext cx="9921240" cy="590550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Science Baseline</a:t>
          </a:r>
          <a:r>
            <a:rPr lang="en-US" sz="28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 Assessment</a:t>
          </a:r>
          <a:r>
            <a:rPr lang="en-US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104775</xdr:rowOff>
        </xdr:from>
        <xdr:to>
          <xdr:col>10</xdr:col>
          <xdr:colOff>590550</xdr:colOff>
          <xdr:row>4</xdr:row>
          <xdr:rowOff>142875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0</xdr:colOff>
      <xdr:row>6</xdr:row>
      <xdr:rowOff>66675</xdr:rowOff>
    </xdr:from>
    <xdr:to>
      <xdr:col>6</xdr:col>
      <xdr:colOff>1143</xdr:colOff>
      <xdr:row>15</xdr:row>
      <xdr:rowOff>83820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4</xdr:col>
      <xdr:colOff>379095</xdr:colOff>
      <xdr:row>6</xdr:row>
      <xdr:rowOff>68580</xdr:rowOff>
    </xdr:from>
    <xdr:to>
      <xdr:col>10</xdr:col>
      <xdr:colOff>603885</xdr:colOff>
      <xdr:row>15</xdr:row>
      <xdr:rowOff>85725</xdr:rowOff>
    </xdr:to>
    <xdr:graphicFrame macro="">
      <xdr:nvGraphicFramePr>
        <xdr:cNvPr id="2" name="Diagram 1">
          <a:hlinkClick xmlns:r="http://schemas.openxmlformats.org/officeDocument/2006/relationships" r:id="rId6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13</xdr:col>
      <xdr:colOff>0</xdr:colOff>
      <xdr:row>1</xdr:row>
      <xdr:rowOff>285750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223772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absolute">
    <xdr:from>
      <xdr:col>0</xdr:col>
      <xdr:colOff>0</xdr:colOff>
      <xdr:row>5</xdr:row>
      <xdr:rowOff>190500</xdr:rowOff>
    </xdr:from>
    <xdr:to>
      <xdr:col>12</xdr:col>
      <xdr:colOff>609600</xdr:colOff>
      <xdr:row>15</xdr:row>
      <xdr:rowOff>22860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7620</xdr:rowOff>
    </xdr:from>
    <xdr:to>
      <xdr:col>12</xdr:col>
      <xdr:colOff>609600</xdr:colOff>
      <xdr:row>5</xdr:row>
      <xdr:rowOff>168402</xdr:rowOff>
    </xdr:to>
    <xdr:sp macro="" textlink="">
      <xdr:nvSpPr>
        <xdr:cNvPr id="4" name="Rectangle 3"/>
        <xdr:cNvSpPr/>
      </xdr:nvSpPr>
      <xdr:spPr>
        <a:xfrm>
          <a:off x="0" y="541020"/>
          <a:ext cx="7772400" cy="39700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Science Baseline Assessment - Grade 5</a:t>
          </a:r>
          <a:endParaRPr lang="en-US" sz="14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23</xdr:row>
      <xdr:rowOff>22860</xdr:rowOff>
    </xdr:from>
    <xdr:to>
      <xdr:col>12</xdr:col>
      <xdr:colOff>609600</xdr:colOff>
      <xdr:row>28</xdr:row>
      <xdr:rowOff>152400</xdr:rowOff>
    </xdr:to>
    <xdr:sp macro="" textlink="">
      <xdr:nvSpPr>
        <xdr:cNvPr id="7" name="TextBox 6"/>
        <xdr:cNvSpPr txBox="1"/>
      </xdr:nvSpPr>
      <xdr:spPr>
        <a:xfrm>
          <a:off x="0" y="5646420"/>
          <a:ext cx="7772400" cy="1082040"/>
        </a:xfrm>
        <a:prstGeom prst="rect">
          <a:avLst/>
        </a:prstGeom>
        <a:solidFill>
          <a:srgbClr val="FAFED2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schemeClr val="tx1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Note: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It is reccomended that the % Tested should be at least 90% for the results to be used to diagnos on student learning.</a:t>
          </a:r>
          <a:endParaRPr lang="en-US" sz="1100">
            <a:solidFill>
              <a:srgbClr val="FF000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2016-17 % Tested will be low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if schools did not use the updated G2D software or did not scan all pages of answer documents.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All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nrollments reflected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exclude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Florida Alternative Assessment (FAA).</a:t>
          </a:r>
          <a:endParaRPr lang="en-US" sz="1100"/>
        </a:p>
        <a:p>
          <a:r>
            <a:rPr lang="en-US" sz="1100"/>
            <a:t>&gt;&gt; 2016-17 Baseline data were </a:t>
          </a:r>
          <a:r>
            <a:rPr lang="en-US" sz="1100" baseline="0"/>
            <a:t>downloaded on October 5, 2016.</a:t>
          </a: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Score is not reported if the number of students tested is less than 10.  Average % Correct of less than 51 are denoted in red.</a:t>
          </a:r>
          <a:endParaRPr lang="en-US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13</xdr:col>
      <xdr:colOff>0</xdr:colOff>
      <xdr:row>1</xdr:row>
      <xdr:rowOff>285750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832866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15240</xdr:colOff>
      <xdr:row>4</xdr:row>
      <xdr:rowOff>15240</xdr:rowOff>
    </xdr:from>
    <xdr:to>
      <xdr:col>13</xdr:col>
      <xdr:colOff>15240</xdr:colOff>
      <xdr:row>5</xdr:row>
      <xdr:rowOff>176022</xdr:rowOff>
    </xdr:to>
    <xdr:sp macro="" textlink="">
      <xdr:nvSpPr>
        <xdr:cNvPr id="4" name="Rectangle 3"/>
        <xdr:cNvSpPr/>
      </xdr:nvSpPr>
      <xdr:spPr>
        <a:xfrm>
          <a:off x="15240" y="548640"/>
          <a:ext cx="8328660" cy="39700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Science Baseline Assessment - Grade 8</a:t>
          </a:r>
          <a:endParaRPr lang="en-US" sz="14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0</xdr:colOff>
      <xdr:row>28</xdr:row>
      <xdr:rowOff>175260</xdr:rowOff>
    </xdr:to>
    <xdr:sp macro="" textlink="">
      <xdr:nvSpPr>
        <xdr:cNvPr id="7" name="TextBox 6"/>
        <xdr:cNvSpPr txBox="1"/>
      </xdr:nvSpPr>
      <xdr:spPr>
        <a:xfrm>
          <a:off x="0" y="5623560"/>
          <a:ext cx="7772400" cy="1127760"/>
        </a:xfrm>
        <a:prstGeom prst="rect">
          <a:avLst/>
        </a:prstGeom>
        <a:solidFill>
          <a:srgbClr val="FAFED2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schemeClr val="tx1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It is reccomended that the % Tested should be at least 90% for the results to be used to diagnos on student learning.</a:t>
          </a:r>
          <a:endParaRPr lang="en-US">
            <a:solidFill>
              <a:srgbClr val="FF0000"/>
            </a:solidFill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2016-17 % Tested will be low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if schools did not use the updated G2D software or did not scan all pages of answer documents.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All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nrollments reflected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exclude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Florida Alternative Assessment (FAA).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2016-17 Baseline data were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downloaded on October 5, 2016.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&gt;&gt; Score is not reported if the number of students tested is less than 10.  Average % Correct of less than 51 are denoted in red.</a:t>
          </a:r>
          <a:endParaRPr lang="en-US">
            <a:effectLst/>
          </a:endParaRPr>
        </a:p>
      </xdr:txBody>
    </xdr:sp>
    <xdr:clientData/>
  </xdr:twoCellAnchor>
  <xdr:twoCellAnchor editAs="absolute">
    <xdr:from>
      <xdr:col>0</xdr:col>
      <xdr:colOff>0</xdr:colOff>
      <xdr:row>5</xdr:row>
      <xdr:rowOff>205740</xdr:rowOff>
    </xdr:from>
    <xdr:to>
      <xdr:col>13</xdr:col>
      <xdr:colOff>0</xdr:colOff>
      <xdr:row>15</xdr:row>
      <xdr:rowOff>979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ork\MACROS\IA%20Reports\Baseline%20Winter%20IA%20Report\2010-11%20Elem%20Winter%20IA%2002-8-2011%20NSPlay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1-2012\Baseline%20Report%20Files\2011-12%20Elem%20Baseline%20Assessment%2010-06-2011%20F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chool%20Improvement%20Plan\SIP%202012-2013\2013%20Expected%20Improvement\Final%20Current%20and%20Expected%20Values%20Files\Final%20Files\Non-HS%202011-2012%20SIP%20Current%20and%20Expected%20Values%209-01-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COM\2012-2013\202012-13%20DATACOM%20for%20Aug%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COM\DATACOM%20FOR%20HS%202012\Participation\2011-2012%20Participation%20in%20Acceler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136301\My%20Documents\DATA%20COM\DATA-COM%209-13-2010\TG%20SchoolS%20%20DATA%20COM%209-13-201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1-2012\Baseline%20Report%20Files\2011-12%20Middle%20Baseline%20Assessment%2010-18-2011F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2-2013\Final%20Reports\Final%20Reports%20for%20Web\2012-13%20Elem%20Baseline%20Assessment%20Report%20Web%2010-10-201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2-2013\Final%20Reports\Final%20Reports%20for%20Web\2012-13%20Middle%20Schools%20Baseline%20Assessment%20Report%20Web%2010-10-201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3-2014\Final%20Reports%20-%20NSV6\2013-14%20Elem%20Baseline%20Assessment%20Report%20Web%20V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hool%20Data%20Reports\Baseline%20Interim%20Assessment%20Report\BL%202013-2014\Final%20Reports%20-%20NSV6\2013-14%20Middle%20Schools%20Baseline%20Assessment%20Report%20Web%20V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irections"/>
      <sheetName val="%Proficient G3-5"/>
      <sheetName val="Grade 3"/>
      <sheetName val="Grade 4"/>
      <sheetName val="Grade 5"/>
      <sheetName val="2010DA"/>
      <sheetName val="AYP10"/>
      <sheetName val="Writing Calculation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Pvot2"/>
      <sheetName val="G4MI-WALL formula"/>
      <sheetName val="G4MI-WALL Vaule"/>
      <sheetName val="Sheet3"/>
      <sheetName val="Auto Writing Data placement"/>
      <sheetName val="AUTOMATE"/>
      <sheetName val="District Formula"/>
      <sheetName val="Sheet2"/>
      <sheetName val="G4MI_ALL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Blind"/>
      <sheetName val="DIST"/>
      <sheetName val="Sheet1"/>
      <sheetName val="TG"/>
      <sheetName val="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B1" t="str">
            <v>School Name</v>
          </cell>
        </row>
      </sheetData>
      <sheetData sheetId="122"/>
      <sheetData sheetId="123"/>
      <sheetData sheetId="124"/>
      <sheetData sheetId="125"/>
      <sheetData sheetId="126">
        <row r="2">
          <cell r="B2" t="str">
            <v>DR H W MACK/W LITTLE RIVER</v>
          </cell>
        </row>
        <row r="20">
          <cell r="B20" t="str">
            <v>NORTH MIAMI SENIOR HIGH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%Proficient Report"/>
      <sheetName val="Average % Correct"/>
      <sheetName val="Grade 3 Report"/>
      <sheetName val="Grade 4 Report"/>
      <sheetName val="Grade 5 Report"/>
      <sheetName val="2011DA"/>
      <sheetName val="AYP11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MI-WALL formula"/>
      <sheetName val="MI-WALL Value"/>
      <sheetName val="Pivot"/>
      <sheetName val="Auto Writing Data placement"/>
      <sheetName val="G4MI_ALL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DATACOM"/>
      <sheetName val="DTDAS"/>
      <sheetName val="ETO"/>
      <sheetName val="Blind"/>
      <sheetName val="DIST"/>
      <sheetName val="Sheet1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">
          <cell r="B1" t="str">
            <v>School Name</v>
          </cell>
        </row>
        <row r="2">
          <cell r="B2" t="str">
            <v>ACADEMIR CHARTER SCHOOL WEST</v>
          </cell>
        </row>
        <row r="3">
          <cell r="B3" t="str">
            <v>ACADEMY FOR COMMUNITY ED</v>
          </cell>
        </row>
        <row r="4">
          <cell r="B4" t="str">
            <v>ACADEMY OF ARTS AND MINDS</v>
          </cell>
        </row>
        <row r="5">
          <cell r="B5" t="str">
            <v>ACADEMY OF INT'L EDUCATION</v>
          </cell>
        </row>
        <row r="6">
          <cell r="B6" t="str">
            <v>ADA MERRITT K-8 CENTER</v>
          </cell>
        </row>
        <row r="7">
          <cell r="B7" t="str">
            <v>ADVANCED LEARNING CHARTER SCH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AIR BASE ELEMENTARY</v>
          </cell>
        </row>
        <row r="12">
          <cell r="B12" t="str">
            <v>ALLAPATTAH MIDDLE</v>
          </cell>
        </row>
        <row r="13">
          <cell r="B13" t="str">
            <v>ALONZO &amp; TRACY MOURNING SH</v>
          </cell>
        </row>
        <row r="14">
          <cell r="B14" t="str">
            <v>ALTERNATIVE OUTREACH PROGRAM</v>
          </cell>
        </row>
        <row r="15">
          <cell r="B15" t="str">
            <v>ALTERNATIVE OUTREACH-EXT. YR</v>
          </cell>
        </row>
        <row r="16">
          <cell r="B16" t="str">
            <v>AMELIA EARHART ELEMENTARY</v>
          </cell>
        </row>
        <row r="17">
          <cell r="B17" t="str">
            <v>AMERICAN SENIOR</v>
          </cell>
        </row>
        <row r="18">
          <cell r="B18" t="str">
            <v>ANDOVER MIDDLE SCHOOL</v>
          </cell>
        </row>
        <row r="19">
          <cell r="B19" t="str">
            <v>ARCH CREEK ELEMENTARY SCHOOL</v>
          </cell>
        </row>
        <row r="20">
          <cell r="B20" t="str">
            <v>ARCHIMEDEAN ACADEMY</v>
          </cell>
        </row>
        <row r="21">
          <cell r="B21" t="str">
            <v>ARCHIMEDEAN CONSERVATORY</v>
          </cell>
        </row>
        <row r="22">
          <cell r="B22" t="str">
            <v>ARCHIMEDEAN UPPER CONSERV CHAR</v>
          </cell>
        </row>
        <row r="23">
          <cell r="B23" t="str">
            <v>ARCOLA LAKE ELEMENTARY</v>
          </cell>
        </row>
        <row r="24">
          <cell r="B24" t="str">
            <v>ARTHUR AND POLLY MAYS CONSERVA</v>
          </cell>
        </row>
        <row r="25">
          <cell r="B25" t="str">
            <v>ARVIDA MIDDLE SCHOOL</v>
          </cell>
        </row>
        <row r="26">
          <cell r="B26" t="str">
            <v>ASPIRA EUGENIO MARIA DE HOSTOS</v>
          </cell>
        </row>
        <row r="27">
          <cell r="B27" t="str">
            <v>ASPIRA RAUL A. MARTINEZ CHTR</v>
          </cell>
        </row>
        <row r="28">
          <cell r="B28" t="str">
            <v>ASPIRA SOUTH YOUTH LEADERSHIP</v>
          </cell>
        </row>
        <row r="29">
          <cell r="B29" t="str">
            <v>AUBURNDALE ELEMENTARY</v>
          </cell>
        </row>
        <row r="30">
          <cell r="B30" t="str">
            <v>AVENTURA CITY OF EXCELLENCE</v>
          </cell>
        </row>
        <row r="31">
          <cell r="B31" t="str">
            <v>AVENTURA WATERWAYS K-8 CENTER</v>
          </cell>
        </row>
        <row r="32">
          <cell r="B32" t="str">
            <v>AVOCADO ELEMENTARY</v>
          </cell>
        </row>
        <row r="33">
          <cell r="B33" t="str">
            <v>BALERE LANGUAGE ACADEMY</v>
          </cell>
        </row>
        <row r="34">
          <cell r="B34" t="str">
            <v>BANYAN ELEMENTARY</v>
          </cell>
        </row>
        <row r="35">
          <cell r="B35" t="str">
            <v>BARBARA GOLEMAN SENIOR HIGH</v>
          </cell>
        </row>
        <row r="36">
          <cell r="B36" t="str">
            <v>BARBARA HAWKINS ELEMENTARY</v>
          </cell>
        </row>
        <row r="37">
          <cell r="B37" t="str">
            <v>BEL-AIRE ELEMENTARY</v>
          </cell>
        </row>
        <row r="38">
          <cell r="B38" t="str">
            <v>BEN GAMLA CHARTER SCHL</v>
          </cell>
        </row>
        <row r="39">
          <cell r="B39" t="str">
            <v>BEN SHEPPARD ELEMENTARY</v>
          </cell>
        </row>
        <row r="40">
          <cell r="B40" t="str">
            <v>BENJAMIN FRANKLIN K-8 CENTER</v>
          </cell>
        </row>
        <row r="41">
          <cell r="B41" t="str">
            <v>BENT TREE ELEMENTARY</v>
          </cell>
        </row>
        <row r="42">
          <cell r="B42" t="str">
            <v>BISCAYNE ELEMENTARY</v>
          </cell>
        </row>
        <row r="43">
          <cell r="B43" t="str">
            <v>BISCAYNE GARDENS ELEMENTARY</v>
          </cell>
        </row>
        <row r="44">
          <cell r="B44" t="str">
            <v>BLUE LAKES ELEMENTARY</v>
          </cell>
        </row>
        <row r="45">
          <cell r="B45" t="str">
            <v>BOB GRAHAM EDUCATION CTR</v>
          </cell>
        </row>
        <row r="46">
          <cell r="B46" t="str">
            <v>BOOKER T. WASHINGTON SR. HIGH</v>
          </cell>
        </row>
        <row r="47">
          <cell r="B47" t="str">
            <v>BOWMAN/DOOLIN K-8 CENTER</v>
          </cell>
        </row>
        <row r="48">
          <cell r="B48" t="str">
            <v>BRENTWOOD ELEMENTARY</v>
          </cell>
        </row>
        <row r="49">
          <cell r="B49" t="str">
            <v>BRIDGEPOINT ACAD GREATER MIAMI</v>
          </cell>
        </row>
        <row r="50">
          <cell r="B50" t="str">
            <v>BRIDGEPOINT ACAD VILLAGE GREEN</v>
          </cell>
        </row>
        <row r="51">
          <cell r="B51" t="str">
            <v>BRIDGEPOINT ACADEMY</v>
          </cell>
        </row>
        <row r="52">
          <cell r="B52" t="str">
            <v>BROADMOOR ELEMENTARY</v>
          </cell>
        </row>
        <row r="53">
          <cell r="B53" t="str">
            <v>BROWNSVILLE MIDDLE</v>
          </cell>
        </row>
        <row r="54">
          <cell r="B54" t="str">
            <v>BUNCHE PARK ELEMENTARY</v>
          </cell>
        </row>
        <row r="55">
          <cell r="B55" t="str">
            <v>CALUSA ELEMENTARY</v>
          </cell>
        </row>
        <row r="56">
          <cell r="B56" t="str">
            <v>CAMPBELL DRIVE K-8 CENTER</v>
          </cell>
        </row>
        <row r="57">
          <cell r="B57" t="str">
            <v>CAMPBELL DRIVE MIDDLE</v>
          </cell>
        </row>
        <row r="58">
          <cell r="B58" t="str">
            <v>CARIBBEAN ELEMENTARY</v>
          </cell>
        </row>
        <row r="59">
          <cell r="B59" t="str">
            <v>CAROL CITY ELEMENTARY</v>
          </cell>
        </row>
        <row r="60">
          <cell r="B60" t="str">
            <v>CAROL CITY MIDDLE</v>
          </cell>
        </row>
        <row r="61">
          <cell r="B61" t="str">
            <v>CARRIE P MEEK/WESTVIEW K-8 CTR</v>
          </cell>
        </row>
        <row r="62">
          <cell r="B62" t="str">
            <v>CENTENNIAL MIDDLE</v>
          </cell>
        </row>
        <row r="63">
          <cell r="B63" t="str">
            <v>CHARLES DAVID WYCHE JR ELEM</v>
          </cell>
        </row>
        <row r="64">
          <cell r="B64" t="str">
            <v>CHARLES R. DREW ELEMENTARY</v>
          </cell>
        </row>
        <row r="65">
          <cell r="B65" t="str">
            <v>CHARLES R. DREW MIDDLE</v>
          </cell>
        </row>
        <row r="66">
          <cell r="B66" t="str">
            <v>CHARLES R. HADLEY ELEMENTARY</v>
          </cell>
        </row>
        <row r="67">
          <cell r="B67" t="str">
            <v>CHARTER SCHOOL AT WATERSTONE</v>
          </cell>
        </row>
        <row r="68">
          <cell r="B68" t="str">
            <v>CHRISTINA M. EVE ELEMENTARY</v>
          </cell>
        </row>
        <row r="69">
          <cell r="B69" t="str">
            <v>CITRUS GROVE ELEMENTARY</v>
          </cell>
        </row>
        <row r="70">
          <cell r="B70" t="str">
            <v>CITRUS GROVE MIDDLE SCHOOL</v>
          </cell>
        </row>
        <row r="71">
          <cell r="B71" t="str">
            <v>CITY OF HIALEAH EDUCATION ACAD</v>
          </cell>
        </row>
        <row r="72">
          <cell r="B72" t="str">
            <v>CLAUDE PEPPER ELEMENTARY</v>
          </cell>
        </row>
        <row r="73">
          <cell r="B73" t="str">
            <v>COCONUT GROVE ELEMENTARY</v>
          </cell>
        </row>
        <row r="74">
          <cell r="B74" t="str">
            <v>COCONUT PALM K-8 ACADEMY</v>
          </cell>
        </row>
        <row r="75">
          <cell r="B75" t="str">
            <v>COLONIAL DRIVE ELEMENTARY</v>
          </cell>
        </row>
        <row r="76">
          <cell r="B76" t="str">
            <v>COMSTOCK ELEMENTARY</v>
          </cell>
        </row>
        <row r="77">
          <cell r="B77" t="str">
            <v>COPE CENTER NORTH</v>
          </cell>
        </row>
        <row r="78">
          <cell r="B78" t="str">
            <v>CORAL GABLES PREPARATORY ACAD</v>
          </cell>
        </row>
        <row r="79">
          <cell r="B79" t="str">
            <v>CORAL GABLES SENIOR HIGH</v>
          </cell>
        </row>
        <row r="80">
          <cell r="B80" t="str">
            <v>CORAL PARK ELEMENTARY</v>
          </cell>
        </row>
        <row r="81">
          <cell r="B81" t="str">
            <v>CORAL REEF ELEMENTARY</v>
          </cell>
        </row>
        <row r="82">
          <cell r="B82" t="str">
            <v>CORAL REEF MONTESSORI ACAD CH</v>
          </cell>
        </row>
        <row r="83">
          <cell r="B83" t="str">
            <v>CORAL REEF SENIOR HIGH</v>
          </cell>
        </row>
        <row r="84">
          <cell r="B84" t="str">
            <v>CORAL TERRACE ELEMENTARY</v>
          </cell>
        </row>
        <row r="85">
          <cell r="B85" t="str">
            <v>CORAL WAY K-8 CENTER</v>
          </cell>
        </row>
        <row r="86">
          <cell r="B86" t="str">
            <v>COUNTRY CLUB MIDDLE SCHOOL</v>
          </cell>
        </row>
        <row r="87">
          <cell r="B87" t="str">
            <v>CRESTVIEW ELEMENTARY</v>
          </cell>
        </row>
        <row r="88">
          <cell r="B88" t="str">
            <v>CUTLER RIDGE ELEMENTARY</v>
          </cell>
        </row>
        <row r="89">
          <cell r="B89" t="str">
            <v>CUTLER RIDGE MIDDLE</v>
          </cell>
        </row>
        <row r="90">
          <cell r="B90" t="str">
            <v>CYPRESS ELEMENTARY</v>
          </cell>
        </row>
        <row r="91">
          <cell r="B91" t="str">
            <v>DANTE B. FASCELL ELEMENTARY</v>
          </cell>
        </row>
        <row r="92">
          <cell r="B92" t="str">
            <v>DAVID FAIRCHILD ELEMENTARY</v>
          </cell>
        </row>
        <row r="93">
          <cell r="B93" t="str">
            <v>DAVID LAWRENCE JR K-8 CENTER</v>
          </cell>
        </row>
        <row r="94">
          <cell r="B94" t="str">
            <v>DESIGN &amp; ARCHITECTURE SENIOR</v>
          </cell>
        </row>
        <row r="95">
          <cell r="B95" t="str">
            <v>DEVON AIRE K-8 CENTER</v>
          </cell>
        </row>
        <row r="96">
          <cell r="B96" t="str">
            <v>DOCTORS CHARTER/MIAMI SHORES</v>
          </cell>
        </row>
        <row r="97">
          <cell r="B97" t="str">
            <v>DORAL ACADEMY</v>
          </cell>
        </row>
        <row r="98">
          <cell r="B98" t="str">
            <v>DORAL ACADEMY CHARTER MIDDLE</v>
          </cell>
        </row>
        <row r="99">
          <cell r="B99" t="str">
            <v>DORAL ACADEMY HIGH SCHOOL</v>
          </cell>
        </row>
        <row r="100">
          <cell r="B100" t="str">
            <v>DORAL ACADEMY OF TECHNOLOGY</v>
          </cell>
        </row>
        <row r="101">
          <cell r="B101" t="str">
            <v>DORAL MIDDLE SCHOOL</v>
          </cell>
        </row>
        <row r="102">
          <cell r="B102" t="str">
            <v>DORAL PERFORMING ARTS ACADEMY</v>
          </cell>
        </row>
        <row r="103">
          <cell r="B103" t="str">
            <v>DOROTHY M WALLACE COPE CENTER</v>
          </cell>
        </row>
        <row r="104">
          <cell r="B104" t="str">
            <v>DOWNTOWN MIAMI CHARTER SCHOOL</v>
          </cell>
        </row>
        <row r="105">
          <cell r="B105" t="str">
            <v>DR GILBERT L. PORTER ELEM</v>
          </cell>
        </row>
        <row r="106">
          <cell r="B106" t="str">
            <v>DR H W MACK/W LITTLE RIVER K8</v>
          </cell>
        </row>
        <row r="107">
          <cell r="B107" t="str">
            <v>DR MICHAEL M KROP SENIOR HIGH</v>
          </cell>
        </row>
        <row r="108">
          <cell r="B108" t="str">
            <v>DR ROLANDO ESPINOSA K-8</v>
          </cell>
        </row>
        <row r="109">
          <cell r="B109" t="str">
            <v>DR. CARLOS J FINLAY ELEMENTARY</v>
          </cell>
        </row>
        <row r="110">
          <cell r="B110" t="str">
            <v>DR. EDWARD L. WHIGHAM</v>
          </cell>
        </row>
        <row r="111">
          <cell r="B111" t="str">
            <v>DR. MANUEL C. BARREIRO ELEM</v>
          </cell>
        </row>
        <row r="112">
          <cell r="B112" t="str">
            <v>DR. ROBERT B. INGRAM EL</v>
          </cell>
        </row>
        <row r="113">
          <cell r="B113" t="str">
            <v>E.W.F. STIRRUP ELEMENTARY</v>
          </cell>
        </row>
        <row r="114">
          <cell r="B114" t="str">
            <v>EARLINGTON HEIGHTS ELEMENTARY</v>
          </cell>
        </row>
        <row r="115">
          <cell r="B115" t="str">
            <v>EARLY BEGINNINGS ACADEMY-CIVIC</v>
          </cell>
        </row>
        <row r="116">
          <cell r="B116" t="str">
            <v>EDISON PARK ELEMENTARY</v>
          </cell>
        </row>
        <row r="117">
          <cell r="B117" t="str">
            <v>EMERSON ELEMENTARY</v>
          </cell>
        </row>
        <row r="118">
          <cell r="B118" t="str">
            <v>ENEIDA MASSAS HARTNER ELEM</v>
          </cell>
        </row>
        <row r="119">
          <cell r="B119" t="str">
            <v>ERNEST R GRAHAM K-8 CENTER</v>
          </cell>
        </row>
        <row r="120">
          <cell r="B120" t="str">
            <v>ETHEL F BECKFORD/RICHMOND ELEM</v>
          </cell>
        </row>
        <row r="121">
          <cell r="B121" t="str">
            <v>ETHEL KOGER BECKHAM ELEMENTARY</v>
          </cell>
        </row>
        <row r="122">
          <cell r="B122" t="str">
            <v>EUGENIA B. THOMAS K-8 CENTER</v>
          </cell>
        </row>
        <row r="123">
          <cell r="B123" t="str">
            <v>EVEN START</v>
          </cell>
        </row>
        <row r="124">
          <cell r="B124" t="str">
            <v>EVERGLADES K-8 CENTER</v>
          </cell>
        </row>
        <row r="125">
          <cell r="B125" t="str">
            <v>EXCELSIOR CHARTER ACADEMY</v>
          </cell>
        </row>
        <row r="126">
          <cell r="B126" t="str">
            <v>EXCELSIOR CHARTER HIGH SCHOOL</v>
          </cell>
        </row>
        <row r="127">
          <cell r="B127" t="str">
            <v>EXCELSIOR LANGUAGE ACADEMY K-8</v>
          </cell>
        </row>
        <row r="128">
          <cell r="B128" t="str">
            <v>FAIRLAWN ELEMENTARY</v>
          </cell>
        </row>
        <row r="129">
          <cell r="B129" t="str">
            <v>FELIX VARELA SENIOR HIGH</v>
          </cell>
        </row>
        <row r="130">
          <cell r="B130" t="str">
            <v>FIENBERG/FISHER K-8 CENTER</v>
          </cell>
        </row>
        <row r="131">
          <cell r="B131" t="str">
            <v>FLAGAMI ELEMENTARY</v>
          </cell>
        </row>
        <row r="132">
          <cell r="B132" t="str">
            <v>FLAMINGO ELEMENTARY</v>
          </cell>
        </row>
        <row r="133">
          <cell r="B133" t="str">
            <v>FLORIDA CITY ELEMENTARY</v>
          </cell>
        </row>
        <row r="134">
          <cell r="B134" t="str">
            <v>FLORIDA INTERNATIONAL ACADEMY</v>
          </cell>
        </row>
        <row r="135">
          <cell r="B135" t="str">
            <v>FLORIDA INTERNATIONAL EL ACAD</v>
          </cell>
        </row>
        <row r="136">
          <cell r="B136" t="str">
            <v>FRANCES S. TUCKER ELEMENTARY</v>
          </cell>
        </row>
        <row r="137">
          <cell r="B137" t="str">
            <v>FRANK C. MARTIN K-8 CENTER</v>
          </cell>
        </row>
        <row r="138">
          <cell r="B138" t="str">
            <v>FREDERICK DOUGLASS ELEMENTARY</v>
          </cell>
        </row>
        <row r="139">
          <cell r="B139" t="str">
            <v>FULFORD ELEMENTARY</v>
          </cell>
        </row>
        <row r="140">
          <cell r="B140" t="str">
            <v>G. HOLMES BRADDOCK SENIOR HIGH</v>
          </cell>
        </row>
        <row r="141">
          <cell r="B141" t="str">
            <v>GATEWAY ENVIRONMENTAL K-8</v>
          </cell>
        </row>
        <row r="142">
          <cell r="B142" t="str">
            <v>GEORGE WASHINGTON CARVER</v>
          </cell>
        </row>
        <row r="143">
          <cell r="B143" t="str">
            <v>GEORGE WASHINGTON CARVER ELEM</v>
          </cell>
        </row>
        <row r="144">
          <cell r="B144" t="str">
            <v>GERTRUDE EDELMAN/SABAL PALM EL</v>
          </cell>
        </row>
        <row r="145">
          <cell r="B145" t="str">
            <v>GIBSON CHARTER SCHOOL</v>
          </cell>
        </row>
        <row r="146">
          <cell r="B146" t="str">
            <v>GLADES MIDDLE</v>
          </cell>
        </row>
        <row r="147">
          <cell r="B147" t="str">
            <v>GLORIA FLOYD ELEMENTARY</v>
          </cell>
        </row>
        <row r="148">
          <cell r="B148" t="str">
            <v>GOLDEN GLADES ELEMENTARY</v>
          </cell>
        </row>
        <row r="149">
          <cell r="B149" t="str">
            <v>GOULDS ELEMENTARY</v>
          </cell>
        </row>
        <row r="150">
          <cell r="B150" t="str">
            <v>GRATIGNY ELEMENTARY</v>
          </cell>
        </row>
        <row r="151">
          <cell r="B151" t="str">
            <v>GREEN SPRINGS HIGH SCHOOL</v>
          </cell>
        </row>
        <row r="152">
          <cell r="B152" t="str">
            <v>GREENGLADE ELEMENTARY</v>
          </cell>
        </row>
        <row r="153">
          <cell r="B153" t="str">
            <v>GREYNOLDS PARK ELEMENTARY</v>
          </cell>
        </row>
        <row r="154">
          <cell r="B154" t="str">
            <v>GULFSTREAM ELEMENTARY</v>
          </cell>
        </row>
        <row r="155">
          <cell r="B155" t="str">
            <v>HAMMOCKS MIDDLE</v>
          </cell>
        </row>
        <row r="156">
          <cell r="B156" t="str">
            <v>HENRY E.S. REEVES ELEMENTARY</v>
          </cell>
        </row>
        <row r="157">
          <cell r="B157" t="str">
            <v>HENRY H. FILER MIDDLE</v>
          </cell>
        </row>
        <row r="158">
          <cell r="B158" t="str">
            <v>HENRY M. FLAGLER ELEMENTARY</v>
          </cell>
        </row>
        <row r="159">
          <cell r="B159" t="str">
            <v>HENRY S. WEST LABORATORY SCHL</v>
          </cell>
        </row>
        <row r="160">
          <cell r="B160" t="str">
            <v>HERBERT A. AMMONS MIDDLE</v>
          </cell>
        </row>
        <row r="161">
          <cell r="B161" t="str">
            <v>HIALEAH ELEMENTARY</v>
          </cell>
        </row>
        <row r="162">
          <cell r="B162" t="str">
            <v>HIALEAH GARDENS ELEMENTARY</v>
          </cell>
        </row>
        <row r="163">
          <cell r="B163" t="str">
            <v>HIALEAH GARDENS MIDDLE SCHOOL</v>
          </cell>
        </row>
        <row r="164">
          <cell r="B164" t="str">
            <v>HIALEAH GARDENS SENIOR</v>
          </cell>
        </row>
        <row r="165">
          <cell r="B165" t="str">
            <v>HIALEAH MIDDLE</v>
          </cell>
        </row>
        <row r="166">
          <cell r="B166" t="str">
            <v>HIALEAH SENIOR</v>
          </cell>
        </row>
        <row r="167">
          <cell r="B167" t="str">
            <v>HIALEAH-MIAMI LAKES SENIOR</v>
          </cell>
        </row>
        <row r="168">
          <cell r="B168" t="str">
            <v>HIBISCUS ELEMENTARY</v>
          </cell>
        </row>
        <row r="169">
          <cell r="B169" t="str">
            <v>HIGHLAND OAKS MIDDLE</v>
          </cell>
        </row>
        <row r="170">
          <cell r="B170" t="str">
            <v>HOLMES ELEMENTARY</v>
          </cell>
        </row>
        <row r="171">
          <cell r="B171" t="str">
            <v>HOMESTEAD MIDDLE</v>
          </cell>
        </row>
        <row r="172">
          <cell r="B172" t="str">
            <v>HOMESTEAD SENIOR HIGH</v>
          </cell>
        </row>
        <row r="173">
          <cell r="B173" t="str">
            <v>HORACE MANN MIDDLE</v>
          </cell>
        </row>
        <row r="174">
          <cell r="B174" t="str">
            <v>HOWARD A. DOOLIN MIDDLE</v>
          </cell>
        </row>
        <row r="175">
          <cell r="B175" t="str">
            <v>HOWARD D. MCMILLAN MIDDLE</v>
          </cell>
        </row>
        <row r="176">
          <cell r="B176" t="str">
            <v>HOWARD DRIVE ELEMENTARY</v>
          </cell>
        </row>
        <row r="177">
          <cell r="B177" t="str">
            <v>HUBERT O. SIBLEY K-8 CENTER</v>
          </cell>
        </row>
        <row r="178">
          <cell r="B178" t="str">
            <v>INSTRUCTIONAL SYSTEMWIDE</v>
          </cell>
        </row>
        <row r="179">
          <cell r="B179" t="str">
            <v>INTEGRATED ACADEMICS (SIATECH)</v>
          </cell>
        </row>
        <row r="180">
          <cell r="B180" t="str">
            <v>INTL STUDIES PREP ACADEMY</v>
          </cell>
        </row>
        <row r="181">
          <cell r="B181" t="str">
            <v>INTL. STUDIES CHARTER MIDDLE</v>
          </cell>
        </row>
        <row r="182">
          <cell r="B182" t="str">
            <v>INTL. STUDIES CHARTER SENIOR</v>
          </cell>
        </row>
        <row r="183">
          <cell r="B183" t="str">
            <v>IPREPARATORY ACADEMY</v>
          </cell>
        </row>
        <row r="184">
          <cell r="B184" t="str">
            <v>IRVING &amp; BEATRICE PESKOE K-8</v>
          </cell>
        </row>
        <row r="185">
          <cell r="B185" t="str">
            <v>ISAAC ACADEMY K-8</v>
          </cell>
        </row>
        <row r="186">
          <cell r="B186" t="str">
            <v>J.W. JOHNSON ELEMENTARY</v>
          </cell>
        </row>
        <row r="187">
          <cell r="B187" t="str">
            <v>JACK D. GORDON ELEMENTARY</v>
          </cell>
        </row>
        <row r="188">
          <cell r="B188" t="str">
            <v>JAMES H. BRIGHT ELEMENTARY</v>
          </cell>
        </row>
        <row r="189">
          <cell r="B189" t="str">
            <v>JAN MANN OPPORTUNITY SCHOOL</v>
          </cell>
        </row>
        <row r="190">
          <cell r="B190" t="str">
            <v>JANE ROBERTS K-8 CENTER</v>
          </cell>
        </row>
        <row r="191">
          <cell r="B191" t="str">
            <v>JESSE J MCCRARY JR ELEMENTARY</v>
          </cell>
        </row>
        <row r="192">
          <cell r="B192" t="str">
            <v>JOE HALL ELEMENTARY</v>
          </cell>
        </row>
        <row r="193">
          <cell r="B193" t="str">
            <v>JOELLA C. GOOD ELEMENTARY</v>
          </cell>
        </row>
        <row r="194">
          <cell r="B194" t="str">
            <v>JOHN A FERGUSON SENIOR HIGH</v>
          </cell>
        </row>
        <row r="195">
          <cell r="B195" t="str">
            <v>JOHN F. KENNEDY MIDDLE</v>
          </cell>
        </row>
        <row r="196">
          <cell r="B196" t="str">
            <v>JOHN G. DUPUIS ELEMENTARY</v>
          </cell>
        </row>
        <row r="197">
          <cell r="B197" t="str">
            <v>JOHN I. SMITH K-8 CENTER</v>
          </cell>
        </row>
        <row r="198">
          <cell r="B198" t="str">
            <v>JORGE MAS CANOSA MIDDLE</v>
          </cell>
        </row>
        <row r="199">
          <cell r="B199" t="str">
            <v>JOSE DE DIEGO MIDDLE SCHOOL</v>
          </cell>
        </row>
        <row r="200">
          <cell r="B200" t="str">
            <v>JOSE MARTI MAST 6-12 ACADEMY</v>
          </cell>
        </row>
        <row r="201">
          <cell r="B201" t="str">
            <v>JOSE MARTI MIDDLE</v>
          </cell>
        </row>
        <row r="202">
          <cell r="B202" t="str">
            <v>JUVENILE JUSTICE CENTER</v>
          </cell>
        </row>
        <row r="203">
          <cell r="B203" t="str">
            <v>KELSEY L. PHARR ELEMENTARY</v>
          </cell>
        </row>
        <row r="204">
          <cell r="B204" t="str">
            <v>KENDALE ELEMENTARY</v>
          </cell>
        </row>
        <row r="205">
          <cell r="B205" t="str">
            <v>KENDALE LAKES ELEMENTARY</v>
          </cell>
        </row>
        <row r="206">
          <cell r="B206" t="str">
            <v>KENSINGTON PARK ELEMENTARY</v>
          </cell>
        </row>
        <row r="207">
          <cell r="B207" t="str">
            <v>KENWOOD K-8 CENTER</v>
          </cell>
        </row>
        <row r="208">
          <cell r="B208" t="str">
            <v>KEY BISCAYNE K-8 CENTER</v>
          </cell>
        </row>
        <row r="209">
          <cell r="B209" t="str">
            <v>KEYS GATE CHARTER HIGH SCHL</v>
          </cell>
        </row>
        <row r="210">
          <cell r="B210" t="str">
            <v>KEYS GATE CHARTER SCHOOL</v>
          </cell>
        </row>
        <row r="211">
          <cell r="B211" t="str">
            <v>KINLOCH PARK ELEMENTARY</v>
          </cell>
        </row>
        <row r="212">
          <cell r="B212" t="str">
            <v>KINLOCH PARK MIDDLE</v>
          </cell>
        </row>
        <row r="213">
          <cell r="B213" t="str">
            <v>LAKE STEVENS ELEMENTARY</v>
          </cell>
        </row>
        <row r="214">
          <cell r="B214" t="str">
            <v>LAKE STEVENS MIDDLE</v>
          </cell>
        </row>
        <row r="215">
          <cell r="B215" t="str">
            <v>LAKEVIEW ELEMENTARY</v>
          </cell>
        </row>
        <row r="216">
          <cell r="B216" t="str">
            <v>LAMAR LOUISE CURRY MIDDLE SCH</v>
          </cell>
        </row>
        <row r="217">
          <cell r="B217" t="str">
            <v>LAURA C. SAUNDERS ELEMENTARY</v>
          </cell>
        </row>
        <row r="218">
          <cell r="B218" t="str">
            <v>LAW ENFORCEMENT OFFICERS HS</v>
          </cell>
        </row>
        <row r="219">
          <cell r="B219" t="str">
            <v>LAWRENCE ACADEMY ELEMENTARY</v>
          </cell>
        </row>
        <row r="220">
          <cell r="B220" t="str">
            <v>LAWRENCE ACADEMY MIDDLE</v>
          </cell>
        </row>
        <row r="221">
          <cell r="B221" t="str">
            <v>LAWRENCE ACADEMY SENIOR</v>
          </cell>
        </row>
        <row r="222">
          <cell r="B222" t="str">
            <v>LAWTON CHILES MIDDLE SCHOOL</v>
          </cell>
        </row>
        <row r="223">
          <cell r="B223" t="str">
            <v>LEEWOOD K-8 CENTER</v>
          </cell>
        </row>
        <row r="224">
          <cell r="B224" t="str">
            <v>LEISURE CITY K-8 CENTER</v>
          </cell>
        </row>
        <row r="225">
          <cell r="B225" t="str">
            <v>LENORA B. SMITH ELEMENTARY</v>
          </cell>
        </row>
        <row r="226">
          <cell r="B226" t="str">
            <v>LIBERTY CITY ELEMENTARY</v>
          </cell>
        </row>
        <row r="227">
          <cell r="B227" t="str">
            <v>LIFE SKILLS CENTER MIAMI-DADE</v>
          </cell>
        </row>
        <row r="228">
          <cell r="B228" t="str">
            <v>LILLIE C. EVANS K-8 CENTER</v>
          </cell>
        </row>
        <row r="229">
          <cell r="B229" t="str">
            <v>LINCOLN-MARTI CHARTER HIALEAH</v>
          </cell>
        </row>
        <row r="230">
          <cell r="B230" t="str">
            <v>LINCOLN-MARTI CS INT'L CAMPUS</v>
          </cell>
        </row>
        <row r="231">
          <cell r="B231" t="str">
            <v>LINCOLN-MARTI CS LITTLE HAVANA</v>
          </cell>
        </row>
        <row r="232">
          <cell r="B232" t="str">
            <v>LINDA LENTIN K-8 CENTER</v>
          </cell>
        </row>
        <row r="233">
          <cell r="B233" t="str">
            <v>LORAH PARK ELEMENTARY</v>
          </cell>
        </row>
        <row r="234">
          <cell r="B234" t="str">
            <v>LUDLAM ELEMENTARY</v>
          </cell>
        </row>
        <row r="235">
          <cell r="B235" t="str">
            <v>M.A. MILAM K-8 CENTER</v>
          </cell>
        </row>
        <row r="236">
          <cell r="B236" t="str">
            <v>MADIE IVES ELEMENTARY</v>
          </cell>
        </row>
        <row r="237">
          <cell r="B237" t="str">
            <v>MADISON MIDDLE SCHOOL</v>
          </cell>
        </row>
        <row r="238">
          <cell r="B238" t="str">
            <v>MAE WALTERS ELEMENTARY</v>
          </cell>
        </row>
        <row r="239">
          <cell r="B239" t="str">
            <v>MANDARIN LAKES K-8 CENTER</v>
          </cell>
        </row>
        <row r="240">
          <cell r="B240" t="str">
            <v>MARITIME &amp; SCIENCE TECHNOLOGY</v>
          </cell>
        </row>
        <row r="241">
          <cell r="B241" t="str">
            <v>MARJORY STONEMAN DOUGLAS ELEM</v>
          </cell>
        </row>
        <row r="242">
          <cell r="B242" t="str">
            <v>MARTIN LUTHER KING ELEMENTARY</v>
          </cell>
        </row>
        <row r="243">
          <cell r="B243" t="str">
            <v>MATER ACADEMY</v>
          </cell>
        </row>
        <row r="244">
          <cell r="B244" t="str">
            <v>MATER ACADEMY (MIAMI BEACH)</v>
          </cell>
        </row>
        <row r="245">
          <cell r="B245" t="str">
            <v>MATER ACADEMY CHARTER HIGH</v>
          </cell>
        </row>
        <row r="246">
          <cell r="B246" t="str">
            <v>MATER ACADEMY CHARTER MIDDLE</v>
          </cell>
        </row>
        <row r="247">
          <cell r="B247" t="str">
            <v>MATER ACADEMY EAST CHARTER</v>
          </cell>
        </row>
        <row r="248">
          <cell r="B248" t="str">
            <v>MATER ACADEMY EAST HIGH SCHOOL</v>
          </cell>
        </row>
        <row r="249">
          <cell r="B249" t="str">
            <v>MATER ACADEMY EAST MIDDLE</v>
          </cell>
        </row>
        <row r="250">
          <cell r="B250" t="str">
            <v>MATER ACADEMY HIGH-INTL STUDIE</v>
          </cell>
        </row>
        <row r="251">
          <cell r="B251" t="str">
            <v>MATER ACADEMY LAKES HIGH SCH</v>
          </cell>
        </row>
        <row r="252">
          <cell r="B252" t="str">
            <v>MATER ACADEMY LAKES MIDDLE</v>
          </cell>
        </row>
        <row r="253">
          <cell r="B253" t="str">
            <v>MATER ACADEMY MIDDLE-INTL STUD</v>
          </cell>
        </row>
        <row r="254">
          <cell r="B254" t="str">
            <v>MATER ACADEMY OF INTL STUDIES</v>
          </cell>
        </row>
        <row r="255">
          <cell r="B255" t="str">
            <v>MATER BRICKELL PREP ACAD HIGH</v>
          </cell>
        </row>
        <row r="256">
          <cell r="B256" t="str">
            <v>MATER BRICKELL PREP ACADEMY</v>
          </cell>
        </row>
        <row r="257">
          <cell r="B257" t="str">
            <v>MATER GARDENS ACADEMY</v>
          </cell>
        </row>
        <row r="258">
          <cell r="B258" t="str">
            <v>MATER GARDENS ACADEMY MIDDLE</v>
          </cell>
        </row>
        <row r="259">
          <cell r="B259" t="str">
            <v>MATER GROVE ACADEMY</v>
          </cell>
        </row>
        <row r="260">
          <cell r="B260" t="str">
            <v>MATER PERFORMING ARTS ACADEMY</v>
          </cell>
        </row>
        <row r="261">
          <cell r="B261" t="str">
            <v>MAVERICKS HIGH OF NORTH M-DADE</v>
          </cell>
        </row>
        <row r="262">
          <cell r="B262" t="str">
            <v>MAVERICKS HIGH OF SOUTH M-DADE</v>
          </cell>
        </row>
        <row r="263">
          <cell r="B263" t="str">
            <v>MAYA ANGELOU ELEMENTARY</v>
          </cell>
        </row>
        <row r="264">
          <cell r="B264" t="str">
            <v>MAYS MIDDLE</v>
          </cell>
        </row>
        <row r="265">
          <cell r="B265" t="str">
            <v>MEADOWLANE ELEMENTARY</v>
          </cell>
        </row>
        <row r="266">
          <cell r="B266" t="str">
            <v>MED ACAD SCIENCE &amp; TECHNOLOGY</v>
          </cell>
        </row>
        <row r="267">
          <cell r="B267" t="str">
            <v>MELROSE ELEMENTARY</v>
          </cell>
        </row>
        <row r="268">
          <cell r="B268" t="str">
            <v>MERRICK EDUCATIONAL CENTER</v>
          </cell>
        </row>
        <row r="269">
          <cell r="B269" t="str">
            <v>MIAMI ARTS CHARTER</v>
          </cell>
        </row>
        <row r="270">
          <cell r="B270" t="str">
            <v>MIAMI BEACH SENIOR HIGH</v>
          </cell>
        </row>
        <row r="271">
          <cell r="B271" t="str">
            <v>MIAMI CAROL CITY SENIOR HIGH</v>
          </cell>
        </row>
        <row r="272">
          <cell r="B272" t="str">
            <v>MIAMI CENTRAL SENIOR HIGH</v>
          </cell>
        </row>
        <row r="273">
          <cell r="B273" t="str">
            <v>MIAMI CHILDREN'S MUSEUM</v>
          </cell>
        </row>
        <row r="274">
          <cell r="B274" t="str">
            <v>MIAMI COMMUNITY CH HIGH SCHOOL</v>
          </cell>
        </row>
        <row r="275">
          <cell r="B275" t="str">
            <v>MIAMI COMMUNITY CHARTER MIDDLE</v>
          </cell>
        </row>
        <row r="276">
          <cell r="B276" t="str">
            <v>MIAMI COMMUNITY CHARTER SCHOOL</v>
          </cell>
        </row>
        <row r="277">
          <cell r="B277" t="str">
            <v>MIAMI CORAL PARK SENIOR HIGH</v>
          </cell>
        </row>
        <row r="278">
          <cell r="B278" t="str">
            <v>MIAMI EDISON MIDDLE</v>
          </cell>
        </row>
        <row r="279">
          <cell r="B279" t="str">
            <v>MIAMI EDISON SENIOR HIGH</v>
          </cell>
        </row>
        <row r="280">
          <cell r="B280" t="str">
            <v>MIAMI GARDENS ELEMENTARY</v>
          </cell>
        </row>
        <row r="281">
          <cell r="B281" t="str">
            <v>MIAMI HEIGHTS ELEMENTARY</v>
          </cell>
        </row>
        <row r="282">
          <cell r="B282" t="str">
            <v>MIAMI JACKSON SENIOR HIGH</v>
          </cell>
        </row>
        <row r="283">
          <cell r="B283" t="str">
            <v>MIAMI KILLIAN SENIOR HIGH</v>
          </cell>
        </row>
        <row r="284">
          <cell r="B284" t="str">
            <v>MIAMI LAKES EDUCATIONAL CENTER</v>
          </cell>
        </row>
        <row r="285">
          <cell r="B285" t="str">
            <v>MIAMI LAKES K-8 CENTER</v>
          </cell>
        </row>
        <row r="286">
          <cell r="B286" t="str">
            <v>MIAMI LAKES MIDDLE</v>
          </cell>
        </row>
        <row r="287">
          <cell r="B287" t="str">
            <v>MIAMI MACARTHUR SOUTH</v>
          </cell>
        </row>
        <row r="288">
          <cell r="B288" t="str">
            <v>MIAMI NORLAND SENIOR HIGH</v>
          </cell>
        </row>
        <row r="289">
          <cell r="B289" t="str">
            <v>MIAMI NORTHWESTERN SENIOR HIGH</v>
          </cell>
        </row>
        <row r="290">
          <cell r="B290" t="str">
            <v>MIAMI PALMETTO SENIOR HIGH</v>
          </cell>
        </row>
        <row r="291">
          <cell r="B291" t="str">
            <v>MIAMI PARK ELEMENTARY</v>
          </cell>
        </row>
        <row r="292">
          <cell r="B292" t="str">
            <v>MIAMI SENIOR HIGH</v>
          </cell>
        </row>
        <row r="293">
          <cell r="B293" t="str">
            <v>MIAMI SHORES ELEMENTARY</v>
          </cell>
        </row>
        <row r="294">
          <cell r="B294" t="str">
            <v>MIAMI SOUTHRIDGE SENIOR HIGH</v>
          </cell>
        </row>
        <row r="295">
          <cell r="B295" t="str">
            <v>MIAMI SPRINGS ELEMENTARY</v>
          </cell>
        </row>
        <row r="296">
          <cell r="B296" t="str">
            <v>MIAMI SPRINGS MIDDLE</v>
          </cell>
        </row>
        <row r="297">
          <cell r="B297" t="str">
            <v>MIAMI SPRINGS SENIOR HIGH</v>
          </cell>
        </row>
        <row r="298">
          <cell r="B298" t="str">
            <v>MIAMI SUNSET SENIOR HIGH</v>
          </cell>
        </row>
        <row r="299">
          <cell r="B299" t="str">
            <v>MIAMI-DADE ONLINE ACADEMY</v>
          </cell>
        </row>
        <row r="300">
          <cell r="B300" t="str">
            <v>MIGRANT EDUCATION PROGRAM</v>
          </cell>
        </row>
        <row r="301">
          <cell r="B301" t="str">
            <v>MORNINGSIDE ELEMENTARY</v>
          </cell>
        </row>
        <row r="302">
          <cell r="B302" t="str">
            <v>MYRTLE GROVE ELEMENTARY</v>
          </cell>
        </row>
        <row r="303">
          <cell r="B303" t="str">
            <v>N. DADE CTR FOR MODERN LANG</v>
          </cell>
        </row>
        <row r="304">
          <cell r="B304" t="str">
            <v>NATHAN YOUNG ELEMENTARY</v>
          </cell>
        </row>
        <row r="305">
          <cell r="B305" t="str">
            <v>NATURAL BRIDGE ELEMENTARY</v>
          </cell>
        </row>
        <row r="306">
          <cell r="B306" t="str">
            <v>NAUTILUS MIDDLE</v>
          </cell>
        </row>
        <row r="307">
          <cell r="B307" t="str">
            <v>NEVA KING COOPER EDUCATIONAL</v>
          </cell>
        </row>
        <row r="308">
          <cell r="B308" t="str">
            <v>NEW WORLD SCHOOL OF THE ARTS</v>
          </cell>
        </row>
        <row r="309">
          <cell r="B309" t="str">
            <v>NORLAND ELEMENTARY</v>
          </cell>
        </row>
        <row r="310">
          <cell r="B310" t="str">
            <v>NORLAND MIDDLE</v>
          </cell>
        </row>
        <row r="311">
          <cell r="B311" t="str">
            <v>NORMA BUTLER BOSSARD ELEM</v>
          </cell>
        </row>
        <row r="312">
          <cell r="B312" t="str">
            <v>NORMAN S. EDELCUP/SUNNY ISLES</v>
          </cell>
        </row>
        <row r="313">
          <cell r="B313" t="str">
            <v>NORTH BEACH ELEMENTARY</v>
          </cell>
        </row>
        <row r="314">
          <cell r="B314" t="str">
            <v>NORTH COUNTY K-8 CENTER</v>
          </cell>
        </row>
        <row r="315">
          <cell r="B315" t="str">
            <v>NORTH DADE MIDDLE</v>
          </cell>
        </row>
        <row r="316">
          <cell r="B316" t="str">
            <v>NORTH GARDENS HIGH SCHOOL</v>
          </cell>
        </row>
        <row r="317">
          <cell r="B317" t="str">
            <v>NORTH GLADE ELEMENTARY</v>
          </cell>
        </row>
        <row r="318">
          <cell r="B318" t="str">
            <v>NORTH HIALEAH ELEMENTARY</v>
          </cell>
        </row>
        <row r="319">
          <cell r="B319" t="str">
            <v>NORTH MIAMI BEACH SENIOR HIGH</v>
          </cell>
        </row>
        <row r="320">
          <cell r="B320" t="str">
            <v>NORTH MIAMI ELEMENTARY</v>
          </cell>
        </row>
        <row r="321">
          <cell r="B321" t="str">
            <v>NORTH MIAMI MIDDLE</v>
          </cell>
        </row>
        <row r="322">
          <cell r="B322" t="str">
            <v>NORTH MIAMI SENIOR HIGH</v>
          </cell>
        </row>
        <row r="323">
          <cell r="B323" t="str">
            <v>NORTH PARK HIGH SCHOOL</v>
          </cell>
        </row>
        <row r="324">
          <cell r="B324" t="str">
            <v>NORTH TWIN LAKES ELEMENTARY</v>
          </cell>
        </row>
        <row r="325">
          <cell r="B325" t="str">
            <v>NORWOOD ELEMENTARY</v>
          </cell>
        </row>
        <row r="326">
          <cell r="B326" t="str">
            <v>OAK GROVE ELEMENTARY</v>
          </cell>
        </row>
        <row r="327">
          <cell r="B327" t="str">
            <v>OJUS ELEMENTARY</v>
          </cell>
        </row>
        <row r="328">
          <cell r="B328" t="str">
            <v>OLINDA ELEMENTARY</v>
          </cell>
        </row>
        <row r="329">
          <cell r="B329" t="str">
            <v>OLIVER HOOVER ELEMENTARY</v>
          </cell>
        </row>
        <row r="330">
          <cell r="B330" t="str">
            <v>OLYMPIA HEIGHTS ELEMENTARY</v>
          </cell>
        </row>
        <row r="331">
          <cell r="B331" t="str">
            <v>ORCHARD VILLA ELEMENTARY</v>
          </cell>
        </row>
        <row r="332">
          <cell r="B332" t="str">
            <v>OXFORD ACADEMY OF MIAMI</v>
          </cell>
        </row>
        <row r="333">
          <cell r="B333" t="str">
            <v>PALM LAKES ELEMENTARY</v>
          </cell>
        </row>
        <row r="334">
          <cell r="B334" t="str">
            <v>PALM SPRINGS ELEMENTARY</v>
          </cell>
        </row>
        <row r="335">
          <cell r="B335" t="str">
            <v>PALM SPRINGS MIDDLE</v>
          </cell>
        </row>
        <row r="336">
          <cell r="B336" t="str">
            <v>PALM SPRINGS NORTH ELEMENTARY</v>
          </cell>
        </row>
        <row r="337">
          <cell r="B337" t="str">
            <v>PALMETTO ELEMENTARY</v>
          </cell>
        </row>
        <row r="338">
          <cell r="B338" t="str">
            <v>PALMETTO MIDDLE</v>
          </cell>
        </row>
        <row r="339">
          <cell r="B339" t="str">
            <v>PARKVIEW ELEMENTARY</v>
          </cell>
        </row>
        <row r="340">
          <cell r="B340" t="str">
            <v>PARKWAY ELEMENTARY</v>
          </cell>
        </row>
        <row r="341">
          <cell r="B341" t="str">
            <v>PARKWAY MIDDLE</v>
          </cell>
        </row>
        <row r="342">
          <cell r="B342" t="str">
            <v>PAUL LAURENCE DUNBAR ELEM</v>
          </cell>
        </row>
        <row r="343">
          <cell r="B343" t="str">
            <v>PAUL W. BELL MIDDLE</v>
          </cell>
        </row>
        <row r="344">
          <cell r="B344" t="str">
            <v>PERRINE ELEMENTARY</v>
          </cell>
        </row>
        <row r="345">
          <cell r="B345" t="str">
            <v>PHILLIS WHEATLEY ELEMENTARY</v>
          </cell>
        </row>
        <row r="346">
          <cell r="B346" t="str">
            <v>PHYLLIS RUTH MILLER ELEMENTARY</v>
          </cell>
        </row>
        <row r="347">
          <cell r="B347" t="str">
            <v>PINE LAKE ELEMENTARY</v>
          </cell>
        </row>
        <row r="348">
          <cell r="B348" t="str">
            <v>PINE VILLA ELEMENTARY</v>
          </cell>
        </row>
        <row r="349">
          <cell r="B349" t="str">
            <v>PINECREST ACADEMY (NORTH)</v>
          </cell>
        </row>
        <row r="350">
          <cell r="B350" t="str">
            <v>PINECREST ACADEMY CHARTER HIGH</v>
          </cell>
        </row>
        <row r="351">
          <cell r="B351" t="str">
            <v>PINECREST ACADEMY CHARTER MIDD</v>
          </cell>
        </row>
        <row r="352">
          <cell r="B352" t="str">
            <v>PINECREST ACADEMY MIDDLE NORTH</v>
          </cell>
        </row>
        <row r="353">
          <cell r="B353" t="str">
            <v>PINECREST ACADEMY SOUTH CAMPUS</v>
          </cell>
        </row>
        <row r="354">
          <cell r="B354" t="str">
            <v>PINECREST COVE ACADEMY</v>
          </cell>
        </row>
        <row r="355">
          <cell r="B355" t="str">
            <v>PINECREST ELEMENTARY</v>
          </cell>
        </row>
        <row r="356">
          <cell r="B356" t="str">
            <v>PINECREST PREP ACADEMY</v>
          </cell>
        </row>
        <row r="357">
          <cell r="B357" t="str">
            <v>POINCIANA PARK ELEMENTARY</v>
          </cell>
        </row>
        <row r="358">
          <cell r="B358" t="str">
            <v>PONCE DE LEON MIDDLE</v>
          </cell>
        </row>
        <row r="359">
          <cell r="B359" t="str">
            <v>PRE K - INTERVENTION</v>
          </cell>
        </row>
        <row r="360">
          <cell r="B360" t="str">
            <v>PRIMARY LEARNING CENTER</v>
          </cell>
        </row>
        <row r="361">
          <cell r="B361" t="str">
            <v>RAINBOW PARK ELEMENTARY</v>
          </cell>
        </row>
        <row r="362">
          <cell r="B362" t="str">
            <v>RAMZ ACAD MIDDLE MIAMI CAMPUS</v>
          </cell>
        </row>
        <row r="363">
          <cell r="B363" t="str">
            <v>RAMZ ACADEMY ELEM MIAMI CAMPUS</v>
          </cell>
        </row>
        <row r="364">
          <cell r="B364" t="str">
            <v>REDLAND ELEMENTARY</v>
          </cell>
        </row>
        <row r="365">
          <cell r="B365" t="str">
            <v>REDLAND MIDDLE</v>
          </cell>
        </row>
        <row r="366">
          <cell r="B366" t="str">
            <v>REDONDO ELEMENTARY</v>
          </cell>
        </row>
        <row r="367">
          <cell r="B367" t="str">
            <v>REGION VI</v>
          </cell>
        </row>
        <row r="368">
          <cell r="B368" t="str">
            <v>RENAISSANCE ELEMENTARY CHARTER</v>
          </cell>
        </row>
        <row r="369">
          <cell r="B369" t="str">
            <v>RENAISSANCE MIDDLE CHARTER</v>
          </cell>
        </row>
        <row r="370">
          <cell r="B370" t="str">
            <v>RICHARD ALLEN LEADERSHIP ACAD</v>
          </cell>
        </row>
        <row r="371">
          <cell r="B371" t="str">
            <v>RICHMOND HEIGHTS MIDDLE</v>
          </cell>
        </row>
        <row r="372">
          <cell r="B372" t="str">
            <v>RIVER CITIES COMMUNITY CHARTER</v>
          </cell>
        </row>
        <row r="373">
          <cell r="B373" t="str">
            <v>RIVERSIDE ELEMENTARY</v>
          </cell>
        </row>
        <row r="374">
          <cell r="B374" t="str">
            <v>RIVIERA MIDDLE</v>
          </cell>
        </row>
        <row r="375">
          <cell r="B375" t="str">
            <v>ROBERT MORGAN EDUCATIONAL CTR</v>
          </cell>
        </row>
        <row r="376">
          <cell r="B376" t="str">
            <v>ROBERT RENICK EDUCATION CTR</v>
          </cell>
        </row>
        <row r="377">
          <cell r="B377" t="str">
            <v>ROBERT RUSSA MOTON ELEMENTARY</v>
          </cell>
        </row>
        <row r="378">
          <cell r="B378" t="str">
            <v>ROCKWAY ELEMENTARY</v>
          </cell>
        </row>
        <row r="379">
          <cell r="B379" t="str">
            <v>ROCKWAY MIDDLE</v>
          </cell>
        </row>
        <row r="380">
          <cell r="B380" t="str">
            <v>RONALD W REAGAN/DORAL SENIOR</v>
          </cell>
        </row>
        <row r="381">
          <cell r="B381" t="str">
            <v>ROYAL GREEN ELEMENTARY</v>
          </cell>
        </row>
        <row r="382">
          <cell r="B382" t="str">
            <v>ROYAL PALM ELEMENTARY</v>
          </cell>
        </row>
        <row r="383">
          <cell r="B383" t="str">
            <v>RUBEN DARIO MIDDLE</v>
          </cell>
        </row>
        <row r="384">
          <cell r="B384" t="str">
            <v>RUTH K BROAD/BAY HARBOR K-8</v>
          </cell>
        </row>
        <row r="385">
          <cell r="B385" t="str">
            <v>RUTH OWENS KRUSE' EDUC CENTER</v>
          </cell>
        </row>
        <row r="386">
          <cell r="B386" t="str">
            <v>SANTA CLARA ELEMENTARY</v>
          </cell>
        </row>
        <row r="387">
          <cell r="B387" t="str">
            <v>SCHOOL FOR ADV STUDIES SOUTH</v>
          </cell>
        </row>
        <row r="388">
          <cell r="B388" t="str">
            <v>SCHOOL FOR ADV STUDIES-HOMESTD</v>
          </cell>
        </row>
        <row r="389">
          <cell r="B389" t="str">
            <v>SCHOOL FOR ADVANCED STUDIES NO</v>
          </cell>
        </row>
        <row r="390">
          <cell r="B390" t="str">
            <v>SCHOOL FOR ADVANCED STUDIES WC</v>
          </cell>
        </row>
        <row r="391">
          <cell r="B391" t="str">
            <v>SCOTT LAKE ELEMENTARY</v>
          </cell>
        </row>
        <row r="392">
          <cell r="B392" t="str">
            <v>SEMINOLE ELEMENTARY</v>
          </cell>
        </row>
        <row r="393">
          <cell r="B393" t="str">
            <v>SHADOWLAWN ELEMENTARY</v>
          </cell>
        </row>
        <row r="394">
          <cell r="B394" t="str">
            <v>SHENANDOAH ELEMENTARY</v>
          </cell>
        </row>
        <row r="395">
          <cell r="B395" t="str">
            <v>SHENANDOAH MIDDLE</v>
          </cell>
        </row>
        <row r="396">
          <cell r="B396" t="str">
            <v>SILVER BLUFF ELEMENTARY</v>
          </cell>
        </row>
        <row r="397">
          <cell r="B397" t="str">
            <v>SKYWAY ELEMENTARY</v>
          </cell>
        </row>
        <row r="398">
          <cell r="B398" t="str">
            <v>SNAPPER CREEK ELEMENTARY</v>
          </cell>
        </row>
        <row r="399">
          <cell r="B399" t="str">
            <v>SOMERSET ACAD AT SILVER PALMS</v>
          </cell>
        </row>
        <row r="400">
          <cell r="B400" t="str">
            <v>SOMERSET ACAD HIGH SOUTH-HMSTD</v>
          </cell>
        </row>
        <row r="401">
          <cell r="B401" t="str">
            <v>SOMERSET ACAD MIDDLE (C-PALMS)</v>
          </cell>
        </row>
        <row r="402">
          <cell r="B402" t="str">
            <v>SOMERSET ACAD MIDDLE (S-MIAMI)</v>
          </cell>
        </row>
        <row r="403">
          <cell r="B403" t="str">
            <v>SOMERSET ACADEMY</v>
          </cell>
        </row>
        <row r="404">
          <cell r="B404" t="str">
            <v>SOMERSET ACADEMY CHARTER ELEM</v>
          </cell>
        </row>
        <row r="405">
          <cell r="B405" t="str">
            <v>SOMERSET ACADEMY CHARTER HIGH</v>
          </cell>
        </row>
        <row r="406">
          <cell r="B406" t="str">
            <v>SOMERSET ACADEMY ELEMENTARY</v>
          </cell>
        </row>
        <row r="407">
          <cell r="B407" t="str">
            <v>SOMERSET ACADEMY HIGH (SOUTH)</v>
          </cell>
        </row>
        <row r="408">
          <cell r="B408" t="str">
            <v>SOMERSET ACADEMY MIDDLE</v>
          </cell>
        </row>
        <row r="409">
          <cell r="B409" t="str">
            <v>SOMERSET ACADEMY MIDDLE-SOUTH</v>
          </cell>
        </row>
        <row r="410">
          <cell r="B410" t="str">
            <v>SOMERSET ACADEMY(SILVER PALMS)</v>
          </cell>
        </row>
        <row r="411">
          <cell r="B411" t="str">
            <v>SOMERSET ARTS ACADEMY</v>
          </cell>
        </row>
        <row r="412">
          <cell r="B412" t="str">
            <v>SOMERSET GRACE ACADEMY</v>
          </cell>
        </row>
        <row r="413">
          <cell r="B413" t="str">
            <v>SOMERSET OAKS ACADEMY</v>
          </cell>
        </row>
        <row r="414">
          <cell r="B414" t="str">
            <v>SOUTH DADE MIDDLE SCHOOL</v>
          </cell>
        </row>
        <row r="415">
          <cell r="B415" t="str">
            <v>SOUTH DADE SENIOR HIGH</v>
          </cell>
        </row>
        <row r="416">
          <cell r="B416" t="str">
            <v>SOUTH FLORIDA AUTISM CHARTER</v>
          </cell>
        </row>
        <row r="417">
          <cell r="B417" t="str">
            <v>SOUTH HIALEAH ELEMENTARY</v>
          </cell>
        </row>
        <row r="418">
          <cell r="B418" t="str">
            <v>SOUTH MIAMI HEIGHTS ELEMENTARY</v>
          </cell>
        </row>
        <row r="419">
          <cell r="B419" t="str">
            <v>SOUTH MIAMI K-8 CENTER</v>
          </cell>
        </row>
        <row r="420">
          <cell r="B420" t="str">
            <v>SOUTH MIAMI MIDDLE SCHOOL</v>
          </cell>
        </row>
        <row r="421">
          <cell r="B421" t="str">
            <v>SOUTH MIAMI SENIOR HIGH</v>
          </cell>
        </row>
        <row r="422">
          <cell r="B422" t="str">
            <v>SOUTH POINTE ELEMENTARY</v>
          </cell>
        </row>
        <row r="423">
          <cell r="B423" t="str">
            <v>SOUTHSIDE ELEMENTARY</v>
          </cell>
        </row>
        <row r="424">
          <cell r="B424" t="str">
            <v>SOUTHWEST MIAMI SENIOR HIGH</v>
          </cell>
        </row>
        <row r="425">
          <cell r="B425" t="str">
            <v>SOUTHWOOD MIDDLE</v>
          </cell>
        </row>
        <row r="426">
          <cell r="B426" t="str">
            <v>SPANISH LAKE ELEMENTARY</v>
          </cell>
        </row>
        <row r="427">
          <cell r="B427" t="str">
            <v>SPRINGVIEW ELEMENTARY</v>
          </cell>
        </row>
        <row r="428">
          <cell r="B428" t="str">
            <v>SUMMERVILLE CHARTER SCHOOL</v>
          </cell>
        </row>
        <row r="429">
          <cell r="B429" t="str">
            <v>SUNSET ELEMENTARY</v>
          </cell>
        </row>
        <row r="430">
          <cell r="B430" t="str">
            <v>SUNSET PARK ELEMENTARY</v>
          </cell>
        </row>
        <row r="431">
          <cell r="B431" t="str">
            <v>SWEETWATER ELEMENTARY</v>
          </cell>
        </row>
        <row r="432">
          <cell r="B432" t="str">
            <v>SYLVANIA HEIGHTS ELEMENTARY</v>
          </cell>
        </row>
        <row r="433">
          <cell r="B433" t="str">
            <v>TAP PROGRAM FACILITIES</v>
          </cell>
        </row>
        <row r="434">
          <cell r="B434" t="str">
            <v>TERRA ENVIRONMENTAL RESEARCH</v>
          </cell>
        </row>
        <row r="435">
          <cell r="B435" t="str">
            <v>THENA C. CROWDER ELEMENTARY</v>
          </cell>
        </row>
        <row r="436">
          <cell r="B436" t="str">
            <v>THOMAS JEFFERSON MIDDLE</v>
          </cell>
        </row>
        <row r="437">
          <cell r="B437" t="str">
            <v>TOUSSAINT L'OUVERTURE ELEM</v>
          </cell>
        </row>
        <row r="438">
          <cell r="B438" t="str">
            <v>TREASURE ISLAND ELEMENTARY</v>
          </cell>
        </row>
        <row r="439">
          <cell r="B439" t="str">
            <v>TROPICAL ELEMENTARY</v>
          </cell>
        </row>
        <row r="440">
          <cell r="B440" t="str">
            <v>TWIN LAKES ELEMENTARY</v>
          </cell>
        </row>
        <row r="441">
          <cell r="B441" t="str">
            <v>VAN E. BLANTON ELEMENTARY</v>
          </cell>
        </row>
        <row r="442">
          <cell r="B442" t="str">
            <v>VILLAGE GREEN ELEMENTARY</v>
          </cell>
        </row>
        <row r="443">
          <cell r="B443" t="str">
            <v>VINELAND K-8 CENTER</v>
          </cell>
        </row>
        <row r="444">
          <cell r="B444" t="str">
            <v>VIRGINIA A BOONE/HIGHLAND OAKS</v>
          </cell>
        </row>
        <row r="445">
          <cell r="B445" t="str">
            <v>W. R. THOMAS MIDDLE</v>
          </cell>
        </row>
        <row r="446">
          <cell r="B446" t="str">
            <v>W.J. BRYAN ELEMENTARY</v>
          </cell>
        </row>
        <row r="447">
          <cell r="B447" t="str">
            <v>WESLEY MATTHEWS ELEMENTARY</v>
          </cell>
        </row>
        <row r="448">
          <cell r="B448" t="str">
            <v>WEST HIALEAH GARDENS ELEM</v>
          </cell>
        </row>
        <row r="449">
          <cell r="B449" t="str">
            <v>WEST HOMESTEAD ELEMENTARY</v>
          </cell>
        </row>
        <row r="450">
          <cell r="B450" t="str">
            <v>WEST MIAMI MIDDLE</v>
          </cell>
        </row>
        <row r="451">
          <cell r="B451" t="str">
            <v>WESTLAND HIALEAH SENIOR HIGH</v>
          </cell>
        </row>
        <row r="452">
          <cell r="B452" t="str">
            <v>WESTVIEW MIDDLE</v>
          </cell>
        </row>
        <row r="453">
          <cell r="B453" t="str">
            <v>WHISPERING PINES ELEMENTARY</v>
          </cell>
        </row>
        <row r="454">
          <cell r="B454" t="str">
            <v>WILLIAM A. CHAPMAN ELEMENTARY</v>
          </cell>
        </row>
        <row r="455">
          <cell r="B455" t="str">
            <v>WILLIAM H. TURNER TECHNICAL</v>
          </cell>
        </row>
        <row r="456">
          <cell r="B456" t="str">
            <v>WILLIAM LEHMAN ELEMENTARY</v>
          </cell>
        </row>
        <row r="457">
          <cell r="B457" t="str">
            <v>WINSTON PARK K-8 CENTER</v>
          </cell>
        </row>
        <row r="458">
          <cell r="B458" t="str">
            <v>YOUNG MENS PREPARATORY ACADEMY</v>
          </cell>
        </row>
        <row r="459">
          <cell r="B459" t="str">
            <v>YOUNG WOMEN'S PREPARATORY ACAD</v>
          </cell>
        </row>
        <row r="460">
          <cell r="B460" t="str">
            <v>YOUTH CO-OP CHARTER SCHOOL</v>
          </cell>
        </row>
        <row r="461">
          <cell r="B461" t="str">
            <v>ZELDA GLAZER MIDDLE SCHOOL</v>
          </cell>
        </row>
        <row r="462">
          <cell r="B462" t="str">
            <v>ZORA NEALE HURSTON ELEMENTARY</v>
          </cell>
        </row>
        <row r="463">
          <cell r="B463" t="str">
            <v>DISTRICT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SIP Goals"/>
      <sheetName val="2012 School Grade Goal"/>
      <sheetName val="Note"/>
      <sheetName val="Expt Criteria G3-8"/>
      <sheetName val="Expt Criteria HS"/>
      <sheetName val="Criteria Table"/>
      <sheetName val="DA11"/>
      <sheetName val="EVal11"/>
      <sheetName val="ATTx11"/>
      <sheetName val="All Schools"/>
      <sheetName val="W11"/>
      <sheetName val="Sci11"/>
      <sheetName val="R-M11"/>
      <sheetName val="AYP11"/>
      <sheetName val="SG11"/>
      <sheetName val="MEM2011"/>
      <sheetName val="Mem_All"/>
      <sheetName val="SchList"/>
      <sheetName val="Drp11"/>
      <sheetName val="09-10Grad"/>
      <sheetName val="Cover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 t="str">
            <v>School Name</v>
          </cell>
        </row>
        <row r="2">
          <cell r="B2" t="str">
            <v>District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OF ARTS AND MINDS</v>
          </cell>
        </row>
        <row r="6">
          <cell r="B6" t="str">
            <v>ACADEMY OF INT'L EDUCATION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ALTERNATIVE OUTREACH PROGRAM</v>
          </cell>
        </row>
        <row r="16">
          <cell r="B16" t="str">
            <v>ALTERNATIVE OUTREACH-EXT. YR</v>
          </cell>
        </row>
        <row r="17">
          <cell r="B17" t="str">
            <v>AMELIA EARHART ELEMENTARY</v>
          </cell>
        </row>
        <row r="18">
          <cell r="B18" t="str">
            <v>AMERICAN SENIOR</v>
          </cell>
        </row>
        <row r="19">
          <cell r="B19" t="str">
            <v>ANDOVER MIDDLE SCHOOL</v>
          </cell>
        </row>
        <row r="20">
          <cell r="B20" t="str">
            <v>ARCH CREEK ELEMENTARY SCHOOL</v>
          </cell>
        </row>
        <row r="21">
          <cell r="B21" t="str">
            <v>ARCHIMEDEAN ACADEMY</v>
          </cell>
        </row>
        <row r="22">
          <cell r="B22" t="str">
            <v>ARCHIMEDEAN CONSERVATORY</v>
          </cell>
        </row>
        <row r="23">
          <cell r="B23" t="str">
            <v>ARCHIMEDEAN UPPER CONSERV CHAR</v>
          </cell>
        </row>
        <row r="24">
          <cell r="B24" t="str">
            <v>ARCOLA LAKE ELEMENTARY</v>
          </cell>
        </row>
        <row r="25">
          <cell r="B25" t="str">
            <v>ARTHUR AND POLLY MAYS CONSERVA</v>
          </cell>
        </row>
        <row r="26">
          <cell r="B26" t="str">
            <v>ARVIDA MIDDLE SCHOOL</v>
          </cell>
        </row>
        <row r="27">
          <cell r="B27" t="str">
            <v>ASPIRA EUGENIO MARIA DE HOSTOS</v>
          </cell>
        </row>
        <row r="28">
          <cell r="B28" t="str">
            <v>ASPIRA RAUL A. MARTINEZ CHTR</v>
          </cell>
        </row>
        <row r="29">
          <cell r="B29" t="str">
            <v>ASPIRA SOUTH YOUTH LEADERSHIP</v>
          </cell>
        </row>
        <row r="30">
          <cell r="B30" t="str">
            <v>AUBURNDALE ELEMENTARY</v>
          </cell>
        </row>
        <row r="31">
          <cell r="B31" t="str">
            <v>AVENTURA CITY OF EXCELLENCE</v>
          </cell>
        </row>
        <row r="32">
          <cell r="B32" t="str">
            <v>AVENTURA WATERWAYS K-8 CENTER</v>
          </cell>
        </row>
        <row r="33">
          <cell r="B33" t="str">
            <v>AVOCADO ELEMENTARY</v>
          </cell>
        </row>
        <row r="34">
          <cell r="B34" t="str">
            <v>BALERE LANGUAGE ACADEMY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BOWMAN/DOOLIN K-8 CENTER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VILLAGE GREEN</v>
          </cell>
        </row>
        <row r="52">
          <cell r="B52" t="str">
            <v>BRIDGEPOINT ACADEMY</v>
          </cell>
        </row>
        <row r="53">
          <cell r="B53" t="str">
            <v>BROADMOOR ELEMENTARY</v>
          </cell>
        </row>
        <row r="54">
          <cell r="B54" t="str">
            <v>BROWNSVILLE MIDDLE</v>
          </cell>
        </row>
        <row r="55">
          <cell r="B55" t="str">
            <v>BUNCHE PARK ELEMENTARY</v>
          </cell>
        </row>
        <row r="56">
          <cell r="B56" t="str">
            <v>CALUSA ELEMENTARY</v>
          </cell>
        </row>
        <row r="57">
          <cell r="B57" t="str">
            <v>CAMPBELL DRIVE K-8 CENTER</v>
          </cell>
        </row>
        <row r="58">
          <cell r="B58" t="str">
            <v>CAMPBELL DRIVE MIDDLE</v>
          </cell>
        </row>
        <row r="59">
          <cell r="B59" t="str">
            <v>CARIBBEAN ELEMENTARY</v>
          </cell>
        </row>
        <row r="60">
          <cell r="B60" t="str">
            <v>CAROL CITY ELEMENTARY</v>
          </cell>
        </row>
        <row r="61">
          <cell r="B61" t="str">
            <v>CAROL CITY MIDDLE</v>
          </cell>
        </row>
        <row r="62">
          <cell r="B62" t="str">
            <v>CARRIE P MEEK/WESTVIEW K-8 CTR</v>
          </cell>
        </row>
        <row r="63">
          <cell r="B63" t="str">
            <v>CENTENNIAL MIDDLE</v>
          </cell>
        </row>
        <row r="64">
          <cell r="B64" t="str">
            <v>CHARLES DAVID WYCHE JR ELEM</v>
          </cell>
        </row>
        <row r="65">
          <cell r="B65" t="str">
            <v>CHARLES R. DREW ELEMENTARY</v>
          </cell>
        </row>
        <row r="66">
          <cell r="B66" t="str">
            <v>CHARLES R. DREW MIDDLE</v>
          </cell>
        </row>
        <row r="67">
          <cell r="B67" t="str">
            <v>CHARLES R. HADLEY ELEMENTARY</v>
          </cell>
        </row>
        <row r="68">
          <cell r="B68" t="str">
            <v>CHARTER SCHOOL AT WATERSTONE</v>
          </cell>
        </row>
        <row r="69">
          <cell r="B69" t="str">
            <v>CHRISTINA M. EVE ELEMENTARY</v>
          </cell>
        </row>
        <row r="70">
          <cell r="B70" t="str">
            <v>CITRUS GROVE ELEMENTARY</v>
          </cell>
        </row>
        <row r="71">
          <cell r="B71" t="str">
            <v>CITRUS GROVE MIDDLE SCHOOL</v>
          </cell>
        </row>
        <row r="72">
          <cell r="B72" t="str">
            <v>CITY OF HIALEAH EDUCATION ACAD</v>
          </cell>
        </row>
        <row r="73">
          <cell r="B73" t="str">
            <v>CLAUDE PEPPER ELEMENTARY</v>
          </cell>
        </row>
        <row r="74">
          <cell r="B74" t="str">
            <v>COCONUT GROVE ELEMENTARY</v>
          </cell>
        </row>
        <row r="75">
          <cell r="B75" t="str">
            <v>COCONUT PALM K-8 ACADEMY</v>
          </cell>
        </row>
        <row r="76">
          <cell r="B76" t="str">
            <v>COLONIAL DRIVE ELEMENTARY</v>
          </cell>
        </row>
        <row r="77">
          <cell r="B77" t="str">
            <v>COMSTOCK ELEMENTARY</v>
          </cell>
        </row>
        <row r="78">
          <cell r="B78" t="str">
            <v>COPE CENTER NORTH</v>
          </cell>
        </row>
        <row r="79">
          <cell r="B79" t="str">
            <v>CORAL GABLES PREPARATORY ACAD</v>
          </cell>
        </row>
        <row r="80">
          <cell r="B80" t="str">
            <v>CORAL GABLES SENIOR HIGH</v>
          </cell>
        </row>
        <row r="81">
          <cell r="B81" t="str">
            <v>CORAL PARK ELEMENTARY</v>
          </cell>
        </row>
        <row r="82">
          <cell r="B82" t="str">
            <v>CORAL REEF ELEMENTARY</v>
          </cell>
        </row>
        <row r="83">
          <cell r="B83" t="str">
            <v>CORAL REEF MONTESSORI ACAD CH</v>
          </cell>
        </row>
        <row r="84">
          <cell r="B84" t="str">
            <v>CORAL REEF SENIOR HIGH</v>
          </cell>
        </row>
        <row r="85">
          <cell r="B85" t="str">
            <v>CORAL TERRACE ELEMENTARY</v>
          </cell>
        </row>
        <row r="86">
          <cell r="B86" t="str">
            <v>CORAL WAY K-8 CENTER</v>
          </cell>
        </row>
        <row r="87">
          <cell r="B87" t="str">
            <v>COUNTRY CLUB MIDDLE SCHOOL</v>
          </cell>
        </row>
        <row r="88">
          <cell r="B88" t="str">
            <v>CRESTVIEW ELEMENTARY</v>
          </cell>
        </row>
        <row r="89">
          <cell r="B89" t="str">
            <v>CUTLER RIDGE ELEMENTARY</v>
          </cell>
        </row>
        <row r="90">
          <cell r="B90" t="str">
            <v>CUTLER RIDGE MIDDLE</v>
          </cell>
        </row>
        <row r="91">
          <cell r="B91" t="str">
            <v>CYPRESS ELEMENTARY</v>
          </cell>
        </row>
        <row r="92">
          <cell r="B92" t="str">
            <v>DANTE B. FASCELL ELEMENTARY</v>
          </cell>
        </row>
        <row r="93">
          <cell r="B93" t="str">
            <v>DAVID FAIRCHILD ELEMENTARY</v>
          </cell>
        </row>
        <row r="94">
          <cell r="B94" t="str">
            <v>DAVID LAWRENCE JR K-8 CENTER</v>
          </cell>
        </row>
        <row r="95">
          <cell r="B95" t="str">
            <v>DESIGN &amp; ARCHITECTURE SENIOR</v>
          </cell>
        </row>
        <row r="96">
          <cell r="B96" t="str">
            <v>DEVON AIRE K-8 CENTER</v>
          </cell>
        </row>
        <row r="97">
          <cell r="B97" t="str">
            <v>DOCTORS CHARTER/MIAMI SHORES</v>
          </cell>
        </row>
        <row r="98">
          <cell r="B98" t="str">
            <v>DORAL ACADEMY</v>
          </cell>
        </row>
        <row r="99">
          <cell r="B99" t="str">
            <v>DORAL ACADEMY CHARTER MIDDLE</v>
          </cell>
        </row>
        <row r="100">
          <cell r="B100" t="str">
            <v>DORAL ACADEMY HIGH SCHOOL</v>
          </cell>
        </row>
        <row r="101">
          <cell r="B101" t="str">
            <v>DORAL ACADEMY OF TECHNOLOGY</v>
          </cell>
        </row>
        <row r="102">
          <cell r="B102" t="str">
            <v>DORAL MIDDLE SCHOOL</v>
          </cell>
        </row>
        <row r="103">
          <cell r="B103" t="str">
            <v>DORAL PERFORMING ARTS ACADEMY</v>
          </cell>
        </row>
        <row r="104">
          <cell r="B104" t="str">
            <v>DOROTHY M WALLACE COPE CENTER</v>
          </cell>
        </row>
        <row r="105">
          <cell r="B105" t="str">
            <v>DOWNTOWN MIAMI CHARTER SCHOOL</v>
          </cell>
        </row>
        <row r="106">
          <cell r="B106" t="str">
            <v>DR GILBERT L. PORTER ELEM</v>
          </cell>
        </row>
        <row r="107">
          <cell r="B107" t="str">
            <v>DR H W MACK/W LITTLE RIVER K8</v>
          </cell>
        </row>
        <row r="108">
          <cell r="B108" t="str">
            <v>DR MICHAEL M KROP SENIOR HIGH</v>
          </cell>
        </row>
        <row r="109">
          <cell r="B109" t="str">
            <v>DR ROLANDO ESPINOSA K-8</v>
          </cell>
        </row>
        <row r="110">
          <cell r="B110" t="str">
            <v>DR. CARLOS J FINLAY ELEMENTARY</v>
          </cell>
        </row>
        <row r="111">
          <cell r="B111" t="str">
            <v>DR. EDWARD L. WHIGHAM</v>
          </cell>
        </row>
        <row r="112">
          <cell r="B112" t="str">
            <v>DR. MANUEL C. BARREIRO ELEM</v>
          </cell>
        </row>
        <row r="113">
          <cell r="B113" t="str">
            <v>DR. ROBERT B. INGRAM EL</v>
          </cell>
        </row>
        <row r="114">
          <cell r="B114" t="str">
            <v>E.W.F. STIRRUP ELEMENTARY</v>
          </cell>
        </row>
        <row r="115">
          <cell r="B115" t="str">
            <v>EARLINGTON HEIGHTS ELEMENTARY</v>
          </cell>
        </row>
        <row r="116">
          <cell r="B116" t="str">
            <v>EARLY BEGINNINGS ACADEMY-CIVIC</v>
          </cell>
        </row>
        <row r="117">
          <cell r="B117" t="str">
            <v>EDISON PARK ELEMENTARY</v>
          </cell>
        </row>
        <row r="118">
          <cell r="B118" t="str">
            <v>EMERSON ELEMENTARY</v>
          </cell>
        </row>
        <row r="119">
          <cell r="B119" t="str">
            <v>ENEIDA MASSAS HARTNER ELEM</v>
          </cell>
        </row>
        <row r="120">
          <cell r="B120" t="str">
            <v>ERNEST R GRAHAM K-8 CENTER</v>
          </cell>
        </row>
        <row r="121">
          <cell r="B121" t="str">
            <v>ETHEL F BECKFORD/RICHMOND ELEM</v>
          </cell>
        </row>
        <row r="122">
          <cell r="B122" t="str">
            <v>ETHEL KOGER BECKHAM ELEMENTARY</v>
          </cell>
        </row>
        <row r="123">
          <cell r="B123" t="str">
            <v>EUGENIA B. THOMAS K-8 CENTER</v>
          </cell>
        </row>
        <row r="124">
          <cell r="B124" t="str">
            <v>EVERGLADES K-8 CENTER</v>
          </cell>
        </row>
        <row r="125">
          <cell r="B125" t="str">
            <v>EXCELSIOR CHARTER ACADEMY</v>
          </cell>
        </row>
        <row r="126">
          <cell r="B126" t="str">
            <v>EXCELSIOR CHARTER HIGH SCHOOL</v>
          </cell>
        </row>
        <row r="127">
          <cell r="B127" t="str">
            <v>EXCELSIOR LANGUAGE ACADEMY K-8</v>
          </cell>
        </row>
        <row r="128">
          <cell r="B128" t="str">
            <v>FAIRLAWN ELEMENTARY</v>
          </cell>
        </row>
        <row r="129">
          <cell r="B129" t="str">
            <v>FELIX VARELA SENIOR HIGH</v>
          </cell>
        </row>
        <row r="130">
          <cell r="B130" t="str">
            <v>FIENBERG/FISHER K-8 CENTER</v>
          </cell>
        </row>
        <row r="131">
          <cell r="B131" t="str">
            <v>FLAGAMI ELEMENTARY</v>
          </cell>
        </row>
        <row r="132">
          <cell r="B132" t="str">
            <v>FLAMINGO ELEMENTARY</v>
          </cell>
        </row>
        <row r="133">
          <cell r="B133" t="str">
            <v>FLORIDA CITY ELEMENTARY</v>
          </cell>
        </row>
        <row r="134">
          <cell r="B134" t="str">
            <v>FLORIDA INTERNATIONAL ACADEMY</v>
          </cell>
        </row>
        <row r="135">
          <cell r="B135" t="str">
            <v>FLORIDA INTERNATIONAL EL ACAD</v>
          </cell>
        </row>
        <row r="136">
          <cell r="B136" t="str">
            <v>FRANCES S. TUCKER ELEMENTARY</v>
          </cell>
        </row>
        <row r="137">
          <cell r="B137" t="str">
            <v>FRANK C. MARTIN K-8 CENTER</v>
          </cell>
        </row>
        <row r="138">
          <cell r="B138" t="str">
            <v>FREDERICK DOUGLASS ELEMENTARY</v>
          </cell>
        </row>
        <row r="139">
          <cell r="B139" t="str">
            <v>FULFORD ELEMENTARY</v>
          </cell>
        </row>
        <row r="140">
          <cell r="B140" t="str">
            <v>G. HOLMES BRADDOCK SENIOR HIGH</v>
          </cell>
        </row>
        <row r="141">
          <cell r="B141" t="str">
            <v>GATEWAY ENVIRONMENTAL K-8</v>
          </cell>
        </row>
        <row r="142">
          <cell r="B142" t="str">
            <v>GEORGE WASHINGTON CARVER</v>
          </cell>
        </row>
        <row r="143">
          <cell r="B143" t="str">
            <v>GEORGE WASHINGTON CARVER ELEM</v>
          </cell>
        </row>
        <row r="144">
          <cell r="B144" t="str">
            <v>GERTRUDE EDELMAN/SABAL PALM EL</v>
          </cell>
        </row>
        <row r="145">
          <cell r="B145" t="str">
            <v>GIBSON CHARTER SCHOOL</v>
          </cell>
        </row>
        <row r="146">
          <cell r="B146" t="str">
            <v>GLADES MIDDLE</v>
          </cell>
        </row>
        <row r="147">
          <cell r="B147" t="str">
            <v>GLORIA FLOYD ELEMENTARY</v>
          </cell>
        </row>
        <row r="148">
          <cell r="B148" t="str">
            <v>GOLDEN GLADES ELEMENTARY</v>
          </cell>
        </row>
        <row r="149">
          <cell r="B149" t="str">
            <v>GOULDS ELEMENTARY</v>
          </cell>
        </row>
        <row r="150">
          <cell r="B150" t="str">
            <v>GRATIGNY ELEMENTARY</v>
          </cell>
        </row>
        <row r="151">
          <cell r="B151" t="str">
            <v>GREEN SPRINGS HIGH SCHOOL</v>
          </cell>
        </row>
        <row r="152">
          <cell r="B152" t="str">
            <v>GREENGLADE ELEMENTARY</v>
          </cell>
        </row>
        <row r="153">
          <cell r="B153" t="str">
            <v>GREYNOLDS PARK ELEMENTARY</v>
          </cell>
        </row>
        <row r="154">
          <cell r="B154" t="str">
            <v>GULFSTREAM ELEMENTARY</v>
          </cell>
        </row>
        <row r="155">
          <cell r="B155" t="str">
            <v>HAMMOCKS MIDDLE</v>
          </cell>
        </row>
        <row r="156">
          <cell r="B156" t="str">
            <v>HENRY E.S. REEVES ELEMENTARY</v>
          </cell>
        </row>
        <row r="157">
          <cell r="B157" t="str">
            <v>HENRY H. FILER MIDDLE</v>
          </cell>
        </row>
        <row r="158">
          <cell r="B158" t="str">
            <v>HENRY M. FLAGLER ELEMENTARY</v>
          </cell>
        </row>
        <row r="159">
          <cell r="B159" t="str">
            <v>HENRY S. WEST LABORATORY SCHL</v>
          </cell>
        </row>
        <row r="160">
          <cell r="B160" t="str">
            <v>HERBERT A. AMMONS MIDDLE</v>
          </cell>
        </row>
        <row r="161">
          <cell r="B161" t="str">
            <v>HIALEAH ELEMENTARY</v>
          </cell>
        </row>
        <row r="162">
          <cell r="B162" t="str">
            <v>HIALEAH GARDENS ELEMENTARY</v>
          </cell>
        </row>
        <row r="163">
          <cell r="B163" t="str">
            <v>HIALEAH GARDENS MIDDLE SCHOOL</v>
          </cell>
        </row>
        <row r="164">
          <cell r="B164" t="str">
            <v>HIALEAH GARDENS SENIOR</v>
          </cell>
        </row>
        <row r="165">
          <cell r="B165" t="str">
            <v>HIALEAH MIDDLE</v>
          </cell>
        </row>
        <row r="166">
          <cell r="B166" t="str">
            <v>HIALEAH SENIOR</v>
          </cell>
        </row>
        <row r="167">
          <cell r="B167" t="str">
            <v>HIALEAH-MIAMI LAKES SENIOR</v>
          </cell>
        </row>
        <row r="168">
          <cell r="B168" t="str">
            <v>HIBISCUS ELEMENTARY</v>
          </cell>
        </row>
        <row r="169">
          <cell r="B169" t="str">
            <v>HIGHLAND OAKS MIDDLE</v>
          </cell>
        </row>
        <row r="170">
          <cell r="B170" t="str">
            <v>HOLMES ELEMENTARY</v>
          </cell>
        </row>
        <row r="171">
          <cell r="B171" t="str">
            <v>HOMESTEAD MIDDLE</v>
          </cell>
        </row>
        <row r="172">
          <cell r="B172" t="str">
            <v>HOMESTEAD SENIOR HIGH</v>
          </cell>
        </row>
        <row r="173">
          <cell r="B173" t="str">
            <v>HORACE MANN MIDDLE</v>
          </cell>
        </row>
        <row r="174">
          <cell r="B174" t="str">
            <v>HOWARD A. DOOLIN MIDDLE</v>
          </cell>
        </row>
        <row r="175">
          <cell r="B175" t="str">
            <v>HOWARD D. MCMILLAN MIDDLE</v>
          </cell>
        </row>
        <row r="176">
          <cell r="B176" t="str">
            <v>HOWARD DRIVE ELEMENTARY</v>
          </cell>
        </row>
        <row r="177">
          <cell r="B177" t="str">
            <v>HUBERT O. SIBLEY K-8 CENTER</v>
          </cell>
        </row>
        <row r="178">
          <cell r="B178" t="str">
            <v>INSTRUCTIONAL SYSTEMWIDE</v>
          </cell>
        </row>
        <row r="179">
          <cell r="B179" t="str">
            <v>INTEGRATED ACADEMICS (SIATECH)</v>
          </cell>
        </row>
        <row r="180">
          <cell r="B180" t="str">
            <v>INTL STUDIES PREP ACADEMY</v>
          </cell>
        </row>
        <row r="181">
          <cell r="B181" t="str">
            <v>INTL. STUDIES CHARTER MIDDLE</v>
          </cell>
        </row>
        <row r="182">
          <cell r="B182" t="str">
            <v>INTL. STUDIES CHARTER SENIOR</v>
          </cell>
        </row>
        <row r="183">
          <cell r="B183" t="str">
            <v>IPREPARATORY ACADEMY</v>
          </cell>
        </row>
        <row r="184">
          <cell r="B184" t="str">
            <v>IRVING &amp; BEATRICE PESKOE K-8</v>
          </cell>
        </row>
        <row r="185">
          <cell r="B185" t="str">
            <v>ISAAC ACADEMY K-8</v>
          </cell>
        </row>
        <row r="186">
          <cell r="B186" t="str">
            <v>J.W. JOHNSON ELEMENTARY</v>
          </cell>
        </row>
        <row r="187">
          <cell r="B187" t="str">
            <v>JACK D. GORDON ELEMENTARY</v>
          </cell>
        </row>
        <row r="188">
          <cell r="B188" t="str">
            <v>JAMES H. BRIGHT ELEMENTARY</v>
          </cell>
        </row>
        <row r="189">
          <cell r="B189" t="str">
            <v>JAN MANN OPPORTUNITY SCHOOL</v>
          </cell>
        </row>
        <row r="190">
          <cell r="B190" t="str">
            <v>JANE ROBERTS K-8 CENTER</v>
          </cell>
        </row>
        <row r="191">
          <cell r="B191" t="str">
            <v>JESSE J MCCRARY JR ELEMENTARY</v>
          </cell>
        </row>
        <row r="192">
          <cell r="B192" t="str">
            <v>JOE HALL ELEMENTARY</v>
          </cell>
        </row>
        <row r="193">
          <cell r="B193" t="str">
            <v>JOELLA C. GOOD ELEMENTARY</v>
          </cell>
        </row>
        <row r="194">
          <cell r="B194" t="str">
            <v>JOHN A FERGUSON SENIOR HIGH</v>
          </cell>
        </row>
        <row r="195">
          <cell r="B195" t="str">
            <v>JOHN F. KENNEDY MIDDLE</v>
          </cell>
        </row>
        <row r="196">
          <cell r="B196" t="str">
            <v>JOHN G. DUPUIS ELEMENTARY</v>
          </cell>
        </row>
        <row r="197">
          <cell r="B197" t="str">
            <v>JOHN I. SMITH K-8 CENTER</v>
          </cell>
        </row>
        <row r="198">
          <cell r="B198" t="str">
            <v>JORGE MAS CANOSA MIDDLE</v>
          </cell>
        </row>
        <row r="199">
          <cell r="B199" t="str">
            <v>JOSE DE DIEGO MIDDLE SCHOOL</v>
          </cell>
        </row>
        <row r="200">
          <cell r="B200" t="str">
            <v>JOSE MARTI MIDDLE</v>
          </cell>
        </row>
        <row r="201">
          <cell r="B201" t="str">
            <v>JUVENILE JUSTICE CENTER</v>
          </cell>
        </row>
        <row r="202">
          <cell r="B202" t="str">
            <v>KELSEY L. PHARR ELEMENTARY</v>
          </cell>
        </row>
        <row r="203">
          <cell r="B203" t="str">
            <v>KENDALE ELEMENTARY</v>
          </cell>
        </row>
        <row r="204">
          <cell r="B204" t="str">
            <v>KENDALE LAKES ELEMENTARY</v>
          </cell>
        </row>
        <row r="205">
          <cell r="B205" t="str">
            <v>KENSINGTON PARK ELEMENTARY</v>
          </cell>
        </row>
        <row r="206">
          <cell r="B206" t="str">
            <v>KENWOOD K-8 CENTER</v>
          </cell>
        </row>
        <row r="207">
          <cell r="B207" t="str">
            <v>KEY BISCAYNE K-8 CENTER</v>
          </cell>
        </row>
        <row r="208">
          <cell r="B208" t="str">
            <v>KEYS GATE CHARTER HIGH SCHL</v>
          </cell>
        </row>
        <row r="209">
          <cell r="B209" t="str">
            <v>KEYS GATE CHARTER SCHOOL</v>
          </cell>
        </row>
        <row r="210">
          <cell r="B210" t="str">
            <v>KINLOCH PARK ELEMENTARY</v>
          </cell>
        </row>
        <row r="211">
          <cell r="B211" t="str">
            <v>KINLOCH PARK MIDDLE</v>
          </cell>
        </row>
        <row r="212">
          <cell r="B212" t="str">
            <v>LAKE STEVENS ELEMENTARY</v>
          </cell>
        </row>
        <row r="213">
          <cell r="B213" t="str">
            <v>LAKE STEVENS MIDDLE</v>
          </cell>
        </row>
        <row r="214">
          <cell r="B214" t="str">
            <v>LAKEVIEW ELEMENTARY</v>
          </cell>
        </row>
        <row r="215">
          <cell r="B215" t="str">
            <v>LAMAR LOUISE CURRY MIDDLE SCH</v>
          </cell>
        </row>
        <row r="216">
          <cell r="B216" t="str">
            <v>LAURA C. SAUNDERS ELEMENTARY</v>
          </cell>
        </row>
        <row r="217">
          <cell r="B217" t="str">
            <v>LAW ENFORCEMENT OFFICERS HS</v>
          </cell>
        </row>
        <row r="218">
          <cell r="B218" t="str">
            <v>LAWRENCE ACADEMY ELEMENTARY</v>
          </cell>
        </row>
        <row r="219">
          <cell r="B219" t="str">
            <v>LAWRENCE ACADEMY MIDDLE</v>
          </cell>
        </row>
        <row r="220">
          <cell r="B220" t="str">
            <v>LAWRENCE ACADEMY SENIOR</v>
          </cell>
        </row>
        <row r="221">
          <cell r="B221" t="str">
            <v>LAWTON CHILES MIDDLE SCHOOL</v>
          </cell>
        </row>
        <row r="222">
          <cell r="B222" t="str">
            <v>LEEWOOD K-8 CENTER</v>
          </cell>
        </row>
        <row r="223">
          <cell r="B223" t="str">
            <v>LEISURE CITY K-8 CENTER</v>
          </cell>
        </row>
        <row r="224">
          <cell r="B224" t="str">
            <v>LENORA B. SMITH ELEMENTARY</v>
          </cell>
        </row>
        <row r="225">
          <cell r="B225" t="str">
            <v>LIBERTY CITY ELEMENTARY</v>
          </cell>
        </row>
        <row r="226">
          <cell r="B226" t="str">
            <v>LIFE SKILLS CENTER MIAMI-DADE</v>
          </cell>
        </row>
        <row r="227">
          <cell r="B227" t="str">
            <v>LILLIE C. EVANS K-8 CENTER</v>
          </cell>
        </row>
        <row r="228">
          <cell r="B228" t="str">
            <v>LINCOLN-MARTI CHARTER HIALEAH</v>
          </cell>
        </row>
        <row r="229">
          <cell r="B229" t="str">
            <v>LINCOLN-MARTI CS INT'L CAMPUS</v>
          </cell>
        </row>
        <row r="230">
          <cell r="B230" t="str">
            <v>LINCOLN-MARTI CS LITTLE HAVANA</v>
          </cell>
        </row>
        <row r="231">
          <cell r="B231" t="str">
            <v>LINDA LENTIN K-8 CENTER</v>
          </cell>
        </row>
        <row r="232">
          <cell r="B232" t="str">
            <v>LORAH PARK ELEMENTARY</v>
          </cell>
        </row>
        <row r="233">
          <cell r="B233" t="str">
            <v>LUDLAM ELEMENTARY</v>
          </cell>
        </row>
        <row r="234">
          <cell r="B234" t="str">
            <v>M.A. MILAM K-8 CENTER</v>
          </cell>
        </row>
        <row r="235">
          <cell r="B235" t="str">
            <v>MADIE IVES ELEMENTARY</v>
          </cell>
        </row>
        <row r="236">
          <cell r="B236" t="str">
            <v>MADISON MIDDLE SCHOOL</v>
          </cell>
        </row>
        <row r="237">
          <cell r="B237" t="str">
            <v>MAE WALTERS ELEMENTARY</v>
          </cell>
        </row>
        <row r="238">
          <cell r="B238" t="str">
            <v>MANDARIN LAKES K-8 CENTER</v>
          </cell>
        </row>
        <row r="239">
          <cell r="B239" t="str">
            <v>MARITIME &amp; SCIENCE TECHNOLOGY</v>
          </cell>
        </row>
        <row r="240">
          <cell r="B240" t="str">
            <v>MARJORY STONEMAN DOUGLAS ELEM</v>
          </cell>
        </row>
        <row r="241">
          <cell r="B241" t="str">
            <v>MARTIN LUTHER KING ELEMENTARY</v>
          </cell>
        </row>
        <row r="242">
          <cell r="B242" t="str">
            <v>MAST @ JOSE MARTI</v>
          </cell>
        </row>
        <row r="243">
          <cell r="B243" t="str">
            <v>MATER ACADEMY</v>
          </cell>
        </row>
        <row r="244">
          <cell r="B244" t="str">
            <v>MATER ACADEMY (MIAMI BEACH)</v>
          </cell>
        </row>
        <row r="245">
          <cell r="B245" t="str">
            <v>MATER ACADEMY CHARTER HIGH</v>
          </cell>
        </row>
        <row r="246">
          <cell r="B246" t="str">
            <v>MATER ACADEMY CHARTER MIDDLE</v>
          </cell>
        </row>
        <row r="247">
          <cell r="B247" t="str">
            <v>MATER ACADEMY EAST CHARTER</v>
          </cell>
        </row>
        <row r="248">
          <cell r="B248" t="str">
            <v>MATER ACADEMY EAST HIGH SCHOOL</v>
          </cell>
        </row>
        <row r="249">
          <cell r="B249" t="str">
            <v>MATER ACADEMY EAST MIDDLE</v>
          </cell>
        </row>
        <row r="250">
          <cell r="B250" t="str">
            <v>MATER ACADEMY HIGH-INTL STUDIE</v>
          </cell>
        </row>
        <row r="251">
          <cell r="B251" t="str">
            <v>MATER ACADEMY LAKES HIGH SCH</v>
          </cell>
        </row>
        <row r="252">
          <cell r="B252" t="str">
            <v>MATER ACADEMY LAKES MIDDLE</v>
          </cell>
        </row>
        <row r="253">
          <cell r="B253" t="str">
            <v>MATER ACADEMY MIDDLE-INTL STUD</v>
          </cell>
        </row>
        <row r="254">
          <cell r="B254" t="str">
            <v>MATER ACADEMY OF INTL STUDIES</v>
          </cell>
        </row>
        <row r="255">
          <cell r="B255" t="str">
            <v>MATER BRICKELL PREP ACAD HIGH</v>
          </cell>
        </row>
        <row r="256">
          <cell r="B256" t="str">
            <v>MATER BRICKELL PREP ACADEMY</v>
          </cell>
        </row>
        <row r="257">
          <cell r="B257" t="str">
            <v>MATER GARDENS ACADEMY</v>
          </cell>
        </row>
        <row r="258">
          <cell r="B258" t="str">
            <v>MATER GARDENS ACADEMY MIDDLE</v>
          </cell>
        </row>
        <row r="259">
          <cell r="B259" t="str">
            <v>MATER GROVE ACADEMY</v>
          </cell>
        </row>
        <row r="260">
          <cell r="B260" t="str">
            <v>MATER PERFORMING ARTS ACADEMY</v>
          </cell>
        </row>
        <row r="261">
          <cell r="B261" t="str">
            <v>MAVERICKS HIGH OF NORTH M-DADE</v>
          </cell>
        </row>
        <row r="262">
          <cell r="B262" t="str">
            <v>MAVERICKS HIGH OF SOUTH M-DADE</v>
          </cell>
        </row>
        <row r="263">
          <cell r="B263" t="str">
            <v>MAYA ANGELOU ELEMENTARY</v>
          </cell>
        </row>
        <row r="264">
          <cell r="B264" t="str">
            <v>MAYS MIDDLE</v>
          </cell>
        </row>
        <row r="265">
          <cell r="B265" t="str">
            <v>MEADOWLANE ELEMENTARY</v>
          </cell>
        </row>
        <row r="266">
          <cell r="B266" t="str">
            <v>MED ACAD SCIENCE &amp; TECHNOLOGY</v>
          </cell>
        </row>
        <row r="267">
          <cell r="B267" t="str">
            <v>MELROSE ELEMENTARY</v>
          </cell>
        </row>
        <row r="268">
          <cell r="B268" t="str">
            <v>MERRICK EDUCATIONAL CENTER</v>
          </cell>
        </row>
        <row r="269">
          <cell r="B269" t="str">
            <v>MIAMI ARTS CHARTER</v>
          </cell>
        </row>
        <row r="270">
          <cell r="B270" t="str">
            <v>MIAMI BEACH SENIOR HIGH</v>
          </cell>
        </row>
        <row r="271">
          <cell r="B271" t="str">
            <v>MIAMI CAROL CITY SENIOR HIGH</v>
          </cell>
        </row>
        <row r="272">
          <cell r="B272" t="str">
            <v>MIAMI CENTRAL SENIOR HIGH</v>
          </cell>
        </row>
        <row r="273">
          <cell r="B273" t="str">
            <v>MIAMI CHILDREN'S MUSEUM</v>
          </cell>
        </row>
        <row r="274">
          <cell r="B274" t="str">
            <v>MIAMI COMMUNITY CH HIGH SCHOOL</v>
          </cell>
        </row>
        <row r="275">
          <cell r="B275" t="str">
            <v>MIAMI COMMUNITY CHARTER MIDDLE</v>
          </cell>
        </row>
        <row r="276">
          <cell r="B276" t="str">
            <v>MIAMI COMMUNITY CHARTER SCHOOL</v>
          </cell>
        </row>
        <row r="277">
          <cell r="B277" t="str">
            <v>MIAMI CORAL PARK SENIOR HIGH</v>
          </cell>
        </row>
        <row r="278">
          <cell r="B278" t="str">
            <v>MIAMI EDISON MIDDLE</v>
          </cell>
        </row>
        <row r="279">
          <cell r="B279" t="str">
            <v>MIAMI EDISON SENIOR HIGH</v>
          </cell>
        </row>
        <row r="280">
          <cell r="B280" t="str">
            <v>MIAMI GARDENS ELEMENTARY</v>
          </cell>
        </row>
        <row r="281">
          <cell r="B281" t="str">
            <v>MIAMI HEIGHTS ELEMENTARY</v>
          </cell>
        </row>
        <row r="282">
          <cell r="B282" t="str">
            <v>MIAMI JACKSON SENIOR HIGH</v>
          </cell>
        </row>
        <row r="283">
          <cell r="B283" t="str">
            <v>MIAMI KILLIAN SENIOR HIGH</v>
          </cell>
        </row>
        <row r="284">
          <cell r="B284" t="str">
            <v>MIAMI LAKES EDUCATIONAL CENTER</v>
          </cell>
        </row>
        <row r="285">
          <cell r="B285" t="str">
            <v>MIAMI LAKES K-8 CENTER</v>
          </cell>
        </row>
        <row r="286">
          <cell r="B286" t="str">
            <v>MIAMI LAKES MIDDLE</v>
          </cell>
        </row>
        <row r="287">
          <cell r="B287" t="str">
            <v>MIAMI MACARTHUR SOUTH</v>
          </cell>
        </row>
        <row r="288">
          <cell r="B288" t="str">
            <v>MIAMI NORLAND SENIOR HIGH</v>
          </cell>
        </row>
        <row r="289">
          <cell r="B289" t="str">
            <v>MIAMI NORTHWESTERN SENIOR HIGH</v>
          </cell>
        </row>
        <row r="290">
          <cell r="B290" t="str">
            <v>MIAMI PALMETTO SENIOR HIGH</v>
          </cell>
        </row>
        <row r="291">
          <cell r="B291" t="str">
            <v>MIAMI PARK ELEMENTARY</v>
          </cell>
        </row>
        <row r="292">
          <cell r="B292" t="str">
            <v>MIAMI SENIOR HIGH</v>
          </cell>
        </row>
        <row r="293">
          <cell r="B293" t="str">
            <v>MIAMI SHORES ELEMENTARY</v>
          </cell>
        </row>
        <row r="294">
          <cell r="B294" t="str">
            <v>MIAMI SOUTHRIDGE SENIOR HIGH</v>
          </cell>
        </row>
        <row r="295">
          <cell r="B295" t="str">
            <v>MIAMI SPRINGS ELEMENTARY</v>
          </cell>
        </row>
        <row r="296">
          <cell r="B296" t="str">
            <v>MIAMI SPRINGS MIDDLE</v>
          </cell>
        </row>
        <row r="297">
          <cell r="B297" t="str">
            <v>MIAMI SPRINGS SENIOR HIGH</v>
          </cell>
        </row>
        <row r="298">
          <cell r="B298" t="str">
            <v>MIAMI SUNSET SENIOR HIGH</v>
          </cell>
        </row>
        <row r="299">
          <cell r="B299" t="str">
            <v>MIAMI-DADE ONLINE ACADEMY</v>
          </cell>
        </row>
        <row r="300">
          <cell r="B300" t="str">
            <v>MIGRANT EDUCATION PROGRAM</v>
          </cell>
        </row>
        <row r="301">
          <cell r="B301" t="str">
            <v>MORNINGSIDE ELEMENTARY</v>
          </cell>
        </row>
        <row r="302">
          <cell r="B302" t="str">
            <v>MYRTLE GROVE ELEMENTARY</v>
          </cell>
        </row>
        <row r="303">
          <cell r="B303" t="str">
            <v>N. DADE CTR FOR MODERN LANG</v>
          </cell>
        </row>
        <row r="304">
          <cell r="B304" t="str">
            <v>NATHAN YOUNG ELEMENTARY</v>
          </cell>
        </row>
        <row r="305">
          <cell r="B305" t="str">
            <v>NATURAL BRIDGE ELEMENTARY</v>
          </cell>
        </row>
        <row r="306">
          <cell r="B306" t="str">
            <v>NAUTILUS MIDDLE</v>
          </cell>
        </row>
        <row r="307">
          <cell r="B307" t="str">
            <v>NEVA KING COOPER EDUCATIONAL</v>
          </cell>
        </row>
        <row r="308">
          <cell r="B308" t="str">
            <v>NEW WORLD SCHOOL OF THE ARTS</v>
          </cell>
        </row>
        <row r="309">
          <cell r="B309" t="str">
            <v>NORLAND ELEMENTARY</v>
          </cell>
        </row>
        <row r="310">
          <cell r="B310" t="str">
            <v>NORLAND MIDDLE</v>
          </cell>
        </row>
        <row r="311">
          <cell r="B311" t="str">
            <v>NORMA BUTLER BOSSARD ELEM</v>
          </cell>
        </row>
        <row r="312">
          <cell r="B312" t="str">
            <v>NORMAN S. EDELCUP/SUNNY ISLES</v>
          </cell>
        </row>
        <row r="313">
          <cell r="B313" t="str">
            <v>NORTH BEACH ELEMENTARY</v>
          </cell>
        </row>
        <row r="314">
          <cell r="B314" t="str">
            <v>NORTH COUNTY K-8 CENTER</v>
          </cell>
        </row>
        <row r="315">
          <cell r="B315" t="str">
            <v>NORTH DADE MIDDLE</v>
          </cell>
        </row>
        <row r="316">
          <cell r="B316" t="str">
            <v>NORTH GARDENS HIGH SCHOOL</v>
          </cell>
        </row>
        <row r="317">
          <cell r="B317" t="str">
            <v>NORTH GLADE ELEMENTARY</v>
          </cell>
        </row>
        <row r="318">
          <cell r="B318" t="str">
            <v>NORTH HIALEAH ELEMENTARY</v>
          </cell>
        </row>
        <row r="319">
          <cell r="B319" t="str">
            <v>NORTH MIAMI BEACH SENIOR HIGH</v>
          </cell>
        </row>
        <row r="320">
          <cell r="B320" t="str">
            <v>NORTH MIAMI ELEMENTARY</v>
          </cell>
        </row>
        <row r="321">
          <cell r="B321" t="str">
            <v>NORTH MIAMI MIDDLE</v>
          </cell>
        </row>
        <row r="322">
          <cell r="B322" t="str">
            <v>NORTH MIAMI SENIOR HIGH</v>
          </cell>
        </row>
        <row r="323">
          <cell r="B323" t="str">
            <v>NORTH PARK HIGH SCHOOL</v>
          </cell>
        </row>
        <row r="324">
          <cell r="B324" t="str">
            <v>NORTH TWIN LAKES ELEMENTARY</v>
          </cell>
        </row>
        <row r="325">
          <cell r="B325" t="str">
            <v>NORWOOD ELEMENTARY</v>
          </cell>
        </row>
        <row r="326">
          <cell r="B326" t="str">
            <v>OAK GROVE ELEMENTARY</v>
          </cell>
        </row>
        <row r="327">
          <cell r="B327" t="str">
            <v>OJUS ELEMENTARY</v>
          </cell>
        </row>
        <row r="328">
          <cell r="B328" t="str">
            <v>OLINDA ELEMENTARY</v>
          </cell>
        </row>
        <row r="329">
          <cell r="B329" t="str">
            <v>OLIVER HOOVER ELEMENTARY</v>
          </cell>
        </row>
        <row r="330">
          <cell r="B330" t="str">
            <v>OLYMPIA HEIGHTS ELEMENTARY</v>
          </cell>
        </row>
        <row r="331">
          <cell r="B331" t="str">
            <v>ORCHARD VILLA ELEMENTARY</v>
          </cell>
        </row>
        <row r="332">
          <cell r="B332" t="str">
            <v>OXFORD ACADEMY OF MIAMI</v>
          </cell>
        </row>
        <row r="333">
          <cell r="B333" t="str">
            <v>PALM LAKES ELEMENTARY</v>
          </cell>
        </row>
        <row r="334">
          <cell r="B334" t="str">
            <v>PALM SPRINGS ELEMENTARY</v>
          </cell>
        </row>
        <row r="335">
          <cell r="B335" t="str">
            <v>PALM SPRINGS MIDDLE</v>
          </cell>
        </row>
        <row r="336">
          <cell r="B336" t="str">
            <v>PALM SPRINGS NORTH ELEMENTARY</v>
          </cell>
        </row>
        <row r="337">
          <cell r="B337" t="str">
            <v>PALMETTO ELEMENTARY</v>
          </cell>
        </row>
        <row r="338">
          <cell r="B338" t="str">
            <v>PALMETTO MIDDLE</v>
          </cell>
        </row>
        <row r="339">
          <cell r="B339" t="str">
            <v>PARKVIEW ELEMENTARY</v>
          </cell>
        </row>
        <row r="340">
          <cell r="B340" t="str">
            <v>PARKWAY ELEMENTARY</v>
          </cell>
        </row>
        <row r="341">
          <cell r="B341" t="str">
            <v>PARKWAY MIDDLE</v>
          </cell>
        </row>
        <row r="342">
          <cell r="B342" t="str">
            <v>PAUL LAURENCE DUNBAR ELEM</v>
          </cell>
        </row>
        <row r="343">
          <cell r="B343" t="str">
            <v>PAUL W. BELL MIDDLE</v>
          </cell>
        </row>
        <row r="344">
          <cell r="B344" t="str">
            <v>PERRINE ELEMENTARY</v>
          </cell>
        </row>
        <row r="345">
          <cell r="B345" t="str">
            <v>PHILLIS WHEATLEY ELEMENTARY</v>
          </cell>
        </row>
        <row r="346">
          <cell r="B346" t="str">
            <v>PHYLLIS RUTH MILLER ELEMENTARY</v>
          </cell>
        </row>
        <row r="347">
          <cell r="B347" t="str">
            <v>PINE LAKE ELEMENTARY</v>
          </cell>
        </row>
        <row r="348">
          <cell r="B348" t="str">
            <v>PINE VILLA ELEMENTARY</v>
          </cell>
        </row>
        <row r="349">
          <cell r="B349" t="str">
            <v>PINECREST ACADEMY (NORTH)</v>
          </cell>
        </row>
        <row r="350">
          <cell r="B350" t="str">
            <v>PINECREST ACADEMY CHARTER HIGH</v>
          </cell>
        </row>
        <row r="351">
          <cell r="B351" t="str">
            <v>PINECREST ACADEMY CHARTER MIDD</v>
          </cell>
        </row>
        <row r="352">
          <cell r="B352" t="str">
            <v>PINECREST ACADEMY MIDDLE NORTH</v>
          </cell>
        </row>
        <row r="353">
          <cell r="B353" t="str">
            <v>PINECREST ACADEMY SOUTH CAMPUS</v>
          </cell>
        </row>
        <row r="354">
          <cell r="B354" t="str">
            <v>PINECREST COVE ACADEMY</v>
          </cell>
        </row>
        <row r="355">
          <cell r="B355" t="str">
            <v>PINECREST ELEMENTARY</v>
          </cell>
        </row>
        <row r="356">
          <cell r="B356" t="str">
            <v>PINECREST PREP ACADEMY</v>
          </cell>
        </row>
        <row r="357">
          <cell r="B357" t="str">
            <v>POINCIANA PARK ELEMENTARY</v>
          </cell>
        </row>
        <row r="358">
          <cell r="B358" t="str">
            <v>PONCE DE LEON MIDDLE</v>
          </cell>
        </row>
        <row r="359">
          <cell r="B359" t="str">
            <v>PRE K - INTERVENTION</v>
          </cell>
        </row>
        <row r="360">
          <cell r="B360" t="str">
            <v>PRIMARY LEARNING CENTER</v>
          </cell>
        </row>
        <row r="361">
          <cell r="B361" t="str">
            <v>RAINBOW PARK ELEMENTARY</v>
          </cell>
        </row>
        <row r="362">
          <cell r="B362" t="str">
            <v>RAMZ ACAD MIDDLE MIAMI CAMPUS</v>
          </cell>
        </row>
        <row r="363">
          <cell r="B363" t="str">
            <v>RAMZ ACADEMY ELEM MIAMI CAMPUS</v>
          </cell>
        </row>
        <row r="364">
          <cell r="B364" t="str">
            <v>REDLAND ELEMENTARY</v>
          </cell>
        </row>
        <row r="365">
          <cell r="B365" t="str">
            <v>REDLAND MIDDLE</v>
          </cell>
        </row>
        <row r="366">
          <cell r="B366" t="str">
            <v>REDONDO ELEMENTARY</v>
          </cell>
        </row>
        <row r="367">
          <cell r="B367" t="str">
            <v>REGION VI</v>
          </cell>
        </row>
        <row r="368">
          <cell r="B368" t="str">
            <v>RENAISSANCE ELEMENTARY CHARTER</v>
          </cell>
        </row>
        <row r="369">
          <cell r="B369" t="str">
            <v>RENAISSANCE MIDDLE CHARTER</v>
          </cell>
        </row>
        <row r="370">
          <cell r="B370" t="str">
            <v>RICHARD ALLEN LEADERSHIP ACAD</v>
          </cell>
        </row>
        <row r="371">
          <cell r="B371" t="str">
            <v>RICHMOND HEIGHTS MIDDLE</v>
          </cell>
        </row>
        <row r="372">
          <cell r="B372" t="str">
            <v>RIVER CITIES COMMUNITY CHARTER</v>
          </cell>
        </row>
        <row r="373">
          <cell r="B373" t="str">
            <v>RIVERSIDE ELEMENTARY</v>
          </cell>
        </row>
        <row r="374">
          <cell r="B374" t="str">
            <v>RIVIERA MIDDLE</v>
          </cell>
        </row>
        <row r="375">
          <cell r="B375" t="str">
            <v>ROBERT MORGAN EDUCATIONAL CTR</v>
          </cell>
        </row>
        <row r="376">
          <cell r="B376" t="str">
            <v>ROBERT RENICK EDUCATION CTR</v>
          </cell>
        </row>
        <row r="377">
          <cell r="B377" t="str">
            <v>ROBERT RUSSA MOTON ELEMENTARY</v>
          </cell>
        </row>
        <row r="378">
          <cell r="B378" t="str">
            <v>ROCKWAY ELEMENTARY</v>
          </cell>
        </row>
        <row r="379">
          <cell r="B379" t="str">
            <v>ROCKWAY MIDDLE</v>
          </cell>
        </row>
        <row r="380">
          <cell r="B380" t="str">
            <v>RONALD W REAGAN/DORAL SENIOR</v>
          </cell>
        </row>
        <row r="381">
          <cell r="B381" t="str">
            <v>ROYAL GREEN ELEMENTARY</v>
          </cell>
        </row>
        <row r="382">
          <cell r="B382" t="str">
            <v>ROYAL PALM ELEMENTARY</v>
          </cell>
        </row>
        <row r="383">
          <cell r="B383" t="str">
            <v>RUBEN DARIO MIDDLE</v>
          </cell>
        </row>
        <row r="384">
          <cell r="B384" t="str">
            <v>RUTH K BROAD/BAY HARBOR K-8</v>
          </cell>
        </row>
        <row r="385">
          <cell r="B385" t="str">
            <v>RUTH OWENS KRUSE' EDUC CENTER</v>
          </cell>
        </row>
        <row r="386">
          <cell r="B386" t="str">
            <v>SANDOR WIENER OPP SOUTH</v>
          </cell>
        </row>
        <row r="387">
          <cell r="B387" t="str">
            <v>SANTA CLARA ELEMENTARY</v>
          </cell>
        </row>
        <row r="388">
          <cell r="B388" t="str">
            <v>SCHOOL FOR ADV STUDIES SOUTH</v>
          </cell>
        </row>
        <row r="389">
          <cell r="B389" t="str">
            <v>SCHOOL FOR ADV STUDIES-HOMESTD</v>
          </cell>
        </row>
        <row r="390">
          <cell r="B390" t="str">
            <v>SCHOOL FOR ADVANCED STUDIES NO</v>
          </cell>
        </row>
        <row r="391">
          <cell r="B391" t="str">
            <v>SCHOOL FOR ADVANCED STUDIES WC</v>
          </cell>
        </row>
        <row r="392">
          <cell r="B392" t="str">
            <v>SCOTT LAKE ELEMENTARY</v>
          </cell>
        </row>
        <row r="393">
          <cell r="B393" t="str">
            <v>SEMINOLE ELEMENTARY</v>
          </cell>
        </row>
        <row r="394">
          <cell r="B394" t="str">
            <v>SHADOWLAWN ELEMENTARY</v>
          </cell>
        </row>
        <row r="395">
          <cell r="B395" t="str">
            <v>SHENANDOAH ELEMENTARY</v>
          </cell>
        </row>
        <row r="396">
          <cell r="B396" t="str">
            <v>SHENANDOAH MIDDLE</v>
          </cell>
        </row>
        <row r="397">
          <cell r="B397" t="str">
            <v>SILVER BLUFF ELEMENTARY</v>
          </cell>
        </row>
        <row r="398">
          <cell r="B398" t="str">
            <v>SKYWAY ELEMENTARY</v>
          </cell>
        </row>
        <row r="399">
          <cell r="B399" t="str">
            <v>SNAPPER CREEK ELEMENTARY</v>
          </cell>
        </row>
        <row r="400">
          <cell r="B400" t="str">
            <v>SOMERSET ACAD AT SILVER PALMS</v>
          </cell>
        </row>
        <row r="401">
          <cell r="B401" t="str">
            <v>SOMERSET ACAD HIGH SOUTH-HMSTD</v>
          </cell>
        </row>
        <row r="402">
          <cell r="B402" t="str">
            <v>SOMERSET ACAD MIDDLE (C-PALMS)</v>
          </cell>
        </row>
        <row r="403">
          <cell r="B403" t="str">
            <v>SOMERSET ACAD MIDDLE (S-MIAMI)</v>
          </cell>
        </row>
        <row r="404">
          <cell r="B404" t="str">
            <v>SOMERSET ACADEMY</v>
          </cell>
        </row>
        <row r="405">
          <cell r="B405" t="str">
            <v>SOMERSET ACADEMY CHARTER ELEM</v>
          </cell>
        </row>
        <row r="406">
          <cell r="B406" t="str">
            <v>SOMERSET ACADEMY CHARTER HIGH</v>
          </cell>
        </row>
        <row r="407">
          <cell r="B407" t="str">
            <v>SOMERSET ACADEMY ELEMENTARY</v>
          </cell>
        </row>
        <row r="408">
          <cell r="B408" t="str">
            <v>SOMERSET ACADEMY HIGH (SOUTH)</v>
          </cell>
        </row>
        <row r="409">
          <cell r="B409" t="str">
            <v>SOMERSET ACADEMY MIDDLE</v>
          </cell>
        </row>
        <row r="410">
          <cell r="B410" t="str">
            <v>SOMERSET ACADEMY MIDDLE-SOUTH</v>
          </cell>
        </row>
        <row r="411">
          <cell r="B411" t="str">
            <v>SOMERSET ACADEMY(SILVER PALMS)</v>
          </cell>
        </row>
        <row r="412">
          <cell r="B412" t="str">
            <v>SOMERSET ARTS ACADEMY</v>
          </cell>
        </row>
        <row r="413">
          <cell r="B413" t="str">
            <v>SOMERSET GRACE ACADEMY</v>
          </cell>
        </row>
        <row r="414">
          <cell r="B414" t="str">
            <v>SOMERSET OAKS ACADEMY</v>
          </cell>
        </row>
        <row r="415">
          <cell r="B415" t="str">
            <v>SOUTH DADE MIDDLE SCHOOL</v>
          </cell>
        </row>
        <row r="416">
          <cell r="B416" t="str">
            <v>SOUTH DADE SENIOR HIGH</v>
          </cell>
        </row>
        <row r="417">
          <cell r="B417" t="str">
            <v>SOUTH FLORIDA AUTISM CHARTER</v>
          </cell>
        </row>
        <row r="418">
          <cell r="B418" t="str">
            <v>SOUTH HIALEAH ELEMENTARY</v>
          </cell>
        </row>
        <row r="419">
          <cell r="B419" t="str">
            <v>SOUTH MIAMI HEIGHTS ELEMENTARY</v>
          </cell>
        </row>
        <row r="420">
          <cell r="B420" t="str">
            <v>SOUTH MIAMI K-8 CENTER</v>
          </cell>
        </row>
        <row r="421">
          <cell r="B421" t="str">
            <v>SOUTH MIAMI MIDDLE SCHOOL</v>
          </cell>
        </row>
        <row r="422">
          <cell r="B422" t="str">
            <v>SOUTH MIAMI SENIOR HIGH</v>
          </cell>
        </row>
        <row r="423">
          <cell r="B423" t="str">
            <v>SOUTH POINTE ELEMENTARY</v>
          </cell>
        </row>
        <row r="424">
          <cell r="B424" t="str">
            <v>SOUTHSIDE ELEMENTARY</v>
          </cell>
        </row>
        <row r="425">
          <cell r="B425" t="str">
            <v>SOUTHWEST MIAMI SENIOR HIGH</v>
          </cell>
        </row>
        <row r="426">
          <cell r="B426" t="str">
            <v>SOUTHWOOD MIDDLE</v>
          </cell>
        </row>
        <row r="427">
          <cell r="B427" t="str">
            <v>SPANISH LAKE ELEMENTARY</v>
          </cell>
        </row>
        <row r="428">
          <cell r="B428" t="str">
            <v>SPRINGVIEW ELEMENTARY</v>
          </cell>
        </row>
        <row r="429">
          <cell r="B429" t="str">
            <v>SUMMERVILLE CHARTER SCHOOL</v>
          </cell>
        </row>
        <row r="430">
          <cell r="B430" t="str">
            <v>SUNSET ELEMENTARY</v>
          </cell>
        </row>
        <row r="431">
          <cell r="B431" t="str">
            <v>SUNSET PARK ELEMENTARY</v>
          </cell>
        </row>
        <row r="432">
          <cell r="B432" t="str">
            <v>SWEETWATER ELEMENTARY</v>
          </cell>
        </row>
        <row r="433">
          <cell r="B433" t="str">
            <v>SYLVANIA HEIGHTS ELEMENTARY</v>
          </cell>
        </row>
        <row r="434">
          <cell r="B434" t="str">
            <v>TAP PROGRAM FACILITIES</v>
          </cell>
        </row>
        <row r="435">
          <cell r="B435" t="str">
            <v>TERRA ENVIRONMENTAL RESEARCH</v>
          </cell>
        </row>
        <row r="436">
          <cell r="B436" t="str">
            <v>THENA C. CROWDER ELEMENTARY</v>
          </cell>
        </row>
        <row r="437">
          <cell r="B437" t="str">
            <v>THOMAS JEFFERSON MIDDLE</v>
          </cell>
        </row>
        <row r="438">
          <cell r="B438" t="str">
            <v>TOUSSAINT L'OUVERTURE ELEM</v>
          </cell>
        </row>
        <row r="439">
          <cell r="B439" t="str">
            <v>TREASURE ISLAND ELEMENTARY</v>
          </cell>
        </row>
        <row r="440">
          <cell r="B440" t="str">
            <v>TROPICAL ELEMENTARY</v>
          </cell>
        </row>
        <row r="441">
          <cell r="B441" t="str">
            <v>TWIN LAKES ELEMENTARY</v>
          </cell>
        </row>
        <row r="442">
          <cell r="B442" t="str">
            <v>VAN E. BLANTON ELEMENTARY</v>
          </cell>
        </row>
        <row r="443">
          <cell r="B443" t="str">
            <v>VILLAGE GREEN ELEMENTARY</v>
          </cell>
        </row>
        <row r="444">
          <cell r="B444" t="str">
            <v>VINELAND K-8 CENTER</v>
          </cell>
        </row>
        <row r="445">
          <cell r="B445" t="str">
            <v>VIRGINIA A BOONE/HIGHLAND OAKS</v>
          </cell>
        </row>
        <row r="446">
          <cell r="B446" t="str">
            <v>W. R. THOMAS MIDDLE</v>
          </cell>
        </row>
        <row r="447">
          <cell r="B447" t="str">
            <v>W.J. BRYAN ELEMENTARY</v>
          </cell>
        </row>
        <row r="448">
          <cell r="B448" t="str">
            <v>WESLEY MATTHEWS ELEMENTARY</v>
          </cell>
        </row>
        <row r="449">
          <cell r="B449" t="str">
            <v>WEST HIALEAH GARDENS ELEM</v>
          </cell>
        </row>
        <row r="450">
          <cell r="B450" t="str">
            <v>WEST HOMESTEAD ELEMENTARY</v>
          </cell>
        </row>
        <row r="451">
          <cell r="B451" t="str">
            <v>WEST MIAMI MIDDLE</v>
          </cell>
        </row>
        <row r="452">
          <cell r="B452" t="str">
            <v>WESTLAND HIALEAH SENIOR HIGH</v>
          </cell>
        </row>
        <row r="453">
          <cell r="B453" t="str">
            <v>WESTVIEW MIDDLE</v>
          </cell>
        </row>
        <row r="454">
          <cell r="B454" t="str">
            <v>WHISPERING PINES ELEMENTARY</v>
          </cell>
        </row>
        <row r="455">
          <cell r="B455" t="str">
            <v>WILLIAM A. CHAPMAN ELEMENTARY</v>
          </cell>
        </row>
        <row r="456">
          <cell r="B456" t="str">
            <v>WILLIAM H. TURNER TECHNICAL</v>
          </cell>
        </row>
        <row r="457">
          <cell r="B457" t="str">
            <v>WILLIAM LEHMAN ELEMENTARY</v>
          </cell>
        </row>
        <row r="458">
          <cell r="B458" t="str">
            <v>WINSTON PARK K-8 CENTER</v>
          </cell>
        </row>
        <row r="459">
          <cell r="B459" t="str">
            <v>YOUNG MENS PREPARATORY ACADEMY</v>
          </cell>
        </row>
        <row r="460">
          <cell r="B460" t="str">
            <v>YOUNG WOMEN'S PREPARATORY ACAD</v>
          </cell>
        </row>
        <row r="461">
          <cell r="B461" t="str">
            <v>YOUTH CO-OP CHARTER SCHOOL</v>
          </cell>
        </row>
        <row r="462">
          <cell r="B462" t="str">
            <v>ZELDA GLAZER MIDDLE SCHOOL</v>
          </cell>
        </row>
        <row r="463">
          <cell r="B463" t="str">
            <v>ZORA NEALE HURSTON ELEMENTARY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7">
          <cell r="B477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m"/>
      <sheetName val="Middle"/>
      <sheetName val="K-8"/>
      <sheetName val="High School"/>
      <sheetName val="Backup"/>
      <sheetName val="G3-5 DATACOM"/>
      <sheetName val="2011-2012 RM"/>
      <sheetName val="Sci 2011-12 CombG"/>
      <sheetName val="2012-13 ETO"/>
      <sheetName val="Overview"/>
      <sheetName val="AUTOMATE"/>
      <sheetName val="NOTES"/>
      <sheetName val="Select School"/>
      <sheetName val="Winter IA Cut Scores"/>
      <sheetName val="Fall IA Cut Scores"/>
      <sheetName val="G3-5 Summary Report"/>
      <sheetName val="G3-5 Detailed Report"/>
      <sheetName val="G6-8 Summary Report"/>
      <sheetName val="G6-8 Detailed Report"/>
      <sheetName val="HS Summary Report"/>
      <sheetName val="HS Detailed Report"/>
      <sheetName val="M-2012"/>
      <sheetName val="M-2011"/>
      <sheetName val="2012 BIO"/>
      <sheetName val="2012 Geo"/>
      <sheetName val="2012 ALG"/>
      <sheetName val="2011 Alg"/>
      <sheetName val="R-2012"/>
      <sheetName val="R-2011"/>
      <sheetName val="S-2012"/>
      <sheetName val="S-2011"/>
      <sheetName val="W12"/>
      <sheetName val="W11"/>
      <sheetName val="AYP11"/>
      <sheetName val="2012 SG"/>
      <sheetName val="2011 SG"/>
      <sheetName val="2011DA"/>
      <sheetName val="BLG3-RALL"/>
      <sheetName val="FIAG3-RALL"/>
      <sheetName val="WIAG3-RALL"/>
      <sheetName val="BLG3-MALL"/>
      <sheetName val="FIAG3-MALL"/>
      <sheetName val="WIAG3-MALL"/>
      <sheetName val="BLG4-RALL"/>
      <sheetName val="FIAG4-RALL"/>
      <sheetName val="WIAG4-RALL"/>
      <sheetName val="BLG4-MALL"/>
      <sheetName val="FIAG4-MALL"/>
      <sheetName val="WIAG4-MALL"/>
      <sheetName val="BLG4-WALL"/>
      <sheetName val="MYG4-WALL"/>
      <sheetName val="BLG5-RALL"/>
      <sheetName val="FIAG5-RALL"/>
      <sheetName val="WIAG5-RALL"/>
      <sheetName val="BLG5-MALL"/>
      <sheetName val="FIAG5-MALL"/>
      <sheetName val="WIAG5-MALL"/>
      <sheetName val="BLG5-SALL"/>
      <sheetName val="FIAG5-SALL"/>
      <sheetName val="WIAG5-SALL"/>
      <sheetName val="BLG6-RALL"/>
      <sheetName val="FIAG6-RALL"/>
      <sheetName val="WIAG6-RALL"/>
      <sheetName val="BLG6-MALL"/>
      <sheetName val="FIAG6-MALL"/>
      <sheetName val="WIAG6-MALL"/>
      <sheetName val="BLG7-RALL"/>
      <sheetName val="FIAG7-RALL"/>
      <sheetName val="WIAG7-RALL"/>
      <sheetName val="BLG7-MALL"/>
      <sheetName val="FIAG7-MALL"/>
      <sheetName val="WIAG7-MALL"/>
      <sheetName val="BLG8-RALL"/>
      <sheetName val="FIAG8-RALL"/>
      <sheetName val="WIAG8-RALL"/>
      <sheetName val="BLG8-MALL"/>
      <sheetName val="FIAG8-MALL"/>
      <sheetName val="WIAG8-MALL"/>
      <sheetName val="BLG8-WALL"/>
      <sheetName val="MYG8-WALL"/>
      <sheetName val="BLG8-SALL"/>
      <sheetName val="FIAG8-SALL"/>
      <sheetName val="WIAG8-SALL"/>
      <sheetName val="BLG9-RALL"/>
      <sheetName val="FIAG9-RALL"/>
      <sheetName val="WIAG9-RALL"/>
      <sheetName val="BLM-ALG"/>
      <sheetName val="FIAM-ALG"/>
      <sheetName val="WIAM-ALG"/>
      <sheetName val="WIACC-MALG Formula"/>
      <sheetName val="BLG10-RALL"/>
      <sheetName val="FIAG10-RALL"/>
      <sheetName val="WIAG10-RALL"/>
      <sheetName val="BLM-GEO"/>
      <sheetName val="FIAM-GEO"/>
      <sheetName val="WIAM-GEO"/>
      <sheetName val="WIACC-MGEO Formula"/>
      <sheetName val="BLG10-WALL"/>
      <sheetName val="MYG10-WALL"/>
      <sheetName val="BLS-BIO"/>
      <sheetName val="FIAS-BIO"/>
      <sheetName val="WIAS-BIO"/>
      <sheetName val="WIACC-SBIO Formula"/>
      <sheetName val="BLEnrAlg"/>
      <sheetName val="FIAEnrAlg"/>
      <sheetName val="BLEnrGeo"/>
      <sheetName val="FIAEnrGeo"/>
      <sheetName val="BLEnrBio"/>
      <sheetName val="FIAEnrBio"/>
      <sheetName val="WIAEnrAlg"/>
      <sheetName val="WIAEnrGeo"/>
      <sheetName val="WIAEnrBio"/>
      <sheetName val="MemMay31"/>
      <sheetName val="MemSep02"/>
      <sheetName val="MemNov10"/>
      <sheetName val="MemJan20"/>
      <sheetName val="MemMay1-2012"/>
      <sheetName val="2010 SG"/>
      <sheetName val="2009 SG"/>
      <sheetName val="School Grade"/>
      <sheetName val="HSGRade2010"/>
      <sheetName val="HSGrade2011"/>
      <sheetName val="R-2010"/>
      <sheetName val="M-2010"/>
      <sheetName val="S-2010"/>
      <sheetName val="W10"/>
      <sheetName val="SchList"/>
      <sheetName val="table"/>
      <sheetName val="White Blind"/>
      <sheetName val="DATACOM"/>
      <sheetName val="DTDAS"/>
      <sheetName val="ETO"/>
      <sheetName val="DTDAS Tiers"/>
      <sheetName val="Si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4">
          <cell r="D4" t="str">
            <v>6040</v>
          </cell>
          <cell r="E4" t="str">
            <v>DOCTORS CHARTER SCHOOL OF MIAMI SHORES</v>
          </cell>
          <cell r="F4">
            <v>74</v>
          </cell>
          <cell r="G4">
            <v>86</v>
          </cell>
          <cell r="H4">
            <v>96</v>
          </cell>
          <cell r="I4">
            <v>58</v>
          </cell>
          <cell r="J4">
            <v>65</v>
          </cell>
          <cell r="K4">
            <v>75</v>
          </cell>
          <cell r="L4">
            <v>62</v>
          </cell>
          <cell r="M4">
            <v>73</v>
          </cell>
          <cell r="N4" t="str">
            <v>NA</v>
          </cell>
          <cell r="O4">
            <v>589</v>
          </cell>
          <cell r="P4">
            <v>100</v>
          </cell>
          <cell r="Q4" t="str">
            <v>YES</v>
          </cell>
          <cell r="R4" t="str">
            <v>YES</v>
          </cell>
          <cell r="T4" t="str">
            <v>YES</v>
          </cell>
          <cell r="U4" t="str">
            <v>YES</v>
          </cell>
          <cell r="W4">
            <v>44</v>
          </cell>
          <cell r="X4">
            <v>58</v>
          </cell>
          <cell r="Y4">
            <v>14</v>
          </cell>
          <cell r="Z4">
            <v>144</v>
          </cell>
          <cell r="AA4">
            <v>51</v>
          </cell>
          <cell r="AB4">
            <v>67</v>
          </cell>
          <cell r="AC4">
            <v>16</v>
          </cell>
          <cell r="AD4">
            <v>83</v>
          </cell>
          <cell r="AE4">
            <v>80</v>
          </cell>
          <cell r="AF4">
            <v>90</v>
          </cell>
          <cell r="AG4">
            <v>10</v>
          </cell>
          <cell r="AH4">
            <v>200</v>
          </cell>
          <cell r="AI4">
            <v>80</v>
          </cell>
          <cell r="AJ4">
            <v>50</v>
          </cell>
          <cell r="AK4">
            <v>-5</v>
          </cell>
          <cell r="AL4">
            <v>45</v>
          </cell>
          <cell r="AM4">
            <v>86</v>
          </cell>
          <cell r="AN4">
            <v>83</v>
          </cell>
          <cell r="AO4">
            <v>0</v>
          </cell>
          <cell r="AP4">
            <v>83</v>
          </cell>
          <cell r="AQ4">
            <v>67</v>
          </cell>
          <cell r="AR4">
            <v>85</v>
          </cell>
          <cell r="AS4">
            <v>18</v>
          </cell>
          <cell r="AT4">
            <v>100</v>
          </cell>
          <cell r="AU4">
            <v>655</v>
          </cell>
          <cell r="AV4" t="str">
            <v>70/30</v>
          </cell>
          <cell r="AW4">
            <v>1218</v>
          </cell>
          <cell r="AX4" t="str">
            <v>NO</v>
          </cell>
          <cell r="AY4" t="str">
            <v>B</v>
          </cell>
          <cell r="AZ4" t="str">
            <v>A</v>
          </cell>
          <cell r="BA4" t="str">
            <v>A</v>
          </cell>
          <cell r="BB4" t="str">
            <v>A</v>
          </cell>
          <cell r="BC4" t="str">
            <v>A</v>
          </cell>
          <cell r="BD4" t="str">
            <v>A</v>
          </cell>
          <cell r="BE4" t="str">
            <v>A</v>
          </cell>
          <cell r="BF4" t="str">
            <v>A</v>
          </cell>
          <cell r="BG4" t="str">
            <v>A</v>
          </cell>
          <cell r="BH4" t="str">
            <v>B</v>
          </cell>
          <cell r="BI4" t="str">
            <v>N</v>
          </cell>
          <cell r="BK4" t="str">
            <v>YES</v>
          </cell>
          <cell r="BL4" t="str">
            <v>04</v>
          </cell>
          <cell r="BM4">
            <v>22.10144</v>
          </cell>
          <cell r="BN4">
            <v>75.543469999999999</v>
          </cell>
          <cell r="BO4">
            <v>5</v>
          </cell>
          <cell r="BP4" t="str">
            <v>NO</v>
          </cell>
        </row>
        <row r="5">
          <cell r="D5" t="str">
            <v>7007</v>
          </cell>
          <cell r="E5" t="str">
            <v>INTERNATIONAL STUDIES CHARTER HIGH SCHOOL</v>
          </cell>
          <cell r="F5">
            <v>71</v>
          </cell>
          <cell r="G5">
            <v>87</v>
          </cell>
          <cell r="H5">
            <v>90</v>
          </cell>
          <cell r="I5">
            <v>71</v>
          </cell>
          <cell r="J5">
            <v>73</v>
          </cell>
          <cell r="K5">
            <v>83</v>
          </cell>
          <cell r="L5">
            <v>74</v>
          </cell>
          <cell r="M5">
            <v>82</v>
          </cell>
          <cell r="N5" t="str">
            <v>NA</v>
          </cell>
          <cell r="O5">
            <v>631</v>
          </cell>
          <cell r="P5">
            <v>100</v>
          </cell>
          <cell r="Q5" t="str">
            <v>YES</v>
          </cell>
          <cell r="R5" t="str">
            <v>YES</v>
          </cell>
          <cell r="T5" t="str">
            <v>YES</v>
          </cell>
          <cell r="U5" t="str">
            <v>YES</v>
          </cell>
          <cell r="W5">
            <v>94</v>
          </cell>
          <cell r="X5">
            <v>80</v>
          </cell>
          <cell r="Y5">
            <v>-5</v>
          </cell>
          <cell r="Z5">
            <v>150</v>
          </cell>
          <cell r="AA5">
            <v>90</v>
          </cell>
          <cell r="AB5">
            <v>90</v>
          </cell>
          <cell r="AC5">
            <v>0</v>
          </cell>
          <cell r="AD5">
            <v>90</v>
          </cell>
          <cell r="AE5">
            <v>72</v>
          </cell>
          <cell r="AF5">
            <v>83</v>
          </cell>
          <cell r="AG5">
            <v>11</v>
          </cell>
          <cell r="AH5">
            <v>188</v>
          </cell>
          <cell r="AI5">
            <v>72</v>
          </cell>
          <cell r="AJ5">
            <v>83</v>
          </cell>
          <cell r="AK5">
            <v>11</v>
          </cell>
          <cell r="AL5">
            <v>94</v>
          </cell>
          <cell r="AM5">
            <v>92</v>
          </cell>
          <cell r="AN5">
            <v>100</v>
          </cell>
          <cell r="AO5">
            <v>8</v>
          </cell>
          <cell r="AP5">
            <v>100</v>
          </cell>
          <cell r="AQ5">
            <v>83</v>
          </cell>
          <cell r="AR5">
            <v>76</v>
          </cell>
          <cell r="AS5">
            <v>0</v>
          </cell>
          <cell r="AT5">
            <v>76</v>
          </cell>
          <cell r="AU5">
            <v>698</v>
          </cell>
          <cell r="AV5" t="str">
            <v>50/50</v>
          </cell>
          <cell r="AW5">
            <v>1329</v>
          </cell>
          <cell r="AX5" t="str">
            <v>YES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B</v>
          </cell>
          <cell r="BC5" t="str">
            <v>A</v>
          </cell>
          <cell r="BD5" t="str">
            <v>A</v>
          </cell>
          <cell r="BK5" t="str">
            <v>YES</v>
          </cell>
          <cell r="BL5" t="str">
            <v>03</v>
          </cell>
          <cell r="BM5">
            <v>40.634920000000001</v>
          </cell>
          <cell r="BN5">
            <v>78.095230000000001</v>
          </cell>
          <cell r="BO5">
            <v>5</v>
          </cell>
          <cell r="BP5" t="str">
            <v>NO</v>
          </cell>
        </row>
        <row r="6">
          <cell r="D6" t="str">
            <v>7009</v>
          </cell>
          <cell r="E6" t="str">
            <v>DORAL PERFORMING ARTS &amp; ENTERTAINMENT ACADEMY</v>
          </cell>
          <cell r="F6">
            <v>75</v>
          </cell>
          <cell r="G6">
            <v>95</v>
          </cell>
          <cell r="H6">
            <v>95</v>
          </cell>
          <cell r="I6">
            <v>41</v>
          </cell>
          <cell r="J6">
            <v>78</v>
          </cell>
          <cell r="K6">
            <v>83</v>
          </cell>
          <cell r="L6">
            <v>70</v>
          </cell>
          <cell r="M6">
            <v>83</v>
          </cell>
          <cell r="N6" t="str">
            <v>NA</v>
          </cell>
          <cell r="O6">
            <v>620</v>
          </cell>
          <cell r="P6">
            <v>99</v>
          </cell>
          <cell r="Q6" t="str">
            <v>YES</v>
          </cell>
          <cell r="R6" t="str">
            <v>YES</v>
          </cell>
          <cell r="T6" t="str">
            <v>YES</v>
          </cell>
          <cell r="U6" t="str">
            <v>YES</v>
          </cell>
          <cell r="AY6" t="str">
            <v>A</v>
          </cell>
          <cell r="AZ6" t="str">
            <v>A</v>
          </cell>
          <cell r="BA6" t="str">
            <v>A</v>
          </cell>
          <cell r="BC6" t="str">
            <v>A</v>
          </cell>
          <cell r="BK6" t="str">
            <v>YES</v>
          </cell>
          <cell r="BL6" t="str">
            <v>03</v>
          </cell>
          <cell r="BM6">
            <v>48.514850000000003</v>
          </cell>
          <cell r="BN6">
            <v>95.049499999999995</v>
          </cell>
          <cell r="BO6">
            <v>5</v>
          </cell>
          <cell r="BP6" t="str">
            <v>NO</v>
          </cell>
        </row>
        <row r="7">
          <cell r="D7" t="str">
            <v>7011</v>
          </cell>
          <cell r="E7" t="str">
            <v>AMERICAN SENIOR HIGH SCHOOL</v>
          </cell>
          <cell r="F7">
            <v>33</v>
          </cell>
          <cell r="G7">
            <v>69</v>
          </cell>
          <cell r="H7">
            <v>84</v>
          </cell>
          <cell r="I7">
            <v>26</v>
          </cell>
          <cell r="J7">
            <v>47</v>
          </cell>
          <cell r="K7">
            <v>73</v>
          </cell>
          <cell r="L7">
            <v>46</v>
          </cell>
          <cell r="M7">
            <v>67</v>
          </cell>
          <cell r="N7" t="str">
            <v xml:space="preserve"> 0</v>
          </cell>
          <cell r="O7">
            <v>445</v>
          </cell>
          <cell r="P7">
            <v>98</v>
          </cell>
          <cell r="Q7" t="str">
            <v>YES</v>
          </cell>
          <cell r="R7" t="str">
            <v>NO</v>
          </cell>
          <cell r="T7" t="str">
            <v>YES</v>
          </cell>
          <cell r="U7" t="str">
            <v>YES</v>
          </cell>
          <cell r="W7">
            <v>30</v>
          </cell>
          <cell r="X7">
            <v>44</v>
          </cell>
          <cell r="Y7">
            <v>14</v>
          </cell>
          <cell r="Z7">
            <v>116</v>
          </cell>
          <cell r="AA7">
            <v>33</v>
          </cell>
          <cell r="AB7">
            <v>44</v>
          </cell>
          <cell r="AC7">
            <v>11</v>
          </cell>
          <cell r="AD7">
            <v>55</v>
          </cell>
          <cell r="AE7">
            <v>71</v>
          </cell>
          <cell r="AF7">
            <v>74</v>
          </cell>
          <cell r="AG7">
            <v>3</v>
          </cell>
          <cell r="AH7">
            <v>154</v>
          </cell>
          <cell r="AI7">
            <v>60</v>
          </cell>
          <cell r="AJ7">
            <v>68</v>
          </cell>
          <cell r="AK7">
            <v>8</v>
          </cell>
          <cell r="AL7">
            <v>76</v>
          </cell>
          <cell r="AM7">
            <v>61</v>
          </cell>
          <cell r="AN7">
            <v>66</v>
          </cell>
          <cell r="AO7">
            <v>5</v>
          </cell>
          <cell r="AP7">
            <v>71</v>
          </cell>
          <cell r="AQ7">
            <v>44</v>
          </cell>
          <cell r="AR7">
            <v>47</v>
          </cell>
          <cell r="AS7">
            <v>3</v>
          </cell>
          <cell r="AT7">
            <v>50</v>
          </cell>
          <cell r="AU7">
            <v>522</v>
          </cell>
          <cell r="AV7" t="str">
            <v>50/50</v>
          </cell>
          <cell r="AW7">
            <v>967</v>
          </cell>
          <cell r="AX7" t="str">
            <v>YES</v>
          </cell>
          <cell r="AY7" t="str">
            <v>C</v>
          </cell>
          <cell r="AZ7" t="str">
            <v>C</v>
          </cell>
          <cell r="BA7" t="str">
            <v>C</v>
          </cell>
          <cell r="BB7" t="str">
            <v>D</v>
          </cell>
          <cell r="BC7" t="str">
            <v>C</v>
          </cell>
          <cell r="BD7" t="str">
            <v>C</v>
          </cell>
          <cell r="BE7" t="str">
            <v>D</v>
          </cell>
          <cell r="BF7" t="str">
            <v>D</v>
          </cell>
          <cell r="BG7" t="str">
            <v>C</v>
          </cell>
          <cell r="BH7" t="str">
            <v>C</v>
          </cell>
          <cell r="BI7" t="str">
            <v>C</v>
          </cell>
          <cell r="BJ7" t="str">
            <v>D</v>
          </cell>
          <cell r="BK7" t="str">
            <v>NO</v>
          </cell>
          <cell r="BL7" t="str">
            <v>03</v>
          </cell>
          <cell r="BM7">
            <v>68.820359999999994</v>
          </cell>
          <cell r="BN7">
            <v>95.398920000000004</v>
          </cell>
          <cell r="BO7">
            <v>5</v>
          </cell>
          <cell r="BP7" t="str">
            <v>YES</v>
          </cell>
        </row>
        <row r="8">
          <cell r="D8" t="str">
            <v>7018</v>
          </cell>
          <cell r="E8" t="str">
            <v>MATER ACADEMY LAKES HIGH SCHOOL</v>
          </cell>
          <cell r="F8">
            <v>46</v>
          </cell>
          <cell r="G8">
            <v>79</v>
          </cell>
          <cell r="H8">
            <v>87</v>
          </cell>
          <cell r="I8">
            <v>30</v>
          </cell>
          <cell r="J8">
            <v>59</v>
          </cell>
          <cell r="K8">
            <v>75</v>
          </cell>
          <cell r="L8">
            <v>67</v>
          </cell>
          <cell r="M8">
            <v>59</v>
          </cell>
          <cell r="N8" t="str">
            <v>NA</v>
          </cell>
          <cell r="O8">
            <v>502</v>
          </cell>
          <cell r="P8">
            <v>99</v>
          </cell>
          <cell r="Q8" t="str">
            <v>YES</v>
          </cell>
          <cell r="R8" t="str">
            <v>YES</v>
          </cell>
          <cell r="T8" t="str">
            <v>YES</v>
          </cell>
          <cell r="U8" t="str">
            <v>YES</v>
          </cell>
          <cell r="W8">
            <v>85</v>
          </cell>
          <cell r="X8">
            <v>52</v>
          </cell>
          <cell r="Y8">
            <v>-5</v>
          </cell>
          <cell r="Z8">
            <v>94</v>
          </cell>
          <cell r="AA8">
            <v>79</v>
          </cell>
          <cell r="AB8">
            <v>50</v>
          </cell>
          <cell r="AC8">
            <v>-5</v>
          </cell>
          <cell r="AD8">
            <v>45</v>
          </cell>
          <cell r="AF8">
            <v>94</v>
          </cell>
          <cell r="AG8">
            <v>0</v>
          </cell>
          <cell r="AH8">
            <v>188</v>
          </cell>
          <cell r="AJ8">
            <v>100</v>
          </cell>
          <cell r="AK8">
            <v>0</v>
          </cell>
          <cell r="AL8">
            <v>100</v>
          </cell>
          <cell r="AN8">
            <v>67</v>
          </cell>
          <cell r="AO8">
            <v>0</v>
          </cell>
          <cell r="AP8">
            <v>67</v>
          </cell>
          <cell r="AR8">
            <v>42</v>
          </cell>
          <cell r="AS8">
            <v>0</v>
          </cell>
          <cell r="AT8">
            <v>42</v>
          </cell>
          <cell r="AU8">
            <v>536</v>
          </cell>
          <cell r="AV8" t="str">
            <v>50/50</v>
          </cell>
          <cell r="AW8">
            <v>1038</v>
          </cell>
          <cell r="AX8" t="str">
            <v>YES</v>
          </cell>
          <cell r="AY8" t="str">
            <v>B</v>
          </cell>
          <cell r="AZ8" t="str">
            <v>B</v>
          </cell>
          <cell r="BA8" t="str">
            <v>C</v>
          </cell>
          <cell r="BB8" t="str">
            <v>D</v>
          </cell>
          <cell r="BK8" t="str">
            <v>YES</v>
          </cell>
          <cell r="BL8" t="str">
            <v>03</v>
          </cell>
          <cell r="BM8">
            <v>51.38888</v>
          </cell>
          <cell r="BN8">
            <v>95.833330000000004</v>
          </cell>
          <cell r="BO8">
            <v>5</v>
          </cell>
          <cell r="BP8" t="str">
            <v>YES</v>
          </cell>
        </row>
        <row r="9">
          <cell r="D9" t="str">
            <v>7020</v>
          </cell>
          <cell r="E9" t="str">
            <v>DORAL ACADEMY CHARTER HIGH SCHOOL</v>
          </cell>
          <cell r="F9">
            <v>61</v>
          </cell>
          <cell r="G9">
            <v>91</v>
          </cell>
          <cell r="H9">
            <v>90</v>
          </cell>
          <cell r="I9">
            <v>42</v>
          </cell>
          <cell r="J9">
            <v>63</v>
          </cell>
          <cell r="K9">
            <v>84</v>
          </cell>
          <cell r="L9">
            <v>57</v>
          </cell>
          <cell r="M9">
            <v>82</v>
          </cell>
          <cell r="N9" t="str">
            <v>NA</v>
          </cell>
          <cell r="O9">
            <v>570</v>
          </cell>
          <cell r="P9">
            <v>100</v>
          </cell>
          <cell r="Q9" t="str">
            <v>YES</v>
          </cell>
          <cell r="R9" t="str">
            <v>YES</v>
          </cell>
          <cell r="T9" t="str">
            <v>YES</v>
          </cell>
          <cell r="U9" t="str">
            <v>YES</v>
          </cell>
          <cell r="W9">
            <v>38</v>
          </cell>
          <cell r="X9">
            <v>53</v>
          </cell>
          <cell r="Y9">
            <v>15</v>
          </cell>
          <cell r="Z9">
            <v>136</v>
          </cell>
          <cell r="AA9">
            <v>82</v>
          </cell>
          <cell r="AB9">
            <v>84</v>
          </cell>
          <cell r="AC9">
            <v>2</v>
          </cell>
          <cell r="AD9">
            <v>86</v>
          </cell>
          <cell r="AE9">
            <v>91</v>
          </cell>
          <cell r="AF9">
            <v>95</v>
          </cell>
          <cell r="AG9">
            <v>4</v>
          </cell>
          <cell r="AH9">
            <v>198</v>
          </cell>
          <cell r="AI9">
            <v>85</v>
          </cell>
          <cell r="AJ9">
            <v>94</v>
          </cell>
          <cell r="AK9">
            <v>9</v>
          </cell>
          <cell r="AL9">
            <v>100</v>
          </cell>
          <cell r="AM9">
            <v>69</v>
          </cell>
          <cell r="AN9">
            <v>78</v>
          </cell>
          <cell r="AO9">
            <v>9</v>
          </cell>
          <cell r="AP9">
            <v>87</v>
          </cell>
          <cell r="AQ9">
            <v>49</v>
          </cell>
          <cell r="AR9">
            <v>61</v>
          </cell>
          <cell r="AS9">
            <v>12</v>
          </cell>
          <cell r="AT9">
            <v>73</v>
          </cell>
          <cell r="AU9">
            <v>680</v>
          </cell>
          <cell r="AV9" t="str">
            <v>50/50</v>
          </cell>
          <cell r="AW9">
            <v>1250</v>
          </cell>
          <cell r="AX9" t="str">
            <v>YES</v>
          </cell>
          <cell r="AY9" t="str">
            <v>A</v>
          </cell>
          <cell r="AZ9" t="str">
            <v>A</v>
          </cell>
          <cell r="BA9" t="str">
            <v>A</v>
          </cell>
          <cell r="BB9" t="str">
            <v>A</v>
          </cell>
          <cell r="BC9" t="str">
            <v>B</v>
          </cell>
          <cell r="BD9" t="str">
            <v>B</v>
          </cell>
          <cell r="BE9" t="str">
            <v>C</v>
          </cell>
          <cell r="BF9" t="str">
            <v>A</v>
          </cell>
          <cell r="BG9" t="str">
            <v>N</v>
          </cell>
          <cell r="BK9" t="str">
            <v>YES</v>
          </cell>
          <cell r="BL9" t="str">
            <v>03</v>
          </cell>
          <cell r="BM9">
            <v>53.141640000000002</v>
          </cell>
          <cell r="BN9">
            <v>92.225769999999997</v>
          </cell>
          <cell r="BO9">
            <v>5</v>
          </cell>
          <cell r="BP9" t="str">
            <v>YES</v>
          </cell>
        </row>
        <row r="10">
          <cell r="D10" t="str">
            <v>7022</v>
          </cell>
          <cell r="E10" t="str">
            <v>ACADEMY OF ARTS &amp; MINDS</v>
          </cell>
          <cell r="F10">
            <v>58</v>
          </cell>
          <cell r="G10">
            <v>67</v>
          </cell>
          <cell r="H10">
            <v>92</v>
          </cell>
          <cell r="I10">
            <v>36</v>
          </cell>
          <cell r="J10">
            <v>54</v>
          </cell>
          <cell r="K10">
            <v>71</v>
          </cell>
          <cell r="L10">
            <v>40</v>
          </cell>
          <cell r="M10">
            <v>68</v>
          </cell>
          <cell r="N10" t="str">
            <v>NA</v>
          </cell>
          <cell r="O10">
            <v>486</v>
          </cell>
          <cell r="P10">
            <v>99</v>
          </cell>
          <cell r="Q10" t="str">
            <v>NO</v>
          </cell>
          <cell r="R10" t="str">
            <v>NO</v>
          </cell>
          <cell r="S10" t="str">
            <v>YES</v>
          </cell>
          <cell r="T10" t="str">
            <v>YES</v>
          </cell>
          <cell r="U10" t="str">
            <v>YES</v>
          </cell>
          <cell r="W10">
            <v>54</v>
          </cell>
          <cell r="X10">
            <v>71</v>
          </cell>
          <cell r="Y10">
            <v>17</v>
          </cell>
          <cell r="Z10">
            <v>176</v>
          </cell>
          <cell r="AA10">
            <v>59</v>
          </cell>
          <cell r="AB10">
            <v>72</v>
          </cell>
          <cell r="AC10">
            <v>13</v>
          </cell>
          <cell r="AD10">
            <v>85</v>
          </cell>
          <cell r="AE10">
            <v>72</v>
          </cell>
          <cell r="AF10">
            <v>72</v>
          </cell>
          <cell r="AG10">
            <v>0</v>
          </cell>
          <cell r="AH10">
            <v>144</v>
          </cell>
          <cell r="AI10">
            <v>50</v>
          </cell>
          <cell r="AJ10">
            <v>73</v>
          </cell>
          <cell r="AK10">
            <v>20</v>
          </cell>
          <cell r="AL10">
            <v>93</v>
          </cell>
          <cell r="AM10">
            <v>71</v>
          </cell>
          <cell r="AN10">
            <v>74</v>
          </cell>
          <cell r="AO10">
            <v>3</v>
          </cell>
          <cell r="AP10">
            <v>77</v>
          </cell>
          <cell r="AQ10">
            <v>50</v>
          </cell>
          <cell r="AR10">
            <v>56</v>
          </cell>
          <cell r="AS10">
            <v>6</v>
          </cell>
          <cell r="AT10">
            <v>62</v>
          </cell>
          <cell r="AU10">
            <v>637</v>
          </cell>
          <cell r="AV10" t="str">
            <v>50/50</v>
          </cell>
          <cell r="AW10">
            <v>1123</v>
          </cell>
          <cell r="AX10" t="str">
            <v>YES</v>
          </cell>
          <cell r="AY10" t="str">
            <v>A</v>
          </cell>
          <cell r="AZ10" t="str">
            <v>B</v>
          </cell>
          <cell r="BA10" t="str">
            <v>B</v>
          </cell>
          <cell r="BB10" t="str">
            <v>C</v>
          </cell>
          <cell r="BC10" t="str">
            <v>B</v>
          </cell>
          <cell r="BD10" t="str">
            <v>C</v>
          </cell>
          <cell r="BK10" t="str">
            <v>YES</v>
          </cell>
          <cell r="BL10" t="str">
            <v>03</v>
          </cell>
          <cell r="BM10">
            <v>43.40175</v>
          </cell>
          <cell r="BN10">
            <v>77.126090000000005</v>
          </cell>
          <cell r="BO10">
            <v>5</v>
          </cell>
          <cell r="BP10" t="str">
            <v>NO</v>
          </cell>
        </row>
        <row r="11">
          <cell r="D11" t="str">
            <v>7037</v>
          </cell>
          <cell r="E11" t="str">
            <v>MATER ACADEMY EAST CHARTER HIGH SCHOOL</v>
          </cell>
          <cell r="F11">
            <v>36</v>
          </cell>
          <cell r="G11">
            <v>67</v>
          </cell>
          <cell r="H11">
            <v>85</v>
          </cell>
          <cell r="I11">
            <v>28</v>
          </cell>
          <cell r="J11">
            <v>44</v>
          </cell>
          <cell r="K11">
            <v>72</v>
          </cell>
          <cell r="L11">
            <v>40</v>
          </cell>
          <cell r="M11">
            <v>53</v>
          </cell>
          <cell r="N11" t="str">
            <v>NA</v>
          </cell>
          <cell r="O11">
            <v>425</v>
          </cell>
          <cell r="P11">
            <v>99</v>
          </cell>
          <cell r="Q11" t="str">
            <v>YES</v>
          </cell>
          <cell r="R11" t="str">
            <v>NO</v>
          </cell>
          <cell r="S11" t="str">
            <v>NO</v>
          </cell>
          <cell r="T11" t="str">
            <v>YES</v>
          </cell>
          <cell r="U11" t="str">
            <v>YES</v>
          </cell>
          <cell r="W11">
            <v>4</v>
          </cell>
          <cell r="X11">
            <v>72</v>
          </cell>
          <cell r="Y11">
            <v>20</v>
          </cell>
          <cell r="Z11">
            <v>184</v>
          </cell>
          <cell r="AB11">
            <v>53</v>
          </cell>
          <cell r="AC11">
            <v>0</v>
          </cell>
          <cell r="AD11">
            <v>53</v>
          </cell>
          <cell r="AF11">
            <v>89</v>
          </cell>
          <cell r="AG11">
            <v>0</v>
          </cell>
          <cell r="AH11">
            <v>178</v>
          </cell>
          <cell r="AJ11">
            <v>89</v>
          </cell>
          <cell r="AK11">
            <v>0</v>
          </cell>
          <cell r="AL11">
            <v>89</v>
          </cell>
          <cell r="AN11">
            <v>82</v>
          </cell>
          <cell r="AO11">
            <v>0</v>
          </cell>
          <cell r="AP11">
            <v>82</v>
          </cell>
          <cell r="AR11">
            <v>62</v>
          </cell>
          <cell r="AS11">
            <v>0</v>
          </cell>
          <cell r="AT11">
            <v>62</v>
          </cell>
          <cell r="AU11">
            <v>648</v>
          </cell>
          <cell r="AV11" t="str">
            <v>50/50</v>
          </cell>
          <cell r="AW11">
            <v>1073</v>
          </cell>
          <cell r="AX11" t="str">
            <v>YES</v>
          </cell>
          <cell r="AY11" t="str">
            <v>B</v>
          </cell>
          <cell r="AZ11" t="str">
            <v>C</v>
          </cell>
          <cell r="BA11" t="str">
            <v>B</v>
          </cell>
          <cell r="BK11" t="str">
            <v>YES</v>
          </cell>
          <cell r="BL11" t="str">
            <v>03</v>
          </cell>
          <cell r="BM11">
            <v>70.270269999999996</v>
          </cell>
          <cell r="BN11">
            <v>98.198189999999997</v>
          </cell>
          <cell r="BO11">
            <v>5</v>
          </cell>
          <cell r="BP11" t="str">
            <v>YES</v>
          </cell>
        </row>
        <row r="12">
          <cell r="D12" t="str">
            <v>7049</v>
          </cell>
          <cell r="E12" t="str">
            <v>WESTLAND HIALEAH SENIOR HIGH SCHOOL</v>
          </cell>
          <cell r="F12">
            <v>36</v>
          </cell>
          <cell r="G12">
            <v>66</v>
          </cell>
          <cell r="H12">
            <v>90</v>
          </cell>
          <cell r="I12">
            <v>22</v>
          </cell>
          <cell r="J12">
            <v>51</v>
          </cell>
          <cell r="K12">
            <v>70</v>
          </cell>
          <cell r="L12">
            <v>49</v>
          </cell>
          <cell r="M12">
            <v>64</v>
          </cell>
          <cell r="N12" t="str">
            <v xml:space="preserve"> 0</v>
          </cell>
          <cell r="O12">
            <v>448</v>
          </cell>
          <cell r="P12">
            <v>99</v>
          </cell>
          <cell r="Q12" t="str">
            <v>YES</v>
          </cell>
          <cell r="R12" t="str">
            <v>NO</v>
          </cell>
          <cell r="T12" t="str">
            <v>YES</v>
          </cell>
          <cell r="U12" t="str">
            <v>YES</v>
          </cell>
          <cell r="W12">
            <v>19</v>
          </cell>
          <cell r="X12">
            <v>34</v>
          </cell>
          <cell r="Y12">
            <v>15</v>
          </cell>
          <cell r="Z12">
            <v>98</v>
          </cell>
          <cell r="AA12">
            <v>81</v>
          </cell>
          <cell r="AB12">
            <v>100</v>
          </cell>
          <cell r="AC12">
            <v>19</v>
          </cell>
          <cell r="AD12">
            <v>100</v>
          </cell>
          <cell r="AE12">
            <v>0</v>
          </cell>
          <cell r="AF12">
            <v>69</v>
          </cell>
          <cell r="AG12">
            <v>20</v>
          </cell>
          <cell r="AH12">
            <v>178</v>
          </cell>
          <cell r="AI12">
            <v>0</v>
          </cell>
          <cell r="AJ12">
            <v>67</v>
          </cell>
          <cell r="AK12">
            <v>20</v>
          </cell>
          <cell r="AL12">
            <v>87</v>
          </cell>
          <cell r="AN12">
            <v>64</v>
          </cell>
          <cell r="AO12">
            <v>0</v>
          </cell>
          <cell r="AP12">
            <v>64</v>
          </cell>
          <cell r="AR12">
            <v>37</v>
          </cell>
          <cell r="AS12">
            <v>0</v>
          </cell>
          <cell r="AT12">
            <v>37</v>
          </cell>
          <cell r="AU12">
            <v>564</v>
          </cell>
          <cell r="AV12" t="str">
            <v>50/50</v>
          </cell>
          <cell r="AW12">
            <v>1012</v>
          </cell>
          <cell r="AX12" t="str">
            <v>YES</v>
          </cell>
          <cell r="AY12" t="str">
            <v>B</v>
          </cell>
          <cell r="AZ12" t="str">
            <v>C</v>
          </cell>
          <cell r="BA12" t="str">
            <v>C</v>
          </cell>
          <cell r="BK12" t="str">
            <v>NO</v>
          </cell>
          <cell r="BL12" t="str">
            <v>03</v>
          </cell>
          <cell r="BM12">
            <v>82.764809999999997</v>
          </cell>
          <cell r="BN12">
            <v>97.965289999999996</v>
          </cell>
          <cell r="BO12">
            <v>5</v>
          </cell>
          <cell r="BP12" t="str">
            <v>YES</v>
          </cell>
        </row>
        <row r="13">
          <cell r="D13" t="str">
            <v>7051</v>
          </cell>
          <cell r="E13" t="str">
            <v>G. HOLMES BRADDOCK SENIOR HIGH</v>
          </cell>
          <cell r="F13">
            <v>48</v>
          </cell>
          <cell r="G13">
            <v>79</v>
          </cell>
          <cell r="H13">
            <v>88</v>
          </cell>
          <cell r="I13">
            <v>35</v>
          </cell>
          <cell r="J13">
            <v>51</v>
          </cell>
          <cell r="K13">
            <v>80</v>
          </cell>
          <cell r="L13">
            <v>44</v>
          </cell>
          <cell r="M13">
            <v>71</v>
          </cell>
          <cell r="N13" t="str">
            <v>10</v>
          </cell>
          <cell r="O13">
            <v>506</v>
          </cell>
          <cell r="P13">
            <v>97</v>
          </cell>
          <cell r="Q13" t="str">
            <v>NO</v>
          </cell>
          <cell r="R13" t="str">
            <v>NO</v>
          </cell>
          <cell r="S13" t="str">
            <v>NO</v>
          </cell>
          <cell r="T13" t="str">
            <v>YES</v>
          </cell>
          <cell r="U13" t="str">
            <v>YES</v>
          </cell>
          <cell r="W13">
            <v>28</v>
          </cell>
          <cell r="X13">
            <v>33</v>
          </cell>
          <cell r="Y13">
            <v>5</v>
          </cell>
          <cell r="Z13">
            <v>76</v>
          </cell>
          <cell r="AA13">
            <v>61</v>
          </cell>
          <cell r="AB13">
            <v>66</v>
          </cell>
          <cell r="AC13">
            <v>5</v>
          </cell>
          <cell r="AD13">
            <v>71</v>
          </cell>
          <cell r="AE13">
            <v>68</v>
          </cell>
          <cell r="AF13">
            <v>70</v>
          </cell>
          <cell r="AG13">
            <v>2</v>
          </cell>
          <cell r="AH13">
            <v>144</v>
          </cell>
          <cell r="AI13">
            <v>57</v>
          </cell>
          <cell r="AJ13">
            <v>58</v>
          </cell>
          <cell r="AK13">
            <v>1</v>
          </cell>
          <cell r="AL13">
            <v>59</v>
          </cell>
          <cell r="AM13">
            <v>56</v>
          </cell>
          <cell r="AN13">
            <v>70</v>
          </cell>
          <cell r="AO13">
            <v>14</v>
          </cell>
          <cell r="AP13">
            <v>84</v>
          </cell>
          <cell r="AQ13">
            <v>45</v>
          </cell>
          <cell r="AR13">
            <v>54</v>
          </cell>
          <cell r="AS13">
            <v>9</v>
          </cell>
          <cell r="AT13">
            <v>63</v>
          </cell>
          <cell r="AU13">
            <v>497</v>
          </cell>
          <cell r="AV13" t="str">
            <v>50/50</v>
          </cell>
          <cell r="AW13">
            <v>1003</v>
          </cell>
          <cell r="AX13" t="str">
            <v>NO</v>
          </cell>
          <cell r="AY13" t="str">
            <v>C</v>
          </cell>
          <cell r="AZ13" t="str">
            <v>C</v>
          </cell>
          <cell r="BA13" t="str">
            <v>C</v>
          </cell>
          <cell r="BB13" t="str">
            <v>C</v>
          </cell>
          <cell r="BC13" t="str">
            <v>C</v>
          </cell>
          <cell r="BD13" t="str">
            <v>C</v>
          </cell>
          <cell r="BE13" t="str">
            <v>C</v>
          </cell>
          <cell r="BF13" t="str">
            <v>C</v>
          </cell>
          <cell r="BG13" t="str">
            <v>C</v>
          </cell>
          <cell r="BH13" t="str">
            <v>C</v>
          </cell>
          <cell r="BI13" t="str">
            <v>C</v>
          </cell>
          <cell r="BJ13" t="str">
            <v>C</v>
          </cell>
          <cell r="BK13" t="str">
            <v>NO</v>
          </cell>
          <cell r="BL13" t="str">
            <v>03</v>
          </cell>
          <cell r="BM13">
            <v>63.727739999999997</v>
          </cell>
          <cell r="BN13">
            <v>95.43365</v>
          </cell>
          <cell r="BO13">
            <v>5</v>
          </cell>
          <cell r="BP13" t="str">
            <v>YES</v>
          </cell>
        </row>
        <row r="14">
          <cell r="D14" t="str">
            <v>7055</v>
          </cell>
          <cell r="E14" t="str">
            <v>YOUNG WOMENS PREPARATORY ACADEMY</v>
          </cell>
          <cell r="F14">
            <v>85</v>
          </cell>
          <cell r="G14">
            <v>89</v>
          </cell>
          <cell r="H14">
            <v>90</v>
          </cell>
          <cell r="I14">
            <v>49</v>
          </cell>
          <cell r="J14">
            <v>78</v>
          </cell>
          <cell r="K14">
            <v>81</v>
          </cell>
          <cell r="L14">
            <v>78</v>
          </cell>
          <cell r="M14">
            <v>83</v>
          </cell>
          <cell r="N14" t="str">
            <v>NA</v>
          </cell>
          <cell r="O14">
            <v>633</v>
          </cell>
          <cell r="P14">
            <v>100</v>
          </cell>
          <cell r="Q14" t="str">
            <v>YES</v>
          </cell>
          <cell r="R14" t="str">
            <v>YES</v>
          </cell>
          <cell r="T14" t="str">
            <v>YES</v>
          </cell>
          <cell r="U14" t="str">
            <v>YES</v>
          </cell>
          <cell r="W14">
            <v>100</v>
          </cell>
          <cell r="X14">
            <v>100</v>
          </cell>
          <cell r="Y14">
            <v>0</v>
          </cell>
          <cell r="Z14">
            <v>200</v>
          </cell>
          <cell r="AA14">
            <v>93</v>
          </cell>
          <cell r="AB14">
            <v>71</v>
          </cell>
          <cell r="AC14">
            <v>-5</v>
          </cell>
          <cell r="AD14">
            <v>66</v>
          </cell>
          <cell r="AF14">
            <v>84</v>
          </cell>
          <cell r="AG14">
            <v>0</v>
          </cell>
          <cell r="AH14">
            <v>168</v>
          </cell>
          <cell r="AJ14">
            <v>84</v>
          </cell>
          <cell r="AK14">
            <v>0</v>
          </cell>
          <cell r="AL14">
            <v>84</v>
          </cell>
          <cell r="AN14">
            <v>100</v>
          </cell>
          <cell r="AO14">
            <v>0</v>
          </cell>
          <cell r="AP14">
            <v>100</v>
          </cell>
          <cell r="AR14">
            <v>93</v>
          </cell>
          <cell r="AS14">
            <v>0</v>
          </cell>
          <cell r="AT14">
            <v>93</v>
          </cell>
          <cell r="AU14">
            <v>711</v>
          </cell>
          <cell r="AV14" t="str">
            <v>70/30</v>
          </cell>
          <cell r="AW14">
            <v>1313</v>
          </cell>
          <cell r="AX14" t="str">
            <v>YES</v>
          </cell>
          <cell r="AY14" t="str">
            <v>A</v>
          </cell>
          <cell r="AZ14" t="str">
            <v>A</v>
          </cell>
          <cell r="BA14" t="str">
            <v>A</v>
          </cell>
          <cell r="BB14" t="str">
            <v>B</v>
          </cell>
          <cell r="BK14" t="str">
            <v>NO</v>
          </cell>
          <cell r="BL14" t="str">
            <v>04</v>
          </cell>
          <cell r="BM14">
            <v>62.251649999999998</v>
          </cell>
          <cell r="BN14">
            <v>84.768209999999996</v>
          </cell>
          <cell r="BO14">
            <v>5</v>
          </cell>
          <cell r="BP14" t="str">
            <v>YES</v>
          </cell>
        </row>
        <row r="15">
          <cell r="D15" t="str">
            <v>7071</v>
          </cell>
          <cell r="E15" t="str">
            <v>CORAL GABLES SENIOR HIGH SCHOOL</v>
          </cell>
          <cell r="F15">
            <v>54</v>
          </cell>
          <cell r="G15">
            <v>77</v>
          </cell>
          <cell r="H15">
            <v>90</v>
          </cell>
          <cell r="I15">
            <v>40</v>
          </cell>
          <cell r="J15">
            <v>60</v>
          </cell>
          <cell r="K15">
            <v>79</v>
          </cell>
          <cell r="L15">
            <v>55</v>
          </cell>
          <cell r="M15">
            <v>73</v>
          </cell>
          <cell r="N15" t="str">
            <v>10</v>
          </cell>
          <cell r="O15">
            <v>538</v>
          </cell>
          <cell r="P15">
            <v>99</v>
          </cell>
          <cell r="Q15" t="str">
            <v>NO</v>
          </cell>
          <cell r="R15" t="str">
            <v>YES</v>
          </cell>
          <cell r="T15" t="str">
            <v>YES</v>
          </cell>
          <cell r="U15" t="str">
            <v>YES</v>
          </cell>
          <cell r="W15">
            <v>50</v>
          </cell>
          <cell r="X15">
            <v>60</v>
          </cell>
          <cell r="Y15">
            <v>10</v>
          </cell>
          <cell r="Z15">
            <v>140</v>
          </cell>
          <cell r="AA15">
            <v>89</v>
          </cell>
          <cell r="AB15">
            <v>84</v>
          </cell>
          <cell r="AC15">
            <v>0</v>
          </cell>
          <cell r="AD15">
            <v>84</v>
          </cell>
          <cell r="AE15">
            <v>72</v>
          </cell>
          <cell r="AF15">
            <v>79</v>
          </cell>
          <cell r="AG15">
            <v>7</v>
          </cell>
          <cell r="AH15">
            <v>172</v>
          </cell>
          <cell r="AI15">
            <v>61</v>
          </cell>
          <cell r="AJ15">
            <v>65</v>
          </cell>
          <cell r="AK15">
            <v>4</v>
          </cell>
          <cell r="AL15">
            <v>69</v>
          </cell>
          <cell r="AM15">
            <v>71</v>
          </cell>
          <cell r="AN15">
            <v>72</v>
          </cell>
          <cell r="AO15">
            <v>1</v>
          </cell>
          <cell r="AP15">
            <v>73</v>
          </cell>
          <cell r="AQ15">
            <v>52</v>
          </cell>
          <cell r="AR15">
            <v>54</v>
          </cell>
          <cell r="AS15">
            <v>2</v>
          </cell>
          <cell r="AT15">
            <v>56</v>
          </cell>
          <cell r="AU15">
            <v>594</v>
          </cell>
          <cell r="AV15" t="str">
            <v>50/50</v>
          </cell>
          <cell r="AW15">
            <v>1132</v>
          </cell>
          <cell r="AX15" t="str">
            <v>YES</v>
          </cell>
          <cell r="AY15" t="str">
            <v>A</v>
          </cell>
          <cell r="AZ15" t="str">
            <v>C</v>
          </cell>
          <cell r="BA15" t="str">
            <v>C</v>
          </cell>
          <cell r="BB15" t="str">
            <v>C</v>
          </cell>
          <cell r="BC15" t="str">
            <v>C</v>
          </cell>
          <cell r="BD15" t="str">
            <v>C</v>
          </cell>
          <cell r="BE15" t="str">
            <v>C</v>
          </cell>
          <cell r="BF15" t="str">
            <v>C</v>
          </cell>
          <cell r="BG15" t="str">
            <v>C</v>
          </cell>
          <cell r="BH15" t="str">
            <v>C</v>
          </cell>
          <cell r="BI15" t="str">
            <v>C</v>
          </cell>
          <cell r="BJ15" t="str">
            <v>C</v>
          </cell>
          <cell r="BK15" t="str">
            <v>NO</v>
          </cell>
          <cell r="BL15" t="str">
            <v>03</v>
          </cell>
          <cell r="BM15">
            <v>64.122860000000003</v>
          </cell>
          <cell r="BN15">
            <v>90.278649999999999</v>
          </cell>
          <cell r="BO15">
            <v>5</v>
          </cell>
          <cell r="BP15" t="str">
            <v>YES</v>
          </cell>
        </row>
        <row r="16">
          <cell r="D16" t="str">
            <v>7081</v>
          </cell>
          <cell r="E16" t="str">
            <v>DESIGN &amp; ARCHITECTURE SENIOR HIGH</v>
          </cell>
          <cell r="F16">
            <v>87</v>
          </cell>
          <cell r="G16">
            <v>94</v>
          </cell>
          <cell r="H16">
            <v>99</v>
          </cell>
          <cell r="I16">
            <v>74</v>
          </cell>
          <cell r="J16">
            <v>77</v>
          </cell>
          <cell r="K16">
            <v>85</v>
          </cell>
          <cell r="L16">
            <v>73</v>
          </cell>
          <cell r="M16">
            <v>89</v>
          </cell>
          <cell r="N16" t="str">
            <v>NA</v>
          </cell>
          <cell r="O16">
            <v>678</v>
          </cell>
          <cell r="P16">
            <v>99</v>
          </cell>
          <cell r="Q16" t="str">
            <v>YES</v>
          </cell>
          <cell r="R16" t="str">
            <v>YES</v>
          </cell>
          <cell r="T16" t="str">
            <v>YES</v>
          </cell>
          <cell r="U16" t="str">
            <v>YES</v>
          </cell>
          <cell r="W16">
            <v>100</v>
          </cell>
          <cell r="X16">
            <v>100</v>
          </cell>
          <cell r="Y16">
            <v>0</v>
          </cell>
          <cell r="Z16">
            <v>200</v>
          </cell>
          <cell r="AA16">
            <v>100</v>
          </cell>
          <cell r="AB16">
            <v>99</v>
          </cell>
          <cell r="AC16">
            <v>0</v>
          </cell>
          <cell r="AD16">
            <v>99</v>
          </cell>
          <cell r="AE16">
            <v>86</v>
          </cell>
          <cell r="AF16">
            <v>92</v>
          </cell>
          <cell r="AG16">
            <v>6</v>
          </cell>
          <cell r="AH16">
            <v>196</v>
          </cell>
          <cell r="AI16">
            <v>86</v>
          </cell>
          <cell r="AJ16">
            <v>92</v>
          </cell>
          <cell r="AK16">
            <v>6</v>
          </cell>
          <cell r="AL16">
            <v>98</v>
          </cell>
          <cell r="AM16">
            <v>80</v>
          </cell>
          <cell r="AN16">
            <v>90</v>
          </cell>
          <cell r="AO16">
            <v>10</v>
          </cell>
          <cell r="AP16">
            <v>100</v>
          </cell>
          <cell r="AQ16">
            <v>76</v>
          </cell>
          <cell r="AR16">
            <v>87</v>
          </cell>
          <cell r="AS16">
            <v>11</v>
          </cell>
          <cell r="AT16">
            <v>98</v>
          </cell>
          <cell r="AU16">
            <v>791</v>
          </cell>
          <cell r="AV16" t="str">
            <v>50/50</v>
          </cell>
          <cell r="AW16">
            <v>1469</v>
          </cell>
          <cell r="AX16" t="str">
            <v>YES</v>
          </cell>
          <cell r="AY16" t="str">
            <v>A</v>
          </cell>
          <cell r="AZ16" t="str">
            <v>A</v>
          </cell>
          <cell r="BA16" t="str">
            <v>A</v>
          </cell>
          <cell r="BB16" t="str">
            <v>A</v>
          </cell>
          <cell r="BC16" t="str">
            <v>A</v>
          </cell>
          <cell r="BD16" t="str">
            <v>A</v>
          </cell>
          <cell r="BE16" t="str">
            <v>A</v>
          </cell>
          <cell r="BF16" t="str">
            <v>A</v>
          </cell>
          <cell r="BG16" t="str">
            <v>A</v>
          </cell>
          <cell r="BH16" t="str">
            <v>A</v>
          </cell>
          <cell r="BI16" t="str">
            <v>C</v>
          </cell>
          <cell r="BJ16" t="str">
            <v>C</v>
          </cell>
          <cell r="BK16" t="str">
            <v>NO</v>
          </cell>
          <cell r="BL16" t="str">
            <v>03</v>
          </cell>
          <cell r="BM16">
            <v>37.875749999999996</v>
          </cell>
          <cell r="BN16">
            <v>71.943879999999993</v>
          </cell>
          <cell r="BO16">
            <v>5</v>
          </cell>
          <cell r="BP16" t="str">
            <v>NO</v>
          </cell>
        </row>
        <row r="17">
          <cell r="D17" t="str">
            <v>7101</v>
          </cell>
          <cell r="E17" t="str">
            <v>CORAL REEF SENIOR HIGH SCHOOL</v>
          </cell>
          <cell r="F17">
            <v>77</v>
          </cell>
          <cell r="G17">
            <v>91</v>
          </cell>
          <cell r="H17">
            <v>98</v>
          </cell>
          <cell r="I17">
            <v>63</v>
          </cell>
          <cell r="J17">
            <v>70</v>
          </cell>
          <cell r="K17">
            <v>81</v>
          </cell>
          <cell r="L17">
            <v>54</v>
          </cell>
          <cell r="M17">
            <v>76</v>
          </cell>
          <cell r="N17" t="str">
            <v>10</v>
          </cell>
          <cell r="O17">
            <v>620</v>
          </cell>
          <cell r="P17">
            <v>100</v>
          </cell>
          <cell r="Q17" t="str">
            <v>YES</v>
          </cell>
          <cell r="R17" t="str">
            <v>YES</v>
          </cell>
          <cell r="T17" t="str">
            <v>YES</v>
          </cell>
          <cell r="U17" t="str">
            <v>YES</v>
          </cell>
          <cell r="W17">
            <v>100</v>
          </cell>
          <cell r="X17">
            <v>100</v>
          </cell>
          <cell r="Y17">
            <v>0</v>
          </cell>
          <cell r="Z17">
            <v>200</v>
          </cell>
          <cell r="AA17">
            <v>95</v>
          </cell>
          <cell r="AB17">
            <v>97</v>
          </cell>
          <cell r="AC17">
            <v>2</v>
          </cell>
          <cell r="AD17">
            <v>99</v>
          </cell>
          <cell r="AE17">
            <v>95</v>
          </cell>
          <cell r="AF17">
            <v>98</v>
          </cell>
          <cell r="AG17">
            <v>3</v>
          </cell>
          <cell r="AH17">
            <v>200</v>
          </cell>
          <cell r="AI17">
            <v>87</v>
          </cell>
          <cell r="AJ17">
            <v>96</v>
          </cell>
          <cell r="AK17">
            <v>9</v>
          </cell>
          <cell r="AL17">
            <v>100</v>
          </cell>
          <cell r="AM17">
            <v>88</v>
          </cell>
          <cell r="AN17">
            <v>93</v>
          </cell>
          <cell r="AO17">
            <v>5</v>
          </cell>
          <cell r="AP17">
            <v>98</v>
          </cell>
          <cell r="AQ17">
            <v>79</v>
          </cell>
          <cell r="AR17">
            <v>86</v>
          </cell>
          <cell r="AS17">
            <v>7</v>
          </cell>
          <cell r="AT17">
            <v>93</v>
          </cell>
          <cell r="AU17">
            <v>790</v>
          </cell>
          <cell r="AV17" t="str">
            <v>50/50</v>
          </cell>
          <cell r="AW17">
            <v>1410</v>
          </cell>
          <cell r="AX17" t="str">
            <v>YES</v>
          </cell>
          <cell r="AY17" t="str">
            <v>A</v>
          </cell>
          <cell r="AZ17" t="str">
            <v>A</v>
          </cell>
          <cell r="BA17" t="str">
            <v>A</v>
          </cell>
          <cell r="BB17" t="str">
            <v>B</v>
          </cell>
          <cell r="BC17" t="str">
            <v>A</v>
          </cell>
          <cell r="BD17" t="str">
            <v>A</v>
          </cell>
          <cell r="BE17" t="str">
            <v>A</v>
          </cell>
          <cell r="BF17" t="str">
            <v>A</v>
          </cell>
          <cell r="BG17" t="str">
            <v>A</v>
          </cell>
          <cell r="BH17" t="str">
            <v>B</v>
          </cell>
          <cell r="BI17" t="str">
            <v>A</v>
          </cell>
          <cell r="BJ17" t="str">
            <v>C</v>
          </cell>
          <cell r="BK17" t="str">
            <v>NO</v>
          </cell>
          <cell r="BL17" t="str">
            <v>03</v>
          </cell>
          <cell r="BM17">
            <v>44.060400000000001</v>
          </cell>
          <cell r="BN17">
            <v>80.402680000000004</v>
          </cell>
          <cell r="BO17">
            <v>5</v>
          </cell>
          <cell r="BP17" t="str">
            <v>NO</v>
          </cell>
        </row>
        <row r="18">
          <cell r="D18" t="str">
            <v>7111</v>
          </cell>
          <cell r="E18" t="str">
            <v>HIALEAH SENIOR HIGH SCHOOL</v>
          </cell>
          <cell r="F18">
            <v>36</v>
          </cell>
          <cell r="G18">
            <v>69</v>
          </cell>
          <cell r="H18">
            <v>86</v>
          </cell>
          <cell r="I18">
            <v>24</v>
          </cell>
          <cell r="J18">
            <v>47</v>
          </cell>
          <cell r="K18">
            <v>76</v>
          </cell>
          <cell r="L18">
            <v>46</v>
          </cell>
          <cell r="M18">
            <v>73</v>
          </cell>
          <cell r="N18" t="str">
            <v>10</v>
          </cell>
          <cell r="O18">
            <v>467</v>
          </cell>
          <cell r="P18">
            <v>98</v>
          </cell>
          <cell r="Q18" t="str">
            <v>NO</v>
          </cell>
          <cell r="R18" t="str">
            <v>NO</v>
          </cell>
          <cell r="S18" t="str">
            <v>NO</v>
          </cell>
          <cell r="T18" t="str">
            <v>YES</v>
          </cell>
          <cell r="U18" t="str">
            <v>YES</v>
          </cell>
          <cell r="W18">
            <v>22</v>
          </cell>
          <cell r="X18">
            <v>35</v>
          </cell>
          <cell r="Y18">
            <v>13</v>
          </cell>
          <cell r="Z18">
            <v>96</v>
          </cell>
          <cell r="AA18">
            <v>71</v>
          </cell>
          <cell r="AB18">
            <v>60</v>
          </cell>
          <cell r="AC18">
            <v>-5</v>
          </cell>
          <cell r="AD18">
            <v>55</v>
          </cell>
          <cell r="AE18">
            <v>70</v>
          </cell>
          <cell r="AF18">
            <v>78</v>
          </cell>
          <cell r="AG18">
            <v>8</v>
          </cell>
          <cell r="AH18">
            <v>172</v>
          </cell>
          <cell r="AI18">
            <v>58</v>
          </cell>
          <cell r="AJ18">
            <v>72</v>
          </cell>
          <cell r="AK18">
            <v>14</v>
          </cell>
          <cell r="AL18">
            <v>86</v>
          </cell>
          <cell r="AM18">
            <v>58</v>
          </cell>
          <cell r="AN18">
            <v>68</v>
          </cell>
          <cell r="AO18">
            <v>10</v>
          </cell>
          <cell r="AP18">
            <v>78</v>
          </cell>
          <cell r="AQ18">
            <v>36</v>
          </cell>
          <cell r="AR18">
            <v>44</v>
          </cell>
          <cell r="AS18">
            <v>8</v>
          </cell>
          <cell r="AT18">
            <v>52</v>
          </cell>
          <cell r="AU18">
            <v>539</v>
          </cell>
          <cell r="AV18" t="str">
            <v>50/50</v>
          </cell>
          <cell r="AW18">
            <v>1006</v>
          </cell>
          <cell r="AX18" t="str">
            <v>YES</v>
          </cell>
          <cell r="AY18" t="str">
            <v>C</v>
          </cell>
          <cell r="AZ18" t="str">
            <v>D</v>
          </cell>
          <cell r="BA18" t="str">
            <v>C</v>
          </cell>
          <cell r="BB18" t="str">
            <v>F</v>
          </cell>
          <cell r="BC18" t="str">
            <v>C</v>
          </cell>
          <cell r="BD18" t="str">
            <v>C</v>
          </cell>
          <cell r="BE18" t="str">
            <v>D</v>
          </cell>
          <cell r="BF18" t="str">
            <v>D</v>
          </cell>
          <cell r="BG18" t="str">
            <v>C</v>
          </cell>
          <cell r="BH18" t="str">
            <v>D</v>
          </cell>
          <cell r="BI18" t="str">
            <v>D</v>
          </cell>
          <cell r="BJ18" t="str">
            <v>D</v>
          </cell>
          <cell r="BK18" t="str">
            <v>NO</v>
          </cell>
          <cell r="BL18" t="str">
            <v>03</v>
          </cell>
          <cell r="BM18">
            <v>80.724819999999994</v>
          </cell>
          <cell r="BN18">
            <v>98.107759999999999</v>
          </cell>
          <cell r="BO18">
            <v>5</v>
          </cell>
          <cell r="BP18" t="str">
            <v>YES</v>
          </cell>
        </row>
        <row r="19">
          <cell r="D19" t="str">
            <v>7121</v>
          </cell>
          <cell r="E19" t="str">
            <v>JOHN A. FERGUSON SENIOR HIGH</v>
          </cell>
          <cell r="F19">
            <v>58</v>
          </cell>
          <cell r="G19">
            <v>86</v>
          </cell>
          <cell r="H19">
            <v>90</v>
          </cell>
          <cell r="I19">
            <v>36</v>
          </cell>
          <cell r="J19">
            <v>57</v>
          </cell>
          <cell r="K19">
            <v>80</v>
          </cell>
          <cell r="L19">
            <v>48</v>
          </cell>
          <cell r="M19">
            <v>73</v>
          </cell>
          <cell r="N19" t="str">
            <v>10</v>
          </cell>
          <cell r="O19">
            <v>538</v>
          </cell>
          <cell r="P19">
            <v>99</v>
          </cell>
          <cell r="Q19" t="str">
            <v>YES</v>
          </cell>
          <cell r="R19" t="str">
            <v>NO</v>
          </cell>
          <cell r="S19" t="str">
            <v>NO</v>
          </cell>
          <cell r="T19" t="str">
            <v>YES</v>
          </cell>
          <cell r="U19" t="str">
            <v>YES</v>
          </cell>
          <cell r="W19">
            <v>49</v>
          </cell>
          <cell r="X19">
            <v>46</v>
          </cell>
          <cell r="Y19">
            <v>0</v>
          </cell>
          <cell r="Z19">
            <v>92</v>
          </cell>
          <cell r="AA19">
            <v>79</v>
          </cell>
          <cell r="AB19">
            <v>76</v>
          </cell>
          <cell r="AC19">
            <v>0</v>
          </cell>
          <cell r="AD19">
            <v>76</v>
          </cell>
          <cell r="AE19">
            <v>81</v>
          </cell>
          <cell r="AF19">
            <v>85</v>
          </cell>
          <cell r="AG19">
            <v>4</v>
          </cell>
          <cell r="AH19">
            <v>178</v>
          </cell>
          <cell r="AI19">
            <v>68</v>
          </cell>
          <cell r="AJ19">
            <v>72</v>
          </cell>
          <cell r="AK19">
            <v>4</v>
          </cell>
          <cell r="AL19">
            <v>76</v>
          </cell>
          <cell r="AM19">
            <v>74</v>
          </cell>
          <cell r="AN19">
            <v>79</v>
          </cell>
          <cell r="AO19">
            <v>5</v>
          </cell>
          <cell r="AP19">
            <v>84</v>
          </cell>
          <cell r="AQ19">
            <v>60</v>
          </cell>
          <cell r="AR19">
            <v>65</v>
          </cell>
          <cell r="AS19">
            <v>5</v>
          </cell>
          <cell r="AT19">
            <v>70</v>
          </cell>
          <cell r="AU19">
            <v>576</v>
          </cell>
          <cell r="AV19" t="str">
            <v>50/50</v>
          </cell>
          <cell r="AW19">
            <v>1114</v>
          </cell>
          <cell r="AX19" t="str">
            <v>YES</v>
          </cell>
          <cell r="AY19" t="str">
            <v>B</v>
          </cell>
          <cell r="AZ19" t="str">
            <v>A</v>
          </cell>
          <cell r="BA19" t="str">
            <v>B</v>
          </cell>
          <cell r="BB19" t="str">
            <v>C</v>
          </cell>
          <cell r="BC19" t="str">
            <v>B</v>
          </cell>
          <cell r="BD19" t="str">
            <v>A</v>
          </cell>
          <cell r="BE19" t="str">
            <v>C</v>
          </cell>
          <cell r="BK19" t="str">
            <v>NO</v>
          </cell>
          <cell r="BL19" t="str">
            <v>03</v>
          </cell>
          <cell r="BM19">
            <v>50.891129999999997</v>
          </cell>
          <cell r="BN19">
            <v>91.594409999999996</v>
          </cell>
          <cell r="BO19">
            <v>5</v>
          </cell>
          <cell r="BP19" t="str">
            <v>YES</v>
          </cell>
        </row>
        <row r="20">
          <cell r="D20" t="str">
            <v>7131</v>
          </cell>
          <cell r="E20" t="str">
            <v>HIALEAH-MIAMI LAKES SENIOR HIGH</v>
          </cell>
          <cell r="F20">
            <v>28</v>
          </cell>
          <cell r="G20">
            <v>62</v>
          </cell>
          <cell r="H20">
            <v>83</v>
          </cell>
          <cell r="I20">
            <v>28</v>
          </cell>
          <cell r="J20">
            <v>47</v>
          </cell>
          <cell r="K20">
            <v>71</v>
          </cell>
          <cell r="L20">
            <v>48</v>
          </cell>
          <cell r="M20">
            <v>68</v>
          </cell>
          <cell r="N20" t="str">
            <v xml:space="preserve"> 0</v>
          </cell>
          <cell r="O20">
            <v>435</v>
          </cell>
          <cell r="P20">
            <v>98</v>
          </cell>
          <cell r="Q20" t="str">
            <v>NO</v>
          </cell>
          <cell r="R20" t="str">
            <v>NO</v>
          </cell>
          <cell r="S20" t="str">
            <v>YES</v>
          </cell>
          <cell r="T20" t="str">
            <v>YES</v>
          </cell>
          <cell r="U20" t="str">
            <v>YES</v>
          </cell>
          <cell r="W20">
            <v>21</v>
          </cell>
          <cell r="X20">
            <v>30</v>
          </cell>
          <cell r="Y20">
            <v>9</v>
          </cell>
          <cell r="Z20">
            <v>78</v>
          </cell>
          <cell r="AA20">
            <v>56</v>
          </cell>
          <cell r="AB20">
            <v>49</v>
          </cell>
          <cell r="AC20">
            <v>0</v>
          </cell>
          <cell r="AD20">
            <v>49</v>
          </cell>
          <cell r="AE20">
            <v>66</v>
          </cell>
          <cell r="AF20">
            <v>71</v>
          </cell>
          <cell r="AG20">
            <v>5</v>
          </cell>
          <cell r="AH20">
            <v>152</v>
          </cell>
          <cell r="AI20">
            <v>56</v>
          </cell>
          <cell r="AJ20">
            <v>62</v>
          </cell>
          <cell r="AK20">
            <v>6</v>
          </cell>
          <cell r="AL20">
            <v>68</v>
          </cell>
          <cell r="AM20">
            <v>54</v>
          </cell>
          <cell r="AN20">
            <v>64</v>
          </cell>
          <cell r="AO20">
            <v>10</v>
          </cell>
          <cell r="AP20">
            <v>74</v>
          </cell>
          <cell r="AQ20">
            <v>32</v>
          </cell>
          <cell r="AR20">
            <v>42</v>
          </cell>
          <cell r="AS20">
            <v>10</v>
          </cell>
          <cell r="AT20">
            <v>52</v>
          </cell>
          <cell r="AU20">
            <v>473</v>
          </cell>
          <cell r="AV20" t="str">
            <v>50/50</v>
          </cell>
          <cell r="AW20">
            <v>908</v>
          </cell>
          <cell r="AX20" t="str">
            <v>YES</v>
          </cell>
          <cell r="AY20" t="str">
            <v>C</v>
          </cell>
          <cell r="AZ20" t="str">
            <v>D</v>
          </cell>
          <cell r="BA20" t="str">
            <v>D</v>
          </cell>
          <cell r="BB20" t="str">
            <v>F</v>
          </cell>
          <cell r="BC20" t="str">
            <v>C</v>
          </cell>
          <cell r="BD20" t="str">
            <v>D</v>
          </cell>
          <cell r="BE20" t="str">
            <v>D</v>
          </cell>
          <cell r="BF20" t="str">
            <v>C</v>
          </cell>
          <cell r="BG20" t="str">
            <v>D</v>
          </cell>
          <cell r="BH20" t="str">
            <v>C</v>
          </cell>
          <cell r="BI20" t="str">
            <v>D</v>
          </cell>
          <cell r="BJ20" t="str">
            <v>D</v>
          </cell>
          <cell r="BK20" t="str">
            <v>NO</v>
          </cell>
          <cell r="BL20" t="str">
            <v>03</v>
          </cell>
          <cell r="BM20">
            <v>76.31447</v>
          </cell>
          <cell r="BN20">
            <v>96.394589999999994</v>
          </cell>
          <cell r="BO20">
            <v>5</v>
          </cell>
          <cell r="BP20" t="str">
            <v>YES</v>
          </cell>
        </row>
        <row r="21">
          <cell r="D21" t="str">
            <v>7141</v>
          </cell>
          <cell r="E21" t="str">
            <v>DR MICHAEL M. KROP SENIOR HIGH</v>
          </cell>
          <cell r="F21">
            <v>55</v>
          </cell>
          <cell r="G21">
            <v>82</v>
          </cell>
          <cell r="H21">
            <v>87</v>
          </cell>
          <cell r="I21">
            <v>41</v>
          </cell>
          <cell r="J21">
            <v>57</v>
          </cell>
          <cell r="K21">
            <v>82</v>
          </cell>
          <cell r="L21">
            <v>52</v>
          </cell>
          <cell r="M21">
            <v>71</v>
          </cell>
          <cell r="N21" t="str">
            <v>10</v>
          </cell>
          <cell r="O21">
            <v>537</v>
          </cell>
          <cell r="P21">
            <v>99</v>
          </cell>
          <cell r="Q21" t="str">
            <v>YES</v>
          </cell>
          <cell r="R21" t="str">
            <v>YES</v>
          </cell>
          <cell r="T21" t="str">
            <v>YES</v>
          </cell>
          <cell r="U21" t="str">
            <v>YES</v>
          </cell>
          <cell r="W21">
            <v>39</v>
          </cell>
          <cell r="X21">
            <v>49</v>
          </cell>
          <cell r="Y21">
            <v>10</v>
          </cell>
          <cell r="Z21">
            <v>118</v>
          </cell>
          <cell r="AA21">
            <v>90</v>
          </cell>
          <cell r="AB21">
            <v>90</v>
          </cell>
          <cell r="AC21">
            <v>0</v>
          </cell>
          <cell r="AD21">
            <v>90</v>
          </cell>
          <cell r="AE21">
            <v>81</v>
          </cell>
          <cell r="AF21">
            <v>86</v>
          </cell>
          <cell r="AG21">
            <v>5</v>
          </cell>
          <cell r="AH21">
            <v>182</v>
          </cell>
          <cell r="AI21">
            <v>72</v>
          </cell>
          <cell r="AJ21">
            <v>75</v>
          </cell>
          <cell r="AK21">
            <v>3</v>
          </cell>
          <cell r="AL21">
            <v>78</v>
          </cell>
          <cell r="AM21">
            <v>73</v>
          </cell>
          <cell r="AN21">
            <v>84</v>
          </cell>
          <cell r="AO21">
            <v>11</v>
          </cell>
          <cell r="AP21">
            <v>95</v>
          </cell>
          <cell r="AQ21">
            <v>61</v>
          </cell>
          <cell r="AR21">
            <v>69</v>
          </cell>
          <cell r="AS21">
            <v>8</v>
          </cell>
          <cell r="AT21">
            <v>77</v>
          </cell>
          <cell r="AU21">
            <v>640</v>
          </cell>
          <cell r="AV21" t="str">
            <v>50/50</v>
          </cell>
          <cell r="AW21">
            <v>1177</v>
          </cell>
          <cell r="AX21" t="str">
            <v>YES</v>
          </cell>
          <cell r="AY21" t="str">
            <v>A</v>
          </cell>
          <cell r="AZ21" t="str">
            <v>B</v>
          </cell>
          <cell r="BA21" t="str">
            <v>A</v>
          </cell>
          <cell r="BB21" t="str">
            <v>C</v>
          </cell>
          <cell r="BC21" t="str">
            <v>B</v>
          </cell>
          <cell r="BD21" t="str">
            <v>B</v>
          </cell>
          <cell r="BE21" t="str">
            <v>B</v>
          </cell>
          <cell r="BF21" t="str">
            <v>B</v>
          </cell>
          <cell r="BG21" t="str">
            <v>A</v>
          </cell>
          <cell r="BH21" t="str">
            <v>C</v>
          </cell>
          <cell r="BI21" t="str">
            <v>C</v>
          </cell>
          <cell r="BJ21" t="str">
            <v>C</v>
          </cell>
          <cell r="BK21" t="str">
            <v>NO</v>
          </cell>
          <cell r="BL21" t="str">
            <v>03</v>
          </cell>
          <cell r="BM21">
            <v>45.288939999999997</v>
          </cell>
          <cell r="BN21">
            <v>73.994969999999995</v>
          </cell>
          <cell r="BO21">
            <v>5</v>
          </cell>
          <cell r="BP21" t="str">
            <v>NO</v>
          </cell>
        </row>
        <row r="22">
          <cell r="D22" t="str">
            <v>7151</v>
          </cell>
          <cell r="E22" t="str">
            <v>HOMESTEAD SENIOR HIGH SCHOOL</v>
          </cell>
          <cell r="F22">
            <v>23</v>
          </cell>
          <cell r="G22">
            <v>56</v>
          </cell>
          <cell r="H22">
            <v>82</v>
          </cell>
          <cell r="I22">
            <v>27</v>
          </cell>
          <cell r="J22">
            <v>37</v>
          </cell>
          <cell r="K22">
            <v>71</v>
          </cell>
          <cell r="L22">
            <v>34</v>
          </cell>
          <cell r="M22">
            <v>73</v>
          </cell>
          <cell r="N22" t="str">
            <v xml:space="preserve"> 0</v>
          </cell>
          <cell r="O22">
            <v>403</v>
          </cell>
          <cell r="P22">
            <v>96</v>
          </cell>
          <cell r="Q22" t="str">
            <v>NO</v>
          </cell>
          <cell r="R22" t="str">
            <v>NO</v>
          </cell>
          <cell r="S22" t="str">
            <v>NO</v>
          </cell>
          <cell r="T22" t="str">
            <v>YES</v>
          </cell>
          <cell r="U22" t="str">
            <v>YES</v>
          </cell>
          <cell r="W22">
            <v>24</v>
          </cell>
          <cell r="X22">
            <v>45</v>
          </cell>
          <cell r="Y22">
            <v>20</v>
          </cell>
          <cell r="Z22">
            <v>130</v>
          </cell>
          <cell r="AA22">
            <v>26</v>
          </cell>
          <cell r="AB22">
            <v>53</v>
          </cell>
          <cell r="AC22">
            <v>20</v>
          </cell>
          <cell r="AD22">
            <v>73</v>
          </cell>
          <cell r="AE22">
            <v>59</v>
          </cell>
          <cell r="AF22">
            <v>61</v>
          </cell>
          <cell r="AG22">
            <v>2</v>
          </cell>
          <cell r="AH22">
            <v>126</v>
          </cell>
          <cell r="AI22">
            <v>55</v>
          </cell>
          <cell r="AJ22">
            <v>57</v>
          </cell>
          <cell r="AK22">
            <v>2</v>
          </cell>
          <cell r="AL22">
            <v>59</v>
          </cell>
          <cell r="AM22">
            <v>51</v>
          </cell>
          <cell r="AN22">
            <v>54</v>
          </cell>
          <cell r="AO22">
            <v>3</v>
          </cell>
          <cell r="AP22">
            <v>57</v>
          </cell>
          <cell r="AQ22">
            <v>40</v>
          </cell>
          <cell r="AR22">
            <v>25</v>
          </cell>
          <cell r="AS22">
            <v>-5</v>
          </cell>
          <cell r="AT22">
            <v>20</v>
          </cell>
          <cell r="AU22">
            <v>465</v>
          </cell>
          <cell r="AV22" t="str">
            <v>50/50</v>
          </cell>
          <cell r="AW22">
            <v>868</v>
          </cell>
          <cell r="AX22" t="str">
            <v>NO</v>
          </cell>
          <cell r="AY22" t="str">
            <v>D</v>
          </cell>
          <cell r="AZ22" t="str">
            <v>D</v>
          </cell>
          <cell r="BA22" t="str">
            <v>F</v>
          </cell>
          <cell r="BB22" t="str">
            <v>F</v>
          </cell>
          <cell r="BC22" t="str">
            <v>D</v>
          </cell>
          <cell r="BD22" t="str">
            <v>F</v>
          </cell>
          <cell r="BE22" t="str">
            <v>D</v>
          </cell>
          <cell r="BF22" t="str">
            <v>D</v>
          </cell>
          <cell r="BG22" t="str">
            <v>D</v>
          </cell>
          <cell r="BH22" t="str">
            <v>D</v>
          </cell>
          <cell r="BI22" t="str">
            <v>D</v>
          </cell>
          <cell r="BJ22" t="str">
            <v>D</v>
          </cell>
          <cell r="BK22" t="str">
            <v>NO</v>
          </cell>
          <cell r="BL22" t="str">
            <v>03</v>
          </cell>
          <cell r="BM22">
            <v>85.917090000000002</v>
          </cell>
          <cell r="BN22">
            <v>95.229979999999998</v>
          </cell>
          <cell r="BO22">
            <v>5</v>
          </cell>
          <cell r="BP22" t="str">
            <v>YES</v>
          </cell>
        </row>
        <row r="23">
          <cell r="D23" t="str">
            <v>7160</v>
          </cell>
          <cell r="E23" t="str">
            <v>MATER ACADEMY CHARTER HIGH</v>
          </cell>
          <cell r="F23">
            <v>55</v>
          </cell>
          <cell r="G23">
            <v>84</v>
          </cell>
          <cell r="H23">
            <v>90</v>
          </cell>
          <cell r="I23">
            <v>40</v>
          </cell>
          <cell r="J23">
            <v>61</v>
          </cell>
          <cell r="K23">
            <v>84</v>
          </cell>
          <cell r="L23">
            <v>55</v>
          </cell>
          <cell r="M23">
            <v>81</v>
          </cell>
          <cell r="N23" t="str">
            <v>10</v>
          </cell>
          <cell r="O23">
            <v>560</v>
          </cell>
          <cell r="P23">
            <v>100</v>
          </cell>
          <cell r="Q23" t="str">
            <v>YES</v>
          </cell>
          <cell r="R23" t="str">
            <v>YES</v>
          </cell>
          <cell r="T23" t="str">
            <v>YES</v>
          </cell>
          <cell r="U23" t="str">
            <v>YES</v>
          </cell>
          <cell r="W23">
            <v>61</v>
          </cell>
          <cell r="X23">
            <v>75</v>
          </cell>
          <cell r="Y23">
            <v>14</v>
          </cell>
          <cell r="Z23">
            <v>178</v>
          </cell>
          <cell r="AA23">
            <v>88</v>
          </cell>
          <cell r="AB23">
            <v>78</v>
          </cell>
          <cell r="AC23">
            <v>-5</v>
          </cell>
          <cell r="AD23">
            <v>73</v>
          </cell>
          <cell r="AE23">
            <v>93</v>
          </cell>
          <cell r="AF23">
            <v>95</v>
          </cell>
          <cell r="AG23">
            <v>2</v>
          </cell>
          <cell r="AH23">
            <v>194</v>
          </cell>
          <cell r="AI23">
            <v>86</v>
          </cell>
          <cell r="AJ23">
            <v>94</v>
          </cell>
          <cell r="AK23">
            <v>8</v>
          </cell>
          <cell r="AL23">
            <v>100</v>
          </cell>
          <cell r="AM23">
            <v>77</v>
          </cell>
          <cell r="AN23">
            <v>85</v>
          </cell>
          <cell r="AO23">
            <v>8</v>
          </cell>
          <cell r="AP23">
            <v>93</v>
          </cell>
          <cell r="AQ23">
            <v>48</v>
          </cell>
          <cell r="AR23">
            <v>56</v>
          </cell>
          <cell r="AS23">
            <v>8</v>
          </cell>
          <cell r="AT23">
            <v>64</v>
          </cell>
          <cell r="AU23">
            <v>702</v>
          </cell>
          <cell r="AV23" t="str">
            <v>50/50</v>
          </cell>
          <cell r="AW23">
            <v>1262</v>
          </cell>
          <cell r="AX23" t="str">
            <v>YES</v>
          </cell>
          <cell r="AY23" t="str">
            <v>A</v>
          </cell>
          <cell r="AZ23" t="str">
            <v>A</v>
          </cell>
          <cell r="BA23" t="str">
            <v>A</v>
          </cell>
          <cell r="BB23" t="str">
            <v>C</v>
          </cell>
          <cell r="BC23" t="str">
            <v>B</v>
          </cell>
          <cell r="BD23" t="str">
            <v>B</v>
          </cell>
          <cell r="BE23" t="str">
            <v>C</v>
          </cell>
          <cell r="BF23" t="str">
            <v>N</v>
          </cell>
          <cell r="BK23" t="str">
            <v>YES</v>
          </cell>
          <cell r="BL23" t="str">
            <v>03</v>
          </cell>
          <cell r="BM23">
            <v>80.228399999999993</v>
          </cell>
          <cell r="BN23">
            <v>96.930760000000006</v>
          </cell>
          <cell r="BO23">
            <v>5</v>
          </cell>
          <cell r="BP23" t="str">
            <v>YES</v>
          </cell>
        </row>
        <row r="24">
          <cell r="D24" t="str">
            <v>7161</v>
          </cell>
          <cell r="E24" t="str">
            <v>MAST ACADEMY</v>
          </cell>
          <cell r="F24">
            <v>90</v>
          </cell>
          <cell r="G24">
            <v>100</v>
          </cell>
          <cell r="H24">
            <v>97</v>
          </cell>
          <cell r="I24">
            <v>81</v>
          </cell>
          <cell r="J24">
            <v>81</v>
          </cell>
          <cell r="K24">
            <v>87</v>
          </cell>
          <cell r="L24">
            <v>76</v>
          </cell>
          <cell r="M24">
            <v>100</v>
          </cell>
          <cell r="N24" t="str">
            <v>NA</v>
          </cell>
          <cell r="O24">
            <v>712</v>
          </cell>
          <cell r="P24">
            <v>100</v>
          </cell>
          <cell r="Q24" t="str">
            <v>YES</v>
          </cell>
          <cell r="R24" t="str">
            <v>YES</v>
          </cell>
          <cell r="T24" t="str">
            <v>YES</v>
          </cell>
          <cell r="U24" t="str">
            <v>YES</v>
          </cell>
          <cell r="W24">
            <v>100</v>
          </cell>
          <cell r="X24">
            <v>100</v>
          </cell>
          <cell r="Y24">
            <v>0</v>
          </cell>
          <cell r="Z24">
            <v>200</v>
          </cell>
          <cell r="AA24">
            <v>99</v>
          </cell>
          <cell r="AB24">
            <v>100</v>
          </cell>
          <cell r="AC24">
            <v>1</v>
          </cell>
          <cell r="AD24">
            <v>100</v>
          </cell>
          <cell r="AE24">
            <v>91</v>
          </cell>
          <cell r="AF24">
            <v>83</v>
          </cell>
          <cell r="AG24">
            <v>0</v>
          </cell>
          <cell r="AH24">
            <v>166</v>
          </cell>
          <cell r="AI24">
            <v>91</v>
          </cell>
          <cell r="AJ24">
            <v>83</v>
          </cell>
          <cell r="AK24">
            <v>0</v>
          </cell>
          <cell r="AL24">
            <v>83</v>
          </cell>
          <cell r="AM24">
            <v>92</v>
          </cell>
          <cell r="AN24">
            <v>98</v>
          </cell>
          <cell r="AO24">
            <v>6</v>
          </cell>
          <cell r="AP24">
            <v>100</v>
          </cell>
          <cell r="AQ24">
            <v>88</v>
          </cell>
          <cell r="AR24">
            <v>97</v>
          </cell>
          <cell r="AS24">
            <v>9</v>
          </cell>
          <cell r="AT24">
            <v>100</v>
          </cell>
          <cell r="AU24">
            <v>749</v>
          </cell>
          <cell r="AV24" t="str">
            <v>50/50</v>
          </cell>
          <cell r="AW24">
            <v>1461</v>
          </cell>
          <cell r="AX24" t="str">
            <v>YES</v>
          </cell>
          <cell r="AY24" t="str">
            <v>A</v>
          </cell>
          <cell r="AZ24" t="str">
            <v>A</v>
          </cell>
          <cell r="BA24" t="str">
            <v>A</v>
          </cell>
          <cell r="BB24" t="str">
            <v>A</v>
          </cell>
          <cell r="BC24" t="str">
            <v>A</v>
          </cell>
          <cell r="BD24" t="str">
            <v>A</v>
          </cell>
          <cell r="BE24" t="str">
            <v>A</v>
          </cell>
          <cell r="BF24" t="str">
            <v>B</v>
          </cell>
          <cell r="BG24" t="str">
            <v>A</v>
          </cell>
          <cell r="BH24" t="str">
            <v>A</v>
          </cell>
          <cell r="BI24" t="str">
            <v>A</v>
          </cell>
          <cell r="BJ24" t="str">
            <v>B</v>
          </cell>
          <cell r="BK24" t="str">
            <v>NO</v>
          </cell>
          <cell r="BL24" t="str">
            <v>03</v>
          </cell>
          <cell r="BM24">
            <v>35.753169999999997</v>
          </cell>
          <cell r="BN24">
            <v>76.225040000000007</v>
          </cell>
          <cell r="BO24">
            <v>5</v>
          </cell>
          <cell r="BP24" t="str">
            <v>NO</v>
          </cell>
        </row>
        <row r="25">
          <cell r="D25" t="str">
            <v>7201</v>
          </cell>
          <cell r="E25" t="str">
            <v>MIAMI BEACH SENIOR HIGH SCHOOL</v>
          </cell>
          <cell r="F25">
            <v>47</v>
          </cell>
          <cell r="G25">
            <v>77</v>
          </cell>
          <cell r="H25">
            <v>89</v>
          </cell>
          <cell r="I25">
            <v>36</v>
          </cell>
          <cell r="J25">
            <v>55</v>
          </cell>
          <cell r="K25">
            <v>74</v>
          </cell>
          <cell r="L25">
            <v>51</v>
          </cell>
          <cell r="M25">
            <v>62</v>
          </cell>
          <cell r="N25" t="str">
            <v>10</v>
          </cell>
          <cell r="O25">
            <v>501</v>
          </cell>
          <cell r="P25">
            <v>98</v>
          </cell>
          <cell r="Q25" t="str">
            <v>YES</v>
          </cell>
          <cell r="R25" t="str">
            <v>YES</v>
          </cell>
          <cell r="T25" t="str">
            <v>YES</v>
          </cell>
          <cell r="U25" t="str">
            <v>YES</v>
          </cell>
          <cell r="W25">
            <v>40</v>
          </cell>
          <cell r="X25">
            <v>60</v>
          </cell>
          <cell r="Y25">
            <v>20</v>
          </cell>
          <cell r="Z25">
            <v>160</v>
          </cell>
          <cell r="AA25">
            <v>85</v>
          </cell>
          <cell r="AB25">
            <v>69</v>
          </cell>
          <cell r="AC25">
            <v>-5</v>
          </cell>
          <cell r="AD25">
            <v>64</v>
          </cell>
          <cell r="AE25">
            <v>63</v>
          </cell>
          <cell r="AF25">
            <v>71</v>
          </cell>
          <cell r="AG25">
            <v>8</v>
          </cell>
          <cell r="AH25">
            <v>158</v>
          </cell>
          <cell r="AI25">
            <v>51</v>
          </cell>
          <cell r="AJ25">
            <v>47</v>
          </cell>
          <cell r="AK25">
            <v>0</v>
          </cell>
          <cell r="AL25">
            <v>47</v>
          </cell>
          <cell r="AM25">
            <v>74</v>
          </cell>
          <cell r="AN25">
            <v>76</v>
          </cell>
          <cell r="AO25">
            <v>2</v>
          </cell>
          <cell r="AP25">
            <v>78</v>
          </cell>
          <cell r="AQ25">
            <v>49</v>
          </cell>
          <cell r="AR25">
            <v>56</v>
          </cell>
          <cell r="AS25">
            <v>7</v>
          </cell>
          <cell r="AT25">
            <v>63</v>
          </cell>
          <cell r="AU25">
            <v>570</v>
          </cell>
          <cell r="AV25" t="str">
            <v>50/50</v>
          </cell>
          <cell r="AW25">
            <v>1071</v>
          </cell>
          <cell r="AX25" t="str">
            <v>NO</v>
          </cell>
          <cell r="AY25" t="str">
            <v>B</v>
          </cell>
          <cell r="AZ25" t="str">
            <v>B</v>
          </cell>
          <cell r="BA25" t="str">
            <v>B</v>
          </cell>
          <cell r="BB25" t="str">
            <v>D</v>
          </cell>
          <cell r="BC25" t="str">
            <v>C</v>
          </cell>
          <cell r="BD25" t="str">
            <v>C</v>
          </cell>
          <cell r="BE25" t="str">
            <v>C</v>
          </cell>
          <cell r="BF25" t="str">
            <v>C</v>
          </cell>
          <cell r="BG25" t="str">
            <v>C</v>
          </cell>
          <cell r="BH25" t="str">
            <v>C</v>
          </cell>
          <cell r="BI25" t="str">
            <v>C</v>
          </cell>
          <cell r="BJ25" t="str">
            <v>D</v>
          </cell>
          <cell r="BK25" t="str">
            <v>NO</v>
          </cell>
          <cell r="BL25" t="str">
            <v>03</v>
          </cell>
          <cell r="BM25">
            <v>65.217389999999995</v>
          </cell>
          <cell r="BN25">
            <v>78.821870000000004</v>
          </cell>
          <cell r="BO25">
            <v>5</v>
          </cell>
          <cell r="BP25" t="str">
            <v>YES</v>
          </cell>
        </row>
        <row r="26">
          <cell r="D26" t="str">
            <v>7231</v>
          </cell>
          <cell r="E26" t="str">
            <v>MIAMI CAROL CITY SENIOR HIGH</v>
          </cell>
          <cell r="F26">
            <v>18</v>
          </cell>
          <cell r="G26">
            <v>58</v>
          </cell>
          <cell r="H26">
            <v>84</v>
          </cell>
          <cell r="I26">
            <v>12</v>
          </cell>
          <cell r="J26">
            <v>37</v>
          </cell>
          <cell r="K26">
            <v>72</v>
          </cell>
          <cell r="L26">
            <v>45</v>
          </cell>
          <cell r="M26">
            <v>76</v>
          </cell>
          <cell r="N26" t="str">
            <v xml:space="preserve"> 0</v>
          </cell>
          <cell r="O26">
            <v>402</v>
          </cell>
          <cell r="P26">
            <v>99</v>
          </cell>
          <cell r="Q26" t="str">
            <v>YES</v>
          </cell>
          <cell r="R26" t="str">
            <v>NO</v>
          </cell>
          <cell r="T26" t="str">
            <v>YES</v>
          </cell>
          <cell r="U26" t="str">
            <v>YES</v>
          </cell>
          <cell r="W26">
            <v>20</v>
          </cell>
          <cell r="X26">
            <v>30</v>
          </cell>
          <cell r="Y26">
            <v>10</v>
          </cell>
          <cell r="Z26">
            <v>80</v>
          </cell>
          <cell r="AA26">
            <v>24</v>
          </cell>
          <cell r="AB26">
            <v>39</v>
          </cell>
          <cell r="AC26">
            <v>15</v>
          </cell>
          <cell r="AD26">
            <v>54</v>
          </cell>
          <cell r="AE26">
            <v>60</v>
          </cell>
          <cell r="AF26">
            <v>64</v>
          </cell>
          <cell r="AG26">
            <v>4</v>
          </cell>
          <cell r="AH26">
            <v>136</v>
          </cell>
          <cell r="AI26">
            <v>49</v>
          </cell>
          <cell r="AJ26">
            <v>58</v>
          </cell>
          <cell r="AK26">
            <v>9</v>
          </cell>
          <cell r="AL26">
            <v>67</v>
          </cell>
          <cell r="AM26">
            <v>58</v>
          </cell>
          <cell r="AN26">
            <v>66</v>
          </cell>
          <cell r="AO26">
            <v>8</v>
          </cell>
          <cell r="AP26">
            <v>74</v>
          </cell>
          <cell r="AQ26">
            <v>27</v>
          </cell>
          <cell r="AR26">
            <v>33</v>
          </cell>
          <cell r="AS26">
            <v>6</v>
          </cell>
          <cell r="AT26">
            <v>39</v>
          </cell>
          <cell r="AU26">
            <v>450</v>
          </cell>
          <cell r="AV26" t="str">
            <v>50/50</v>
          </cell>
          <cell r="AW26">
            <v>852</v>
          </cell>
          <cell r="AX26" t="str">
            <v>YES</v>
          </cell>
          <cell r="AY26" t="str">
            <v>D</v>
          </cell>
          <cell r="AZ26" t="str">
            <v>D</v>
          </cell>
          <cell r="BA26" t="str">
            <v>F</v>
          </cell>
          <cell r="BB26" t="str">
            <v>F</v>
          </cell>
          <cell r="BC26" t="str">
            <v>D</v>
          </cell>
          <cell r="BD26" t="str">
            <v>D</v>
          </cell>
          <cell r="BE26" t="str">
            <v>D</v>
          </cell>
          <cell r="BF26" t="str">
            <v>D</v>
          </cell>
          <cell r="BG26" t="str">
            <v>D</v>
          </cell>
          <cell r="BH26" t="str">
            <v>D</v>
          </cell>
          <cell r="BI26" t="str">
            <v>D</v>
          </cell>
          <cell r="BJ26" t="str">
            <v>D</v>
          </cell>
          <cell r="BK26" t="str">
            <v>NO</v>
          </cell>
          <cell r="BL26" t="str">
            <v>03</v>
          </cell>
          <cell r="BM26">
            <v>77.280550000000005</v>
          </cell>
          <cell r="BN26">
            <v>99.426270000000002</v>
          </cell>
          <cell r="BO26">
            <v>5</v>
          </cell>
          <cell r="BP26" t="str">
            <v>YES</v>
          </cell>
        </row>
        <row r="27">
          <cell r="D27" t="str">
            <v>7241</v>
          </cell>
          <cell r="E27" t="str">
            <v>RONALD W. REAGAN/DORAL SENIOR HIGH SCHOOL</v>
          </cell>
          <cell r="F27">
            <v>63</v>
          </cell>
          <cell r="G27">
            <v>87</v>
          </cell>
          <cell r="H27">
            <v>96</v>
          </cell>
          <cell r="I27">
            <v>56</v>
          </cell>
          <cell r="J27">
            <v>68</v>
          </cell>
          <cell r="K27">
            <v>83</v>
          </cell>
          <cell r="L27">
            <v>64</v>
          </cell>
          <cell r="M27">
            <v>76</v>
          </cell>
          <cell r="N27" t="str">
            <v>10</v>
          </cell>
          <cell r="O27">
            <v>603</v>
          </cell>
          <cell r="P27">
            <v>99</v>
          </cell>
          <cell r="Q27" t="str">
            <v>YES</v>
          </cell>
          <cell r="R27" t="str">
            <v>YES</v>
          </cell>
          <cell r="T27" t="str">
            <v>YES</v>
          </cell>
          <cell r="U27" t="str">
            <v>YES</v>
          </cell>
          <cell r="W27">
            <v>24</v>
          </cell>
          <cell r="X27">
            <v>52</v>
          </cell>
          <cell r="Y27">
            <v>20</v>
          </cell>
          <cell r="Z27">
            <v>144</v>
          </cell>
          <cell r="AA27">
            <v>64</v>
          </cell>
          <cell r="AB27">
            <v>100</v>
          </cell>
          <cell r="AC27">
            <v>20</v>
          </cell>
          <cell r="AD27">
            <v>100</v>
          </cell>
          <cell r="AE27">
            <v>87</v>
          </cell>
          <cell r="AF27">
            <v>91</v>
          </cell>
          <cell r="AG27">
            <v>4</v>
          </cell>
          <cell r="AH27">
            <v>190</v>
          </cell>
          <cell r="AI27">
            <v>67</v>
          </cell>
          <cell r="AJ27">
            <v>77</v>
          </cell>
          <cell r="AK27">
            <v>10</v>
          </cell>
          <cell r="AL27">
            <v>87</v>
          </cell>
          <cell r="AM27">
            <v>64</v>
          </cell>
          <cell r="AN27">
            <v>77</v>
          </cell>
          <cell r="AO27">
            <v>13</v>
          </cell>
          <cell r="AP27">
            <v>90</v>
          </cell>
          <cell r="AQ27">
            <v>52</v>
          </cell>
          <cell r="AR27">
            <v>59</v>
          </cell>
          <cell r="AS27">
            <v>7</v>
          </cell>
          <cell r="AT27">
            <v>66</v>
          </cell>
          <cell r="AU27">
            <v>677</v>
          </cell>
          <cell r="AV27" t="str">
            <v>50/50</v>
          </cell>
          <cell r="AW27">
            <v>1280</v>
          </cell>
          <cell r="AX27" t="str">
            <v>YES</v>
          </cell>
          <cell r="AY27" t="str">
            <v>A</v>
          </cell>
          <cell r="AZ27" t="str">
            <v>A</v>
          </cell>
          <cell r="BA27" t="str">
            <v>A</v>
          </cell>
          <cell r="BB27" t="str">
            <v>A</v>
          </cell>
          <cell r="BK27" t="str">
            <v>NO</v>
          </cell>
          <cell r="BL27" t="str">
            <v>03</v>
          </cell>
          <cell r="BM27">
            <v>36.385190000000001</v>
          </cell>
          <cell r="BN27">
            <v>89.800749999999994</v>
          </cell>
          <cell r="BO27">
            <v>5</v>
          </cell>
          <cell r="BP27" t="str">
            <v>NO</v>
          </cell>
        </row>
        <row r="28">
          <cell r="D28" t="str">
            <v>7251</v>
          </cell>
          <cell r="E28" t="str">
            <v>MIAMI CENTRAL SENIOR HIGH SCHOOL</v>
          </cell>
          <cell r="F28">
            <v>16</v>
          </cell>
          <cell r="G28">
            <v>56</v>
          </cell>
          <cell r="H28">
            <v>88</v>
          </cell>
          <cell r="I28">
            <v>20</v>
          </cell>
          <cell r="J28">
            <v>40</v>
          </cell>
          <cell r="K28">
            <v>74</v>
          </cell>
          <cell r="L28">
            <v>49</v>
          </cell>
          <cell r="M28">
            <v>74</v>
          </cell>
          <cell r="N28" t="str">
            <v xml:space="preserve"> 0</v>
          </cell>
          <cell r="O28">
            <v>417</v>
          </cell>
          <cell r="P28">
            <v>99</v>
          </cell>
          <cell r="Q28" t="str">
            <v>YES</v>
          </cell>
          <cell r="R28" t="str">
            <v>NO</v>
          </cell>
          <cell r="T28" t="str">
            <v>YES</v>
          </cell>
          <cell r="U28" t="str">
            <v>YES</v>
          </cell>
          <cell r="W28">
            <v>23</v>
          </cell>
          <cell r="X28">
            <v>38</v>
          </cell>
          <cell r="Y28">
            <v>15</v>
          </cell>
          <cell r="Z28">
            <v>106</v>
          </cell>
          <cell r="AA28">
            <v>11</v>
          </cell>
          <cell r="AB28">
            <v>80</v>
          </cell>
          <cell r="AC28">
            <v>20</v>
          </cell>
          <cell r="AD28">
            <v>100</v>
          </cell>
          <cell r="AE28">
            <v>64</v>
          </cell>
          <cell r="AF28">
            <v>65</v>
          </cell>
          <cell r="AG28">
            <v>1</v>
          </cell>
          <cell r="AH28">
            <v>132</v>
          </cell>
          <cell r="AI28">
            <v>65</v>
          </cell>
          <cell r="AJ28">
            <v>60</v>
          </cell>
          <cell r="AK28">
            <v>0</v>
          </cell>
          <cell r="AL28">
            <v>60</v>
          </cell>
          <cell r="AM28">
            <v>56</v>
          </cell>
          <cell r="AN28">
            <v>67</v>
          </cell>
          <cell r="AO28">
            <v>11</v>
          </cell>
          <cell r="AP28">
            <v>78</v>
          </cell>
          <cell r="AQ28">
            <v>26</v>
          </cell>
          <cell r="AR28">
            <v>38</v>
          </cell>
          <cell r="AS28">
            <v>12</v>
          </cell>
          <cell r="AT28">
            <v>50</v>
          </cell>
          <cell r="AU28">
            <v>526</v>
          </cell>
          <cell r="AV28" t="str">
            <v>50/50</v>
          </cell>
          <cell r="AW28">
            <v>943</v>
          </cell>
          <cell r="AX28" t="str">
            <v>NO</v>
          </cell>
          <cell r="AY28" t="str">
            <v>C</v>
          </cell>
          <cell r="AZ28" t="str">
            <v>D</v>
          </cell>
          <cell r="BA28" t="str">
            <v>F</v>
          </cell>
          <cell r="BB28" t="str">
            <v>F</v>
          </cell>
          <cell r="BC28" t="str">
            <v>F</v>
          </cell>
          <cell r="BD28" t="str">
            <v>F</v>
          </cell>
          <cell r="BE28" t="str">
            <v>F</v>
          </cell>
          <cell r="BF28" t="str">
            <v>D</v>
          </cell>
          <cell r="BG28" t="str">
            <v>D</v>
          </cell>
          <cell r="BH28" t="str">
            <v>D</v>
          </cell>
          <cell r="BI28" t="str">
            <v>D</v>
          </cell>
          <cell r="BJ28" t="str">
            <v>D</v>
          </cell>
          <cell r="BK28" t="str">
            <v>NO</v>
          </cell>
          <cell r="BL28" t="str">
            <v>03</v>
          </cell>
          <cell r="BM28">
            <v>83.029539999999997</v>
          </cell>
          <cell r="BN28">
            <v>99.748580000000004</v>
          </cell>
          <cell r="BO28">
            <v>5</v>
          </cell>
          <cell r="BP28" t="str">
            <v>YES</v>
          </cell>
        </row>
        <row r="29">
          <cell r="D29" t="str">
            <v>7271</v>
          </cell>
          <cell r="E29" t="str">
            <v>MIAMI CORAL PARK SENIOR HIGH</v>
          </cell>
          <cell r="F29">
            <v>47</v>
          </cell>
          <cell r="G29">
            <v>79</v>
          </cell>
          <cell r="H29">
            <v>84</v>
          </cell>
          <cell r="I29">
            <v>28</v>
          </cell>
          <cell r="J29">
            <v>53</v>
          </cell>
          <cell r="K29">
            <v>77</v>
          </cell>
          <cell r="L29">
            <v>45</v>
          </cell>
          <cell r="M29">
            <v>64</v>
          </cell>
          <cell r="N29" t="str">
            <v>10</v>
          </cell>
          <cell r="O29">
            <v>487</v>
          </cell>
          <cell r="P29">
            <v>98</v>
          </cell>
          <cell r="Q29" t="str">
            <v>NO</v>
          </cell>
          <cell r="R29" t="str">
            <v>NO</v>
          </cell>
          <cell r="S29" t="str">
            <v>NO</v>
          </cell>
          <cell r="T29" t="str">
            <v>YES</v>
          </cell>
          <cell r="U29" t="str">
            <v>YES</v>
          </cell>
          <cell r="W29">
            <v>29</v>
          </cell>
          <cell r="X29">
            <v>31</v>
          </cell>
          <cell r="Y29">
            <v>2</v>
          </cell>
          <cell r="Z29">
            <v>66</v>
          </cell>
          <cell r="AA29">
            <v>81</v>
          </cell>
          <cell r="AB29">
            <v>77</v>
          </cell>
          <cell r="AC29">
            <v>0</v>
          </cell>
          <cell r="AD29">
            <v>77</v>
          </cell>
          <cell r="AE29">
            <v>77</v>
          </cell>
          <cell r="AF29">
            <v>72</v>
          </cell>
          <cell r="AG29">
            <v>0</v>
          </cell>
          <cell r="AH29">
            <v>144</v>
          </cell>
          <cell r="AI29">
            <v>68</v>
          </cell>
          <cell r="AJ29">
            <v>60</v>
          </cell>
          <cell r="AK29">
            <v>0</v>
          </cell>
          <cell r="AL29">
            <v>60</v>
          </cell>
          <cell r="AM29">
            <v>64</v>
          </cell>
          <cell r="AN29">
            <v>70</v>
          </cell>
          <cell r="AO29">
            <v>6</v>
          </cell>
          <cell r="AP29">
            <v>76</v>
          </cell>
          <cell r="AQ29">
            <v>49</v>
          </cell>
          <cell r="AR29">
            <v>55</v>
          </cell>
          <cell r="AS29">
            <v>6</v>
          </cell>
          <cell r="AT29">
            <v>61</v>
          </cell>
          <cell r="AU29">
            <v>484</v>
          </cell>
          <cell r="AV29" t="str">
            <v>50/50</v>
          </cell>
          <cell r="AW29">
            <v>971</v>
          </cell>
          <cell r="AX29" t="str">
            <v>NO</v>
          </cell>
          <cell r="AY29" t="str">
            <v>D</v>
          </cell>
          <cell r="AZ29" t="str">
            <v>C</v>
          </cell>
          <cell r="BA29" t="str">
            <v>C</v>
          </cell>
          <cell r="BB29" t="str">
            <v>C</v>
          </cell>
          <cell r="BC29" t="str">
            <v>C</v>
          </cell>
          <cell r="BD29" t="str">
            <v>C</v>
          </cell>
          <cell r="BE29" t="str">
            <v>C</v>
          </cell>
          <cell r="BF29" t="str">
            <v>C</v>
          </cell>
          <cell r="BG29" t="str">
            <v>C</v>
          </cell>
          <cell r="BH29" t="str">
            <v>C</v>
          </cell>
          <cell r="BI29" t="str">
            <v>C</v>
          </cell>
          <cell r="BJ29" t="str">
            <v>C</v>
          </cell>
          <cell r="BK29" t="str">
            <v>NO</v>
          </cell>
          <cell r="BL29" t="str">
            <v>03</v>
          </cell>
          <cell r="BM29">
            <v>69.031660000000002</v>
          </cell>
          <cell r="BN29">
            <v>95.797799999999995</v>
          </cell>
          <cell r="BO29">
            <v>5</v>
          </cell>
          <cell r="BP29" t="str">
            <v>YES</v>
          </cell>
        </row>
        <row r="30">
          <cell r="D30" t="str">
            <v>7301</v>
          </cell>
          <cell r="E30" t="str">
            <v>MIAMI EDISON SENIOR HIGH SCHOOL</v>
          </cell>
          <cell r="F30">
            <v>12</v>
          </cell>
          <cell r="G30">
            <v>42</v>
          </cell>
          <cell r="H30">
            <v>80</v>
          </cell>
          <cell r="I30">
            <v>24</v>
          </cell>
          <cell r="J30">
            <v>41</v>
          </cell>
          <cell r="K30">
            <v>77</v>
          </cell>
          <cell r="L30">
            <v>49</v>
          </cell>
          <cell r="M30">
            <v>89</v>
          </cell>
          <cell r="N30" t="str">
            <v xml:space="preserve"> 0</v>
          </cell>
          <cell r="O30">
            <v>414</v>
          </cell>
          <cell r="P30">
            <v>99</v>
          </cell>
          <cell r="Q30" t="str">
            <v>YES</v>
          </cell>
          <cell r="R30" t="str">
            <v>NO</v>
          </cell>
          <cell r="T30" t="str">
            <v>YES</v>
          </cell>
          <cell r="U30" t="str">
            <v>YES</v>
          </cell>
          <cell r="W30">
            <v>19</v>
          </cell>
          <cell r="X30">
            <v>23</v>
          </cell>
          <cell r="Y30">
            <v>4</v>
          </cell>
          <cell r="Z30">
            <v>54</v>
          </cell>
          <cell r="AA30">
            <v>7</v>
          </cell>
          <cell r="AB30">
            <v>38</v>
          </cell>
          <cell r="AC30">
            <v>20</v>
          </cell>
          <cell r="AD30">
            <v>58</v>
          </cell>
          <cell r="AE30">
            <v>49</v>
          </cell>
          <cell r="AF30">
            <v>69</v>
          </cell>
          <cell r="AG30">
            <v>20</v>
          </cell>
          <cell r="AH30">
            <v>178</v>
          </cell>
          <cell r="AI30">
            <v>51</v>
          </cell>
          <cell r="AJ30">
            <v>68</v>
          </cell>
          <cell r="AK30">
            <v>17</v>
          </cell>
          <cell r="AL30">
            <v>85</v>
          </cell>
          <cell r="AM30">
            <v>38</v>
          </cell>
          <cell r="AN30">
            <v>67</v>
          </cell>
          <cell r="AO30">
            <v>20</v>
          </cell>
          <cell r="AP30">
            <v>87</v>
          </cell>
          <cell r="AQ30">
            <v>26</v>
          </cell>
          <cell r="AR30">
            <v>25</v>
          </cell>
          <cell r="AS30">
            <v>0</v>
          </cell>
          <cell r="AT30">
            <v>25</v>
          </cell>
          <cell r="AU30">
            <v>487</v>
          </cell>
          <cell r="AV30" t="str">
            <v>50/50</v>
          </cell>
          <cell r="AW30">
            <v>901</v>
          </cell>
          <cell r="AX30" t="str">
            <v>YES</v>
          </cell>
          <cell r="AY30" t="str">
            <v>C</v>
          </cell>
          <cell r="AZ30" t="str">
            <v>F</v>
          </cell>
          <cell r="BA30" t="str">
            <v>F</v>
          </cell>
          <cell r="BB30" t="str">
            <v>D</v>
          </cell>
          <cell r="BC30" t="str">
            <v>F</v>
          </cell>
          <cell r="BD30" t="str">
            <v>F</v>
          </cell>
          <cell r="BE30" t="str">
            <v>F</v>
          </cell>
          <cell r="BF30" t="str">
            <v>F</v>
          </cell>
          <cell r="BG30" t="str">
            <v>F</v>
          </cell>
          <cell r="BH30" t="str">
            <v>D</v>
          </cell>
          <cell r="BI30" t="str">
            <v>D</v>
          </cell>
          <cell r="BJ30" t="str">
            <v>F</v>
          </cell>
          <cell r="BK30" t="str">
            <v>NO</v>
          </cell>
          <cell r="BL30" t="str">
            <v>03</v>
          </cell>
          <cell r="BM30">
            <v>88.700559999999996</v>
          </cell>
          <cell r="BN30">
            <v>99.887</v>
          </cell>
          <cell r="BO30">
            <v>5</v>
          </cell>
          <cell r="BP30" t="str">
            <v>YES</v>
          </cell>
        </row>
        <row r="31">
          <cell r="D31" t="str">
            <v>7341</v>
          </cell>
          <cell r="E31" t="str">
            <v>MIAMI JACKSON SENIOR HIGH SCHOOL</v>
          </cell>
          <cell r="F31">
            <v>16</v>
          </cell>
          <cell r="G31">
            <v>55</v>
          </cell>
          <cell r="H31">
            <v>83</v>
          </cell>
          <cell r="I31">
            <v>13</v>
          </cell>
          <cell r="J31">
            <v>38</v>
          </cell>
          <cell r="K31">
            <v>77</v>
          </cell>
          <cell r="L31">
            <v>45</v>
          </cell>
          <cell r="M31">
            <v>82</v>
          </cell>
          <cell r="N31" t="str">
            <v xml:space="preserve"> 0</v>
          </cell>
          <cell r="O31">
            <v>409</v>
          </cell>
          <cell r="P31">
            <v>99</v>
          </cell>
          <cell r="Q31" t="str">
            <v>YES</v>
          </cell>
          <cell r="R31" t="str">
            <v>NO</v>
          </cell>
          <cell r="T31" t="str">
            <v>YES</v>
          </cell>
          <cell r="U31" t="str">
            <v>YES</v>
          </cell>
          <cell r="W31">
            <v>25</v>
          </cell>
          <cell r="X31">
            <v>25</v>
          </cell>
          <cell r="Y31">
            <v>0</v>
          </cell>
          <cell r="Z31">
            <v>50</v>
          </cell>
          <cell r="AA31">
            <v>33</v>
          </cell>
          <cell r="AB31">
            <v>45</v>
          </cell>
          <cell r="AC31">
            <v>12</v>
          </cell>
          <cell r="AD31">
            <v>57</v>
          </cell>
          <cell r="AE31">
            <v>60</v>
          </cell>
          <cell r="AF31">
            <v>68</v>
          </cell>
          <cell r="AG31">
            <v>8</v>
          </cell>
          <cell r="AH31">
            <v>152</v>
          </cell>
          <cell r="AI31">
            <v>58</v>
          </cell>
          <cell r="AJ31">
            <v>69</v>
          </cell>
          <cell r="AK31">
            <v>11</v>
          </cell>
          <cell r="AL31">
            <v>80</v>
          </cell>
          <cell r="AM31">
            <v>46</v>
          </cell>
          <cell r="AN31">
            <v>49</v>
          </cell>
          <cell r="AO31">
            <v>3</v>
          </cell>
          <cell r="AP31">
            <v>52</v>
          </cell>
          <cell r="AQ31">
            <v>29</v>
          </cell>
          <cell r="AR31">
            <v>25</v>
          </cell>
          <cell r="AS31">
            <v>0</v>
          </cell>
          <cell r="AT31">
            <v>25</v>
          </cell>
          <cell r="AU31">
            <v>416</v>
          </cell>
          <cell r="AV31" t="str">
            <v>50/50</v>
          </cell>
          <cell r="AW31">
            <v>825</v>
          </cell>
          <cell r="AX31" t="str">
            <v>YES</v>
          </cell>
          <cell r="AY31" t="str">
            <v>D</v>
          </cell>
          <cell r="AZ31" t="str">
            <v>F</v>
          </cell>
          <cell r="BA31" t="str">
            <v>D</v>
          </cell>
          <cell r="BB31" t="str">
            <v>D</v>
          </cell>
          <cell r="BC31" t="str">
            <v>F</v>
          </cell>
          <cell r="BD31" t="str">
            <v>D</v>
          </cell>
          <cell r="BE31" t="str">
            <v>F</v>
          </cell>
          <cell r="BF31" t="str">
            <v>F</v>
          </cell>
          <cell r="BG31" t="str">
            <v>F</v>
          </cell>
          <cell r="BH31" t="str">
            <v>D</v>
          </cell>
          <cell r="BI31" t="str">
            <v>D</v>
          </cell>
          <cell r="BJ31" t="str">
            <v>D</v>
          </cell>
          <cell r="BK31" t="str">
            <v>NO</v>
          </cell>
          <cell r="BL31" t="str">
            <v>03</v>
          </cell>
          <cell r="BM31">
            <v>88.069900000000004</v>
          </cell>
          <cell r="BN31">
            <v>99.620059999999995</v>
          </cell>
          <cell r="BO31">
            <v>5</v>
          </cell>
          <cell r="BP31" t="str">
            <v>YES</v>
          </cell>
        </row>
        <row r="32">
          <cell r="D32" t="str">
            <v>7361</v>
          </cell>
          <cell r="E32" t="str">
            <v>MIAMI KILLIAN SENIOR HIGH SCHOOL</v>
          </cell>
          <cell r="F32">
            <v>49</v>
          </cell>
          <cell r="G32">
            <v>76</v>
          </cell>
          <cell r="H32">
            <v>89</v>
          </cell>
          <cell r="I32">
            <v>44</v>
          </cell>
          <cell r="J32">
            <v>55</v>
          </cell>
          <cell r="K32">
            <v>77</v>
          </cell>
          <cell r="L32">
            <v>44</v>
          </cell>
          <cell r="M32">
            <v>67</v>
          </cell>
          <cell r="N32" t="str">
            <v>10</v>
          </cell>
          <cell r="O32">
            <v>511</v>
          </cell>
          <cell r="P32">
            <v>99</v>
          </cell>
          <cell r="Q32" t="str">
            <v>NO</v>
          </cell>
          <cell r="R32" t="str">
            <v>NO</v>
          </cell>
          <cell r="S32" t="str">
            <v>NO</v>
          </cell>
          <cell r="T32" t="str">
            <v>YES</v>
          </cell>
          <cell r="U32" t="str">
            <v>YES</v>
          </cell>
          <cell r="W32">
            <v>47</v>
          </cell>
          <cell r="X32">
            <v>66</v>
          </cell>
          <cell r="Y32">
            <v>19</v>
          </cell>
          <cell r="Z32">
            <v>170</v>
          </cell>
          <cell r="AA32">
            <v>57</v>
          </cell>
          <cell r="AB32">
            <v>53</v>
          </cell>
          <cell r="AC32">
            <v>0</v>
          </cell>
          <cell r="AD32">
            <v>53</v>
          </cell>
          <cell r="AE32">
            <v>80</v>
          </cell>
          <cell r="AF32">
            <v>80</v>
          </cell>
          <cell r="AG32">
            <v>0</v>
          </cell>
          <cell r="AH32">
            <v>160</v>
          </cell>
          <cell r="AI32">
            <v>70</v>
          </cell>
          <cell r="AJ32">
            <v>70</v>
          </cell>
          <cell r="AK32">
            <v>0</v>
          </cell>
          <cell r="AL32">
            <v>70</v>
          </cell>
          <cell r="AM32">
            <v>75</v>
          </cell>
          <cell r="AN32">
            <v>77</v>
          </cell>
          <cell r="AO32">
            <v>2</v>
          </cell>
          <cell r="AP32">
            <v>79</v>
          </cell>
          <cell r="AQ32">
            <v>60</v>
          </cell>
          <cell r="AR32">
            <v>64</v>
          </cell>
          <cell r="AS32">
            <v>4</v>
          </cell>
          <cell r="AT32">
            <v>68</v>
          </cell>
          <cell r="AU32">
            <v>600</v>
          </cell>
          <cell r="AV32" t="str">
            <v>50/50</v>
          </cell>
          <cell r="AW32">
            <v>1111</v>
          </cell>
          <cell r="AX32" t="str">
            <v>NO</v>
          </cell>
          <cell r="AY32" t="str">
            <v>B</v>
          </cell>
          <cell r="AZ32" t="str">
            <v>C</v>
          </cell>
          <cell r="BA32" t="str">
            <v>B</v>
          </cell>
          <cell r="BB32" t="str">
            <v>C</v>
          </cell>
          <cell r="BC32" t="str">
            <v>B</v>
          </cell>
          <cell r="BD32" t="str">
            <v>B</v>
          </cell>
          <cell r="BE32" t="str">
            <v>B</v>
          </cell>
          <cell r="BF32" t="str">
            <v>B</v>
          </cell>
          <cell r="BG32" t="str">
            <v>C</v>
          </cell>
          <cell r="BH32" t="str">
            <v>C</v>
          </cell>
          <cell r="BI32" t="str">
            <v>C</v>
          </cell>
          <cell r="BJ32" t="str">
            <v>C</v>
          </cell>
          <cell r="BK32" t="str">
            <v>NO</v>
          </cell>
          <cell r="BL32" t="str">
            <v>03</v>
          </cell>
          <cell r="BM32">
            <v>47.090269999999997</v>
          </cell>
          <cell r="BN32">
            <v>80.371179999999995</v>
          </cell>
          <cell r="BO32">
            <v>5</v>
          </cell>
          <cell r="BP32" t="str">
            <v>NO</v>
          </cell>
        </row>
        <row r="33">
          <cell r="D33" t="str">
            <v>7371</v>
          </cell>
          <cell r="E33" t="str">
            <v>ROBERT MORGAN EDUCATIONAL CENTER</v>
          </cell>
          <cell r="F33">
            <v>57</v>
          </cell>
          <cell r="G33">
            <v>82</v>
          </cell>
          <cell r="H33">
            <v>90</v>
          </cell>
          <cell r="I33">
            <v>39</v>
          </cell>
          <cell r="J33">
            <v>58</v>
          </cell>
          <cell r="K33">
            <v>78</v>
          </cell>
          <cell r="L33">
            <v>55</v>
          </cell>
          <cell r="M33">
            <v>64</v>
          </cell>
          <cell r="N33" t="str">
            <v>10</v>
          </cell>
          <cell r="O33">
            <v>533</v>
          </cell>
          <cell r="P33">
            <v>99</v>
          </cell>
          <cell r="Q33" t="str">
            <v>YES</v>
          </cell>
          <cell r="R33" t="str">
            <v>YES</v>
          </cell>
          <cell r="T33" t="str">
            <v>YES</v>
          </cell>
          <cell r="U33" t="str">
            <v>YES</v>
          </cell>
          <cell r="W33">
            <v>45</v>
          </cell>
          <cell r="X33">
            <v>48</v>
          </cell>
          <cell r="Y33">
            <v>3</v>
          </cell>
          <cell r="Z33">
            <v>102</v>
          </cell>
          <cell r="AA33">
            <v>61</v>
          </cell>
          <cell r="AB33">
            <v>57</v>
          </cell>
          <cell r="AC33">
            <v>0</v>
          </cell>
          <cell r="AD33">
            <v>57</v>
          </cell>
          <cell r="AE33">
            <v>93</v>
          </cell>
          <cell r="AF33">
            <v>94</v>
          </cell>
          <cell r="AG33">
            <v>1</v>
          </cell>
          <cell r="AH33">
            <v>190</v>
          </cell>
          <cell r="AI33">
            <v>84</v>
          </cell>
          <cell r="AJ33">
            <v>95</v>
          </cell>
          <cell r="AK33">
            <v>11</v>
          </cell>
          <cell r="AL33">
            <v>100</v>
          </cell>
          <cell r="AM33">
            <v>67</v>
          </cell>
          <cell r="AN33">
            <v>76</v>
          </cell>
          <cell r="AO33">
            <v>9</v>
          </cell>
          <cell r="AP33">
            <v>85</v>
          </cell>
          <cell r="AQ33">
            <v>53</v>
          </cell>
          <cell r="AR33">
            <v>62</v>
          </cell>
          <cell r="AS33">
            <v>9</v>
          </cell>
          <cell r="AT33">
            <v>71</v>
          </cell>
          <cell r="AU33">
            <v>605</v>
          </cell>
          <cell r="AV33" t="str">
            <v>50/50</v>
          </cell>
          <cell r="AW33">
            <v>1138</v>
          </cell>
          <cell r="AX33" t="str">
            <v>YES</v>
          </cell>
          <cell r="AY33" t="str">
            <v>A</v>
          </cell>
          <cell r="AZ33" t="str">
            <v>B</v>
          </cell>
          <cell r="BA33" t="str">
            <v>A</v>
          </cell>
          <cell r="BB33" t="str">
            <v>C</v>
          </cell>
          <cell r="BC33" t="str">
            <v>B</v>
          </cell>
          <cell r="BD33" t="str">
            <v>C</v>
          </cell>
          <cell r="BE33" t="str">
            <v>C</v>
          </cell>
          <cell r="BK33" t="str">
            <v>NO</v>
          </cell>
          <cell r="BL33" t="str">
            <v>03</v>
          </cell>
          <cell r="BM33">
            <v>46.374940000000002</v>
          </cell>
          <cell r="BN33">
            <v>83.826679999999996</v>
          </cell>
          <cell r="BO33">
            <v>5</v>
          </cell>
          <cell r="BP33" t="str">
            <v>YES</v>
          </cell>
        </row>
        <row r="34">
          <cell r="D34" t="str">
            <v>7381</v>
          </cell>
          <cell r="E34" t="str">
            <v>MIAMI NORLAND SENIOR HIGH SCHOOL</v>
          </cell>
          <cell r="F34">
            <v>17</v>
          </cell>
          <cell r="G34">
            <v>47</v>
          </cell>
          <cell r="H34">
            <v>79</v>
          </cell>
          <cell r="I34">
            <v>18</v>
          </cell>
          <cell r="J34">
            <v>38</v>
          </cell>
          <cell r="K34">
            <v>72</v>
          </cell>
          <cell r="L34">
            <v>43</v>
          </cell>
          <cell r="M34">
            <v>72</v>
          </cell>
          <cell r="N34" t="str">
            <v xml:space="preserve"> 0</v>
          </cell>
          <cell r="O34">
            <v>386</v>
          </cell>
          <cell r="P34">
            <v>99</v>
          </cell>
          <cell r="Q34" t="str">
            <v>YES</v>
          </cell>
          <cell r="R34" t="str">
            <v>NO</v>
          </cell>
          <cell r="T34" t="str">
            <v>YES</v>
          </cell>
          <cell r="U34" t="str">
            <v>YES</v>
          </cell>
          <cell r="W34">
            <v>16</v>
          </cell>
          <cell r="X34">
            <v>26</v>
          </cell>
          <cell r="Y34">
            <v>10</v>
          </cell>
          <cell r="Z34">
            <v>72</v>
          </cell>
          <cell r="AA34">
            <v>12</v>
          </cell>
          <cell r="AB34">
            <v>32</v>
          </cell>
          <cell r="AC34">
            <v>20</v>
          </cell>
          <cell r="AD34">
            <v>52</v>
          </cell>
          <cell r="AE34">
            <v>60</v>
          </cell>
          <cell r="AF34">
            <v>65</v>
          </cell>
          <cell r="AG34">
            <v>5</v>
          </cell>
          <cell r="AH34">
            <v>140</v>
          </cell>
          <cell r="AI34">
            <v>56</v>
          </cell>
          <cell r="AJ34">
            <v>62</v>
          </cell>
          <cell r="AK34">
            <v>6</v>
          </cell>
          <cell r="AL34">
            <v>68</v>
          </cell>
          <cell r="AM34">
            <v>54</v>
          </cell>
          <cell r="AN34">
            <v>63</v>
          </cell>
          <cell r="AO34">
            <v>9</v>
          </cell>
          <cell r="AP34">
            <v>72</v>
          </cell>
          <cell r="AQ34">
            <v>27</v>
          </cell>
          <cell r="AR34">
            <v>30</v>
          </cell>
          <cell r="AS34">
            <v>3</v>
          </cell>
          <cell r="AT34">
            <v>33</v>
          </cell>
          <cell r="AU34">
            <v>437</v>
          </cell>
          <cell r="AV34" t="str">
            <v>50/50</v>
          </cell>
          <cell r="AW34">
            <v>823</v>
          </cell>
          <cell r="AX34" t="str">
            <v>YES</v>
          </cell>
          <cell r="AY34" t="str">
            <v>D</v>
          </cell>
          <cell r="AZ34" t="str">
            <v>D</v>
          </cell>
          <cell r="BA34" t="str">
            <v>F</v>
          </cell>
          <cell r="BB34" t="str">
            <v>F</v>
          </cell>
          <cell r="BC34" t="str">
            <v>D</v>
          </cell>
          <cell r="BD34" t="str">
            <v>D</v>
          </cell>
          <cell r="BE34" t="str">
            <v>D</v>
          </cell>
          <cell r="BF34" t="str">
            <v>D</v>
          </cell>
          <cell r="BG34" t="str">
            <v>F</v>
          </cell>
          <cell r="BH34" t="str">
            <v>D</v>
          </cell>
          <cell r="BI34" t="str">
            <v>D</v>
          </cell>
          <cell r="BJ34" t="str">
            <v>D</v>
          </cell>
          <cell r="BK34" t="str">
            <v>NO</v>
          </cell>
          <cell r="BL34" t="str">
            <v>03</v>
          </cell>
          <cell r="BM34">
            <v>70.934030000000007</v>
          </cell>
          <cell r="BN34">
            <v>99.477459999999994</v>
          </cell>
          <cell r="BO34">
            <v>5</v>
          </cell>
          <cell r="BP34" t="str">
            <v>YES</v>
          </cell>
        </row>
        <row r="35">
          <cell r="D35" t="str">
            <v>7391</v>
          </cell>
          <cell r="E35" t="str">
            <v>MIAMI LAKES EDUCATIONAL CENTER</v>
          </cell>
          <cell r="F35">
            <v>62</v>
          </cell>
          <cell r="G35">
            <v>85</v>
          </cell>
          <cell r="H35">
            <v>94</v>
          </cell>
          <cell r="I35">
            <v>36</v>
          </cell>
          <cell r="J35">
            <v>62</v>
          </cell>
          <cell r="K35">
            <v>81</v>
          </cell>
          <cell r="L35">
            <v>55</v>
          </cell>
          <cell r="M35">
            <v>74</v>
          </cell>
          <cell r="N35" t="str">
            <v xml:space="preserve"> 0</v>
          </cell>
          <cell r="O35">
            <v>549</v>
          </cell>
          <cell r="P35">
            <v>100</v>
          </cell>
          <cell r="Q35" t="str">
            <v>YES</v>
          </cell>
          <cell r="R35" t="str">
            <v>YES</v>
          </cell>
          <cell r="T35" t="str">
            <v>YES</v>
          </cell>
          <cell r="U35" t="str">
            <v>YES</v>
          </cell>
          <cell r="W35">
            <v>33</v>
          </cell>
          <cell r="X35">
            <v>50</v>
          </cell>
          <cell r="Y35">
            <v>17</v>
          </cell>
          <cell r="Z35">
            <v>134</v>
          </cell>
          <cell r="AA35">
            <v>61</v>
          </cell>
          <cell r="AB35">
            <v>85</v>
          </cell>
          <cell r="AC35">
            <v>20</v>
          </cell>
          <cell r="AD35">
            <v>100</v>
          </cell>
          <cell r="AE35">
            <v>93</v>
          </cell>
          <cell r="AF35">
            <v>95</v>
          </cell>
          <cell r="AG35">
            <v>2</v>
          </cell>
          <cell r="AH35">
            <v>194</v>
          </cell>
          <cell r="AI35">
            <v>86</v>
          </cell>
          <cell r="AJ35">
            <v>86</v>
          </cell>
          <cell r="AK35">
            <v>0</v>
          </cell>
          <cell r="AL35">
            <v>86</v>
          </cell>
          <cell r="AM35">
            <v>61</v>
          </cell>
          <cell r="AN35">
            <v>75</v>
          </cell>
          <cell r="AO35">
            <v>14</v>
          </cell>
          <cell r="AP35">
            <v>89</v>
          </cell>
          <cell r="AQ35">
            <v>41</v>
          </cell>
          <cell r="AR35">
            <v>54</v>
          </cell>
          <cell r="AS35">
            <v>13</v>
          </cell>
          <cell r="AT35">
            <v>67</v>
          </cell>
          <cell r="AU35">
            <v>670</v>
          </cell>
          <cell r="AV35" t="str">
            <v>50/50</v>
          </cell>
          <cell r="AW35">
            <v>1219</v>
          </cell>
          <cell r="AX35" t="str">
            <v>YES</v>
          </cell>
          <cell r="AY35" t="str">
            <v>A</v>
          </cell>
          <cell r="AZ35" t="str">
            <v>A</v>
          </cell>
          <cell r="BA35" t="str">
            <v>A</v>
          </cell>
          <cell r="BB35" t="str">
            <v>B</v>
          </cell>
          <cell r="BC35" t="str">
            <v>A</v>
          </cell>
          <cell r="BD35" t="str">
            <v>B</v>
          </cell>
          <cell r="BE35" t="str">
            <v>C</v>
          </cell>
          <cell r="BF35" t="str">
            <v>C</v>
          </cell>
          <cell r="BG35" t="str">
            <v>C</v>
          </cell>
          <cell r="BH35" t="str">
            <v>N</v>
          </cell>
          <cell r="BK35" t="str">
            <v>NO</v>
          </cell>
          <cell r="BL35" t="str">
            <v>03</v>
          </cell>
          <cell r="BM35">
            <v>67.179479999999998</v>
          </cell>
          <cell r="BN35">
            <v>96.089740000000006</v>
          </cell>
          <cell r="BO35">
            <v>5</v>
          </cell>
          <cell r="BP35" t="str">
            <v>YES</v>
          </cell>
        </row>
        <row r="36">
          <cell r="D36" t="str">
            <v>7411</v>
          </cell>
          <cell r="E36" t="str">
            <v>MIAMI NORTHWESTERN SENIOR HIGH</v>
          </cell>
          <cell r="F36">
            <v>19</v>
          </cell>
          <cell r="G36">
            <v>55</v>
          </cell>
          <cell r="H36">
            <v>85</v>
          </cell>
          <cell r="I36">
            <v>17</v>
          </cell>
          <cell r="J36">
            <v>37</v>
          </cell>
          <cell r="K36">
            <v>73</v>
          </cell>
          <cell r="L36">
            <v>46</v>
          </cell>
          <cell r="M36">
            <v>74</v>
          </cell>
          <cell r="N36" t="str">
            <v xml:space="preserve"> 0</v>
          </cell>
          <cell r="O36">
            <v>406</v>
          </cell>
          <cell r="P36">
            <v>100</v>
          </cell>
          <cell r="Q36" t="str">
            <v>NO</v>
          </cell>
          <cell r="R36" t="str">
            <v>NO</v>
          </cell>
          <cell r="S36" t="str">
            <v>YES</v>
          </cell>
          <cell r="T36" t="str">
            <v>YES</v>
          </cell>
          <cell r="U36" t="str">
            <v>YES</v>
          </cell>
          <cell r="W36">
            <v>19</v>
          </cell>
          <cell r="X36">
            <v>36</v>
          </cell>
          <cell r="Y36">
            <v>17</v>
          </cell>
          <cell r="Z36">
            <v>106</v>
          </cell>
          <cell r="AA36">
            <v>28</v>
          </cell>
          <cell r="AB36">
            <v>10</v>
          </cell>
          <cell r="AC36">
            <v>-5</v>
          </cell>
          <cell r="AD36">
            <v>5</v>
          </cell>
          <cell r="AE36">
            <v>67</v>
          </cell>
          <cell r="AF36">
            <v>72</v>
          </cell>
          <cell r="AG36">
            <v>5</v>
          </cell>
          <cell r="AH36">
            <v>154</v>
          </cell>
          <cell r="AI36">
            <v>60</v>
          </cell>
          <cell r="AJ36">
            <v>66</v>
          </cell>
          <cell r="AK36">
            <v>6</v>
          </cell>
          <cell r="AL36">
            <v>72</v>
          </cell>
          <cell r="AM36">
            <v>62</v>
          </cell>
          <cell r="AN36">
            <v>66</v>
          </cell>
          <cell r="AO36">
            <v>4</v>
          </cell>
          <cell r="AP36">
            <v>70</v>
          </cell>
          <cell r="AQ36">
            <v>30</v>
          </cell>
          <cell r="AR36">
            <v>32</v>
          </cell>
          <cell r="AS36">
            <v>2</v>
          </cell>
          <cell r="AT36">
            <v>34</v>
          </cell>
          <cell r="AU36">
            <v>441</v>
          </cell>
          <cell r="AV36" t="str">
            <v>50/50</v>
          </cell>
          <cell r="AW36">
            <v>847</v>
          </cell>
          <cell r="AX36" t="str">
            <v>YES</v>
          </cell>
          <cell r="AY36" t="str">
            <v>D</v>
          </cell>
          <cell r="AZ36" t="str">
            <v>F</v>
          </cell>
          <cell r="BA36" t="str">
            <v>D</v>
          </cell>
          <cell r="BB36" t="str">
            <v>F</v>
          </cell>
          <cell r="BC36" t="str">
            <v>D</v>
          </cell>
          <cell r="BD36" t="str">
            <v>D</v>
          </cell>
          <cell r="BE36" t="str">
            <v>D</v>
          </cell>
          <cell r="BF36" t="str">
            <v>F</v>
          </cell>
          <cell r="BG36" t="str">
            <v>F</v>
          </cell>
          <cell r="BH36" t="str">
            <v>D</v>
          </cell>
          <cell r="BI36" t="str">
            <v>D</v>
          </cell>
          <cell r="BJ36" t="str">
            <v>D</v>
          </cell>
          <cell r="BK36" t="str">
            <v>NO</v>
          </cell>
          <cell r="BL36" t="str">
            <v>03</v>
          </cell>
          <cell r="BM36">
            <v>82.824650000000005</v>
          </cell>
          <cell r="BN36">
            <v>99.700770000000006</v>
          </cell>
          <cell r="BO36">
            <v>5</v>
          </cell>
          <cell r="BP36" t="str">
            <v>YES</v>
          </cell>
        </row>
        <row r="37">
          <cell r="D37" t="str">
            <v>7431</v>
          </cell>
          <cell r="E37" t="str">
            <v>MIAMI PALMETTO SENIOR HIGH SCHOOL</v>
          </cell>
          <cell r="F37">
            <v>63</v>
          </cell>
          <cell r="G37">
            <v>84</v>
          </cell>
          <cell r="H37">
            <v>88</v>
          </cell>
          <cell r="I37">
            <v>49</v>
          </cell>
          <cell r="J37">
            <v>59</v>
          </cell>
          <cell r="K37">
            <v>79</v>
          </cell>
          <cell r="L37">
            <v>44</v>
          </cell>
          <cell r="M37">
            <v>65</v>
          </cell>
          <cell r="N37" t="str">
            <v>10</v>
          </cell>
          <cell r="O37">
            <v>541</v>
          </cell>
          <cell r="P37">
            <v>99</v>
          </cell>
          <cell r="Q37" t="str">
            <v>YES</v>
          </cell>
          <cell r="R37" t="str">
            <v>NO</v>
          </cell>
          <cell r="S37" t="str">
            <v>NO</v>
          </cell>
          <cell r="T37" t="str">
            <v>YES</v>
          </cell>
          <cell r="U37" t="str">
            <v>YES</v>
          </cell>
          <cell r="W37">
            <v>68</v>
          </cell>
          <cell r="X37">
            <v>73</v>
          </cell>
          <cell r="Y37">
            <v>5</v>
          </cell>
          <cell r="Z37">
            <v>156</v>
          </cell>
          <cell r="AA37">
            <v>87</v>
          </cell>
          <cell r="AB37">
            <v>91</v>
          </cell>
          <cell r="AC37">
            <v>4</v>
          </cell>
          <cell r="AD37">
            <v>95</v>
          </cell>
          <cell r="AE37">
            <v>84</v>
          </cell>
          <cell r="AF37">
            <v>88</v>
          </cell>
          <cell r="AG37">
            <v>4</v>
          </cell>
          <cell r="AH37">
            <v>184</v>
          </cell>
          <cell r="AI37">
            <v>68</v>
          </cell>
          <cell r="AJ37">
            <v>71</v>
          </cell>
          <cell r="AK37">
            <v>3</v>
          </cell>
          <cell r="AL37">
            <v>74</v>
          </cell>
          <cell r="AM37">
            <v>83</v>
          </cell>
          <cell r="AN37">
            <v>86</v>
          </cell>
          <cell r="AO37">
            <v>3</v>
          </cell>
          <cell r="AP37">
            <v>89</v>
          </cell>
          <cell r="AQ37">
            <v>71</v>
          </cell>
          <cell r="AR37">
            <v>76</v>
          </cell>
          <cell r="AS37">
            <v>5</v>
          </cell>
          <cell r="AT37">
            <v>81</v>
          </cell>
          <cell r="AU37">
            <v>679</v>
          </cell>
          <cell r="AV37" t="str">
            <v>50/50</v>
          </cell>
          <cell r="AW37">
            <v>1220</v>
          </cell>
          <cell r="AX37" t="str">
            <v>YES</v>
          </cell>
          <cell r="AY37" t="str">
            <v>B</v>
          </cell>
          <cell r="AZ37" t="str">
            <v>A</v>
          </cell>
          <cell r="BA37" t="str">
            <v>A</v>
          </cell>
          <cell r="BB37" t="str">
            <v>B</v>
          </cell>
          <cell r="BC37" t="str">
            <v>A</v>
          </cell>
          <cell r="BD37" t="str">
            <v>A</v>
          </cell>
          <cell r="BE37" t="str">
            <v>B</v>
          </cell>
          <cell r="BF37" t="str">
            <v>A</v>
          </cell>
          <cell r="BG37" t="str">
            <v>A</v>
          </cell>
          <cell r="BH37" t="str">
            <v>A</v>
          </cell>
          <cell r="BI37" t="str">
            <v>C</v>
          </cell>
          <cell r="BJ37" t="str">
            <v>C</v>
          </cell>
          <cell r="BK37" t="str">
            <v>NO</v>
          </cell>
          <cell r="BL37" t="str">
            <v>03</v>
          </cell>
          <cell r="BM37">
            <v>23.123989999999999</v>
          </cell>
          <cell r="BN37">
            <v>59.903379999999999</v>
          </cell>
          <cell r="BO37">
            <v>5</v>
          </cell>
          <cell r="BP37" t="str">
            <v>NO</v>
          </cell>
        </row>
        <row r="38">
          <cell r="D38" t="str">
            <v>7461</v>
          </cell>
          <cell r="E38" t="str">
            <v>MIAMI SENIOR HIGH SCHOOL</v>
          </cell>
          <cell r="F38">
            <v>32</v>
          </cell>
          <cell r="G38">
            <v>67</v>
          </cell>
          <cell r="H38">
            <v>88</v>
          </cell>
          <cell r="I38">
            <v>29</v>
          </cell>
          <cell r="J38">
            <v>51</v>
          </cell>
          <cell r="K38">
            <v>78</v>
          </cell>
          <cell r="L38">
            <v>55</v>
          </cell>
          <cell r="M38">
            <v>79</v>
          </cell>
          <cell r="N38" t="str">
            <v xml:space="preserve"> 0</v>
          </cell>
          <cell r="O38">
            <v>479</v>
          </cell>
          <cell r="P38">
            <v>99</v>
          </cell>
          <cell r="Q38" t="str">
            <v>YES</v>
          </cell>
          <cell r="R38" t="str">
            <v>YES</v>
          </cell>
          <cell r="T38" t="str">
            <v>YES</v>
          </cell>
          <cell r="U38" t="str">
            <v>YES</v>
          </cell>
          <cell r="W38">
            <v>37</v>
          </cell>
          <cell r="X38">
            <v>35</v>
          </cell>
          <cell r="Y38">
            <v>0</v>
          </cell>
          <cell r="Z38">
            <v>70</v>
          </cell>
          <cell r="AA38">
            <v>55</v>
          </cell>
          <cell r="AB38">
            <v>59</v>
          </cell>
          <cell r="AC38">
            <v>4</v>
          </cell>
          <cell r="AD38">
            <v>63</v>
          </cell>
          <cell r="AE38">
            <v>69</v>
          </cell>
          <cell r="AF38">
            <v>73</v>
          </cell>
          <cell r="AG38">
            <v>4</v>
          </cell>
          <cell r="AH38">
            <v>154</v>
          </cell>
          <cell r="AI38">
            <v>64</v>
          </cell>
          <cell r="AJ38">
            <v>64</v>
          </cell>
          <cell r="AK38">
            <v>0</v>
          </cell>
          <cell r="AL38">
            <v>64</v>
          </cell>
          <cell r="AM38">
            <v>58</v>
          </cell>
          <cell r="AN38">
            <v>67</v>
          </cell>
          <cell r="AO38">
            <v>9</v>
          </cell>
          <cell r="AP38">
            <v>76</v>
          </cell>
          <cell r="AQ38">
            <v>36</v>
          </cell>
          <cell r="AR38">
            <v>39</v>
          </cell>
          <cell r="AS38">
            <v>3</v>
          </cell>
          <cell r="AT38">
            <v>42</v>
          </cell>
          <cell r="AU38">
            <v>469</v>
          </cell>
          <cell r="AV38" t="str">
            <v>50/50</v>
          </cell>
          <cell r="AW38">
            <v>948</v>
          </cell>
          <cell r="AX38" t="str">
            <v>NO</v>
          </cell>
          <cell r="AY38" t="str">
            <v>C</v>
          </cell>
          <cell r="AZ38" t="str">
            <v>C</v>
          </cell>
          <cell r="BA38" t="str">
            <v>C</v>
          </cell>
          <cell r="BB38" t="str">
            <v>D</v>
          </cell>
          <cell r="BC38" t="str">
            <v>C</v>
          </cell>
          <cell r="BD38" t="str">
            <v>C</v>
          </cell>
          <cell r="BE38" t="str">
            <v>C</v>
          </cell>
          <cell r="BF38" t="str">
            <v>D</v>
          </cell>
          <cell r="BG38" t="str">
            <v>D</v>
          </cell>
          <cell r="BH38" t="str">
            <v>D</v>
          </cell>
          <cell r="BI38" t="str">
            <v>D</v>
          </cell>
          <cell r="BJ38" t="str">
            <v>D</v>
          </cell>
          <cell r="BK38" t="str">
            <v>NO</v>
          </cell>
          <cell r="BL38" t="str">
            <v>03</v>
          </cell>
          <cell r="BM38">
            <v>86.645179999999996</v>
          </cell>
          <cell r="BN38">
            <v>98.030789999999996</v>
          </cell>
          <cell r="BO38">
            <v>5</v>
          </cell>
          <cell r="BP38" t="str">
            <v>YES</v>
          </cell>
        </row>
        <row r="39">
          <cell r="D39" t="str">
            <v>7511</v>
          </cell>
          <cell r="E39" t="str">
            <v>MIAMI SPRINGS SENIOR HIGH SCHOOL</v>
          </cell>
          <cell r="F39">
            <v>40</v>
          </cell>
          <cell r="G39">
            <v>75</v>
          </cell>
          <cell r="H39">
            <v>88</v>
          </cell>
          <cell r="I39">
            <v>29</v>
          </cell>
          <cell r="J39">
            <v>52</v>
          </cell>
          <cell r="K39">
            <v>81</v>
          </cell>
          <cell r="L39">
            <v>43</v>
          </cell>
          <cell r="M39">
            <v>79</v>
          </cell>
          <cell r="N39" t="str">
            <v>10</v>
          </cell>
          <cell r="O39">
            <v>497</v>
          </cell>
          <cell r="P39">
            <v>99</v>
          </cell>
          <cell r="Q39" t="str">
            <v>YES</v>
          </cell>
          <cell r="R39" t="str">
            <v>NO</v>
          </cell>
          <cell r="S39" t="str">
            <v>NO</v>
          </cell>
          <cell r="T39" t="str">
            <v>YES</v>
          </cell>
          <cell r="U39" t="str">
            <v>YES</v>
          </cell>
          <cell r="W39">
            <v>24</v>
          </cell>
          <cell r="X39">
            <v>33</v>
          </cell>
          <cell r="Y39">
            <v>9</v>
          </cell>
          <cell r="Z39">
            <v>84</v>
          </cell>
          <cell r="AA39">
            <v>58</v>
          </cell>
          <cell r="AB39">
            <v>54</v>
          </cell>
          <cell r="AC39">
            <v>0</v>
          </cell>
          <cell r="AD39">
            <v>54</v>
          </cell>
          <cell r="AE39">
            <v>70</v>
          </cell>
          <cell r="AF39">
            <v>81</v>
          </cell>
          <cell r="AG39">
            <v>11</v>
          </cell>
          <cell r="AH39">
            <v>184</v>
          </cell>
          <cell r="AI39">
            <v>62</v>
          </cell>
          <cell r="AJ39">
            <v>74</v>
          </cell>
          <cell r="AK39">
            <v>12</v>
          </cell>
          <cell r="AL39">
            <v>86</v>
          </cell>
          <cell r="AM39">
            <v>56</v>
          </cell>
          <cell r="AN39">
            <v>74</v>
          </cell>
          <cell r="AO39">
            <v>18</v>
          </cell>
          <cell r="AP39">
            <v>92</v>
          </cell>
          <cell r="AQ39">
            <v>41</v>
          </cell>
          <cell r="AR39">
            <v>58</v>
          </cell>
          <cell r="AS39">
            <v>17</v>
          </cell>
          <cell r="AT39">
            <v>75</v>
          </cell>
          <cell r="AU39">
            <v>575</v>
          </cell>
          <cell r="AV39" t="str">
            <v>50/50</v>
          </cell>
          <cell r="AW39">
            <v>1072</v>
          </cell>
          <cell r="AX39" t="str">
            <v>YES</v>
          </cell>
          <cell r="AY39" t="str">
            <v>B</v>
          </cell>
          <cell r="AZ39" t="str">
            <v>B</v>
          </cell>
          <cell r="BA39" t="str">
            <v>B</v>
          </cell>
          <cell r="BB39" t="str">
            <v>C</v>
          </cell>
          <cell r="BC39" t="str">
            <v>B</v>
          </cell>
          <cell r="BD39" t="str">
            <v>B</v>
          </cell>
          <cell r="BE39" t="str">
            <v>C</v>
          </cell>
          <cell r="BF39" t="str">
            <v>D</v>
          </cell>
          <cell r="BG39" t="str">
            <v>D</v>
          </cell>
          <cell r="BH39" t="str">
            <v>D</v>
          </cell>
          <cell r="BI39" t="str">
            <v>D</v>
          </cell>
          <cell r="BJ39" t="str">
            <v>D</v>
          </cell>
          <cell r="BK39" t="str">
            <v>NO</v>
          </cell>
          <cell r="BL39" t="str">
            <v>03</v>
          </cell>
          <cell r="BM39">
            <v>68.179389999999998</v>
          </cell>
          <cell r="BN39">
            <v>92.68553</v>
          </cell>
          <cell r="BO39">
            <v>5</v>
          </cell>
          <cell r="BP39" t="str">
            <v>YES</v>
          </cell>
        </row>
        <row r="40">
          <cell r="D40" t="str">
            <v>7531</v>
          </cell>
          <cell r="E40" t="str">
            <v>MIAMI SUNSET SENIOR HIGH SCHOOL</v>
          </cell>
          <cell r="F40">
            <v>46</v>
          </cell>
          <cell r="G40">
            <v>74</v>
          </cell>
          <cell r="H40">
            <v>85</v>
          </cell>
          <cell r="I40">
            <v>25</v>
          </cell>
          <cell r="J40">
            <v>54</v>
          </cell>
          <cell r="K40">
            <v>77</v>
          </cell>
          <cell r="L40">
            <v>53</v>
          </cell>
          <cell r="M40">
            <v>65</v>
          </cell>
          <cell r="N40" t="str">
            <v>10</v>
          </cell>
          <cell r="O40">
            <v>489</v>
          </cell>
          <cell r="P40">
            <v>99</v>
          </cell>
          <cell r="Q40" t="str">
            <v>YES</v>
          </cell>
          <cell r="R40" t="str">
            <v>YES</v>
          </cell>
          <cell r="T40" t="str">
            <v>YES</v>
          </cell>
          <cell r="U40" t="str">
            <v>YES</v>
          </cell>
          <cell r="W40">
            <v>29</v>
          </cell>
          <cell r="X40">
            <v>36</v>
          </cell>
          <cell r="Y40">
            <v>7</v>
          </cell>
          <cell r="Z40">
            <v>86</v>
          </cell>
          <cell r="AA40">
            <v>44</v>
          </cell>
          <cell r="AB40">
            <v>46</v>
          </cell>
          <cell r="AC40">
            <v>2</v>
          </cell>
          <cell r="AD40">
            <v>48</v>
          </cell>
          <cell r="AE40">
            <v>82</v>
          </cell>
          <cell r="AF40">
            <v>82</v>
          </cell>
          <cell r="AG40">
            <v>0</v>
          </cell>
          <cell r="AH40">
            <v>164</v>
          </cell>
          <cell r="AI40">
            <v>76</v>
          </cell>
          <cell r="AJ40">
            <v>71</v>
          </cell>
          <cell r="AK40">
            <v>0</v>
          </cell>
          <cell r="AL40">
            <v>71</v>
          </cell>
          <cell r="AM40">
            <v>57</v>
          </cell>
          <cell r="AN40">
            <v>63</v>
          </cell>
          <cell r="AO40">
            <v>6</v>
          </cell>
          <cell r="AP40">
            <v>69</v>
          </cell>
          <cell r="AQ40">
            <v>40</v>
          </cell>
          <cell r="AR40">
            <v>50</v>
          </cell>
          <cell r="AS40">
            <v>10</v>
          </cell>
          <cell r="AT40">
            <v>60</v>
          </cell>
          <cell r="AU40">
            <v>498</v>
          </cell>
          <cell r="AV40" t="str">
            <v>50/50</v>
          </cell>
          <cell r="AW40">
            <v>987</v>
          </cell>
          <cell r="AX40" t="str">
            <v>NO</v>
          </cell>
          <cell r="AY40" t="str">
            <v>C</v>
          </cell>
          <cell r="AZ40" t="str">
            <v>B</v>
          </cell>
          <cell r="BA40" t="str">
            <v>B</v>
          </cell>
          <cell r="BB40" t="str">
            <v>D</v>
          </cell>
          <cell r="BC40" t="str">
            <v>C</v>
          </cell>
          <cell r="BD40" t="str">
            <v>C</v>
          </cell>
          <cell r="BE40" t="str">
            <v>C</v>
          </cell>
          <cell r="BF40" t="str">
            <v>C</v>
          </cell>
          <cell r="BG40" t="str">
            <v>C</v>
          </cell>
          <cell r="BH40" t="str">
            <v>C</v>
          </cell>
          <cell r="BI40" t="str">
            <v>C</v>
          </cell>
          <cell r="BJ40" t="str">
            <v>C</v>
          </cell>
          <cell r="BK40" t="str">
            <v>NO</v>
          </cell>
          <cell r="BL40" t="str">
            <v>03</v>
          </cell>
          <cell r="BM40">
            <v>59.88805</v>
          </cell>
          <cell r="BN40">
            <v>89.514920000000004</v>
          </cell>
          <cell r="BO40">
            <v>5</v>
          </cell>
          <cell r="BP40" t="str">
            <v>YES</v>
          </cell>
        </row>
        <row r="41">
          <cell r="D41" t="str">
            <v>7541</v>
          </cell>
          <cell r="E41" t="str">
            <v>NORTH MIAMI BEACH SENIOR HIGH</v>
          </cell>
          <cell r="F41">
            <v>35</v>
          </cell>
          <cell r="G41">
            <v>70</v>
          </cell>
          <cell r="H41">
            <v>89</v>
          </cell>
          <cell r="I41">
            <v>34</v>
          </cell>
          <cell r="J41">
            <v>45</v>
          </cell>
          <cell r="K41">
            <v>76</v>
          </cell>
          <cell r="L41">
            <v>41</v>
          </cell>
          <cell r="M41">
            <v>74</v>
          </cell>
          <cell r="N41" t="str">
            <v xml:space="preserve"> 0</v>
          </cell>
          <cell r="O41">
            <v>464</v>
          </cell>
          <cell r="P41">
            <v>99</v>
          </cell>
          <cell r="Q41" t="str">
            <v>NO</v>
          </cell>
          <cell r="R41" t="str">
            <v>NO</v>
          </cell>
          <cell r="S41" t="str">
            <v>NO</v>
          </cell>
          <cell r="T41" t="str">
            <v>YES</v>
          </cell>
          <cell r="U41" t="str">
            <v>YES</v>
          </cell>
          <cell r="W41">
            <v>23</v>
          </cell>
          <cell r="X41">
            <v>38</v>
          </cell>
          <cell r="Y41">
            <v>15</v>
          </cell>
          <cell r="Z41">
            <v>106</v>
          </cell>
          <cell r="AA41">
            <v>42</v>
          </cell>
          <cell r="AB41">
            <v>55</v>
          </cell>
          <cell r="AC41">
            <v>13</v>
          </cell>
          <cell r="AD41">
            <v>68</v>
          </cell>
          <cell r="AE41">
            <v>73</v>
          </cell>
          <cell r="AF41">
            <v>78</v>
          </cell>
          <cell r="AG41">
            <v>5</v>
          </cell>
          <cell r="AH41">
            <v>166</v>
          </cell>
          <cell r="AI41">
            <v>59</v>
          </cell>
          <cell r="AJ41">
            <v>74</v>
          </cell>
          <cell r="AK41">
            <v>15</v>
          </cell>
          <cell r="AL41">
            <v>89</v>
          </cell>
          <cell r="AM41">
            <v>70</v>
          </cell>
          <cell r="AN41">
            <v>73</v>
          </cell>
          <cell r="AO41">
            <v>3</v>
          </cell>
          <cell r="AP41">
            <v>76</v>
          </cell>
          <cell r="AQ41">
            <v>44</v>
          </cell>
          <cell r="AR41">
            <v>45</v>
          </cell>
          <cell r="AS41">
            <v>1</v>
          </cell>
          <cell r="AT41">
            <v>46</v>
          </cell>
          <cell r="AU41">
            <v>551</v>
          </cell>
          <cell r="AV41" t="str">
            <v>50/50</v>
          </cell>
          <cell r="AW41">
            <v>1015</v>
          </cell>
          <cell r="AX41" t="str">
            <v>YES</v>
          </cell>
          <cell r="AY41" t="str">
            <v>C</v>
          </cell>
          <cell r="AZ41" t="str">
            <v>D</v>
          </cell>
          <cell r="BA41" t="str">
            <v>C</v>
          </cell>
          <cell r="BB41" t="str">
            <v>D</v>
          </cell>
          <cell r="BC41" t="str">
            <v>C</v>
          </cell>
          <cell r="BD41" t="str">
            <v>C</v>
          </cell>
          <cell r="BE41" t="str">
            <v>C</v>
          </cell>
          <cell r="BF41" t="str">
            <v>C</v>
          </cell>
          <cell r="BG41" t="str">
            <v>C</v>
          </cell>
          <cell r="BH41" t="str">
            <v>D</v>
          </cell>
          <cell r="BI41" t="str">
            <v>D</v>
          </cell>
          <cell r="BJ41" t="str">
            <v>D</v>
          </cell>
          <cell r="BK41" t="str">
            <v>NO</v>
          </cell>
          <cell r="BL41" t="str">
            <v>03</v>
          </cell>
          <cell r="BM41">
            <v>79.428569999999993</v>
          </cell>
          <cell r="BN41">
            <v>96.204080000000005</v>
          </cell>
          <cell r="BO41">
            <v>5</v>
          </cell>
          <cell r="BP41" t="str">
            <v>YES</v>
          </cell>
        </row>
        <row r="42">
          <cell r="D42" t="str">
            <v>7591</v>
          </cell>
          <cell r="E42" t="str">
            <v>NORTH MIAMI SENIOR HIGH SCHOOL</v>
          </cell>
          <cell r="F42">
            <v>21</v>
          </cell>
          <cell r="G42">
            <v>55</v>
          </cell>
          <cell r="H42">
            <v>79</v>
          </cell>
          <cell r="I42">
            <v>20</v>
          </cell>
          <cell r="J42">
            <v>38</v>
          </cell>
          <cell r="K42">
            <v>70</v>
          </cell>
          <cell r="L42">
            <v>41</v>
          </cell>
          <cell r="M42">
            <v>71</v>
          </cell>
          <cell r="N42" t="str">
            <v xml:space="preserve"> 0</v>
          </cell>
          <cell r="O42">
            <v>395</v>
          </cell>
          <cell r="P42">
            <v>99</v>
          </cell>
          <cell r="Q42" t="str">
            <v>YES</v>
          </cell>
          <cell r="R42" t="str">
            <v>NO</v>
          </cell>
          <cell r="T42" t="str">
            <v>YES</v>
          </cell>
          <cell r="U42" t="str">
            <v>YES</v>
          </cell>
          <cell r="W42">
            <v>18</v>
          </cell>
          <cell r="X42">
            <v>28</v>
          </cell>
          <cell r="Y42">
            <v>10</v>
          </cell>
          <cell r="Z42">
            <v>76</v>
          </cell>
          <cell r="AA42">
            <v>74</v>
          </cell>
          <cell r="AB42">
            <v>46</v>
          </cell>
          <cell r="AC42">
            <v>-5</v>
          </cell>
          <cell r="AD42">
            <v>41</v>
          </cell>
          <cell r="AE42">
            <v>63</v>
          </cell>
          <cell r="AF42">
            <v>65</v>
          </cell>
          <cell r="AG42">
            <v>2</v>
          </cell>
          <cell r="AH42">
            <v>134</v>
          </cell>
          <cell r="AI42">
            <v>57</v>
          </cell>
          <cell r="AJ42">
            <v>62</v>
          </cell>
          <cell r="AK42">
            <v>5</v>
          </cell>
          <cell r="AL42">
            <v>67</v>
          </cell>
          <cell r="AM42">
            <v>53</v>
          </cell>
          <cell r="AN42">
            <v>75</v>
          </cell>
          <cell r="AO42">
            <v>20</v>
          </cell>
          <cell r="AP42">
            <v>95</v>
          </cell>
          <cell r="AQ42">
            <v>30</v>
          </cell>
          <cell r="AR42">
            <v>38</v>
          </cell>
          <cell r="AS42">
            <v>8</v>
          </cell>
          <cell r="AT42">
            <v>46</v>
          </cell>
          <cell r="AU42">
            <v>459</v>
          </cell>
          <cell r="AV42" t="str">
            <v>50/50</v>
          </cell>
          <cell r="AW42">
            <v>854</v>
          </cell>
          <cell r="AX42" t="str">
            <v>YES</v>
          </cell>
          <cell r="AY42" t="str">
            <v>D</v>
          </cell>
          <cell r="AZ42" t="str">
            <v>D</v>
          </cell>
          <cell r="BA42" t="str">
            <v>F</v>
          </cell>
          <cell r="BB42" t="str">
            <v>F</v>
          </cell>
          <cell r="BC42" t="str">
            <v>D</v>
          </cell>
          <cell r="BD42" t="str">
            <v>D</v>
          </cell>
          <cell r="BE42" t="str">
            <v>D</v>
          </cell>
          <cell r="BF42" t="str">
            <v>C</v>
          </cell>
          <cell r="BG42" t="str">
            <v>D</v>
          </cell>
          <cell r="BH42" t="str">
            <v>D</v>
          </cell>
          <cell r="BI42" t="str">
            <v>D</v>
          </cell>
          <cell r="BJ42" t="str">
            <v>D</v>
          </cell>
          <cell r="BK42" t="str">
            <v>NO</v>
          </cell>
          <cell r="BL42" t="str">
            <v>03</v>
          </cell>
          <cell r="BM42">
            <v>71.381450000000001</v>
          </cell>
          <cell r="BN42">
            <v>99.010620000000003</v>
          </cell>
          <cell r="BO42">
            <v>5</v>
          </cell>
          <cell r="BP42" t="str">
            <v>YES</v>
          </cell>
        </row>
        <row r="43">
          <cell r="D43" t="str">
            <v>7601</v>
          </cell>
          <cell r="E43" t="str">
            <v>WILLIAM H. TURNER TECHNICAL ARTS HIGH SCHOOL</v>
          </cell>
          <cell r="F43">
            <v>48</v>
          </cell>
          <cell r="G43">
            <v>80</v>
          </cell>
          <cell r="H43">
            <v>90</v>
          </cell>
          <cell r="I43">
            <v>23</v>
          </cell>
          <cell r="J43">
            <v>52</v>
          </cell>
          <cell r="K43">
            <v>75</v>
          </cell>
          <cell r="L43">
            <v>47</v>
          </cell>
          <cell r="M43">
            <v>63</v>
          </cell>
          <cell r="N43" t="str">
            <v>10</v>
          </cell>
          <cell r="O43">
            <v>488</v>
          </cell>
          <cell r="P43">
            <v>100</v>
          </cell>
          <cell r="Q43" t="str">
            <v>YES</v>
          </cell>
          <cell r="R43" t="str">
            <v>NO</v>
          </cell>
          <cell r="T43" t="str">
            <v>YES</v>
          </cell>
          <cell r="U43" t="str">
            <v>YES</v>
          </cell>
          <cell r="W43">
            <v>36</v>
          </cell>
          <cell r="X43">
            <v>35</v>
          </cell>
          <cell r="Y43">
            <v>0</v>
          </cell>
          <cell r="Z43">
            <v>70</v>
          </cell>
          <cell r="AA43">
            <v>25</v>
          </cell>
          <cell r="AB43">
            <v>40</v>
          </cell>
          <cell r="AC43">
            <v>15</v>
          </cell>
          <cell r="AD43">
            <v>55</v>
          </cell>
          <cell r="AE43">
            <v>89</v>
          </cell>
          <cell r="AF43">
            <v>92</v>
          </cell>
          <cell r="AG43">
            <v>3</v>
          </cell>
          <cell r="AH43">
            <v>190</v>
          </cell>
          <cell r="AI43">
            <v>78</v>
          </cell>
          <cell r="AJ43">
            <v>84</v>
          </cell>
          <cell r="AK43">
            <v>6</v>
          </cell>
          <cell r="AL43">
            <v>90</v>
          </cell>
          <cell r="AM43">
            <v>78</v>
          </cell>
          <cell r="AN43">
            <v>77</v>
          </cell>
          <cell r="AO43">
            <v>0</v>
          </cell>
          <cell r="AP43">
            <v>77</v>
          </cell>
          <cell r="AQ43">
            <v>52</v>
          </cell>
          <cell r="AR43">
            <v>53</v>
          </cell>
          <cell r="AS43">
            <v>1</v>
          </cell>
          <cell r="AT43">
            <v>54</v>
          </cell>
          <cell r="AU43">
            <v>536</v>
          </cell>
          <cell r="AV43" t="str">
            <v>50/50</v>
          </cell>
          <cell r="AW43">
            <v>1024</v>
          </cell>
          <cell r="AX43" t="str">
            <v>YES</v>
          </cell>
          <cell r="AY43" t="str">
            <v>B</v>
          </cell>
          <cell r="AZ43" t="str">
            <v>C</v>
          </cell>
          <cell r="BA43" t="str">
            <v>C</v>
          </cell>
          <cell r="BB43" t="str">
            <v>C</v>
          </cell>
          <cell r="BC43" t="str">
            <v>B</v>
          </cell>
          <cell r="BD43" t="str">
            <v>C</v>
          </cell>
          <cell r="BE43" t="str">
            <v>C</v>
          </cell>
          <cell r="BF43" t="str">
            <v>C</v>
          </cell>
          <cell r="BG43" t="str">
            <v>C</v>
          </cell>
          <cell r="BH43" t="str">
            <v>C</v>
          </cell>
          <cell r="BI43" t="str">
            <v>D</v>
          </cell>
          <cell r="BJ43" t="str">
            <v>C</v>
          </cell>
          <cell r="BK43" t="str">
            <v>NO</v>
          </cell>
          <cell r="BL43" t="str">
            <v>03</v>
          </cell>
          <cell r="BM43">
            <v>78.993049999999997</v>
          </cell>
          <cell r="BN43">
            <v>98.842590000000001</v>
          </cell>
          <cell r="BO43">
            <v>5</v>
          </cell>
          <cell r="BP43" t="str">
            <v>YES</v>
          </cell>
        </row>
        <row r="44">
          <cell r="D44" t="str">
            <v>7701</v>
          </cell>
          <cell r="E44" t="str">
            <v>SOUTH DADE SENIOR HIGH SCHOOL</v>
          </cell>
          <cell r="F44">
            <v>35</v>
          </cell>
          <cell r="G44">
            <v>64</v>
          </cell>
          <cell r="H44">
            <v>88</v>
          </cell>
          <cell r="I44">
            <v>24</v>
          </cell>
          <cell r="J44">
            <v>44</v>
          </cell>
          <cell r="K44">
            <v>69</v>
          </cell>
          <cell r="L44">
            <v>41</v>
          </cell>
          <cell r="M44">
            <v>61</v>
          </cell>
          <cell r="N44" t="str">
            <v xml:space="preserve"> 0</v>
          </cell>
          <cell r="O44">
            <v>426</v>
          </cell>
          <cell r="P44">
            <v>98</v>
          </cell>
          <cell r="Q44" t="str">
            <v>NO</v>
          </cell>
          <cell r="R44" t="str">
            <v>NO</v>
          </cell>
          <cell r="S44" t="str">
            <v>NO</v>
          </cell>
          <cell r="T44" t="str">
            <v>YES</v>
          </cell>
          <cell r="U44" t="str">
            <v>YES</v>
          </cell>
          <cell r="W44">
            <v>23</v>
          </cell>
          <cell r="X44">
            <v>33</v>
          </cell>
          <cell r="Y44">
            <v>10</v>
          </cell>
          <cell r="Z44">
            <v>86</v>
          </cell>
          <cell r="AA44">
            <v>51</v>
          </cell>
          <cell r="AB44">
            <v>57</v>
          </cell>
          <cell r="AC44">
            <v>6</v>
          </cell>
          <cell r="AD44">
            <v>63</v>
          </cell>
          <cell r="AE44">
            <v>62</v>
          </cell>
          <cell r="AF44">
            <v>73</v>
          </cell>
          <cell r="AG44">
            <v>11</v>
          </cell>
          <cell r="AH44">
            <v>168</v>
          </cell>
          <cell r="AI44">
            <v>52</v>
          </cell>
          <cell r="AJ44">
            <v>68</v>
          </cell>
          <cell r="AK44">
            <v>16</v>
          </cell>
          <cell r="AL44">
            <v>84</v>
          </cell>
          <cell r="AM44">
            <v>48</v>
          </cell>
          <cell r="AN44">
            <v>58</v>
          </cell>
          <cell r="AO44">
            <v>10</v>
          </cell>
          <cell r="AP44">
            <v>68</v>
          </cell>
          <cell r="AQ44">
            <v>29</v>
          </cell>
          <cell r="AR44">
            <v>35</v>
          </cell>
          <cell r="AS44">
            <v>6</v>
          </cell>
          <cell r="AT44">
            <v>41</v>
          </cell>
          <cell r="AU44">
            <v>510</v>
          </cell>
          <cell r="AV44" t="str">
            <v>50/50</v>
          </cell>
          <cell r="AW44">
            <v>936</v>
          </cell>
          <cell r="AX44" t="str">
            <v>YES</v>
          </cell>
          <cell r="AY44" t="str">
            <v>D</v>
          </cell>
          <cell r="AZ44" t="str">
            <v>D</v>
          </cell>
          <cell r="BA44" t="str">
            <v>D</v>
          </cell>
          <cell r="BB44" t="str">
            <v>F</v>
          </cell>
          <cell r="BC44" t="str">
            <v>D</v>
          </cell>
          <cell r="BD44" t="str">
            <v>D</v>
          </cell>
          <cell r="BE44" t="str">
            <v>D</v>
          </cell>
          <cell r="BF44" t="str">
            <v>D</v>
          </cell>
          <cell r="BG44" t="str">
            <v>D</v>
          </cell>
          <cell r="BH44" t="str">
            <v>C</v>
          </cell>
          <cell r="BI44" t="str">
            <v>D</v>
          </cell>
          <cell r="BJ44" t="str">
            <v>C</v>
          </cell>
          <cell r="BK44" t="str">
            <v>NO</v>
          </cell>
          <cell r="BL44" t="str">
            <v>03</v>
          </cell>
          <cell r="BM44">
            <v>69.829899999999995</v>
          </cell>
          <cell r="BN44">
            <v>84.452399999999997</v>
          </cell>
          <cell r="BO44">
            <v>5</v>
          </cell>
          <cell r="BP44" t="str">
            <v>YES</v>
          </cell>
        </row>
        <row r="45">
          <cell r="D45" t="str">
            <v>7721</v>
          </cell>
          <cell r="E45" t="str">
            <v>SOUTH MIAMI SENIOR HIGH SCHOOL</v>
          </cell>
          <cell r="F45">
            <v>42</v>
          </cell>
          <cell r="G45">
            <v>73</v>
          </cell>
          <cell r="H45">
            <v>88</v>
          </cell>
          <cell r="I45">
            <v>42</v>
          </cell>
          <cell r="J45">
            <v>51</v>
          </cell>
          <cell r="K45">
            <v>73</v>
          </cell>
          <cell r="L45">
            <v>43</v>
          </cell>
          <cell r="M45">
            <v>63</v>
          </cell>
          <cell r="N45" t="str">
            <v>10</v>
          </cell>
          <cell r="O45">
            <v>485</v>
          </cell>
          <cell r="P45">
            <v>98</v>
          </cell>
          <cell r="Q45" t="str">
            <v>YES</v>
          </cell>
          <cell r="R45" t="str">
            <v>NO</v>
          </cell>
          <cell r="T45" t="str">
            <v>YES</v>
          </cell>
          <cell r="U45" t="str">
            <v>YES</v>
          </cell>
          <cell r="W45">
            <v>36</v>
          </cell>
          <cell r="X45">
            <v>40</v>
          </cell>
          <cell r="Y45">
            <v>4</v>
          </cell>
          <cell r="Z45">
            <v>88</v>
          </cell>
          <cell r="AA45">
            <v>60</v>
          </cell>
          <cell r="AB45">
            <v>67</v>
          </cell>
          <cell r="AC45">
            <v>7</v>
          </cell>
          <cell r="AD45">
            <v>74</v>
          </cell>
          <cell r="AE45">
            <v>66</v>
          </cell>
          <cell r="AF45">
            <v>72</v>
          </cell>
          <cell r="AG45">
            <v>6</v>
          </cell>
          <cell r="AH45">
            <v>156</v>
          </cell>
          <cell r="AI45">
            <v>60</v>
          </cell>
          <cell r="AJ45">
            <v>54</v>
          </cell>
          <cell r="AK45">
            <v>0</v>
          </cell>
          <cell r="AL45">
            <v>54</v>
          </cell>
          <cell r="AM45">
            <v>59</v>
          </cell>
          <cell r="AN45">
            <v>66</v>
          </cell>
          <cell r="AO45">
            <v>7</v>
          </cell>
          <cell r="AP45">
            <v>73</v>
          </cell>
          <cell r="AQ45">
            <v>44</v>
          </cell>
          <cell r="AR45">
            <v>54</v>
          </cell>
          <cell r="AS45">
            <v>10</v>
          </cell>
          <cell r="AT45">
            <v>64</v>
          </cell>
          <cell r="AU45">
            <v>509</v>
          </cell>
          <cell r="AV45" t="str">
            <v>50/50</v>
          </cell>
          <cell r="AW45">
            <v>994</v>
          </cell>
          <cell r="AX45" t="str">
            <v>NO</v>
          </cell>
          <cell r="AY45" t="str">
            <v>B</v>
          </cell>
          <cell r="AZ45" t="str">
            <v>B</v>
          </cell>
          <cell r="BA45" t="str">
            <v>D</v>
          </cell>
          <cell r="BB45" t="str">
            <v>C</v>
          </cell>
          <cell r="BC45" t="str">
            <v>C</v>
          </cell>
          <cell r="BD45" t="str">
            <v>C</v>
          </cell>
          <cell r="BE45" t="str">
            <v>D</v>
          </cell>
          <cell r="BF45" t="str">
            <v>C</v>
          </cell>
          <cell r="BG45" t="str">
            <v>C</v>
          </cell>
          <cell r="BH45" t="str">
            <v>C</v>
          </cell>
          <cell r="BI45" t="str">
            <v>C</v>
          </cell>
          <cell r="BJ45" t="str">
            <v>C</v>
          </cell>
          <cell r="BK45" t="str">
            <v>NO</v>
          </cell>
          <cell r="BL45" t="str">
            <v>03</v>
          </cell>
          <cell r="BM45">
            <v>71.130949999999999</v>
          </cell>
          <cell r="BN45">
            <v>93.324820000000003</v>
          </cell>
          <cell r="BO45">
            <v>5</v>
          </cell>
          <cell r="BP45" t="str">
            <v>YES</v>
          </cell>
        </row>
        <row r="46">
          <cell r="D46" t="str">
            <v>7731</v>
          </cell>
          <cell r="E46" t="str">
            <v>MIAMI SOUTHRIDGE SENIOR HIGH</v>
          </cell>
          <cell r="F46">
            <v>25</v>
          </cell>
          <cell r="G46">
            <v>55</v>
          </cell>
          <cell r="H46">
            <v>84</v>
          </cell>
          <cell r="I46">
            <v>23</v>
          </cell>
          <cell r="J46">
            <v>44</v>
          </cell>
          <cell r="K46">
            <v>75</v>
          </cell>
          <cell r="L46">
            <v>40</v>
          </cell>
          <cell r="M46">
            <v>72</v>
          </cell>
          <cell r="N46" t="str">
            <v xml:space="preserve"> 0</v>
          </cell>
          <cell r="O46">
            <v>418</v>
          </cell>
          <cell r="P46">
            <v>98</v>
          </cell>
          <cell r="Q46" t="str">
            <v>NO</v>
          </cell>
          <cell r="R46" t="str">
            <v>NO</v>
          </cell>
          <cell r="S46" t="str">
            <v>NO</v>
          </cell>
          <cell r="T46" t="str">
            <v>YES</v>
          </cell>
          <cell r="U46" t="str">
            <v>YES</v>
          </cell>
          <cell r="W46">
            <v>15</v>
          </cell>
          <cell r="X46">
            <v>27</v>
          </cell>
          <cell r="Y46">
            <v>12</v>
          </cell>
          <cell r="Z46">
            <v>78</v>
          </cell>
          <cell r="AA46">
            <v>35</v>
          </cell>
          <cell r="AB46">
            <v>59</v>
          </cell>
          <cell r="AC46">
            <v>20</v>
          </cell>
          <cell r="AD46">
            <v>79</v>
          </cell>
          <cell r="AE46">
            <v>58</v>
          </cell>
          <cell r="AF46">
            <v>63</v>
          </cell>
          <cell r="AG46">
            <v>5</v>
          </cell>
          <cell r="AH46">
            <v>136</v>
          </cell>
          <cell r="AI46">
            <v>54</v>
          </cell>
          <cell r="AJ46">
            <v>55</v>
          </cell>
          <cell r="AK46">
            <v>1</v>
          </cell>
          <cell r="AL46">
            <v>56</v>
          </cell>
          <cell r="AM46">
            <v>51</v>
          </cell>
          <cell r="AN46">
            <v>64</v>
          </cell>
          <cell r="AO46">
            <v>13</v>
          </cell>
          <cell r="AP46">
            <v>77</v>
          </cell>
          <cell r="AQ46">
            <v>37</v>
          </cell>
          <cell r="AR46">
            <v>36</v>
          </cell>
          <cell r="AS46">
            <v>0</v>
          </cell>
          <cell r="AT46">
            <v>36</v>
          </cell>
          <cell r="AU46">
            <v>462</v>
          </cell>
          <cell r="AV46" t="str">
            <v>50/50</v>
          </cell>
          <cell r="AW46">
            <v>880</v>
          </cell>
          <cell r="AX46" t="str">
            <v>NO</v>
          </cell>
          <cell r="AY46" t="str">
            <v>D</v>
          </cell>
          <cell r="AZ46" t="str">
            <v>F</v>
          </cell>
          <cell r="BA46" t="str">
            <v>D</v>
          </cell>
          <cell r="BB46" t="str">
            <v>F</v>
          </cell>
          <cell r="BC46" t="str">
            <v>D</v>
          </cell>
          <cell r="BD46" t="str">
            <v>C</v>
          </cell>
          <cell r="BE46" t="str">
            <v>D</v>
          </cell>
          <cell r="BF46" t="str">
            <v>D</v>
          </cell>
          <cell r="BG46" t="str">
            <v>C</v>
          </cell>
          <cell r="BH46" t="str">
            <v>C</v>
          </cell>
          <cell r="BI46" t="str">
            <v>C</v>
          </cell>
          <cell r="BJ46" t="str">
            <v>C</v>
          </cell>
          <cell r="BK46" t="str">
            <v>NO</v>
          </cell>
          <cell r="BL46" t="str">
            <v>03</v>
          </cell>
          <cell r="BM46">
            <v>73.697469999999996</v>
          </cell>
          <cell r="BN46">
            <v>92.857140000000001</v>
          </cell>
          <cell r="BO46">
            <v>5</v>
          </cell>
          <cell r="BP46" t="str">
            <v>YES</v>
          </cell>
        </row>
        <row r="47">
          <cell r="D47" t="str">
            <v>7741</v>
          </cell>
          <cell r="E47" t="str">
            <v>SOUTHWEST MIAMI SENIOR HIGH</v>
          </cell>
          <cell r="F47">
            <v>48</v>
          </cell>
          <cell r="G47">
            <v>80</v>
          </cell>
          <cell r="H47">
            <v>91</v>
          </cell>
          <cell r="I47">
            <v>43</v>
          </cell>
          <cell r="J47">
            <v>56</v>
          </cell>
          <cell r="K47">
            <v>80</v>
          </cell>
          <cell r="L47">
            <v>54</v>
          </cell>
          <cell r="M47">
            <v>69</v>
          </cell>
          <cell r="N47" t="str">
            <v>10</v>
          </cell>
          <cell r="O47">
            <v>531</v>
          </cell>
          <cell r="P47">
            <v>99</v>
          </cell>
          <cell r="Q47" t="str">
            <v>YES</v>
          </cell>
          <cell r="R47" t="str">
            <v>YES</v>
          </cell>
          <cell r="T47" t="str">
            <v>YES</v>
          </cell>
          <cell r="U47" t="str">
            <v>YES</v>
          </cell>
          <cell r="W47">
            <v>40</v>
          </cell>
          <cell r="X47">
            <v>53</v>
          </cell>
          <cell r="Y47">
            <v>13</v>
          </cell>
          <cell r="Z47">
            <v>132</v>
          </cell>
          <cell r="AA47">
            <v>67</v>
          </cell>
          <cell r="AB47">
            <v>68</v>
          </cell>
          <cell r="AC47">
            <v>1</v>
          </cell>
          <cell r="AD47">
            <v>69</v>
          </cell>
          <cell r="AE47">
            <v>81</v>
          </cell>
          <cell r="AF47">
            <v>83</v>
          </cell>
          <cell r="AG47">
            <v>2</v>
          </cell>
          <cell r="AH47">
            <v>170</v>
          </cell>
          <cell r="AI47">
            <v>74</v>
          </cell>
          <cell r="AJ47">
            <v>78</v>
          </cell>
          <cell r="AK47">
            <v>4</v>
          </cell>
          <cell r="AL47">
            <v>82</v>
          </cell>
          <cell r="AM47">
            <v>61</v>
          </cell>
          <cell r="AN47">
            <v>73</v>
          </cell>
          <cell r="AO47">
            <v>12</v>
          </cell>
          <cell r="AP47">
            <v>85</v>
          </cell>
          <cell r="AQ47">
            <v>47</v>
          </cell>
          <cell r="AR47">
            <v>53</v>
          </cell>
          <cell r="AS47">
            <v>6</v>
          </cell>
          <cell r="AT47">
            <v>59</v>
          </cell>
          <cell r="AU47">
            <v>597</v>
          </cell>
          <cell r="AV47" t="str">
            <v>50/50</v>
          </cell>
          <cell r="AW47">
            <v>1128</v>
          </cell>
          <cell r="AX47" t="str">
            <v>YES</v>
          </cell>
          <cell r="AY47" t="str">
            <v>A</v>
          </cell>
          <cell r="AZ47" t="str">
            <v>B</v>
          </cell>
          <cell r="BA47" t="str">
            <v>B</v>
          </cell>
          <cell r="BB47" t="str">
            <v>C</v>
          </cell>
          <cell r="BC47" t="str">
            <v>B</v>
          </cell>
          <cell r="BD47" t="str">
            <v>C</v>
          </cell>
          <cell r="BE47" t="str">
            <v>C</v>
          </cell>
          <cell r="BF47" t="str">
            <v>C</v>
          </cell>
          <cell r="BG47" t="str">
            <v>C</v>
          </cell>
          <cell r="BH47" t="str">
            <v>D</v>
          </cell>
          <cell r="BI47" t="str">
            <v>C</v>
          </cell>
          <cell r="BJ47" t="str">
            <v>C</v>
          </cell>
          <cell r="BK47" t="str">
            <v>NO</v>
          </cell>
          <cell r="BL47" t="str">
            <v>03</v>
          </cell>
          <cell r="BM47">
            <v>66.911249999999995</v>
          </cell>
          <cell r="BN47">
            <v>92.522710000000004</v>
          </cell>
          <cell r="BO47">
            <v>5</v>
          </cell>
          <cell r="BP47" t="str">
            <v>YES</v>
          </cell>
        </row>
        <row r="48">
          <cell r="D48" t="str">
            <v>7751</v>
          </cell>
          <cell r="E48" t="str">
            <v>BARBARA GOLEMAN SENIOR HIGH</v>
          </cell>
          <cell r="F48">
            <v>47</v>
          </cell>
          <cell r="G48">
            <v>78</v>
          </cell>
          <cell r="H48">
            <v>89</v>
          </cell>
          <cell r="I48">
            <v>23</v>
          </cell>
          <cell r="J48">
            <v>52</v>
          </cell>
          <cell r="K48">
            <v>72</v>
          </cell>
          <cell r="L48">
            <v>51</v>
          </cell>
          <cell r="M48">
            <v>58</v>
          </cell>
          <cell r="N48" t="str">
            <v>10</v>
          </cell>
          <cell r="O48">
            <v>480</v>
          </cell>
          <cell r="P48">
            <v>97</v>
          </cell>
          <cell r="Q48" t="str">
            <v>YES</v>
          </cell>
          <cell r="R48" t="str">
            <v>YES</v>
          </cell>
          <cell r="T48" t="str">
            <v>YES</v>
          </cell>
          <cell r="U48" t="str">
            <v>YES</v>
          </cell>
          <cell r="W48">
            <v>21</v>
          </cell>
          <cell r="X48">
            <v>26</v>
          </cell>
          <cell r="Y48">
            <v>5</v>
          </cell>
          <cell r="Z48">
            <v>62</v>
          </cell>
          <cell r="AA48">
            <v>71</v>
          </cell>
          <cell r="AB48">
            <v>75</v>
          </cell>
          <cell r="AC48">
            <v>4</v>
          </cell>
          <cell r="AD48">
            <v>79</v>
          </cell>
          <cell r="AE48">
            <v>67</v>
          </cell>
          <cell r="AF48">
            <v>67</v>
          </cell>
          <cell r="AG48">
            <v>0</v>
          </cell>
          <cell r="AH48">
            <v>134</v>
          </cell>
          <cell r="AI48">
            <v>53</v>
          </cell>
          <cell r="AJ48">
            <v>54</v>
          </cell>
          <cell r="AK48">
            <v>1</v>
          </cell>
          <cell r="AL48">
            <v>55</v>
          </cell>
          <cell r="AM48">
            <v>59</v>
          </cell>
          <cell r="AN48">
            <v>71</v>
          </cell>
          <cell r="AO48">
            <v>12</v>
          </cell>
          <cell r="AP48">
            <v>83</v>
          </cell>
          <cell r="AQ48">
            <v>42</v>
          </cell>
          <cell r="AR48">
            <v>51</v>
          </cell>
          <cell r="AS48">
            <v>9</v>
          </cell>
          <cell r="AT48">
            <v>60</v>
          </cell>
          <cell r="AU48">
            <v>473</v>
          </cell>
          <cell r="AV48" t="str">
            <v>50/50</v>
          </cell>
          <cell r="AW48">
            <v>953</v>
          </cell>
          <cell r="AX48" t="str">
            <v>NO</v>
          </cell>
          <cell r="AY48" t="str">
            <v>C</v>
          </cell>
          <cell r="AZ48" t="str">
            <v>C</v>
          </cell>
          <cell r="BA48" t="str">
            <v>C</v>
          </cell>
          <cell r="BB48" t="str">
            <v>D</v>
          </cell>
          <cell r="BC48" t="str">
            <v>C</v>
          </cell>
          <cell r="BD48" t="str">
            <v>C</v>
          </cell>
          <cell r="BE48" t="str">
            <v>C</v>
          </cell>
          <cell r="BF48" t="str">
            <v>C</v>
          </cell>
          <cell r="BG48" t="str">
            <v>C</v>
          </cell>
          <cell r="BH48" t="str">
            <v>C</v>
          </cell>
          <cell r="BI48" t="str">
            <v>D</v>
          </cell>
          <cell r="BJ48" t="str">
            <v>D</v>
          </cell>
          <cell r="BK48" t="str">
            <v>NO</v>
          </cell>
          <cell r="BL48" t="str">
            <v>03</v>
          </cell>
          <cell r="BM48">
            <v>57.948920000000001</v>
          </cell>
          <cell r="BN48">
            <v>93.204279999999997</v>
          </cell>
          <cell r="BO48">
            <v>5</v>
          </cell>
          <cell r="BP48" t="str">
            <v>YES</v>
          </cell>
        </row>
        <row r="49">
          <cell r="D49" t="str">
            <v>7781</v>
          </cell>
          <cell r="E49" t="str">
            <v>FELIX VARELA SENIOR HIGH SCHOOL</v>
          </cell>
          <cell r="F49">
            <v>49</v>
          </cell>
          <cell r="G49">
            <v>78</v>
          </cell>
          <cell r="H49">
            <v>89</v>
          </cell>
          <cell r="I49">
            <v>36</v>
          </cell>
          <cell r="J49">
            <v>55</v>
          </cell>
          <cell r="K49">
            <v>78</v>
          </cell>
          <cell r="L49">
            <v>53</v>
          </cell>
          <cell r="M49">
            <v>68</v>
          </cell>
          <cell r="N49" t="str">
            <v>10</v>
          </cell>
          <cell r="O49">
            <v>516</v>
          </cell>
          <cell r="P49">
            <v>99</v>
          </cell>
          <cell r="Q49" t="str">
            <v>NO</v>
          </cell>
          <cell r="R49" t="str">
            <v>YES</v>
          </cell>
          <cell r="T49" t="str">
            <v>YES</v>
          </cell>
          <cell r="U49" t="str">
            <v>YES</v>
          </cell>
          <cell r="W49">
            <v>34</v>
          </cell>
          <cell r="X49">
            <v>50</v>
          </cell>
          <cell r="Y49">
            <v>16</v>
          </cell>
          <cell r="Z49">
            <v>132</v>
          </cell>
          <cell r="AA49">
            <v>70</v>
          </cell>
          <cell r="AB49">
            <v>66</v>
          </cell>
          <cell r="AC49">
            <v>0</v>
          </cell>
          <cell r="AD49">
            <v>66</v>
          </cell>
          <cell r="AE49">
            <v>83</v>
          </cell>
          <cell r="AF49">
            <v>80</v>
          </cell>
          <cell r="AG49">
            <v>0</v>
          </cell>
          <cell r="AH49">
            <v>160</v>
          </cell>
          <cell r="AI49">
            <v>72</v>
          </cell>
          <cell r="AJ49">
            <v>73</v>
          </cell>
          <cell r="AK49">
            <v>1</v>
          </cell>
          <cell r="AL49">
            <v>74</v>
          </cell>
          <cell r="AM49">
            <v>65</v>
          </cell>
          <cell r="AN49">
            <v>76</v>
          </cell>
          <cell r="AO49">
            <v>11</v>
          </cell>
          <cell r="AP49">
            <v>87</v>
          </cell>
          <cell r="AQ49">
            <v>45</v>
          </cell>
          <cell r="AR49">
            <v>58</v>
          </cell>
          <cell r="AS49">
            <v>13</v>
          </cell>
          <cell r="AT49">
            <v>71</v>
          </cell>
          <cell r="AU49">
            <v>590</v>
          </cell>
          <cell r="AV49" t="str">
            <v>50/50</v>
          </cell>
          <cell r="AW49">
            <v>1106</v>
          </cell>
          <cell r="AX49" t="str">
            <v>YES</v>
          </cell>
          <cell r="AY49" t="str">
            <v>A</v>
          </cell>
          <cell r="AZ49" t="str">
            <v>C</v>
          </cell>
          <cell r="BA49" t="str">
            <v>B</v>
          </cell>
          <cell r="BB49" t="str">
            <v>C</v>
          </cell>
          <cell r="BC49" t="str">
            <v>C</v>
          </cell>
          <cell r="BD49" t="str">
            <v>B</v>
          </cell>
          <cell r="BE49" t="str">
            <v>C</v>
          </cell>
          <cell r="BF49" t="str">
            <v>C</v>
          </cell>
          <cell r="BG49" t="str">
            <v>B</v>
          </cell>
          <cell r="BH49" t="str">
            <v>N</v>
          </cell>
          <cell r="BK49" t="str">
            <v>NO</v>
          </cell>
          <cell r="BL49" t="str">
            <v>03</v>
          </cell>
          <cell r="BM49">
            <v>54.72972</v>
          </cell>
          <cell r="BN49">
            <v>90.154439999999994</v>
          </cell>
          <cell r="BO49">
            <v>5</v>
          </cell>
          <cell r="BP49" t="str">
            <v>YES</v>
          </cell>
        </row>
        <row r="50">
          <cell r="D50" t="str">
            <v>7791</v>
          </cell>
          <cell r="E50" t="str">
            <v>BOOKER T. WASHINGTON SENIOR HIGH</v>
          </cell>
          <cell r="F50">
            <v>15</v>
          </cell>
          <cell r="G50">
            <v>48</v>
          </cell>
          <cell r="H50">
            <v>78</v>
          </cell>
          <cell r="I50">
            <v>15</v>
          </cell>
          <cell r="J50">
            <v>34</v>
          </cell>
          <cell r="K50">
            <v>66</v>
          </cell>
          <cell r="L50">
            <v>35</v>
          </cell>
          <cell r="M50">
            <v>64</v>
          </cell>
          <cell r="N50" t="str">
            <v xml:space="preserve"> 0</v>
          </cell>
          <cell r="O50">
            <v>355</v>
          </cell>
          <cell r="P50">
            <v>100</v>
          </cell>
          <cell r="Q50" t="str">
            <v>YES</v>
          </cell>
          <cell r="R50" t="str">
            <v>NO</v>
          </cell>
          <cell r="T50" t="str">
            <v>YES</v>
          </cell>
          <cell r="U50" t="str">
            <v>YES</v>
          </cell>
          <cell r="W50">
            <v>30</v>
          </cell>
          <cell r="X50">
            <v>31</v>
          </cell>
          <cell r="Y50">
            <v>1</v>
          </cell>
          <cell r="Z50">
            <v>64</v>
          </cell>
          <cell r="AA50">
            <v>17</v>
          </cell>
          <cell r="AB50">
            <v>21</v>
          </cell>
          <cell r="AC50">
            <v>4</v>
          </cell>
          <cell r="AD50">
            <v>25</v>
          </cell>
          <cell r="AE50">
            <v>53</v>
          </cell>
          <cell r="AF50">
            <v>69</v>
          </cell>
          <cell r="AG50">
            <v>16</v>
          </cell>
          <cell r="AH50">
            <v>170</v>
          </cell>
          <cell r="AI50">
            <v>50</v>
          </cell>
          <cell r="AJ50">
            <v>67</v>
          </cell>
          <cell r="AK50">
            <v>17</v>
          </cell>
          <cell r="AL50">
            <v>84</v>
          </cell>
          <cell r="AM50">
            <v>50</v>
          </cell>
          <cell r="AN50">
            <v>53</v>
          </cell>
          <cell r="AO50">
            <v>3</v>
          </cell>
          <cell r="AP50">
            <v>56</v>
          </cell>
          <cell r="AQ50">
            <v>25</v>
          </cell>
          <cell r="AR50">
            <v>17</v>
          </cell>
          <cell r="AS50">
            <v>0</v>
          </cell>
          <cell r="AT50">
            <v>17</v>
          </cell>
          <cell r="AU50">
            <v>416</v>
          </cell>
          <cell r="AV50" t="str">
            <v>50/50</v>
          </cell>
          <cell r="AW50">
            <v>771</v>
          </cell>
          <cell r="AX50" t="str">
            <v>YES</v>
          </cell>
          <cell r="AY50" t="str">
            <v>F</v>
          </cell>
          <cell r="AZ50" t="str">
            <v>F</v>
          </cell>
          <cell r="BA50" t="str">
            <v>D</v>
          </cell>
          <cell r="BB50" t="str">
            <v>F</v>
          </cell>
          <cell r="BC50" t="str">
            <v>D</v>
          </cell>
          <cell r="BD50" t="str">
            <v>D</v>
          </cell>
          <cell r="BE50" t="str">
            <v>D</v>
          </cell>
          <cell r="BF50" t="str">
            <v>F</v>
          </cell>
          <cell r="BG50" t="str">
            <v>F</v>
          </cell>
          <cell r="BH50" t="str">
            <v>D</v>
          </cell>
          <cell r="BI50" t="str">
            <v>N</v>
          </cell>
          <cell r="BK50" t="str">
            <v>NO</v>
          </cell>
          <cell r="BL50" t="str">
            <v>03</v>
          </cell>
          <cell r="BM50">
            <v>86.094669999999994</v>
          </cell>
          <cell r="BN50">
            <v>98.224850000000004</v>
          </cell>
          <cell r="BO50">
            <v>5</v>
          </cell>
          <cell r="BP50" t="str">
            <v>YES</v>
          </cell>
        </row>
      </sheetData>
      <sheetData sheetId="121"/>
      <sheetData sheetId="122"/>
      <sheetData sheetId="123"/>
      <sheetData sheetId="124"/>
      <sheetData sheetId="125"/>
      <sheetData sheetId="126">
        <row r="1">
          <cell r="B1" t="str">
            <v>SCHOOL NAME</v>
          </cell>
        </row>
      </sheetData>
      <sheetData sheetId="127">
        <row r="2">
          <cell r="F2">
            <v>40</v>
          </cell>
        </row>
      </sheetData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G9-12 Formula"/>
      <sheetName val="2011-12 Participation"/>
      <sheetName val="Points"/>
      <sheetName val="Original"/>
      <sheetName val="Grade09 FTE"/>
      <sheetName val="Grade10 FTE"/>
      <sheetName val="Grade11 FTE"/>
      <sheetName val="Grade12 FTE"/>
    </sheetNames>
    <sheetDataSet>
      <sheetData sheetId="0"/>
      <sheetData sheetId="1"/>
      <sheetData sheetId="2">
        <row r="2">
          <cell r="B2">
            <v>1</v>
          </cell>
        </row>
        <row r="3">
          <cell r="B3">
            <v>1.1000000000000001</v>
          </cell>
        </row>
        <row r="4">
          <cell r="B4">
            <v>1.2</v>
          </cell>
        </row>
        <row r="5">
          <cell r="B5">
            <v>1.3</v>
          </cell>
        </row>
        <row r="6">
          <cell r="B6">
            <v>1.4</v>
          </cell>
        </row>
        <row r="7">
          <cell r="B7">
            <v>1.5</v>
          </cell>
        </row>
        <row r="8">
          <cell r="B8">
            <v>1.6</v>
          </cell>
        </row>
        <row r="9">
          <cell r="B9">
            <v>1.7</v>
          </cell>
        </row>
        <row r="10">
          <cell r="B10">
            <v>1.8</v>
          </cell>
        </row>
        <row r="11">
          <cell r="B11">
            <v>1.9</v>
          </cell>
        </row>
        <row r="12">
          <cell r="B12">
            <v>2</v>
          </cell>
        </row>
        <row r="13">
          <cell r="B13">
            <v>2.1</v>
          </cell>
        </row>
        <row r="14">
          <cell r="B14">
            <v>2.2000000000000002</v>
          </cell>
        </row>
        <row r="15">
          <cell r="B15">
            <v>2.2999999999999998</v>
          </cell>
        </row>
        <row r="16">
          <cell r="B16">
            <v>2.4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 3-5"/>
      <sheetName val="Gr 3-6"/>
      <sheetName val="Gr 3-8"/>
      <sheetName val="Gr 6-8"/>
      <sheetName val="Gr 6-11"/>
      <sheetName val="Gr 9-11"/>
      <sheetName val="Region Report"/>
      <sheetName val="2009-2010 St&amp;Dist"/>
      <sheetName val="2010 State and District"/>
      <sheetName val="M-2009"/>
      <sheetName val="M-2010"/>
      <sheetName val="R-2009"/>
      <sheetName val="R-2010"/>
      <sheetName val="S-2009"/>
      <sheetName val="S-2010"/>
      <sheetName val="Reg-R-M 09-10"/>
      <sheetName val="Reg-Sci 09-10"/>
      <sheetName val="W09G04"/>
      <sheetName val="W09G08"/>
      <sheetName val="W09G10"/>
      <sheetName val="W10"/>
      <sheetName val="Reg-Writing 09-10"/>
      <sheetName val="Region"/>
      <sheetName val="Reg-Layout"/>
      <sheetName val="PivotAYP09"/>
      <sheetName val="AYP09"/>
      <sheetName val="AYP 0910"/>
      <sheetName val="PivotAPY10"/>
      <sheetName val="AYP10"/>
      <sheetName val="PVSchGrd"/>
      <sheetName val="2010 SG"/>
      <sheetName val="SchGrd 09-10"/>
      <sheetName val="RegionList"/>
      <sheetName val="Region 2"/>
      <sheetName val="PivotDA2010"/>
      <sheetName val="PivotDA2009"/>
      <sheetName val="2009 DA-Dade"/>
      <sheetName val="2010 DA-Dade"/>
      <sheetName val="DA 09-10"/>
      <sheetName val="SchList"/>
      <sheetName val="TG"/>
      <sheetName val="ET"/>
      <sheetName val="TGSchX"/>
      <sheetName val="ETsc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Select region here</v>
          </cell>
        </row>
        <row r="10">
          <cell r="B10" t="str">
            <v>Educational Transformation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>
            <v>9999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%Proficient G6-8"/>
      <sheetName val="Average % Correct"/>
      <sheetName val="Grade 6 Report"/>
      <sheetName val="Grade 7 Report"/>
      <sheetName val="Grade 8 Report"/>
      <sheetName val="2011DA"/>
      <sheetName val="AYP11"/>
      <sheetName val="Writing Calculation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Pivot"/>
      <sheetName val="G8MI_ALL"/>
      <sheetName val="MI-WALL formula"/>
      <sheetName val="MI-WALL Value"/>
      <sheetName val="Auto Writing Data placement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SchList"/>
      <sheetName val="DTDAS"/>
      <sheetName val="ETO"/>
      <sheetName val="Blind"/>
      <sheetName val="DIST"/>
      <sheetName val="AUTOMATE"/>
      <sheetName val="DATA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1">
          <cell r="B1" t="str">
            <v>School Name</v>
          </cell>
        </row>
        <row r="2">
          <cell r="B2" t="str">
            <v>ACADEMIR CHARTER SCHOOL WEST</v>
          </cell>
        </row>
        <row r="3">
          <cell r="B3" t="str">
            <v>ACADEMY FOR COMMUNITY ED</v>
          </cell>
        </row>
        <row r="4">
          <cell r="B4" t="str">
            <v>ACADEMY OF ARTS AND MINDS</v>
          </cell>
        </row>
        <row r="5">
          <cell r="B5" t="str">
            <v>ACADEMY OF INT'L EDUCATION</v>
          </cell>
        </row>
        <row r="6">
          <cell r="B6" t="str">
            <v>ADA MERRITT K-8 CENTER</v>
          </cell>
        </row>
        <row r="7">
          <cell r="B7" t="str">
            <v>ADVANCED LEARNING CHARTER SCH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AIR BASE ELEMENTARY</v>
          </cell>
        </row>
        <row r="12">
          <cell r="B12" t="str">
            <v>ALLAPATTAH MIDDLE</v>
          </cell>
        </row>
        <row r="13">
          <cell r="B13" t="str">
            <v>ALONZO &amp; TRACY MOURNING SH</v>
          </cell>
        </row>
        <row r="14">
          <cell r="B14" t="str">
            <v>ALTERNATIVE OUTREACH PROGRAM</v>
          </cell>
        </row>
        <row r="15">
          <cell r="B15" t="str">
            <v>ALTERNATIVE OUTREACH-EXT. YR</v>
          </cell>
        </row>
        <row r="16">
          <cell r="B16" t="str">
            <v>AMELIA EARHART ELEMENTARY</v>
          </cell>
        </row>
        <row r="17">
          <cell r="B17" t="str">
            <v>AMERICAN SENIOR</v>
          </cell>
        </row>
        <row r="18">
          <cell r="B18" t="str">
            <v>ANDOVER MIDDLE SCHOOL</v>
          </cell>
        </row>
        <row r="19">
          <cell r="B19" t="str">
            <v>ARCH CREEK ELEMENTARY SCHOOL</v>
          </cell>
        </row>
        <row r="20">
          <cell r="B20" t="str">
            <v>ARCHIMEDEAN ACADEMY</v>
          </cell>
        </row>
        <row r="21">
          <cell r="B21" t="str">
            <v>ARCHIMEDEAN CONSERVATORY</v>
          </cell>
        </row>
        <row r="22">
          <cell r="B22" t="str">
            <v>ARCHIMEDEAN UPPER CONSERV CHAR</v>
          </cell>
        </row>
        <row r="23">
          <cell r="B23" t="str">
            <v>ARCOLA LAKE ELEMENTARY</v>
          </cell>
        </row>
        <row r="24">
          <cell r="B24" t="str">
            <v>ARTHUR AND POLLY MAYS CONSERVA</v>
          </cell>
        </row>
        <row r="25">
          <cell r="B25" t="str">
            <v>ARVIDA MIDDLE SCHOOL</v>
          </cell>
        </row>
        <row r="26">
          <cell r="B26" t="str">
            <v>ASPIRA EUGENIO MARIA DE HOSTOS</v>
          </cell>
        </row>
        <row r="27">
          <cell r="B27" t="str">
            <v>ASPIRA RAUL A. MARTINEZ CHTR</v>
          </cell>
        </row>
        <row r="28">
          <cell r="B28" t="str">
            <v>ASPIRA SOUTH YOUTH LEADERSHIP</v>
          </cell>
        </row>
        <row r="29">
          <cell r="B29" t="str">
            <v>AUBURNDALE ELEMENTARY</v>
          </cell>
        </row>
        <row r="30">
          <cell r="B30" t="str">
            <v>AVENTURA CITY OF EXCELLENCE</v>
          </cell>
        </row>
        <row r="31">
          <cell r="B31" t="str">
            <v>AVENTURA WATERWAYS K-8 CENTER</v>
          </cell>
        </row>
        <row r="32">
          <cell r="B32" t="str">
            <v>AVOCADO ELEMENTARY</v>
          </cell>
        </row>
        <row r="33">
          <cell r="B33" t="str">
            <v>BALERE LANGUAGE ACADEMY</v>
          </cell>
        </row>
        <row r="34">
          <cell r="B34" t="str">
            <v>BANYAN ELEMENTARY</v>
          </cell>
        </row>
        <row r="35">
          <cell r="B35" t="str">
            <v>BARBARA GOLEMAN SENIOR HIGH</v>
          </cell>
        </row>
        <row r="36">
          <cell r="B36" t="str">
            <v>BARBARA HAWKINS ELEMENTARY</v>
          </cell>
        </row>
        <row r="37">
          <cell r="B37" t="str">
            <v>BEL-AIRE ELEMENTARY</v>
          </cell>
        </row>
        <row r="38">
          <cell r="B38" t="str">
            <v>BEN GAMLA CHARTER SCHL</v>
          </cell>
        </row>
        <row r="39">
          <cell r="B39" t="str">
            <v>BEN SHEPPARD ELEMENTARY</v>
          </cell>
        </row>
        <row r="40">
          <cell r="B40" t="str">
            <v>BENJAMIN FRANKLIN K-8 CENTER</v>
          </cell>
        </row>
        <row r="41">
          <cell r="B41" t="str">
            <v>BENT TREE ELEMENTARY</v>
          </cell>
        </row>
        <row r="42">
          <cell r="B42" t="str">
            <v>BISCAYNE ELEMENTARY</v>
          </cell>
        </row>
        <row r="43">
          <cell r="B43" t="str">
            <v>BISCAYNE GARDENS ELEMENTARY</v>
          </cell>
        </row>
        <row r="44">
          <cell r="B44" t="str">
            <v>BLUE LAKES ELEMENTARY</v>
          </cell>
        </row>
        <row r="45">
          <cell r="B45" t="str">
            <v>BOB GRAHAM EDUCATION CTR</v>
          </cell>
        </row>
        <row r="46">
          <cell r="B46" t="str">
            <v>BOOKER T. WASHINGTON SR. HIGH</v>
          </cell>
        </row>
        <row r="47">
          <cell r="B47" t="str">
            <v>BOWMAN/DOOLIN K-8 CENTER</v>
          </cell>
        </row>
        <row r="48">
          <cell r="B48" t="str">
            <v>BRENTWOOD ELEMENTARY</v>
          </cell>
        </row>
        <row r="49">
          <cell r="B49" t="str">
            <v>BRIDGEPOINT ACAD GREATER MIAMI</v>
          </cell>
        </row>
        <row r="50">
          <cell r="B50" t="str">
            <v>BRIDGEPOINT ACAD VILLAGE GREEN</v>
          </cell>
        </row>
        <row r="51">
          <cell r="B51" t="str">
            <v>BRIDGEPOINT ACADEMY</v>
          </cell>
        </row>
        <row r="52">
          <cell r="B52" t="str">
            <v>BROADMOOR ELEMENTARY</v>
          </cell>
        </row>
        <row r="53">
          <cell r="B53" t="str">
            <v>BROWNSVILLE MIDDLE</v>
          </cell>
        </row>
        <row r="54">
          <cell r="B54" t="str">
            <v>BUNCHE PARK ELEMENTARY</v>
          </cell>
        </row>
        <row r="55">
          <cell r="B55" t="str">
            <v>CALUSA ELEMENTARY</v>
          </cell>
        </row>
        <row r="56">
          <cell r="B56" t="str">
            <v>CAMPBELL DRIVE K-8 CENTER</v>
          </cell>
        </row>
        <row r="57">
          <cell r="B57" t="str">
            <v>CAMPBELL DRIVE MIDDLE</v>
          </cell>
        </row>
        <row r="58">
          <cell r="B58" t="str">
            <v>CARIBBEAN ELEMENTARY</v>
          </cell>
        </row>
        <row r="59">
          <cell r="B59" t="str">
            <v>CAROL CITY ELEMENTARY</v>
          </cell>
        </row>
        <row r="60">
          <cell r="B60" t="str">
            <v>CAROL CITY MIDDLE</v>
          </cell>
        </row>
        <row r="61">
          <cell r="B61" t="str">
            <v>CARRIE P MEEK/WESTVIEW K-8 CTR</v>
          </cell>
        </row>
        <row r="62">
          <cell r="B62" t="str">
            <v>CENTENNIAL MIDDLE</v>
          </cell>
        </row>
        <row r="63">
          <cell r="B63" t="str">
            <v>CHARLES DAVID WYCHE JR ELEM</v>
          </cell>
        </row>
        <row r="64">
          <cell r="B64" t="str">
            <v>CHARLES R. DREW ELEMENTARY</v>
          </cell>
        </row>
        <row r="65">
          <cell r="B65" t="str">
            <v>CHARLES R. DREW MIDDLE</v>
          </cell>
        </row>
        <row r="66">
          <cell r="B66" t="str">
            <v>CHARLES R. HADLEY ELEMENTARY</v>
          </cell>
        </row>
        <row r="67">
          <cell r="B67" t="str">
            <v>CHARTER SCHOOL AT WATERSTONE</v>
          </cell>
        </row>
        <row r="68">
          <cell r="B68" t="str">
            <v>CHRISTINA M. EVE ELEMENTARY</v>
          </cell>
        </row>
        <row r="69">
          <cell r="B69" t="str">
            <v>CITRUS GROVE ELEMENTARY</v>
          </cell>
        </row>
        <row r="70">
          <cell r="B70" t="str">
            <v>CITRUS GROVE MIDDLE SCHOOL</v>
          </cell>
        </row>
        <row r="71">
          <cell r="B71" t="str">
            <v>CITY OF HIALEAH EDUCATION ACAD</v>
          </cell>
        </row>
        <row r="72">
          <cell r="B72" t="str">
            <v>CLAUDE PEPPER ELEMENTARY</v>
          </cell>
        </row>
        <row r="73">
          <cell r="B73" t="str">
            <v>COCONUT GROVE ELEMENTARY</v>
          </cell>
        </row>
        <row r="74">
          <cell r="B74" t="str">
            <v>COCONUT PALM K-8 ACADEMY</v>
          </cell>
        </row>
        <row r="75">
          <cell r="B75" t="str">
            <v>COLONIAL DRIVE ELEMENTARY</v>
          </cell>
        </row>
        <row r="76">
          <cell r="B76" t="str">
            <v>COMSTOCK ELEMENTARY</v>
          </cell>
        </row>
        <row r="77">
          <cell r="B77" t="str">
            <v>COPE CENTER NORTH</v>
          </cell>
        </row>
        <row r="78">
          <cell r="B78" t="str">
            <v>CORAL GABLES PREPARATORY ACAD</v>
          </cell>
        </row>
        <row r="79">
          <cell r="B79" t="str">
            <v>CORAL GABLES SENIOR HIGH</v>
          </cell>
        </row>
        <row r="80">
          <cell r="B80" t="str">
            <v>CORAL PARK ELEMENTARY</v>
          </cell>
        </row>
        <row r="81">
          <cell r="B81" t="str">
            <v>CORAL REEF ELEMENTARY</v>
          </cell>
        </row>
        <row r="82">
          <cell r="B82" t="str">
            <v>CORAL REEF MONTESSORI ACAD CH</v>
          </cell>
        </row>
        <row r="83">
          <cell r="B83" t="str">
            <v>CORAL REEF SENIOR HIGH</v>
          </cell>
        </row>
        <row r="84">
          <cell r="B84" t="str">
            <v>CORAL TERRACE ELEMENTARY</v>
          </cell>
        </row>
        <row r="85">
          <cell r="B85" t="str">
            <v>CORAL WAY K-8 CENTER</v>
          </cell>
        </row>
        <row r="86">
          <cell r="B86" t="str">
            <v>COUNTRY CLUB MIDDLE SCHOOL</v>
          </cell>
        </row>
        <row r="87">
          <cell r="B87" t="str">
            <v>CRESTVIEW ELEMENTARY</v>
          </cell>
        </row>
        <row r="88">
          <cell r="B88" t="str">
            <v>CUTLER RIDGE ELEMENTARY</v>
          </cell>
        </row>
        <row r="89">
          <cell r="B89" t="str">
            <v>CUTLER RIDGE MIDDLE</v>
          </cell>
        </row>
        <row r="90">
          <cell r="B90" t="str">
            <v>CYPRESS ELEMENTARY</v>
          </cell>
        </row>
        <row r="91">
          <cell r="B91" t="str">
            <v>DANTE B. FASCELL ELEMENTARY</v>
          </cell>
        </row>
        <row r="92">
          <cell r="B92" t="str">
            <v>DAVID FAIRCHILD ELEMENTARY</v>
          </cell>
        </row>
        <row r="93">
          <cell r="B93" t="str">
            <v>DAVID LAWRENCE JR K-8 CENTER</v>
          </cell>
        </row>
        <row r="94">
          <cell r="B94" t="str">
            <v>DESIGN &amp; ARCHITECTURE SENIOR</v>
          </cell>
        </row>
        <row r="95">
          <cell r="B95" t="str">
            <v>DEVON AIRE K-8 CENTER</v>
          </cell>
        </row>
        <row r="96">
          <cell r="B96" t="str">
            <v>DISTRICT</v>
          </cell>
        </row>
        <row r="97">
          <cell r="B97" t="str">
            <v>DOCTORS CHARTER/MIAMI SHORES</v>
          </cell>
        </row>
        <row r="98">
          <cell r="B98" t="str">
            <v>DORAL ACADEMY</v>
          </cell>
        </row>
        <row r="99">
          <cell r="B99" t="str">
            <v>DORAL ACADEMY CHARTER MIDDLE</v>
          </cell>
        </row>
        <row r="100">
          <cell r="B100" t="str">
            <v>DORAL ACADEMY HIGH SCHOOL</v>
          </cell>
        </row>
        <row r="101">
          <cell r="B101" t="str">
            <v>DORAL ACADEMY OF TECHNOLOGY</v>
          </cell>
        </row>
        <row r="102">
          <cell r="B102" t="str">
            <v>DORAL MIDDLE SCHOOL</v>
          </cell>
        </row>
        <row r="103">
          <cell r="B103" t="str">
            <v>DORAL PERFORMING ARTS ACADEMY</v>
          </cell>
        </row>
        <row r="104">
          <cell r="B104" t="str">
            <v>DOROTHY M WALLACE COPE CENTER</v>
          </cell>
        </row>
        <row r="105">
          <cell r="B105" t="str">
            <v>DOWNTOWN MIAMI CHARTER SCHOOL</v>
          </cell>
        </row>
        <row r="106">
          <cell r="B106" t="str">
            <v>DR GILBERT L. PORTER ELEM</v>
          </cell>
        </row>
        <row r="107">
          <cell r="B107" t="str">
            <v>DR H W MACK/W LITTLE RIVER K8</v>
          </cell>
        </row>
        <row r="108">
          <cell r="B108" t="str">
            <v>DR MICHAEL M KROP SENIOR HIGH</v>
          </cell>
        </row>
        <row r="109">
          <cell r="B109" t="str">
            <v>DR ROLANDO ESPINOSA K-8</v>
          </cell>
        </row>
        <row r="110">
          <cell r="B110" t="str">
            <v>DR. CARLOS J FINLAY ELEMENTARY</v>
          </cell>
        </row>
        <row r="111">
          <cell r="B111" t="str">
            <v>DR. EDWARD L. WHIGHAM</v>
          </cell>
        </row>
        <row r="112">
          <cell r="B112" t="str">
            <v>DR. MANUEL C. BARREIRO ELEM</v>
          </cell>
        </row>
        <row r="113">
          <cell r="B113" t="str">
            <v>DR. ROBERT B. INGRAM EL</v>
          </cell>
        </row>
        <row r="114">
          <cell r="B114" t="str">
            <v>E.W.F. STIRRUP ELEMENTARY</v>
          </cell>
        </row>
        <row r="115">
          <cell r="B115" t="str">
            <v>EARLINGTON HEIGHTS ELEMENTARY</v>
          </cell>
        </row>
        <row r="116">
          <cell r="B116" t="str">
            <v>EARLY BEGINNINGS ACADEMY-CIVIC</v>
          </cell>
        </row>
        <row r="117">
          <cell r="B117" t="str">
            <v>EDISON PARK ELEMENTARY</v>
          </cell>
        </row>
        <row r="118">
          <cell r="B118" t="str">
            <v>EMERSON ELEMENTARY</v>
          </cell>
        </row>
        <row r="119">
          <cell r="B119" t="str">
            <v>ENEIDA MASSAS HARTNER ELEM</v>
          </cell>
        </row>
        <row r="120">
          <cell r="B120" t="str">
            <v>ERNEST R GRAHAM K-8 CENTER</v>
          </cell>
        </row>
        <row r="121">
          <cell r="B121" t="str">
            <v>ETHEL F BECKFORD/RICHMOND ELEM</v>
          </cell>
        </row>
        <row r="122">
          <cell r="B122" t="str">
            <v>ETHEL KOGER BECKHAM ELEMENTARY</v>
          </cell>
        </row>
        <row r="123">
          <cell r="B123" t="str">
            <v>EUGENIA B. THOMAS K-8 CENTER</v>
          </cell>
        </row>
        <row r="124">
          <cell r="B124" t="str">
            <v>EVEN START</v>
          </cell>
        </row>
        <row r="125">
          <cell r="B125" t="str">
            <v>EVERGLADES K-8 CENTER</v>
          </cell>
        </row>
        <row r="126">
          <cell r="B126" t="str">
            <v>EXCELSIOR CHARTER ACADEMY</v>
          </cell>
        </row>
        <row r="127">
          <cell r="B127" t="str">
            <v>EXCELSIOR CHARTER HIGH SCHOOL</v>
          </cell>
        </row>
        <row r="128">
          <cell r="B128" t="str">
            <v>EXCELSIOR LANGUAGE ACADEMY K-8</v>
          </cell>
        </row>
        <row r="129">
          <cell r="B129" t="str">
            <v>FAIRLAWN ELEMENTARY</v>
          </cell>
        </row>
        <row r="130">
          <cell r="B130" t="str">
            <v>FELIX VARELA SENIOR HIGH</v>
          </cell>
        </row>
        <row r="131">
          <cell r="B131" t="str">
            <v>FIENBERG/FISHER K-8 CENTER</v>
          </cell>
        </row>
        <row r="132">
          <cell r="B132" t="str">
            <v>FLAGAMI ELEMENTARY</v>
          </cell>
        </row>
        <row r="133">
          <cell r="B133" t="str">
            <v>FLAMINGO ELEMENTARY</v>
          </cell>
        </row>
        <row r="134">
          <cell r="B134" t="str">
            <v>FLORIDA CITY ELEMENTARY</v>
          </cell>
        </row>
        <row r="135">
          <cell r="B135" t="str">
            <v>FLORIDA INTERNATIONAL ACADEMY</v>
          </cell>
        </row>
        <row r="136">
          <cell r="B136" t="str">
            <v>FLORIDA INTERNATIONAL EL ACAD</v>
          </cell>
        </row>
        <row r="137">
          <cell r="B137" t="str">
            <v>FRANCES S. TUCKER ELEMENTARY</v>
          </cell>
        </row>
        <row r="138">
          <cell r="B138" t="str">
            <v>FRANK C. MARTIN K-8 CENTER</v>
          </cell>
        </row>
        <row r="139">
          <cell r="B139" t="str">
            <v>FREDERICK DOUGLASS ELEMENTARY</v>
          </cell>
        </row>
        <row r="140">
          <cell r="B140" t="str">
            <v>FULFORD ELEMENTARY</v>
          </cell>
        </row>
        <row r="141">
          <cell r="B141" t="str">
            <v>G. HOLMES BRADDOCK SENIOR HIGH</v>
          </cell>
        </row>
        <row r="142">
          <cell r="B142" t="str">
            <v>GATEWAY ENVIRONMENTAL K-8</v>
          </cell>
        </row>
        <row r="143">
          <cell r="B143" t="str">
            <v>GEORGE WASHINGTON CARVER</v>
          </cell>
        </row>
        <row r="144">
          <cell r="B144" t="str">
            <v>GEORGE WASHINGTON CARVER ELEM</v>
          </cell>
        </row>
        <row r="145">
          <cell r="B145" t="str">
            <v>GERTRUDE EDELMAN/SABAL PALM EL</v>
          </cell>
        </row>
        <row r="146">
          <cell r="B146" t="str">
            <v>GIBSON CHARTER SCHOOL</v>
          </cell>
        </row>
        <row r="147">
          <cell r="B147" t="str">
            <v>GLADES MIDDLE</v>
          </cell>
        </row>
        <row r="148">
          <cell r="B148" t="str">
            <v>GLORIA FLOYD ELEMENTARY</v>
          </cell>
        </row>
        <row r="149">
          <cell r="B149" t="str">
            <v>GOLDEN GLADES ELEMENTARY</v>
          </cell>
        </row>
        <row r="150">
          <cell r="B150" t="str">
            <v>GOULDS ELEMENTARY</v>
          </cell>
        </row>
        <row r="151">
          <cell r="B151" t="str">
            <v>GRATIGNY ELEMENTARY</v>
          </cell>
        </row>
        <row r="152">
          <cell r="B152" t="str">
            <v>GREEN SPRINGS HIGH SCHOOL</v>
          </cell>
        </row>
        <row r="153">
          <cell r="B153" t="str">
            <v>GREENGLADE ELEMENTARY</v>
          </cell>
        </row>
        <row r="154">
          <cell r="B154" t="str">
            <v>GREYNOLDS PARK ELEMENTARY</v>
          </cell>
        </row>
        <row r="155">
          <cell r="B155" t="str">
            <v>GULFSTREAM ELEMENTARY</v>
          </cell>
        </row>
        <row r="156">
          <cell r="B156" t="str">
            <v>HAMMOCKS MIDDLE</v>
          </cell>
        </row>
        <row r="157">
          <cell r="B157" t="str">
            <v>HENRY E.S. REEVES ELEMENTARY</v>
          </cell>
        </row>
        <row r="158">
          <cell r="B158" t="str">
            <v>HENRY H. FILER MIDDLE</v>
          </cell>
        </row>
        <row r="159">
          <cell r="B159" t="str">
            <v>HENRY M. FLAGLER ELEMENTARY</v>
          </cell>
        </row>
        <row r="160">
          <cell r="B160" t="str">
            <v>HENRY S. WEST LABORATORY SCHL</v>
          </cell>
        </row>
        <row r="161">
          <cell r="B161" t="str">
            <v>HERBERT A. AMMONS MIDDLE</v>
          </cell>
        </row>
        <row r="162">
          <cell r="B162" t="str">
            <v>HIALEAH ELEMENTARY</v>
          </cell>
        </row>
        <row r="163">
          <cell r="B163" t="str">
            <v>HIALEAH GARDENS ELEMENTARY</v>
          </cell>
        </row>
        <row r="164">
          <cell r="B164" t="str">
            <v>HIALEAH GARDENS MIDDLE SCHOOL</v>
          </cell>
        </row>
        <row r="165">
          <cell r="B165" t="str">
            <v>HIALEAH GARDENS SENIOR</v>
          </cell>
        </row>
        <row r="166">
          <cell r="B166" t="str">
            <v>HIALEAH MIDDLE</v>
          </cell>
        </row>
        <row r="167">
          <cell r="B167" t="str">
            <v>HIALEAH SENIOR</v>
          </cell>
        </row>
        <row r="168">
          <cell r="B168" t="str">
            <v>HIALEAH-MIAMI LAKES SENIOR</v>
          </cell>
        </row>
        <row r="169">
          <cell r="B169" t="str">
            <v>HIBISCUS ELEMENTARY</v>
          </cell>
        </row>
        <row r="170">
          <cell r="B170" t="str">
            <v>HIGHLAND OAKS MIDDLE</v>
          </cell>
        </row>
        <row r="171">
          <cell r="B171" t="str">
            <v>HOLMES ELEMENTARY</v>
          </cell>
        </row>
        <row r="172">
          <cell r="B172" t="str">
            <v>HOMESTEAD MIDDLE</v>
          </cell>
        </row>
        <row r="173">
          <cell r="B173" t="str">
            <v>HOMESTEAD SENIOR HIGH</v>
          </cell>
        </row>
        <row r="174">
          <cell r="B174" t="str">
            <v>HORACE MANN MIDDLE</v>
          </cell>
        </row>
        <row r="175">
          <cell r="B175" t="str">
            <v>HOWARD A. DOOLIN MIDDLE</v>
          </cell>
        </row>
        <row r="176">
          <cell r="B176" t="str">
            <v>HOWARD D. MCMILLAN MIDDLE</v>
          </cell>
        </row>
        <row r="177">
          <cell r="B177" t="str">
            <v>HOWARD DRIVE ELEMENTARY</v>
          </cell>
        </row>
        <row r="178">
          <cell r="B178" t="str">
            <v>HUBERT O. SIBLEY K-8 CENTER</v>
          </cell>
        </row>
        <row r="179">
          <cell r="B179" t="str">
            <v>INSTRUCTIONAL SYSTEMWIDE</v>
          </cell>
        </row>
        <row r="180">
          <cell r="B180" t="str">
            <v>INTEGRATED ACADEMICS (SIATECH)</v>
          </cell>
        </row>
        <row r="181">
          <cell r="B181" t="str">
            <v>INTL STUDIES PREP ACADEMY</v>
          </cell>
        </row>
        <row r="182">
          <cell r="B182" t="str">
            <v>INTL. STUDIES CHARTER MIDDLE</v>
          </cell>
        </row>
        <row r="183">
          <cell r="B183" t="str">
            <v>INTL. STUDIES CHARTER SENIOR</v>
          </cell>
        </row>
        <row r="184">
          <cell r="B184" t="str">
            <v>IPREPARATORY ACADEMY</v>
          </cell>
        </row>
        <row r="185">
          <cell r="B185" t="str">
            <v>IRVING &amp; BEATRICE PESKOE K-8</v>
          </cell>
        </row>
        <row r="186">
          <cell r="B186" t="str">
            <v>ISAAC ACADEMY K-8</v>
          </cell>
        </row>
        <row r="187">
          <cell r="B187" t="str">
            <v>J.W. JOHNSON ELEMENTARY</v>
          </cell>
        </row>
        <row r="188">
          <cell r="B188" t="str">
            <v>JACK D. GORDON ELEMENTARY</v>
          </cell>
        </row>
        <row r="189">
          <cell r="B189" t="str">
            <v>JAMES H. BRIGHT ELEMENTARY</v>
          </cell>
        </row>
        <row r="190">
          <cell r="B190" t="str">
            <v>JAN MANN OPPORTUNITY SCHOOL</v>
          </cell>
        </row>
        <row r="191">
          <cell r="B191" t="str">
            <v>JANE ROBERTS K-8 CENTER</v>
          </cell>
        </row>
        <row r="192">
          <cell r="B192" t="str">
            <v>JESSE J MCCRARY JR ELEMENTARY</v>
          </cell>
        </row>
        <row r="193">
          <cell r="B193" t="str">
            <v>JOE HALL ELEMENTARY</v>
          </cell>
        </row>
        <row r="194">
          <cell r="B194" t="str">
            <v>JOELLA C. GOOD ELEMENTARY</v>
          </cell>
        </row>
        <row r="195">
          <cell r="B195" t="str">
            <v>JOHN A FERGUSON SENIOR HIGH</v>
          </cell>
        </row>
        <row r="196">
          <cell r="B196" t="str">
            <v>JOHN F. KENNEDY MIDDLE</v>
          </cell>
        </row>
        <row r="197">
          <cell r="B197" t="str">
            <v>JOHN G. DUPUIS ELEMENTARY</v>
          </cell>
        </row>
        <row r="198">
          <cell r="B198" t="str">
            <v>JOHN I. SMITH K-8 CENTER</v>
          </cell>
        </row>
        <row r="199">
          <cell r="B199" t="str">
            <v>JORGE MAS CANOSA MIDDLE</v>
          </cell>
        </row>
        <row r="200">
          <cell r="B200" t="str">
            <v>JOSE DE DIEGO MIDDLE SCHOOL</v>
          </cell>
        </row>
        <row r="201">
          <cell r="B201" t="str">
            <v>JOSE MARTI MAST 6-12 ACADEMY</v>
          </cell>
        </row>
        <row r="202">
          <cell r="B202" t="str">
            <v>JOSE MARTI MIDDLE</v>
          </cell>
        </row>
        <row r="203">
          <cell r="B203" t="str">
            <v>JUVENILE JUSTICE CENTER</v>
          </cell>
        </row>
        <row r="204">
          <cell r="B204" t="str">
            <v>KELSEY L. PHARR ELEMENTARY</v>
          </cell>
        </row>
        <row r="205">
          <cell r="B205" t="str">
            <v>KENDALE ELEMENTARY</v>
          </cell>
        </row>
        <row r="206">
          <cell r="B206" t="str">
            <v>KENDALE LAKES ELEMENTARY</v>
          </cell>
        </row>
        <row r="207">
          <cell r="B207" t="str">
            <v>KENSINGTON PARK ELEMENTARY</v>
          </cell>
        </row>
        <row r="208">
          <cell r="B208" t="str">
            <v>KENWOOD K-8 CENTER</v>
          </cell>
        </row>
        <row r="209">
          <cell r="B209" t="str">
            <v>KEY BISCAYNE K-8 CENTER</v>
          </cell>
        </row>
        <row r="210">
          <cell r="B210" t="str">
            <v>KEYS GATE CHARTER HIGH SCHL</v>
          </cell>
        </row>
        <row r="211">
          <cell r="B211" t="str">
            <v>KEYS GATE CHARTER SCHOOL</v>
          </cell>
        </row>
        <row r="212">
          <cell r="B212" t="str">
            <v>KINLOCH PARK ELEMENTARY</v>
          </cell>
        </row>
        <row r="213">
          <cell r="B213" t="str">
            <v>KINLOCH PARK MIDDLE</v>
          </cell>
        </row>
        <row r="214">
          <cell r="B214" t="str">
            <v>LAKE STEVENS ELEMENTARY</v>
          </cell>
        </row>
        <row r="215">
          <cell r="B215" t="str">
            <v>LAKE STEVENS MIDDLE</v>
          </cell>
        </row>
        <row r="216">
          <cell r="B216" t="str">
            <v>LAKEVIEW ELEMENTARY</v>
          </cell>
        </row>
        <row r="217">
          <cell r="B217" t="str">
            <v>LAMAR LOUISE CURRY MIDDLE SCH</v>
          </cell>
        </row>
        <row r="218">
          <cell r="B218" t="str">
            <v>LAURA C. SAUNDERS ELEMENTARY</v>
          </cell>
        </row>
        <row r="219">
          <cell r="B219" t="str">
            <v>LAW ENFORCEMENT OFFICERS HS</v>
          </cell>
        </row>
        <row r="220">
          <cell r="B220" t="str">
            <v>LAWRENCE ACADEMY ELEMENTARY</v>
          </cell>
        </row>
        <row r="221">
          <cell r="B221" t="str">
            <v>LAWRENCE ACADEMY MIDDLE</v>
          </cell>
        </row>
        <row r="222">
          <cell r="B222" t="str">
            <v>LAWRENCE ACADEMY SENIOR</v>
          </cell>
        </row>
        <row r="223">
          <cell r="B223" t="str">
            <v>LAWTON CHILES MIDDLE SCHOOL</v>
          </cell>
        </row>
        <row r="224">
          <cell r="B224" t="str">
            <v>LEEWOOD K-8 CENTER</v>
          </cell>
        </row>
        <row r="225">
          <cell r="B225" t="str">
            <v>LEISURE CITY K-8 CENTER</v>
          </cell>
        </row>
        <row r="226">
          <cell r="B226" t="str">
            <v>LENORA B. SMITH ELEMENTARY</v>
          </cell>
        </row>
        <row r="227">
          <cell r="B227" t="str">
            <v>LIBERTY CITY ELEMENTARY</v>
          </cell>
        </row>
        <row r="228">
          <cell r="B228" t="str">
            <v>LIFE SKILLS CENTER MIAMI-DADE</v>
          </cell>
        </row>
        <row r="229">
          <cell r="B229" t="str">
            <v>LILLIE C. EVANS K-8 CENTER</v>
          </cell>
        </row>
        <row r="230">
          <cell r="B230" t="str">
            <v>LINCOLN-MARTI CHARTER HIALEAH</v>
          </cell>
        </row>
        <row r="231">
          <cell r="B231" t="str">
            <v>LINCOLN-MARTI CS INT'L CAMPUS</v>
          </cell>
        </row>
        <row r="232">
          <cell r="B232" t="str">
            <v>LINCOLN-MARTI CS LITTLE HAVANA</v>
          </cell>
        </row>
        <row r="233">
          <cell r="B233" t="str">
            <v>LINDA LENTIN K-8 CENTER</v>
          </cell>
        </row>
        <row r="234">
          <cell r="B234" t="str">
            <v>LORAH PARK ELEMENTARY</v>
          </cell>
        </row>
        <row r="235">
          <cell r="B235" t="str">
            <v>LUDLAM ELEMENTARY</v>
          </cell>
        </row>
        <row r="236">
          <cell r="B236" t="str">
            <v>M.A. MILAM K-8 CENTER</v>
          </cell>
        </row>
        <row r="237">
          <cell r="B237" t="str">
            <v>MADIE IVES ELEMENTARY</v>
          </cell>
        </row>
        <row r="238">
          <cell r="B238" t="str">
            <v>MADISON MIDDLE SCHOOL</v>
          </cell>
        </row>
        <row r="239">
          <cell r="B239" t="str">
            <v>MAE WALTERS ELEMENTARY</v>
          </cell>
        </row>
        <row r="240">
          <cell r="B240" t="str">
            <v>MANDARIN LAKES K-8 CENTER</v>
          </cell>
        </row>
        <row r="241">
          <cell r="B241" t="str">
            <v>MARITIME &amp; SCIENCE TECHNOLOGY</v>
          </cell>
        </row>
        <row r="242">
          <cell r="B242" t="str">
            <v>MARJORY STONEMAN DOUGLAS ELEM</v>
          </cell>
        </row>
        <row r="243">
          <cell r="B243" t="str">
            <v>MARTIN LUTHER KING ELEMENTARY</v>
          </cell>
        </row>
        <row r="244">
          <cell r="B244" t="str">
            <v>MATER ACADEMY</v>
          </cell>
        </row>
        <row r="245">
          <cell r="B245" t="str">
            <v>MATER ACADEMY (MIAMI BEACH)</v>
          </cell>
        </row>
        <row r="246">
          <cell r="B246" t="str">
            <v>MATER ACADEMY CHARTER HIGH</v>
          </cell>
        </row>
        <row r="247">
          <cell r="B247" t="str">
            <v>MATER ACADEMY CHARTER MIDDLE</v>
          </cell>
        </row>
        <row r="248">
          <cell r="B248" t="str">
            <v>MATER ACADEMY EAST CHARTER</v>
          </cell>
        </row>
        <row r="249">
          <cell r="B249" t="str">
            <v>MATER ACADEMY EAST HIGH SCHOOL</v>
          </cell>
        </row>
        <row r="250">
          <cell r="B250" t="str">
            <v>MATER ACADEMY EAST MIDDLE</v>
          </cell>
        </row>
        <row r="251">
          <cell r="B251" t="str">
            <v>MATER ACADEMY HIGH-INTL STUDIE</v>
          </cell>
        </row>
        <row r="252">
          <cell r="B252" t="str">
            <v>MATER ACADEMY LAKES HIGH SCH</v>
          </cell>
        </row>
        <row r="253">
          <cell r="B253" t="str">
            <v>MATER ACADEMY LAKES MIDDLE</v>
          </cell>
        </row>
        <row r="254">
          <cell r="B254" t="str">
            <v>MATER ACADEMY MIDDLE-INTL STUD</v>
          </cell>
        </row>
        <row r="255">
          <cell r="B255" t="str">
            <v>MATER ACADEMY OF INTL STUDIES</v>
          </cell>
        </row>
        <row r="256">
          <cell r="B256" t="str">
            <v>MATER BRICKELL PREP ACAD HIGH</v>
          </cell>
        </row>
        <row r="257">
          <cell r="B257" t="str">
            <v>MATER BRICKELL PREP ACADEMY</v>
          </cell>
        </row>
        <row r="258">
          <cell r="B258" t="str">
            <v>MATER GARDENS ACADEMY</v>
          </cell>
        </row>
        <row r="259">
          <cell r="B259" t="str">
            <v>MATER GARDENS ACADEMY MIDDLE</v>
          </cell>
        </row>
        <row r="260">
          <cell r="B260" t="str">
            <v>MATER GROVE ACADEMY</v>
          </cell>
        </row>
        <row r="261">
          <cell r="B261" t="str">
            <v>MATER PERFORMING ARTS ACADEMY</v>
          </cell>
        </row>
        <row r="262">
          <cell r="B262" t="str">
            <v>MAVERICKS HIGH OF NORTH M-DADE</v>
          </cell>
        </row>
        <row r="263">
          <cell r="B263" t="str">
            <v>MAVERICKS HIGH OF SOUTH M-DADE</v>
          </cell>
        </row>
        <row r="264">
          <cell r="B264" t="str">
            <v>MAYA ANGELOU ELEMENTARY</v>
          </cell>
        </row>
        <row r="265">
          <cell r="B265" t="str">
            <v>MAYS MIDDLE</v>
          </cell>
        </row>
        <row r="266">
          <cell r="B266" t="str">
            <v>MEADOWLANE ELEMENTARY</v>
          </cell>
        </row>
        <row r="267">
          <cell r="B267" t="str">
            <v>MED ACAD SCIENCE &amp; TECHNOLOGY</v>
          </cell>
        </row>
        <row r="268">
          <cell r="B268" t="str">
            <v>MELROSE ELEMENTARY</v>
          </cell>
        </row>
        <row r="269">
          <cell r="B269" t="str">
            <v>MERRICK EDUCATIONAL CENTER</v>
          </cell>
        </row>
        <row r="270">
          <cell r="B270" t="str">
            <v>MIAMI ARTS CHARTER</v>
          </cell>
        </row>
        <row r="271">
          <cell r="B271" t="str">
            <v>MIAMI BEACH SENIOR HIGH</v>
          </cell>
        </row>
        <row r="272">
          <cell r="B272" t="str">
            <v>MIAMI CAROL CITY SENIOR HIGH</v>
          </cell>
        </row>
        <row r="273">
          <cell r="B273" t="str">
            <v>MIAMI CENTRAL SENIOR HIGH</v>
          </cell>
        </row>
        <row r="274">
          <cell r="B274" t="str">
            <v>MIAMI CHILDREN'S MUSEUM</v>
          </cell>
        </row>
        <row r="275">
          <cell r="B275" t="str">
            <v>MIAMI COMMUNITY CH HIGH SCHOOL</v>
          </cell>
        </row>
        <row r="276">
          <cell r="B276" t="str">
            <v>MIAMI COMMUNITY CHARTER MIDDLE</v>
          </cell>
        </row>
        <row r="277">
          <cell r="B277" t="str">
            <v>MIAMI COMMUNITY CHARTER SCHOOL</v>
          </cell>
        </row>
        <row r="278">
          <cell r="B278" t="str">
            <v>MIAMI CORAL PARK SENIOR HIGH</v>
          </cell>
        </row>
        <row r="279">
          <cell r="B279" t="str">
            <v>MIAMI EDISON MIDDLE</v>
          </cell>
        </row>
        <row r="280">
          <cell r="B280" t="str">
            <v>MIAMI EDISON SENIOR HIGH</v>
          </cell>
        </row>
        <row r="281">
          <cell r="B281" t="str">
            <v>MIAMI GARDENS ELEMENTARY</v>
          </cell>
        </row>
        <row r="282">
          <cell r="B282" t="str">
            <v>MIAMI HEIGHTS ELEMENTARY</v>
          </cell>
        </row>
        <row r="283">
          <cell r="B283" t="str">
            <v>MIAMI JACKSON SENIOR HIGH</v>
          </cell>
        </row>
        <row r="284">
          <cell r="B284" t="str">
            <v>MIAMI KILLIAN SENIOR HIGH</v>
          </cell>
        </row>
        <row r="285">
          <cell r="B285" t="str">
            <v>MIAMI LAKES EDUCATIONAL CENTER</v>
          </cell>
        </row>
        <row r="286">
          <cell r="B286" t="str">
            <v>MIAMI LAKES K-8 CENTER</v>
          </cell>
        </row>
        <row r="287">
          <cell r="B287" t="str">
            <v>MIAMI LAKES MIDDLE</v>
          </cell>
        </row>
        <row r="288">
          <cell r="B288" t="str">
            <v>MIAMI MACARTHUR SOUTH</v>
          </cell>
        </row>
        <row r="289">
          <cell r="B289" t="str">
            <v>MIAMI NORLAND SENIOR HIGH</v>
          </cell>
        </row>
        <row r="290">
          <cell r="B290" t="str">
            <v>MIAMI NORTHWESTERN SENIOR HIGH</v>
          </cell>
        </row>
        <row r="291">
          <cell r="B291" t="str">
            <v>MIAMI PALMETTO SENIOR HIGH</v>
          </cell>
        </row>
        <row r="292">
          <cell r="B292" t="str">
            <v>MIAMI PARK ELEMENTARY</v>
          </cell>
        </row>
        <row r="293">
          <cell r="B293" t="str">
            <v>MIAMI SENIOR HIGH</v>
          </cell>
        </row>
        <row r="294">
          <cell r="B294" t="str">
            <v>MIAMI SHORES ELEMENTARY</v>
          </cell>
        </row>
        <row r="295">
          <cell r="B295" t="str">
            <v>MIAMI SOUTHRIDGE SENIOR HIGH</v>
          </cell>
        </row>
        <row r="296">
          <cell r="B296" t="str">
            <v>MIAMI SPRINGS ELEMENTARY</v>
          </cell>
        </row>
        <row r="297">
          <cell r="B297" t="str">
            <v>MIAMI SPRINGS MIDDLE</v>
          </cell>
        </row>
        <row r="298">
          <cell r="B298" t="str">
            <v>MIAMI SPRINGS SENIOR HIGH</v>
          </cell>
        </row>
        <row r="299">
          <cell r="B299" t="str">
            <v>MIAMI SUNSET SENIOR HIGH</v>
          </cell>
        </row>
        <row r="300">
          <cell r="B300" t="str">
            <v>MIAMI-DADE ONLINE ACADEMY</v>
          </cell>
        </row>
        <row r="301">
          <cell r="B301" t="str">
            <v>MIGRANT EDUCATION PROGRAM</v>
          </cell>
        </row>
        <row r="302">
          <cell r="B302" t="str">
            <v>MORNINGSIDE ELEMENTARY</v>
          </cell>
        </row>
        <row r="303">
          <cell r="B303" t="str">
            <v>MYRTLE GROVE ELEMENTARY</v>
          </cell>
        </row>
        <row r="304">
          <cell r="B304" t="str">
            <v>N. DADE CTR FOR MODERN LANG</v>
          </cell>
        </row>
        <row r="305">
          <cell r="B305" t="str">
            <v>NATHAN YOUNG ELEMENTARY</v>
          </cell>
        </row>
        <row r="306">
          <cell r="B306" t="str">
            <v>NATURAL BRIDGE ELEMENTARY</v>
          </cell>
        </row>
        <row r="307">
          <cell r="B307" t="str">
            <v>NAUTILUS MIDDLE</v>
          </cell>
        </row>
        <row r="308">
          <cell r="B308" t="str">
            <v>NEVA KING COOPER EDUCATIONAL</v>
          </cell>
        </row>
        <row r="309">
          <cell r="B309" t="str">
            <v>NEW WORLD SCHOOL OF THE ARTS</v>
          </cell>
        </row>
        <row r="310">
          <cell r="B310" t="str">
            <v>NORLAND ELEMENTARY</v>
          </cell>
        </row>
        <row r="311">
          <cell r="B311" t="str">
            <v>NORLAND MIDDLE</v>
          </cell>
        </row>
        <row r="312">
          <cell r="B312" t="str">
            <v>NORMA BUTLER BOSSARD ELEM</v>
          </cell>
        </row>
        <row r="313">
          <cell r="B313" t="str">
            <v>NORMAN S. EDELCUP/SUNNY ISLES</v>
          </cell>
        </row>
        <row r="314">
          <cell r="B314" t="str">
            <v>NORTH BEACH ELEMENTARY</v>
          </cell>
        </row>
        <row r="315">
          <cell r="B315" t="str">
            <v>NORTH COUNTY K-8 CENTER</v>
          </cell>
        </row>
        <row r="316">
          <cell r="B316" t="str">
            <v>NORTH DADE MIDDLE</v>
          </cell>
        </row>
        <row r="317">
          <cell r="B317" t="str">
            <v>NORTH GARDENS HIGH SCHOOL</v>
          </cell>
        </row>
        <row r="318">
          <cell r="B318" t="str">
            <v>NORTH GLADE ELEMENTARY</v>
          </cell>
        </row>
        <row r="319">
          <cell r="B319" t="str">
            <v>NORTH HIALEAH ELEMENTARY</v>
          </cell>
        </row>
        <row r="320">
          <cell r="B320" t="str">
            <v>NORTH MIAMI BEACH SENIOR HIGH</v>
          </cell>
        </row>
        <row r="321">
          <cell r="B321" t="str">
            <v>NORTH MIAMI ELEMENTARY</v>
          </cell>
        </row>
        <row r="322">
          <cell r="B322" t="str">
            <v>NORTH MIAMI MIDDLE</v>
          </cell>
        </row>
        <row r="323">
          <cell r="B323" t="str">
            <v>NORTH MIAMI SENIOR HIGH</v>
          </cell>
        </row>
        <row r="324">
          <cell r="B324" t="str">
            <v>NORTH PARK HIGH SCHOOL</v>
          </cell>
        </row>
        <row r="325">
          <cell r="B325" t="str">
            <v>NORTH TWIN LAKES ELEMENTARY</v>
          </cell>
        </row>
        <row r="326">
          <cell r="B326" t="str">
            <v>NORWOOD ELEMENTARY</v>
          </cell>
        </row>
        <row r="327">
          <cell r="B327" t="str">
            <v>OAK GROVE ELEMENTARY</v>
          </cell>
        </row>
        <row r="328">
          <cell r="B328" t="str">
            <v>OJUS ELEMENTARY</v>
          </cell>
        </row>
        <row r="329">
          <cell r="B329" t="str">
            <v>OLINDA ELEMENTARY</v>
          </cell>
        </row>
        <row r="330">
          <cell r="B330" t="str">
            <v>OLIVER HOOVER ELEMENTARY</v>
          </cell>
        </row>
        <row r="331">
          <cell r="B331" t="str">
            <v>OLYMPIA HEIGHTS ELEMENTARY</v>
          </cell>
        </row>
        <row r="332">
          <cell r="B332" t="str">
            <v>ORCHARD VILLA ELEMENTARY</v>
          </cell>
        </row>
        <row r="333">
          <cell r="B333" t="str">
            <v>OXFORD ACADEMY OF MIAMI</v>
          </cell>
        </row>
        <row r="334">
          <cell r="B334" t="str">
            <v>PALM LAKES ELEMENTARY</v>
          </cell>
        </row>
        <row r="335">
          <cell r="B335" t="str">
            <v>PALM SPRINGS ELEMENTARY</v>
          </cell>
        </row>
        <row r="336">
          <cell r="B336" t="str">
            <v>PALM SPRINGS MIDDLE</v>
          </cell>
        </row>
        <row r="337">
          <cell r="B337" t="str">
            <v>PALM SPRINGS NORTH ELEMENTARY</v>
          </cell>
        </row>
        <row r="338">
          <cell r="B338" t="str">
            <v>PALMETTO ELEMENTARY</v>
          </cell>
        </row>
        <row r="339">
          <cell r="B339" t="str">
            <v>PALMETTO MIDDLE</v>
          </cell>
        </row>
        <row r="340">
          <cell r="B340" t="str">
            <v>PARKVIEW ELEMENTARY</v>
          </cell>
        </row>
        <row r="341">
          <cell r="B341" t="str">
            <v>PARKWAY ELEMENTARY</v>
          </cell>
        </row>
        <row r="342">
          <cell r="B342" t="str">
            <v>PARKWAY MIDDLE</v>
          </cell>
        </row>
        <row r="343">
          <cell r="B343" t="str">
            <v>PAUL LAURENCE DUNBAR ELEM</v>
          </cell>
        </row>
        <row r="344">
          <cell r="B344" t="str">
            <v>PAUL W. BELL MIDDLE</v>
          </cell>
        </row>
        <row r="345">
          <cell r="B345" t="str">
            <v>PERRINE ELEMENTARY</v>
          </cell>
        </row>
        <row r="346">
          <cell r="B346" t="str">
            <v>PHILLIS WHEATLEY ELEMENTARY</v>
          </cell>
        </row>
        <row r="347">
          <cell r="B347" t="str">
            <v>PHYLLIS RUTH MILLER ELEMENTARY</v>
          </cell>
        </row>
        <row r="348">
          <cell r="B348" t="str">
            <v>PINE LAKE ELEMENTARY</v>
          </cell>
        </row>
        <row r="349">
          <cell r="B349" t="str">
            <v>PINE VILLA ELEMENTARY</v>
          </cell>
        </row>
        <row r="350">
          <cell r="B350" t="str">
            <v>PINECREST ACADEMY (NORTH)</v>
          </cell>
        </row>
        <row r="351">
          <cell r="B351" t="str">
            <v>PINECREST ACADEMY CHARTER HIGH</v>
          </cell>
        </row>
        <row r="352">
          <cell r="B352" t="str">
            <v>PINECREST ACADEMY CHARTER MIDD</v>
          </cell>
        </row>
        <row r="353">
          <cell r="B353" t="str">
            <v>PINECREST ACADEMY MIDDLE NORTH</v>
          </cell>
        </row>
        <row r="354">
          <cell r="B354" t="str">
            <v>PINECREST ACADEMY SOUTH CAMPUS</v>
          </cell>
        </row>
        <row r="355">
          <cell r="B355" t="str">
            <v>PINECREST COVE ACADEMY</v>
          </cell>
        </row>
        <row r="356">
          <cell r="B356" t="str">
            <v>PINECREST ELEMENTARY</v>
          </cell>
        </row>
        <row r="357">
          <cell r="B357" t="str">
            <v>PINECREST PREP ACADEMY</v>
          </cell>
        </row>
        <row r="358">
          <cell r="B358" t="str">
            <v>POINCIANA PARK ELEMENTARY</v>
          </cell>
        </row>
        <row r="359">
          <cell r="B359" t="str">
            <v>PONCE DE LEON MIDDLE</v>
          </cell>
        </row>
        <row r="360">
          <cell r="B360" t="str">
            <v>PRE K - INTERVENTION</v>
          </cell>
        </row>
        <row r="361">
          <cell r="B361" t="str">
            <v>PRIMARY LEARNING CENTER</v>
          </cell>
        </row>
        <row r="362">
          <cell r="B362" t="str">
            <v>RAINBOW PARK ELEMENTARY</v>
          </cell>
        </row>
        <row r="363">
          <cell r="B363" t="str">
            <v>RAMZ ACAD MIDDLE MIAMI CAMPUS</v>
          </cell>
        </row>
        <row r="364">
          <cell r="B364" t="str">
            <v>RAMZ ACADEMY ELEM MIAMI CAMPUS</v>
          </cell>
        </row>
        <row r="365">
          <cell r="B365" t="str">
            <v>REDLAND ELEMENTARY</v>
          </cell>
        </row>
        <row r="366">
          <cell r="B366" t="str">
            <v>REDLAND MIDDLE</v>
          </cell>
        </row>
        <row r="367">
          <cell r="B367" t="str">
            <v>REDONDO ELEMENTARY</v>
          </cell>
        </row>
        <row r="368">
          <cell r="B368" t="str">
            <v>REGION VI</v>
          </cell>
        </row>
        <row r="369">
          <cell r="B369" t="str">
            <v>RENAISSANCE ELEMENTARY CHARTER</v>
          </cell>
        </row>
        <row r="370">
          <cell r="B370" t="str">
            <v>RENAISSANCE MIDDLE CHARTER</v>
          </cell>
        </row>
        <row r="371">
          <cell r="B371" t="str">
            <v>RICHARD ALLEN LEADERSHIP ACAD</v>
          </cell>
        </row>
        <row r="372">
          <cell r="B372" t="str">
            <v>RICHMOND HEIGHTS MIDDLE</v>
          </cell>
        </row>
        <row r="373">
          <cell r="B373" t="str">
            <v>RIVER CITIES COMMUNITY CHARTER</v>
          </cell>
        </row>
        <row r="374">
          <cell r="B374" t="str">
            <v>RIVERSIDE ELEMENTARY</v>
          </cell>
        </row>
        <row r="375">
          <cell r="B375" t="str">
            <v>RIVIERA MIDDLE</v>
          </cell>
        </row>
        <row r="376">
          <cell r="B376" t="str">
            <v>ROBERT MORGAN EDUCATIONAL CTR</v>
          </cell>
        </row>
        <row r="377">
          <cell r="B377" t="str">
            <v>ROBERT RENICK EDUCATION CTR</v>
          </cell>
        </row>
        <row r="378">
          <cell r="B378" t="str">
            <v>ROBERT RUSSA MOTON ELEMENTARY</v>
          </cell>
        </row>
        <row r="379">
          <cell r="B379" t="str">
            <v>ROCKWAY ELEMENTARY</v>
          </cell>
        </row>
        <row r="380">
          <cell r="B380" t="str">
            <v>ROCKWAY MIDDLE</v>
          </cell>
        </row>
        <row r="381">
          <cell r="B381" t="str">
            <v>RONALD W REAGAN/DORAL SENIOR</v>
          </cell>
        </row>
        <row r="382">
          <cell r="B382" t="str">
            <v>ROYAL GREEN ELEMENTARY</v>
          </cell>
        </row>
        <row r="383">
          <cell r="B383" t="str">
            <v>ROYAL PALM ELEMENTARY</v>
          </cell>
        </row>
        <row r="384">
          <cell r="B384" t="str">
            <v>RUBEN DARIO MIDDLE</v>
          </cell>
        </row>
        <row r="385">
          <cell r="B385" t="str">
            <v>RUTH K BROAD/BAY HARBOR K-8</v>
          </cell>
        </row>
        <row r="386">
          <cell r="B386" t="str">
            <v>RUTH OWENS KRUSE' EDUC CENTER</v>
          </cell>
        </row>
        <row r="387">
          <cell r="B387" t="str">
            <v>SANTA CLARA ELEMENTARY</v>
          </cell>
        </row>
        <row r="388">
          <cell r="B388" t="str">
            <v>SCHOOL FOR ADV STUDIES SOUTH</v>
          </cell>
        </row>
        <row r="389">
          <cell r="B389" t="str">
            <v>SCHOOL FOR ADV STUDIES-HOMESTD</v>
          </cell>
        </row>
        <row r="390">
          <cell r="B390" t="str">
            <v>SCHOOL FOR ADVANCED STUDIES NO</v>
          </cell>
        </row>
        <row r="391">
          <cell r="B391" t="str">
            <v>SCHOOL FOR ADVANCED STUDIES WC</v>
          </cell>
        </row>
        <row r="392">
          <cell r="B392" t="str">
            <v>SCOTT LAKE ELEMENTARY</v>
          </cell>
        </row>
        <row r="393">
          <cell r="B393" t="str">
            <v>SEMINOLE ELEMENTARY</v>
          </cell>
        </row>
        <row r="394">
          <cell r="B394" t="str">
            <v>SHADOWLAWN ELEMENTARY</v>
          </cell>
        </row>
        <row r="395">
          <cell r="B395" t="str">
            <v>SHENANDOAH ELEMENTARY</v>
          </cell>
        </row>
        <row r="396">
          <cell r="B396" t="str">
            <v>SHENANDOAH MIDDLE</v>
          </cell>
        </row>
        <row r="397">
          <cell r="B397" t="str">
            <v>SILVER BLUFF ELEMENTARY</v>
          </cell>
        </row>
        <row r="398">
          <cell r="B398" t="str">
            <v>SKYWAY ELEMENTARY</v>
          </cell>
        </row>
        <row r="399">
          <cell r="B399" t="str">
            <v>SNAPPER CREEK ELEMENTARY</v>
          </cell>
        </row>
        <row r="400">
          <cell r="B400" t="str">
            <v>SOMERSET ACAD AT SILVER PALMS</v>
          </cell>
        </row>
        <row r="401">
          <cell r="B401" t="str">
            <v>SOMERSET ACAD HIGH SOUTH-HMSTD</v>
          </cell>
        </row>
        <row r="402">
          <cell r="B402" t="str">
            <v>SOMERSET ACAD MIDDLE (C-PALMS)</v>
          </cell>
        </row>
        <row r="403">
          <cell r="B403" t="str">
            <v>SOMERSET ACAD MIDDLE (S-MIAMI)</v>
          </cell>
        </row>
        <row r="404">
          <cell r="B404" t="str">
            <v>SOMERSET ACADEMY</v>
          </cell>
        </row>
        <row r="405">
          <cell r="B405" t="str">
            <v>SOMERSET ACADEMY CHARTER ELEM</v>
          </cell>
        </row>
        <row r="406">
          <cell r="B406" t="str">
            <v>SOMERSET ACADEMY CHARTER HIGH</v>
          </cell>
        </row>
        <row r="407">
          <cell r="B407" t="str">
            <v>SOMERSET ACADEMY ELEMENTARY</v>
          </cell>
        </row>
        <row r="408">
          <cell r="B408" t="str">
            <v>SOMERSET ACADEMY HIGH (SOUTH)</v>
          </cell>
        </row>
        <row r="409">
          <cell r="B409" t="str">
            <v>SOMERSET ACADEMY MIDDLE</v>
          </cell>
        </row>
        <row r="410">
          <cell r="B410" t="str">
            <v>SOMERSET ACADEMY MIDDLE-SOUTH</v>
          </cell>
        </row>
        <row r="411">
          <cell r="B411" t="str">
            <v>SOMERSET ACADEMY(SILVER PALMS)</v>
          </cell>
        </row>
        <row r="412">
          <cell r="B412" t="str">
            <v>SOMERSET ARTS ACADEMY</v>
          </cell>
        </row>
        <row r="413">
          <cell r="B413" t="str">
            <v>SOMERSET GRACE ACADEMY</v>
          </cell>
        </row>
        <row r="414">
          <cell r="B414" t="str">
            <v>SOMERSET OAKS ACADEMY</v>
          </cell>
        </row>
        <row r="415">
          <cell r="B415" t="str">
            <v>SOUTH DADE MIDDLE SCHOOL</v>
          </cell>
        </row>
        <row r="416">
          <cell r="B416" t="str">
            <v>SOUTH DADE SENIOR HIGH</v>
          </cell>
        </row>
        <row r="417">
          <cell r="B417" t="str">
            <v>SOUTH FLORIDA AUTISM CHARTER</v>
          </cell>
        </row>
        <row r="418">
          <cell r="B418" t="str">
            <v>SOUTH HIALEAH ELEMENTARY</v>
          </cell>
        </row>
        <row r="419">
          <cell r="B419" t="str">
            <v>SOUTH MIAMI HEIGHTS ELEMENTARY</v>
          </cell>
        </row>
        <row r="420">
          <cell r="B420" t="str">
            <v>SOUTH MIAMI K-8 CENTER</v>
          </cell>
        </row>
        <row r="421">
          <cell r="B421" t="str">
            <v>SOUTH MIAMI MIDDLE SCHOOL</v>
          </cell>
        </row>
        <row r="422">
          <cell r="B422" t="str">
            <v>SOUTH MIAMI SENIOR HIGH</v>
          </cell>
        </row>
        <row r="423">
          <cell r="B423" t="str">
            <v>SOUTH POINTE ELEMENTARY</v>
          </cell>
        </row>
        <row r="424">
          <cell r="B424" t="str">
            <v>SOUTHSIDE ELEMENTARY</v>
          </cell>
        </row>
        <row r="425">
          <cell r="B425" t="str">
            <v>SOUTHWEST MIAMI SENIOR HIGH</v>
          </cell>
        </row>
        <row r="426">
          <cell r="B426" t="str">
            <v>SOUTHWOOD MIDDLE</v>
          </cell>
        </row>
        <row r="427">
          <cell r="B427" t="str">
            <v>SPANISH LAKE ELEMENTARY</v>
          </cell>
        </row>
        <row r="428">
          <cell r="B428" t="str">
            <v>SPRINGVIEW ELEMENTARY</v>
          </cell>
        </row>
        <row r="429">
          <cell r="B429" t="str">
            <v>SUMMERVILLE CHARTER SCHOOL</v>
          </cell>
        </row>
        <row r="430">
          <cell r="B430" t="str">
            <v>SUNSET ELEMENTARY</v>
          </cell>
        </row>
        <row r="431">
          <cell r="B431" t="str">
            <v>SUNSET PARK ELEMENTARY</v>
          </cell>
        </row>
        <row r="432">
          <cell r="B432" t="str">
            <v>SWEETWATER ELEMENTARY</v>
          </cell>
        </row>
        <row r="433">
          <cell r="B433" t="str">
            <v>SYLVANIA HEIGHTS ELEMENTARY</v>
          </cell>
        </row>
        <row r="434">
          <cell r="B434" t="str">
            <v>TAP PROGRAM FACILITIES</v>
          </cell>
        </row>
        <row r="435">
          <cell r="B435" t="str">
            <v>TERRA ENVIRONMENTAL RESEARCH</v>
          </cell>
        </row>
        <row r="436">
          <cell r="B436" t="str">
            <v>THENA C. CROWDER ELEMENTARY</v>
          </cell>
        </row>
        <row r="437">
          <cell r="B437" t="str">
            <v>THOMAS JEFFERSON MIDDLE</v>
          </cell>
        </row>
        <row r="438">
          <cell r="B438" t="str">
            <v>TOUSSAINT L'OUVERTURE ELEM</v>
          </cell>
        </row>
        <row r="439">
          <cell r="B439" t="str">
            <v>TREASURE ISLAND ELEMENTARY</v>
          </cell>
        </row>
        <row r="440">
          <cell r="B440" t="str">
            <v>TROPICAL ELEMENTARY</v>
          </cell>
        </row>
        <row r="441">
          <cell r="B441" t="str">
            <v>TWIN LAKES ELEMENTARY</v>
          </cell>
        </row>
        <row r="442">
          <cell r="B442" t="str">
            <v>VAN E. BLANTON ELEMENTARY</v>
          </cell>
        </row>
        <row r="443">
          <cell r="B443" t="str">
            <v>VILLAGE GREEN ELEMENTARY</v>
          </cell>
        </row>
        <row r="444">
          <cell r="B444" t="str">
            <v>VINELAND K-8 CENTER</v>
          </cell>
        </row>
        <row r="445">
          <cell r="B445" t="str">
            <v>VIRGINIA A BOONE/HIGHLAND OAKS</v>
          </cell>
        </row>
        <row r="446">
          <cell r="B446" t="str">
            <v>W. R. THOMAS MIDDLE</v>
          </cell>
        </row>
        <row r="447">
          <cell r="B447" t="str">
            <v>W.J. BRYAN ELEMENTARY</v>
          </cell>
        </row>
        <row r="448">
          <cell r="B448" t="str">
            <v>WESLEY MATTHEWS ELEMENTARY</v>
          </cell>
        </row>
        <row r="449">
          <cell r="B449" t="str">
            <v>WEST HIALEAH GARDENS ELEM</v>
          </cell>
        </row>
        <row r="450">
          <cell r="B450" t="str">
            <v>WEST HOMESTEAD ELEMENTARY</v>
          </cell>
        </row>
        <row r="451">
          <cell r="B451" t="str">
            <v>WEST MIAMI MIDDLE</v>
          </cell>
        </row>
        <row r="452">
          <cell r="B452" t="str">
            <v>WESTLAND HIALEAH SENIOR HIGH</v>
          </cell>
        </row>
        <row r="453">
          <cell r="B453" t="str">
            <v>WESTVIEW MIDDLE</v>
          </cell>
        </row>
        <row r="454">
          <cell r="B454" t="str">
            <v>WHISPERING PINES ELEMENTARY</v>
          </cell>
        </row>
        <row r="455">
          <cell r="B455" t="str">
            <v>WILLIAM A. CHAPMAN ELEMENTARY</v>
          </cell>
        </row>
        <row r="456">
          <cell r="B456" t="str">
            <v>WILLIAM H. TURNER TECHNICAL</v>
          </cell>
        </row>
        <row r="457">
          <cell r="B457" t="str">
            <v>WILLIAM LEHMAN ELEMENTARY</v>
          </cell>
        </row>
        <row r="458">
          <cell r="B458" t="str">
            <v>WINSTON PARK K-8 CENTER</v>
          </cell>
        </row>
        <row r="459">
          <cell r="B459" t="str">
            <v>YOUNG MENS PREPARATORY ACADEMY</v>
          </cell>
        </row>
        <row r="460">
          <cell r="B460" t="str">
            <v>YOUNG WOMEN'S PREPARATORY ACAD</v>
          </cell>
        </row>
        <row r="461">
          <cell r="B461" t="str">
            <v>YOUTH CO-OP CHARTER SCHOOL</v>
          </cell>
        </row>
        <row r="462">
          <cell r="B462" t="str">
            <v>ZELDA GLAZER MIDDLE SCHOOL</v>
          </cell>
        </row>
        <row r="463">
          <cell r="B463" t="str">
            <v>ZORA NEALE HURSTON ELEMENTARY</v>
          </cell>
        </row>
      </sheetData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3 Report"/>
      <sheetName val="Grade 4 Report"/>
      <sheetName val="Grade 5 Report"/>
      <sheetName val="G3-5 Matrix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G4-WALL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ETO by Type"/>
      <sheetName val="Blind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INTERAMERICAN</v>
          </cell>
        </row>
        <row r="52">
          <cell r="B52" t="str">
            <v>BRIDGEPOINT ACAD VILLAGE GREEN</v>
          </cell>
        </row>
        <row r="53">
          <cell r="B53" t="str">
            <v>BRIDGEPOINT ACADEMY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BUNCHE PARK ELEMENTARY</v>
          </cell>
        </row>
        <row r="57">
          <cell r="B57" t="str">
            <v>CALUSA ELEMENTARY</v>
          </cell>
        </row>
        <row r="58">
          <cell r="B58" t="str">
            <v>CAMPBELL DRIVE K-8 CENTER</v>
          </cell>
        </row>
        <row r="59">
          <cell r="B59" t="str">
            <v>CAMPBELL DRIVE MIDDLE</v>
          </cell>
        </row>
        <row r="60">
          <cell r="B60" t="str">
            <v>CARIBBEAN ELEMENTARY</v>
          </cell>
        </row>
        <row r="61">
          <cell r="B61" t="str">
            <v>CAROL CITY ELEMENTARY</v>
          </cell>
        </row>
        <row r="62">
          <cell r="B62" t="str">
            <v>CAROL CITY MIDDLE</v>
          </cell>
        </row>
        <row r="63">
          <cell r="B63" t="str">
            <v>CARRIE P MEEK/WESTVIEW K-8 CTR</v>
          </cell>
        </row>
        <row r="64">
          <cell r="B64" t="str">
            <v>CENTENNIAL MIDDLE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ELEMENTARY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RIDGE ELEMENTARY</v>
          </cell>
        </row>
        <row r="94">
          <cell r="B94" t="str">
            <v>CUTLER RIDGE MIDDLE</v>
          </cell>
        </row>
        <row r="95">
          <cell r="B95" t="str">
            <v>CYPRESS ELEMENTARY</v>
          </cell>
        </row>
        <row r="96">
          <cell r="B96" t="str">
            <v>DANTE B. FASCELL ELEMENTARY</v>
          </cell>
        </row>
        <row r="97">
          <cell r="B97" t="str">
            <v>DAVID FAIRCHILD ELEMENTARY</v>
          </cell>
        </row>
        <row r="98">
          <cell r="B98" t="str">
            <v>DAVID LAWRENCE JR K-8 CENTER</v>
          </cell>
        </row>
        <row r="99">
          <cell r="B99" t="str">
            <v>DESIGN &amp; ARCHITECTURE SENIOR</v>
          </cell>
        </row>
        <row r="100">
          <cell r="B100" t="str">
            <v>DEVON AIRE K-8 CENTER</v>
          </cell>
        </row>
        <row r="101">
          <cell r="B101" t="str">
            <v>District</v>
          </cell>
        </row>
        <row r="102">
          <cell r="B102" t="str">
            <v>DOCTORS CHARTER/MIAMI SHORES</v>
          </cell>
        </row>
        <row r="103">
          <cell r="B103" t="str">
            <v>DORAL ACADEMY</v>
          </cell>
        </row>
        <row r="104">
          <cell r="B104" t="str">
            <v>DORAL ACADEMY CHARTER MIDDLE</v>
          </cell>
        </row>
        <row r="105">
          <cell r="B105" t="str">
            <v>DORAL ACADEMY HIGH SCHOOL</v>
          </cell>
        </row>
        <row r="106">
          <cell r="B106" t="str">
            <v>DORAL ACADEMY OF TECHNOLOGY</v>
          </cell>
        </row>
        <row r="107">
          <cell r="B107" t="str">
            <v>DORAL MIDDLE SCHOOL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ELEMENTARY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T. BAKER AVIATION</v>
          </cell>
        </row>
        <row r="151">
          <cell r="B151" t="str">
            <v>GEORGE WASHINGTON CARVER</v>
          </cell>
        </row>
        <row r="152">
          <cell r="B152" t="str">
            <v>GEORGE WASHINGTON CARVER ELEM</v>
          </cell>
        </row>
        <row r="153">
          <cell r="B153" t="str">
            <v>GERTRUDE EDELMAN/SABAL PALM EL</v>
          </cell>
        </row>
        <row r="154">
          <cell r="B154" t="str">
            <v>GIBSON CHARTER SCHOOL</v>
          </cell>
        </row>
        <row r="155">
          <cell r="B155" t="str">
            <v>GLADES MIDDLE</v>
          </cell>
        </row>
        <row r="156">
          <cell r="B156" t="str">
            <v>GLORIA FLOYD ELEMENTARY</v>
          </cell>
        </row>
        <row r="157">
          <cell r="B157" t="str">
            <v>GOLDEN GLADES ELEMENTARY</v>
          </cell>
        </row>
        <row r="158">
          <cell r="B158" t="str">
            <v>GOULDS ELEMENTARY</v>
          </cell>
        </row>
        <row r="159">
          <cell r="B159" t="str">
            <v>GRATIGNY ELEMENTARY</v>
          </cell>
        </row>
        <row r="160">
          <cell r="B160" t="str">
            <v>GREEN SPRINGS HIGH SCHOOL</v>
          </cell>
        </row>
        <row r="161">
          <cell r="B161" t="str">
            <v>GREENGLADE ELEMENTARY</v>
          </cell>
        </row>
        <row r="162">
          <cell r="B162" t="str">
            <v>GREYNOLDS PARK ELEMENTARY</v>
          </cell>
        </row>
        <row r="163">
          <cell r="B163" t="str">
            <v>GULFSTREAM ELEMENTARY</v>
          </cell>
        </row>
        <row r="164">
          <cell r="B164" t="str">
            <v>HAMMOCKS MIDDLE</v>
          </cell>
        </row>
        <row r="165">
          <cell r="B165" t="str">
            <v>HENRY E.S. REEVES ELEMENTARY</v>
          </cell>
        </row>
        <row r="166">
          <cell r="B166" t="str">
            <v>HENRY H. FILER MIDDLE</v>
          </cell>
        </row>
        <row r="167">
          <cell r="B167" t="str">
            <v>HENRY M. FLAGLER ELEMENTARY</v>
          </cell>
        </row>
        <row r="168">
          <cell r="B168" t="str">
            <v>HENRY S. WEST LABORATORY SCHL</v>
          </cell>
        </row>
        <row r="169">
          <cell r="B169" t="str">
            <v>HERBERT A. AMMONS MIDDLE</v>
          </cell>
        </row>
        <row r="170">
          <cell r="B170" t="str">
            <v>HIALEAH ELEMENTARY</v>
          </cell>
        </row>
        <row r="171">
          <cell r="B171" t="str">
            <v>HIALEAH GARDENS ELEMENTARY</v>
          </cell>
        </row>
        <row r="172">
          <cell r="B172" t="str">
            <v>HIALEAH GARDENS MIDDLE SCHOOL</v>
          </cell>
        </row>
        <row r="173">
          <cell r="B173" t="str">
            <v>HIALEAH GARDENS SENIOR</v>
          </cell>
        </row>
        <row r="174">
          <cell r="B174" t="str">
            <v>HIALEAH MIDDLE</v>
          </cell>
        </row>
        <row r="175">
          <cell r="B175" t="str">
            <v>HIALEAH SENIOR</v>
          </cell>
        </row>
        <row r="176">
          <cell r="B176" t="str">
            <v>HIALEAH-MIAMI LAKES SENIOR</v>
          </cell>
        </row>
        <row r="177">
          <cell r="B177" t="str">
            <v>HIBISCUS ELEMENTARY</v>
          </cell>
        </row>
        <row r="178">
          <cell r="B178" t="str">
            <v>HIGHLAND OAKS MIDDLE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INSTRUCTIONAL SYSTEMWIDE</v>
          </cell>
        </row>
        <row r="187">
          <cell r="B187" t="str">
            <v>INTEGRATED ACADEMICS (SIATECH)</v>
          </cell>
        </row>
        <row r="188">
          <cell r="B188" t="str">
            <v>INTL STUDIES PREP ACADEMY</v>
          </cell>
        </row>
        <row r="189">
          <cell r="B189" t="str">
            <v>INTL. STUDIES CHARTER MIDDLE</v>
          </cell>
        </row>
        <row r="190">
          <cell r="B190" t="str">
            <v>INTL. STUDIES CHARTER SENIOR</v>
          </cell>
        </row>
        <row r="191">
          <cell r="B191" t="str">
            <v>IPREPARATORY ACADEMY</v>
          </cell>
        </row>
        <row r="192">
          <cell r="B192" t="str">
            <v>IRVING &amp; BEATRICE PESKOE K-8</v>
          </cell>
        </row>
        <row r="193">
          <cell r="B193" t="str">
            <v>ISAAC ACADEMY K-8</v>
          </cell>
        </row>
        <row r="194">
          <cell r="B194" t="str">
            <v>JACK D. GORDON ELEMENTARY</v>
          </cell>
        </row>
        <row r="195">
          <cell r="B195" t="str">
            <v>JAMES H. BRIGHT/JW JOHNSON ES</v>
          </cell>
        </row>
        <row r="196">
          <cell r="B196" t="str">
            <v>JAN MANN OPPORTUNITY SCHOOL</v>
          </cell>
        </row>
        <row r="197">
          <cell r="B197" t="str">
            <v>JANE ROBERTS K-8 CENTER</v>
          </cell>
        </row>
        <row r="198">
          <cell r="B198" t="str">
            <v>JESSE J MCCRARY JR ELEMENTARY</v>
          </cell>
        </row>
        <row r="199">
          <cell r="B199" t="str">
            <v>JOE HALL ELEMENTARY</v>
          </cell>
        </row>
        <row r="200">
          <cell r="B200" t="str">
            <v>JOELLA C. GOOD ELEMENTARY</v>
          </cell>
        </row>
        <row r="201">
          <cell r="B201" t="str">
            <v>JOHN A FERGUSON SENIOR HIGH</v>
          </cell>
        </row>
        <row r="202">
          <cell r="B202" t="str">
            <v>JOHN F. KENNEDY MIDDLE</v>
          </cell>
        </row>
        <row r="203">
          <cell r="B203" t="str">
            <v>JOHN G. DUPUIS ELEMENTARY</v>
          </cell>
        </row>
        <row r="204">
          <cell r="B204" t="str">
            <v>JOHN I. SMITH K-8 CENTER</v>
          </cell>
        </row>
        <row r="205">
          <cell r="B205" t="str">
            <v>JORGE MAS CANOSA MIDDLE</v>
          </cell>
        </row>
        <row r="206">
          <cell r="B206" t="str">
            <v>JOSE DE DIEGO MIDDLE SCHOOL</v>
          </cell>
        </row>
        <row r="207">
          <cell r="B207" t="str">
            <v>JOSE MARTI MAST 6-12 ACADEMY</v>
          </cell>
        </row>
        <row r="208">
          <cell r="B208" t="str">
            <v>JOSE MARTI MIDDLE</v>
          </cell>
        </row>
        <row r="209">
          <cell r="B209" t="str">
            <v>JUST ARTS AND MANAGEMENT CMS</v>
          </cell>
        </row>
        <row r="210">
          <cell r="B210" t="str">
            <v>JUVENILE JUSTICE CENTER</v>
          </cell>
        </row>
        <row r="211">
          <cell r="B211" t="str">
            <v>KELSEY L. PHARR ELEMENTARY</v>
          </cell>
        </row>
        <row r="212">
          <cell r="B212" t="str">
            <v>KENDALE ELEMENTARY</v>
          </cell>
        </row>
        <row r="213">
          <cell r="B213" t="str">
            <v>KENDALE LAKES ELEMENTARY</v>
          </cell>
        </row>
        <row r="214">
          <cell r="B214" t="str">
            <v>KENSINGTON PARK ELEMENTARY</v>
          </cell>
        </row>
        <row r="215">
          <cell r="B215" t="str">
            <v>KENWOOD K-8 CENTER</v>
          </cell>
        </row>
        <row r="216">
          <cell r="B216" t="str">
            <v>KEY BISCAYNE K-8 CENTER</v>
          </cell>
        </row>
        <row r="217">
          <cell r="B217" t="str">
            <v>KEYS GATE CHARTER HIGH SCHL</v>
          </cell>
        </row>
        <row r="218">
          <cell r="B218" t="str">
            <v>KEYS GATE CHARTER SCHOOL</v>
          </cell>
        </row>
        <row r="219">
          <cell r="B219" t="str">
            <v>KINLOCH PARK ELEMENTARY</v>
          </cell>
        </row>
        <row r="220">
          <cell r="B220" t="str">
            <v>KINLOCH PARK MIDDLE</v>
          </cell>
        </row>
        <row r="221">
          <cell r="B221" t="str">
            <v>LAKE STEVENS ELEMENTARY</v>
          </cell>
        </row>
        <row r="222">
          <cell r="B222" t="str">
            <v>LAKE STEVENS MIDDLE</v>
          </cell>
        </row>
        <row r="223">
          <cell r="B223" t="str">
            <v>LAKEVIEW ELEMENTARY</v>
          </cell>
        </row>
        <row r="224">
          <cell r="B224" t="str">
            <v>LAMAR LOUISE CURRY MIDDLE SCH</v>
          </cell>
        </row>
        <row r="225">
          <cell r="B225" t="str">
            <v>LAURA C. SAUNDERS ELEMENTARY</v>
          </cell>
        </row>
        <row r="226">
          <cell r="B226" t="str">
            <v>LAW ENFORCEMENT OFFICERS HS</v>
          </cell>
        </row>
        <row r="227">
          <cell r="B227" t="str">
            <v>LAWRENCE ACADEMY MIDDLE</v>
          </cell>
        </row>
        <row r="228">
          <cell r="B228" t="str">
            <v>LAWRENCE ACADEMY SENIOR</v>
          </cell>
        </row>
        <row r="229">
          <cell r="B229" t="str">
            <v>LAWTON CHILES MIDDLE SCHOOL</v>
          </cell>
        </row>
        <row r="230">
          <cell r="B230" t="str">
            <v>LBA CONSTR &amp; BUS MGMT ACAD</v>
          </cell>
        </row>
        <row r="231">
          <cell r="B231" t="str">
            <v>LEEWOOD K-8 CENTER</v>
          </cell>
        </row>
        <row r="232">
          <cell r="B232" t="str">
            <v>LEISURE CITY K-8 CENTER</v>
          </cell>
        </row>
        <row r="233">
          <cell r="B233" t="str">
            <v>LENORA B. SMITH ELEMENTARY</v>
          </cell>
        </row>
        <row r="234">
          <cell r="B234" t="str">
            <v>LIBERTY CITY ELEMENTARY</v>
          </cell>
        </row>
        <row r="235">
          <cell r="B235" t="str">
            <v>LILLIE C. EVANS K-8 CENTER</v>
          </cell>
        </row>
        <row r="236">
          <cell r="B236" t="str">
            <v>LINCOLN-MARTI CHARTER HIALEAH</v>
          </cell>
        </row>
        <row r="237">
          <cell r="B237" t="str">
            <v>LINCOLN-MARTI CS INT'L CAMPUS</v>
          </cell>
        </row>
        <row r="238">
          <cell r="B238" t="str">
            <v>LINCOLN-MARTI CS LITTLE HAVANA</v>
          </cell>
        </row>
        <row r="239">
          <cell r="B239" t="str">
            <v>LINDA LENTIN K-8 CENTER</v>
          </cell>
        </row>
        <row r="240">
          <cell r="B240" t="str">
            <v>LORAH PARK ELEMENTARY</v>
          </cell>
        </row>
        <row r="241">
          <cell r="B241" t="str">
            <v>LUDLAM ELEMENTARY</v>
          </cell>
        </row>
        <row r="242">
          <cell r="B242" t="str">
            <v>M.A. MILAM K-8 CENTER</v>
          </cell>
        </row>
        <row r="243">
          <cell r="B243" t="str">
            <v>MADIE IVES ELEMENTARY</v>
          </cell>
        </row>
        <row r="244">
          <cell r="B244" t="str">
            <v>MADISON MIDDLE SCHOOL</v>
          </cell>
        </row>
        <row r="245">
          <cell r="B245" t="str">
            <v>MAE WALTERS ELEMENTARY</v>
          </cell>
        </row>
        <row r="246">
          <cell r="B246" t="str">
            <v>MANDARIN LAKES K-8 CENTER</v>
          </cell>
        </row>
        <row r="247">
          <cell r="B247" t="str">
            <v>MARJORY STONEMAN DOUGLAS ELEM</v>
          </cell>
        </row>
        <row r="248">
          <cell r="B248" t="str">
            <v>MAST @ VIRGINIA KEY</v>
          </cell>
        </row>
        <row r="249">
          <cell r="B249" t="str">
            <v>MATER ACAD HIGH (MIAMI BEACH)</v>
          </cell>
        </row>
        <row r="250">
          <cell r="B250" t="str">
            <v>MATER ACADEMY</v>
          </cell>
        </row>
        <row r="251">
          <cell r="B251" t="str">
            <v>MATER ACADEMY (MIAMI BEACH)</v>
          </cell>
        </row>
        <row r="252">
          <cell r="B252" t="str">
            <v>MATER ACADEMY AT MOUNT SINAI</v>
          </cell>
        </row>
        <row r="253">
          <cell r="B253" t="str">
            <v>MATER ACADEMY CHARTER HIGH</v>
          </cell>
        </row>
        <row r="254">
          <cell r="B254" t="str">
            <v>MATER ACADEMY CHARTER MIDDLE</v>
          </cell>
        </row>
        <row r="255">
          <cell r="B255" t="str">
            <v>MATER ACADEMY EAST CHARTER</v>
          </cell>
        </row>
        <row r="256">
          <cell r="B256" t="str">
            <v>MATER ACADEMY EAST HIGH SCHOOL</v>
          </cell>
        </row>
        <row r="257">
          <cell r="B257" t="str">
            <v>MATER ACADEMY EAST MIDDLE</v>
          </cell>
        </row>
        <row r="258">
          <cell r="B258" t="str">
            <v>MATER ACADEMY HIGH-INTL STUDIE</v>
          </cell>
        </row>
        <row r="259">
          <cell r="B259" t="str">
            <v>MATER ACADEMY LAKES HIGH SCH</v>
          </cell>
        </row>
        <row r="260">
          <cell r="B260" t="str">
            <v>MATER ACADEMY LAKES MIDDLE</v>
          </cell>
        </row>
        <row r="261">
          <cell r="B261" t="str">
            <v>MATER ACADEMY MIDDLE-INTL STUD</v>
          </cell>
        </row>
        <row r="262">
          <cell r="B262" t="str">
            <v>MATER ACADEMY OF INTL STUDIES</v>
          </cell>
        </row>
        <row r="263">
          <cell r="B263" t="str">
            <v>MATER BRICKELL PREP ACADEMY</v>
          </cell>
        </row>
        <row r="264">
          <cell r="B264" t="str">
            <v>MATER GARDENS ACADEMY</v>
          </cell>
        </row>
        <row r="265">
          <cell r="B265" t="str">
            <v>MATER GARDENS ACADEMY MIDDLE</v>
          </cell>
        </row>
        <row r="266">
          <cell r="B266" t="str">
            <v>MATER GROVE ACADEMY</v>
          </cell>
        </row>
        <row r="267">
          <cell r="B267" t="str">
            <v>MATER PERFORMING ARTS ACADEMY</v>
          </cell>
        </row>
        <row r="268">
          <cell r="B268" t="str">
            <v>MAVERICKS HIGH OF NORTH M-DADE</v>
          </cell>
        </row>
        <row r="269">
          <cell r="B269" t="str">
            <v>MAVERICKS HIGH OF SOUTH M-DADE</v>
          </cell>
        </row>
        <row r="270">
          <cell r="B270" t="str">
            <v>MAYA ANGELOU ELEMENTARY</v>
          </cell>
        </row>
        <row r="271">
          <cell r="B271" t="str">
            <v>MAYS MIDDLE</v>
          </cell>
        </row>
        <row r="272">
          <cell r="B272" t="str">
            <v>MEADOWLANE ELEMENTARY</v>
          </cell>
        </row>
        <row r="273">
          <cell r="B273" t="str">
            <v>MED ACAD SCIENCE &amp; TECHNOLOGY</v>
          </cell>
        </row>
        <row r="274">
          <cell r="B274" t="str">
            <v>MELROSE ELEMENTARY</v>
          </cell>
        </row>
        <row r="275">
          <cell r="B275" t="str">
            <v>MERRICK EDUCATIONAL CENTER</v>
          </cell>
        </row>
        <row r="276">
          <cell r="B276" t="str">
            <v>MIAMI ARTS CHARTER</v>
          </cell>
        </row>
        <row r="277">
          <cell r="B277" t="str">
            <v>MIAMI BEACH SENIOR HIGH</v>
          </cell>
        </row>
        <row r="278">
          <cell r="B278" t="str">
            <v>MIAMI CAROL CITY SENIOR HIGH</v>
          </cell>
        </row>
        <row r="279">
          <cell r="B279" t="str">
            <v>MIAMI CENTRAL SENIOR HIGH</v>
          </cell>
        </row>
        <row r="280">
          <cell r="B280" t="str">
            <v>MIAMI CHILDREN'S MUSEUM</v>
          </cell>
        </row>
        <row r="281">
          <cell r="B281" t="str">
            <v>MIAMI COMMUNITY CH HIGH SCHOOL</v>
          </cell>
        </row>
        <row r="282">
          <cell r="B282" t="str">
            <v>MIAMI COMMUNITY CHARTER MIDDLE</v>
          </cell>
        </row>
        <row r="283">
          <cell r="B283" t="str">
            <v>MIAMI COMMUNITY CHARTER SCHOOL</v>
          </cell>
        </row>
        <row r="284">
          <cell r="B284" t="str">
            <v>MIAMI CORAL PARK SENIOR HIGH</v>
          </cell>
        </row>
        <row r="285">
          <cell r="B285" t="str">
            <v>MIAMI EDISON MIDDLE</v>
          </cell>
        </row>
        <row r="286">
          <cell r="B286" t="str">
            <v>MIAMI EDISON SENIOR HIGH</v>
          </cell>
        </row>
        <row r="287">
          <cell r="B287" t="str">
            <v>MIAMI GARDENS ELEMENTARY</v>
          </cell>
        </row>
        <row r="288">
          <cell r="B288" t="str">
            <v>MIAMI HEIGHTS ELEMENTARY</v>
          </cell>
        </row>
        <row r="289">
          <cell r="B289" t="str">
            <v>MIAMI JACKSON SENIOR HIGH</v>
          </cell>
        </row>
        <row r="290">
          <cell r="B290" t="str">
            <v>MIAMI KILLIAN SENIOR HIGH</v>
          </cell>
        </row>
        <row r="291">
          <cell r="B291" t="str">
            <v>MIAMI LAKES EDUCATIONAL CENTER</v>
          </cell>
        </row>
        <row r="292">
          <cell r="B292" t="str">
            <v>MIAMI LAKES K-8 CENTER</v>
          </cell>
        </row>
        <row r="293">
          <cell r="B293" t="str">
            <v>MIAMI LAKES MIDDLE</v>
          </cell>
        </row>
        <row r="294">
          <cell r="B294" t="str">
            <v>MIAMI MACARTHUR SOUTH</v>
          </cell>
        </row>
        <row r="295">
          <cell r="B295" t="str">
            <v>MIAMI NORLAND SENIOR HIGH</v>
          </cell>
        </row>
        <row r="296">
          <cell r="B296" t="str">
            <v>MIAMI NORTHWESTERN SENIOR HIGH</v>
          </cell>
        </row>
        <row r="297">
          <cell r="B297" t="str">
            <v>MIAMI PALMETTO SENIOR HIGH</v>
          </cell>
        </row>
        <row r="298">
          <cell r="B298" t="str">
            <v>MIAMI PARK ELEMENTARY</v>
          </cell>
        </row>
        <row r="299">
          <cell r="B299" t="str">
            <v>MIAMI SENIOR HIGH</v>
          </cell>
        </row>
        <row r="300">
          <cell r="B300" t="str">
            <v>MIAMI SHORES ELEMENTARY</v>
          </cell>
        </row>
        <row r="301">
          <cell r="B301" t="str">
            <v>MIAMI SOUTHRIDGE SENIOR HIGH</v>
          </cell>
        </row>
        <row r="302">
          <cell r="B302" t="str">
            <v>MIAMI SPRINGS ELEMENTARY</v>
          </cell>
        </row>
        <row r="303">
          <cell r="B303" t="str">
            <v>MIAMI SPRINGS MIDDLE</v>
          </cell>
        </row>
        <row r="304">
          <cell r="B304" t="str">
            <v>MIAMI SPRINGS SENIOR HIGH</v>
          </cell>
        </row>
        <row r="305">
          <cell r="B305" t="str">
            <v>MIAMI SUNSET SENIOR HIGH</v>
          </cell>
        </row>
        <row r="306">
          <cell r="B306" t="str">
            <v>MIAMI-DADE ONLINE ACADEMY</v>
          </cell>
        </row>
        <row r="307">
          <cell r="B307" t="str">
            <v>MORNINGSIDE ELEMENTARY</v>
          </cell>
        </row>
        <row r="308">
          <cell r="B308" t="str">
            <v>MYRTLE GROVE ELEMENTARY</v>
          </cell>
        </row>
        <row r="309">
          <cell r="B309" t="str">
            <v>N. DADE CTR FOR MODERN LANG</v>
          </cell>
        </row>
        <row r="310">
          <cell r="B310" t="str">
            <v>NATHAN YOUNG ELEMENTARY</v>
          </cell>
        </row>
        <row r="311">
          <cell r="B311" t="str">
            <v>NATURAL BRIDGE ELEMENTARY</v>
          </cell>
        </row>
        <row r="312">
          <cell r="B312" t="str">
            <v>NAUTILUS MIDDLE</v>
          </cell>
        </row>
        <row r="313">
          <cell r="B313" t="str">
            <v>NEVA KING COOPER EDUCATIONAL</v>
          </cell>
        </row>
        <row r="314">
          <cell r="B314" t="str">
            <v>NEW WORLD SCHOOL OF THE ARTS</v>
          </cell>
        </row>
        <row r="315">
          <cell r="B315" t="str">
            <v>NORLAND ELEMENTARY</v>
          </cell>
        </row>
        <row r="316">
          <cell r="B316" t="str">
            <v>NORLAND MIDDLE</v>
          </cell>
        </row>
        <row r="317">
          <cell r="B317" t="str">
            <v>NORMA BUTLER BOSSARD ELEM</v>
          </cell>
        </row>
        <row r="318">
          <cell r="B318" t="str">
            <v>NORMAN S. EDELCUP/SUNNY ISLES</v>
          </cell>
        </row>
        <row r="319">
          <cell r="B319" t="str">
            <v>NORTH BEACH ELEMENTARY</v>
          </cell>
        </row>
        <row r="320">
          <cell r="B320" t="str">
            <v>NORTH COUNTY K-8 CENTER</v>
          </cell>
        </row>
        <row r="321">
          <cell r="B321" t="str">
            <v>NORTH DADE MIDDLE</v>
          </cell>
        </row>
        <row r="322">
          <cell r="B322" t="str">
            <v>NORTH GARDENS HIGH SCHOOL</v>
          </cell>
        </row>
        <row r="323">
          <cell r="B323" t="str">
            <v>NORTH GLADE ELEMENTARY</v>
          </cell>
        </row>
        <row r="324">
          <cell r="B324" t="str">
            <v>NORTH HIALEAH ELEMENTARY</v>
          </cell>
        </row>
        <row r="325">
          <cell r="B325" t="str">
            <v>NORTH MIAMI BEACH SENIOR HIGH</v>
          </cell>
        </row>
        <row r="326">
          <cell r="B326" t="str">
            <v>NORTH MIAMI ELEMENTARY</v>
          </cell>
        </row>
        <row r="327">
          <cell r="B327" t="str">
            <v>NORTH MIAMI MIDDLE</v>
          </cell>
        </row>
        <row r="328">
          <cell r="B328" t="str">
            <v>NORTH MIAMI SENIOR HIGH</v>
          </cell>
        </row>
        <row r="329">
          <cell r="B329" t="str">
            <v>NORTH PARK HIGH SCHOOL</v>
          </cell>
        </row>
        <row r="330">
          <cell r="B330" t="str">
            <v>NORTH TWIN LAKES ELEMENTARY</v>
          </cell>
        </row>
        <row r="331">
          <cell r="B331" t="str">
            <v>NORWOOD ELEMENTARY</v>
          </cell>
        </row>
        <row r="332">
          <cell r="B332" t="str">
            <v>OAK GROVE ELEMENTARY</v>
          </cell>
        </row>
        <row r="333">
          <cell r="B333" t="str">
            <v>OJUS ELEMENTARY</v>
          </cell>
        </row>
        <row r="334">
          <cell r="B334" t="str">
            <v>OLINDA ELEMENTARY</v>
          </cell>
        </row>
        <row r="335">
          <cell r="B335" t="str">
            <v>OLIVER HOOVER ELEMENTARY</v>
          </cell>
        </row>
        <row r="336">
          <cell r="B336" t="str">
            <v>OLYMPIA HEIGHTS ELEMENTARY</v>
          </cell>
        </row>
        <row r="337">
          <cell r="B337" t="str">
            <v>ORCHARD VILLA ELEMENTARY</v>
          </cell>
        </row>
        <row r="338">
          <cell r="B338" t="str">
            <v>OXFORD ACADEMY OF MIAMI</v>
          </cell>
        </row>
        <row r="339">
          <cell r="B339" t="str">
            <v>PALM GLADES PREP HIGH SCHOOL</v>
          </cell>
        </row>
        <row r="340">
          <cell r="B340" t="str">
            <v>PALM GLADES PREPATORY ACADEMY</v>
          </cell>
        </row>
        <row r="341">
          <cell r="B341" t="str">
            <v>PALM LAKES ELEMENTARY</v>
          </cell>
        </row>
        <row r="342">
          <cell r="B342" t="str">
            <v>PALM SPRINGS ELEMENTARY</v>
          </cell>
        </row>
        <row r="343">
          <cell r="B343" t="str">
            <v>PALM SPRINGS MIDDLE</v>
          </cell>
        </row>
        <row r="344">
          <cell r="B344" t="str">
            <v>PALM SPRINGS NORTH ELEMENTARY</v>
          </cell>
        </row>
        <row r="345">
          <cell r="B345" t="str">
            <v>PALMETTO ELEMENTARY</v>
          </cell>
        </row>
        <row r="346">
          <cell r="B346" t="str">
            <v>PALMETTO MIDDLE</v>
          </cell>
        </row>
        <row r="347">
          <cell r="B347" t="str">
            <v>PARKVIEW ELEMENTARY</v>
          </cell>
        </row>
        <row r="348">
          <cell r="B348" t="str">
            <v>PARKWAY ELEMENTARY</v>
          </cell>
        </row>
        <row r="349">
          <cell r="B349" t="str">
            <v>PARKWAY MIDDLE</v>
          </cell>
        </row>
        <row r="350">
          <cell r="B350" t="str">
            <v>PAUL LAURENCE DUNBAR ELEM</v>
          </cell>
        </row>
        <row r="351">
          <cell r="B351" t="str">
            <v>PAUL W. BELL MIDDLE</v>
          </cell>
        </row>
        <row r="352">
          <cell r="B352" t="str">
            <v>PHILLIS WHEATLEY ELEMENTARY</v>
          </cell>
        </row>
        <row r="353">
          <cell r="B353" t="str">
            <v>PHYLLIS RUTH MILLER ELEMENTARY</v>
          </cell>
        </row>
        <row r="354">
          <cell r="B354" t="str">
            <v>PINE LAKE ELEMENTARY</v>
          </cell>
        </row>
        <row r="355">
          <cell r="B355" t="str">
            <v>PINE VILLA ELEMENTARY</v>
          </cell>
        </row>
        <row r="356">
          <cell r="B356" t="str">
            <v>PINECREST ACADEMY (NORTH)</v>
          </cell>
        </row>
        <row r="357">
          <cell r="B357" t="str">
            <v>PINECREST ACADEMY CHARTER HIGH</v>
          </cell>
        </row>
        <row r="358">
          <cell r="B358" t="str">
            <v>PINECREST ACADEMY CHARTER MIDD</v>
          </cell>
        </row>
        <row r="359">
          <cell r="B359" t="str">
            <v>PINECREST ACADEMY MIDDLE NORTH</v>
          </cell>
        </row>
        <row r="360">
          <cell r="B360" t="str">
            <v>PINECREST ACADEMY SOUTH CAMPUS</v>
          </cell>
        </row>
        <row r="361">
          <cell r="B361" t="str">
            <v>PINECREST COVE ACADEMY</v>
          </cell>
        </row>
        <row r="362">
          <cell r="B362" t="str">
            <v>PINECREST ELEMENTARY</v>
          </cell>
        </row>
        <row r="363">
          <cell r="B363" t="str">
            <v>PINECREST PREP ACADEMY</v>
          </cell>
        </row>
        <row r="364">
          <cell r="B364" t="str">
            <v>POINCIANA PARK ELEMENTARY</v>
          </cell>
        </row>
        <row r="365">
          <cell r="B365" t="str">
            <v>PONCE DE LEON MIDDLE</v>
          </cell>
        </row>
        <row r="366">
          <cell r="B366" t="str">
            <v>PRE K - INTERVENTION</v>
          </cell>
        </row>
        <row r="367">
          <cell r="B367" t="str">
            <v>PRIMARY LEARNING CENTER</v>
          </cell>
        </row>
        <row r="368">
          <cell r="B368" t="str">
            <v>RAINBOW PARK ELEMENTARY</v>
          </cell>
        </row>
        <row r="369">
          <cell r="B369" t="str">
            <v>RAMZ ACAD MIDDLE MIAMI CAMPUS</v>
          </cell>
        </row>
        <row r="370">
          <cell r="B370" t="str">
            <v>RAMZ ACADEMY ELEM MIAMI CAMPUS</v>
          </cell>
        </row>
        <row r="371">
          <cell r="B371" t="str">
            <v>REDLAND ELEMENTARY</v>
          </cell>
        </row>
        <row r="372">
          <cell r="B372" t="str">
            <v>REDLAND MIDDLE</v>
          </cell>
        </row>
        <row r="373">
          <cell r="B373" t="str">
            <v>REDONDO ELEMENTARY</v>
          </cell>
        </row>
        <row r="374">
          <cell r="B374" t="str">
            <v>RENAISSANCE ELEMENTARY CHARTER</v>
          </cell>
        </row>
        <row r="375">
          <cell r="B375" t="str">
            <v>RENAISSANCE MIDDLE CHARTER</v>
          </cell>
        </row>
        <row r="376">
          <cell r="B376" t="str">
            <v>RICHARD ALLEN LEADERSHIP ACAD</v>
          </cell>
        </row>
        <row r="377">
          <cell r="B377" t="str">
            <v>RICHMOND HEIGHTS MIDDLE</v>
          </cell>
        </row>
        <row r="378">
          <cell r="B378" t="str">
            <v>RIVER CITIES COMMUNITY CHARTER</v>
          </cell>
        </row>
        <row r="379">
          <cell r="B379" t="str">
            <v>RIVERSIDE ELEMENTARY</v>
          </cell>
        </row>
        <row r="380">
          <cell r="B380" t="str">
            <v>RIVIERA MIDDLE</v>
          </cell>
        </row>
        <row r="381">
          <cell r="B381" t="str">
            <v>ROBERT MORGAN EDUCATIONAL CTR</v>
          </cell>
        </row>
        <row r="382">
          <cell r="B382" t="str">
            <v>ROBERT RENICK EDUCATION CTR</v>
          </cell>
        </row>
        <row r="383">
          <cell r="B383" t="str">
            <v>ROBERT RUSSA MOTON ELEMENTARY</v>
          </cell>
        </row>
        <row r="384">
          <cell r="B384" t="str">
            <v>ROCKWAY ELEMENTARY</v>
          </cell>
        </row>
        <row r="385">
          <cell r="B385" t="str">
            <v>ROCKWAY MIDDLE</v>
          </cell>
        </row>
        <row r="386">
          <cell r="B386" t="str">
            <v>RONALD W REAGAN/DORAL SENIOR</v>
          </cell>
        </row>
        <row r="387">
          <cell r="B387" t="str">
            <v>ROYAL GREEN ELEMENTARY</v>
          </cell>
        </row>
        <row r="388">
          <cell r="B388" t="str">
            <v>ROYAL PALM ELEMENTARY</v>
          </cell>
        </row>
        <row r="389">
          <cell r="B389" t="str">
            <v>RUBEN DARIO MIDDLE</v>
          </cell>
        </row>
        <row r="390">
          <cell r="B390" t="str">
            <v>RUTH K BROAD/BAY HARBOR K-8</v>
          </cell>
        </row>
        <row r="391">
          <cell r="B391" t="str">
            <v>RUTH OWENS KRUSE' EDUC CENTER</v>
          </cell>
        </row>
        <row r="392">
          <cell r="B392" t="str">
            <v>SANTA CLARA ELEMENTARY</v>
          </cell>
        </row>
        <row r="393">
          <cell r="B393" t="str">
            <v>SCHOOL FOR ADV STUDIES SOUTH</v>
          </cell>
        </row>
        <row r="394">
          <cell r="B394" t="str">
            <v>SCHOOL FOR ADV STUDIES-HOMESTD</v>
          </cell>
        </row>
        <row r="395">
          <cell r="B395" t="str">
            <v>SCHOOL FOR ADVANCED STUDIES NO</v>
          </cell>
        </row>
        <row r="396">
          <cell r="B396" t="str">
            <v>SCHOOL FOR ADVANCED STUDIES WC</v>
          </cell>
        </row>
        <row r="397">
          <cell r="B397" t="str">
            <v>SCOTT LAKE ELEMENTARY</v>
          </cell>
        </row>
        <row r="398">
          <cell r="B398" t="str">
            <v>SEMINOLE ELEMENTARY</v>
          </cell>
        </row>
        <row r="399">
          <cell r="B399" t="str">
            <v>SHADOWLAWN ELEMENTARY</v>
          </cell>
        </row>
        <row r="400">
          <cell r="B400" t="str">
            <v>SHENANDOAH ELEMENTARY</v>
          </cell>
        </row>
        <row r="401">
          <cell r="B401" t="str">
            <v>SHENANDOAH MIDDLE</v>
          </cell>
        </row>
        <row r="402">
          <cell r="B402" t="str">
            <v>SILVER BLUFF ELEMENTARY</v>
          </cell>
        </row>
        <row r="403">
          <cell r="B403" t="str">
            <v>SKYWAY ELEMENTARY</v>
          </cell>
        </row>
        <row r="404">
          <cell r="B404" t="str">
            <v>SNAPPER CREEK ELEMENTARY</v>
          </cell>
        </row>
        <row r="405">
          <cell r="B405" t="str">
            <v>SOMERSET ACAD AT SILVER PALMS</v>
          </cell>
        </row>
        <row r="406">
          <cell r="B406" t="str">
            <v>SOMERSET ACAD HIGH SOUTH-HMSTD</v>
          </cell>
        </row>
        <row r="407">
          <cell r="B407" t="str">
            <v>SOMERSET ACAD MIDDLE (C-PALMS)</v>
          </cell>
        </row>
        <row r="408">
          <cell r="B408" t="str">
            <v>SOMERSET ACAD MIDDLE (S-MIAMI)</v>
          </cell>
        </row>
        <row r="409">
          <cell r="B409" t="str">
            <v>SOMERSET ACADEMY</v>
          </cell>
        </row>
        <row r="410">
          <cell r="B410" t="str">
            <v>SOMERSET ACADEMY CHARTER ELEM</v>
          </cell>
        </row>
        <row r="411">
          <cell r="B411" t="str">
            <v>SOMERSET ACADEMY CHARTER HIGH</v>
          </cell>
        </row>
        <row r="412">
          <cell r="B412" t="str">
            <v>SOMERSET ACADEMY ELEMENTARY</v>
          </cell>
        </row>
        <row r="413">
          <cell r="B413" t="str">
            <v>SOMERSET ACADEMY HIGH (SOUTH)</v>
          </cell>
        </row>
        <row r="414">
          <cell r="B414" t="str">
            <v>SOMERSET ACADEMY MIDDLE</v>
          </cell>
        </row>
        <row r="415">
          <cell r="B415" t="str">
            <v>SOMERSET ACADEMY MIDDLE-SOUTH</v>
          </cell>
        </row>
        <row r="416">
          <cell r="B416" t="str">
            <v>SOMERSET ACADEMY(SILVER PALMS)</v>
          </cell>
        </row>
        <row r="417">
          <cell r="B417" t="str">
            <v>SOMERSET ARTS ACADEMY</v>
          </cell>
        </row>
        <row r="418">
          <cell r="B418" t="str">
            <v>SOMERSET GABLES ACADEMY</v>
          </cell>
        </row>
        <row r="419">
          <cell r="B419" t="str">
            <v>SOMERSET OAKS ACADEMY</v>
          </cell>
        </row>
        <row r="420">
          <cell r="B420" t="str">
            <v>SOUTH DADE MIDDLE SCHOOL</v>
          </cell>
        </row>
        <row r="421">
          <cell r="B421" t="str">
            <v>SOUTH DADE SENIOR HIGH</v>
          </cell>
        </row>
        <row r="422">
          <cell r="B422" t="str">
            <v>SOUTH FLORIDA AUTISM CHARTER</v>
          </cell>
        </row>
        <row r="423">
          <cell r="B423" t="str">
            <v>SOUTH HIALEAH ELEMENTARY</v>
          </cell>
        </row>
        <row r="424">
          <cell r="B424" t="str">
            <v>SOUTH MIAMI HEIGHTS ELEMENTARY</v>
          </cell>
        </row>
        <row r="425">
          <cell r="B425" t="str">
            <v>SOUTH MIAMI K-8 CENTER</v>
          </cell>
        </row>
        <row r="426">
          <cell r="B426" t="str">
            <v>SOUTH MIAMI MIDDLE SCHOOL</v>
          </cell>
        </row>
        <row r="427">
          <cell r="B427" t="str">
            <v>SOUTH MIAMI SENIOR HIGH</v>
          </cell>
        </row>
        <row r="428">
          <cell r="B428" t="str">
            <v>SOUTH POINTE ELEMENTARY</v>
          </cell>
        </row>
        <row r="429">
          <cell r="B429" t="str">
            <v>SOUTHSIDE ELEMENTARY</v>
          </cell>
        </row>
        <row r="430">
          <cell r="B430" t="str">
            <v>SOUTHWEST MIAMI SENIOR HIGH</v>
          </cell>
        </row>
        <row r="431">
          <cell r="B431" t="str">
            <v>SOUTHWOOD MIDDLE</v>
          </cell>
        </row>
        <row r="432">
          <cell r="B432" t="str">
            <v>SPANISH LAKE ELEMENTARY</v>
          </cell>
        </row>
        <row r="433">
          <cell r="B433" t="str">
            <v>SPORTS LEADERSHIP OF MIAMI CHS</v>
          </cell>
        </row>
        <row r="434">
          <cell r="B434" t="str">
            <v>SPRINGVIEW ELEMENTARY</v>
          </cell>
        </row>
        <row r="435">
          <cell r="B435" t="str">
            <v>STELLAR LEADERSHIP ACADEMY</v>
          </cell>
        </row>
        <row r="436">
          <cell r="B436" t="str">
            <v>SUMMERVILLE CHARTER SCHOOL</v>
          </cell>
        </row>
        <row r="437">
          <cell r="B437" t="str">
            <v>SUNSET ELEMENTARY</v>
          </cell>
        </row>
        <row r="438">
          <cell r="B438" t="str">
            <v>SUNSET PARK ELEMENTARY</v>
          </cell>
        </row>
        <row r="439">
          <cell r="B439" t="str">
            <v>SWEETWATER ELEMENTARY</v>
          </cell>
        </row>
        <row r="440">
          <cell r="B440" t="str">
            <v>SYLVANIA HEIGHTS ELEMENTARY</v>
          </cell>
        </row>
        <row r="441">
          <cell r="B441" t="str">
            <v>TAP PROGRAM FACILITIES</v>
          </cell>
        </row>
        <row r="442">
          <cell r="B442" t="str">
            <v>TERRA ENVIRONMENTAL RESEARCH</v>
          </cell>
        </row>
        <row r="443">
          <cell r="B443" t="str">
            <v>THENA C. CROWDER EARLY CHLDHD</v>
          </cell>
        </row>
        <row r="444">
          <cell r="B444" t="str">
            <v>THOMAS JEFFERSON MIDDLE</v>
          </cell>
        </row>
        <row r="445">
          <cell r="B445" t="str">
            <v>TITLE I MIGRANT EDUC PROGRAM</v>
          </cell>
        </row>
        <row r="446">
          <cell r="B446" t="str">
            <v>TOUSSAINT L'OUVERTURE ELEM</v>
          </cell>
        </row>
        <row r="447">
          <cell r="B447" t="str">
            <v>TREASURE ISLAND ELEMENTARY</v>
          </cell>
        </row>
        <row r="448">
          <cell r="B448" t="str">
            <v>TROPICAL ELEMENTARY</v>
          </cell>
        </row>
        <row r="449">
          <cell r="B449" t="str">
            <v>TWIN LAKES ELEMENTARY</v>
          </cell>
        </row>
        <row r="450">
          <cell r="B450" t="str">
            <v>VAN E. BLANTON ELEMENTARY</v>
          </cell>
        </row>
        <row r="451">
          <cell r="B451" t="str">
            <v>VILLAGE GREEN ELEMENTARY</v>
          </cell>
        </row>
        <row r="452">
          <cell r="B452" t="str">
            <v>VINELAND K-8 CENTER</v>
          </cell>
        </row>
        <row r="453">
          <cell r="B453" t="str">
            <v>VIRGINIA A BOONE/HIGHLAND OAKS</v>
          </cell>
        </row>
        <row r="454">
          <cell r="B454" t="str">
            <v>W. R. THOMAS MIDDLE</v>
          </cell>
        </row>
        <row r="455">
          <cell r="B455" t="str">
            <v>W.J. BRYAN ELEMENTARY</v>
          </cell>
        </row>
        <row r="456">
          <cell r="B456" t="str">
            <v>WESLEY MATTHEWS ELEMENTARY</v>
          </cell>
        </row>
        <row r="457">
          <cell r="B457" t="str">
            <v>WEST HIALEAH GARDENS ELEM</v>
          </cell>
        </row>
        <row r="458">
          <cell r="B458" t="str">
            <v>WEST HOMESTEAD ELEMENTARY</v>
          </cell>
        </row>
        <row r="459">
          <cell r="B459" t="str">
            <v>WEST MIAMI MIDDLE</v>
          </cell>
        </row>
        <row r="460">
          <cell r="B460" t="str">
            <v>WESTLAND HIALEAH SENIOR HIGH</v>
          </cell>
        </row>
        <row r="461">
          <cell r="B461" t="str">
            <v>WESTVIEW MIDDLE</v>
          </cell>
        </row>
        <row r="462">
          <cell r="B462" t="str">
            <v>WHISPERING PINES ELEMENTARY</v>
          </cell>
        </row>
        <row r="463">
          <cell r="B463" t="str">
            <v>WILLIAM A. CHAPMAN ELEMENTARY</v>
          </cell>
        </row>
        <row r="464">
          <cell r="B464" t="str">
            <v>WILLIAM H. TURNER TECHNICAL</v>
          </cell>
        </row>
        <row r="465">
          <cell r="B465" t="str">
            <v>WILLIAM LEHMAN ELEMENTARY</v>
          </cell>
        </row>
        <row r="466">
          <cell r="B466" t="str">
            <v>WINSTON PARK K-8 CENTER</v>
          </cell>
        </row>
        <row r="467">
          <cell r="B467" t="str">
            <v>YOUNG MENS PREPARATORY ACADEMY</v>
          </cell>
        </row>
        <row r="468">
          <cell r="B468" t="str">
            <v>YOUNG WOMEN'S PREPARATORY ACAD</v>
          </cell>
        </row>
        <row r="469">
          <cell r="B469" t="str">
            <v>YOUTH CO-OP CHARTER SCHOOL</v>
          </cell>
        </row>
        <row r="470">
          <cell r="B470" t="str">
            <v>YOUTH CO-OP PREP HIGH SCHOOL</v>
          </cell>
        </row>
        <row r="471">
          <cell r="B471" t="str">
            <v>ZELDA GLAZER MIDDLE SCHOOL</v>
          </cell>
        </row>
        <row r="472">
          <cell r="B472" t="str">
            <v>ZORA NEALE HURSTON ELEMENTARY</v>
          </cell>
        </row>
      </sheetData>
      <sheetData sheetId="110"/>
      <sheetData sheetId="111"/>
      <sheetData sheetId="1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6 Report"/>
      <sheetName val="Grade 7 Report"/>
      <sheetName val="Grade 8 Report"/>
      <sheetName val="EOC Reports"/>
      <sheetName val="G6-8 Matrix"/>
      <sheetName val="Geo G08"/>
      <sheetName val="ALG Gr06"/>
      <sheetName val="ALG Gr07"/>
      <sheetName val="ALG Gr08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Civics EOC"/>
      <sheetName val="SchList"/>
      <sheetName val="ETO by Type"/>
      <sheetName val="AUTOMATE"/>
      <sheetName val="G9-10 Matrix"/>
      <sheetName val="Alg Enrollment"/>
      <sheetName val="Geo Enrollment"/>
      <sheetName val="Bio Enrollment"/>
      <sheetName val="USH Enrollment"/>
      <sheetName val="ALG-ALL"/>
      <sheetName val="ALG-L1"/>
      <sheetName val="ALG-L2"/>
      <sheetName val="ALG-L3"/>
      <sheetName val="ALG-L4"/>
      <sheetName val="ALG-L5"/>
      <sheetName val="ALG-W"/>
      <sheetName val="ALG-B"/>
      <sheetName val="ALG-H"/>
      <sheetName val="ALG-A"/>
      <sheetName val="ALG-I"/>
      <sheetName val="ALG-ED"/>
      <sheetName val="ALG-ELL"/>
      <sheetName val="ALG-SWD"/>
      <sheetName val="GEO-ALL"/>
      <sheetName val="GEO-L1"/>
      <sheetName val="GEO-L2"/>
      <sheetName val="GEO-L3"/>
      <sheetName val="GEO-L4"/>
      <sheetName val="GEO-L5"/>
      <sheetName val="GEO-W"/>
      <sheetName val="GEO-B"/>
      <sheetName val="GEO-H"/>
      <sheetName val="GEO-A"/>
      <sheetName val="GEO-I"/>
      <sheetName val="GEO-ED"/>
      <sheetName val="GEO-ELL"/>
      <sheetName val="GEO-SWD"/>
      <sheetName val="Bio-ALL"/>
      <sheetName val="USH-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ADVANCED LEARNING CHARTER SCH</v>
          </cell>
        </row>
        <row r="9">
          <cell r="B9" t="str">
            <v>ADVANTAGE ACAD AT SUMMERVILLE</v>
          </cell>
        </row>
        <row r="10">
          <cell r="B10" t="str">
            <v>ADVANTAGE ACAD AT WATERSTONE</v>
          </cell>
        </row>
        <row r="11">
          <cell r="B11" t="str">
            <v>ADVANTAGE ACADEMY SANTA FE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BRIDGEPOINT ACAD GREATER MIAMI</v>
          </cell>
        </row>
        <row r="51">
          <cell r="B51" t="str">
            <v>BRIDGEPOINT ACAD INTERAMERICAN</v>
          </cell>
        </row>
        <row r="52">
          <cell r="B52" t="str">
            <v>BRIDGEPOINT ACAD VILLAGE GREEN</v>
          </cell>
        </row>
        <row r="53">
          <cell r="B53" t="str">
            <v>BRIDGEPOINT ACADEMY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BUNCHE PARK ELEMENTARY</v>
          </cell>
        </row>
        <row r="57">
          <cell r="B57" t="str">
            <v>CALUSA ELEMENTARY</v>
          </cell>
        </row>
        <row r="58">
          <cell r="B58" t="str">
            <v>CAMPBELL DRIVE K-8 CENTER</v>
          </cell>
        </row>
        <row r="59">
          <cell r="B59" t="str">
            <v>CAMPBELL DRIVE MIDDLE</v>
          </cell>
        </row>
        <row r="60">
          <cell r="B60" t="str">
            <v>CARIBBEAN ELEMENTARY</v>
          </cell>
        </row>
        <row r="61">
          <cell r="B61" t="str">
            <v>CAROL CITY ELEMENTARY</v>
          </cell>
        </row>
        <row r="62">
          <cell r="B62" t="str">
            <v>CAROL CITY MIDDLE</v>
          </cell>
        </row>
        <row r="63">
          <cell r="B63" t="str">
            <v>CARRIE P MEEK/WESTVIEW K-8 CTR</v>
          </cell>
        </row>
        <row r="64">
          <cell r="B64" t="str">
            <v>CENTENNIAL MIDDLE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ELEMENTARY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RIDGE ELEMENTARY</v>
          </cell>
        </row>
        <row r="94">
          <cell r="B94" t="str">
            <v>CUTLER RIDGE MIDDLE</v>
          </cell>
        </row>
        <row r="95">
          <cell r="B95" t="str">
            <v>CYPRESS ELEMENTARY</v>
          </cell>
        </row>
        <row r="96">
          <cell r="B96" t="str">
            <v>DANTE B. FASCELL ELEMENTARY</v>
          </cell>
        </row>
        <row r="97">
          <cell r="B97" t="str">
            <v>DAVID FAIRCHILD ELEMENTARY</v>
          </cell>
        </row>
        <row r="98">
          <cell r="B98" t="str">
            <v>DAVID LAWRENCE JR K-8 CENTER</v>
          </cell>
        </row>
        <row r="99">
          <cell r="B99" t="str">
            <v>DESIGN &amp; ARCHITECTURE SENIOR</v>
          </cell>
        </row>
        <row r="100">
          <cell r="B100" t="str">
            <v>DEVON AIRE K-8 CENTER</v>
          </cell>
        </row>
        <row r="101">
          <cell r="B101" t="str">
            <v>District</v>
          </cell>
        </row>
        <row r="102">
          <cell r="B102" t="str">
            <v>DOCTORS CHARTER/MIAMI SHORES</v>
          </cell>
        </row>
        <row r="103">
          <cell r="B103" t="str">
            <v>DORAL ACADEMY</v>
          </cell>
        </row>
        <row r="104">
          <cell r="B104" t="str">
            <v>DORAL ACADEMY CHARTER MIDDLE</v>
          </cell>
        </row>
        <row r="105">
          <cell r="B105" t="str">
            <v>DORAL ACADEMY HIGH SCHOOL</v>
          </cell>
        </row>
        <row r="106">
          <cell r="B106" t="str">
            <v>DORAL ACADEMY OF TECHNOLOGY</v>
          </cell>
        </row>
        <row r="107">
          <cell r="B107" t="str">
            <v>DORAL MIDDLE SCHOOL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ELEMENTARY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T. BAKER AVIATION</v>
          </cell>
        </row>
        <row r="151">
          <cell r="B151" t="str">
            <v>GEORGE WASHINGTON CARVER</v>
          </cell>
        </row>
        <row r="152">
          <cell r="B152" t="str">
            <v>GEORGE WASHINGTON CARVER ELEM</v>
          </cell>
        </row>
        <row r="153">
          <cell r="B153" t="str">
            <v>GERTRUDE EDELMAN/SABAL PALM EL</v>
          </cell>
        </row>
        <row r="154">
          <cell r="B154" t="str">
            <v>GIBSON CHARTER SCHOOL</v>
          </cell>
        </row>
        <row r="155">
          <cell r="B155" t="str">
            <v>GLADES MIDDLE</v>
          </cell>
        </row>
        <row r="156">
          <cell r="B156" t="str">
            <v>GLORIA FLOYD ELEMENTARY</v>
          </cell>
        </row>
        <row r="157">
          <cell r="B157" t="str">
            <v>GOLDEN GLADES ELEMENTARY</v>
          </cell>
        </row>
        <row r="158">
          <cell r="B158" t="str">
            <v>GOULDS ELEMENTARY</v>
          </cell>
        </row>
        <row r="159">
          <cell r="B159" t="str">
            <v>GRATIGNY ELEMENTARY</v>
          </cell>
        </row>
        <row r="160">
          <cell r="B160" t="str">
            <v>GREEN SPRINGS HIGH SCHOOL</v>
          </cell>
        </row>
        <row r="161">
          <cell r="B161" t="str">
            <v>GREENGLADE ELEMENTARY</v>
          </cell>
        </row>
        <row r="162">
          <cell r="B162" t="str">
            <v>GREYNOLDS PARK ELEMENTARY</v>
          </cell>
        </row>
        <row r="163">
          <cell r="B163" t="str">
            <v>GULFSTREAM ELEMENTARY</v>
          </cell>
        </row>
        <row r="164">
          <cell r="B164" t="str">
            <v>HAMMOCKS MIDDLE</v>
          </cell>
        </row>
        <row r="165">
          <cell r="B165" t="str">
            <v>HENRY E.S. REEVES ELEMENTARY</v>
          </cell>
        </row>
        <row r="166">
          <cell r="B166" t="str">
            <v>HENRY H. FILER MIDDLE</v>
          </cell>
        </row>
        <row r="167">
          <cell r="B167" t="str">
            <v>HENRY M. FLAGLER ELEMENTARY</v>
          </cell>
        </row>
        <row r="168">
          <cell r="B168" t="str">
            <v>HENRY S. WEST LABORATORY SCHL</v>
          </cell>
        </row>
        <row r="169">
          <cell r="B169" t="str">
            <v>HERBERT A. AMMONS MIDDLE</v>
          </cell>
        </row>
        <row r="170">
          <cell r="B170" t="str">
            <v>HIALEAH ELEMENTARY</v>
          </cell>
        </row>
        <row r="171">
          <cell r="B171" t="str">
            <v>HIALEAH GARDENS ELEMENTARY</v>
          </cell>
        </row>
        <row r="172">
          <cell r="B172" t="str">
            <v>HIALEAH GARDENS MIDDLE SCHOOL</v>
          </cell>
        </row>
        <row r="173">
          <cell r="B173" t="str">
            <v>HIALEAH GARDENS SENIOR</v>
          </cell>
        </row>
        <row r="174">
          <cell r="B174" t="str">
            <v>HIALEAH MIDDLE</v>
          </cell>
        </row>
        <row r="175">
          <cell r="B175" t="str">
            <v>HIALEAH SENIOR</v>
          </cell>
        </row>
        <row r="176">
          <cell r="B176" t="str">
            <v>HIALEAH-MIAMI LAKES SENIOR</v>
          </cell>
        </row>
        <row r="177">
          <cell r="B177" t="str">
            <v>HIBISCUS ELEMENTARY</v>
          </cell>
        </row>
        <row r="178">
          <cell r="B178" t="str">
            <v>HIGHLAND OAKS MIDDLE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INSTRUCTIONAL SYSTEMWIDE</v>
          </cell>
        </row>
        <row r="187">
          <cell r="B187" t="str">
            <v>INTEGRATED ACADEMICS (SIATECH)</v>
          </cell>
        </row>
        <row r="188">
          <cell r="B188" t="str">
            <v>INTL STUDIES PREP ACADEMY</v>
          </cell>
        </row>
        <row r="189">
          <cell r="B189" t="str">
            <v>INTL. STUDIES CHARTER MIDDLE</v>
          </cell>
        </row>
        <row r="190">
          <cell r="B190" t="str">
            <v>INTL. STUDIES CHARTER SENIOR</v>
          </cell>
        </row>
        <row r="191">
          <cell r="B191" t="str">
            <v>IPREPARATORY ACADEMY</v>
          </cell>
        </row>
        <row r="192">
          <cell r="B192" t="str">
            <v>IRVING &amp; BEATRICE PESKOE K-8</v>
          </cell>
        </row>
        <row r="193">
          <cell r="B193" t="str">
            <v>ISAAC ACADEMY K-8</v>
          </cell>
        </row>
        <row r="194">
          <cell r="B194" t="str">
            <v>JACK D. GORDON ELEMENTARY</v>
          </cell>
        </row>
        <row r="195">
          <cell r="B195" t="str">
            <v>JAMES H. BRIGHT/JW JOHNSON ES</v>
          </cell>
        </row>
        <row r="196">
          <cell r="B196" t="str">
            <v>JAN MANN OPPORTUNITY SCHOOL</v>
          </cell>
        </row>
        <row r="197">
          <cell r="B197" t="str">
            <v>JANE ROBERTS K-8 CENTER</v>
          </cell>
        </row>
        <row r="198">
          <cell r="B198" t="str">
            <v>JESSE J MCCRARY JR ELEMENTARY</v>
          </cell>
        </row>
        <row r="199">
          <cell r="B199" t="str">
            <v>JOE HALL ELEMENTARY</v>
          </cell>
        </row>
        <row r="200">
          <cell r="B200" t="str">
            <v>JOELLA C. GOOD ELEMENTARY</v>
          </cell>
        </row>
        <row r="201">
          <cell r="B201" t="str">
            <v>JOHN A FERGUSON SENIOR HIGH</v>
          </cell>
        </row>
        <row r="202">
          <cell r="B202" t="str">
            <v>JOHN F. KENNEDY MIDDLE</v>
          </cell>
        </row>
        <row r="203">
          <cell r="B203" t="str">
            <v>JOHN G. DUPUIS ELEMENTARY</v>
          </cell>
        </row>
        <row r="204">
          <cell r="B204" t="str">
            <v>JOHN I. SMITH K-8 CENTER</v>
          </cell>
        </row>
        <row r="205">
          <cell r="B205" t="str">
            <v>JORGE MAS CANOSA MIDDLE</v>
          </cell>
        </row>
        <row r="206">
          <cell r="B206" t="str">
            <v>JOSE DE DIEGO MIDDLE SCHOOL</v>
          </cell>
        </row>
        <row r="207">
          <cell r="B207" t="str">
            <v>JOSE MARTI MAST 6-12 ACADEMY</v>
          </cell>
        </row>
        <row r="208">
          <cell r="B208" t="str">
            <v>JOSE MARTI MIDDLE</v>
          </cell>
        </row>
        <row r="209">
          <cell r="B209" t="str">
            <v>JUST ARTS AND MANAGEMENT CMS</v>
          </cell>
        </row>
        <row r="210">
          <cell r="B210" t="str">
            <v>JUVENILE JUSTICE CENTER</v>
          </cell>
        </row>
        <row r="211">
          <cell r="B211" t="str">
            <v>KELSEY L. PHARR ELEMENTARY</v>
          </cell>
        </row>
        <row r="212">
          <cell r="B212" t="str">
            <v>KENDALE ELEMENTARY</v>
          </cell>
        </row>
        <row r="213">
          <cell r="B213" t="str">
            <v>KENDALE LAKES ELEMENTARY</v>
          </cell>
        </row>
        <row r="214">
          <cell r="B214" t="str">
            <v>KENSINGTON PARK ELEMENTARY</v>
          </cell>
        </row>
        <row r="215">
          <cell r="B215" t="str">
            <v>KENWOOD K-8 CENTER</v>
          </cell>
        </row>
        <row r="216">
          <cell r="B216" t="str">
            <v>KEY BISCAYNE K-8 CENTER</v>
          </cell>
        </row>
        <row r="217">
          <cell r="B217" t="str">
            <v>KEYS GATE CHARTER HIGH SCHL</v>
          </cell>
        </row>
        <row r="218">
          <cell r="B218" t="str">
            <v>KEYS GATE CHARTER SCHOOL</v>
          </cell>
        </row>
        <row r="219">
          <cell r="B219" t="str">
            <v>KINLOCH PARK ELEMENTARY</v>
          </cell>
        </row>
        <row r="220">
          <cell r="B220" t="str">
            <v>KINLOCH PARK MIDDLE</v>
          </cell>
        </row>
        <row r="221">
          <cell r="B221" t="str">
            <v>LAKE STEVENS ELEMENTARY</v>
          </cell>
        </row>
        <row r="222">
          <cell r="B222" t="str">
            <v>LAKE STEVENS MIDDLE</v>
          </cell>
        </row>
        <row r="223">
          <cell r="B223" t="str">
            <v>LAKEVIEW ELEMENTARY</v>
          </cell>
        </row>
        <row r="224">
          <cell r="B224" t="str">
            <v>LAMAR LOUISE CURRY MIDDLE SCH</v>
          </cell>
        </row>
        <row r="225">
          <cell r="B225" t="str">
            <v>LAURA C. SAUNDERS ELEMENTARY</v>
          </cell>
        </row>
        <row r="226">
          <cell r="B226" t="str">
            <v>LAW ENFORCEMENT OFFICERS HS</v>
          </cell>
        </row>
        <row r="227">
          <cell r="B227" t="str">
            <v>LAWRENCE ACADEMY MIDDLE</v>
          </cell>
        </row>
        <row r="228">
          <cell r="B228" t="str">
            <v>LAWRENCE ACADEMY SENIOR</v>
          </cell>
        </row>
        <row r="229">
          <cell r="B229" t="str">
            <v>LAWTON CHILES MIDDLE SCHOOL</v>
          </cell>
        </row>
        <row r="230">
          <cell r="B230" t="str">
            <v>LBA CONSTR &amp; BUS MGMT ACAD</v>
          </cell>
        </row>
        <row r="231">
          <cell r="B231" t="str">
            <v>LEEWOOD K-8 CENTER</v>
          </cell>
        </row>
        <row r="232">
          <cell r="B232" t="str">
            <v>LEISURE CITY K-8 CENTER</v>
          </cell>
        </row>
        <row r="233">
          <cell r="B233" t="str">
            <v>LENORA B. SMITH ELEMENTARY</v>
          </cell>
        </row>
        <row r="234">
          <cell r="B234" t="str">
            <v>LIBERTY CITY ELEMENTARY</v>
          </cell>
        </row>
        <row r="235">
          <cell r="B235" t="str">
            <v>LILLIE C. EVANS K-8 CENTER</v>
          </cell>
        </row>
        <row r="236">
          <cell r="B236" t="str">
            <v>LINCOLN-MARTI CHARTER HIALEAH</v>
          </cell>
        </row>
        <row r="237">
          <cell r="B237" t="str">
            <v>LINCOLN-MARTI CS INT'L CAMPUS</v>
          </cell>
        </row>
        <row r="238">
          <cell r="B238" t="str">
            <v>LINCOLN-MARTI CS LITTLE HAVANA</v>
          </cell>
        </row>
        <row r="239">
          <cell r="B239" t="str">
            <v>LINDA LENTIN K-8 CENTER</v>
          </cell>
        </row>
        <row r="240">
          <cell r="B240" t="str">
            <v>LORAH PARK ELEMENTARY</v>
          </cell>
        </row>
        <row r="241">
          <cell r="B241" t="str">
            <v>LUDLAM ELEMENTARY</v>
          </cell>
        </row>
        <row r="242">
          <cell r="B242" t="str">
            <v>M.A. MILAM K-8 CENTER</v>
          </cell>
        </row>
        <row r="243">
          <cell r="B243" t="str">
            <v>MADIE IVES ELEMENTARY</v>
          </cell>
        </row>
        <row r="244">
          <cell r="B244" t="str">
            <v>MADISON MIDDLE SCHOOL</v>
          </cell>
        </row>
        <row r="245">
          <cell r="B245" t="str">
            <v>MAE WALTERS ELEMENTARY</v>
          </cell>
        </row>
        <row r="246">
          <cell r="B246" t="str">
            <v>MANDARIN LAKES K-8 CENTER</v>
          </cell>
        </row>
        <row r="247">
          <cell r="B247" t="str">
            <v>MARJORY STONEMAN DOUGLAS ELEM</v>
          </cell>
        </row>
        <row r="248">
          <cell r="B248" t="str">
            <v>MAST @ VIRGINIA KEY</v>
          </cell>
        </row>
        <row r="249">
          <cell r="B249" t="str">
            <v>MATER ACAD HIGH (MIAMI BEACH)</v>
          </cell>
        </row>
        <row r="250">
          <cell r="B250" t="str">
            <v>MATER ACADEMY</v>
          </cell>
        </row>
        <row r="251">
          <cell r="B251" t="str">
            <v>MATER ACADEMY (MIAMI BEACH)</v>
          </cell>
        </row>
        <row r="252">
          <cell r="B252" t="str">
            <v>MATER ACADEMY AT MOUNT SINAI</v>
          </cell>
        </row>
        <row r="253">
          <cell r="B253" t="str">
            <v>MATER ACADEMY CHARTER HIGH</v>
          </cell>
        </row>
        <row r="254">
          <cell r="B254" t="str">
            <v>MATER ACADEMY CHARTER MIDDLE</v>
          </cell>
        </row>
        <row r="255">
          <cell r="B255" t="str">
            <v>MATER ACADEMY EAST CHARTER</v>
          </cell>
        </row>
        <row r="256">
          <cell r="B256" t="str">
            <v>MATER ACADEMY EAST HIGH SCHOOL</v>
          </cell>
        </row>
        <row r="257">
          <cell r="B257" t="str">
            <v>MATER ACADEMY EAST MIDDLE</v>
          </cell>
        </row>
        <row r="258">
          <cell r="B258" t="str">
            <v>MATER ACADEMY HIGH-INTL STUDIE</v>
          </cell>
        </row>
        <row r="259">
          <cell r="B259" t="str">
            <v>MATER ACADEMY LAKES HIGH SCH</v>
          </cell>
        </row>
        <row r="260">
          <cell r="B260" t="str">
            <v>MATER ACADEMY LAKES MIDDLE</v>
          </cell>
        </row>
        <row r="261">
          <cell r="B261" t="str">
            <v>MATER ACADEMY MIDDLE-INTL STUD</v>
          </cell>
        </row>
        <row r="262">
          <cell r="B262" t="str">
            <v>MATER ACADEMY OF INTL STUDIES</v>
          </cell>
        </row>
        <row r="263">
          <cell r="B263" t="str">
            <v>MATER BRICKELL PREP ACADEMY</v>
          </cell>
        </row>
        <row r="264">
          <cell r="B264" t="str">
            <v>MATER GARDENS ACADEMY</v>
          </cell>
        </row>
        <row r="265">
          <cell r="B265" t="str">
            <v>MATER GARDENS ACADEMY MIDDLE</v>
          </cell>
        </row>
        <row r="266">
          <cell r="B266" t="str">
            <v>MATER GROVE ACADEMY</v>
          </cell>
        </row>
        <row r="267">
          <cell r="B267" t="str">
            <v>MATER PERFORMING ARTS ACADEMY</v>
          </cell>
        </row>
        <row r="268">
          <cell r="B268" t="str">
            <v>MAVERICKS HIGH OF NORTH M-DADE</v>
          </cell>
        </row>
        <row r="269">
          <cell r="B269" t="str">
            <v>MAVERICKS HIGH OF SOUTH M-DADE</v>
          </cell>
        </row>
        <row r="270">
          <cell r="B270" t="str">
            <v>MAYA ANGELOU ELEMENTARY</v>
          </cell>
        </row>
        <row r="271">
          <cell r="B271" t="str">
            <v>MAYS MIDDLE</v>
          </cell>
        </row>
        <row r="272">
          <cell r="B272" t="str">
            <v>MEADOWLANE ELEMENTARY</v>
          </cell>
        </row>
        <row r="273">
          <cell r="B273" t="str">
            <v>MED ACAD SCIENCE &amp; TECHNOLOGY</v>
          </cell>
        </row>
        <row r="274">
          <cell r="B274" t="str">
            <v>MELROSE ELEMENTARY</v>
          </cell>
        </row>
        <row r="275">
          <cell r="B275" t="str">
            <v>MERRICK EDUCATIONAL CENTER</v>
          </cell>
        </row>
        <row r="276">
          <cell r="B276" t="str">
            <v>MIAMI ARTS CHARTER</v>
          </cell>
        </row>
        <row r="277">
          <cell r="B277" t="str">
            <v>MIAMI BEACH SENIOR HIGH</v>
          </cell>
        </row>
        <row r="278">
          <cell r="B278" t="str">
            <v>MIAMI CAROL CITY SENIOR HIGH</v>
          </cell>
        </row>
        <row r="279">
          <cell r="B279" t="str">
            <v>MIAMI CENTRAL SENIOR HIGH</v>
          </cell>
        </row>
        <row r="280">
          <cell r="B280" t="str">
            <v>MIAMI CHILDREN'S MUSEUM</v>
          </cell>
        </row>
        <row r="281">
          <cell r="B281" t="str">
            <v>MIAMI COMMUNITY CH HIGH SCHOOL</v>
          </cell>
        </row>
        <row r="282">
          <cell r="B282" t="str">
            <v>MIAMI COMMUNITY CHARTER MIDDLE</v>
          </cell>
        </row>
        <row r="283">
          <cell r="B283" t="str">
            <v>MIAMI COMMUNITY CHARTER SCHOOL</v>
          </cell>
        </row>
        <row r="284">
          <cell r="B284" t="str">
            <v>MIAMI CORAL PARK SENIOR HIGH</v>
          </cell>
        </row>
        <row r="285">
          <cell r="B285" t="str">
            <v>MIAMI EDISON MIDDLE</v>
          </cell>
        </row>
        <row r="286">
          <cell r="B286" t="str">
            <v>MIAMI EDISON SENIOR HIGH</v>
          </cell>
        </row>
        <row r="287">
          <cell r="B287" t="str">
            <v>MIAMI GARDENS ELEMENTARY</v>
          </cell>
        </row>
        <row r="288">
          <cell r="B288" t="str">
            <v>MIAMI HEIGHTS ELEMENTARY</v>
          </cell>
        </row>
        <row r="289">
          <cell r="B289" t="str">
            <v>MIAMI JACKSON SENIOR HIGH</v>
          </cell>
        </row>
        <row r="290">
          <cell r="B290" t="str">
            <v>MIAMI KILLIAN SENIOR HIGH</v>
          </cell>
        </row>
        <row r="291">
          <cell r="B291" t="str">
            <v>MIAMI LAKES EDUCATIONAL CENTER</v>
          </cell>
        </row>
        <row r="292">
          <cell r="B292" t="str">
            <v>MIAMI LAKES K-8 CENTER</v>
          </cell>
        </row>
        <row r="293">
          <cell r="B293" t="str">
            <v>MIAMI LAKES MIDDLE</v>
          </cell>
        </row>
        <row r="294">
          <cell r="B294" t="str">
            <v>MIAMI MACARTHUR SOUTH</v>
          </cell>
        </row>
        <row r="295">
          <cell r="B295" t="str">
            <v>MIAMI NORLAND SENIOR HIGH</v>
          </cell>
        </row>
        <row r="296">
          <cell r="B296" t="str">
            <v>MIAMI NORTHWESTERN SENIOR HIGH</v>
          </cell>
        </row>
        <row r="297">
          <cell r="B297" t="str">
            <v>MIAMI PALMETTO SENIOR HIGH</v>
          </cell>
        </row>
        <row r="298">
          <cell r="B298" t="str">
            <v>MIAMI PARK ELEMENTARY</v>
          </cell>
        </row>
        <row r="299">
          <cell r="B299" t="str">
            <v>MIAMI SENIOR HIGH</v>
          </cell>
        </row>
        <row r="300">
          <cell r="B300" t="str">
            <v>MIAMI SHORES ELEMENTARY</v>
          </cell>
        </row>
        <row r="301">
          <cell r="B301" t="str">
            <v>MIAMI SOUTHRIDGE SENIOR HIGH</v>
          </cell>
        </row>
        <row r="302">
          <cell r="B302" t="str">
            <v>MIAMI SPRINGS ELEMENTARY</v>
          </cell>
        </row>
        <row r="303">
          <cell r="B303" t="str">
            <v>MIAMI SPRINGS MIDDLE</v>
          </cell>
        </row>
        <row r="304">
          <cell r="B304" t="str">
            <v>MIAMI SPRINGS SENIOR HIGH</v>
          </cell>
        </row>
        <row r="305">
          <cell r="B305" t="str">
            <v>MIAMI SUNSET SENIOR HIGH</v>
          </cell>
        </row>
        <row r="306">
          <cell r="B306" t="str">
            <v>MIAMI-DADE ONLINE ACADEMY</v>
          </cell>
        </row>
        <row r="307">
          <cell r="B307" t="str">
            <v>MORNINGSIDE ELEMENTARY</v>
          </cell>
        </row>
        <row r="308">
          <cell r="B308" t="str">
            <v>MYRTLE GROVE ELEMENTARY</v>
          </cell>
        </row>
        <row r="309">
          <cell r="B309" t="str">
            <v>N. DADE CTR FOR MODERN LANG</v>
          </cell>
        </row>
        <row r="310">
          <cell r="B310" t="str">
            <v>NATHAN YOUNG ELEMENTARY</v>
          </cell>
        </row>
        <row r="311">
          <cell r="B311" t="str">
            <v>NATURAL BRIDGE ELEMENTARY</v>
          </cell>
        </row>
        <row r="312">
          <cell r="B312" t="str">
            <v>NAUTILUS MIDDLE</v>
          </cell>
        </row>
        <row r="313">
          <cell r="B313" t="str">
            <v>NEVA KING COOPER EDUCATIONAL</v>
          </cell>
        </row>
        <row r="314">
          <cell r="B314" t="str">
            <v>NEW WORLD SCHOOL OF THE ARTS</v>
          </cell>
        </row>
        <row r="315">
          <cell r="B315" t="str">
            <v>NORLAND ELEMENTARY</v>
          </cell>
        </row>
        <row r="316">
          <cell r="B316" t="str">
            <v>NORLAND MIDDLE</v>
          </cell>
        </row>
        <row r="317">
          <cell r="B317" t="str">
            <v>NORMA BUTLER BOSSARD ELEM</v>
          </cell>
        </row>
        <row r="318">
          <cell r="B318" t="str">
            <v>NORMAN S. EDELCUP/SUNNY ISLES</v>
          </cell>
        </row>
        <row r="319">
          <cell r="B319" t="str">
            <v>NORTH BEACH ELEMENTARY</v>
          </cell>
        </row>
        <row r="320">
          <cell r="B320" t="str">
            <v>NORTH COUNTY K-8 CENTER</v>
          </cell>
        </row>
        <row r="321">
          <cell r="B321" t="str">
            <v>NORTH DADE MIDDLE</v>
          </cell>
        </row>
        <row r="322">
          <cell r="B322" t="str">
            <v>NORTH GARDENS HIGH SCHOOL</v>
          </cell>
        </row>
        <row r="323">
          <cell r="B323" t="str">
            <v>NORTH GLADE ELEMENTARY</v>
          </cell>
        </row>
        <row r="324">
          <cell r="B324" t="str">
            <v>NORTH HIALEAH ELEMENTARY</v>
          </cell>
        </row>
        <row r="325">
          <cell r="B325" t="str">
            <v>NORTH MIAMI BEACH SENIOR HIGH</v>
          </cell>
        </row>
        <row r="326">
          <cell r="B326" t="str">
            <v>NORTH MIAMI ELEMENTARY</v>
          </cell>
        </row>
        <row r="327">
          <cell r="B327" t="str">
            <v>NORTH MIAMI MIDDLE</v>
          </cell>
        </row>
        <row r="328">
          <cell r="B328" t="str">
            <v>NORTH MIAMI SENIOR HIGH</v>
          </cell>
        </row>
        <row r="329">
          <cell r="B329" t="str">
            <v>NORTH PARK HIGH SCHOOL</v>
          </cell>
        </row>
        <row r="330">
          <cell r="B330" t="str">
            <v>NORTH TWIN LAKES ELEMENTARY</v>
          </cell>
        </row>
        <row r="331">
          <cell r="B331" t="str">
            <v>NORWOOD ELEMENTARY</v>
          </cell>
        </row>
        <row r="332">
          <cell r="B332" t="str">
            <v>OAK GROVE ELEMENTARY</v>
          </cell>
        </row>
        <row r="333">
          <cell r="B333" t="str">
            <v>OJUS ELEMENTARY</v>
          </cell>
        </row>
        <row r="334">
          <cell r="B334" t="str">
            <v>OLINDA ELEMENTARY</v>
          </cell>
        </row>
        <row r="335">
          <cell r="B335" t="str">
            <v>OLIVER HOOVER ELEMENTARY</v>
          </cell>
        </row>
        <row r="336">
          <cell r="B336" t="str">
            <v>OLYMPIA HEIGHTS ELEMENTARY</v>
          </cell>
        </row>
        <row r="337">
          <cell r="B337" t="str">
            <v>ORCHARD VILLA ELEMENTARY</v>
          </cell>
        </row>
        <row r="338">
          <cell r="B338" t="str">
            <v>OXFORD ACADEMY OF MIAMI</v>
          </cell>
        </row>
        <row r="339">
          <cell r="B339" t="str">
            <v>PALM GLADES PREP HIGH SCHOOL</v>
          </cell>
        </row>
        <row r="340">
          <cell r="B340" t="str">
            <v>PALM GLADES PREPATORY ACADEMY</v>
          </cell>
        </row>
        <row r="341">
          <cell r="B341" t="str">
            <v>PALM LAKES ELEMENTARY</v>
          </cell>
        </row>
        <row r="342">
          <cell r="B342" t="str">
            <v>PALM SPRINGS ELEMENTARY</v>
          </cell>
        </row>
        <row r="343">
          <cell r="B343" t="str">
            <v>PALM SPRINGS MIDDLE</v>
          </cell>
        </row>
        <row r="344">
          <cell r="B344" t="str">
            <v>PALM SPRINGS NORTH ELEMENTARY</v>
          </cell>
        </row>
        <row r="345">
          <cell r="B345" t="str">
            <v>PALMETTO ELEMENTARY</v>
          </cell>
        </row>
        <row r="346">
          <cell r="B346" t="str">
            <v>PALMETTO MIDDLE</v>
          </cell>
        </row>
        <row r="347">
          <cell r="B347" t="str">
            <v>PARKVIEW ELEMENTARY</v>
          </cell>
        </row>
        <row r="348">
          <cell r="B348" t="str">
            <v>PARKWAY ELEMENTARY</v>
          </cell>
        </row>
        <row r="349">
          <cell r="B349" t="str">
            <v>PARKWAY MIDDLE</v>
          </cell>
        </row>
        <row r="350">
          <cell r="B350" t="str">
            <v>PAUL LAURENCE DUNBAR ELEM</v>
          </cell>
        </row>
        <row r="351">
          <cell r="B351" t="str">
            <v>PAUL W. BELL MIDDLE</v>
          </cell>
        </row>
        <row r="352">
          <cell r="B352" t="str">
            <v>PHILLIS WHEATLEY ELEMENTARY</v>
          </cell>
        </row>
        <row r="353">
          <cell r="B353" t="str">
            <v>PHYLLIS RUTH MILLER ELEMENTARY</v>
          </cell>
        </row>
        <row r="354">
          <cell r="B354" t="str">
            <v>PINE LAKE ELEMENTARY</v>
          </cell>
        </row>
        <row r="355">
          <cell r="B355" t="str">
            <v>PINE VILLA ELEMENTARY</v>
          </cell>
        </row>
        <row r="356">
          <cell r="B356" t="str">
            <v>PINECREST ACADEMY (NORTH)</v>
          </cell>
        </row>
        <row r="357">
          <cell r="B357" t="str">
            <v>PINECREST ACADEMY CHARTER HIGH</v>
          </cell>
        </row>
        <row r="358">
          <cell r="B358" t="str">
            <v>PINECREST ACADEMY CHARTER MIDD</v>
          </cell>
        </row>
        <row r="359">
          <cell r="B359" t="str">
            <v>PINECREST ACADEMY MIDDLE NORTH</v>
          </cell>
        </row>
        <row r="360">
          <cell r="B360" t="str">
            <v>PINECREST ACADEMY SOUTH CAMPUS</v>
          </cell>
        </row>
        <row r="361">
          <cell r="B361" t="str">
            <v>PINECREST COVE ACADEMY</v>
          </cell>
        </row>
        <row r="362">
          <cell r="B362" t="str">
            <v>PINECREST ELEMENTARY</v>
          </cell>
        </row>
        <row r="363">
          <cell r="B363" t="str">
            <v>PINECREST PREP ACADEMY</v>
          </cell>
        </row>
        <row r="364">
          <cell r="B364" t="str">
            <v>POINCIANA PARK ELEMENTARY</v>
          </cell>
        </row>
        <row r="365">
          <cell r="B365" t="str">
            <v>PONCE DE LEON MIDDLE</v>
          </cell>
        </row>
        <row r="366">
          <cell r="B366" t="str">
            <v>PRE K - INTERVENTION</v>
          </cell>
        </row>
        <row r="367">
          <cell r="B367" t="str">
            <v>PRIMARY LEARNING CENTER</v>
          </cell>
        </row>
        <row r="368">
          <cell r="B368" t="str">
            <v>RAINBOW PARK ELEMENTARY</v>
          </cell>
        </row>
        <row r="369">
          <cell r="B369" t="str">
            <v>RAMZ ACAD MIDDLE MIAMI CAMPUS</v>
          </cell>
        </row>
        <row r="370">
          <cell r="B370" t="str">
            <v>RAMZ ACADEMY ELEM MIAMI CAMPUS</v>
          </cell>
        </row>
        <row r="371">
          <cell r="B371" t="str">
            <v>REDLAND ELEMENTARY</v>
          </cell>
        </row>
        <row r="372">
          <cell r="B372" t="str">
            <v>REDLAND MIDDLE</v>
          </cell>
        </row>
        <row r="373">
          <cell r="B373" t="str">
            <v>REDONDO ELEMENTARY</v>
          </cell>
        </row>
        <row r="374">
          <cell r="B374" t="str">
            <v>RENAISSANCE ELEMENTARY CHARTER</v>
          </cell>
        </row>
        <row r="375">
          <cell r="B375" t="str">
            <v>RENAISSANCE MIDDLE CHARTER</v>
          </cell>
        </row>
        <row r="376">
          <cell r="B376" t="str">
            <v>RICHARD ALLEN LEADERSHIP ACAD</v>
          </cell>
        </row>
        <row r="377">
          <cell r="B377" t="str">
            <v>RICHMOND HEIGHTS MIDDLE</v>
          </cell>
        </row>
        <row r="378">
          <cell r="B378" t="str">
            <v>RIVER CITIES COMMUNITY CHARTER</v>
          </cell>
        </row>
        <row r="379">
          <cell r="B379" t="str">
            <v>RIVERSIDE ELEMENTARY</v>
          </cell>
        </row>
        <row r="380">
          <cell r="B380" t="str">
            <v>RIVIERA MIDDLE</v>
          </cell>
        </row>
        <row r="381">
          <cell r="B381" t="str">
            <v>ROBERT MORGAN EDUCATIONAL CTR</v>
          </cell>
        </row>
        <row r="382">
          <cell r="B382" t="str">
            <v>ROBERT RENICK EDUCATION CTR</v>
          </cell>
        </row>
        <row r="383">
          <cell r="B383" t="str">
            <v>ROBERT RUSSA MOTON ELEMENTARY</v>
          </cell>
        </row>
        <row r="384">
          <cell r="B384" t="str">
            <v>ROCKWAY ELEMENTARY</v>
          </cell>
        </row>
        <row r="385">
          <cell r="B385" t="str">
            <v>ROCKWAY MIDDLE</v>
          </cell>
        </row>
        <row r="386">
          <cell r="B386" t="str">
            <v>RONALD W REAGAN/DORAL SENIOR</v>
          </cell>
        </row>
        <row r="387">
          <cell r="B387" t="str">
            <v>ROYAL GREEN ELEMENTARY</v>
          </cell>
        </row>
        <row r="388">
          <cell r="B388" t="str">
            <v>ROYAL PALM ELEMENTARY</v>
          </cell>
        </row>
        <row r="389">
          <cell r="B389" t="str">
            <v>RUBEN DARIO MIDDLE</v>
          </cell>
        </row>
        <row r="390">
          <cell r="B390" t="str">
            <v>RUTH K BROAD/BAY HARBOR K-8</v>
          </cell>
        </row>
        <row r="391">
          <cell r="B391" t="str">
            <v>RUTH OWENS KRUSE' EDUC CENTER</v>
          </cell>
        </row>
        <row r="392">
          <cell r="B392" t="str">
            <v>SANTA CLARA ELEMENTARY</v>
          </cell>
        </row>
        <row r="393">
          <cell r="B393" t="str">
            <v>SCHOOL FOR ADV STUDIES SOUTH</v>
          </cell>
        </row>
        <row r="394">
          <cell r="B394" t="str">
            <v>SCHOOL FOR ADV STUDIES-HOMESTD</v>
          </cell>
        </row>
        <row r="395">
          <cell r="B395" t="str">
            <v>SCHOOL FOR ADVANCED STUDIES NO</v>
          </cell>
        </row>
        <row r="396">
          <cell r="B396" t="str">
            <v>SCHOOL FOR ADVANCED STUDIES WC</v>
          </cell>
        </row>
        <row r="397">
          <cell r="B397" t="str">
            <v>SCOTT LAKE ELEMENTARY</v>
          </cell>
        </row>
        <row r="398">
          <cell r="B398" t="str">
            <v>SEMINOLE ELEMENTARY</v>
          </cell>
        </row>
        <row r="399">
          <cell r="B399" t="str">
            <v>SHADOWLAWN ELEMENTARY</v>
          </cell>
        </row>
        <row r="400">
          <cell r="B400" t="str">
            <v>SHENANDOAH ELEMENTARY</v>
          </cell>
        </row>
        <row r="401">
          <cell r="B401" t="str">
            <v>SHENANDOAH MIDDLE</v>
          </cell>
        </row>
        <row r="402">
          <cell r="B402" t="str">
            <v>SILVER BLUFF ELEMENTARY</v>
          </cell>
        </row>
        <row r="403">
          <cell r="B403" t="str">
            <v>SKYWAY ELEMENTARY</v>
          </cell>
        </row>
        <row r="404">
          <cell r="B404" t="str">
            <v>SNAPPER CREEK ELEMENTARY</v>
          </cell>
        </row>
        <row r="405">
          <cell r="B405" t="str">
            <v>SOMERSET ACAD AT SILVER PALMS</v>
          </cell>
        </row>
        <row r="406">
          <cell r="B406" t="str">
            <v>SOMERSET ACAD HIGH SOUTH-HMSTD</v>
          </cell>
        </row>
        <row r="407">
          <cell r="B407" t="str">
            <v>SOMERSET ACAD MIDDLE (C-PALMS)</v>
          </cell>
        </row>
        <row r="408">
          <cell r="B408" t="str">
            <v>SOMERSET ACAD MIDDLE (S-MIAMI)</v>
          </cell>
        </row>
        <row r="409">
          <cell r="B409" t="str">
            <v>SOMERSET ACADEMY</v>
          </cell>
        </row>
        <row r="410">
          <cell r="B410" t="str">
            <v>SOMERSET ACADEMY CHARTER ELEM</v>
          </cell>
        </row>
        <row r="411">
          <cell r="B411" t="str">
            <v>SOMERSET ACADEMY CHARTER HIGH</v>
          </cell>
        </row>
        <row r="412">
          <cell r="B412" t="str">
            <v>SOMERSET ACADEMY ELEMENTARY</v>
          </cell>
        </row>
        <row r="413">
          <cell r="B413" t="str">
            <v>SOMERSET ACADEMY HIGH (SOUTH)</v>
          </cell>
        </row>
        <row r="414">
          <cell r="B414" t="str">
            <v>SOMERSET ACADEMY MIDDLE</v>
          </cell>
        </row>
        <row r="415">
          <cell r="B415" t="str">
            <v>SOMERSET ACADEMY MIDDLE-SOUTH</v>
          </cell>
        </row>
        <row r="416">
          <cell r="B416" t="str">
            <v>SOMERSET ACADEMY(SILVER PALMS)</v>
          </cell>
        </row>
        <row r="417">
          <cell r="B417" t="str">
            <v>SOMERSET ARTS ACADEMY</v>
          </cell>
        </row>
        <row r="418">
          <cell r="B418" t="str">
            <v>SOMERSET GABLES ACADEMY</v>
          </cell>
        </row>
        <row r="419">
          <cell r="B419" t="str">
            <v>SOMERSET OAKS ACADEMY</v>
          </cell>
        </row>
        <row r="420">
          <cell r="B420" t="str">
            <v>SOUTH DADE MIDDLE SCHOOL</v>
          </cell>
        </row>
        <row r="421">
          <cell r="B421" t="str">
            <v>SOUTH DADE SENIOR HIGH</v>
          </cell>
        </row>
        <row r="422">
          <cell r="B422" t="str">
            <v>SOUTH FLORIDA AUTISM CHARTER</v>
          </cell>
        </row>
        <row r="423">
          <cell r="B423" t="str">
            <v>SOUTH HIALEAH ELEMENTARY</v>
          </cell>
        </row>
        <row r="424">
          <cell r="B424" t="str">
            <v>SOUTH MIAMI HEIGHTS ELEMENTARY</v>
          </cell>
        </row>
        <row r="425">
          <cell r="B425" t="str">
            <v>SOUTH MIAMI K-8 CENTER</v>
          </cell>
        </row>
        <row r="426">
          <cell r="B426" t="str">
            <v>SOUTH MIAMI MIDDLE SCHOOL</v>
          </cell>
        </row>
        <row r="427">
          <cell r="B427" t="str">
            <v>SOUTH MIAMI SENIOR HIGH</v>
          </cell>
        </row>
        <row r="428">
          <cell r="B428" t="str">
            <v>SOUTH POINTE ELEMENTARY</v>
          </cell>
        </row>
        <row r="429">
          <cell r="B429" t="str">
            <v>SOUTHSIDE ELEMENTARY</v>
          </cell>
        </row>
        <row r="430">
          <cell r="B430" t="str">
            <v>SOUTHWEST MIAMI SENIOR HIGH</v>
          </cell>
        </row>
        <row r="431">
          <cell r="B431" t="str">
            <v>SOUTHWOOD MIDDLE</v>
          </cell>
        </row>
        <row r="432">
          <cell r="B432" t="str">
            <v>SPANISH LAKE ELEMENTARY</v>
          </cell>
        </row>
        <row r="433">
          <cell r="B433" t="str">
            <v>SPORTS LEADERSHIP OF MIAMI CHS</v>
          </cell>
        </row>
        <row r="434">
          <cell r="B434" t="str">
            <v>SPRINGVIEW ELEMENTARY</v>
          </cell>
        </row>
        <row r="435">
          <cell r="B435" t="str">
            <v>STELLAR LEADERSHIP ACADEMY</v>
          </cell>
        </row>
        <row r="436">
          <cell r="B436" t="str">
            <v>SUMMERVILLE CHARTER SCHOOL</v>
          </cell>
        </row>
        <row r="437">
          <cell r="B437" t="str">
            <v>SUNSET ELEMENTARY</v>
          </cell>
        </row>
        <row r="438">
          <cell r="B438" t="str">
            <v>SUNSET PARK ELEMENTARY</v>
          </cell>
        </row>
        <row r="439">
          <cell r="B439" t="str">
            <v>SWEETWATER ELEMENTARY</v>
          </cell>
        </row>
        <row r="440">
          <cell r="B440" t="str">
            <v>SYLVANIA HEIGHTS ELEMENTARY</v>
          </cell>
        </row>
        <row r="441">
          <cell r="B441" t="str">
            <v>TAP PROGRAM FACILITIES</v>
          </cell>
        </row>
        <row r="442">
          <cell r="B442" t="str">
            <v>TERRA ENVIRONMENTAL RESEARCH</v>
          </cell>
        </row>
        <row r="443">
          <cell r="B443" t="str">
            <v>THENA C. CROWDER EARLY CHLDHD</v>
          </cell>
        </row>
        <row r="444">
          <cell r="B444" t="str">
            <v>THOMAS JEFFERSON MIDDLE</v>
          </cell>
        </row>
        <row r="445">
          <cell r="B445" t="str">
            <v>TITLE I MIGRANT EDUC PROGRAM</v>
          </cell>
        </row>
        <row r="446">
          <cell r="B446" t="str">
            <v>TOUSSAINT L'OUVERTURE ELEM</v>
          </cell>
        </row>
        <row r="447">
          <cell r="B447" t="str">
            <v>TREASURE ISLAND ELEMENTARY</v>
          </cell>
        </row>
        <row r="448">
          <cell r="B448" t="str">
            <v>TROPICAL ELEMENTARY</v>
          </cell>
        </row>
        <row r="449">
          <cell r="B449" t="str">
            <v>TWIN LAKES ELEMENTARY</v>
          </cell>
        </row>
        <row r="450">
          <cell r="B450" t="str">
            <v>VAN E. BLANTON ELEMENTARY</v>
          </cell>
        </row>
        <row r="451">
          <cell r="B451" t="str">
            <v>VILLAGE GREEN ELEMENTARY</v>
          </cell>
        </row>
        <row r="452">
          <cell r="B452" t="str">
            <v>VINELAND K-8 CENTER</v>
          </cell>
        </row>
        <row r="453">
          <cell r="B453" t="str">
            <v>VIRGINIA A BOONE/HIGHLAND OAKS</v>
          </cell>
        </row>
        <row r="454">
          <cell r="B454" t="str">
            <v>W. R. THOMAS MIDDLE</v>
          </cell>
        </row>
        <row r="455">
          <cell r="B455" t="str">
            <v>W.J. BRYAN ELEMENTARY</v>
          </cell>
        </row>
        <row r="456">
          <cell r="B456" t="str">
            <v>WESLEY MATTHEWS ELEMENTARY</v>
          </cell>
        </row>
        <row r="457">
          <cell r="B457" t="str">
            <v>WEST HIALEAH GARDENS ELEM</v>
          </cell>
        </row>
        <row r="458">
          <cell r="B458" t="str">
            <v>WEST HOMESTEAD ELEMENTARY</v>
          </cell>
        </row>
        <row r="459">
          <cell r="B459" t="str">
            <v>WEST MIAMI MIDDLE</v>
          </cell>
        </row>
        <row r="460">
          <cell r="B460" t="str">
            <v>WESTLAND HIALEAH SENIOR HIGH</v>
          </cell>
        </row>
        <row r="461">
          <cell r="B461" t="str">
            <v>WESTVIEW MIDDLE</v>
          </cell>
        </row>
        <row r="462">
          <cell r="B462" t="str">
            <v>WHISPERING PINES ELEMENTARY</v>
          </cell>
        </row>
        <row r="463">
          <cell r="B463" t="str">
            <v>WILLIAM A. CHAPMAN ELEMENTARY</v>
          </cell>
        </row>
        <row r="464">
          <cell r="B464" t="str">
            <v>WILLIAM H. TURNER TECHNICAL</v>
          </cell>
        </row>
        <row r="465">
          <cell r="B465" t="str">
            <v>WILLIAM LEHMAN ELEMENTARY</v>
          </cell>
        </row>
        <row r="466">
          <cell r="B466" t="str">
            <v>WINSTON PARK K-8 CENTER</v>
          </cell>
        </row>
        <row r="467">
          <cell r="B467" t="str">
            <v>YOUNG MENS PREPARATORY ACADEMY</v>
          </cell>
        </row>
        <row r="468">
          <cell r="B468" t="str">
            <v>YOUNG WOMEN'S PREPARATORY ACAD</v>
          </cell>
        </row>
        <row r="469">
          <cell r="B469" t="str">
            <v>YOUTH CO-OP CHARTER SCHOOL</v>
          </cell>
        </row>
        <row r="470">
          <cell r="B470" t="str">
            <v>YOUTH CO-OP PREP HIGH SCHOOL</v>
          </cell>
        </row>
        <row r="471">
          <cell r="B471" t="str">
            <v>ZELDA GLAZER MIDDLE SCHOOL</v>
          </cell>
        </row>
        <row r="472">
          <cell r="B472" t="str">
            <v>ZORA NEALE HURSTON ELEMENTARY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3 Report"/>
      <sheetName val="Grade 4 Report"/>
      <sheetName val="Grade 5 Report"/>
      <sheetName val="G3-5 Matrix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3-RALL"/>
      <sheetName val="G3-RW"/>
      <sheetName val="G3-RB"/>
      <sheetName val="G3-RH"/>
      <sheetName val="G3-RA"/>
      <sheetName val="G3-RI"/>
      <sheetName val="G3-RED"/>
      <sheetName val="G3-RELL"/>
      <sheetName val="G3-RSWD"/>
      <sheetName val="G3-MALL"/>
      <sheetName val="G3-MW"/>
      <sheetName val="G3-MB"/>
      <sheetName val="G3-MH"/>
      <sheetName val="G3-MA"/>
      <sheetName val="G3-MI"/>
      <sheetName val="G3-MED"/>
      <sheetName val="G3-MELL"/>
      <sheetName val="G3-MSWD"/>
      <sheetName val="G4-RALL"/>
      <sheetName val="G4-RL1"/>
      <sheetName val="G4-RL2"/>
      <sheetName val="G4-RL3"/>
      <sheetName val="G4-RL4"/>
      <sheetName val="G4-RL5"/>
      <sheetName val="G4-RW"/>
      <sheetName val="G4-RB"/>
      <sheetName val="G4-RH"/>
      <sheetName val="G4-RA"/>
      <sheetName val="G4-RI"/>
      <sheetName val="G4-RED"/>
      <sheetName val="G4-RELL"/>
      <sheetName val="G4-RSWD"/>
      <sheetName val="G4-MALL"/>
      <sheetName val="G4-ML1"/>
      <sheetName val="G4-ML2"/>
      <sheetName val="G4-ML3"/>
      <sheetName val="G4-ML4"/>
      <sheetName val="G4-ML5"/>
      <sheetName val="G4-MW"/>
      <sheetName val="G4-MB"/>
      <sheetName val="G4-MH"/>
      <sheetName val="G4-MA"/>
      <sheetName val="G4-MI"/>
      <sheetName val="G4-MED"/>
      <sheetName val="G4-MELL"/>
      <sheetName val="G4-MSWD"/>
      <sheetName val="G4-WALL"/>
      <sheetName val="G4-WALL w Formula"/>
      <sheetName val="G4-WW"/>
      <sheetName val="G4-WB"/>
      <sheetName val="G4-WH"/>
      <sheetName val="G4-WA"/>
      <sheetName val="G4-WI"/>
      <sheetName val="G4-WED"/>
      <sheetName val="G4-WELL"/>
      <sheetName val="G4-WSWD"/>
      <sheetName val="G5-RALL"/>
      <sheetName val="G5-RL1"/>
      <sheetName val="G5-RL2"/>
      <sheetName val="G5-RL3"/>
      <sheetName val="G5-RL4"/>
      <sheetName val="G5-RL5"/>
      <sheetName val="G5-RW"/>
      <sheetName val="G5-RB"/>
      <sheetName val="G5-RH"/>
      <sheetName val="G5-RA"/>
      <sheetName val="G5-RI"/>
      <sheetName val="G5-RED"/>
      <sheetName val="G5-RELL"/>
      <sheetName val="G5-RSWD"/>
      <sheetName val="G5-MALL"/>
      <sheetName val="G5-ML1"/>
      <sheetName val="G5-ML2"/>
      <sheetName val="G5-ML3"/>
      <sheetName val="G5-ML4"/>
      <sheetName val="G5-ML5"/>
      <sheetName val="G5-MW"/>
      <sheetName val="G5-MB"/>
      <sheetName val="G5-MH"/>
      <sheetName val="G5-MA"/>
      <sheetName val="G5-MI"/>
      <sheetName val="G5-MED"/>
      <sheetName val="G5-MELL"/>
      <sheetName val="G5-MSWD"/>
      <sheetName val="G5-SALL"/>
      <sheetName val="SchList"/>
      <sheetName val="ETO by Type"/>
      <sheetName val="AUTO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AGENORIA S. PASCHAL/OLINDA EL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BRIDGEPREP ACAD GREATER MIAMI</v>
          </cell>
        </row>
        <row r="51">
          <cell r="B51" t="str">
            <v>BRIDGEPREP ACAD INTERAMERICAN</v>
          </cell>
        </row>
        <row r="52">
          <cell r="B52" t="str">
            <v>BRIDGEPREP ACAD VILLAGE GREEN</v>
          </cell>
        </row>
        <row r="53">
          <cell r="B53" t="str">
            <v>BRIDGEPREP ACADEMY SOUTH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BRUCIE BALL EDUCATIONAL CENTER</v>
          </cell>
        </row>
        <row r="57">
          <cell r="B57" t="str">
            <v>BUNCHE PARK ELEMENTARY</v>
          </cell>
        </row>
        <row r="58">
          <cell r="B58" t="str">
            <v>CALUSA ELEMENTARY</v>
          </cell>
        </row>
        <row r="59">
          <cell r="B59" t="str">
            <v>CAMPBELL DRIVE K-8 CENTER</v>
          </cell>
        </row>
        <row r="60">
          <cell r="B60" t="str">
            <v>CAMPBELL DRIVE MIDDLE</v>
          </cell>
        </row>
        <row r="61">
          <cell r="B61" t="str">
            <v>CARIBBEAN ELEMENTARY</v>
          </cell>
        </row>
        <row r="62">
          <cell r="B62" t="str">
            <v>CAROL CITY ELEMENTARY</v>
          </cell>
        </row>
        <row r="63">
          <cell r="B63" t="str">
            <v>CAROL CITY MIDDLE</v>
          </cell>
        </row>
        <row r="64">
          <cell r="B64" t="str">
            <v>CARRIE P MEEK/WESTVIEW K-8 CTR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K-8 CENTER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BAY ACAD - CUTLER RIDGE</v>
          </cell>
        </row>
        <row r="94">
          <cell r="B94" t="str">
            <v>CUTLER BAY ACAD OF ADV STUDIES</v>
          </cell>
        </row>
        <row r="95">
          <cell r="B95" t="str">
            <v>CUTLER RIDGE ELEMENTARY</v>
          </cell>
        </row>
        <row r="96">
          <cell r="B96" t="str">
            <v>CYPRESS ELEMENTARY</v>
          </cell>
        </row>
        <row r="97">
          <cell r="B97" t="str">
            <v>DANTE B. FASCELL ELEMENTARY</v>
          </cell>
        </row>
        <row r="98">
          <cell r="B98" t="str">
            <v>DAVID FAIRCHILD ELEMENTARY</v>
          </cell>
        </row>
        <row r="99">
          <cell r="B99" t="str">
            <v>DAVID LAWRENCE JR K-8 CENTER</v>
          </cell>
        </row>
        <row r="100">
          <cell r="B100" t="str">
            <v>DESIGN &amp; ARCHITECTURE SENIOR</v>
          </cell>
        </row>
        <row r="101">
          <cell r="B101" t="str">
            <v>DEVON AIRE K-8 CENTER</v>
          </cell>
        </row>
        <row r="102">
          <cell r="B102" t="str">
            <v>District</v>
          </cell>
        </row>
        <row r="103">
          <cell r="B103" t="str">
            <v>DOCTORS CHARTER/MIAMI SHORES</v>
          </cell>
        </row>
        <row r="104">
          <cell r="B104" t="str">
            <v>DORAL ACADEMY</v>
          </cell>
        </row>
        <row r="105">
          <cell r="B105" t="str">
            <v>DORAL ACADEMY CHARTER MIDDLE</v>
          </cell>
        </row>
        <row r="106">
          <cell r="B106" t="str">
            <v>DORAL ACADEMY HIGH SCHOOL</v>
          </cell>
        </row>
        <row r="107">
          <cell r="B107" t="str">
            <v>DORAL ACADEMY OF TECHNOLOGY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K-8 CENTER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WASHINGTON CARVER</v>
          </cell>
        </row>
        <row r="151">
          <cell r="B151" t="str">
            <v>GEORGE WASHINGTON CARVER ELEM</v>
          </cell>
        </row>
        <row r="152">
          <cell r="B152" t="str">
            <v>GERTRUDE EDELMAN/SABAL PALM EL</v>
          </cell>
        </row>
        <row r="153">
          <cell r="B153" t="str">
            <v>GIBSON CHARTER SCHOOL</v>
          </cell>
        </row>
        <row r="154">
          <cell r="B154" t="str">
            <v>GLADES MIDDLE</v>
          </cell>
        </row>
        <row r="155">
          <cell r="B155" t="str">
            <v>GLORIA FLOYD ELEMENTARY</v>
          </cell>
        </row>
        <row r="156">
          <cell r="B156" t="str">
            <v>GOLDEN GLADES ELEMENTARY</v>
          </cell>
        </row>
        <row r="157">
          <cell r="B157" t="str">
            <v>GOULDS ELEMENTARY</v>
          </cell>
        </row>
        <row r="158">
          <cell r="B158" t="str">
            <v>GRATIGNY ELEMENTARY</v>
          </cell>
        </row>
        <row r="159">
          <cell r="B159" t="str">
            <v>GREEN SPRINGS HIGH SCHOOL</v>
          </cell>
        </row>
        <row r="160">
          <cell r="B160" t="str">
            <v>GREENGLADE ELEMENTARY</v>
          </cell>
        </row>
        <row r="161">
          <cell r="B161" t="str">
            <v>GREYNOLDS PARK ELEMENTARY</v>
          </cell>
        </row>
        <row r="162">
          <cell r="B162" t="str">
            <v>GULFSTREAM ELEMENTARY</v>
          </cell>
        </row>
        <row r="163">
          <cell r="B163" t="str">
            <v>HAMMOCKS MIDDLE</v>
          </cell>
        </row>
        <row r="164">
          <cell r="B164" t="str">
            <v>HENRY E.S. REEVES ELEMENTARY</v>
          </cell>
        </row>
        <row r="165">
          <cell r="B165" t="str">
            <v>HENRY H. FILER MIDDLE</v>
          </cell>
        </row>
        <row r="166">
          <cell r="B166" t="str">
            <v>HENRY M. FLAGLER ELEMENTARY</v>
          </cell>
        </row>
        <row r="167">
          <cell r="B167" t="str">
            <v>HENRY S. WEST LABORATORY SCHL</v>
          </cell>
        </row>
        <row r="168">
          <cell r="B168" t="str">
            <v>HERBERT A. AMMONS MIDDLE</v>
          </cell>
        </row>
        <row r="169">
          <cell r="B169" t="str">
            <v>HIALEAH ELEMENTARY</v>
          </cell>
        </row>
        <row r="170">
          <cell r="B170" t="str">
            <v>HIALEAH GARDENS ELEMENTARY</v>
          </cell>
        </row>
        <row r="171">
          <cell r="B171" t="str">
            <v>HIALEAH GARDENS MIDDLE SCHOOL</v>
          </cell>
        </row>
        <row r="172">
          <cell r="B172" t="str">
            <v>HIALEAH GARDENS SENIOR</v>
          </cell>
        </row>
        <row r="173">
          <cell r="B173" t="str">
            <v>HIALEAH MIDDLE</v>
          </cell>
        </row>
        <row r="174">
          <cell r="B174" t="str">
            <v>HIALEAH SENIOR</v>
          </cell>
        </row>
        <row r="175">
          <cell r="B175" t="str">
            <v>HIALEAH-MIAMI LAKES SENIOR</v>
          </cell>
        </row>
        <row r="176">
          <cell r="B176" t="str">
            <v>HIBISCUS ELEMENTARY</v>
          </cell>
        </row>
        <row r="177">
          <cell r="B177" t="str">
            <v>HIGHLAND OAKS MIDDLE</v>
          </cell>
        </row>
        <row r="178">
          <cell r="B178" t="str">
            <v>HIVE PREPARATORY SCHOOL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IMATER ACADEMY</v>
          </cell>
        </row>
        <row r="187">
          <cell r="B187" t="str">
            <v>IMATER ACADEMY MIDDLE SCHOOL</v>
          </cell>
        </row>
        <row r="188">
          <cell r="B188" t="str">
            <v>IMATER PREP ACADEMY HIGH</v>
          </cell>
        </row>
        <row r="189">
          <cell r="B189" t="str">
            <v>INSTRUCTIONAL SYSTEMWIDE</v>
          </cell>
        </row>
        <row r="190">
          <cell r="B190" t="str">
            <v>INTEGRATED ACADEMICS (SIATECH)</v>
          </cell>
        </row>
        <row r="191">
          <cell r="B191" t="str">
            <v>INTL STUDIES PREP ACADEMY</v>
          </cell>
        </row>
        <row r="192">
          <cell r="B192" t="str">
            <v>INTL. STUDIES CHARTER MIDDLE</v>
          </cell>
        </row>
        <row r="193">
          <cell r="B193" t="str">
            <v>INTL. STUDIES CHARTER SENIOR</v>
          </cell>
        </row>
        <row r="194">
          <cell r="B194" t="str">
            <v>IPREPARATORY ACADEMY</v>
          </cell>
        </row>
        <row r="195">
          <cell r="B195" t="str">
            <v>IRVING &amp; BEATRICE PESKOE K-8</v>
          </cell>
        </row>
        <row r="196">
          <cell r="B196" t="str">
            <v>ISAAC ACADEMY K-8</v>
          </cell>
        </row>
        <row r="197">
          <cell r="B197" t="str">
            <v>JACK D. GORDON ELEMENTARY</v>
          </cell>
        </row>
        <row r="198">
          <cell r="B198" t="str">
            <v>JAMES H. BRIGHT/JW JOHNSON ES</v>
          </cell>
        </row>
        <row r="199">
          <cell r="B199" t="str">
            <v>JAN MANN OPPORTUNITY SCHOOL</v>
          </cell>
        </row>
        <row r="200">
          <cell r="B200" t="str">
            <v>JANE ROBERTS K-8 CENTER</v>
          </cell>
        </row>
        <row r="201">
          <cell r="B201" t="str">
            <v>JESSE J MCCRARY JR ELEMENTARY</v>
          </cell>
        </row>
        <row r="202">
          <cell r="B202" t="str">
            <v>JOE HALL ELEMENTARY</v>
          </cell>
        </row>
        <row r="203">
          <cell r="B203" t="str">
            <v>JOELLA C. GOOD ELEMENTARY</v>
          </cell>
        </row>
        <row r="204">
          <cell r="B204" t="str">
            <v>JOHN A FERGUSON SENIOR HIGH</v>
          </cell>
        </row>
        <row r="205">
          <cell r="B205" t="str">
            <v>JOHN F. KENNEDY MIDDLE</v>
          </cell>
        </row>
        <row r="206">
          <cell r="B206" t="str">
            <v>JOHN G. DUPUIS ELEMENTARY</v>
          </cell>
        </row>
        <row r="207">
          <cell r="B207" t="str">
            <v>JOHN I. SMITH K-8 CENTER</v>
          </cell>
        </row>
        <row r="208">
          <cell r="B208" t="str">
            <v>JORGE MAS CANOSA MIDDLE</v>
          </cell>
        </row>
        <row r="209">
          <cell r="B209" t="str">
            <v>JOSE DE DIEGO MIDDLE SCHOOL</v>
          </cell>
        </row>
        <row r="210">
          <cell r="B210" t="str">
            <v>JOSE MARTI MAST 6-12 ACADEMY</v>
          </cell>
        </row>
        <row r="211">
          <cell r="B211" t="str">
            <v>JUST ARTS AND MANAGEMENT CMS</v>
          </cell>
        </row>
        <row r="212">
          <cell r="B212" t="str">
            <v>JUVENILE JUSTICE CENTER</v>
          </cell>
        </row>
        <row r="213">
          <cell r="B213" t="str">
            <v>KELSEY L. PHARR ELEMENTARY</v>
          </cell>
        </row>
        <row r="214">
          <cell r="B214" t="str">
            <v>KENDALE ELEMENTARY</v>
          </cell>
        </row>
        <row r="215">
          <cell r="B215" t="str">
            <v>KENDALE LAKES ELEMENTARY</v>
          </cell>
        </row>
        <row r="216">
          <cell r="B216" t="str">
            <v>KENSINGTON PARK ELEMENTARY</v>
          </cell>
        </row>
        <row r="217">
          <cell r="B217" t="str">
            <v>KENWOOD K-8 CENTER</v>
          </cell>
        </row>
        <row r="218">
          <cell r="B218" t="str">
            <v>KEY BISCAYNE K-8 CENTER</v>
          </cell>
        </row>
        <row r="219">
          <cell r="B219" t="str">
            <v>KEYS GATE CHARTER HIGH SCHL</v>
          </cell>
        </row>
        <row r="220">
          <cell r="B220" t="str">
            <v>KEYS GATE CHARTER SCHOOL</v>
          </cell>
        </row>
        <row r="221">
          <cell r="B221" t="str">
            <v>KINLOCH PARK ELEMENTARY</v>
          </cell>
        </row>
        <row r="222">
          <cell r="B222" t="str">
            <v>KINLOCH PARK MIDDLE</v>
          </cell>
        </row>
        <row r="223">
          <cell r="B223" t="str">
            <v>LAKE STEVENS ELEMENTARY</v>
          </cell>
        </row>
        <row r="224">
          <cell r="B224" t="str">
            <v>LAKE STEVENS MIDDLE</v>
          </cell>
        </row>
        <row r="225">
          <cell r="B225" t="str">
            <v>LAKEVIEW ELEMENTARY</v>
          </cell>
        </row>
        <row r="226">
          <cell r="B226" t="str">
            <v>LAMAR LOUISE CURRY MIDDLE SCH</v>
          </cell>
        </row>
        <row r="227">
          <cell r="B227" t="str">
            <v>LAURA C. SAUNDERS ELEMENTARY</v>
          </cell>
        </row>
        <row r="228">
          <cell r="B228" t="str">
            <v>LAW ENFORCEMENT OFFICERS HS</v>
          </cell>
        </row>
        <row r="229">
          <cell r="B229" t="str">
            <v>LAWRENCE ACADEMY MIDDLE</v>
          </cell>
        </row>
        <row r="230">
          <cell r="B230" t="str">
            <v>LAWRENCE ACADEMY SENIOR</v>
          </cell>
        </row>
        <row r="231">
          <cell r="B231" t="str">
            <v>LAWTON CHILES MIDDLE SCHOOL</v>
          </cell>
        </row>
        <row r="232">
          <cell r="B232" t="str">
            <v>LBA CONSTR &amp; BUS MGMT ACAD</v>
          </cell>
        </row>
        <row r="233">
          <cell r="B233" t="str">
            <v>LEEWOOD K-8 CENTER</v>
          </cell>
        </row>
        <row r="234">
          <cell r="B234" t="str">
            <v>LEISURE CITY K-8 CENTER</v>
          </cell>
        </row>
        <row r="235">
          <cell r="B235" t="str">
            <v>LENORA B. SMITH ELEMENTARY</v>
          </cell>
        </row>
        <row r="236">
          <cell r="B236" t="str">
            <v>LIBERTY CITY ELEMENTARY</v>
          </cell>
        </row>
        <row r="237">
          <cell r="B237" t="str">
            <v>LILLIE C. EVANS K-8 CENTER</v>
          </cell>
        </row>
        <row r="238">
          <cell r="B238" t="str">
            <v>LINCOLN-MARTI CHARTER HIALEAH</v>
          </cell>
        </row>
        <row r="239">
          <cell r="B239" t="str">
            <v>LINCOLN-MARTI CS INT'L CAMPUS</v>
          </cell>
        </row>
        <row r="240">
          <cell r="B240" t="str">
            <v>LINCOLN-MARTI CS LITTLE HAVANA</v>
          </cell>
        </row>
        <row r="241">
          <cell r="B241" t="str">
            <v>LINDA LENTIN K-8 CENTER</v>
          </cell>
        </row>
        <row r="242">
          <cell r="B242" t="str">
            <v>LORAH PARK ELEMENTARY</v>
          </cell>
        </row>
        <row r="243">
          <cell r="B243" t="str">
            <v>LUDLAM ELEMENTARY</v>
          </cell>
        </row>
        <row r="244">
          <cell r="B244" t="str">
            <v>M.A. MILAM K-8 CENTER</v>
          </cell>
        </row>
        <row r="245">
          <cell r="B245" t="str">
            <v>MADIE IVES ELEMENTARY</v>
          </cell>
        </row>
        <row r="246">
          <cell r="B246" t="str">
            <v>MADISON MIDDLE SCHOOL</v>
          </cell>
        </row>
        <row r="247">
          <cell r="B247" t="str">
            <v>MAE WALTERS ELEMENTARY</v>
          </cell>
        </row>
        <row r="248">
          <cell r="B248" t="str">
            <v>MANDARIN LAKES K-8 CENTER</v>
          </cell>
        </row>
        <row r="249">
          <cell r="B249" t="str">
            <v>MARITIME &amp; SCIENCE TECH ACAD</v>
          </cell>
        </row>
        <row r="250">
          <cell r="B250" t="str">
            <v>MARJORY STONEMAN DOUGLAS ELEM</v>
          </cell>
        </row>
        <row r="251">
          <cell r="B251" t="str">
            <v>MAST @ FIU BISCAYNE BAY CAMPUS</v>
          </cell>
        </row>
        <row r="252">
          <cell r="B252" t="str">
            <v>MATER ACAD HIGH (MIAMI BEACH)</v>
          </cell>
        </row>
        <row r="253">
          <cell r="B253" t="str">
            <v>MATER ACADEMY</v>
          </cell>
        </row>
        <row r="254">
          <cell r="B254" t="str">
            <v>MATER ACADEMY (MIAMI BEACH)</v>
          </cell>
        </row>
        <row r="255">
          <cell r="B255" t="str">
            <v>MATER ACADEMY AT MOUNT SINAI</v>
          </cell>
        </row>
        <row r="256">
          <cell r="B256" t="str">
            <v>MATER ACADEMY CHARTER HIGH</v>
          </cell>
        </row>
        <row r="257">
          <cell r="B257" t="str">
            <v>MATER ACADEMY CHARTER MIDDLE</v>
          </cell>
        </row>
        <row r="258">
          <cell r="B258" t="str">
            <v>MATER ACADEMY EAST CHARTER</v>
          </cell>
        </row>
        <row r="259">
          <cell r="B259" t="str">
            <v>MATER ACADEMY EAST HIGH SCHOOL</v>
          </cell>
        </row>
        <row r="260">
          <cell r="B260" t="str">
            <v>MATER ACADEMY EAST MIDDLE</v>
          </cell>
        </row>
        <row r="261">
          <cell r="B261" t="str">
            <v>MATER ACADEMY HIGH-INTL STUDIE</v>
          </cell>
        </row>
        <row r="262">
          <cell r="B262" t="str">
            <v>MATER ACADEMY LAKES HIGH SCH</v>
          </cell>
        </row>
        <row r="263">
          <cell r="B263" t="str">
            <v>MATER ACADEMY LAKES MIDDLE</v>
          </cell>
        </row>
        <row r="264">
          <cell r="B264" t="str">
            <v>MATER ACADEMY MIDDLE-INTL STUD</v>
          </cell>
        </row>
        <row r="265">
          <cell r="B265" t="str">
            <v>MATER ACADEMY OF INTL STUDIES</v>
          </cell>
        </row>
        <row r="266">
          <cell r="B266" t="str">
            <v>MATER BRICKELL PREP ACADEMY</v>
          </cell>
        </row>
        <row r="267">
          <cell r="B267" t="str">
            <v>MATER GARDENS ACADEMY</v>
          </cell>
        </row>
        <row r="268">
          <cell r="B268" t="str">
            <v>MATER GARDENS ACADEMY MIDDLE</v>
          </cell>
        </row>
        <row r="269">
          <cell r="B269" t="str">
            <v>MATER GROVE ACADEMY</v>
          </cell>
        </row>
        <row r="270">
          <cell r="B270" t="str">
            <v>MATER PERFORMING ARTS ACADEMY</v>
          </cell>
        </row>
        <row r="271">
          <cell r="B271" t="str">
            <v>MATER VIRTUAL ACADEMY CHARTER</v>
          </cell>
        </row>
        <row r="272">
          <cell r="B272" t="str">
            <v>MAVERICKS HIGH OF NORTH M-DADE</v>
          </cell>
        </row>
        <row r="273">
          <cell r="B273" t="str">
            <v>MAVERICKS HIGH OF SOUTH M-DADE</v>
          </cell>
        </row>
        <row r="274">
          <cell r="B274" t="str">
            <v>MAYA ANGELOU ELEMENTARY</v>
          </cell>
        </row>
        <row r="275">
          <cell r="B275" t="str">
            <v>MEADOWLANE ELEMENTARY</v>
          </cell>
        </row>
        <row r="276">
          <cell r="B276" t="str">
            <v>MED ACAD SCIENCE &amp; TECHNOLOGY</v>
          </cell>
        </row>
        <row r="277">
          <cell r="B277" t="str">
            <v>MELROSE ELEMENTARY</v>
          </cell>
        </row>
        <row r="278">
          <cell r="B278" t="str">
            <v>MIAMI ARTS CHARTER</v>
          </cell>
        </row>
        <row r="279">
          <cell r="B279" t="str">
            <v>MIAMI BEACH SENIOR HIGH</v>
          </cell>
        </row>
        <row r="280">
          <cell r="B280" t="str">
            <v>MIAMI CAROL CITY SENIOR HIGH</v>
          </cell>
        </row>
        <row r="281">
          <cell r="B281" t="str">
            <v>MIAMI CENTRAL SENIOR HIGH</v>
          </cell>
        </row>
        <row r="282">
          <cell r="B282" t="str">
            <v>MIAMI CHILDREN'S MUSEUM</v>
          </cell>
        </row>
        <row r="283">
          <cell r="B283" t="str">
            <v>MIAMI COMMUNITY CH HIGH SCHOOL</v>
          </cell>
        </row>
        <row r="284">
          <cell r="B284" t="str">
            <v>MIAMI COMMUNITY CHARTER MIDDLE</v>
          </cell>
        </row>
        <row r="285">
          <cell r="B285" t="str">
            <v>MIAMI COMMUNITY CHARTER SCHOOL</v>
          </cell>
        </row>
        <row r="286">
          <cell r="B286" t="str">
            <v>MIAMI CORAL PARK SENIOR HIGH</v>
          </cell>
        </row>
        <row r="287">
          <cell r="B287" t="str">
            <v>MIAMI EDISON MIDDLE</v>
          </cell>
        </row>
        <row r="288">
          <cell r="B288" t="str">
            <v>MIAMI EDISON SENIOR HIGH</v>
          </cell>
        </row>
        <row r="289">
          <cell r="B289" t="str">
            <v>MIAMI GARDENS ELEMENTARY</v>
          </cell>
        </row>
        <row r="290">
          <cell r="B290" t="str">
            <v>MIAMI HEIGHTS ELEMENTARY</v>
          </cell>
        </row>
        <row r="291">
          <cell r="B291" t="str">
            <v>MIAMI JACKSON SENIOR HIGH</v>
          </cell>
        </row>
        <row r="292">
          <cell r="B292" t="str">
            <v>MIAMI KILLIAN SENIOR HIGH</v>
          </cell>
        </row>
        <row r="293">
          <cell r="B293" t="str">
            <v>MIAMI LAKES EDUCATIONAL CENTER</v>
          </cell>
        </row>
        <row r="294">
          <cell r="B294" t="str">
            <v>MIAMI LAKES K-8 CENTER</v>
          </cell>
        </row>
        <row r="295">
          <cell r="B295" t="str">
            <v>MIAMI LAKES MIDDLE</v>
          </cell>
        </row>
        <row r="296">
          <cell r="B296" t="str">
            <v>MIAMI MACARTHUR SOUTH</v>
          </cell>
        </row>
        <row r="297">
          <cell r="B297" t="str">
            <v>MIAMI NORLAND SENIOR HIGH</v>
          </cell>
        </row>
        <row r="298">
          <cell r="B298" t="str">
            <v>MIAMI NORTHWESTERN SENIOR HIGH</v>
          </cell>
        </row>
        <row r="299">
          <cell r="B299" t="str">
            <v>MIAMI PALMETTO SENIOR HIGH</v>
          </cell>
        </row>
        <row r="300">
          <cell r="B300" t="str">
            <v>MIAMI PARK ELEMENTARY</v>
          </cell>
        </row>
        <row r="301">
          <cell r="B301" t="str">
            <v>MIAMI SENIOR HIGH</v>
          </cell>
        </row>
        <row r="302">
          <cell r="B302" t="str">
            <v>MIAMI SHORES ELEMENTARY</v>
          </cell>
        </row>
        <row r="303">
          <cell r="B303" t="str">
            <v>MIAMI SOUTHRIDGE SENIOR HIGH</v>
          </cell>
        </row>
        <row r="304">
          <cell r="B304" t="str">
            <v>MIAMI SPRINGS ELEMENTARY</v>
          </cell>
        </row>
        <row r="305">
          <cell r="B305" t="str">
            <v>MIAMI SPRINGS MIDDLE</v>
          </cell>
        </row>
        <row r="306">
          <cell r="B306" t="str">
            <v>MIAMI SPRINGS SENIOR HIGH</v>
          </cell>
        </row>
        <row r="307">
          <cell r="B307" t="str">
            <v>MIAMI SUNSET SENIOR HIGH</v>
          </cell>
        </row>
        <row r="308">
          <cell r="B308" t="str">
            <v>MIAMI-DADE ONLINE ACADEMY 7001</v>
          </cell>
        </row>
        <row r="309">
          <cell r="B309" t="str">
            <v>MORNINGSIDE K-8 ACADEMY</v>
          </cell>
        </row>
        <row r="310">
          <cell r="B310" t="str">
            <v>MYRTLE GROVE K-8 CENTER</v>
          </cell>
        </row>
        <row r="311">
          <cell r="B311" t="str">
            <v>N. DADE CTR FOR MODERN LANG</v>
          </cell>
        </row>
        <row r="312">
          <cell r="B312" t="str">
            <v>NATHAN YOUNG ELEMENTARY</v>
          </cell>
        </row>
        <row r="313">
          <cell r="B313" t="str">
            <v>NATURAL BRIDGE ELEMENTARY</v>
          </cell>
        </row>
        <row r="314">
          <cell r="B314" t="str">
            <v>NAUTILUS MIDDLE</v>
          </cell>
        </row>
        <row r="315">
          <cell r="B315" t="str">
            <v>NEVA KING COOPER EDUCATIONAL</v>
          </cell>
        </row>
        <row r="316">
          <cell r="B316" t="str">
            <v>NEW WORLD SCHOOL OF THE ARTS</v>
          </cell>
        </row>
        <row r="317">
          <cell r="B317" t="str">
            <v>NORLAND ELEMENTARY</v>
          </cell>
        </row>
        <row r="318">
          <cell r="B318" t="str">
            <v>NORLAND MIDDLE</v>
          </cell>
        </row>
        <row r="319">
          <cell r="B319" t="str">
            <v>NORMA BUTLER BOSSARD ELEM</v>
          </cell>
        </row>
        <row r="320">
          <cell r="B320" t="str">
            <v>NORMAN S. EDELCUP/SUNNY ISLES</v>
          </cell>
        </row>
        <row r="321">
          <cell r="B321" t="str">
            <v>NORTH BEACH ELEMENTARY</v>
          </cell>
        </row>
        <row r="322">
          <cell r="B322" t="str">
            <v>NORTH COUNTY K-8 CENTER</v>
          </cell>
        </row>
        <row r="323">
          <cell r="B323" t="str">
            <v>NORTH DADE MIDDLE</v>
          </cell>
        </row>
        <row r="324">
          <cell r="B324" t="str">
            <v>NORTH GARDENS HIGH SCHOOL</v>
          </cell>
        </row>
        <row r="325">
          <cell r="B325" t="str">
            <v>NORTH GLADE ELEMENTARY</v>
          </cell>
        </row>
        <row r="326">
          <cell r="B326" t="str">
            <v>NORTH HIALEAH ELEMENTARY</v>
          </cell>
        </row>
        <row r="327">
          <cell r="B327" t="str">
            <v>NORTH MIAMI BEACH SENIOR HIGH</v>
          </cell>
        </row>
        <row r="328">
          <cell r="B328" t="str">
            <v>NORTH MIAMI ELEMENTARY</v>
          </cell>
        </row>
        <row r="329">
          <cell r="B329" t="str">
            <v>NORTH MIAMI MIDDLE</v>
          </cell>
        </row>
        <row r="330">
          <cell r="B330" t="str">
            <v>NORTH MIAMI SENIOR HIGH</v>
          </cell>
        </row>
        <row r="331">
          <cell r="B331" t="str">
            <v>NORTH PARK HIGH SCHOOL</v>
          </cell>
        </row>
        <row r="332">
          <cell r="B332" t="str">
            <v>NORTH TWIN LAKES ELEMENTARY</v>
          </cell>
        </row>
        <row r="333">
          <cell r="B333" t="str">
            <v>NORWOOD ELEMENTARY</v>
          </cell>
        </row>
        <row r="334">
          <cell r="B334" t="str">
            <v>OAK GROVE ELEMENTARY</v>
          </cell>
        </row>
        <row r="335">
          <cell r="B335" t="str">
            <v>OJUS ELEMENTARY</v>
          </cell>
        </row>
        <row r="336">
          <cell r="B336" t="str">
            <v>OLIVER HOOVER ELEMENTARY</v>
          </cell>
        </row>
        <row r="337">
          <cell r="B337" t="str">
            <v>OLYMPIA HEIGHTS ELEMENTARY</v>
          </cell>
        </row>
        <row r="338">
          <cell r="B338" t="str">
            <v>ORCHARD VILLA ELEMENTARY</v>
          </cell>
        </row>
        <row r="339">
          <cell r="B339" t="str">
            <v>OXFORD ACADEMY OF MIAMI</v>
          </cell>
        </row>
        <row r="340">
          <cell r="B340" t="str">
            <v>PALM GLADES PREP HIGH SCHOOL</v>
          </cell>
        </row>
        <row r="341">
          <cell r="B341" t="str">
            <v>PALM GLADES PREPATORY ACADEMY</v>
          </cell>
        </row>
        <row r="342">
          <cell r="B342" t="str">
            <v>PALM LAKES ELEMENTARY</v>
          </cell>
        </row>
        <row r="343">
          <cell r="B343" t="str">
            <v>PALM SPRINGS ELEMENTARY</v>
          </cell>
        </row>
        <row r="344">
          <cell r="B344" t="str">
            <v>PALM SPRINGS MIDDLE</v>
          </cell>
        </row>
        <row r="345">
          <cell r="B345" t="str">
            <v>PALM SPRINGS NORTH ELEMENTARY</v>
          </cell>
        </row>
        <row r="346">
          <cell r="B346" t="str">
            <v>PALMETTO ELEMENTARY</v>
          </cell>
        </row>
        <row r="347">
          <cell r="B347" t="str">
            <v>PALMETTO MIDDLE</v>
          </cell>
        </row>
        <row r="348">
          <cell r="B348" t="str">
            <v>PARKVIEW ELEMENTARY</v>
          </cell>
        </row>
        <row r="349">
          <cell r="B349" t="str">
            <v>PARKWAY ELEMENTARY</v>
          </cell>
        </row>
        <row r="350">
          <cell r="B350" t="str">
            <v>PARKWAY MIDDLE</v>
          </cell>
        </row>
        <row r="351">
          <cell r="B351" t="str">
            <v>PAUL LAURENCE DUNBAR K-8 CTR</v>
          </cell>
        </row>
        <row r="352">
          <cell r="B352" t="str">
            <v>PAUL W. BELL MIDDLE</v>
          </cell>
        </row>
        <row r="353">
          <cell r="B353" t="str">
            <v>PHILLIS WHEATLEY ELEMENTARY</v>
          </cell>
        </row>
        <row r="354">
          <cell r="B354" t="str">
            <v>PHYLLIS RUTH MILLER ELEMENTARY</v>
          </cell>
        </row>
        <row r="355">
          <cell r="B355" t="str">
            <v>PINE LAKE ELEMENTARY</v>
          </cell>
        </row>
        <row r="356">
          <cell r="B356" t="str">
            <v>PINE VILLA ELEMENTARY</v>
          </cell>
        </row>
        <row r="357">
          <cell r="B357" t="str">
            <v>PINECREST ACADEMY (NORTH)</v>
          </cell>
        </row>
        <row r="358">
          <cell r="B358" t="str">
            <v>PINECREST ACADEMY CHARTER HIGH</v>
          </cell>
        </row>
        <row r="359">
          <cell r="B359" t="str">
            <v>PINECREST ACADEMY CHARTER MIDD</v>
          </cell>
        </row>
        <row r="360">
          <cell r="B360" t="str">
            <v>PINECREST ACADEMY MIDDLE NORTH</v>
          </cell>
        </row>
        <row r="361">
          <cell r="B361" t="str">
            <v>PINECREST ACADEMY SOUTH CAMPUS</v>
          </cell>
        </row>
        <row r="362">
          <cell r="B362" t="str">
            <v>PINECREST COVE ACADEMY</v>
          </cell>
        </row>
        <row r="363">
          <cell r="B363" t="str">
            <v>PINECREST ELEMENTARY</v>
          </cell>
        </row>
        <row r="364">
          <cell r="B364" t="str">
            <v>PINECREST PALM ACADEMY</v>
          </cell>
        </row>
        <row r="365">
          <cell r="B365" t="str">
            <v>PINECREST PREP ACADEMY</v>
          </cell>
        </row>
        <row r="366">
          <cell r="B366" t="str">
            <v>POINCIANA PARK ELEMENTARY</v>
          </cell>
        </row>
        <row r="367">
          <cell r="B367" t="str">
            <v>PONCE DE LEON MIDDLE</v>
          </cell>
        </row>
        <row r="368">
          <cell r="B368" t="str">
            <v>PRE K - INTERVENTION</v>
          </cell>
        </row>
        <row r="369">
          <cell r="B369" t="str">
            <v>PRIMARY LEARNING CENTER</v>
          </cell>
        </row>
        <row r="370">
          <cell r="B370" t="str">
            <v>RAINBOW PARK ELEMENTARY</v>
          </cell>
        </row>
        <row r="371">
          <cell r="B371" t="str">
            <v>RAMZ ACAD MIDDLE MIAMI CAMPUS</v>
          </cell>
        </row>
        <row r="372">
          <cell r="B372" t="str">
            <v>RAMZ ACADEMY ELEM MIAMI CAMPUS</v>
          </cell>
        </row>
        <row r="373">
          <cell r="B373" t="str">
            <v>REDLAND ELEMENTARY</v>
          </cell>
        </row>
        <row r="374">
          <cell r="B374" t="str">
            <v>REDLAND MIDDLE</v>
          </cell>
        </row>
        <row r="375">
          <cell r="B375" t="str">
            <v>REDONDO ELEMENTARY</v>
          </cell>
        </row>
        <row r="376">
          <cell r="B376" t="str">
            <v>RENAISSANCE ELEMENTARY CHARTER</v>
          </cell>
        </row>
        <row r="377">
          <cell r="B377" t="str">
            <v>RENAISSANCE MIDDLE CHARTER</v>
          </cell>
        </row>
        <row r="378">
          <cell r="B378" t="str">
            <v>RICHARD ALLEN LEADERSHIP ACAD</v>
          </cell>
        </row>
        <row r="379">
          <cell r="B379" t="str">
            <v>RICHMOND HEIGHTS MIDDLE</v>
          </cell>
        </row>
        <row r="380">
          <cell r="B380" t="str">
            <v>RIVER CITIES COMMUNITY CHARTER</v>
          </cell>
        </row>
        <row r="381">
          <cell r="B381" t="str">
            <v>RIVERSIDE ELEMENTARY</v>
          </cell>
        </row>
        <row r="382">
          <cell r="B382" t="str">
            <v>RIVIERA MIDDLE</v>
          </cell>
        </row>
        <row r="383">
          <cell r="B383" t="str">
            <v>ROBERT MORGAN EDUCATIONAL CTR</v>
          </cell>
        </row>
        <row r="384">
          <cell r="B384" t="str">
            <v>ROBERT RENICK EDUCATION CTR</v>
          </cell>
        </row>
        <row r="385">
          <cell r="B385" t="str">
            <v>ROBERT RUSSA MOTON ELEMENTARY</v>
          </cell>
        </row>
        <row r="386">
          <cell r="B386" t="str">
            <v>ROCKWAY ELEMENTARY</v>
          </cell>
        </row>
        <row r="387">
          <cell r="B387" t="str">
            <v>ROCKWAY MIDDLE</v>
          </cell>
        </row>
        <row r="388">
          <cell r="B388" t="str">
            <v>RONALD W REAGAN/DORAL SENIOR</v>
          </cell>
        </row>
        <row r="389">
          <cell r="B389" t="str">
            <v>ROYAL GREEN ELEMENTARY</v>
          </cell>
        </row>
        <row r="390">
          <cell r="B390" t="str">
            <v>ROYAL PALM ELEMENTARY</v>
          </cell>
        </row>
        <row r="391">
          <cell r="B391" t="str">
            <v>RUBEN DARIO MIDDLE</v>
          </cell>
        </row>
        <row r="392">
          <cell r="B392" t="str">
            <v>RUTH K BROAD/BAY HARBOR K-8</v>
          </cell>
        </row>
        <row r="393">
          <cell r="B393" t="str">
            <v>RUTH OWENS KRUSE' EDUC CENTER</v>
          </cell>
        </row>
        <row r="394">
          <cell r="B394" t="str">
            <v>SANTA CLARA ELEMENTARY</v>
          </cell>
        </row>
        <row r="395">
          <cell r="B395" t="str">
            <v>SCHOOL FOR ADV STUDIES SOUTH</v>
          </cell>
        </row>
        <row r="396">
          <cell r="B396" t="str">
            <v>SCHOOL FOR ADV STUDIES-HOMESTD</v>
          </cell>
        </row>
        <row r="397">
          <cell r="B397" t="str">
            <v>SCHOOL FOR ADVANCED STUDIES NO</v>
          </cell>
        </row>
        <row r="398">
          <cell r="B398" t="str">
            <v>SCHOOL FOR ADVANCED STUDIES WC</v>
          </cell>
        </row>
        <row r="399">
          <cell r="B399" t="str">
            <v>SCOTT LAKE ELEMENTARY</v>
          </cell>
        </row>
        <row r="400">
          <cell r="B400" t="str">
            <v>SEMINOLE ELEMENTARY</v>
          </cell>
        </row>
        <row r="401">
          <cell r="B401" t="str">
            <v>SHADOWLAWN ELEMENTARY</v>
          </cell>
        </row>
        <row r="402">
          <cell r="B402" t="str">
            <v>SHENANDOAH ELEMENTARY</v>
          </cell>
        </row>
        <row r="403">
          <cell r="B403" t="str">
            <v>SHENANDOAH MIDDLE</v>
          </cell>
        </row>
        <row r="404">
          <cell r="B404" t="str">
            <v>SILVER BLUFF ELEMENTARY</v>
          </cell>
        </row>
        <row r="405">
          <cell r="B405" t="str">
            <v>SKYWAY ELEMENTARY</v>
          </cell>
        </row>
        <row r="406">
          <cell r="B406" t="str">
            <v>SNAPPER CREEK ELEMENTARY</v>
          </cell>
        </row>
        <row r="407">
          <cell r="B407" t="str">
            <v>SOMERSET ACAD AT SILVER PALMS</v>
          </cell>
        </row>
        <row r="408">
          <cell r="B408" t="str">
            <v>SOMERSET ACAD HIGH SOUTH-HMSTD</v>
          </cell>
        </row>
        <row r="409">
          <cell r="B409" t="str">
            <v>SOMERSET ACAD MIDDLE (C-PALMS)</v>
          </cell>
        </row>
        <row r="410">
          <cell r="B410" t="str">
            <v>SOMERSET ACAD MIDDLE (S-MIAMI)</v>
          </cell>
        </row>
        <row r="411">
          <cell r="B411" t="str">
            <v>SOMERSET ACADEMY</v>
          </cell>
        </row>
        <row r="412">
          <cell r="B412" t="str">
            <v>SOMERSET ACADEMY BAY</v>
          </cell>
        </row>
        <row r="413">
          <cell r="B413" t="str">
            <v>SOMERSET ACADEMY BAY MIDDLE</v>
          </cell>
        </row>
        <row r="414">
          <cell r="B414" t="str">
            <v>SOMERSET ACADEMY CHARTER ELEM</v>
          </cell>
        </row>
        <row r="415">
          <cell r="B415" t="str">
            <v>SOMERSET ACADEMY CHARTER HIGH</v>
          </cell>
        </row>
        <row r="416">
          <cell r="B416" t="str">
            <v>SOMERSET ACADEMY ELEMENTARY</v>
          </cell>
        </row>
        <row r="417">
          <cell r="B417" t="str">
            <v>SOMERSET ACADEMY HIGH (SOUTH)</v>
          </cell>
        </row>
        <row r="418">
          <cell r="B418" t="str">
            <v>SOMERSET ACADEMY MIDDLE</v>
          </cell>
        </row>
        <row r="419">
          <cell r="B419" t="str">
            <v>SOMERSET ACADEMY MIDDLE-SOUTH</v>
          </cell>
        </row>
        <row r="420">
          <cell r="B420" t="str">
            <v>SOMERSET ACADEMY(SILVER PALMS)</v>
          </cell>
        </row>
        <row r="421">
          <cell r="B421" t="str">
            <v>SOMERSET ARTS ACADEMY</v>
          </cell>
        </row>
        <row r="422">
          <cell r="B422" t="str">
            <v>SOMERSET GABLES ACADEMY</v>
          </cell>
        </row>
        <row r="423">
          <cell r="B423" t="str">
            <v>SOMERSET OAKS ACADEMY</v>
          </cell>
        </row>
        <row r="424">
          <cell r="B424" t="str">
            <v>SOUTH DADE MIDDLE SCHOOL</v>
          </cell>
        </row>
        <row r="425">
          <cell r="B425" t="str">
            <v>SOUTH DADE SENIOR HIGH</v>
          </cell>
        </row>
        <row r="426">
          <cell r="B426" t="str">
            <v>SOUTH FLORIDA AUTISM CHARTER</v>
          </cell>
        </row>
        <row r="427">
          <cell r="B427" t="str">
            <v>SOUTH HIALEAH ELEMENTARY</v>
          </cell>
        </row>
        <row r="428">
          <cell r="B428" t="str">
            <v>SOUTH MIAMI HEIGHTS ELEMENTARY</v>
          </cell>
        </row>
        <row r="429">
          <cell r="B429" t="str">
            <v>SOUTH MIAMI K-8 CENTER</v>
          </cell>
        </row>
        <row r="430">
          <cell r="B430" t="str">
            <v>SOUTH MIAMI MIDDLE SCHOOL</v>
          </cell>
        </row>
        <row r="431">
          <cell r="B431" t="str">
            <v>SOUTH MIAMI SENIOR HIGH</v>
          </cell>
        </row>
        <row r="432">
          <cell r="B432" t="str">
            <v>SOUTH POINTE ELEMENTARY</v>
          </cell>
        </row>
        <row r="433">
          <cell r="B433" t="str">
            <v>SOUTHSIDE ELEMENTARY</v>
          </cell>
        </row>
        <row r="434">
          <cell r="B434" t="str">
            <v>SOUTHWEST MIAMI SENIOR HIGH</v>
          </cell>
        </row>
        <row r="435">
          <cell r="B435" t="str">
            <v>SOUTHWOOD MIDDLE</v>
          </cell>
        </row>
        <row r="436">
          <cell r="B436" t="str">
            <v>SPANISH LAKE ELEMENTARY</v>
          </cell>
        </row>
        <row r="437">
          <cell r="B437" t="str">
            <v>SPORTS LEADERSHIP AND MGMT CMS</v>
          </cell>
        </row>
        <row r="438">
          <cell r="B438" t="str">
            <v>SPORTS LEADERSHIP OF MIAMI CHS</v>
          </cell>
        </row>
        <row r="439">
          <cell r="B439" t="str">
            <v>SPRINGVIEW ELEMENTARY</v>
          </cell>
        </row>
        <row r="440">
          <cell r="B440" t="str">
            <v>STELLAR LEADERSHIP ACADEMY</v>
          </cell>
        </row>
        <row r="441">
          <cell r="B441" t="str">
            <v>SUMMERVILLE CHARTER SCHOOL</v>
          </cell>
        </row>
        <row r="442">
          <cell r="B442" t="str">
            <v>SUNSET ELEMENTARY</v>
          </cell>
        </row>
        <row r="443">
          <cell r="B443" t="str">
            <v>SUNSET PARK ELEMENTARY</v>
          </cell>
        </row>
        <row r="444">
          <cell r="B444" t="str">
            <v>SWEETWATER ELEMENTARY</v>
          </cell>
        </row>
        <row r="445">
          <cell r="B445" t="str">
            <v>SYLVANIA HEIGHTS ELEMENTARY</v>
          </cell>
        </row>
        <row r="446">
          <cell r="B446" t="str">
            <v>TAP PROGRAM FACILITIES</v>
          </cell>
        </row>
        <row r="447">
          <cell r="B447" t="str">
            <v>TERRA ENVIRONMENTAL RESEARCH</v>
          </cell>
        </row>
        <row r="448">
          <cell r="B448" t="str">
            <v>THENA C. CROWDER EARLY CHLDHD</v>
          </cell>
        </row>
        <row r="449">
          <cell r="B449" t="str">
            <v>THOMAS JEFFERSON MIDDLE</v>
          </cell>
        </row>
        <row r="450">
          <cell r="B450" t="str">
            <v>TITLE I MIGRANT EDUC PROGRAM</v>
          </cell>
        </row>
        <row r="451">
          <cell r="B451" t="str">
            <v>TOUSSAINT L'OUVERTURE ELEM</v>
          </cell>
        </row>
        <row r="452">
          <cell r="B452" t="str">
            <v>TREASURE ISLAND ELEMENTARY</v>
          </cell>
        </row>
        <row r="453">
          <cell r="B453" t="str">
            <v>TROPICAL ELEMENTARY</v>
          </cell>
        </row>
        <row r="454">
          <cell r="B454" t="str">
            <v>TWIN LAKES ELEMENTARY</v>
          </cell>
        </row>
        <row r="455">
          <cell r="B455" t="str">
            <v>VAN E. BLANTON ELEMENTARY</v>
          </cell>
        </row>
        <row r="456">
          <cell r="B456" t="str">
            <v>VILLAGE GREEN ELEMENTARY</v>
          </cell>
        </row>
        <row r="457">
          <cell r="B457" t="str">
            <v>VINELAND K-8 CENTER</v>
          </cell>
        </row>
        <row r="458">
          <cell r="B458" t="str">
            <v>VIRGINIA A BOONE/HIGHLAND OAKS</v>
          </cell>
        </row>
        <row r="459">
          <cell r="B459" t="str">
            <v>W. R. THOMAS MIDDLE</v>
          </cell>
        </row>
        <row r="460">
          <cell r="B460" t="str">
            <v>W.J. BRYAN ELEMENTARY</v>
          </cell>
        </row>
        <row r="461">
          <cell r="B461" t="str">
            <v>WESLEY MATTHEWS ELEMENTARY</v>
          </cell>
        </row>
        <row r="462">
          <cell r="B462" t="str">
            <v>WEST HIALEAH GARDENS ELEM</v>
          </cell>
        </row>
        <row r="463">
          <cell r="B463" t="str">
            <v>WEST HOMESTEAD ELEMENTARY</v>
          </cell>
        </row>
        <row r="464">
          <cell r="B464" t="str">
            <v>WEST MIAMI MIDDLE</v>
          </cell>
        </row>
        <row r="465">
          <cell r="B465" t="str">
            <v>WESTLAND HIALEAH SENIOR HIGH</v>
          </cell>
        </row>
        <row r="466">
          <cell r="B466" t="str">
            <v>WHISPERING PINES ELEMENTARY</v>
          </cell>
        </row>
        <row r="467">
          <cell r="B467" t="str">
            <v>WILLIAM A. CHAPMAN ELEMENTARY</v>
          </cell>
        </row>
        <row r="468">
          <cell r="B468" t="str">
            <v>WILLIAM H. TURNER TECHNICAL</v>
          </cell>
        </row>
        <row r="469">
          <cell r="B469" t="str">
            <v>WILLIAM LEHMAN ELEMENTARY</v>
          </cell>
        </row>
        <row r="470">
          <cell r="B470" t="str">
            <v>WINSTON PARK K-8 CENTER</v>
          </cell>
        </row>
        <row r="471">
          <cell r="B471" t="str">
            <v>YOUNG MENS PREPARATORY ACADEMY</v>
          </cell>
        </row>
        <row r="472">
          <cell r="B472" t="str">
            <v>YOUNG WOMEN'S PREPARATORY ACAD</v>
          </cell>
        </row>
        <row r="473">
          <cell r="B473" t="str">
            <v>YOUTH CO-OP CHARTER SCHOOL</v>
          </cell>
        </row>
        <row r="474">
          <cell r="B474" t="str">
            <v>YOUTH CO-OP PREP HIGH SCHOOL</v>
          </cell>
        </row>
        <row r="475">
          <cell r="B475" t="str">
            <v>ZELDA GLAZER MIDDLE SCHOOL</v>
          </cell>
        </row>
        <row r="476">
          <cell r="B476" t="str">
            <v>ZORA NEALE HURSTON ELEMENTARY</v>
          </cell>
        </row>
      </sheetData>
      <sheetData sheetId="111"/>
      <sheetData sheetId="1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ect School"/>
      <sheetName val="Grade 6 Report"/>
      <sheetName val="Grade 7 Report"/>
      <sheetName val="Grade 8 Report"/>
      <sheetName val="MDL-EOC Reports"/>
      <sheetName val="G6-8 Matrix"/>
      <sheetName val="G9-10 Matrix"/>
      <sheetName val="Geo Gr08"/>
      <sheetName val="ALG Gr06"/>
      <sheetName val="ALG Gr07"/>
      <sheetName val="ALG Gr08"/>
      <sheetName val="Bio Gr08"/>
      <sheetName val="Mem_All"/>
      <sheetName val="MEM_RL1"/>
      <sheetName val="MEM_RL2"/>
      <sheetName val="MEM_RL3"/>
      <sheetName val="MEM_RL4"/>
      <sheetName val="MEM_RL5"/>
      <sheetName val="MEM_ML1"/>
      <sheetName val="MEM_ML2"/>
      <sheetName val="MEM_ML3"/>
      <sheetName val="MEM_ML4"/>
      <sheetName val="MEM_ML5"/>
      <sheetName val="MEM_W"/>
      <sheetName val="MEM_B"/>
      <sheetName val="MEM_H"/>
      <sheetName val="MEM_A"/>
      <sheetName val="MEM_I"/>
      <sheetName val="MEM_ED"/>
      <sheetName val="MEM_ELL"/>
      <sheetName val="MEM_SWD"/>
      <sheetName val="G6-RALL"/>
      <sheetName val="G6-RL1"/>
      <sheetName val="G6-RL2"/>
      <sheetName val="G6-RL3"/>
      <sheetName val="G6-RL4"/>
      <sheetName val="G6-RL5"/>
      <sheetName val="G6-RW"/>
      <sheetName val="G6-RB"/>
      <sheetName val="G6-RH"/>
      <sheetName val="G6-RA"/>
      <sheetName val="G6-RI"/>
      <sheetName val="G6-RED"/>
      <sheetName val="G6-RELL"/>
      <sheetName val="G6-RSWD"/>
      <sheetName val="G6-MALL"/>
      <sheetName val="G6-ML1"/>
      <sheetName val="G6-ML2"/>
      <sheetName val="G6-ML3"/>
      <sheetName val="G6-ML4"/>
      <sheetName val="G6-ML5"/>
      <sheetName val="G6-MW"/>
      <sheetName val="G6-MB"/>
      <sheetName val="G6-MH"/>
      <sheetName val="G6-MA"/>
      <sheetName val="G6-MI"/>
      <sheetName val="G6-MED"/>
      <sheetName val="G6-MELL"/>
      <sheetName val="G6-MSWD"/>
      <sheetName val="G7-RALL"/>
      <sheetName val="G7-RL1"/>
      <sheetName val="G7-RL2"/>
      <sheetName val="G7-RL3"/>
      <sheetName val="G7-RL4"/>
      <sheetName val="G7-RL5"/>
      <sheetName val="G7-RW"/>
      <sheetName val="G7-RB"/>
      <sheetName val="G7-RH"/>
      <sheetName val="G7-RA"/>
      <sheetName val="G7-RI"/>
      <sheetName val="G7-RED"/>
      <sheetName val="G7-RELL"/>
      <sheetName val="G7-RSWD"/>
      <sheetName val="G7-MALL"/>
      <sheetName val="G7-ML1"/>
      <sheetName val="G7-ML2"/>
      <sheetName val="G7-ML3"/>
      <sheetName val="G7-ML4"/>
      <sheetName val="G7-ML5"/>
      <sheetName val="G7-MW"/>
      <sheetName val="G7-MB"/>
      <sheetName val="G7-MH"/>
      <sheetName val="G7-MA"/>
      <sheetName val="G7-MI"/>
      <sheetName val="G7-MED"/>
      <sheetName val="G7-MELL"/>
      <sheetName val="G7-MSWD"/>
      <sheetName val="G8-RALL"/>
      <sheetName val="G8-RL1"/>
      <sheetName val="G8-RL2"/>
      <sheetName val="G8-RL3"/>
      <sheetName val="G8-RL4"/>
      <sheetName val="G8-RL5"/>
      <sheetName val="G8-RW"/>
      <sheetName val="G8-RB"/>
      <sheetName val="G8-RH"/>
      <sheetName val="G8-RA"/>
      <sheetName val="G8-RI"/>
      <sheetName val="G8-RED"/>
      <sheetName val="G8-RELL"/>
      <sheetName val="G8-RSWD"/>
      <sheetName val="G8-MALL"/>
      <sheetName val="G8-ML1"/>
      <sheetName val="G8-ML2"/>
      <sheetName val="G8-ML3"/>
      <sheetName val="G8-ML4"/>
      <sheetName val="G8-ML5"/>
      <sheetName val="G8-MW"/>
      <sheetName val="G8-MB"/>
      <sheetName val="G8-MH"/>
      <sheetName val="G8-MA"/>
      <sheetName val="G8-MI"/>
      <sheetName val="G8-MED"/>
      <sheetName val="G8-MELL"/>
      <sheetName val="G8-MSWD"/>
      <sheetName val="G8-WALL"/>
      <sheetName val="G8-WW"/>
      <sheetName val="G8-WB"/>
      <sheetName val="G8-WH"/>
      <sheetName val="G8-WA"/>
      <sheetName val="G8-WI"/>
      <sheetName val="G8-WED"/>
      <sheetName val="G8-WELL"/>
      <sheetName val="G8-WSWD"/>
      <sheetName val="G8-SALL"/>
      <sheetName val="Civics EOC"/>
      <sheetName val="SchList"/>
      <sheetName val="ETO by Type"/>
      <sheetName val="AUTOMATE"/>
      <sheetName val="Alg Enrollment"/>
      <sheetName val="Geo Enrollment"/>
      <sheetName val="Bio Enrollment"/>
      <sheetName val="USH Enrollment"/>
      <sheetName val="Civics Enrollment"/>
      <sheetName val="ALG-ALL"/>
      <sheetName val="ALG-L1"/>
      <sheetName val="ALG-L2"/>
      <sheetName val="ALG-L3"/>
      <sheetName val="ALG-L4"/>
      <sheetName val="ALG-L5"/>
      <sheetName val="ALG-W"/>
      <sheetName val="ALG-B"/>
      <sheetName val="ALG-H"/>
      <sheetName val="ALG-A"/>
      <sheetName val="ALG-I"/>
      <sheetName val="ALG-ED"/>
      <sheetName val="ALG-ELL"/>
      <sheetName val="ALG-SWD"/>
      <sheetName val="GEO-ALL"/>
      <sheetName val="GEO-L1"/>
      <sheetName val="GEO-L2"/>
      <sheetName val="GEO-L3"/>
      <sheetName val="GEO-L4"/>
      <sheetName val="GEO-L5"/>
      <sheetName val="GEO-W"/>
      <sheetName val="GEO-B"/>
      <sheetName val="GEO-H"/>
      <sheetName val="GEO-A"/>
      <sheetName val="GEO-I"/>
      <sheetName val="GEO-ED"/>
      <sheetName val="GEO-ELL"/>
      <sheetName val="GEO-SWD"/>
      <sheetName val="Bio-ALL"/>
      <sheetName val="USH-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">
          <cell r="B1" t="str">
            <v>School Name</v>
          </cell>
        </row>
        <row r="2">
          <cell r="B2" t="str">
            <v>ACADEMIR CHARTER SCHOOL MIDDLE</v>
          </cell>
        </row>
        <row r="3">
          <cell r="B3" t="str">
            <v>ACADEMIR CHARTER SCHOOL WEST</v>
          </cell>
        </row>
        <row r="4">
          <cell r="B4" t="str">
            <v>ACADEMY FOR COMMUNITY ED</v>
          </cell>
        </row>
        <row r="5">
          <cell r="B5" t="str">
            <v>ACADEMY FOR INT'L EDUCATION CH</v>
          </cell>
        </row>
        <row r="6">
          <cell r="B6" t="str">
            <v>ACADEMY OF ARTS AND MINDS</v>
          </cell>
        </row>
        <row r="7">
          <cell r="B7" t="str">
            <v>ADA MERRITT K-8 CENTER</v>
          </cell>
        </row>
        <row r="8">
          <cell r="B8" t="str">
            <v>ADVANTAGE ACAD AT SUMMERVILLE</v>
          </cell>
        </row>
        <row r="9">
          <cell r="B9" t="str">
            <v>ADVANTAGE ACAD AT WATERSTONE</v>
          </cell>
        </row>
        <row r="10">
          <cell r="B10" t="str">
            <v>ADVANTAGE ACADEMY SANTA FE</v>
          </cell>
        </row>
        <row r="11">
          <cell r="B11" t="str">
            <v>AGENORIA S. PASCHAL/OLINDA EL</v>
          </cell>
        </row>
        <row r="12">
          <cell r="B12" t="str">
            <v>AIR BASE ELEMENTARY</v>
          </cell>
        </row>
        <row r="13">
          <cell r="B13" t="str">
            <v>ALLAPATTAH MIDDLE</v>
          </cell>
        </row>
        <row r="14">
          <cell r="B14" t="str">
            <v>ALONZO &amp; TRACY MOURNING SH</v>
          </cell>
        </row>
        <row r="15">
          <cell r="B15" t="str">
            <v>ALPHA CHARTER OF EXCELLENCE</v>
          </cell>
        </row>
        <row r="16">
          <cell r="B16" t="str">
            <v>ALTERNATIVE OUTREACH PROGRAM</v>
          </cell>
        </row>
        <row r="17">
          <cell r="B17" t="str">
            <v>ALTERNATIVE OUTREACH-EXT. YR</v>
          </cell>
        </row>
        <row r="18">
          <cell r="B18" t="str">
            <v>AMELIA EARHART ELEMENTARY</v>
          </cell>
        </row>
        <row r="19">
          <cell r="B19" t="str">
            <v>AMERICAN SENIOR</v>
          </cell>
        </row>
        <row r="20">
          <cell r="B20" t="str">
            <v>ANDOVER MIDDLE SCHOOL</v>
          </cell>
        </row>
        <row r="21">
          <cell r="B21" t="str">
            <v>ARCH CREEK ELEMENTARY SCHOOL</v>
          </cell>
        </row>
        <row r="22">
          <cell r="B22" t="str">
            <v>ARCHIMEDEAN ACADEMY</v>
          </cell>
        </row>
        <row r="23">
          <cell r="B23" t="str">
            <v>ARCHIMEDEAN CONSERVATORY</v>
          </cell>
        </row>
        <row r="24">
          <cell r="B24" t="str">
            <v>ARCHIMEDEAN UPPER CONSERV CHAR</v>
          </cell>
        </row>
        <row r="25">
          <cell r="B25" t="str">
            <v>ARCOLA LAKE ELEMENTARY</v>
          </cell>
        </row>
        <row r="26">
          <cell r="B26" t="str">
            <v>ARTHUR AND POLLY MAYS CONSERVA</v>
          </cell>
        </row>
        <row r="27">
          <cell r="B27" t="str">
            <v>ARVIDA MIDDLE SCHOOL</v>
          </cell>
        </row>
        <row r="28">
          <cell r="B28" t="str">
            <v>ASPIRA EUGENIO MARIA DE HOSTOS</v>
          </cell>
        </row>
        <row r="29">
          <cell r="B29" t="str">
            <v>ASPIRA RAUL A. MARTINEZ CHTR</v>
          </cell>
        </row>
        <row r="30">
          <cell r="B30" t="str">
            <v>ASPIRA SOUTH YOUTH LEADERSHIP</v>
          </cell>
        </row>
        <row r="31">
          <cell r="B31" t="str">
            <v>AUBURNDALE ELEMENTARY</v>
          </cell>
        </row>
        <row r="32">
          <cell r="B32" t="str">
            <v>AVENTURA CITY OF EXCELLENCE</v>
          </cell>
        </row>
        <row r="33">
          <cell r="B33" t="str">
            <v>AVENTURA WATERWAYS K-8 CENTER</v>
          </cell>
        </row>
        <row r="34">
          <cell r="B34" t="str">
            <v>AVOCADO ELEMENTARY</v>
          </cell>
        </row>
        <row r="35">
          <cell r="B35" t="str">
            <v>BANYAN ELEMENTARY</v>
          </cell>
        </row>
        <row r="36">
          <cell r="B36" t="str">
            <v>BARBARA GOLEMAN SENIOR HIGH</v>
          </cell>
        </row>
        <row r="37">
          <cell r="B37" t="str">
            <v>BARBARA HAWKINS ELEMENTARY</v>
          </cell>
        </row>
        <row r="38">
          <cell r="B38" t="str">
            <v>BEL-AIRE ELEMENTARY</v>
          </cell>
        </row>
        <row r="39">
          <cell r="B39" t="str">
            <v>BEN GAMLA CHARTER SCHL</v>
          </cell>
        </row>
        <row r="40">
          <cell r="B40" t="str">
            <v>BEN SHEPPARD ELEMENTARY</v>
          </cell>
        </row>
        <row r="41">
          <cell r="B41" t="str">
            <v>BENJAMIN FRANKLIN K-8 CENTER</v>
          </cell>
        </row>
        <row r="42">
          <cell r="B42" t="str">
            <v>BENT TREE ELEMENTARY</v>
          </cell>
        </row>
        <row r="43">
          <cell r="B43" t="str">
            <v>BISCAYNE ELEMENTARY</v>
          </cell>
        </row>
        <row r="44">
          <cell r="B44" t="str">
            <v>BISCAYNE GARDENS ELEMENTARY</v>
          </cell>
        </row>
        <row r="45">
          <cell r="B45" t="str">
            <v>BLUE LAKES ELEMENTARY</v>
          </cell>
        </row>
        <row r="46">
          <cell r="B46" t="str">
            <v>BOB GRAHAM EDUCATION CTR</v>
          </cell>
        </row>
        <row r="47">
          <cell r="B47" t="str">
            <v>BOOKER T. WASHINGTON SR. HIGH</v>
          </cell>
        </row>
        <row r="48">
          <cell r="B48" t="str">
            <v>BOWMAN ASHE/DOOLIN K-8 ACAD</v>
          </cell>
        </row>
        <row r="49">
          <cell r="B49" t="str">
            <v>BRENTWOOD ELEMENTARY</v>
          </cell>
        </row>
        <row r="50">
          <cell r="B50" t="str">
            <v>BRIDGEPREP ACAD GREATER MIAMI</v>
          </cell>
        </row>
        <row r="51">
          <cell r="B51" t="str">
            <v>BRIDGEPREP ACAD INTERAMERICAN</v>
          </cell>
        </row>
        <row r="52">
          <cell r="B52" t="str">
            <v>BRIDGEPREP ACAD VILLAGE GREEN</v>
          </cell>
        </row>
        <row r="53">
          <cell r="B53" t="str">
            <v>BRIDGEPREP ACADEMY SOUTH</v>
          </cell>
        </row>
        <row r="54">
          <cell r="B54" t="str">
            <v>BROADMOOR ELEMENTARY</v>
          </cell>
        </row>
        <row r="55">
          <cell r="B55" t="str">
            <v>BROWNSVILLE MIDDLE</v>
          </cell>
        </row>
        <row r="56">
          <cell r="B56" t="str">
            <v>BRUCIE BALL EDUCATIONAL CENTER</v>
          </cell>
        </row>
        <row r="57">
          <cell r="B57" t="str">
            <v>BUNCHE PARK ELEMENTARY</v>
          </cell>
        </row>
        <row r="58">
          <cell r="B58" t="str">
            <v>CALUSA ELEMENTARY</v>
          </cell>
        </row>
        <row r="59">
          <cell r="B59" t="str">
            <v>CAMPBELL DRIVE K-8 CENTER</v>
          </cell>
        </row>
        <row r="60">
          <cell r="B60" t="str">
            <v>CAMPBELL DRIVE MIDDLE</v>
          </cell>
        </row>
        <row r="61">
          <cell r="B61" t="str">
            <v>CARIBBEAN ELEMENTARY</v>
          </cell>
        </row>
        <row r="62">
          <cell r="B62" t="str">
            <v>CAROL CITY ELEMENTARY</v>
          </cell>
        </row>
        <row r="63">
          <cell r="B63" t="str">
            <v>CAROL CITY MIDDLE</v>
          </cell>
        </row>
        <row r="64">
          <cell r="B64" t="str">
            <v>CARRIE P MEEK/WESTVIEW K-8 CTR</v>
          </cell>
        </row>
        <row r="65">
          <cell r="B65" t="str">
            <v>CHAPMAN PARTNERSHIP ECC NORTH</v>
          </cell>
        </row>
        <row r="66">
          <cell r="B66" t="str">
            <v>CHAPMAN PARTNERSHIP ECC SOUTH</v>
          </cell>
        </row>
        <row r="67">
          <cell r="B67" t="str">
            <v>CHARLES DAVID WYCHE JR ELEM</v>
          </cell>
        </row>
        <row r="68">
          <cell r="B68" t="str">
            <v>CHARLES R. DREW K-8 CENTER</v>
          </cell>
        </row>
        <row r="69">
          <cell r="B69" t="str">
            <v>CHARLES R. DREW MIDDLE</v>
          </cell>
        </row>
        <row r="70">
          <cell r="B70" t="str">
            <v>CHARLES R. HADLEY ELEMENTARY</v>
          </cell>
        </row>
        <row r="71">
          <cell r="B71" t="str">
            <v>CHARTER HS OF THE AMERICAS</v>
          </cell>
        </row>
        <row r="72">
          <cell r="B72" t="str">
            <v>CHARTER SCHOOL AT WATERSTONE</v>
          </cell>
        </row>
        <row r="73">
          <cell r="B73" t="str">
            <v>CHRISTINA M. EVE ELEMENTARY</v>
          </cell>
        </row>
        <row r="74">
          <cell r="B74" t="str">
            <v>CITRUS GROVE ELEMENTARY</v>
          </cell>
        </row>
        <row r="75">
          <cell r="B75" t="str">
            <v>CITRUS GROVE MIDDLE SCHOOL</v>
          </cell>
        </row>
        <row r="76">
          <cell r="B76" t="str">
            <v>CITY OF HIALEAH EDUCATION ACAD</v>
          </cell>
        </row>
        <row r="77">
          <cell r="B77" t="str">
            <v>CLAUDE PEPPER ELEMENTARY</v>
          </cell>
        </row>
        <row r="78">
          <cell r="B78" t="str">
            <v>COCONUT GROVE ELEMENTARY</v>
          </cell>
        </row>
        <row r="79">
          <cell r="B79" t="str">
            <v>COCONUT PALM K-8 ACADEMY</v>
          </cell>
        </row>
        <row r="80">
          <cell r="B80" t="str">
            <v>COLONIAL DRIVE ELEMENTARY</v>
          </cell>
        </row>
        <row r="81">
          <cell r="B81" t="str">
            <v>COMSTOCK ELEMENTARY</v>
          </cell>
        </row>
        <row r="82">
          <cell r="B82" t="str">
            <v>COPE CENTER NORTH</v>
          </cell>
        </row>
        <row r="83">
          <cell r="B83" t="str">
            <v>CORAL GABLES PREPARATORY ACAD</v>
          </cell>
        </row>
        <row r="84">
          <cell r="B84" t="str">
            <v>CORAL GABLES SENIOR HIGH</v>
          </cell>
        </row>
        <row r="85">
          <cell r="B85" t="str">
            <v>CORAL PARK ELEMENTARY</v>
          </cell>
        </row>
        <row r="86">
          <cell r="B86" t="str">
            <v>CORAL REEF ELEMENTARY</v>
          </cell>
        </row>
        <row r="87">
          <cell r="B87" t="str">
            <v>CORAL REEF MONTESSORI ACAD CH</v>
          </cell>
        </row>
        <row r="88">
          <cell r="B88" t="str">
            <v>CORAL REEF SENIOR HIGH</v>
          </cell>
        </row>
        <row r="89">
          <cell r="B89" t="str">
            <v>CORAL TERRACE ELEMENTARY</v>
          </cell>
        </row>
        <row r="90">
          <cell r="B90" t="str">
            <v>CORAL WAY K-8 CENTER</v>
          </cell>
        </row>
        <row r="91">
          <cell r="B91" t="str">
            <v>COUNTRY CLUB MIDDLE SCHOOL</v>
          </cell>
        </row>
        <row r="92">
          <cell r="B92" t="str">
            <v>CRESTVIEW ELEMENTARY</v>
          </cell>
        </row>
        <row r="93">
          <cell r="B93" t="str">
            <v>CUTLER BAY ACAD - CUTLER RIDGE</v>
          </cell>
        </row>
        <row r="94">
          <cell r="B94" t="str">
            <v>CUTLER BAY ACAD OF ADV STUDIES</v>
          </cell>
        </row>
        <row r="95">
          <cell r="B95" t="str">
            <v>CUTLER RIDGE ELEMENTARY</v>
          </cell>
        </row>
        <row r="96">
          <cell r="B96" t="str">
            <v>CYPRESS ELEMENTARY</v>
          </cell>
        </row>
        <row r="97">
          <cell r="B97" t="str">
            <v>DANTE B. FASCELL ELEMENTARY</v>
          </cell>
        </row>
        <row r="98">
          <cell r="B98" t="str">
            <v>DAVID FAIRCHILD ELEMENTARY</v>
          </cell>
        </row>
        <row r="99">
          <cell r="B99" t="str">
            <v>DAVID LAWRENCE JR K-8 CENTER</v>
          </cell>
        </row>
        <row r="100">
          <cell r="B100" t="str">
            <v>DESIGN &amp; ARCHITECTURE SENIOR</v>
          </cell>
        </row>
        <row r="101">
          <cell r="B101" t="str">
            <v>DEVON AIRE K-8 CENTER</v>
          </cell>
        </row>
        <row r="102">
          <cell r="B102" t="str">
            <v>District</v>
          </cell>
        </row>
        <row r="103">
          <cell r="B103" t="str">
            <v>DOCTORS CHARTER/MIAMI SHORES</v>
          </cell>
        </row>
        <row r="104">
          <cell r="B104" t="str">
            <v>DORAL ACADEMY</v>
          </cell>
        </row>
        <row r="105">
          <cell r="B105" t="str">
            <v>DORAL ACADEMY CHARTER MIDDLE</v>
          </cell>
        </row>
        <row r="106">
          <cell r="B106" t="str">
            <v>DORAL ACADEMY HIGH SCHOOL</v>
          </cell>
        </row>
        <row r="107">
          <cell r="B107" t="str">
            <v>DORAL ACADEMY OF TECHNOLOGY</v>
          </cell>
        </row>
        <row r="108">
          <cell r="B108" t="str">
            <v>DORAL PERFORMING ARTS ACADEMY</v>
          </cell>
        </row>
        <row r="109">
          <cell r="B109" t="str">
            <v>DOROTHY M WALLACE COPE CENTER</v>
          </cell>
        </row>
        <row r="110">
          <cell r="B110" t="str">
            <v>DOWNTOWN MIAMI CHARTER SCHOOL</v>
          </cell>
        </row>
        <row r="111">
          <cell r="B111" t="str">
            <v>DR GILBERT L. PORTER ELEM</v>
          </cell>
        </row>
        <row r="112">
          <cell r="B112" t="str">
            <v>DR H W MACK/W LITTLE RIVER K8</v>
          </cell>
        </row>
        <row r="113">
          <cell r="B113" t="str">
            <v>DR HENRY E PERRINE ACADEMY</v>
          </cell>
        </row>
        <row r="114">
          <cell r="B114" t="str">
            <v>DR MICHAEL M KROP SENIOR HIGH</v>
          </cell>
        </row>
        <row r="115">
          <cell r="B115" t="str">
            <v>DR ROLANDO ESPINOSA K-8</v>
          </cell>
        </row>
        <row r="116">
          <cell r="B116" t="str">
            <v>DR. CARLOS J FINLAY ELEMENTARY</v>
          </cell>
        </row>
        <row r="117">
          <cell r="B117" t="str">
            <v>DR. EDWARD L. WHIGHAM</v>
          </cell>
        </row>
        <row r="118">
          <cell r="B118" t="str">
            <v>DR. MANUEL C. BARREIRO ELEM</v>
          </cell>
        </row>
        <row r="119">
          <cell r="B119" t="str">
            <v>DR. ROBERT B. INGRAM EL</v>
          </cell>
        </row>
        <row r="120">
          <cell r="B120" t="str">
            <v>E.W.F. STIRRUP ELEMENTARY</v>
          </cell>
        </row>
        <row r="121">
          <cell r="B121" t="str">
            <v>EARLINGTON HEIGHTS ELEMENTARY</v>
          </cell>
        </row>
        <row r="122">
          <cell r="B122" t="str">
            <v>EARLY BEGINNINGS ACADEMY-CIVIC</v>
          </cell>
        </row>
        <row r="123">
          <cell r="B123" t="str">
            <v>EDISON PARK K-8 CENTER</v>
          </cell>
        </row>
        <row r="124">
          <cell r="B124" t="str">
            <v>EMERSON ELEMENTARY</v>
          </cell>
        </row>
        <row r="125">
          <cell r="B125" t="str">
            <v>ENEIDA MASSAS HARTNER ELEM</v>
          </cell>
        </row>
        <row r="126">
          <cell r="B126" t="str">
            <v>ERNEST R GRAHAM K-8 CENTER</v>
          </cell>
        </row>
        <row r="127">
          <cell r="B127" t="str">
            <v>ETHEL F BECKFORD/RICHMOND ELEM</v>
          </cell>
        </row>
        <row r="128">
          <cell r="B128" t="str">
            <v>ETHEL KOGER BECKHAM ELEMENTARY</v>
          </cell>
        </row>
        <row r="129">
          <cell r="B129" t="str">
            <v>EUGENIA B. THOMAS K-8 CENTER</v>
          </cell>
        </row>
        <row r="130">
          <cell r="B130" t="str">
            <v>EVERGLADES K-8 CENTER</v>
          </cell>
        </row>
        <row r="131">
          <cell r="B131" t="str">
            <v>EVERGLADES PREP ACADEMY HIGH</v>
          </cell>
        </row>
        <row r="132">
          <cell r="B132" t="str">
            <v>EVERGLADES PREPARATORY ACADEMY</v>
          </cell>
        </row>
        <row r="133">
          <cell r="B133" t="str">
            <v>EXCELSIOR CHARTER ACADEMY</v>
          </cell>
        </row>
        <row r="134">
          <cell r="B134" t="str">
            <v>EXCELSIOR CHARTER HIGH SCHOOL</v>
          </cell>
        </row>
        <row r="135">
          <cell r="B135" t="str">
            <v>EXCELSIOR LANGUAGE ACADEMY K-8</v>
          </cell>
        </row>
        <row r="136">
          <cell r="B136" t="str">
            <v>FAIRLAWN ELEMENTARY</v>
          </cell>
        </row>
        <row r="137">
          <cell r="B137" t="str">
            <v>FELIX VARELA SENIOR HIGH</v>
          </cell>
        </row>
        <row r="138">
          <cell r="B138" t="str">
            <v>FIENBERG/FISHER K-8 CENTER</v>
          </cell>
        </row>
        <row r="139">
          <cell r="B139" t="str">
            <v>FLAGAMI ELEMENTARY</v>
          </cell>
        </row>
        <row r="140">
          <cell r="B140" t="str">
            <v>FLAMINGO ELEMENTARY</v>
          </cell>
        </row>
        <row r="141">
          <cell r="B141" t="str">
            <v>FLORIDA CITY ELEMENTARY</v>
          </cell>
        </row>
        <row r="142">
          <cell r="B142" t="str">
            <v>FLORIDA INTERNATIONAL ACADEMY</v>
          </cell>
        </row>
        <row r="143">
          <cell r="B143" t="str">
            <v>FLORIDA INTERNATIONAL EL ACAD</v>
          </cell>
        </row>
        <row r="144">
          <cell r="B144" t="str">
            <v>FRANCES S. TUCKER ELEMENTARY</v>
          </cell>
        </row>
        <row r="145">
          <cell r="B145" t="str">
            <v>FRANK C. MARTIN K-8 CENTER</v>
          </cell>
        </row>
        <row r="146">
          <cell r="B146" t="str">
            <v>FREDERICK DOUGLASS ELEMENTARY</v>
          </cell>
        </row>
        <row r="147">
          <cell r="B147" t="str">
            <v>FULFORD ELEMENTARY</v>
          </cell>
        </row>
        <row r="148">
          <cell r="B148" t="str">
            <v>G. HOLMES BRADDOCK SENIOR HIGH</v>
          </cell>
        </row>
        <row r="149">
          <cell r="B149" t="str">
            <v>GATEWAY ENVIRONMENTAL K-8</v>
          </cell>
        </row>
        <row r="150">
          <cell r="B150" t="str">
            <v>GEORGE WASHINGTON CARVER</v>
          </cell>
        </row>
        <row r="151">
          <cell r="B151" t="str">
            <v>GEORGE WASHINGTON CARVER ELEM</v>
          </cell>
        </row>
        <row r="152">
          <cell r="B152" t="str">
            <v>GERTRUDE EDELMAN/SABAL PALM EL</v>
          </cell>
        </row>
        <row r="153">
          <cell r="B153" t="str">
            <v>GIBSON CHARTER SCHOOL</v>
          </cell>
        </row>
        <row r="154">
          <cell r="B154" t="str">
            <v>GLADES MIDDLE</v>
          </cell>
        </row>
        <row r="155">
          <cell r="B155" t="str">
            <v>GLORIA FLOYD ELEMENTARY</v>
          </cell>
        </row>
        <row r="156">
          <cell r="B156" t="str">
            <v>GOLDEN GLADES ELEMENTARY</v>
          </cell>
        </row>
        <row r="157">
          <cell r="B157" t="str">
            <v>GOULDS ELEMENTARY</v>
          </cell>
        </row>
        <row r="158">
          <cell r="B158" t="str">
            <v>GRATIGNY ELEMENTARY</v>
          </cell>
        </row>
        <row r="159">
          <cell r="B159" t="str">
            <v>GREEN SPRINGS HIGH SCHOOL</v>
          </cell>
        </row>
        <row r="160">
          <cell r="B160" t="str">
            <v>GREENGLADE ELEMENTARY</v>
          </cell>
        </row>
        <row r="161">
          <cell r="B161" t="str">
            <v>GREYNOLDS PARK ELEMENTARY</v>
          </cell>
        </row>
        <row r="162">
          <cell r="B162" t="str">
            <v>GULFSTREAM ELEMENTARY</v>
          </cell>
        </row>
        <row r="163">
          <cell r="B163" t="str">
            <v>HAMMOCKS MIDDLE</v>
          </cell>
        </row>
        <row r="164">
          <cell r="B164" t="str">
            <v>HENRY E.S. REEVES ELEMENTARY</v>
          </cell>
        </row>
        <row r="165">
          <cell r="B165" t="str">
            <v>HENRY H. FILER MIDDLE</v>
          </cell>
        </row>
        <row r="166">
          <cell r="B166" t="str">
            <v>HENRY M. FLAGLER ELEMENTARY</v>
          </cell>
        </row>
        <row r="167">
          <cell r="B167" t="str">
            <v>HENRY S. WEST LABORATORY SCHL</v>
          </cell>
        </row>
        <row r="168">
          <cell r="B168" t="str">
            <v>HERBERT A. AMMONS MIDDLE</v>
          </cell>
        </row>
        <row r="169">
          <cell r="B169" t="str">
            <v>HIALEAH ELEMENTARY</v>
          </cell>
        </row>
        <row r="170">
          <cell r="B170" t="str">
            <v>HIALEAH GARDENS ELEMENTARY</v>
          </cell>
        </row>
        <row r="171">
          <cell r="B171" t="str">
            <v>HIALEAH GARDENS MIDDLE SCHOOL</v>
          </cell>
        </row>
        <row r="172">
          <cell r="B172" t="str">
            <v>HIALEAH GARDENS SENIOR</v>
          </cell>
        </row>
        <row r="173">
          <cell r="B173" t="str">
            <v>HIALEAH MIDDLE</v>
          </cell>
        </row>
        <row r="174">
          <cell r="B174" t="str">
            <v>HIALEAH SENIOR</v>
          </cell>
        </row>
        <row r="175">
          <cell r="B175" t="str">
            <v>HIALEAH-MIAMI LAKES SENIOR</v>
          </cell>
        </row>
        <row r="176">
          <cell r="B176" t="str">
            <v>HIBISCUS ELEMENTARY</v>
          </cell>
        </row>
        <row r="177">
          <cell r="B177" t="str">
            <v>HIGHLAND OAKS MIDDLE</v>
          </cell>
        </row>
        <row r="178">
          <cell r="B178" t="str">
            <v>HIVE PREPARATORY SCHOOL</v>
          </cell>
        </row>
        <row r="179">
          <cell r="B179" t="str">
            <v>HOLMES ELEMENTARY</v>
          </cell>
        </row>
        <row r="180">
          <cell r="B180" t="str">
            <v>HOMESTEAD MIDDLE</v>
          </cell>
        </row>
        <row r="181">
          <cell r="B181" t="str">
            <v>HOMESTEAD SENIOR HIGH</v>
          </cell>
        </row>
        <row r="182">
          <cell r="B182" t="str">
            <v>HORACE MANN MIDDLE</v>
          </cell>
        </row>
        <row r="183">
          <cell r="B183" t="str">
            <v>HOWARD D. MCMILLAN MIDDLE</v>
          </cell>
        </row>
        <row r="184">
          <cell r="B184" t="str">
            <v>HOWARD DRIVE ELEMENTARY</v>
          </cell>
        </row>
        <row r="185">
          <cell r="B185" t="str">
            <v>HUBERT O. SIBLEY K-8 CENTER</v>
          </cell>
        </row>
        <row r="186">
          <cell r="B186" t="str">
            <v>IMATER ACADEMY</v>
          </cell>
        </row>
        <row r="187">
          <cell r="B187" t="str">
            <v>IMATER ACADEMY MIDDLE SCHOOL</v>
          </cell>
        </row>
        <row r="188">
          <cell r="B188" t="str">
            <v>IMATER PREP ACADEMY HIGH</v>
          </cell>
        </row>
        <row r="189">
          <cell r="B189" t="str">
            <v>INSTRUCTIONAL SYSTEMWIDE</v>
          </cell>
        </row>
        <row r="190">
          <cell r="B190" t="str">
            <v>INTEGRATED ACADEMICS (SIATECH)</v>
          </cell>
        </row>
        <row r="191">
          <cell r="B191" t="str">
            <v>INTL STUDIES PREP ACADEMY</v>
          </cell>
        </row>
        <row r="192">
          <cell r="B192" t="str">
            <v>INTL. STUDIES CHARTER MIDDLE</v>
          </cell>
        </row>
        <row r="193">
          <cell r="B193" t="str">
            <v>INTL. STUDIES CHARTER SENIOR</v>
          </cell>
        </row>
        <row r="194">
          <cell r="B194" t="str">
            <v>IPREPARATORY ACADEMY</v>
          </cell>
        </row>
        <row r="195">
          <cell r="B195" t="str">
            <v>IRVING &amp; BEATRICE PESKOE K-8</v>
          </cell>
        </row>
        <row r="196">
          <cell r="B196" t="str">
            <v>ISAAC ACADEMY K-8</v>
          </cell>
        </row>
        <row r="197">
          <cell r="B197" t="str">
            <v>JACK D. GORDON ELEMENTARY</v>
          </cell>
        </row>
        <row r="198">
          <cell r="B198" t="str">
            <v>JAMES H. BRIGHT/JW JOHNSON ES</v>
          </cell>
        </row>
        <row r="199">
          <cell r="B199" t="str">
            <v>JAN MANN OPPORTUNITY SCHOOL</v>
          </cell>
        </row>
        <row r="200">
          <cell r="B200" t="str">
            <v>JANE ROBERTS K-8 CENTER</v>
          </cell>
        </row>
        <row r="201">
          <cell r="B201" t="str">
            <v>JESSE J MCCRARY JR ELEMENTARY</v>
          </cell>
        </row>
        <row r="202">
          <cell r="B202" t="str">
            <v>JOE HALL ELEMENTARY</v>
          </cell>
        </row>
        <row r="203">
          <cell r="B203" t="str">
            <v>JOELLA C. GOOD ELEMENTARY</v>
          </cell>
        </row>
        <row r="204">
          <cell r="B204" t="str">
            <v>JOHN A FERGUSON SENIOR HIGH</v>
          </cell>
        </row>
        <row r="205">
          <cell r="B205" t="str">
            <v>JOHN F. KENNEDY MIDDLE</v>
          </cell>
        </row>
        <row r="206">
          <cell r="B206" t="str">
            <v>JOHN G. DUPUIS ELEMENTARY</v>
          </cell>
        </row>
        <row r="207">
          <cell r="B207" t="str">
            <v>JOHN I. SMITH K-8 CENTER</v>
          </cell>
        </row>
        <row r="208">
          <cell r="B208" t="str">
            <v>JORGE MAS CANOSA MIDDLE</v>
          </cell>
        </row>
        <row r="209">
          <cell r="B209" t="str">
            <v>JOSE DE DIEGO MIDDLE SCHOOL</v>
          </cell>
        </row>
        <row r="210">
          <cell r="B210" t="str">
            <v>JOSE MARTI MAST 6-12 ACADEMY</v>
          </cell>
        </row>
        <row r="211">
          <cell r="B211" t="str">
            <v>JUST ARTS AND MANAGEMENT CMS</v>
          </cell>
        </row>
        <row r="212">
          <cell r="B212" t="str">
            <v>JUVENILE JUSTICE CENTER</v>
          </cell>
        </row>
        <row r="213">
          <cell r="B213" t="str">
            <v>KELSEY L. PHARR ELEMENTARY</v>
          </cell>
        </row>
        <row r="214">
          <cell r="B214" t="str">
            <v>KENDALE ELEMENTARY</v>
          </cell>
        </row>
        <row r="215">
          <cell r="B215" t="str">
            <v>KENDALE LAKES ELEMENTARY</v>
          </cell>
        </row>
        <row r="216">
          <cell r="B216" t="str">
            <v>KENSINGTON PARK ELEMENTARY</v>
          </cell>
        </row>
        <row r="217">
          <cell r="B217" t="str">
            <v>KENWOOD K-8 CENTER</v>
          </cell>
        </row>
        <row r="218">
          <cell r="B218" t="str">
            <v>KEY BISCAYNE K-8 CENTER</v>
          </cell>
        </row>
        <row r="219">
          <cell r="B219" t="str">
            <v>KEYS GATE CHARTER HIGH SCHL</v>
          </cell>
        </row>
        <row r="220">
          <cell r="B220" t="str">
            <v>KEYS GATE CHARTER SCHOOL</v>
          </cell>
        </row>
        <row r="221">
          <cell r="B221" t="str">
            <v>KINLOCH PARK ELEMENTARY</v>
          </cell>
        </row>
        <row r="222">
          <cell r="B222" t="str">
            <v>KINLOCH PARK MIDDLE</v>
          </cell>
        </row>
        <row r="223">
          <cell r="B223" t="str">
            <v>LAKE STEVENS ELEMENTARY</v>
          </cell>
        </row>
        <row r="224">
          <cell r="B224" t="str">
            <v>LAKE STEVENS MIDDLE</v>
          </cell>
        </row>
        <row r="225">
          <cell r="B225" t="str">
            <v>LAKEVIEW ELEMENTARY</v>
          </cell>
        </row>
        <row r="226">
          <cell r="B226" t="str">
            <v>LAMAR LOUISE CURRY MIDDLE SCH</v>
          </cell>
        </row>
        <row r="227">
          <cell r="B227" t="str">
            <v>LAURA C. SAUNDERS ELEMENTARY</v>
          </cell>
        </row>
        <row r="228">
          <cell r="B228" t="str">
            <v>LAW ENFORCEMENT OFFICERS HS</v>
          </cell>
        </row>
        <row r="229">
          <cell r="B229" t="str">
            <v>LAWRENCE ACADEMY MIDDLE</v>
          </cell>
        </row>
        <row r="230">
          <cell r="B230" t="str">
            <v>LAWRENCE ACADEMY SENIOR</v>
          </cell>
        </row>
        <row r="231">
          <cell r="B231" t="str">
            <v>LAWTON CHILES MIDDLE SCHOOL</v>
          </cell>
        </row>
        <row r="232">
          <cell r="B232" t="str">
            <v>LBA CONSTR &amp; BUS MGMT ACAD</v>
          </cell>
        </row>
        <row r="233">
          <cell r="B233" t="str">
            <v>LEEWOOD K-8 CENTER</v>
          </cell>
        </row>
        <row r="234">
          <cell r="B234" t="str">
            <v>LEISURE CITY K-8 CENTER</v>
          </cell>
        </row>
        <row r="235">
          <cell r="B235" t="str">
            <v>LENORA B. SMITH ELEMENTARY</v>
          </cell>
        </row>
        <row r="236">
          <cell r="B236" t="str">
            <v>LIBERTY CITY ELEMENTARY</v>
          </cell>
        </row>
        <row r="237">
          <cell r="B237" t="str">
            <v>LILLIE C. EVANS K-8 CENTER</v>
          </cell>
        </row>
        <row r="238">
          <cell r="B238" t="str">
            <v>LINCOLN-MARTI CHARTER HIALEAH</v>
          </cell>
        </row>
        <row r="239">
          <cell r="B239" t="str">
            <v>LINCOLN-MARTI CS INT'L CAMPUS</v>
          </cell>
        </row>
        <row r="240">
          <cell r="B240" t="str">
            <v>LINCOLN-MARTI CS LITTLE HAVANA</v>
          </cell>
        </row>
        <row r="241">
          <cell r="B241" t="str">
            <v>LINDA LENTIN K-8 CENTER</v>
          </cell>
        </row>
        <row r="242">
          <cell r="B242" t="str">
            <v>LORAH PARK ELEMENTARY</v>
          </cell>
        </row>
        <row r="243">
          <cell r="B243" t="str">
            <v>LUDLAM ELEMENTARY</v>
          </cell>
        </row>
        <row r="244">
          <cell r="B244" t="str">
            <v>M.A. MILAM K-8 CENTER</v>
          </cell>
        </row>
        <row r="245">
          <cell r="B245" t="str">
            <v>MADIE IVES ELEMENTARY</v>
          </cell>
        </row>
        <row r="246">
          <cell r="B246" t="str">
            <v>MADISON MIDDLE SCHOOL</v>
          </cell>
        </row>
        <row r="247">
          <cell r="B247" t="str">
            <v>MAE WALTERS ELEMENTARY</v>
          </cell>
        </row>
        <row r="248">
          <cell r="B248" t="str">
            <v>MANDARIN LAKES K-8 CENTER</v>
          </cell>
        </row>
        <row r="249">
          <cell r="B249" t="str">
            <v>MARITIME &amp; SCIENCE TECH ACAD</v>
          </cell>
        </row>
        <row r="250">
          <cell r="B250" t="str">
            <v>MARJORY STONEMAN DOUGLAS ELEM</v>
          </cell>
        </row>
        <row r="251">
          <cell r="B251" t="str">
            <v>MAST @ FIU BISCAYNE BAY CAMPUS</v>
          </cell>
        </row>
        <row r="252">
          <cell r="B252" t="str">
            <v>MATER ACAD HIGH (MIAMI BEACH)</v>
          </cell>
        </row>
        <row r="253">
          <cell r="B253" t="str">
            <v>MATER ACADEMY</v>
          </cell>
        </row>
        <row r="254">
          <cell r="B254" t="str">
            <v>MATER ACADEMY (MIAMI BEACH)</v>
          </cell>
        </row>
        <row r="255">
          <cell r="B255" t="str">
            <v>MATER ACADEMY AT MOUNT SINAI</v>
          </cell>
        </row>
        <row r="256">
          <cell r="B256" t="str">
            <v>MATER ACADEMY CHARTER HIGH</v>
          </cell>
        </row>
        <row r="257">
          <cell r="B257" t="str">
            <v>MATER ACADEMY CHARTER MIDDLE</v>
          </cell>
        </row>
        <row r="258">
          <cell r="B258" t="str">
            <v>MATER ACADEMY EAST CHARTER</v>
          </cell>
        </row>
        <row r="259">
          <cell r="B259" t="str">
            <v>MATER ACADEMY EAST HIGH SCHOOL</v>
          </cell>
        </row>
        <row r="260">
          <cell r="B260" t="str">
            <v>MATER ACADEMY EAST MIDDLE</v>
          </cell>
        </row>
        <row r="261">
          <cell r="B261" t="str">
            <v>MATER ACADEMY HIGH-INTL STUDIE</v>
          </cell>
        </row>
        <row r="262">
          <cell r="B262" t="str">
            <v>MATER ACADEMY LAKES HIGH SCH</v>
          </cell>
        </row>
        <row r="263">
          <cell r="B263" t="str">
            <v>MATER ACADEMY LAKES MIDDLE</v>
          </cell>
        </row>
        <row r="264">
          <cell r="B264" t="str">
            <v>MATER ACADEMY MIDDLE-INTL STUD</v>
          </cell>
        </row>
        <row r="265">
          <cell r="B265" t="str">
            <v>MATER ACADEMY OF INTL STUDIES</v>
          </cell>
        </row>
        <row r="266">
          <cell r="B266" t="str">
            <v>MATER BRICKELL PREP ACADEMY</v>
          </cell>
        </row>
        <row r="267">
          <cell r="B267" t="str">
            <v>MATER GARDENS ACADEMY</v>
          </cell>
        </row>
        <row r="268">
          <cell r="B268" t="str">
            <v>MATER GARDENS ACADEMY MIDDLE</v>
          </cell>
        </row>
        <row r="269">
          <cell r="B269" t="str">
            <v>MATER GROVE ACADEMY</v>
          </cell>
        </row>
        <row r="270">
          <cell r="B270" t="str">
            <v>MATER PERFORMING ARTS ACADEMY</v>
          </cell>
        </row>
        <row r="271">
          <cell r="B271" t="str">
            <v>MATER VIRTUAL ACADEMY CHARTER</v>
          </cell>
        </row>
        <row r="272">
          <cell r="B272" t="str">
            <v>MAVERICKS HIGH OF NORTH M-DADE</v>
          </cell>
        </row>
        <row r="273">
          <cell r="B273" t="str">
            <v>MAVERICKS HIGH OF SOUTH M-DADE</v>
          </cell>
        </row>
        <row r="274">
          <cell r="B274" t="str">
            <v>MAYA ANGELOU ELEMENTARY</v>
          </cell>
        </row>
        <row r="275">
          <cell r="B275" t="str">
            <v>MEADOWLANE ELEMENTARY</v>
          </cell>
        </row>
        <row r="276">
          <cell r="B276" t="str">
            <v>MED ACAD SCIENCE &amp; TECHNOLOGY</v>
          </cell>
        </row>
        <row r="277">
          <cell r="B277" t="str">
            <v>MELROSE ELEMENTARY</v>
          </cell>
        </row>
        <row r="278">
          <cell r="B278" t="str">
            <v>MIAMI ARTS CHARTER</v>
          </cell>
        </row>
        <row r="279">
          <cell r="B279" t="str">
            <v>MIAMI BEACH SENIOR HIGH</v>
          </cell>
        </row>
        <row r="280">
          <cell r="B280" t="str">
            <v>MIAMI CAROL CITY SENIOR HIGH</v>
          </cell>
        </row>
        <row r="281">
          <cell r="B281" t="str">
            <v>MIAMI CENTRAL SENIOR HIGH</v>
          </cell>
        </row>
        <row r="282">
          <cell r="B282" t="str">
            <v>MIAMI CHILDREN'S MUSEUM</v>
          </cell>
        </row>
        <row r="283">
          <cell r="B283" t="str">
            <v>MIAMI COMMUNITY CH HIGH SCHOOL</v>
          </cell>
        </row>
        <row r="284">
          <cell r="B284" t="str">
            <v>MIAMI COMMUNITY CHARTER MIDDLE</v>
          </cell>
        </row>
        <row r="285">
          <cell r="B285" t="str">
            <v>MIAMI COMMUNITY CHARTER SCHOOL</v>
          </cell>
        </row>
        <row r="286">
          <cell r="B286" t="str">
            <v>MIAMI CORAL PARK SENIOR HIGH</v>
          </cell>
        </row>
        <row r="287">
          <cell r="B287" t="str">
            <v>MIAMI EDISON MIDDLE</v>
          </cell>
        </row>
        <row r="288">
          <cell r="B288" t="str">
            <v>MIAMI EDISON SENIOR HIGH</v>
          </cell>
        </row>
        <row r="289">
          <cell r="B289" t="str">
            <v>MIAMI GARDENS ELEMENTARY</v>
          </cell>
        </row>
        <row r="290">
          <cell r="B290" t="str">
            <v>MIAMI HEIGHTS ELEMENTARY</v>
          </cell>
        </row>
        <row r="291">
          <cell r="B291" t="str">
            <v>MIAMI JACKSON SENIOR HIGH</v>
          </cell>
        </row>
        <row r="292">
          <cell r="B292" t="str">
            <v>MIAMI KILLIAN SENIOR HIGH</v>
          </cell>
        </row>
        <row r="293">
          <cell r="B293" t="str">
            <v>MIAMI LAKES EDUCATIONAL CENTER</v>
          </cell>
        </row>
        <row r="294">
          <cell r="B294" t="str">
            <v>MIAMI LAKES K-8 CENTER</v>
          </cell>
        </row>
        <row r="295">
          <cell r="B295" t="str">
            <v>MIAMI LAKES MIDDLE</v>
          </cell>
        </row>
        <row r="296">
          <cell r="B296" t="str">
            <v>MIAMI MACARTHUR SOUTH</v>
          </cell>
        </row>
        <row r="297">
          <cell r="B297" t="str">
            <v>MIAMI NORLAND SENIOR HIGH</v>
          </cell>
        </row>
        <row r="298">
          <cell r="B298" t="str">
            <v>MIAMI NORTHWESTERN SENIOR HIGH</v>
          </cell>
        </row>
        <row r="299">
          <cell r="B299" t="str">
            <v>MIAMI PALMETTO SENIOR HIGH</v>
          </cell>
        </row>
        <row r="300">
          <cell r="B300" t="str">
            <v>MIAMI PARK ELEMENTARY</v>
          </cell>
        </row>
        <row r="301">
          <cell r="B301" t="str">
            <v>MIAMI SENIOR HIGH</v>
          </cell>
        </row>
        <row r="302">
          <cell r="B302" t="str">
            <v>MIAMI SHORES ELEMENTARY</v>
          </cell>
        </row>
        <row r="303">
          <cell r="B303" t="str">
            <v>MIAMI SOUTHRIDGE SENIOR HIGH</v>
          </cell>
        </row>
        <row r="304">
          <cell r="B304" t="str">
            <v>MIAMI SPRINGS ELEMENTARY</v>
          </cell>
        </row>
        <row r="305">
          <cell r="B305" t="str">
            <v>MIAMI SPRINGS MIDDLE</v>
          </cell>
        </row>
        <row r="306">
          <cell r="B306" t="str">
            <v>MIAMI SPRINGS SENIOR HIGH</v>
          </cell>
        </row>
        <row r="307">
          <cell r="B307" t="str">
            <v>MIAMI SUNSET SENIOR HIGH</v>
          </cell>
        </row>
        <row r="308">
          <cell r="B308" t="str">
            <v>MIAMI-DADE ONLINE ACADEMY 7001</v>
          </cell>
        </row>
        <row r="309">
          <cell r="B309" t="str">
            <v>MORNINGSIDE K-8 ACADEMY</v>
          </cell>
        </row>
        <row r="310">
          <cell r="B310" t="str">
            <v>MYRTLE GROVE K-8 CENTER</v>
          </cell>
        </row>
        <row r="311">
          <cell r="B311" t="str">
            <v>N. DADE CTR FOR MODERN LANG</v>
          </cell>
        </row>
        <row r="312">
          <cell r="B312" t="str">
            <v>NATHAN YOUNG ELEMENTARY</v>
          </cell>
        </row>
        <row r="313">
          <cell r="B313" t="str">
            <v>NATURAL BRIDGE ELEMENTARY</v>
          </cell>
        </row>
        <row r="314">
          <cell r="B314" t="str">
            <v>NAUTILUS MIDDLE</v>
          </cell>
        </row>
        <row r="315">
          <cell r="B315" t="str">
            <v>NEVA KING COOPER EDUCATIONAL</v>
          </cell>
        </row>
        <row r="316">
          <cell r="B316" t="str">
            <v>NEW WORLD SCHOOL OF THE ARTS</v>
          </cell>
        </row>
        <row r="317">
          <cell r="B317" t="str">
            <v>NORLAND ELEMENTARY</v>
          </cell>
        </row>
        <row r="318">
          <cell r="B318" t="str">
            <v>NORLAND MIDDLE</v>
          </cell>
        </row>
        <row r="319">
          <cell r="B319" t="str">
            <v>NORMA BUTLER BOSSARD ELEM</v>
          </cell>
        </row>
        <row r="320">
          <cell r="B320" t="str">
            <v>NORMAN S. EDELCUP/SUNNY ISLES</v>
          </cell>
        </row>
        <row r="321">
          <cell r="B321" t="str">
            <v>NORTH BEACH ELEMENTARY</v>
          </cell>
        </row>
        <row r="322">
          <cell r="B322" t="str">
            <v>NORTH COUNTY K-8 CENTER</v>
          </cell>
        </row>
        <row r="323">
          <cell r="B323" t="str">
            <v>NORTH DADE MIDDLE</v>
          </cell>
        </row>
        <row r="324">
          <cell r="B324" t="str">
            <v>NORTH GARDENS HIGH SCHOOL</v>
          </cell>
        </row>
        <row r="325">
          <cell r="B325" t="str">
            <v>NORTH GLADE ELEMENTARY</v>
          </cell>
        </row>
        <row r="326">
          <cell r="B326" t="str">
            <v>NORTH HIALEAH ELEMENTARY</v>
          </cell>
        </row>
        <row r="327">
          <cell r="B327" t="str">
            <v>NORTH MIAMI BEACH SENIOR HIGH</v>
          </cell>
        </row>
        <row r="328">
          <cell r="B328" t="str">
            <v>NORTH MIAMI ELEMENTARY</v>
          </cell>
        </row>
        <row r="329">
          <cell r="B329" t="str">
            <v>NORTH MIAMI MIDDLE</v>
          </cell>
        </row>
        <row r="330">
          <cell r="B330" t="str">
            <v>NORTH MIAMI SENIOR HIGH</v>
          </cell>
        </row>
        <row r="331">
          <cell r="B331" t="str">
            <v>NORTH PARK HIGH SCHOOL</v>
          </cell>
        </row>
        <row r="332">
          <cell r="B332" t="str">
            <v>NORTH TWIN LAKES ELEMENTARY</v>
          </cell>
        </row>
        <row r="333">
          <cell r="B333" t="str">
            <v>NORWOOD ELEMENTARY</v>
          </cell>
        </row>
        <row r="334">
          <cell r="B334" t="str">
            <v>OAK GROVE ELEMENTARY</v>
          </cell>
        </row>
        <row r="335">
          <cell r="B335" t="str">
            <v>OJUS ELEMENTARY</v>
          </cell>
        </row>
        <row r="336">
          <cell r="B336" t="str">
            <v>OLIVER HOOVER ELEMENTARY</v>
          </cell>
        </row>
        <row r="337">
          <cell r="B337" t="str">
            <v>OLYMPIA HEIGHTS ELEMENTARY</v>
          </cell>
        </row>
        <row r="338">
          <cell r="B338" t="str">
            <v>ORCHARD VILLA ELEMENTARY</v>
          </cell>
        </row>
        <row r="339">
          <cell r="B339" t="str">
            <v>OXFORD ACADEMY OF MIAMI</v>
          </cell>
        </row>
        <row r="340">
          <cell r="B340" t="str">
            <v>PALM GLADES PREP HIGH SCHOOL</v>
          </cell>
        </row>
        <row r="341">
          <cell r="B341" t="str">
            <v>PALM GLADES PREPATORY ACADEMY</v>
          </cell>
        </row>
        <row r="342">
          <cell r="B342" t="str">
            <v>PALM LAKES ELEMENTARY</v>
          </cell>
        </row>
        <row r="343">
          <cell r="B343" t="str">
            <v>PALM SPRINGS ELEMENTARY</v>
          </cell>
        </row>
        <row r="344">
          <cell r="B344" t="str">
            <v>PALM SPRINGS MIDDLE</v>
          </cell>
        </row>
        <row r="345">
          <cell r="B345" t="str">
            <v>PALM SPRINGS NORTH ELEMENTARY</v>
          </cell>
        </row>
        <row r="346">
          <cell r="B346" t="str">
            <v>PALMETTO ELEMENTARY</v>
          </cell>
        </row>
        <row r="347">
          <cell r="B347" t="str">
            <v>PALMETTO MIDDLE</v>
          </cell>
        </row>
        <row r="348">
          <cell r="B348" t="str">
            <v>PARKVIEW ELEMENTARY</v>
          </cell>
        </row>
        <row r="349">
          <cell r="B349" t="str">
            <v>PARKWAY ELEMENTARY</v>
          </cell>
        </row>
        <row r="350">
          <cell r="B350" t="str">
            <v>PARKWAY MIDDLE</v>
          </cell>
        </row>
        <row r="351">
          <cell r="B351" t="str">
            <v>PAUL LAURENCE DUNBAR K-8 CTR</v>
          </cell>
        </row>
        <row r="352">
          <cell r="B352" t="str">
            <v>PAUL W. BELL MIDDLE</v>
          </cell>
        </row>
        <row r="353">
          <cell r="B353" t="str">
            <v>PHILLIS WHEATLEY ELEMENTARY</v>
          </cell>
        </row>
        <row r="354">
          <cell r="B354" t="str">
            <v>PHYLLIS RUTH MILLER ELEMENTARY</v>
          </cell>
        </row>
        <row r="355">
          <cell r="B355" t="str">
            <v>PINE LAKE ELEMENTARY</v>
          </cell>
        </row>
        <row r="356">
          <cell r="B356" t="str">
            <v>PINE VILLA ELEMENTARY</v>
          </cell>
        </row>
        <row r="357">
          <cell r="B357" t="str">
            <v>PINECREST ACADEMY (NORTH)</v>
          </cell>
        </row>
        <row r="358">
          <cell r="B358" t="str">
            <v>PINECREST ACADEMY CHARTER HIGH</v>
          </cell>
        </row>
        <row r="359">
          <cell r="B359" t="str">
            <v>PINECREST ACADEMY CHARTER MIDD</v>
          </cell>
        </row>
        <row r="360">
          <cell r="B360" t="str">
            <v>PINECREST ACADEMY MIDDLE NORTH</v>
          </cell>
        </row>
        <row r="361">
          <cell r="B361" t="str">
            <v>PINECREST ACADEMY SOUTH CAMPUS</v>
          </cell>
        </row>
        <row r="362">
          <cell r="B362" t="str">
            <v>PINECREST COVE ACADEMY</v>
          </cell>
        </row>
        <row r="363">
          <cell r="B363" t="str">
            <v>PINECREST ELEMENTARY</v>
          </cell>
        </row>
        <row r="364">
          <cell r="B364" t="str">
            <v>PINECREST PALM ACADEMY</v>
          </cell>
        </row>
        <row r="365">
          <cell r="B365" t="str">
            <v>PINECREST PREP ACADEMY</v>
          </cell>
        </row>
        <row r="366">
          <cell r="B366" t="str">
            <v>POINCIANA PARK ELEMENTARY</v>
          </cell>
        </row>
        <row r="367">
          <cell r="B367" t="str">
            <v>PONCE DE LEON MIDDLE</v>
          </cell>
        </row>
        <row r="368">
          <cell r="B368" t="str">
            <v>PRE K - INTERVENTION</v>
          </cell>
        </row>
        <row r="369">
          <cell r="B369" t="str">
            <v>PRIMARY LEARNING CENTER</v>
          </cell>
        </row>
        <row r="370">
          <cell r="B370" t="str">
            <v>RAINBOW PARK ELEMENTARY</v>
          </cell>
        </row>
        <row r="371">
          <cell r="B371" t="str">
            <v>RAMZ ACAD MIDDLE MIAMI CAMPUS</v>
          </cell>
        </row>
        <row r="372">
          <cell r="B372" t="str">
            <v>RAMZ ACADEMY ELEM MIAMI CAMPUS</v>
          </cell>
        </row>
        <row r="373">
          <cell r="B373" t="str">
            <v>REDLAND ELEMENTARY</v>
          </cell>
        </row>
        <row r="374">
          <cell r="B374" t="str">
            <v>REDLAND MIDDLE</v>
          </cell>
        </row>
        <row r="375">
          <cell r="B375" t="str">
            <v>REDONDO ELEMENTARY</v>
          </cell>
        </row>
        <row r="376">
          <cell r="B376" t="str">
            <v>RENAISSANCE ELEMENTARY CHARTER</v>
          </cell>
        </row>
        <row r="377">
          <cell r="B377" t="str">
            <v>RENAISSANCE MIDDLE CHARTER</v>
          </cell>
        </row>
        <row r="378">
          <cell r="B378" t="str">
            <v>RICHARD ALLEN LEADERSHIP ACAD</v>
          </cell>
        </row>
        <row r="379">
          <cell r="B379" t="str">
            <v>RICHMOND HEIGHTS MIDDLE</v>
          </cell>
        </row>
        <row r="380">
          <cell r="B380" t="str">
            <v>RIVER CITIES COMMUNITY CHARTER</v>
          </cell>
        </row>
        <row r="381">
          <cell r="B381" t="str">
            <v>RIVERSIDE ELEMENTARY</v>
          </cell>
        </row>
        <row r="382">
          <cell r="B382" t="str">
            <v>RIVIERA MIDDLE</v>
          </cell>
        </row>
        <row r="383">
          <cell r="B383" t="str">
            <v>ROBERT MORGAN EDUCATIONAL CTR</v>
          </cell>
        </row>
        <row r="384">
          <cell r="B384" t="str">
            <v>ROBERT RENICK EDUCATION CTR</v>
          </cell>
        </row>
        <row r="385">
          <cell r="B385" t="str">
            <v>ROBERT RUSSA MOTON ELEMENTARY</v>
          </cell>
        </row>
        <row r="386">
          <cell r="B386" t="str">
            <v>ROCKWAY ELEMENTARY</v>
          </cell>
        </row>
        <row r="387">
          <cell r="B387" t="str">
            <v>ROCKWAY MIDDLE</v>
          </cell>
        </row>
        <row r="388">
          <cell r="B388" t="str">
            <v>RONALD W REAGAN/DORAL SENIOR</v>
          </cell>
        </row>
        <row r="389">
          <cell r="B389" t="str">
            <v>ROYAL GREEN ELEMENTARY</v>
          </cell>
        </row>
        <row r="390">
          <cell r="B390" t="str">
            <v>ROYAL PALM ELEMENTARY</v>
          </cell>
        </row>
        <row r="391">
          <cell r="B391" t="str">
            <v>RUBEN DARIO MIDDLE</v>
          </cell>
        </row>
        <row r="392">
          <cell r="B392" t="str">
            <v>RUTH K BROAD/BAY HARBOR K-8</v>
          </cell>
        </row>
        <row r="393">
          <cell r="B393" t="str">
            <v>RUTH OWENS KRUSE' EDUC CENTER</v>
          </cell>
        </row>
        <row r="394">
          <cell r="B394" t="str">
            <v>SANTA CLARA ELEMENTARY</v>
          </cell>
        </row>
        <row r="395">
          <cell r="B395" t="str">
            <v>SCHOOL FOR ADV STUDIES SOUTH</v>
          </cell>
        </row>
        <row r="396">
          <cell r="B396" t="str">
            <v>SCHOOL FOR ADV STUDIES-HOMESTD</v>
          </cell>
        </row>
        <row r="397">
          <cell r="B397" t="str">
            <v>SCHOOL FOR ADVANCED STUDIES NO</v>
          </cell>
        </row>
        <row r="398">
          <cell r="B398" t="str">
            <v>SCHOOL FOR ADVANCED STUDIES WC</v>
          </cell>
        </row>
        <row r="399">
          <cell r="B399" t="str">
            <v>SCOTT LAKE ELEMENTARY</v>
          </cell>
        </row>
        <row r="400">
          <cell r="B400" t="str">
            <v>SEMINOLE ELEMENTARY</v>
          </cell>
        </row>
        <row r="401">
          <cell r="B401" t="str">
            <v>SHADOWLAWN ELEMENTARY</v>
          </cell>
        </row>
        <row r="402">
          <cell r="B402" t="str">
            <v>SHENANDOAH ELEMENTARY</v>
          </cell>
        </row>
        <row r="403">
          <cell r="B403" t="str">
            <v>SHENANDOAH MIDDLE</v>
          </cell>
        </row>
        <row r="404">
          <cell r="B404" t="str">
            <v>SILVER BLUFF ELEMENTARY</v>
          </cell>
        </row>
        <row r="405">
          <cell r="B405" t="str">
            <v>SKYWAY ELEMENTARY</v>
          </cell>
        </row>
        <row r="406">
          <cell r="B406" t="str">
            <v>SNAPPER CREEK ELEMENTARY</v>
          </cell>
        </row>
        <row r="407">
          <cell r="B407" t="str">
            <v>SOMERSET ACAD AT SILVER PALMS</v>
          </cell>
        </row>
        <row r="408">
          <cell r="B408" t="str">
            <v>SOMERSET ACAD HIGH SOUTH-HMSTD</v>
          </cell>
        </row>
        <row r="409">
          <cell r="B409" t="str">
            <v>SOMERSET ACAD MIDDLE (C-PALMS)</v>
          </cell>
        </row>
        <row r="410">
          <cell r="B410" t="str">
            <v>SOMERSET ACAD MIDDLE (S-MIAMI)</v>
          </cell>
        </row>
        <row r="411">
          <cell r="B411" t="str">
            <v>SOMERSET ACADEMY</v>
          </cell>
        </row>
        <row r="412">
          <cell r="B412" t="str">
            <v>SOMERSET ACADEMY BAY</v>
          </cell>
        </row>
        <row r="413">
          <cell r="B413" t="str">
            <v>SOMERSET ACADEMY BAY MIDDLE</v>
          </cell>
        </row>
        <row r="414">
          <cell r="B414" t="str">
            <v>SOMERSET ACADEMY CHARTER ELEM</v>
          </cell>
        </row>
        <row r="415">
          <cell r="B415" t="str">
            <v>SOMERSET ACADEMY CHARTER HIGH</v>
          </cell>
        </row>
        <row r="416">
          <cell r="B416" t="str">
            <v>SOMERSET ACADEMY ELEMENTARY</v>
          </cell>
        </row>
        <row r="417">
          <cell r="B417" t="str">
            <v>SOMERSET ACADEMY HIGH (SOUTH)</v>
          </cell>
        </row>
        <row r="418">
          <cell r="B418" t="str">
            <v>SOMERSET ACADEMY MIDDLE</v>
          </cell>
        </row>
        <row r="419">
          <cell r="B419" t="str">
            <v>SOMERSET ACADEMY MIDDLE-SOUTH</v>
          </cell>
        </row>
        <row r="420">
          <cell r="B420" t="str">
            <v>SOMERSET ACADEMY(SILVER PALMS)</v>
          </cell>
        </row>
        <row r="421">
          <cell r="B421" t="str">
            <v>SOMERSET ARTS ACADEMY</v>
          </cell>
        </row>
        <row r="422">
          <cell r="B422" t="str">
            <v>SOMERSET GABLES ACADEMY</v>
          </cell>
        </row>
        <row r="423">
          <cell r="B423" t="str">
            <v>SOMERSET OAKS ACADEMY</v>
          </cell>
        </row>
        <row r="424">
          <cell r="B424" t="str">
            <v>SOUTH DADE MIDDLE SCHOOL</v>
          </cell>
        </row>
        <row r="425">
          <cell r="B425" t="str">
            <v>SOUTH DADE SENIOR HIGH</v>
          </cell>
        </row>
        <row r="426">
          <cell r="B426" t="str">
            <v>SOUTH FLORIDA AUTISM CHARTER</v>
          </cell>
        </row>
        <row r="427">
          <cell r="B427" t="str">
            <v>SOUTH HIALEAH ELEMENTARY</v>
          </cell>
        </row>
        <row r="428">
          <cell r="B428" t="str">
            <v>SOUTH MIAMI HEIGHTS ELEMENTARY</v>
          </cell>
        </row>
        <row r="429">
          <cell r="B429" t="str">
            <v>SOUTH MIAMI K-8 CENTER</v>
          </cell>
        </row>
        <row r="430">
          <cell r="B430" t="str">
            <v>SOUTH MIAMI MIDDLE SCHOOL</v>
          </cell>
        </row>
        <row r="431">
          <cell r="B431" t="str">
            <v>SOUTH MIAMI SENIOR HIGH</v>
          </cell>
        </row>
        <row r="432">
          <cell r="B432" t="str">
            <v>SOUTH POINTE ELEMENTARY</v>
          </cell>
        </row>
        <row r="433">
          <cell r="B433" t="str">
            <v>SOUTHSIDE ELEMENTARY</v>
          </cell>
        </row>
        <row r="434">
          <cell r="B434" t="str">
            <v>SOUTHWEST MIAMI SENIOR HIGH</v>
          </cell>
        </row>
        <row r="435">
          <cell r="B435" t="str">
            <v>SOUTHWOOD MIDDLE</v>
          </cell>
        </row>
        <row r="436">
          <cell r="B436" t="str">
            <v>SPANISH LAKE ELEMENTARY</v>
          </cell>
        </row>
        <row r="437">
          <cell r="B437" t="str">
            <v>SPORTS LEADERSHIP AND MGMT CMS</v>
          </cell>
        </row>
        <row r="438">
          <cell r="B438" t="str">
            <v>SPORTS LEADERSHIP OF MIAMI CHS</v>
          </cell>
        </row>
        <row r="439">
          <cell r="B439" t="str">
            <v>SPRINGVIEW ELEMENTARY</v>
          </cell>
        </row>
        <row r="440">
          <cell r="B440" t="str">
            <v>STELLAR LEADERSHIP ACADEMY</v>
          </cell>
        </row>
        <row r="441">
          <cell r="B441" t="str">
            <v>SUMMERVILLE CHARTER SCHOOL</v>
          </cell>
        </row>
        <row r="442">
          <cell r="B442" t="str">
            <v>SUNSET ELEMENTARY</v>
          </cell>
        </row>
        <row r="443">
          <cell r="B443" t="str">
            <v>SUNSET PARK ELEMENTARY</v>
          </cell>
        </row>
        <row r="444">
          <cell r="B444" t="str">
            <v>SWEETWATER ELEMENTARY</v>
          </cell>
        </row>
        <row r="445">
          <cell r="B445" t="str">
            <v>SYLVANIA HEIGHTS ELEMENTARY</v>
          </cell>
        </row>
        <row r="446">
          <cell r="B446" t="str">
            <v>TAP PROGRAM FACILITIES</v>
          </cell>
        </row>
        <row r="447">
          <cell r="B447" t="str">
            <v>TERRA ENVIRONMENTAL RESEARCH</v>
          </cell>
        </row>
        <row r="448">
          <cell r="B448" t="str">
            <v>THENA C. CROWDER EARLY CHLDHD</v>
          </cell>
        </row>
        <row r="449">
          <cell r="B449" t="str">
            <v>THOMAS JEFFERSON MIDDLE</v>
          </cell>
        </row>
        <row r="450">
          <cell r="B450" t="str">
            <v>TITLE I MIGRANT EDUC PROGRAM</v>
          </cell>
        </row>
        <row r="451">
          <cell r="B451" t="str">
            <v>TOUSSAINT L'OUVERTURE ELEM</v>
          </cell>
        </row>
        <row r="452">
          <cell r="B452" t="str">
            <v>TREASURE ISLAND ELEMENTARY</v>
          </cell>
        </row>
        <row r="453">
          <cell r="B453" t="str">
            <v>TROPICAL ELEMENTARY</v>
          </cell>
        </row>
        <row r="454">
          <cell r="B454" t="str">
            <v>TWIN LAKES ELEMENTARY</v>
          </cell>
        </row>
        <row r="455">
          <cell r="B455" t="str">
            <v>VAN E. BLANTON ELEMENTARY</v>
          </cell>
        </row>
        <row r="456">
          <cell r="B456" t="str">
            <v>VILLAGE GREEN ELEMENTARY</v>
          </cell>
        </row>
        <row r="457">
          <cell r="B457" t="str">
            <v>VINELAND K-8 CENTER</v>
          </cell>
        </row>
        <row r="458">
          <cell r="B458" t="str">
            <v>VIRGINIA A BOONE/HIGHLAND OAKS</v>
          </cell>
        </row>
        <row r="459">
          <cell r="B459" t="str">
            <v>W. R. THOMAS MIDDLE</v>
          </cell>
        </row>
        <row r="460">
          <cell r="B460" t="str">
            <v>W.J. BRYAN ELEMENTARY</v>
          </cell>
        </row>
        <row r="461">
          <cell r="B461" t="str">
            <v>WESLEY MATTHEWS ELEMENTARY</v>
          </cell>
        </row>
        <row r="462">
          <cell r="B462" t="str">
            <v>WEST HIALEAH GARDENS ELEM</v>
          </cell>
        </row>
        <row r="463">
          <cell r="B463" t="str">
            <v>WEST HOMESTEAD ELEMENTARY</v>
          </cell>
        </row>
        <row r="464">
          <cell r="B464" t="str">
            <v>WEST MIAMI MIDDLE</v>
          </cell>
        </row>
        <row r="465">
          <cell r="B465" t="str">
            <v>WESTLAND HIALEAH SENIOR HIGH</v>
          </cell>
        </row>
        <row r="466">
          <cell r="B466" t="str">
            <v>WHISPERING PINES ELEMENTARY</v>
          </cell>
        </row>
        <row r="467">
          <cell r="B467" t="str">
            <v>WILLIAM A. CHAPMAN ELEMENTARY</v>
          </cell>
        </row>
        <row r="468">
          <cell r="B468" t="str">
            <v>WILLIAM H. TURNER TECHNICAL</v>
          </cell>
        </row>
        <row r="469">
          <cell r="B469" t="str">
            <v>WILLIAM LEHMAN ELEMENTARY</v>
          </cell>
        </row>
        <row r="470">
          <cell r="B470" t="str">
            <v>WINSTON PARK K-8 CENTER</v>
          </cell>
        </row>
        <row r="471">
          <cell r="B471" t="str">
            <v>YOUNG MENS PREPARATORY ACADEMY</v>
          </cell>
        </row>
        <row r="472">
          <cell r="B472" t="str">
            <v>YOUNG WOMEN'S PREPARATORY ACAD</v>
          </cell>
        </row>
        <row r="473">
          <cell r="B473" t="str">
            <v>YOUTH CO-OP CHARTER SCHOOL</v>
          </cell>
        </row>
        <row r="474">
          <cell r="B474" t="str">
            <v>YOUTH CO-OP PREP HIGH SCHOOL</v>
          </cell>
        </row>
        <row r="475">
          <cell r="B475" t="str">
            <v>ZELDA GLAZER MIDDLE SCHOOL</v>
          </cell>
        </row>
        <row r="476">
          <cell r="B476" t="str">
            <v>ZORA NEALE HURSTON ELEMENTARY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7030A0"/>
    <pageSetUpPr fitToPage="1"/>
  </sheetPr>
  <dimension ref="A1:Y77"/>
  <sheetViews>
    <sheetView tabSelected="1" zoomScaleNormal="100" workbookViewId="0">
      <selection activeCell="C20" sqref="C20"/>
    </sheetView>
  </sheetViews>
  <sheetFormatPr defaultColWidth="9.140625" defaultRowHeight="12.75" x14ac:dyDescent="0.2"/>
  <cols>
    <col min="1" max="1" width="9.140625" style="20" customWidth="1"/>
    <col min="2" max="2" width="19.28515625" style="20" customWidth="1"/>
    <col min="3" max="3" width="28" style="20" customWidth="1"/>
    <col min="4" max="4" width="13.85546875" style="20" customWidth="1"/>
    <col min="5" max="5" width="12.42578125" style="20" customWidth="1"/>
    <col min="6" max="6" width="13.85546875" style="86" customWidth="1"/>
    <col min="7" max="8" width="10.140625" style="86" customWidth="1"/>
    <col min="9" max="9" width="10.140625" style="91" customWidth="1"/>
    <col min="10" max="10" width="10.140625" style="86" customWidth="1"/>
    <col min="11" max="13" width="9.140625" style="86"/>
    <col min="14" max="25" width="9.140625" style="87"/>
    <col min="26" max="16384" width="9.140625" style="19"/>
  </cols>
  <sheetData>
    <row r="1" spans="1:25" ht="36" customHeight="1" x14ac:dyDescent="0.2">
      <c r="A1" s="76"/>
      <c r="B1" s="76"/>
      <c r="C1" s="76"/>
      <c r="D1" s="76"/>
      <c r="E1" s="76"/>
      <c r="F1" s="196"/>
      <c r="G1" s="196"/>
      <c r="H1" s="196"/>
      <c r="I1" s="196"/>
      <c r="J1" s="197"/>
      <c r="K1" s="197"/>
      <c r="N1" s="94" t="str">
        <f>B3</f>
        <v>9999</v>
      </c>
      <c r="O1" s="329">
        <f>TYPE(N1)</f>
        <v>2</v>
      </c>
    </row>
    <row r="2" spans="1:25" s="20" customFormat="1" ht="21" customHeight="1" x14ac:dyDescent="0.2">
      <c r="B2" s="78"/>
      <c r="C2" s="78"/>
      <c r="D2" s="78"/>
      <c r="E2" s="78"/>
      <c r="F2" s="89"/>
      <c r="G2" s="90"/>
      <c r="H2" s="90"/>
      <c r="I2" s="90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5" s="20" customFormat="1" ht="5.25" customHeight="1" x14ac:dyDescent="0.2">
      <c r="B3" s="84" t="str">
        <f>VLOOKUP(C3,SchList!$I$1:$J$490,2,FALSE)</f>
        <v>9999</v>
      </c>
      <c r="C3" s="20">
        <v>1</v>
      </c>
      <c r="D3" s="79"/>
      <c r="F3" s="86"/>
      <c r="G3" s="86"/>
      <c r="H3" s="86"/>
      <c r="I3" s="91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5" s="20" customFormat="1" ht="22.5" customHeight="1" x14ac:dyDescent="0.2">
      <c r="G4" s="86"/>
      <c r="H4" s="86"/>
      <c r="I4" s="91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1:25" s="20" customFormat="1" ht="28.5" customHeight="1" x14ac:dyDescent="0.2">
      <c r="A5" s="77"/>
      <c r="B5" s="77"/>
      <c r="C5" s="77"/>
      <c r="D5" s="77"/>
      <c r="E5" s="77"/>
      <c r="G5" s="88"/>
      <c r="H5" s="88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</row>
    <row r="6" spans="1:25" s="20" customFormat="1" ht="7.5" customHeight="1" x14ac:dyDescent="0.3">
      <c r="B6" s="85"/>
      <c r="C6" s="85"/>
      <c r="D6" s="80"/>
      <c r="E6" s="80"/>
      <c r="F6" s="92"/>
      <c r="G6" s="86"/>
      <c r="H6" s="86"/>
      <c r="I6" s="91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s="20" customFormat="1" ht="30.75" customHeight="1" x14ac:dyDescent="0.25">
      <c r="B7" s="347"/>
      <c r="C7" s="82"/>
      <c r="D7" s="81"/>
      <c r="E7" s="81"/>
      <c r="F7" s="93"/>
      <c r="G7" s="86"/>
      <c r="H7" s="86"/>
      <c r="I7" s="91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</row>
    <row r="8" spans="1:25" s="20" customFormat="1" ht="30.75" customHeight="1" x14ac:dyDescent="0.25">
      <c r="B8" s="347"/>
      <c r="C8" s="82"/>
      <c r="D8" s="81"/>
      <c r="E8" s="81"/>
      <c r="F8" s="93"/>
      <c r="G8" s="86"/>
      <c r="H8" s="86"/>
      <c r="I8" s="91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s="20" customFormat="1" ht="8.25" customHeight="1" x14ac:dyDescent="0.25">
      <c r="B9" s="83"/>
      <c r="C9" s="82"/>
      <c r="D9" s="81"/>
      <c r="E9" s="81"/>
      <c r="F9" s="93"/>
      <c r="G9" s="86"/>
      <c r="H9" s="86"/>
      <c r="I9" s="91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5" s="20" customFormat="1" ht="30.75" customHeight="1" x14ac:dyDescent="0.25">
      <c r="B10" s="347"/>
      <c r="C10" s="82"/>
      <c r="D10" s="81"/>
      <c r="E10" s="81"/>
      <c r="F10" s="93"/>
      <c r="G10" s="86"/>
      <c r="H10" s="86"/>
      <c r="I10" s="91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</row>
    <row r="11" spans="1:25" s="20" customFormat="1" ht="30.75" customHeight="1" x14ac:dyDescent="0.25">
      <c r="B11" s="347"/>
      <c r="C11" s="82"/>
      <c r="D11" s="81"/>
      <c r="E11" s="81"/>
      <c r="F11" s="93"/>
      <c r="G11" s="86"/>
      <c r="H11" s="86"/>
      <c r="I11" s="91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</row>
    <row r="12" spans="1:25" s="20" customFormat="1" ht="7.5" customHeight="1" x14ac:dyDescent="0.25">
      <c r="B12" s="83"/>
      <c r="C12" s="82"/>
      <c r="D12" s="81"/>
      <c r="E12" s="81"/>
      <c r="F12" s="93"/>
      <c r="G12" s="86"/>
      <c r="H12" s="86"/>
      <c r="I12" s="91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</row>
    <row r="13" spans="1:25" s="20" customFormat="1" ht="30.75" customHeight="1" x14ac:dyDescent="0.25">
      <c r="B13" s="347"/>
      <c r="C13" s="82"/>
      <c r="D13" s="82"/>
      <c r="E13" s="82"/>
      <c r="F13" s="93"/>
      <c r="G13" s="86"/>
      <c r="H13" s="86"/>
      <c r="I13" s="91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</row>
    <row r="14" spans="1:25" s="20" customFormat="1" ht="30.75" customHeight="1" x14ac:dyDescent="0.25">
      <c r="B14" s="347"/>
      <c r="C14" s="82"/>
      <c r="D14" s="82"/>
      <c r="E14" s="82"/>
      <c r="F14" s="93"/>
      <c r="G14" s="86"/>
      <c r="H14" s="86"/>
      <c r="I14" s="91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</row>
    <row r="15" spans="1:25" s="20" customFormat="1" x14ac:dyDescent="0.2">
      <c r="F15" s="86"/>
      <c r="G15" s="86"/>
      <c r="H15" s="86"/>
      <c r="I15" s="91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</row>
    <row r="16" spans="1:25" s="20" customFormat="1" x14ac:dyDescent="0.2">
      <c r="F16" s="86"/>
      <c r="G16" s="86"/>
      <c r="H16" s="86"/>
      <c r="I16" s="91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</row>
    <row r="17" spans="6:25" s="20" customFormat="1" x14ac:dyDescent="0.2">
      <c r="F17" s="86"/>
      <c r="G17" s="86"/>
      <c r="H17" s="86"/>
      <c r="I17" s="91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</row>
    <row r="18" spans="6:25" s="20" customFormat="1" x14ac:dyDescent="0.2">
      <c r="F18" s="86"/>
      <c r="G18" s="86"/>
      <c r="H18" s="86"/>
      <c r="I18" s="91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</row>
    <row r="19" spans="6:25" s="20" customFormat="1" x14ac:dyDescent="0.2">
      <c r="F19" s="86"/>
      <c r="G19" s="86"/>
      <c r="H19" s="86"/>
      <c r="I19" s="91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</row>
    <row r="20" spans="6:25" s="20" customFormat="1" x14ac:dyDescent="0.2">
      <c r="F20" s="86"/>
      <c r="G20" s="86"/>
      <c r="H20" s="86"/>
      <c r="I20" s="91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</row>
    <row r="21" spans="6:25" s="20" customFormat="1" x14ac:dyDescent="0.2">
      <c r="F21" s="86"/>
      <c r="G21" s="86"/>
      <c r="H21" s="86"/>
      <c r="I21" s="91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</row>
    <row r="22" spans="6:25" s="20" customFormat="1" x14ac:dyDescent="0.2">
      <c r="F22" s="86"/>
      <c r="G22" s="86"/>
      <c r="H22" s="86"/>
      <c r="I22" s="91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</row>
    <row r="23" spans="6:25" s="20" customFormat="1" x14ac:dyDescent="0.2">
      <c r="F23" s="86"/>
      <c r="G23" s="86"/>
      <c r="H23" s="86"/>
      <c r="I23" s="91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</row>
    <row r="24" spans="6:25" s="20" customFormat="1" x14ac:dyDescent="0.2">
      <c r="F24" s="86"/>
      <c r="G24" s="86"/>
      <c r="H24" s="86"/>
      <c r="I24" s="91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</row>
    <row r="25" spans="6:25" s="20" customFormat="1" x14ac:dyDescent="0.2">
      <c r="F25" s="86"/>
      <c r="G25" s="86"/>
      <c r="H25" s="86"/>
      <c r="I25" s="91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</row>
    <row r="26" spans="6:25" s="20" customFormat="1" x14ac:dyDescent="0.2">
      <c r="F26" s="86"/>
      <c r="G26" s="86"/>
      <c r="H26" s="86"/>
      <c r="I26" s="91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</row>
    <row r="27" spans="6:25" s="20" customFormat="1" x14ac:dyDescent="0.2">
      <c r="F27" s="86"/>
      <c r="G27" s="86"/>
      <c r="H27" s="86"/>
      <c r="I27" s="91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</row>
    <row r="28" spans="6:25" s="20" customFormat="1" x14ac:dyDescent="0.2">
      <c r="F28" s="86"/>
      <c r="G28" s="86"/>
      <c r="H28" s="86"/>
      <c r="I28" s="91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</row>
    <row r="29" spans="6:25" s="20" customFormat="1" x14ac:dyDescent="0.2">
      <c r="F29" s="86"/>
      <c r="G29" s="86"/>
      <c r="H29" s="86"/>
      <c r="I29" s="91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</row>
    <row r="30" spans="6:25" s="20" customFormat="1" x14ac:dyDescent="0.2">
      <c r="F30" s="86"/>
      <c r="G30" s="86"/>
      <c r="H30" s="86"/>
      <c r="I30" s="91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</row>
    <row r="31" spans="6:25" s="20" customFormat="1" x14ac:dyDescent="0.2">
      <c r="F31" s="86"/>
      <c r="G31" s="86"/>
      <c r="H31" s="86"/>
      <c r="I31" s="91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</row>
    <row r="32" spans="6:25" s="20" customFormat="1" x14ac:dyDescent="0.2">
      <c r="F32" s="86"/>
      <c r="G32" s="86"/>
      <c r="H32" s="86"/>
      <c r="I32" s="91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</row>
    <row r="33" spans="6:25" s="20" customFormat="1" x14ac:dyDescent="0.2">
      <c r="F33" s="86"/>
      <c r="G33" s="86"/>
      <c r="H33" s="86"/>
      <c r="I33" s="91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</row>
    <row r="34" spans="6:25" s="20" customFormat="1" x14ac:dyDescent="0.2">
      <c r="F34" s="86"/>
      <c r="G34" s="86"/>
      <c r="H34" s="86"/>
      <c r="I34" s="91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</row>
    <row r="35" spans="6:25" s="20" customFormat="1" x14ac:dyDescent="0.2">
      <c r="F35" s="86"/>
      <c r="G35" s="86"/>
      <c r="H35" s="86"/>
      <c r="I35" s="91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</row>
    <row r="36" spans="6:25" s="20" customFormat="1" x14ac:dyDescent="0.2">
      <c r="F36" s="86"/>
      <c r="G36" s="86"/>
      <c r="H36" s="86"/>
      <c r="I36" s="91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</row>
    <row r="37" spans="6:25" s="20" customFormat="1" x14ac:dyDescent="0.2">
      <c r="F37" s="86"/>
      <c r="G37" s="86"/>
      <c r="H37" s="86"/>
      <c r="I37" s="91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</row>
    <row r="38" spans="6:25" s="20" customFormat="1" x14ac:dyDescent="0.2">
      <c r="F38" s="86"/>
      <c r="G38" s="86"/>
      <c r="H38" s="86"/>
      <c r="I38" s="91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</row>
    <row r="39" spans="6:25" s="20" customFormat="1" x14ac:dyDescent="0.2">
      <c r="F39" s="86"/>
      <c r="G39" s="86"/>
      <c r="H39" s="86"/>
      <c r="I39" s="91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</row>
    <row r="40" spans="6:25" s="20" customFormat="1" x14ac:dyDescent="0.2">
      <c r="F40" s="86"/>
      <c r="G40" s="86"/>
      <c r="H40" s="86"/>
      <c r="I40" s="91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</row>
    <row r="41" spans="6:25" s="20" customFormat="1" x14ac:dyDescent="0.2">
      <c r="F41" s="86"/>
      <c r="G41" s="86"/>
      <c r="H41" s="86"/>
      <c r="I41" s="91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</row>
    <row r="42" spans="6:25" s="20" customFormat="1" x14ac:dyDescent="0.2">
      <c r="F42" s="86"/>
      <c r="G42" s="86"/>
      <c r="H42" s="86"/>
      <c r="I42" s="91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</row>
    <row r="43" spans="6:25" s="20" customFormat="1" x14ac:dyDescent="0.2">
      <c r="F43" s="86"/>
      <c r="G43" s="86"/>
      <c r="H43" s="86"/>
      <c r="I43" s="91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</row>
    <row r="44" spans="6:25" s="20" customFormat="1" x14ac:dyDescent="0.2">
      <c r="F44" s="86"/>
      <c r="G44" s="86"/>
      <c r="H44" s="86"/>
      <c r="I44" s="91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</row>
    <row r="45" spans="6:25" s="20" customFormat="1" x14ac:dyDescent="0.2">
      <c r="F45" s="86"/>
      <c r="G45" s="86"/>
      <c r="H45" s="86"/>
      <c r="I45" s="91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6:25" s="20" customFormat="1" x14ac:dyDescent="0.2">
      <c r="F46" s="86"/>
      <c r="G46" s="86"/>
      <c r="H46" s="86"/>
      <c r="I46" s="91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</row>
    <row r="47" spans="6:25" s="20" customFormat="1" x14ac:dyDescent="0.2">
      <c r="F47" s="86"/>
      <c r="G47" s="86"/>
      <c r="H47" s="86"/>
      <c r="I47" s="91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</row>
    <row r="48" spans="6:25" s="20" customFormat="1" x14ac:dyDescent="0.2">
      <c r="F48" s="86"/>
      <c r="G48" s="86"/>
      <c r="H48" s="86"/>
      <c r="I48" s="91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</row>
    <row r="49" spans="6:25" s="20" customFormat="1" x14ac:dyDescent="0.2">
      <c r="F49" s="86"/>
      <c r="G49" s="86"/>
      <c r="H49" s="86"/>
      <c r="I49" s="91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</row>
    <row r="50" spans="6:25" s="20" customFormat="1" x14ac:dyDescent="0.2">
      <c r="F50" s="86"/>
      <c r="G50" s="86"/>
      <c r="H50" s="86"/>
      <c r="I50" s="91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</row>
    <row r="51" spans="6:25" s="20" customFormat="1" x14ac:dyDescent="0.2">
      <c r="F51" s="86"/>
      <c r="G51" s="86"/>
      <c r="H51" s="86"/>
      <c r="I51" s="91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</row>
    <row r="52" spans="6:25" s="20" customFormat="1" x14ac:dyDescent="0.2">
      <c r="F52" s="86"/>
      <c r="G52" s="86"/>
      <c r="H52" s="86"/>
      <c r="I52" s="91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</row>
    <row r="53" spans="6:25" s="20" customFormat="1" x14ac:dyDescent="0.2">
      <c r="F53" s="86"/>
      <c r="G53" s="86"/>
      <c r="H53" s="86"/>
      <c r="I53" s="91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</row>
    <row r="54" spans="6:25" s="20" customFormat="1" x14ac:dyDescent="0.2">
      <c r="F54" s="86"/>
      <c r="G54" s="86"/>
      <c r="H54" s="86"/>
      <c r="I54" s="91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</row>
    <row r="55" spans="6:25" s="20" customFormat="1" x14ac:dyDescent="0.2">
      <c r="F55" s="86"/>
      <c r="G55" s="86"/>
      <c r="H55" s="86"/>
      <c r="I55" s="91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</row>
    <row r="56" spans="6:25" s="20" customFormat="1" x14ac:dyDescent="0.2">
      <c r="F56" s="86"/>
      <c r="G56" s="86"/>
      <c r="H56" s="86"/>
      <c r="I56" s="91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</row>
    <row r="57" spans="6:25" s="20" customFormat="1" x14ac:dyDescent="0.2">
      <c r="F57" s="86"/>
      <c r="G57" s="86"/>
      <c r="H57" s="86"/>
      <c r="I57" s="91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</row>
    <row r="58" spans="6:25" s="20" customFormat="1" x14ac:dyDescent="0.2">
      <c r="F58" s="86"/>
      <c r="G58" s="86"/>
      <c r="H58" s="86"/>
      <c r="I58" s="91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</row>
    <row r="59" spans="6:25" s="20" customFormat="1" x14ac:dyDescent="0.2">
      <c r="F59" s="86"/>
      <c r="G59" s="86"/>
      <c r="H59" s="86"/>
      <c r="I59" s="91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</row>
    <row r="60" spans="6:25" s="20" customFormat="1" x14ac:dyDescent="0.2">
      <c r="F60" s="86"/>
      <c r="G60" s="86"/>
      <c r="H60" s="86"/>
      <c r="I60" s="91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</row>
    <row r="61" spans="6:25" s="20" customFormat="1" x14ac:dyDescent="0.2">
      <c r="F61" s="86"/>
      <c r="G61" s="86"/>
      <c r="H61" s="86"/>
      <c r="I61" s="91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</row>
    <row r="62" spans="6:25" s="20" customFormat="1" x14ac:dyDescent="0.2">
      <c r="F62" s="86"/>
      <c r="G62" s="86"/>
      <c r="H62" s="86"/>
      <c r="I62" s="91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</row>
    <row r="63" spans="6:25" s="20" customFormat="1" x14ac:dyDescent="0.2">
      <c r="F63" s="86"/>
      <c r="G63" s="86"/>
      <c r="H63" s="86"/>
      <c r="I63" s="91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</row>
    <row r="64" spans="6:25" s="20" customFormat="1" x14ac:dyDescent="0.2">
      <c r="F64" s="86"/>
      <c r="G64" s="86"/>
      <c r="H64" s="86"/>
      <c r="I64" s="91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</row>
    <row r="65" spans="6:25" s="20" customFormat="1" x14ac:dyDescent="0.2">
      <c r="F65" s="86"/>
      <c r="G65" s="86"/>
      <c r="H65" s="86"/>
      <c r="I65" s="91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</row>
    <row r="66" spans="6:25" s="20" customFormat="1" x14ac:dyDescent="0.2">
      <c r="F66" s="86"/>
      <c r="G66" s="86"/>
      <c r="H66" s="86"/>
      <c r="I66" s="91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</row>
    <row r="67" spans="6:25" s="20" customFormat="1" x14ac:dyDescent="0.2">
      <c r="F67" s="86"/>
      <c r="G67" s="86"/>
      <c r="H67" s="86"/>
      <c r="I67" s="91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</row>
    <row r="68" spans="6:25" s="20" customFormat="1" x14ac:dyDescent="0.2">
      <c r="F68" s="86"/>
      <c r="G68" s="86"/>
      <c r="H68" s="86"/>
      <c r="I68" s="91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</row>
    <row r="69" spans="6:25" s="20" customFormat="1" x14ac:dyDescent="0.2">
      <c r="F69" s="86"/>
      <c r="G69" s="86"/>
      <c r="H69" s="86"/>
      <c r="I69" s="91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</row>
    <row r="70" spans="6:25" s="20" customFormat="1" x14ac:dyDescent="0.2">
      <c r="F70" s="86"/>
      <c r="G70" s="86"/>
      <c r="H70" s="86"/>
      <c r="I70" s="91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</row>
    <row r="71" spans="6:25" s="20" customFormat="1" x14ac:dyDescent="0.2">
      <c r="F71" s="86"/>
      <c r="G71" s="86"/>
      <c r="H71" s="86"/>
      <c r="I71" s="91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</row>
    <row r="72" spans="6:25" s="20" customFormat="1" x14ac:dyDescent="0.2">
      <c r="F72" s="86"/>
      <c r="G72" s="86"/>
      <c r="H72" s="86"/>
      <c r="I72" s="91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</row>
    <row r="73" spans="6:25" s="20" customFormat="1" x14ac:dyDescent="0.2">
      <c r="F73" s="86"/>
      <c r="G73" s="86"/>
      <c r="H73" s="86"/>
      <c r="I73" s="91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</row>
    <row r="74" spans="6:25" s="20" customFormat="1" x14ac:dyDescent="0.2">
      <c r="F74" s="86"/>
      <c r="G74" s="86"/>
      <c r="H74" s="86"/>
      <c r="I74" s="91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</row>
    <row r="75" spans="6:25" s="20" customFormat="1" x14ac:dyDescent="0.2">
      <c r="F75" s="86"/>
      <c r="G75" s="86"/>
      <c r="H75" s="86"/>
      <c r="I75" s="91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</row>
    <row r="76" spans="6:25" s="20" customFormat="1" x14ac:dyDescent="0.2">
      <c r="F76" s="86"/>
      <c r="G76" s="86"/>
      <c r="H76" s="86"/>
      <c r="I76" s="91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</row>
    <row r="77" spans="6:25" s="20" customFormat="1" x14ac:dyDescent="0.2">
      <c r="F77" s="86"/>
      <c r="G77" s="86"/>
      <c r="H77" s="86"/>
      <c r="I77" s="91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</row>
  </sheetData>
  <mergeCells count="3">
    <mergeCell ref="B7:B8"/>
    <mergeCell ref="B10:B11"/>
    <mergeCell ref="B13:B14"/>
  </mergeCells>
  <printOptions horizontalCentered="1"/>
  <pageMargins left="0.45" right="0.45" top="0.5" bottom="0.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autoLine="0" autoPict="0">
                <anchor moveWithCells="1">
                  <from>
                    <xdr:col>0</xdr:col>
                    <xdr:colOff>0</xdr:colOff>
                    <xdr:row>3</xdr:row>
                    <xdr:rowOff>104775</xdr:rowOff>
                  </from>
                  <to>
                    <xdr:col>10</xdr:col>
                    <xdr:colOff>590550</xdr:colOff>
                    <xdr:row>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N475"/>
  <sheetViews>
    <sheetView workbookViewId="0">
      <pane xSplit="2" ySplit="2" topLeftCell="C452" activePane="bottomRight" state="frozen"/>
      <selection activeCell="F474" sqref="F474"/>
      <selection pane="topRight" activeCell="F474" sqref="F474"/>
      <selection pane="bottomLeft" activeCell="F474" sqref="F474"/>
      <selection pane="bottomRight" activeCell="C475" sqref="C475"/>
    </sheetView>
  </sheetViews>
  <sheetFormatPr defaultColWidth="8.85546875" defaultRowHeight="15" x14ac:dyDescent="0.25"/>
  <cols>
    <col min="1" max="12" width="8.85546875" style="54"/>
    <col min="13" max="13" width="8.85546875" style="65"/>
    <col min="14" max="14" width="19.7109375" style="65" customWidth="1"/>
    <col min="15" max="16384" width="8.85546875" style="54"/>
  </cols>
  <sheetData>
    <row r="1" spans="1:14" x14ac:dyDescent="0.25">
      <c r="A1" s="246">
        <v>1</v>
      </c>
      <c r="B1" s="246">
        <v>2</v>
      </c>
      <c r="C1" s="246">
        <v>3</v>
      </c>
      <c r="D1" s="246">
        <v>4</v>
      </c>
      <c r="E1" s="246">
        <v>5</v>
      </c>
      <c r="F1" s="246">
        <v>6</v>
      </c>
      <c r="G1" s="246">
        <v>7</v>
      </c>
      <c r="H1" s="246">
        <v>8</v>
      </c>
      <c r="I1" s="246">
        <v>9</v>
      </c>
      <c r="J1" s="246">
        <v>10</v>
      </c>
      <c r="K1" s="246">
        <v>11</v>
      </c>
      <c r="L1" s="246">
        <v>12</v>
      </c>
      <c r="M1" s="246">
        <v>13</v>
      </c>
      <c r="N1" s="246">
        <v>14</v>
      </c>
    </row>
    <row r="2" spans="1:14" s="63" customFormat="1" ht="38.25" x14ac:dyDescent="0.2">
      <c r="A2" s="247" t="s">
        <v>814</v>
      </c>
      <c r="B2" s="247" t="s">
        <v>813</v>
      </c>
      <c r="C2" s="247" t="s">
        <v>812</v>
      </c>
      <c r="D2" s="247" t="s">
        <v>811</v>
      </c>
      <c r="E2" s="247" t="s">
        <v>94</v>
      </c>
      <c r="F2" s="247" t="s">
        <v>103</v>
      </c>
      <c r="G2" s="247" t="s">
        <v>121</v>
      </c>
      <c r="H2" s="247" t="s">
        <v>95</v>
      </c>
      <c r="I2" s="247" t="s">
        <v>810</v>
      </c>
      <c r="J2" s="247" t="s">
        <v>809</v>
      </c>
      <c r="K2" s="247" t="s">
        <v>808</v>
      </c>
      <c r="L2" s="247" t="s">
        <v>807</v>
      </c>
      <c r="M2" s="247" t="s">
        <v>5199</v>
      </c>
      <c r="N2" s="247" t="s">
        <v>5200</v>
      </c>
    </row>
    <row r="3" spans="1:14" x14ac:dyDescent="0.25">
      <c r="A3" s="248" t="s">
        <v>133</v>
      </c>
      <c r="B3" s="249" t="s">
        <v>1387</v>
      </c>
      <c r="C3" s="248">
        <v>1055</v>
      </c>
      <c r="D3" s="248">
        <v>96</v>
      </c>
      <c r="E3" s="248">
        <v>123</v>
      </c>
      <c r="F3" s="248">
        <v>109</v>
      </c>
      <c r="G3" s="248">
        <v>130</v>
      </c>
      <c r="H3" s="248">
        <v>132</v>
      </c>
      <c r="I3" s="248">
        <v>133</v>
      </c>
      <c r="J3" s="248">
        <v>103</v>
      </c>
      <c r="K3" s="248">
        <v>100</v>
      </c>
      <c r="L3" s="248">
        <v>53</v>
      </c>
      <c r="M3" s="250">
        <f>IFERROR(VLOOKUP(A3,'GR8-SCHL 9-21-2015'!$A$5:$C$500,3,FALSE),0)</f>
        <v>16</v>
      </c>
      <c r="N3" s="251">
        <f>IF(L3="","",L3-M3)</f>
        <v>37</v>
      </c>
    </row>
    <row r="4" spans="1:14" x14ac:dyDescent="0.25">
      <c r="A4" s="248" t="s">
        <v>134</v>
      </c>
      <c r="B4" s="249" t="s">
        <v>801</v>
      </c>
      <c r="C4" s="248">
        <v>427</v>
      </c>
      <c r="D4" s="248">
        <v>60</v>
      </c>
      <c r="E4" s="248">
        <v>67</v>
      </c>
      <c r="F4" s="248">
        <v>62</v>
      </c>
      <c r="G4" s="248">
        <v>58</v>
      </c>
      <c r="H4" s="248">
        <v>47</v>
      </c>
      <c r="I4" s="248">
        <v>44</v>
      </c>
      <c r="J4" s="248">
        <v>40</v>
      </c>
      <c r="K4" s="248">
        <v>24</v>
      </c>
      <c r="L4" s="248">
        <v>25</v>
      </c>
      <c r="M4" s="250">
        <f>IFERROR(VLOOKUP(A4,'GR8-SCHL 9-21-2015'!$A$5:$C$500,3,FALSE),0)</f>
        <v>0</v>
      </c>
      <c r="N4" s="251">
        <f t="shared" ref="N4:N67" si="0">IF(L4="","",L4-M4)</f>
        <v>25</v>
      </c>
    </row>
    <row r="5" spans="1:14" x14ac:dyDescent="0.25">
      <c r="A5" s="248" t="s">
        <v>135</v>
      </c>
      <c r="B5" s="249" t="s">
        <v>96</v>
      </c>
      <c r="C5" s="248">
        <v>1676</v>
      </c>
      <c r="D5" s="248">
        <v>163</v>
      </c>
      <c r="E5" s="248">
        <v>167</v>
      </c>
      <c r="F5" s="248">
        <v>171</v>
      </c>
      <c r="G5" s="248">
        <v>191</v>
      </c>
      <c r="H5" s="248">
        <v>216</v>
      </c>
      <c r="I5" s="248">
        <v>206</v>
      </c>
      <c r="J5" s="248">
        <v>172</v>
      </c>
      <c r="K5" s="248">
        <v>183</v>
      </c>
      <c r="L5" s="248">
        <v>173</v>
      </c>
      <c r="M5" s="250">
        <f>IFERROR(VLOOKUP(A5,'GR8-SCHL 9-21-2015'!$A$5:$C$500,3,FALSE),0)</f>
        <v>0</v>
      </c>
      <c r="N5" s="251">
        <f t="shared" si="0"/>
        <v>173</v>
      </c>
    </row>
    <row r="6" spans="1:14" x14ac:dyDescent="0.25">
      <c r="A6" s="248" t="s">
        <v>136</v>
      </c>
      <c r="B6" s="249" t="s">
        <v>75</v>
      </c>
      <c r="C6" s="248">
        <v>491</v>
      </c>
      <c r="D6" s="248"/>
      <c r="E6" s="248">
        <v>105</v>
      </c>
      <c r="F6" s="248">
        <v>121</v>
      </c>
      <c r="G6" s="248">
        <v>96</v>
      </c>
      <c r="H6" s="248">
        <v>90</v>
      </c>
      <c r="I6" s="248">
        <v>79</v>
      </c>
      <c r="J6" s="248"/>
      <c r="K6" s="248"/>
      <c r="L6" s="248"/>
      <c r="M6" s="250">
        <f>IFERROR(VLOOKUP(A6,'GR8-SCHL 9-21-2015'!$A$5:$C$500,3,FALSE),0)</f>
        <v>0</v>
      </c>
      <c r="N6" s="251" t="str">
        <f t="shared" si="0"/>
        <v/>
      </c>
    </row>
    <row r="7" spans="1:14" x14ac:dyDescent="0.25">
      <c r="A7" s="248" t="s">
        <v>137</v>
      </c>
      <c r="B7" s="249" t="s">
        <v>77</v>
      </c>
      <c r="C7" s="248">
        <v>1008</v>
      </c>
      <c r="D7" s="248">
        <v>100</v>
      </c>
      <c r="E7" s="248">
        <v>97</v>
      </c>
      <c r="F7" s="248">
        <v>125</v>
      </c>
      <c r="G7" s="248">
        <v>143</v>
      </c>
      <c r="H7" s="248">
        <v>146</v>
      </c>
      <c r="I7" s="248">
        <v>106</v>
      </c>
      <c r="J7" s="248">
        <v>103</v>
      </c>
      <c r="K7" s="248">
        <v>94</v>
      </c>
      <c r="L7" s="248">
        <v>94</v>
      </c>
      <c r="M7" s="250">
        <f>IFERROR(VLOOKUP(A7,'GR8-SCHL 9-21-2015'!$A$5:$C$500,3,FALSE),0)</f>
        <v>0</v>
      </c>
      <c r="N7" s="251">
        <f t="shared" si="0"/>
        <v>94</v>
      </c>
    </row>
    <row r="8" spans="1:14" x14ac:dyDescent="0.25">
      <c r="A8" s="248" t="s">
        <v>138</v>
      </c>
      <c r="B8" s="249" t="s">
        <v>800</v>
      </c>
      <c r="C8" s="248">
        <v>400</v>
      </c>
      <c r="D8" s="248">
        <v>62</v>
      </c>
      <c r="E8" s="248">
        <v>76</v>
      </c>
      <c r="F8" s="248">
        <v>58</v>
      </c>
      <c r="G8" s="248">
        <v>52</v>
      </c>
      <c r="H8" s="248">
        <v>52</v>
      </c>
      <c r="I8" s="248">
        <v>62</v>
      </c>
      <c r="J8" s="248"/>
      <c r="K8" s="248"/>
      <c r="L8" s="248"/>
      <c r="M8" s="250">
        <f>IFERROR(VLOOKUP(A8,'GR8-SCHL 9-21-2015'!$A$5:$C$500,3,FALSE),0)</f>
        <v>0</v>
      </c>
      <c r="N8" s="251" t="str">
        <f t="shared" si="0"/>
        <v/>
      </c>
    </row>
    <row r="9" spans="1:14" x14ac:dyDescent="0.25">
      <c r="A9" s="248" t="s">
        <v>139</v>
      </c>
      <c r="B9" s="249" t="s">
        <v>799</v>
      </c>
      <c r="C9" s="248">
        <v>1749</v>
      </c>
      <c r="D9" s="248">
        <v>134</v>
      </c>
      <c r="E9" s="248">
        <v>184</v>
      </c>
      <c r="F9" s="248">
        <v>177</v>
      </c>
      <c r="G9" s="248">
        <v>169</v>
      </c>
      <c r="H9" s="248">
        <v>194</v>
      </c>
      <c r="I9" s="248">
        <v>208</v>
      </c>
      <c r="J9" s="248">
        <v>221</v>
      </c>
      <c r="K9" s="248">
        <v>228</v>
      </c>
      <c r="L9" s="248">
        <v>195</v>
      </c>
      <c r="M9" s="250">
        <f>IFERROR(VLOOKUP(A9,'GR8-SCHL 9-21-2015'!$A$5:$C$500,3,FALSE),0)</f>
        <v>0</v>
      </c>
      <c r="N9" s="251">
        <f t="shared" si="0"/>
        <v>195</v>
      </c>
    </row>
    <row r="10" spans="1:14" x14ac:dyDescent="0.25">
      <c r="A10" s="248" t="s">
        <v>140</v>
      </c>
      <c r="B10" s="249" t="s">
        <v>854</v>
      </c>
      <c r="C10" s="248">
        <v>2116</v>
      </c>
      <c r="D10" s="248">
        <v>205</v>
      </c>
      <c r="E10" s="248">
        <v>226</v>
      </c>
      <c r="F10" s="248">
        <v>249</v>
      </c>
      <c r="G10" s="248">
        <v>249</v>
      </c>
      <c r="H10" s="248">
        <v>239</v>
      </c>
      <c r="I10" s="248">
        <v>256</v>
      </c>
      <c r="J10" s="248">
        <v>259</v>
      </c>
      <c r="K10" s="248">
        <v>223</v>
      </c>
      <c r="L10" s="248">
        <v>209</v>
      </c>
      <c r="M10" s="250">
        <f>IFERROR(VLOOKUP(A10,'GR8-SCHL 9-21-2015'!$A$5:$C$500,3,FALSE),0)</f>
        <v>17</v>
      </c>
      <c r="N10" s="251">
        <f t="shared" si="0"/>
        <v>192</v>
      </c>
    </row>
    <row r="11" spans="1:14" x14ac:dyDescent="0.25">
      <c r="A11" s="248" t="s">
        <v>141</v>
      </c>
      <c r="B11" s="249" t="s">
        <v>72</v>
      </c>
      <c r="C11" s="248">
        <v>1117</v>
      </c>
      <c r="D11" s="248">
        <v>212</v>
      </c>
      <c r="E11" s="248">
        <v>226</v>
      </c>
      <c r="F11" s="248">
        <v>205</v>
      </c>
      <c r="G11" s="248">
        <v>157</v>
      </c>
      <c r="H11" s="248">
        <v>169</v>
      </c>
      <c r="I11" s="248">
        <v>148</v>
      </c>
      <c r="J11" s="248"/>
      <c r="K11" s="248"/>
      <c r="L11" s="248"/>
      <c r="M11" s="250">
        <f>IFERROR(VLOOKUP(A11,'GR8-SCHL 9-21-2015'!$A$5:$C$500,3,FALSE),0)</f>
        <v>0</v>
      </c>
      <c r="N11" s="251" t="str">
        <f t="shared" si="0"/>
        <v/>
      </c>
    </row>
    <row r="12" spans="1:14" x14ac:dyDescent="0.25">
      <c r="A12" s="248" t="s">
        <v>142</v>
      </c>
      <c r="B12" s="249" t="s">
        <v>798</v>
      </c>
      <c r="C12" s="248">
        <v>522</v>
      </c>
      <c r="D12" s="248">
        <v>84</v>
      </c>
      <c r="E12" s="248">
        <v>76</v>
      </c>
      <c r="F12" s="248">
        <v>80</v>
      </c>
      <c r="G12" s="248">
        <v>71</v>
      </c>
      <c r="H12" s="248">
        <v>70</v>
      </c>
      <c r="I12" s="248">
        <v>64</v>
      </c>
      <c r="J12" s="248"/>
      <c r="K12" s="248"/>
      <c r="L12" s="248"/>
      <c r="M12" s="250">
        <f>IFERROR(VLOOKUP(A12,'GR8-SCHL 9-21-2015'!$A$5:$C$500,3,FALSE),0)</f>
        <v>0</v>
      </c>
      <c r="N12" s="251" t="str">
        <f t="shared" si="0"/>
        <v/>
      </c>
    </row>
    <row r="13" spans="1:14" x14ac:dyDescent="0.25">
      <c r="A13" s="248" t="s">
        <v>143</v>
      </c>
      <c r="B13" s="249" t="s">
        <v>97</v>
      </c>
      <c r="C13" s="248">
        <v>538</v>
      </c>
      <c r="D13" s="248">
        <v>92</v>
      </c>
      <c r="E13" s="248">
        <v>93</v>
      </c>
      <c r="F13" s="248">
        <v>102</v>
      </c>
      <c r="G13" s="248">
        <v>94</v>
      </c>
      <c r="H13" s="248">
        <v>77</v>
      </c>
      <c r="I13" s="248">
        <v>80</v>
      </c>
      <c r="J13" s="248"/>
      <c r="K13" s="248"/>
      <c r="L13" s="248"/>
      <c r="M13" s="250">
        <f>IFERROR(VLOOKUP(A13,'GR8-SCHL 9-21-2015'!$A$5:$C$500,3,FALSE),0)</f>
        <v>0</v>
      </c>
      <c r="N13" s="251" t="str">
        <f t="shared" si="0"/>
        <v/>
      </c>
    </row>
    <row r="14" spans="1:14" x14ac:dyDescent="0.25">
      <c r="A14" s="248" t="s">
        <v>144</v>
      </c>
      <c r="B14" s="249" t="s">
        <v>797</v>
      </c>
      <c r="C14" s="248">
        <v>755</v>
      </c>
      <c r="D14" s="248">
        <v>84</v>
      </c>
      <c r="E14" s="248">
        <v>126</v>
      </c>
      <c r="F14" s="248">
        <v>141</v>
      </c>
      <c r="G14" s="248">
        <v>141</v>
      </c>
      <c r="H14" s="248">
        <v>126</v>
      </c>
      <c r="I14" s="248">
        <v>94</v>
      </c>
      <c r="J14" s="248"/>
      <c r="K14" s="248"/>
      <c r="L14" s="248"/>
      <c r="M14" s="250">
        <f>IFERROR(VLOOKUP(A14,'GR8-SCHL 9-21-2015'!$A$5:$C$500,3,FALSE),0)</f>
        <v>0</v>
      </c>
      <c r="N14" s="251" t="str">
        <f t="shared" si="0"/>
        <v/>
      </c>
    </row>
    <row r="15" spans="1:14" x14ac:dyDescent="0.25">
      <c r="A15" s="248" t="s">
        <v>145</v>
      </c>
      <c r="B15" s="249" t="s">
        <v>796</v>
      </c>
      <c r="C15" s="248">
        <v>866</v>
      </c>
      <c r="D15" s="248">
        <v>117</v>
      </c>
      <c r="E15" s="248">
        <v>147</v>
      </c>
      <c r="F15" s="248">
        <v>112</v>
      </c>
      <c r="G15" s="248">
        <v>137</v>
      </c>
      <c r="H15" s="248">
        <v>152</v>
      </c>
      <c r="I15" s="248">
        <v>139</v>
      </c>
      <c r="J15" s="248"/>
      <c r="K15" s="248"/>
      <c r="L15" s="248"/>
      <c r="M15" s="250">
        <f>IFERROR(VLOOKUP(A15,'GR8-SCHL 9-21-2015'!$A$5:$C$500,3,FALSE),0)</f>
        <v>0</v>
      </c>
      <c r="N15" s="251" t="str">
        <f t="shared" si="0"/>
        <v/>
      </c>
    </row>
    <row r="16" spans="1:14" x14ac:dyDescent="0.25">
      <c r="A16" s="248" t="s">
        <v>146</v>
      </c>
      <c r="B16" s="249" t="s">
        <v>795</v>
      </c>
      <c r="C16" s="248">
        <v>1680</v>
      </c>
      <c r="D16" s="248">
        <v>140</v>
      </c>
      <c r="E16" s="248">
        <v>169</v>
      </c>
      <c r="F16" s="248">
        <v>195</v>
      </c>
      <c r="G16" s="248">
        <v>175</v>
      </c>
      <c r="H16" s="248">
        <v>219</v>
      </c>
      <c r="I16" s="248">
        <v>207</v>
      </c>
      <c r="J16" s="248">
        <v>190</v>
      </c>
      <c r="K16" s="248">
        <v>188</v>
      </c>
      <c r="L16" s="248">
        <v>177</v>
      </c>
      <c r="M16" s="250">
        <f>IFERROR(VLOOKUP(A16,'GR8-SCHL 9-21-2015'!$A$5:$C$500,3,FALSE),0)</f>
        <v>0</v>
      </c>
      <c r="N16" s="251">
        <f t="shared" si="0"/>
        <v>177</v>
      </c>
    </row>
    <row r="17" spans="1:14" x14ac:dyDescent="0.25">
      <c r="A17" s="248" t="s">
        <v>147</v>
      </c>
      <c r="B17" s="249" t="s">
        <v>794</v>
      </c>
      <c r="C17" s="248">
        <v>1176</v>
      </c>
      <c r="D17" s="248">
        <v>163</v>
      </c>
      <c r="E17" s="248">
        <v>171</v>
      </c>
      <c r="F17" s="248">
        <v>192</v>
      </c>
      <c r="G17" s="248">
        <v>223</v>
      </c>
      <c r="H17" s="248">
        <v>219</v>
      </c>
      <c r="I17" s="248">
        <v>189</v>
      </c>
      <c r="J17" s="248"/>
      <c r="K17" s="248"/>
      <c r="L17" s="248"/>
      <c r="M17" s="250">
        <f>IFERROR(VLOOKUP(A17,'GR8-SCHL 9-21-2015'!$A$5:$C$500,3,FALSE),0)</f>
        <v>0</v>
      </c>
      <c r="N17" s="251" t="str">
        <f t="shared" si="0"/>
        <v/>
      </c>
    </row>
    <row r="18" spans="1:14" x14ac:dyDescent="0.25">
      <c r="A18" s="248" t="s">
        <v>148</v>
      </c>
      <c r="B18" s="249" t="s">
        <v>793</v>
      </c>
      <c r="C18" s="248">
        <v>408</v>
      </c>
      <c r="D18" s="248">
        <v>79</v>
      </c>
      <c r="E18" s="248">
        <v>83</v>
      </c>
      <c r="F18" s="248">
        <v>119</v>
      </c>
      <c r="G18" s="248">
        <v>119</v>
      </c>
      <c r="H18" s="248"/>
      <c r="I18" s="248"/>
      <c r="J18" s="248"/>
      <c r="K18" s="248"/>
      <c r="L18" s="248"/>
      <c r="M18" s="250">
        <f>IFERROR(VLOOKUP(A18,'GR8-SCHL 9-21-2015'!$A$5:$C$500,3,FALSE),0)</f>
        <v>0</v>
      </c>
      <c r="N18" s="251" t="str">
        <f t="shared" si="0"/>
        <v/>
      </c>
    </row>
    <row r="19" spans="1:14" x14ac:dyDescent="0.25">
      <c r="A19" s="248" t="s">
        <v>149</v>
      </c>
      <c r="B19" s="249" t="s">
        <v>792</v>
      </c>
      <c r="C19" s="248">
        <v>367</v>
      </c>
      <c r="D19" s="248">
        <v>40</v>
      </c>
      <c r="E19" s="248">
        <v>60</v>
      </c>
      <c r="F19" s="248">
        <v>54</v>
      </c>
      <c r="G19" s="248">
        <v>57</v>
      </c>
      <c r="H19" s="248">
        <v>53</v>
      </c>
      <c r="I19" s="248">
        <v>64</v>
      </c>
      <c r="J19" s="248"/>
      <c r="K19" s="248"/>
      <c r="L19" s="248"/>
      <c r="M19" s="250">
        <f>IFERROR(VLOOKUP(A19,'GR8-SCHL 9-21-2015'!$A$5:$C$500,3,FALSE),0)</f>
        <v>0</v>
      </c>
      <c r="N19" s="251" t="str">
        <f t="shared" si="0"/>
        <v/>
      </c>
    </row>
    <row r="20" spans="1:14" x14ac:dyDescent="0.25">
      <c r="A20" s="248" t="s">
        <v>150</v>
      </c>
      <c r="B20" s="249" t="s">
        <v>791</v>
      </c>
      <c r="C20" s="248">
        <v>803</v>
      </c>
      <c r="D20" s="248">
        <v>99</v>
      </c>
      <c r="E20" s="248">
        <v>126</v>
      </c>
      <c r="F20" s="248">
        <v>121</v>
      </c>
      <c r="G20" s="248">
        <v>157</v>
      </c>
      <c r="H20" s="248">
        <v>140</v>
      </c>
      <c r="I20" s="248">
        <v>141</v>
      </c>
      <c r="J20" s="248"/>
      <c r="K20" s="248"/>
      <c r="L20" s="248"/>
      <c r="M20" s="250">
        <f>IFERROR(VLOOKUP(A20,'GR8-SCHL 9-21-2015'!$A$5:$C$500,3,FALSE),0)</f>
        <v>0</v>
      </c>
      <c r="N20" s="251" t="str">
        <f t="shared" si="0"/>
        <v/>
      </c>
    </row>
    <row r="21" spans="1:14" x14ac:dyDescent="0.25">
      <c r="A21" s="248" t="s">
        <v>151</v>
      </c>
      <c r="B21" s="249" t="s">
        <v>78</v>
      </c>
      <c r="C21" s="248">
        <v>1971</v>
      </c>
      <c r="D21" s="248">
        <v>171</v>
      </c>
      <c r="E21" s="248">
        <v>227</v>
      </c>
      <c r="F21" s="248">
        <v>221</v>
      </c>
      <c r="G21" s="248">
        <v>228</v>
      </c>
      <c r="H21" s="248">
        <v>259</v>
      </c>
      <c r="I21" s="248">
        <v>252</v>
      </c>
      <c r="J21" s="248">
        <v>211</v>
      </c>
      <c r="K21" s="248">
        <v>207</v>
      </c>
      <c r="L21" s="248">
        <v>195</v>
      </c>
      <c r="M21" s="250">
        <f>IFERROR(VLOOKUP(A21,'GR8-SCHL 9-21-2015'!$A$5:$C$500,3,FALSE),0)</f>
        <v>0</v>
      </c>
      <c r="N21" s="251">
        <f t="shared" si="0"/>
        <v>195</v>
      </c>
    </row>
    <row r="22" spans="1:14" x14ac:dyDescent="0.25">
      <c r="A22" s="248" t="s">
        <v>152</v>
      </c>
      <c r="B22" s="249" t="s">
        <v>790</v>
      </c>
      <c r="C22" s="248">
        <v>1323</v>
      </c>
      <c r="D22" s="248">
        <v>120</v>
      </c>
      <c r="E22" s="248">
        <v>136</v>
      </c>
      <c r="F22" s="248">
        <v>161</v>
      </c>
      <c r="G22" s="248">
        <v>167</v>
      </c>
      <c r="H22" s="248">
        <v>136</v>
      </c>
      <c r="I22" s="248">
        <v>158</v>
      </c>
      <c r="J22" s="248">
        <v>147</v>
      </c>
      <c r="K22" s="248">
        <v>162</v>
      </c>
      <c r="L22" s="248">
        <v>117</v>
      </c>
      <c r="M22" s="250">
        <f>IFERROR(VLOOKUP(A22,'GR8-SCHL 9-21-2015'!$A$5:$C$500,3,FALSE),0)</f>
        <v>15</v>
      </c>
      <c r="N22" s="251">
        <f t="shared" si="0"/>
        <v>102</v>
      </c>
    </row>
    <row r="23" spans="1:14" x14ac:dyDescent="0.25">
      <c r="A23" s="248" t="s">
        <v>153</v>
      </c>
      <c r="B23" s="249" t="s">
        <v>98</v>
      </c>
      <c r="C23" s="248">
        <v>815</v>
      </c>
      <c r="D23" s="248">
        <v>108</v>
      </c>
      <c r="E23" s="248">
        <v>133</v>
      </c>
      <c r="F23" s="248">
        <v>140</v>
      </c>
      <c r="G23" s="248">
        <v>137</v>
      </c>
      <c r="H23" s="248">
        <v>133</v>
      </c>
      <c r="I23" s="248">
        <v>125</v>
      </c>
      <c r="J23" s="248"/>
      <c r="K23" s="248"/>
      <c r="L23" s="248"/>
      <c r="M23" s="250">
        <f>IFERROR(VLOOKUP(A23,'GR8-SCHL 9-21-2015'!$A$5:$C$500,3,FALSE),0)</f>
        <v>0</v>
      </c>
      <c r="N23" s="251" t="str">
        <f t="shared" si="0"/>
        <v/>
      </c>
    </row>
    <row r="24" spans="1:14" x14ac:dyDescent="0.25">
      <c r="A24" s="248" t="s">
        <v>154</v>
      </c>
      <c r="B24" s="249" t="s">
        <v>789</v>
      </c>
      <c r="C24" s="248">
        <v>409</v>
      </c>
      <c r="D24" s="248">
        <v>50</v>
      </c>
      <c r="E24" s="248">
        <v>77</v>
      </c>
      <c r="F24" s="248">
        <v>76</v>
      </c>
      <c r="G24" s="248">
        <v>54</v>
      </c>
      <c r="H24" s="248">
        <v>76</v>
      </c>
      <c r="I24" s="248">
        <v>57</v>
      </c>
      <c r="J24" s="248"/>
      <c r="K24" s="248"/>
      <c r="L24" s="248"/>
      <c r="M24" s="250">
        <f>IFERROR(VLOOKUP(A24,'GR8-SCHL 9-21-2015'!$A$5:$C$500,3,FALSE),0)</f>
        <v>0</v>
      </c>
      <c r="N24" s="251" t="str">
        <f t="shared" si="0"/>
        <v/>
      </c>
    </row>
    <row r="25" spans="1:14" x14ac:dyDescent="0.25">
      <c r="A25" s="248" t="s">
        <v>155</v>
      </c>
      <c r="B25" s="249" t="s">
        <v>788</v>
      </c>
      <c r="C25" s="248">
        <v>508</v>
      </c>
      <c r="D25" s="248">
        <v>80</v>
      </c>
      <c r="E25" s="248">
        <v>78</v>
      </c>
      <c r="F25" s="248">
        <v>95</v>
      </c>
      <c r="G25" s="248">
        <v>83</v>
      </c>
      <c r="H25" s="248">
        <v>65</v>
      </c>
      <c r="I25" s="248">
        <v>78</v>
      </c>
      <c r="J25" s="248"/>
      <c r="K25" s="248"/>
      <c r="L25" s="248"/>
      <c r="M25" s="250">
        <f>IFERROR(VLOOKUP(A25,'GR8-SCHL 9-21-2015'!$A$5:$C$500,3,FALSE),0)</f>
        <v>0</v>
      </c>
      <c r="N25" s="251" t="str">
        <f t="shared" si="0"/>
        <v/>
      </c>
    </row>
    <row r="26" spans="1:14" x14ac:dyDescent="0.25">
      <c r="A26" s="248" t="s">
        <v>156</v>
      </c>
      <c r="B26" s="249" t="s">
        <v>521</v>
      </c>
      <c r="C26" s="248">
        <v>625</v>
      </c>
      <c r="D26" s="248">
        <v>102</v>
      </c>
      <c r="E26" s="248">
        <v>108</v>
      </c>
      <c r="F26" s="248">
        <v>107</v>
      </c>
      <c r="G26" s="248">
        <v>117</v>
      </c>
      <c r="H26" s="248">
        <v>102</v>
      </c>
      <c r="I26" s="248">
        <v>82</v>
      </c>
      <c r="J26" s="248"/>
      <c r="K26" s="248"/>
      <c r="L26" s="248"/>
      <c r="M26" s="250">
        <f>IFERROR(VLOOKUP(A26,'GR8-SCHL 9-21-2015'!$A$5:$C$500,3,FALSE),0)</f>
        <v>0</v>
      </c>
      <c r="N26" s="251" t="str">
        <f t="shared" si="0"/>
        <v/>
      </c>
    </row>
    <row r="27" spans="1:14" x14ac:dyDescent="0.25">
      <c r="A27" s="248" t="s">
        <v>157</v>
      </c>
      <c r="B27" s="249" t="s">
        <v>4</v>
      </c>
      <c r="C27" s="248">
        <v>570</v>
      </c>
      <c r="D27" s="248">
        <v>96</v>
      </c>
      <c r="E27" s="248">
        <v>96</v>
      </c>
      <c r="F27" s="248">
        <v>94</v>
      </c>
      <c r="G27" s="248">
        <v>96</v>
      </c>
      <c r="H27" s="248">
        <v>95</v>
      </c>
      <c r="I27" s="248">
        <v>93</v>
      </c>
      <c r="J27" s="248"/>
      <c r="K27" s="248"/>
      <c r="L27" s="248"/>
      <c r="M27" s="250">
        <f>IFERROR(VLOOKUP(A27,'GR8-SCHL 9-21-2015'!$A$5:$C$500,3,FALSE),0)</f>
        <v>0</v>
      </c>
      <c r="N27" s="251" t="str">
        <f t="shared" si="0"/>
        <v/>
      </c>
    </row>
    <row r="28" spans="1:14" x14ac:dyDescent="0.25">
      <c r="A28" s="248" t="s">
        <v>158</v>
      </c>
      <c r="B28" s="249" t="s">
        <v>787</v>
      </c>
      <c r="C28" s="248">
        <v>721</v>
      </c>
      <c r="D28" s="248">
        <v>114</v>
      </c>
      <c r="E28" s="248">
        <v>91</v>
      </c>
      <c r="F28" s="248">
        <v>130</v>
      </c>
      <c r="G28" s="248">
        <v>102</v>
      </c>
      <c r="H28" s="248">
        <v>122</v>
      </c>
      <c r="I28" s="248">
        <v>99</v>
      </c>
      <c r="J28" s="248"/>
      <c r="K28" s="248"/>
      <c r="L28" s="248"/>
      <c r="M28" s="250">
        <f>IFERROR(VLOOKUP(A28,'GR8-SCHL 9-21-2015'!$A$5:$C$500,3,FALSE),0)</f>
        <v>0</v>
      </c>
      <c r="N28" s="251" t="str">
        <f t="shared" si="0"/>
        <v/>
      </c>
    </row>
    <row r="29" spans="1:14" x14ac:dyDescent="0.25">
      <c r="A29" s="248" t="s">
        <v>924</v>
      </c>
      <c r="B29" s="249" t="s">
        <v>925</v>
      </c>
      <c r="C29" s="248">
        <v>42</v>
      </c>
      <c r="D29" s="248"/>
      <c r="E29" s="248"/>
      <c r="F29" s="248"/>
      <c r="G29" s="248"/>
      <c r="H29" s="248"/>
      <c r="I29" s="248"/>
      <c r="J29" s="248"/>
      <c r="K29" s="248"/>
      <c r="L29" s="248"/>
      <c r="M29" s="250">
        <f>IFERROR(VLOOKUP(A29,'GR8-SCHL 9-21-2015'!$A$5:$C$500,3,FALSE),0)</f>
        <v>0</v>
      </c>
      <c r="N29" s="251" t="str">
        <f t="shared" si="0"/>
        <v/>
      </c>
    </row>
    <row r="30" spans="1:14" x14ac:dyDescent="0.25">
      <c r="A30" s="248" t="s">
        <v>159</v>
      </c>
      <c r="B30" s="249" t="s">
        <v>786</v>
      </c>
      <c r="C30" s="248">
        <v>708</v>
      </c>
      <c r="D30" s="248"/>
      <c r="E30" s="248"/>
      <c r="F30" s="248"/>
      <c r="G30" s="248">
        <v>77</v>
      </c>
      <c r="H30" s="248">
        <v>70</v>
      </c>
      <c r="I30" s="248">
        <v>75</v>
      </c>
      <c r="J30" s="248">
        <v>188</v>
      </c>
      <c r="K30" s="248">
        <v>168</v>
      </c>
      <c r="L30" s="248">
        <v>130</v>
      </c>
      <c r="M30" s="250">
        <f>IFERROR(VLOOKUP(A30,'GR8-SCHL 9-21-2015'!$A$5:$C$500,3,FALSE),0)</f>
        <v>37</v>
      </c>
      <c r="N30" s="251">
        <f t="shared" si="0"/>
        <v>93</v>
      </c>
    </row>
    <row r="31" spans="1:14" x14ac:dyDescent="0.25">
      <c r="A31" s="248" t="s">
        <v>785</v>
      </c>
      <c r="B31" s="249" t="s">
        <v>784</v>
      </c>
      <c r="C31" s="248">
        <v>488</v>
      </c>
      <c r="D31" s="248">
        <v>87</v>
      </c>
      <c r="E31" s="248">
        <v>96</v>
      </c>
      <c r="F31" s="248">
        <v>98</v>
      </c>
      <c r="G31" s="248">
        <v>62</v>
      </c>
      <c r="H31" s="248">
        <v>69</v>
      </c>
      <c r="I31" s="248">
        <v>76</v>
      </c>
      <c r="J31" s="248"/>
      <c r="K31" s="248"/>
      <c r="L31" s="248"/>
      <c r="M31" s="250">
        <f>IFERROR(VLOOKUP(A31,'GR8-SCHL 9-21-2015'!$A$5:$C$500,3,FALSE),0)</f>
        <v>0</v>
      </c>
      <c r="N31" s="251" t="str">
        <f t="shared" si="0"/>
        <v/>
      </c>
    </row>
    <row r="32" spans="1:14" x14ac:dyDescent="0.25">
      <c r="A32" s="248" t="s">
        <v>160</v>
      </c>
      <c r="B32" s="249" t="s">
        <v>93</v>
      </c>
      <c r="C32" s="248">
        <v>557</v>
      </c>
      <c r="D32" s="248">
        <v>84</v>
      </c>
      <c r="E32" s="248">
        <v>88</v>
      </c>
      <c r="F32" s="248">
        <v>110</v>
      </c>
      <c r="G32" s="248">
        <v>84</v>
      </c>
      <c r="H32" s="248">
        <v>98</v>
      </c>
      <c r="I32" s="248">
        <v>93</v>
      </c>
      <c r="J32" s="248"/>
      <c r="K32" s="248"/>
      <c r="L32" s="248"/>
      <c r="M32" s="250">
        <f>IFERROR(VLOOKUP(A32,'GR8-SCHL 9-21-2015'!$A$5:$C$500,3,FALSE),0)</f>
        <v>0</v>
      </c>
      <c r="N32" s="251" t="str">
        <f t="shared" si="0"/>
        <v/>
      </c>
    </row>
    <row r="33" spans="1:14" x14ac:dyDescent="0.25">
      <c r="A33" s="248" t="s">
        <v>161</v>
      </c>
      <c r="B33" s="249" t="s">
        <v>544</v>
      </c>
      <c r="C33" s="248">
        <v>749</v>
      </c>
      <c r="D33" s="248">
        <v>118</v>
      </c>
      <c r="E33" s="248">
        <v>135</v>
      </c>
      <c r="F33" s="248">
        <v>131</v>
      </c>
      <c r="G33" s="248">
        <v>134</v>
      </c>
      <c r="H33" s="248">
        <v>134</v>
      </c>
      <c r="I33" s="248">
        <v>97</v>
      </c>
      <c r="J33" s="248"/>
      <c r="K33" s="248"/>
      <c r="L33" s="248"/>
      <c r="M33" s="250">
        <f>IFERROR(VLOOKUP(A33,'GR8-SCHL 9-21-2015'!$A$5:$C$500,3,FALSE),0)</f>
        <v>0</v>
      </c>
      <c r="N33" s="251" t="str">
        <f t="shared" si="0"/>
        <v/>
      </c>
    </row>
    <row r="34" spans="1:14" x14ac:dyDescent="0.25">
      <c r="A34" s="248" t="s">
        <v>926</v>
      </c>
      <c r="B34" s="249" t="s">
        <v>927</v>
      </c>
      <c r="C34" s="248">
        <v>80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50">
        <f>IFERROR(VLOOKUP(A34,'GR8-SCHL 9-21-2015'!$A$5:$C$500,3,FALSE),0)</f>
        <v>0</v>
      </c>
      <c r="N34" s="251" t="str">
        <f t="shared" si="0"/>
        <v/>
      </c>
    </row>
    <row r="35" spans="1:14" x14ac:dyDescent="0.25">
      <c r="A35" s="248" t="s">
        <v>162</v>
      </c>
      <c r="B35" s="249" t="s">
        <v>99</v>
      </c>
      <c r="C35" s="248">
        <v>551</v>
      </c>
      <c r="D35" s="248">
        <v>91</v>
      </c>
      <c r="E35" s="248">
        <v>85</v>
      </c>
      <c r="F35" s="248">
        <v>107</v>
      </c>
      <c r="G35" s="248">
        <v>81</v>
      </c>
      <c r="H35" s="248">
        <v>72</v>
      </c>
      <c r="I35" s="248">
        <v>49</v>
      </c>
      <c r="J35" s="248"/>
      <c r="K35" s="248"/>
      <c r="L35" s="248"/>
      <c r="M35" s="250">
        <f>IFERROR(VLOOKUP(A35,'GR8-SCHL 9-21-2015'!$A$5:$C$500,3,FALSE),0)</f>
        <v>0</v>
      </c>
      <c r="N35" s="251" t="str">
        <f t="shared" si="0"/>
        <v/>
      </c>
    </row>
    <row r="36" spans="1:14" x14ac:dyDescent="0.25">
      <c r="A36" s="248" t="s">
        <v>163</v>
      </c>
      <c r="B36" s="249" t="s">
        <v>783</v>
      </c>
      <c r="C36" s="248">
        <v>910</v>
      </c>
      <c r="D36" s="248">
        <v>160</v>
      </c>
      <c r="E36" s="248">
        <v>150</v>
      </c>
      <c r="F36" s="248">
        <v>146</v>
      </c>
      <c r="G36" s="248">
        <v>149</v>
      </c>
      <c r="H36" s="248">
        <v>154</v>
      </c>
      <c r="I36" s="248">
        <v>151</v>
      </c>
      <c r="J36" s="248"/>
      <c r="K36" s="248"/>
      <c r="L36" s="248"/>
      <c r="M36" s="250">
        <f>IFERROR(VLOOKUP(A36,'GR8-SCHL 9-21-2015'!$A$5:$C$500,3,FALSE),0)</f>
        <v>0</v>
      </c>
      <c r="N36" s="251" t="str">
        <f t="shared" si="0"/>
        <v/>
      </c>
    </row>
    <row r="37" spans="1:14" x14ac:dyDescent="0.25">
      <c r="A37" s="248" t="s">
        <v>164</v>
      </c>
      <c r="B37" s="249" t="s">
        <v>782</v>
      </c>
      <c r="C37" s="248">
        <v>589</v>
      </c>
      <c r="D37" s="248">
        <v>100</v>
      </c>
      <c r="E37" s="248">
        <v>84</v>
      </c>
      <c r="F37" s="248">
        <v>112</v>
      </c>
      <c r="G37" s="248">
        <v>89</v>
      </c>
      <c r="H37" s="248">
        <v>78</v>
      </c>
      <c r="I37" s="248">
        <v>87</v>
      </c>
      <c r="J37" s="248"/>
      <c r="K37" s="248"/>
      <c r="L37" s="248"/>
      <c r="M37" s="250">
        <f>IFERROR(VLOOKUP(A37,'GR8-SCHL 9-21-2015'!$A$5:$C$500,3,FALSE),0)</f>
        <v>0</v>
      </c>
      <c r="N37" s="251" t="str">
        <f t="shared" si="0"/>
        <v/>
      </c>
    </row>
    <row r="38" spans="1:14" x14ac:dyDescent="0.25">
      <c r="A38" s="248" t="s">
        <v>819</v>
      </c>
      <c r="B38" s="249" t="s">
        <v>820</v>
      </c>
      <c r="C38" s="248">
        <v>615</v>
      </c>
      <c r="D38" s="248">
        <v>101</v>
      </c>
      <c r="E38" s="248">
        <v>83</v>
      </c>
      <c r="F38" s="248">
        <v>96</v>
      </c>
      <c r="G38" s="248">
        <v>95</v>
      </c>
      <c r="H38" s="248">
        <v>146</v>
      </c>
      <c r="I38" s="248">
        <v>94</v>
      </c>
      <c r="J38" s="248"/>
      <c r="K38" s="248"/>
      <c r="L38" s="248"/>
      <c r="M38" s="250">
        <f>IFERROR(VLOOKUP(A38,'GR8-SCHL 9-21-2015'!$A$5:$C$500,3,FALSE),0)</f>
        <v>0</v>
      </c>
      <c r="N38" s="251" t="str">
        <f t="shared" si="0"/>
        <v/>
      </c>
    </row>
    <row r="39" spans="1:14" x14ac:dyDescent="0.25">
      <c r="A39" s="248" t="s">
        <v>165</v>
      </c>
      <c r="B39" s="249" t="s">
        <v>1388</v>
      </c>
      <c r="C39" s="248">
        <v>445</v>
      </c>
      <c r="D39" s="248">
        <v>49</v>
      </c>
      <c r="E39" s="248">
        <v>78</v>
      </c>
      <c r="F39" s="248">
        <v>81</v>
      </c>
      <c r="G39" s="248">
        <v>52</v>
      </c>
      <c r="H39" s="248">
        <v>52</v>
      </c>
      <c r="I39" s="248">
        <v>64</v>
      </c>
      <c r="J39" s="248"/>
      <c r="K39" s="248"/>
      <c r="L39" s="248"/>
      <c r="M39" s="250">
        <f>IFERROR(VLOOKUP(A39,'GR8-SCHL 9-21-2015'!$A$5:$C$500,3,FALSE),0)</f>
        <v>0</v>
      </c>
      <c r="N39" s="251" t="str">
        <f t="shared" si="0"/>
        <v/>
      </c>
    </row>
    <row r="40" spans="1:14" x14ac:dyDescent="0.25">
      <c r="A40" s="248" t="s">
        <v>166</v>
      </c>
      <c r="B40" s="249" t="s">
        <v>923</v>
      </c>
      <c r="C40" s="248">
        <v>1098</v>
      </c>
      <c r="D40" s="248">
        <v>93</v>
      </c>
      <c r="E40" s="248">
        <v>101</v>
      </c>
      <c r="F40" s="248">
        <v>139</v>
      </c>
      <c r="G40" s="248">
        <v>132</v>
      </c>
      <c r="H40" s="248">
        <v>121</v>
      </c>
      <c r="I40" s="248">
        <v>128</v>
      </c>
      <c r="J40" s="248">
        <v>99</v>
      </c>
      <c r="K40" s="248">
        <v>117</v>
      </c>
      <c r="L40" s="248">
        <v>122</v>
      </c>
      <c r="M40" s="250">
        <f>IFERROR(VLOOKUP(A40,'GR8-SCHL 9-21-2015'!$A$5:$C$500,3,FALSE),0)</f>
        <v>0</v>
      </c>
      <c r="N40" s="251">
        <f t="shared" si="0"/>
        <v>122</v>
      </c>
    </row>
    <row r="41" spans="1:14" x14ac:dyDescent="0.25">
      <c r="A41" s="248" t="s">
        <v>167</v>
      </c>
      <c r="B41" s="249" t="s">
        <v>780</v>
      </c>
      <c r="C41" s="248">
        <v>635</v>
      </c>
      <c r="D41" s="248">
        <v>97</v>
      </c>
      <c r="E41" s="248">
        <v>100</v>
      </c>
      <c r="F41" s="248">
        <v>99</v>
      </c>
      <c r="G41" s="248">
        <v>103</v>
      </c>
      <c r="H41" s="248">
        <v>83</v>
      </c>
      <c r="I41" s="248">
        <v>96</v>
      </c>
      <c r="J41" s="248"/>
      <c r="K41" s="248"/>
      <c r="L41" s="248"/>
      <c r="M41" s="250">
        <f>IFERROR(VLOOKUP(A41,'GR8-SCHL 9-21-2015'!$A$5:$C$500,3,FALSE),0)</f>
        <v>0</v>
      </c>
      <c r="N41" s="251" t="str">
        <f t="shared" si="0"/>
        <v/>
      </c>
    </row>
    <row r="42" spans="1:14" x14ac:dyDescent="0.25">
      <c r="A42" s="248" t="s">
        <v>168</v>
      </c>
      <c r="B42" s="249" t="s">
        <v>917</v>
      </c>
      <c r="C42" s="248">
        <v>613</v>
      </c>
      <c r="D42" s="248">
        <v>72</v>
      </c>
      <c r="E42" s="248">
        <v>79</v>
      </c>
      <c r="F42" s="248">
        <v>99</v>
      </c>
      <c r="G42" s="248">
        <v>110</v>
      </c>
      <c r="H42" s="248">
        <v>103</v>
      </c>
      <c r="I42" s="248">
        <v>107</v>
      </c>
      <c r="J42" s="248"/>
      <c r="K42" s="248"/>
      <c r="L42" s="248"/>
      <c r="M42" s="250">
        <f>IFERROR(VLOOKUP(A42,'GR8-SCHL 9-21-2015'!$A$5:$C$500,3,FALSE),0)</f>
        <v>0</v>
      </c>
      <c r="N42" s="251" t="str">
        <f t="shared" si="0"/>
        <v/>
      </c>
    </row>
    <row r="43" spans="1:14" x14ac:dyDescent="0.25">
      <c r="A43" s="248" t="s">
        <v>169</v>
      </c>
      <c r="B43" s="249" t="s">
        <v>16</v>
      </c>
      <c r="C43" s="248">
        <v>575</v>
      </c>
      <c r="D43" s="248">
        <v>78</v>
      </c>
      <c r="E43" s="248">
        <v>98</v>
      </c>
      <c r="F43" s="248">
        <v>86</v>
      </c>
      <c r="G43" s="248">
        <v>100</v>
      </c>
      <c r="H43" s="248">
        <v>117</v>
      </c>
      <c r="I43" s="248">
        <v>96</v>
      </c>
      <c r="J43" s="248"/>
      <c r="K43" s="248"/>
      <c r="L43" s="248"/>
      <c r="M43" s="250">
        <f>IFERROR(VLOOKUP(A43,'GR8-SCHL 9-21-2015'!$A$5:$C$500,3,FALSE),0)</f>
        <v>0</v>
      </c>
      <c r="N43" s="251" t="str">
        <f t="shared" si="0"/>
        <v/>
      </c>
    </row>
    <row r="44" spans="1:14" x14ac:dyDescent="0.25">
      <c r="A44" s="248" t="s">
        <v>170</v>
      </c>
      <c r="B44" s="249" t="s">
        <v>73</v>
      </c>
      <c r="C44" s="248">
        <v>584</v>
      </c>
      <c r="D44" s="248">
        <v>100</v>
      </c>
      <c r="E44" s="248">
        <v>98</v>
      </c>
      <c r="F44" s="248">
        <v>81</v>
      </c>
      <c r="G44" s="248">
        <v>108</v>
      </c>
      <c r="H44" s="248">
        <v>110</v>
      </c>
      <c r="I44" s="248">
        <v>87</v>
      </c>
      <c r="J44" s="248"/>
      <c r="K44" s="248"/>
      <c r="L44" s="248"/>
      <c r="M44" s="250">
        <f>IFERROR(VLOOKUP(A44,'GR8-SCHL 9-21-2015'!$A$5:$C$500,3,FALSE),0)</f>
        <v>0</v>
      </c>
      <c r="N44" s="251" t="str">
        <f t="shared" si="0"/>
        <v/>
      </c>
    </row>
    <row r="45" spans="1:14" x14ac:dyDescent="0.25">
      <c r="A45" s="248" t="s">
        <v>171</v>
      </c>
      <c r="B45" s="249" t="s">
        <v>779</v>
      </c>
      <c r="C45" s="248">
        <v>475</v>
      </c>
      <c r="D45" s="248">
        <v>75</v>
      </c>
      <c r="E45" s="248">
        <v>63</v>
      </c>
      <c r="F45" s="248">
        <v>76</v>
      </c>
      <c r="G45" s="248">
        <v>71</v>
      </c>
      <c r="H45" s="248">
        <v>78</v>
      </c>
      <c r="I45" s="248">
        <v>73</v>
      </c>
      <c r="J45" s="248"/>
      <c r="K45" s="248"/>
      <c r="L45" s="248"/>
      <c r="M45" s="250">
        <f>IFERROR(VLOOKUP(A45,'GR8-SCHL 9-21-2015'!$A$5:$C$500,3,FALSE),0)</f>
        <v>0</v>
      </c>
      <c r="N45" s="251" t="str">
        <f t="shared" si="0"/>
        <v/>
      </c>
    </row>
    <row r="46" spans="1:14" x14ac:dyDescent="0.25">
      <c r="A46" s="248" t="s">
        <v>172</v>
      </c>
      <c r="B46" s="249" t="s">
        <v>778</v>
      </c>
      <c r="C46" s="248">
        <v>723</v>
      </c>
      <c r="D46" s="248">
        <v>97</v>
      </c>
      <c r="E46" s="248">
        <v>128</v>
      </c>
      <c r="F46" s="248">
        <v>112</v>
      </c>
      <c r="G46" s="248">
        <v>124</v>
      </c>
      <c r="H46" s="248">
        <v>127</v>
      </c>
      <c r="I46" s="248">
        <v>103</v>
      </c>
      <c r="J46" s="248"/>
      <c r="K46" s="248"/>
      <c r="L46" s="248"/>
      <c r="M46" s="250">
        <f>IFERROR(VLOOKUP(A46,'GR8-SCHL 9-21-2015'!$A$5:$C$500,3,FALSE),0)</f>
        <v>0</v>
      </c>
      <c r="N46" s="251" t="str">
        <f t="shared" si="0"/>
        <v/>
      </c>
    </row>
    <row r="47" spans="1:14" x14ac:dyDescent="0.25">
      <c r="A47" s="248" t="s">
        <v>173</v>
      </c>
      <c r="B47" s="249" t="s">
        <v>17</v>
      </c>
      <c r="C47" s="248">
        <v>650</v>
      </c>
      <c r="D47" s="248">
        <v>119</v>
      </c>
      <c r="E47" s="248">
        <v>119</v>
      </c>
      <c r="F47" s="248">
        <v>103</v>
      </c>
      <c r="G47" s="248">
        <v>74</v>
      </c>
      <c r="H47" s="248">
        <v>124</v>
      </c>
      <c r="I47" s="248">
        <v>111</v>
      </c>
      <c r="J47" s="248"/>
      <c r="K47" s="248"/>
      <c r="L47" s="248"/>
      <c r="M47" s="250">
        <f>IFERROR(VLOOKUP(A47,'GR8-SCHL 9-21-2015'!$A$5:$C$500,3,FALSE),0)</f>
        <v>0</v>
      </c>
      <c r="N47" s="251" t="str">
        <f t="shared" si="0"/>
        <v/>
      </c>
    </row>
    <row r="48" spans="1:14" x14ac:dyDescent="0.25">
      <c r="A48" s="248" t="s">
        <v>174</v>
      </c>
      <c r="B48" s="249" t="s">
        <v>777</v>
      </c>
      <c r="C48" s="248">
        <v>317</v>
      </c>
      <c r="D48" s="248">
        <v>57</v>
      </c>
      <c r="E48" s="248">
        <v>48</v>
      </c>
      <c r="F48" s="248">
        <v>53</v>
      </c>
      <c r="G48" s="248">
        <v>50</v>
      </c>
      <c r="H48" s="248">
        <v>45</v>
      </c>
      <c r="I48" s="248">
        <v>30</v>
      </c>
      <c r="J48" s="248"/>
      <c r="K48" s="248"/>
      <c r="L48" s="248"/>
      <c r="M48" s="250">
        <f>IFERROR(VLOOKUP(A48,'GR8-SCHL 9-21-2015'!$A$5:$C$500,3,FALSE),0)</f>
        <v>0</v>
      </c>
      <c r="N48" s="251" t="str">
        <f t="shared" si="0"/>
        <v/>
      </c>
    </row>
    <row r="49" spans="1:14" x14ac:dyDescent="0.25">
      <c r="A49" s="248" t="s">
        <v>175</v>
      </c>
      <c r="B49" s="249" t="s">
        <v>855</v>
      </c>
      <c r="C49" s="248">
        <v>921</v>
      </c>
      <c r="D49" s="248">
        <v>96</v>
      </c>
      <c r="E49" s="248">
        <v>82</v>
      </c>
      <c r="F49" s="248">
        <v>116</v>
      </c>
      <c r="G49" s="248">
        <v>124</v>
      </c>
      <c r="H49" s="248">
        <v>110</v>
      </c>
      <c r="I49" s="248">
        <v>100</v>
      </c>
      <c r="J49" s="248">
        <v>77</v>
      </c>
      <c r="K49" s="248">
        <v>84</v>
      </c>
      <c r="L49" s="248">
        <v>83</v>
      </c>
      <c r="M49" s="250">
        <f>IFERROR(VLOOKUP(A49,'GR8-SCHL 9-21-2015'!$A$5:$C$500,3,FALSE),0)</f>
        <v>0</v>
      </c>
      <c r="N49" s="251">
        <f t="shared" si="0"/>
        <v>83</v>
      </c>
    </row>
    <row r="50" spans="1:14" x14ac:dyDescent="0.25">
      <c r="A50" s="248" t="s">
        <v>176</v>
      </c>
      <c r="B50" s="249" t="s">
        <v>5148</v>
      </c>
      <c r="C50" s="248">
        <v>650</v>
      </c>
      <c r="D50" s="248">
        <v>105</v>
      </c>
      <c r="E50" s="248">
        <v>86</v>
      </c>
      <c r="F50" s="248">
        <v>102</v>
      </c>
      <c r="G50" s="248">
        <v>92</v>
      </c>
      <c r="H50" s="248">
        <v>82</v>
      </c>
      <c r="I50" s="248">
        <v>91</v>
      </c>
      <c r="J50" s="248">
        <v>55</v>
      </c>
      <c r="K50" s="248"/>
      <c r="L50" s="248"/>
      <c r="M50" s="250">
        <f>IFERROR(VLOOKUP(A50,'GR8-SCHL 9-21-2015'!$A$5:$C$500,3,FALSE),0)</f>
        <v>0</v>
      </c>
      <c r="N50" s="251" t="str">
        <f t="shared" si="0"/>
        <v/>
      </c>
    </row>
    <row r="51" spans="1:14" x14ac:dyDescent="0.25">
      <c r="A51" s="248" t="s">
        <v>177</v>
      </c>
      <c r="B51" s="249" t="s">
        <v>775</v>
      </c>
      <c r="C51" s="248">
        <v>859</v>
      </c>
      <c r="D51" s="248">
        <v>130</v>
      </c>
      <c r="E51" s="248">
        <v>130</v>
      </c>
      <c r="F51" s="248">
        <v>136</v>
      </c>
      <c r="G51" s="248">
        <v>152</v>
      </c>
      <c r="H51" s="248">
        <v>159</v>
      </c>
      <c r="I51" s="248">
        <v>134</v>
      </c>
      <c r="J51" s="248"/>
      <c r="K51" s="248"/>
      <c r="L51" s="248"/>
      <c r="M51" s="250">
        <f>IFERROR(VLOOKUP(A51,'GR8-SCHL 9-21-2015'!$A$5:$C$500,3,FALSE),0)</f>
        <v>0</v>
      </c>
      <c r="N51" s="251" t="str">
        <f t="shared" si="0"/>
        <v/>
      </c>
    </row>
    <row r="52" spans="1:14" x14ac:dyDescent="0.25">
      <c r="A52" s="248" t="s">
        <v>178</v>
      </c>
      <c r="B52" s="249" t="s">
        <v>774</v>
      </c>
      <c r="C52" s="248">
        <v>428</v>
      </c>
      <c r="D52" s="248">
        <v>67</v>
      </c>
      <c r="E52" s="248">
        <v>73</v>
      </c>
      <c r="F52" s="248">
        <v>59</v>
      </c>
      <c r="G52" s="248">
        <v>62</v>
      </c>
      <c r="H52" s="248">
        <v>48</v>
      </c>
      <c r="I52" s="248">
        <v>59</v>
      </c>
      <c r="J52" s="248"/>
      <c r="K52" s="248"/>
      <c r="L52" s="248"/>
      <c r="M52" s="250">
        <f>IFERROR(VLOOKUP(A52,'GR8-SCHL 9-21-2015'!$A$5:$C$500,3,FALSE),0)</f>
        <v>0</v>
      </c>
      <c r="N52" s="251" t="str">
        <f t="shared" si="0"/>
        <v/>
      </c>
    </row>
    <row r="53" spans="1:14" x14ac:dyDescent="0.25">
      <c r="A53" s="248" t="s">
        <v>179</v>
      </c>
      <c r="B53" s="249" t="s">
        <v>773</v>
      </c>
      <c r="C53" s="248">
        <v>388</v>
      </c>
      <c r="D53" s="248">
        <v>41</v>
      </c>
      <c r="E53" s="248">
        <v>60</v>
      </c>
      <c r="F53" s="248">
        <v>60</v>
      </c>
      <c r="G53" s="248">
        <v>67</v>
      </c>
      <c r="H53" s="248">
        <v>82</v>
      </c>
      <c r="I53" s="248">
        <v>65</v>
      </c>
      <c r="J53" s="248"/>
      <c r="K53" s="248"/>
      <c r="L53" s="248"/>
      <c r="M53" s="250">
        <f>IFERROR(VLOOKUP(A53,'GR8-SCHL 9-21-2015'!$A$5:$C$500,3,FALSE),0)</f>
        <v>0</v>
      </c>
      <c r="N53" s="251" t="str">
        <f t="shared" si="0"/>
        <v/>
      </c>
    </row>
    <row r="54" spans="1:14" x14ac:dyDescent="0.25">
      <c r="A54" s="248" t="s">
        <v>180</v>
      </c>
      <c r="B54" s="249" t="s">
        <v>517</v>
      </c>
      <c r="C54" s="248">
        <v>830</v>
      </c>
      <c r="D54" s="248">
        <v>76</v>
      </c>
      <c r="E54" s="248">
        <v>87</v>
      </c>
      <c r="F54" s="248">
        <v>71</v>
      </c>
      <c r="G54" s="248">
        <v>84</v>
      </c>
      <c r="H54" s="248">
        <v>79</v>
      </c>
      <c r="I54" s="248">
        <v>87</v>
      </c>
      <c r="J54" s="248">
        <v>86</v>
      </c>
      <c r="K54" s="248">
        <v>86</v>
      </c>
      <c r="L54" s="248">
        <v>97</v>
      </c>
      <c r="M54" s="250">
        <f>IFERROR(VLOOKUP(A54,'GR8-SCHL 9-21-2015'!$A$5:$C$500,3,FALSE),0)</f>
        <v>0</v>
      </c>
      <c r="N54" s="251">
        <f t="shared" si="0"/>
        <v>97</v>
      </c>
    </row>
    <row r="55" spans="1:14" x14ac:dyDescent="0.25">
      <c r="A55" s="248" t="s">
        <v>181</v>
      </c>
      <c r="B55" s="249" t="s">
        <v>772</v>
      </c>
      <c r="C55" s="248">
        <v>544</v>
      </c>
      <c r="D55" s="248">
        <v>86</v>
      </c>
      <c r="E55" s="248">
        <v>64</v>
      </c>
      <c r="F55" s="248">
        <v>64</v>
      </c>
      <c r="G55" s="248">
        <v>73</v>
      </c>
      <c r="H55" s="248">
        <v>75</v>
      </c>
      <c r="I55" s="248">
        <v>72</v>
      </c>
      <c r="J55" s="248"/>
      <c r="K55" s="248"/>
      <c r="L55" s="248"/>
      <c r="M55" s="250">
        <f>IFERROR(VLOOKUP(A55,'GR8-SCHL 9-21-2015'!$A$5:$C$500,3,FALSE),0)</f>
        <v>0</v>
      </c>
      <c r="N55" s="251" t="str">
        <f t="shared" si="0"/>
        <v/>
      </c>
    </row>
    <row r="56" spans="1:14" x14ac:dyDescent="0.25">
      <c r="A56" s="248" t="s">
        <v>182</v>
      </c>
      <c r="B56" s="249" t="s">
        <v>771</v>
      </c>
      <c r="C56" s="248">
        <v>815</v>
      </c>
      <c r="D56" s="248">
        <v>120</v>
      </c>
      <c r="E56" s="248">
        <v>152</v>
      </c>
      <c r="F56" s="248">
        <v>127</v>
      </c>
      <c r="G56" s="248">
        <v>112</v>
      </c>
      <c r="H56" s="248">
        <v>148</v>
      </c>
      <c r="I56" s="248">
        <v>108</v>
      </c>
      <c r="J56" s="248"/>
      <c r="K56" s="248"/>
      <c r="L56" s="248"/>
      <c r="M56" s="250">
        <f>IFERROR(VLOOKUP(A56,'GR8-SCHL 9-21-2015'!$A$5:$C$500,3,FALSE),0)</f>
        <v>0</v>
      </c>
      <c r="N56" s="251" t="str">
        <f t="shared" si="0"/>
        <v/>
      </c>
    </row>
    <row r="57" spans="1:14" x14ac:dyDescent="0.25">
      <c r="A57" s="248" t="s">
        <v>183</v>
      </c>
      <c r="B57" s="249" t="s">
        <v>770</v>
      </c>
      <c r="C57" s="248">
        <v>595</v>
      </c>
      <c r="D57" s="248">
        <v>77</v>
      </c>
      <c r="E57" s="248">
        <v>85</v>
      </c>
      <c r="F57" s="248">
        <v>118</v>
      </c>
      <c r="G57" s="248">
        <v>90</v>
      </c>
      <c r="H57" s="248">
        <v>102</v>
      </c>
      <c r="I57" s="248">
        <v>96</v>
      </c>
      <c r="J57" s="248"/>
      <c r="K57" s="248"/>
      <c r="L57" s="248"/>
      <c r="M57" s="250">
        <f>IFERROR(VLOOKUP(A57,'GR8-SCHL 9-21-2015'!$A$5:$C$500,3,FALSE),0)</f>
        <v>0</v>
      </c>
      <c r="N57" s="251" t="str">
        <f t="shared" si="0"/>
        <v/>
      </c>
    </row>
    <row r="58" spans="1:14" x14ac:dyDescent="0.25">
      <c r="A58" s="248" t="s">
        <v>184</v>
      </c>
      <c r="B58" s="249" t="s">
        <v>769</v>
      </c>
      <c r="C58" s="248">
        <v>477</v>
      </c>
      <c r="D58" s="248">
        <v>83</v>
      </c>
      <c r="E58" s="248">
        <v>78</v>
      </c>
      <c r="F58" s="248">
        <v>75</v>
      </c>
      <c r="G58" s="248">
        <v>85</v>
      </c>
      <c r="H58" s="248">
        <v>74</v>
      </c>
      <c r="I58" s="248">
        <v>64</v>
      </c>
      <c r="J58" s="248"/>
      <c r="K58" s="248"/>
      <c r="L58" s="248"/>
      <c r="M58" s="250">
        <f>IFERROR(VLOOKUP(A58,'GR8-SCHL 9-21-2015'!$A$5:$C$500,3,FALSE),0)</f>
        <v>0</v>
      </c>
      <c r="N58" s="251" t="str">
        <f t="shared" si="0"/>
        <v/>
      </c>
    </row>
    <row r="59" spans="1:14" x14ac:dyDescent="0.25">
      <c r="A59" s="248" t="s">
        <v>185</v>
      </c>
      <c r="B59" s="249" t="s">
        <v>768</v>
      </c>
      <c r="C59" s="248">
        <v>302</v>
      </c>
      <c r="D59" s="248">
        <v>63</v>
      </c>
      <c r="E59" s="248">
        <v>56</v>
      </c>
      <c r="F59" s="248">
        <v>46</v>
      </c>
      <c r="G59" s="248">
        <v>54</v>
      </c>
      <c r="H59" s="248">
        <v>43</v>
      </c>
      <c r="I59" s="248">
        <v>40</v>
      </c>
      <c r="J59" s="248"/>
      <c r="K59" s="248"/>
      <c r="L59" s="248"/>
      <c r="M59" s="250">
        <f>IFERROR(VLOOKUP(A59,'GR8-SCHL 9-21-2015'!$A$5:$C$500,3,FALSE),0)</f>
        <v>0</v>
      </c>
      <c r="N59" s="251" t="str">
        <f t="shared" si="0"/>
        <v/>
      </c>
    </row>
    <row r="60" spans="1:14" x14ac:dyDescent="0.25">
      <c r="A60" s="248" t="s">
        <v>186</v>
      </c>
      <c r="B60" s="249" t="s">
        <v>767</v>
      </c>
      <c r="C60" s="248">
        <v>560</v>
      </c>
      <c r="D60" s="248">
        <v>86</v>
      </c>
      <c r="E60" s="248">
        <v>100</v>
      </c>
      <c r="F60" s="248">
        <v>89</v>
      </c>
      <c r="G60" s="248">
        <v>77</v>
      </c>
      <c r="H60" s="248">
        <v>87</v>
      </c>
      <c r="I60" s="248">
        <v>68</v>
      </c>
      <c r="J60" s="248"/>
      <c r="K60" s="248"/>
      <c r="L60" s="248"/>
      <c r="M60" s="250">
        <f>IFERROR(VLOOKUP(A60,'GR8-SCHL 9-21-2015'!$A$5:$C$500,3,FALSE),0)</f>
        <v>0</v>
      </c>
      <c r="N60" s="251" t="str">
        <f t="shared" si="0"/>
        <v/>
      </c>
    </row>
    <row r="61" spans="1:14" x14ac:dyDescent="0.25">
      <c r="A61" s="248" t="s">
        <v>187</v>
      </c>
      <c r="B61" s="249" t="s">
        <v>542</v>
      </c>
      <c r="C61" s="248">
        <v>24</v>
      </c>
      <c r="D61" s="248">
        <v>3</v>
      </c>
      <c r="E61" s="248">
        <v>3</v>
      </c>
      <c r="F61" s="248">
        <v>3</v>
      </c>
      <c r="G61" s="248"/>
      <c r="H61" s="248"/>
      <c r="I61" s="248"/>
      <c r="J61" s="248"/>
      <c r="K61" s="248"/>
      <c r="L61" s="248"/>
      <c r="M61" s="250">
        <f>IFERROR(VLOOKUP(A61,'GR8-SCHL 9-21-2015'!$A$5:$C$500,3,FALSE),0)</f>
        <v>0</v>
      </c>
      <c r="N61" s="251" t="str">
        <f t="shared" si="0"/>
        <v/>
      </c>
    </row>
    <row r="62" spans="1:14" x14ac:dyDescent="0.25">
      <c r="A62" s="248" t="s">
        <v>188</v>
      </c>
      <c r="B62" s="249" t="s">
        <v>766</v>
      </c>
      <c r="C62" s="248">
        <v>1019</v>
      </c>
      <c r="D62" s="248">
        <v>113</v>
      </c>
      <c r="E62" s="248">
        <v>115</v>
      </c>
      <c r="F62" s="248">
        <v>116</v>
      </c>
      <c r="G62" s="248">
        <v>113</v>
      </c>
      <c r="H62" s="248">
        <v>114</v>
      </c>
      <c r="I62" s="248">
        <v>113</v>
      </c>
      <c r="J62" s="248">
        <v>114</v>
      </c>
      <c r="K62" s="248">
        <v>113</v>
      </c>
      <c r="L62" s="248">
        <v>108</v>
      </c>
      <c r="M62" s="250">
        <f>IFERROR(VLOOKUP(A62,'GR8-SCHL 9-21-2015'!$A$5:$C$500,3,FALSE),0)</f>
        <v>36</v>
      </c>
      <c r="N62" s="251">
        <f t="shared" si="0"/>
        <v>72</v>
      </c>
    </row>
    <row r="63" spans="1:14" x14ac:dyDescent="0.25">
      <c r="A63" s="248" t="s">
        <v>189</v>
      </c>
      <c r="B63" s="249" t="s">
        <v>848</v>
      </c>
      <c r="C63" s="248">
        <v>812</v>
      </c>
      <c r="D63" s="248">
        <v>87</v>
      </c>
      <c r="E63" s="248">
        <v>93</v>
      </c>
      <c r="F63" s="248">
        <v>99</v>
      </c>
      <c r="G63" s="248">
        <v>99</v>
      </c>
      <c r="H63" s="248">
        <v>92</v>
      </c>
      <c r="I63" s="248">
        <v>89</v>
      </c>
      <c r="J63" s="248">
        <v>80</v>
      </c>
      <c r="K63" s="248">
        <v>90</v>
      </c>
      <c r="L63" s="248">
        <v>64</v>
      </c>
      <c r="M63" s="250">
        <f>IFERROR(VLOOKUP(A63,'GR8-SCHL 9-21-2015'!$A$5:$C$500,3,FALSE),0)</f>
        <v>0</v>
      </c>
      <c r="N63" s="251">
        <f t="shared" si="0"/>
        <v>64</v>
      </c>
    </row>
    <row r="64" spans="1:14" x14ac:dyDescent="0.25">
      <c r="A64" s="248" t="s">
        <v>5190</v>
      </c>
      <c r="B64" s="249" t="s">
        <v>5149</v>
      </c>
      <c r="C64" s="248">
        <v>175</v>
      </c>
      <c r="D64" s="248">
        <v>34</v>
      </c>
      <c r="E64" s="248">
        <v>29</v>
      </c>
      <c r="F64" s="248">
        <v>31</v>
      </c>
      <c r="G64" s="248">
        <v>35</v>
      </c>
      <c r="H64" s="248">
        <v>24</v>
      </c>
      <c r="I64" s="248">
        <v>22</v>
      </c>
      <c r="J64" s="248"/>
      <c r="K64" s="248"/>
      <c r="L64" s="248"/>
      <c r="M64" s="250">
        <f>IFERROR(VLOOKUP(A64,'GR8-SCHL 9-21-2015'!$A$5:$C$500,3,FALSE),0)</f>
        <v>0</v>
      </c>
      <c r="N64" s="251" t="str">
        <f t="shared" si="0"/>
        <v/>
      </c>
    </row>
    <row r="65" spans="1:14" x14ac:dyDescent="0.25">
      <c r="A65" s="248" t="s">
        <v>190</v>
      </c>
      <c r="B65" s="249" t="s">
        <v>765</v>
      </c>
      <c r="C65" s="248">
        <v>1164</v>
      </c>
      <c r="D65" s="248">
        <v>179</v>
      </c>
      <c r="E65" s="248">
        <v>175</v>
      </c>
      <c r="F65" s="248">
        <v>185</v>
      </c>
      <c r="G65" s="248">
        <v>179</v>
      </c>
      <c r="H65" s="248">
        <v>187</v>
      </c>
      <c r="I65" s="248">
        <v>151</v>
      </c>
      <c r="J65" s="248"/>
      <c r="K65" s="248"/>
      <c r="L65" s="248"/>
      <c r="M65" s="250">
        <f>IFERROR(VLOOKUP(A65,'GR8-SCHL 9-21-2015'!$A$5:$C$500,3,FALSE),0)</f>
        <v>0</v>
      </c>
      <c r="N65" s="251" t="str">
        <f t="shared" si="0"/>
        <v/>
      </c>
    </row>
    <row r="66" spans="1:14" x14ac:dyDescent="0.25">
      <c r="A66" s="248" t="s">
        <v>191</v>
      </c>
      <c r="B66" s="249" t="s">
        <v>511</v>
      </c>
      <c r="C66" s="248">
        <v>954</v>
      </c>
      <c r="D66" s="248"/>
      <c r="E66" s="248">
        <v>172</v>
      </c>
      <c r="F66" s="248">
        <v>158</v>
      </c>
      <c r="G66" s="248">
        <v>228</v>
      </c>
      <c r="H66" s="248">
        <v>224</v>
      </c>
      <c r="I66" s="248">
        <v>172</v>
      </c>
      <c r="J66" s="248"/>
      <c r="K66" s="248"/>
      <c r="L66" s="248"/>
      <c r="M66" s="250">
        <f>IFERROR(VLOOKUP(A66,'GR8-SCHL 9-21-2015'!$A$5:$C$500,3,FALSE),0)</f>
        <v>0</v>
      </c>
      <c r="N66" s="251" t="str">
        <f t="shared" si="0"/>
        <v/>
      </c>
    </row>
    <row r="67" spans="1:14" x14ac:dyDescent="0.25">
      <c r="A67" s="248" t="s">
        <v>764</v>
      </c>
      <c r="B67" s="249" t="s">
        <v>972</v>
      </c>
      <c r="C67" s="248">
        <v>572</v>
      </c>
      <c r="D67" s="248">
        <v>41</v>
      </c>
      <c r="E67" s="248">
        <v>98</v>
      </c>
      <c r="F67" s="248">
        <v>73</v>
      </c>
      <c r="G67" s="248">
        <v>54</v>
      </c>
      <c r="H67" s="248">
        <v>110</v>
      </c>
      <c r="I67" s="248">
        <v>79</v>
      </c>
      <c r="J67" s="248">
        <v>66</v>
      </c>
      <c r="K67" s="248">
        <v>42</v>
      </c>
      <c r="L67" s="248">
        <v>9</v>
      </c>
      <c r="M67" s="250">
        <f>IFERROR(VLOOKUP(A67,'GR8-SCHL 9-21-2015'!$A$5:$C$500,3,FALSE),0)</f>
        <v>0</v>
      </c>
      <c r="N67" s="251">
        <f t="shared" si="0"/>
        <v>9</v>
      </c>
    </row>
    <row r="68" spans="1:14" x14ac:dyDescent="0.25">
      <c r="A68" s="248" t="s">
        <v>763</v>
      </c>
      <c r="B68" s="249" t="s">
        <v>532</v>
      </c>
      <c r="C68" s="248">
        <v>528</v>
      </c>
      <c r="D68" s="248">
        <v>75</v>
      </c>
      <c r="E68" s="248">
        <v>87</v>
      </c>
      <c r="F68" s="248">
        <v>124</v>
      </c>
      <c r="G68" s="248">
        <v>112</v>
      </c>
      <c r="H68" s="248">
        <v>106</v>
      </c>
      <c r="I68" s="248">
        <v>24</v>
      </c>
      <c r="J68" s="248"/>
      <c r="K68" s="248"/>
      <c r="L68" s="248"/>
      <c r="M68" s="250">
        <f>IFERROR(VLOOKUP(A68,'GR8-SCHL 9-21-2015'!$A$5:$C$500,3,FALSE),0)</f>
        <v>0</v>
      </c>
      <c r="N68" s="251" t="str">
        <f t="shared" ref="N68:N131" si="1">IF(L68="","",L68-M68)</f>
        <v/>
      </c>
    </row>
    <row r="69" spans="1:14" x14ac:dyDescent="0.25">
      <c r="A69" s="248" t="s">
        <v>192</v>
      </c>
      <c r="B69" s="249" t="s">
        <v>101</v>
      </c>
      <c r="C69" s="248">
        <v>954</v>
      </c>
      <c r="D69" s="248">
        <v>114</v>
      </c>
      <c r="E69" s="248">
        <v>118</v>
      </c>
      <c r="F69" s="248">
        <v>141</v>
      </c>
      <c r="G69" s="248">
        <v>109</v>
      </c>
      <c r="H69" s="248">
        <v>88</v>
      </c>
      <c r="I69" s="248">
        <v>93</v>
      </c>
      <c r="J69" s="248">
        <v>128</v>
      </c>
      <c r="K69" s="248">
        <v>96</v>
      </c>
      <c r="L69" s="248">
        <v>67</v>
      </c>
      <c r="M69" s="250">
        <f>IFERROR(VLOOKUP(A69,'GR8-SCHL 9-21-2015'!$A$5:$C$500,3,FALSE),0)</f>
        <v>20</v>
      </c>
      <c r="N69" s="251">
        <f t="shared" si="1"/>
        <v>47</v>
      </c>
    </row>
    <row r="70" spans="1:14" x14ac:dyDescent="0.25">
      <c r="A70" s="248" t="s">
        <v>193</v>
      </c>
      <c r="B70" s="249" t="s">
        <v>762</v>
      </c>
      <c r="C70" s="248">
        <v>857</v>
      </c>
      <c r="D70" s="248">
        <v>143</v>
      </c>
      <c r="E70" s="248">
        <v>146</v>
      </c>
      <c r="F70" s="248">
        <v>136</v>
      </c>
      <c r="G70" s="248">
        <v>151</v>
      </c>
      <c r="H70" s="248">
        <v>117</v>
      </c>
      <c r="I70" s="248">
        <v>146</v>
      </c>
      <c r="J70" s="248"/>
      <c r="K70" s="248"/>
      <c r="L70" s="248"/>
      <c r="M70" s="250">
        <f>IFERROR(VLOOKUP(A70,'GR8-SCHL 9-21-2015'!$A$5:$C$500,3,FALSE),0)</f>
        <v>0</v>
      </c>
      <c r="N70" s="251" t="str">
        <f t="shared" si="1"/>
        <v/>
      </c>
    </row>
    <row r="71" spans="1:14" x14ac:dyDescent="0.25">
      <c r="A71" s="248" t="s">
        <v>761</v>
      </c>
      <c r="B71" s="249" t="s">
        <v>552</v>
      </c>
      <c r="C71" s="248">
        <v>23</v>
      </c>
      <c r="D71" s="248">
        <v>7</v>
      </c>
      <c r="E71" s="248">
        <v>3</v>
      </c>
      <c r="F71" s="248">
        <v>6</v>
      </c>
      <c r="G71" s="248"/>
      <c r="H71" s="248">
        <v>2</v>
      </c>
      <c r="I71" s="248"/>
      <c r="J71" s="248">
        <v>1</v>
      </c>
      <c r="K71" s="248">
        <v>1</v>
      </c>
      <c r="L71" s="248">
        <v>1</v>
      </c>
      <c r="M71" s="250">
        <f>IFERROR(VLOOKUP(A71,'GR8-SCHL 9-21-2015'!$A$5:$C$500,3,FALSE),0)</f>
        <v>0</v>
      </c>
      <c r="N71" s="251">
        <f t="shared" si="1"/>
        <v>1</v>
      </c>
    </row>
    <row r="72" spans="1:14" x14ac:dyDescent="0.25">
      <c r="A72" s="248" t="s">
        <v>194</v>
      </c>
      <c r="B72" s="249" t="s">
        <v>760</v>
      </c>
      <c r="C72" s="248">
        <v>461</v>
      </c>
      <c r="D72" s="248">
        <v>74</v>
      </c>
      <c r="E72" s="248">
        <v>69</v>
      </c>
      <c r="F72" s="248">
        <v>73</v>
      </c>
      <c r="G72" s="248">
        <v>74</v>
      </c>
      <c r="H72" s="248">
        <v>67</v>
      </c>
      <c r="I72" s="248">
        <v>85</v>
      </c>
      <c r="J72" s="248"/>
      <c r="K72" s="248"/>
      <c r="L72" s="248"/>
      <c r="M72" s="250">
        <f>IFERROR(VLOOKUP(A72,'GR8-SCHL 9-21-2015'!$A$5:$C$500,3,FALSE),0)</f>
        <v>0</v>
      </c>
      <c r="N72" s="251" t="str">
        <f t="shared" si="1"/>
        <v/>
      </c>
    </row>
    <row r="73" spans="1:14" x14ac:dyDescent="0.25">
      <c r="A73" s="248" t="s">
        <v>195</v>
      </c>
      <c r="B73" s="249" t="s">
        <v>74</v>
      </c>
      <c r="C73" s="248">
        <v>1446</v>
      </c>
      <c r="D73" s="248">
        <v>149</v>
      </c>
      <c r="E73" s="248">
        <v>151</v>
      </c>
      <c r="F73" s="248">
        <v>155</v>
      </c>
      <c r="G73" s="248">
        <v>174</v>
      </c>
      <c r="H73" s="248">
        <v>155</v>
      </c>
      <c r="I73" s="248">
        <v>172</v>
      </c>
      <c r="J73" s="248">
        <v>145</v>
      </c>
      <c r="K73" s="248">
        <v>154</v>
      </c>
      <c r="L73" s="248">
        <v>159</v>
      </c>
      <c r="M73" s="250">
        <f>IFERROR(VLOOKUP(A73,'GR8-SCHL 9-21-2015'!$A$5:$C$500,3,FALSE),0)</f>
        <v>0</v>
      </c>
      <c r="N73" s="251">
        <f t="shared" si="1"/>
        <v>159</v>
      </c>
    </row>
    <row r="74" spans="1:14" x14ac:dyDescent="0.25">
      <c r="A74" s="248" t="s">
        <v>196</v>
      </c>
      <c r="B74" s="249" t="s">
        <v>759</v>
      </c>
      <c r="C74" s="248">
        <v>406</v>
      </c>
      <c r="D74" s="248">
        <v>65</v>
      </c>
      <c r="E74" s="248">
        <v>81</v>
      </c>
      <c r="F74" s="248">
        <v>74</v>
      </c>
      <c r="G74" s="248">
        <v>69</v>
      </c>
      <c r="H74" s="248">
        <v>55</v>
      </c>
      <c r="I74" s="248">
        <v>43</v>
      </c>
      <c r="J74" s="248"/>
      <c r="K74" s="248"/>
      <c r="L74" s="248"/>
      <c r="M74" s="250">
        <f>IFERROR(VLOOKUP(A74,'GR8-SCHL 9-21-2015'!$A$5:$C$500,3,FALSE),0)</f>
        <v>0</v>
      </c>
      <c r="N74" s="251" t="str">
        <f t="shared" si="1"/>
        <v/>
      </c>
    </row>
    <row r="75" spans="1:14" x14ac:dyDescent="0.25">
      <c r="A75" s="248" t="s">
        <v>197</v>
      </c>
      <c r="B75" s="249" t="s">
        <v>758</v>
      </c>
      <c r="C75" s="248">
        <v>600</v>
      </c>
      <c r="D75" s="248">
        <v>83</v>
      </c>
      <c r="E75" s="248">
        <v>88</v>
      </c>
      <c r="F75" s="248">
        <v>119</v>
      </c>
      <c r="G75" s="248">
        <v>107</v>
      </c>
      <c r="H75" s="248">
        <v>83</v>
      </c>
      <c r="I75" s="248">
        <v>101</v>
      </c>
      <c r="J75" s="248"/>
      <c r="K75" s="248"/>
      <c r="L75" s="248"/>
      <c r="M75" s="250">
        <f>IFERROR(VLOOKUP(A75,'GR8-SCHL 9-21-2015'!$A$5:$C$500,3,FALSE),0)</f>
        <v>0</v>
      </c>
      <c r="N75" s="251" t="str">
        <f t="shared" si="1"/>
        <v/>
      </c>
    </row>
    <row r="76" spans="1:14" x14ac:dyDescent="0.25">
      <c r="A76" s="248" t="s">
        <v>198</v>
      </c>
      <c r="B76" s="249" t="s">
        <v>5150</v>
      </c>
      <c r="C76" s="248">
        <v>303</v>
      </c>
      <c r="D76" s="248">
        <v>37</v>
      </c>
      <c r="E76" s="248">
        <v>36</v>
      </c>
      <c r="F76" s="248">
        <v>40</v>
      </c>
      <c r="G76" s="248">
        <v>34</v>
      </c>
      <c r="H76" s="248">
        <v>69</v>
      </c>
      <c r="I76" s="248">
        <v>43</v>
      </c>
      <c r="J76" s="248">
        <v>24</v>
      </c>
      <c r="K76" s="248"/>
      <c r="L76" s="248"/>
      <c r="M76" s="250">
        <f>IFERROR(VLOOKUP(A76,'GR8-SCHL 9-21-2015'!$A$5:$C$500,3,FALSE),0)</f>
        <v>0</v>
      </c>
      <c r="N76" s="251" t="str">
        <f t="shared" si="1"/>
        <v/>
      </c>
    </row>
    <row r="77" spans="1:14" x14ac:dyDescent="0.25">
      <c r="A77" s="248" t="s">
        <v>199</v>
      </c>
      <c r="B77" s="249" t="s">
        <v>5</v>
      </c>
      <c r="C77" s="248">
        <v>1513</v>
      </c>
      <c r="D77" s="248">
        <v>126</v>
      </c>
      <c r="E77" s="248">
        <v>183</v>
      </c>
      <c r="F77" s="248">
        <v>164</v>
      </c>
      <c r="G77" s="248">
        <v>135</v>
      </c>
      <c r="H77" s="248">
        <v>188</v>
      </c>
      <c r="I77" s="248">
        <v>172</v>
      </c>
      <c r="J77" s="248">
        <v>165</v>
      </c>
      <c r="K77" s="248">
        <v>175</v>
      </c>
      <c r="L77" s="248">
        <v>187</v>
      </c>
      <c r="M77" s="250">
        <f>IFERROR(VLOOKUP(A77,'GR8-SCHL 9-21-2015'!$A$5:$C$500,3,FALSE),0)</f>
        <v>23</v>
      </c>
      <c r="N77" s="251">
        <f t="shared" si="1"/>
        <v>164</v>
      </c>
    </row>
    <row r="78" spans="1:14" x14ac:dyDescent="0.25">
      <c r="A78" s="248" t="s">
        <v>200</v>
      </c>
      <c r="B78" s="249" t="s">
        <v>756</v>
      </c>
      <c r="C78" s="248">
        <v>192</v>
      </c>
      <c r="D78" s="248">
        <v>28</v>
      </c>
      <c r="E78" s="248">
        <v>38</v>
      </c>
      <c r="F78" s="248">
        <v>38</v>
      </c>
      <c r="G78" s="248">
        <v>35</v>
      </c>
      <c r="H78" s="248">
        <v>22</v>
      </c>
      <c r="I78" s="248">
        <v>31</v>
      </c>
      <c r="J78" s="248"/>
      <c r="K78" s="248"/>
      <c r="L78" s="248"/>
      <c r="M78" s="250">
        <f>IFERROR(VLOOKUP(A78,'GR8-SCHL 9-21-2015'!$A$5:$C$500,3,FALSE),0)</f>
        <v>0</v>
      </c>
      <c r="N78" s="251" t="str">
        <f t="shared" si="1"/>
        <v/>
      </c>
    </row>
    <row r="79" spans="1:14" x14ac:dyDescent="0.25">
      <c r="A79" s="248" t="s">
        <v>201</v>
      </c>
      <c r="B79" s="249" t="s">
        <v>102</v>
      </c>
      <c r="C79" s="248">
        <v>989</v>
      </c>
      <c r="D79" s="248">
        <v>121</v>
      </c>
      <c r="E79" s="248">
        <v>149</v>
      </c>
      <c r="F79" s="248">
        <v>151</v>
      </c>
      <c r="G79" s="248">
        <v>171</v>
      </c>
      <c r="H79" s="248">
        <v>171</v>
      </c>
      <c r="I79" s="248">
        <v>167</v>
      </c>
      <c r="J79" s="248"/>
      <c r="K79" s="248"/>
      <c r="L79" s="248"/>
      <c r="M79" s="250">
        <f>IFERROR(VLOOKUP(A79,'GR8-SCHL 9-21-2015'!$A$5:$C$500,3,FALSE),0)</f>
        <v>0</v>
      </c>
      <c r="N79" s="251" t="str">
        <f t="shared" si="1"/>
        <v/>
      </c>
    </row>
    <row r="80" spans="1:14" x14ac:dyDescent="0.25">
      <c r="A80" s="248" t="s">
        <v>202</v>
      </c>
      <c r="B80" s="249" t="s">
        <v>959</v>
      </c>
      <c r="C80" s="248">
        <v>444</v>
      </c>
      <c r="D80" s="248">
        <v>48</v>
      </c>
      <c r="E80" s="248">
        <v>38</v>
      </c>
      <c r="F80" s="248">
        <v>48</v>
      </c>
      <c r="G80" s="248">
        <v>47</v>
      </c>
      <c r="H80" s="248">
        <v>36</v>
      </c>
      <c r="I80" s="248">
        <v>30</v>
      </c>
      <c r="J80" s="248">
        <v>45</v>
      </c>
      <c r="K80" s="248">
        <v>52</v>
      </c>
      <c r="L80" s="248">
        <v>46</v>
      </c>
      <c r="M80" s="250">
        <f>IFERROR(VLOOKUP(A80,'GR8-SCHL 9-21-2015'!$A$5:$C$500,3,FALSE),0)</f>
        <v>0</v>
      </c>
      <c r="N80" s="251">
        <f t="shared" si="1"/>
        <v>46</v>
      </c>
    </row>
    <row r="81" spans="1:14" x14ac:dyDescent="0.25">
      <c r="A81" s="248" t="s">
        <v>203</v>
      </c>
      <c r="B81" s="249" t="s">
        <v>960</v>
      </c>
      <c r="C81" s="248">
        <v>388</v>
      </c>
      <c r="D81" s="248">
        <v>38</v>
      </c>
      <c r="E81" s="248">
        <v>58</v>
      </c>
      <c r="F81" s="248">
        <v>37</v>
      </c>
      <c r="G81" s="248">
        <v>42</v>
      </c>
      <c r="H81" s="248">
        <v>47</v>
      </c>
      <c r="I81" s="248">
        <v>55</v>
      </c>
      <c r="J81" s="248">
        <v>31</v>
      </c>
      <c r="K81" s="248">
        <v>26</v>
      </c>
      <c r="L81" s="248">
        <v>8</v>
      </c>
      <c r="M81" s="250">
        <f>IFERROR(VLOOKUP(A81,'GR8-SCHL 9-21-2015'!$A$5:$C$500,3,FALSE),0)</f>
        <v>0</v>
      </c>
      <c r="N81" s="251">
        <f t="shared" si="1"/>
        <v>8</v>
      </c>
    </row>
    <row r="82" spans="1:14" x14ac:dyDescent="0.25">
      <c r="A82" s="248" t="s">
        <v>204</v>
      </c>
      <c r="B82" s="249" t="s">
        <v>755</v>
      </c>
      <c r="C82" s="248">
        <v>584</v>
      </c>
      <c r="D82" s="248">
        <v>60</v>
      </c>
      <c r="E82" s="248">
        <v>61</v>
      </c>
      <c r="F82" s="248">
        <v>78</v>
      </c>
      <c r="G82" s="248">
        <v>102</v>
      </c>
      <c r="H82" s="248">
        <v>106</v>
      </c>
      <c r="I82" s="248">
        <v>114</v>
      </c>
      <c r="J82" s="248"/>
      <c r="K82" s="248"/>
      <c r="L82" s="248"/>
      <c r="M82" s="250">
        <f>IFERROR(VLOOKUP(A82,'GR8-SCHL 9-21-2015'!$A$5:$C$500,3,FALSE),0)</f>
        <v>0</v>
      </c>
      <c r="N82" s="251" t="str">
        <f t="shared" si="1"/>
        <v/>
      </c>
    </row>
    <row r="83" spans="1:14" x14ac:dyDescent="0.25">
      <c r="A83" s="248" t="s">
        <v>205</v>
      </c>
      <c r="B83" s="249" t="s">
        <v>754</v>
      </c>
      <c r="C83" s="248">
        <v>438</v>
      </c>
      <c r="D83" s="248">
        <v>52</v>
      </c>
      <c r="E83" s="248">
        <v>67</v>
      </c>
      <c r="F83" s="248">
        <v>60</v>
      </c>
      <c r="G83" s="248">
        <v>91</v>
      </c>
      <c r="H83" s="248">
        <v>58</v>
      </c>
      <c r="I83" s="248">
        <v>69</v>
      </c>
      <c r="J83" s="248"/>
      <c r="K83" s="248"/>
      <c r="L83" s="248"/>
      <c r="M83" s="250">
        <f>IFERROR(VLOOKUP(A83,'GR8-SCHL 9-21-2015'!$A$5:$C$500,3,FALSE),0)</f>
        <v>0</v>
      </c>
      <c r="N83" s="251" t="str">
        <f t="shared" si="1"/>
        <v/>
      </c>
    </row>
    <row r="84" spans="1:14" x14ac:dyDescent="0.25">
      <c r="A84" s="248" t="s">
        <v>206</v>
      </c>
      <c r="B84" s="249" t="s">
        <v>753</v>
      </c>
      <c r="C84" s="248">
        <v>463</v>
      </c>
      <c r="D84" s="248">
        <v>73</v>
      </c>
      <c r="E84" s="248">
        <v>78</v>
      </c>
      <c r="F84" s="248">
        <v>70</v>
      </c>
      <c r="G84" s="248">
        <v>88</v>
      </c>
      <c r="H84" s="248">
        <v>78</v>
      </c>
      <c r="I84" s="248">
        <v>57</v>
      </c>
      <c r="J84" s="248"/>
      <c r="K84" s="248"/>
      <c r="L84" s="248"/>
      <c r="M84" s="250">
        <f>IFERROR(VLOOKUP(A84,'GR8-SCHL 9-21-2015'!$A$5:$C$500,3,FALSE),0)</f>
        <v>0</v>
      </c>
      <c r="N84" s="251" t="str">
        <f t="shared" si="1"/>
        <v/>
      </c>
    </row>
    <row r="85" spans="1:14" x14ac:dyDescent="0.25">
      <c r="A85" s="248" t="s">
        <v>207</v>
      </c>
      <c r="B85" s="249" t="s">
        <v>961</v>
      </c>
      <c r="C85" s="248">
        <v>429</v>
      </c>
      <c r="D85" s="248">
        <v>49</v>
      </c>
      <c r="E85" s="248">
        <v>55</v>
      </c>
      <c r="F85" s="248">
        <v>46</v>
      </c>
      <c r="G85" s="248">
        <v>50</v>
      </c>
      <c r="H85" s="248">
        <v>54</v>
      </c>
      <c r="I85" s="248">
        <v>44</v>
      </c>
      <c r="J85" s="248">
        <v>42</v>
      </c>
      <c r="K85" s="248">
        <v>35</v>
      </c>
      <c r="L85" s="248">
        <v>35</v>
      </c>
      <c r="M85" s="250">
        <f>IFERROR(VLOOKUP(A85,'GR8-SCHL 9-21-2015'!$A$5:$C$500,3,FALSE),0)</f>
        <v>0</v>
      </c>
      <c r="N85" s="251">
        <f t="shared" si="1"/>
        <v>35</v>
      </c>
    </row>
    <row r="86" spans="1:14" x14ac:dyDescent="0.25">
      <c r="A86" s="248" t="s">
        <v>208</v>
      </c>
      <c r="B86" s="249" t="s">
        <v>752</v>
      </c>
      <c r="C86" s="248">
        <v>359</v>
      </c>
      <c r="D86" s="248">
        <v>57</v>
      </c>
      <c r="E86" s="248">
        <v>57</v>
      </c>
      <c r="F86" s="248">
        <v>59</v>
      </c>
      <c r="G86" s="248">
        <v>62</v>
      </c>
      <c r="H86" s="248">
        <v>62</v>
      </c>
      <c r="I86" s="248">
        <v>43</v>
      </c>
      <c r="J86" s="248"/>
      <c r="K86" s="248"/>
      <c r="L86" s="248"/>
      <c r="M86" s="250">
        <f>IFERROR(VLOOKUP(A86,'GR8-SCHL 9-21-2015'!$A$5:$C$500,3,FALSE),0)</f>
        <v>0</v>
      </c>
      <c r="N86" s="251" t="str">
        <f t="shared" si="1"/>
        <v/>
      </c>
    </row>
    <row r="87" spans="1:14" x14ac:dyDescent="0.25">
      <c r="A87" s="248" t="s">
        <v>209</v>
      </c>
      <c r="B87" s="249" t="s">
        <v>856</v>
      </c>
      <c r="C87" s="248">
        <v>437</v>
      </c>
      <c r="D87" s="248">
        <v>46</v>
      </c>
      <c r="E87" s="248">
        <v>46</v>
      </c>
      <c r="F87" s="248">
        <v>41</v>
      </c>
      <c r="G87" s="248">
        <v>37</v>
      </c>
      <c r="H87" s="248">
        <v>42</v>
      </c>
      <c r="I87" s="248">
        <v>42</v>
      </c>
      <c r="J87" s="248">
        <v>40</v>
      </c>
      <c r="K87" s="248">
        <v>53</v>
      </c>
      <c r="L87" s="248">
        <v>41</v>
      </c>
      <c r="M87" s="250">
        <f>IFERROR(VLOOKUP(A87,'GR8-SCHL 9-21-2015'!$A$5:$C$500,3,FALSE),0)</f>
        <v>0</v>
      </c>
      <c r="N87" s="251">
        <f t="shared" si="1"/>
        <v>41</v>
      </c>
    </row>
    <row r="88" spans="1:14" x14ac:dyDescent="0.25">
      <c r="A88" s="248" t="s">
        <v>210</v>
      </c>
      <c r="B88" s="249" t="s">
        <v>751</v>
      </c>
      <c r="C88" s="248">
        <v>790</v>
      </c>
      <c r="D88" s="248">
        <v>98</v>
      </c>
      <c r="E88" s="248">
        <v>129</v>
      </c>
      <c r="F88" s="248">
        <v>134</v>
      </c>
      <c r="G88" s="248">
        <v>134</v>
      </c>
      <c r="H88" s="248">
        <v>128</v>
      </c>
      <c r="I88" s="248">
        <v>144</v>
      </c>
      <c r="J88" s="248"/>
      <c r="K88" s="248"/>
      <c r="L88" s="248"/>
      <c r="M88" s="250">
        <f>IFERROR(VLOOKUP(A88,'GR8-SCHL 9-21-2015'!$A$5:$C$500,3,FALSE),0)</f>
        <v>0</v>
      </c>
      <c r="N88" s="251" t="str">
        <f t="shared" si="1"/>
        <v/>
      </c>
    </row>
    <row r="89" spans="1:14" x14ac:dyDescent="0.25">
      <c r="A89" s="248" t="s">
        <v>211</v>
      </c>
      <c r="B89" s="249" t="s">
        <v>18</v>
      </c>
      <c r="C89" s="248">
        <v>1003</v>
      </c>
      <c r="D89" s="248">
        <v>94</v>
      </c>
      <c r="E89" s="248">
        <v>88</v>
      </c>
      <c r="F89" s="248">
        <v>104</v>
      </c>
      <c r="G89" s="248">
        <v>94</v>
      </c>
      <c r="H89" s="248">
        <v>128</v>
      </c>
      <c r="I89" s="248">
        <v>97</v>
      </c>
      <c r="J89" s="248">
        <v>107</v>
      </c>
      <c r="K89" s="248">
        <v>118</v>
      </c>
      <c r="L89" s="248">
        <v>139</v>
      </c>
      <c r="M89" s="250">
        <f>IFERROR(VLOOKUP(A89,'GR8-SCHL 9-21-2015'!$A$5:$C$500,3,FALSE),0)</f>
        <v>0</v>
      </c>
      <c r="N89" s="251">
        <f t="shared" si="1"/>
        <v>139</v>
      </c>
    </row>
    <row r="90" spans="1:14" x14ac:dyDescent="0.25">
      <c r="A90" s="248" t="s">
        <v>212</v>
      </c>
      <c r="B90" s="249" t="s">
        <v>750</v>
      </c>
      <c r="C90" s="248">
        <v>616</v>
      </c>
      <c r="D90" s="248">
        <v>89</v>
      </c>
      <c r="E90" s="248">
        <v>104</v>
      </c>
      <c r="F90" s="248">
        <v>96</v>
      </c>
      <c r="G90" s="248">
        <v>99</v>
      </c>
      <c r="H90" s="248">
        <v>92</v>
      </c>
      <c r="I90" s="248">
        <v>107</v>
      </c>
      <c r="J90" s="248"/>
      <c r="K90" s="248"/>
      <c r="L90" s="248"/>
      <c r="M90" s="250">
        <f>IFERROR(VLOOKUP(A90,'GR8-SCHL 9-21-2015'!$A$5:$C$500,3,FALSE),0)</f>
        <v>0</v>
      </c>
      <c r="N90" s="251" t="str">
        <f t="shared" si="1"/>
        <v/>
      </c>
    </row>
    <row r="91" spans="1:14" x14ac:dyDescent="0.25">
      <c r="A91" s="248" t="s">
        <v>213</v>
      </c>
      <c r="B91" s="249" t="s">
        <v>749</v>
      </c>
      <c r="C91" s="248">
        <v>642</v>
      </c>
      <c r="D91" s="248">
        <v>96</v>
      </c>
      <c r="E91" s="248">
        <v>107</v>
      </c>
      <c r="F91" s="248">
        <v>106</v>
      </c>
      <c r="G91" s="248">
        <v>102</v>
      </c>
      <c r="H91" s="248">
        <v>108</v>
      </c>
      <c r="I91" s="248">
        <v>104</v>
      </c>
      <c r="J91" s="248"/>
      <c r="K91" s="248"/>
      <c r="L91" s="248"/>
      <c r="M91" s="250">
        <f>IFERROR(VLOOKUP(A91,'GR8-SCHL 9-21-2015'!$A$5:$C$500,3,FALSE),0)</f>
        <v>0</v>
      </c>
      <c r="N91" s="251" t="str">
        <f t="shared" si="1"/>
        <v/>
      </c>
    </row>
    <row r="92" spans="1:14" x14ac:dyDescent="0.25">
      <c r="A92" s="248" t="s">
        <v>214</v>
      </c>
      <c r="B92" s="249" t="s">
        <v>748</v>
      </c>
      <c r="C92" s="248">
        <v>507</v>
      </c>
      <c r="D92" s="248">
        <v>64</v>
      </c>
      <c r="E92" s="248">
        <v>77</v>
      </c>
      <c r="F92" s="248">
        <v>84</v>
      </c>
      <c r="G92" s="248">
        <v>74</v>
      </c>
      <c r="H92" s="248">
        <v>86</v>
      </c>
      <c r="I92" s="248">
        <v>80</v>
      </c>
      <c r="J92" s="248"/>
      <c r="K92" s="248"/>
      <c r="L92" s="248"/>
      <c r="M92" s="250">
        <f>IFERROR(VLOOKUP(A92,'GR8-SCHL 9-21-2015'!$A$5:$C$500,3,FALSE),0)</f>
        <v>0</v>
      </c>
      <c r="N92" s="251" t="str">
        <f t="shared" si="1"/>
        <v/>
      </c>
    </row>
    <row r="93" spans="1:14" x14ac:dyDescent="0.25">
      <c r="A93" s="248" t="s">
        <v>215</v>
      </c>
      <c r="B93" s="249" t="s">
        <v>747</v>
      </c>
      <c r="C93" s="248">
        <v>442</v>
      </c>
      <c r="D93" s="248">
        <v>69</v>
      </c>
      <c r="E93" s="248">
        <v>64</v>
      </c>
      <c r="F93" s="248">
        <v>66</v>
      </c>
      <c r="G93" s="248">
        <v>76</v>
      </c>
      <c r="H93" s="248">
        <v>71</v>
      </c>
      <c r="I93" s="248">
        <v>65</v>
      </c>
      <c r="J93" s="248"/>
      <c r="K93" s="248"/>
      <c r="L93" s="248"/>
      <c r="M93" s="250">
        <f>IFERROR(VLOOKUP(A93,'GR8-SCHL 9-21-2015'!$A$5:$C$500,3,FALSE),0)</f>
        <v>0</v>
      </c>
      <c r="N93" s="251" t="str">
        <f t="shared" si="1"/>
        <v/>
      </c>
    </row>
    <row r="94" spans="1:14" x14ac:dyDescent="0.25">
      <c r="A94" s="248" t="s">
        <v>216</v>
      </c>
      <c r="B94" s="249" t="s">
        <v>746</v>
      </c>
      <c r="C94" s="248">
        <v>783</v>
      </c>
      <c r="D94" s="248">
        <v>142</v>
      </c>
      <c r="E94" s="248">
        <v>112</v>
      </c>
      <c r="F94" s="248">
        <v>122</v>
      </c>
      <c r="G94" s="248">
        <v>134</v>
      </c>
      <c r="H94" s="248">
        <v>105</v>
      </c>
      <c r="I94" s="248">
        <v>115</v>
      </c>
      <c r="J94" s="248"/>
      <c r="K94" s="248"/>
      <c r="L94" s="248"/>
      <c r="M94" s="250">
        <f>IFERROR(VLOOKUP(A94,'GR8-SCHL 9-21-2015'!$A$5:$C$500,3,FALSE),0)</f>
        <v>0</v>
      </c>
      <c r="N94" s="251" t="str">
        <f t="shared" si="1"/>
        <v/>
      </c>
    </row>
    <row r="95" spans="1:14" x14ac:dyDescent="0.25">
      <c r="A95" s="248" t="s">
        <v>217</v>
      </c>
      <c r="B95" s="249" t="s">
        <v>745</v>
      </c>
      <c r="C95" s="248">
        <v>642</v>
      </c>
      <c r="D95" s="248">
        <v>69</v>
      </c>
      <c r="E95" s="248">
        <v>103</v>
      </c>
      <c r="F95" s="248">
        <v>112</v>
      </c>
      <c r="G95" s="248">
        <v>122</v>
      </c>
      <c r="H95" s="248">
        <v>108</v>
      </c>
      <c r="I95" s="248">
        <v>108</v>
      </c>
      <c r="J95" s="248"/>
      <c r="K95" s="248"/>
      <c r="L95" s="248"/>
      <c r="M95" s="250">
        <f>IFERROR(VLOOKUP(A95,'GR8-SCHL 9-21-2015'!$A$5:$C$500,3,FALSE),0)</f>
        <v>0</v>
      </c>
      <c r="N95" s="251" t="str">
        <f t="shared" si="1"/>
        <v/>
      </c>
    </row>
    <row r="96" spans="1:14" x14ac:dyDescent="0.25">
      <c r="A96" s="248" t="s">
        <v>218</v>
      </c>
      <c r="B96" s="249" t="s">
        <v>744</v>
      </c>
      <c r="C96" s="248">
        <v>780</v>
      </c>
      <c r="D96" s="248">
        <v>107</v>
      </c>
      <c r="E96" s="248">
        <v>134</v>
      </c>
      <c r="F96" s="248">
        <v>143</v>
      </c>
      <c r="G96" s="248">
        <v>130</v>
      </c>
      <c r="H96" s="248">
        <v>121</v>
      </c>
      <c r="I96" s="248">
        <v>105</v>
      </c>
      <c r="J96" s="248"/>
      <c r="K96" s="248"/>
      <c r="L96" s="248"/>
      <c r="M96" s="250">
        <f>IFERROR(VLOOKUP(A96,'GR8-SCHL 9-21-2015'!$A$5:$C$500,3,FALSE),0)</f>
        <v>0</v>
      </c>
      <c r="N96" s="251" t="str">
        <f t="shared" si="1"/>
        <v/>
      </c>
    </row>
    <row r="97" spans="1:14" x14ac:dyDescent="0.25">
      <c r="A97" s="248" t="s">
        <v>5191</v>
      </c>
      <c r="B97" s="249" t="s">
        <v>5151</v>
      </c>
      <c r="C97" s="248">
        <v>115</v>
      </c>
      <c r="D97" s="248">
        <v>29</v>
      </c>
      <c r="E97" s="248">
        <v>29</v>
      </c>
      <c r="F97" s="248">
        <v>16</v>
      </c>
      <c r="G97" s="248">
        <v>11</v>
      </c>
      <c r="H97" s="248">
        <v>20</v>
      </c>
      <c r="I97" s="248">
        <v>10</v>
      </c>
      <c r="J97" s="248"/>
      <c r="K97" s="248"/>
      <c r="L97" s="248"/>
      <c r="M97" s="250">
        <f>IFERROR(VLOOKUP(A97,'GR8-SCHL 9-21-2015'!$A$5:$C$500,3,FALSE),0)</f>
        <v>0</v>
      </c>
      <c r="N97" s="251" t="str">
        <f t="shared" si="1"/>
        <v/>
      </c>
    </row>
    <row r="98" spans="1:14" x14ac:dyDescent="0.25">
      <c r="A98" s="248" t="s">
        <v>821</v>
      </c>
      <c r="B98" s="249" t="s">
        <v>973</v>
      </c>
      <c r="C98" s="248">
        <v>488</v>
      </c>
      <c r="D98" s="248">
        <v>60</v>
      </c>
      <c r="E98" s="248">
        <v>76</v>
      </c>
      <c r="F98" s="248">
        <v>62</v>
      </c>
      <c r="G98" s="248">
        <v>67</v>
      </c>
      <c r="H98" s="248">
        <v>51</v>
      </c>
      <c r="I98" s="248">
        <v>74</v>
      </c>
      <c r="J98" s="248">
        <v>36</v>
      </c>
      <c r="K98" s="248">
        <v>35</v>
      </c>
      <c r="L98" s="248">
        <v>27</v>
      </c>
      <c r="M98" s="250">
        <f>IFERROR(VLOOKUP(A98,'GR8-SCHL 9-21-2015'!$A$5:$C$500,3,FALSE),0)</f>
        <v>0</v>
      </c>
      <c r="N98" s="251">
        <f t="shared" si="1"/>
        <v>27</v>
      </c>
    </row>
    <row r="99" spans="1:14" x14ac:dyDescent="0.25">
      <c r="A99" s="248" t="s">
        <v>743</v>
      </c>
      <c r="B99" s="249" t="s">
        <v>524</v>
      </c>
      <c r="C99" s="248">
        <v>87</v>
      </c>
      <c r="D99" s="248">
        <v>33</v>
      </c>
      <c r="E99" s="248">
        <v>20</v>
      </c>
      <c r="F99" s="248">
        <v>17</v>
      </c>
      <c r="G99" s="248">
        <v>13</v>
      </c>
      <c r="H99" s="248">
        <v>4</v>
      </c>
      <c r="I99" s="248"/>
      <c r="J99" s="248"/>
      <c r="K99" s="248"/>
      <c r="L99" s="248"/>
      <c r="M99" s="250">
        <f>IFERROR(VLOOKUP(A99,'GR8-SCHL 9-21-2015'!$A$5:$C$500,3,FALSE),0)</f>
        <v>0</v>
      </c>
      <c r="N99" s="251" t="str">
        <f t="shared" si="1"/>
        <v/>
      </c>
    </row>
    <row r="100" spans="1:14" x14ac:dyDescent="0.25">
      <c r="A100" s="248" t="s">
        <v>219</v>
      </c>
      <c r="B100" s="249" t="s">
        <v>545</v>
      </c>
      <c r="C100" s="248">
        <v>57</v>
      </c>
      <c r="D100" s="248">
        <v>6</v>
      </c>
      <c r="E100" s="248">
        <v>5</v>
      </c>
      <c r="F100" s="248">
        <v>8</v>
      </c>
      <c r="G100" s="248">
        <v>15</v>
      </c>
      <c r="H100" s="248">
        <v>9</v>
      </c>
      <c r="I100" s="248">
        <v>14</v>
      </c>
      <c r="J100" s="248"/>
      <c r="K100" s="248"/>
      <c r="L100" s="248"/>
      <c r="M100" s="250">
        <f>IFERROR(VLOOKUP(A100,'GR8-SCHL 9-21-2015'!$A$5:$C$500,3,FALSE),0)</f>
        <v>0</v>
      </c>
      <c r="N100" s="251" t="str">
        <f t="shared" si="1"/>
        <v/>
      </c>
    </row>
    <row r="101" spans="1:14" x14ac:dyDescent="0.25">
      <c r="A101" s="248" t="s">
        <v>742</v>
      </c>
      <c r="B101" s="249" t="s">
        <v>549</v>
      </c>
      <c r="C101" s="248">
        <v>425</v>
      </c>
      <c r="D101" s="248">
        <v>76</v>
      </c>
      <c r="E101" s="248">
        <v>52</v>
      </c>
      <c r="F101" s="248">
        <v>52</v>
      </c>
      <c r="G101" s="248">
        <v>74</v>
      </c>
      <c r="H101" s="248">
        <v>75</v>
      </c>
      <c r="I101" s="248">
        <v>96</v>
      </c>
      <c r="J101" s="248"/>
      <c r="K101" s="248"/>
      <c r="L101" s="248"/>
      <c r="M101" s="250">
        <f>IFERROR(VLOOKUP(A101,'GR8-SCHL 9-21-2015'!$A$5:$C$500,3,FALSE),0)</f>
        <v>0</v>
      </c>
      <c r="N101" s="251" t="str">
        <f t="shared" si="1"/>
        <v/>
      </c>
    </row>
    <row r="102" spans="1:14" x14ac:dyDescent="0.25">
      <c r="A102" s="248" t="s">
        <v>741</v>
      </c>
      <c r="B102" s="249" t="s">
        <v>551</v>
      </c>
      <c r="C102" s="248">
        <v>389</v>
      </c>
      <c r="D102" s="248">
        <v>62</v>
      </c>
      <c r="E102" s="248">
        <v>74</v>
      </c>
      <c r="F102" s="248">
        <v>64</v>
      </c>
      <c r="G102" s="248">
        <v>82</v>
      </c>
      <c r="H102" s="248">
        <v>72</v>
      </c>
      <c r="I102" s="248">
        <v>35</v>
      </c>
      <c r="J102" s="248"/>
      <c r="K102" s="248"/>
      <c r="L102" s="248"/>
      <c r="M102" s="250">
        <f>IFERROR(VLOOKUP(A102,'GR8-SCHL 9-21-2015'!$A$5:$C$500,3,FALSE),0)</f>
        <v>0</v>
      </c>
      <c r="N102" s="251" t="str">
        <f t="shared" si="1"/>
        <v/>
      </c>
    </row>
    <row r="103" spans="1:14" x14ac:dyDescent="0.25">
      <c r="A103" s="248" t="s">
        <v>857</v>
      </c>
      <c r="B103" s="249" t="s">
        <v>974</v>
      </c>
      <c r="C103" s="248">
        <v>471</v>
      </c>
      <c r="D103" s="248">
        <v>122</v>
      </c>
      <c r="E103" s="248">
        <v>93</v>
      </c>
      <c r="F103" s="248">
        <v>87</v>
      </c>
      <c r="G103" s="248">
        <v>74</v>
      </c>
      <c r="H103" s="248">
        <v>70</v>
      </c>
      <c r="I103" s="248">
        <v>25</v>
      </c>
      <c r="J103" s="248"/>
      <c r="K103" s="248"/>
      <c r="L103" s="248"/>
      <c r="M103" s="250">
        <f>IFERROR(VLOOKUP(A103,'GR8-SCHL 9-21-2015'!$A$5:$C$500,3,FALSE),0)</f>
        <v>0</v>
      </c>
      <c r="N103" s="251" t="str">
        <f t="shared" si="1"/>
        <v/>
      </c>
    </row>
    <row r="104" spans="1:14" x14ac:dyDescent="0.25">
      <c r="A104" s="248" t="s">
        <v>220</v>
      </c>
      <c r="B104" s="249" t="s">
        <v>740</v>
      </c>
      <c r="C104" s="248">
        <v>563</v>
      </c>
      <c r="D104" s="248">
        <v>77</v>
      </c>
      <c r="E104" s="248">
        <v>98</v>
      </c>
      <c r="F104" s="248">
        <v>100</v>
      </c>
      <c r="G104" s="248">
        <v>91</v>
      </c>
      <c r="H104" s="248">
        <v>80</v>
      </c>
      <c r="I104" s="248">
        <v>76</v>
      </c>
      <c r="J104" s="248"/>
      <c r="K104" s="248"/>
      <c r="L104" s="248"/>
      <c r="M104" s="250">
        <f>IFERROR(VLOOKUP(A104,'GR8-SCHL 9-21-2015'!$A$5:$C$500,3,FALSE),0)</f>
        <v>0</v>
      </c>
      <c r="N104" s="251" t="str">
        <f t="shared" si="1"/>
        <v/>
      </c>
    </row>
    <row r="105" spans="1:14" x14ac:dyDescent="0.25">
      <c r="A105" s="248" t="s">
        <v>221</v>
      </c>
      <c r="B105" s="249" t="s">
        <v>858</v>
      </c>
      <c r="C105" s="248">
        <v>574</v>
      </c>
      <c r="D105" s="248">
        <v>64</v>
      </c>
      <c r="E105" s="248">
        <v>57</v>
      </c>
      <c r="F105" s="248">
        <v>70</v>
      </c>
      <c r="G105" s="248">
        <v>69</v>
      </c>
      <c r="H105" s="248">
        <v>80</v>
      </c>
      <c r="I105" s="248">
        <v>61</v>
      </c>
      <c r="J105" s="248">
        <v>47</v>
      </c>
      <c r="K105" s="248">
        <v>52</v>
      </c>
      <c r="L105" s="248">
        <v>55</v>
      </c>
      <c r="M105" s="250">
        <f>IFERROR(VLOOKUP(A105,'GR8-SCHL 9-21-2015'!$A$5:$C$500,3,FALSE),0)</f>
        <v>0</v>
      </c>
      <c r="N105" s="251">
        <f t="shared" si="1"/>
        <v>55</v>
      </c>
    </row>
    <row r="106" spans="1:14" x14ac:dyDescent="0.25">
      <c r="A106" s="248" t="s">
        <v>222</v>
      </c>
      <c r="B106" s="249" t="s">
        <v>20</v>
      </c>
      <c r="C106" s="248">
        <v>277</v>
      </c>
      <c r="D106" s="248">
        <v>30</v>
      </c>
      <c r="E106" s="248">
        <v>44</v>
      </c>
      <c r="F106" s="248">
        <v>34</v>
      </c>
      <c r="G106" s="248">
        <v>28</v>
      </c>
      <c r="H106" s="248">
        <v>29</v>
      </c>
      <c r="I106" s="248">
        <v>25</v>
      </c>
      <c r="J106" s="248">
        <v>26</v>
      </c>
      <c r="K106" s="248">
        <v>30</v>
      </c>
      <c r="L106" s="248">
        <v>31</v>
      </c>
      <c r="M106" s="250">
        <f>IFERROR(VLOOKUP(A106,'GR8-SCHL 9-21-2015'!$A$5:$C$500,3,FALSE),0)</f>
        <v>0</v>
      </c>
      <c r="N106" s="251">
        <f t="shared" si="1"/>
        <v>31</v>
      </c>
    </row>
    <row r="107" spans="1:14" x14ac:dyDescent="0.25">
      <c r="A107" s="248" t="s">
        <v>223</v>
      </c>
      <c r="B107" s="249" t="s">
        <v>739</v>
      </c>
      <c r="C107" s="248">
        <v>539</v>
      </c>
      <c r="D107" s="248">
        <v>94</v>
      </c>
      <c r="E107" s="248">
        <v>80</v>
      </c>
      <c r="F107" s="248">
        <v>100</v>
      </c>
      <c r="G107" s="248">
        <v>86</v>
      </c>
      <c r="H107" s="248">
        <v>75</v>
      </c>
      <c r="I107" s="248">
        <v>86</v>
      </c>
      <c r="J107" s="248"/>
      <c r="K107" s="248"/>
      <c r="L107" s="248"/>
      <c r="M107" s="250">
        <f>IFERROR(VLOOKUP(A107,'GR8-SCHL 9-21-2015'!$A$5:$C$500,3,FALSE),0)</f>
        <v>0</v>
      </c>
      <c r="N107" s="251" t="str">
        <f t="shared" si="1"/>
        <v/>
      </c>
    </row>
    <row r="108" spans="1:14" x14ac:dyDescent="0.25">
      <c r="A108" s="248" t="s">
        <v>224</v>
      </c>
      <c r="B108" s="249" t="s">
        <v>738</v>
      </c>
      <c r="C108" s="248">
        <v>868</v>
      </c>
      <c r="D108" s="248">
        <v>129</v>
      </c>
      <c r="E108" s="248">
        <v>133</v>
      </c>
      <c r="F108" s="248">
        <v>146</v>
      </c>
      <c r="G108" s="248">
        <v>149</v>
      </c>
      <c r="H108" s="248">
        <v>131</v>
      </c>
      <c r="I108" s="248">
        <v>144</v>
      </c>
      <c r="J108" s="248"/>
      <c r="K108" s="248"/>
      <c r="L108" s="248"/>
      <c r="M108" s="250">
        <f>IFERROR(VLOOKUP(A108,'GR8-SCHL 9-21-2015'!$A$5:$C$500,3,FALSE),0)</f>
        <v>0</v>
      </c>
      <c r="N108" s="251" t="str">
        <f t="shared" si="1"/>
        <v/>
      </c>
    </row>
    <row r="109" spans="1:14" x14ac:dyDescent="0.25">
      <c r="A109" s="248" t="s">
        <v>225</v>
      </c>
      <c r="B109" s="249" t="s">
        <v>737</v>
      </c>
      <c r="C109" s="248">
        <v>1088</v>
      </c>
      <c r="D109" s="248">
        <v>175</v>
      </c>
      <c r="E109" s="248">
        <v>168</v>
      </c>
      <c r="F109" s="248">
        <v>190</v>
      </c>
      <c r="G109" s="248">
        <v>174</v>
      </c>
      <c r="H109" s="248">
        <v>179</v>
      </c>
      <c r="I109" s="248">
        <v>183</v>
      </c>
      <c r="J109" s="248"/>
      <c r="K109" s="248"/>
      <c r="L109" s="248"/>
      <c r="M109" s="250">
        <f>IFERROR(VLOOKUP(A109,'GR8-SCHL 9-21-2015'!$A$5:$C$500,3,FALSE),0)</f>
        <v>0</v>
      </c>
      <c r="N109" s="251" t="str">
        <f t="shared" si="1"/>
        <v/>
      </c>
    </row>
    <row r="110" spans="1:14" x14ac:dyDescent="0.25">
      <c r="A110" s="248" t="s">
        <v>226</v>
      </c>
      <c r="B110" s="249" t="s">
        <v>736</v>
      </c>
      <c r="C110" s="248">
        <v>249</v>
      </c>
      <c r="D110" s="248">
        <v>43</v>
      </c>
      <c r="E110" s="248">
        <v>46</v>
      </c>
      <c r="F110" s="248">
        <v>30</v>
      </c>
      <c r="G110" s="248">
        <v>46</v>
      </c>
      <c r="H110" s="248">
        <v>28</v>
      </c>
      <c r="I110" s="248">
        <v>27</v>
      </c>
      <c r="J110" s="248"/>
      <c r="K110" s="248"/>
      <c r="L110" s="248"/>
      <c r="M110" s="250">
        <f>IFERROR(VLOOKUP(A110,'GR8-SCHL 9-21-2015'!$A$5:$C$500,3,FALSE),0)</f>
        <v>0</v>
      </c>
      <c r="N110" s="251" t="str">
        <f t="shared" si="1"/>
        <v/>
      </c>
    </row>
    <row r="111" spans="1:14" x14ac:dyDescent="0.25">
      <c r="A111" s="248" t="s">
        <v>227</v>
      </c>
      <c r="B111" s="249" t="s">
        <v>735</v>
      </c>
      <c r="C111" s="248">
        <v>935</v>
      </c>
      <c r="D111" s="248">
        <v>143</v>
      </c>
      <c r="E111" s="248">
        <v>132</v>
      </c>
      <c r="F111" s="248">
        <v>150</v>
      </c>
      <c r="G111" s="248">
        <v>183</v>
      </c>
      <c r="H111" s="248">
        <v>166</v>
      </c>
      <c r="I111" s="248">
        <v>140</v>
      </c>
      <c r="J111" s="248"/>
      <c r="K111" s="248"/>
      <c r="L111" s="248"/>
      <c r="M111" s="250">
        <f>IFERROR(VLOOKUP(A111,'GR8-SCHL 9-21-2015'!$A$5:$C$500,3,FALSE),0)</f>
        <v>0</v>
      </c>
      <c r="N111" s="251" t="str">
        <f t="shared" si="1"/>
        <v/>
      </c>
    </row>
    <row r="112" spans="1:14" x14ac:dyDescent="0.25">
      <c r="A112" s="248" t="s">
        <v>228</v>
      </c>
      <c r="B112" s="249" t="s">
        <v>734</v>
      </c>
      <c r="C112" s="248">
        <v>1640</v>
      </c>
      <c r="D112" s="248">
        <v>235</v>
      </c>
      <c r="E112" s="248">
        <v>235</v>
      </c>
      <c r="F112" s="248">
        <v>286</v>
      </c>
      <c r="G112" s="248">
        <v>308</v>
      </c>
      <c r="H112" s="248">
        <v>282</v>
      </c>
      <c r="I112" s="248">
        <v>289</v>
      </c>
      <c r="J112" s="248"/>
      <c r="K112" s="248"/>
      <c r="L112" s="248"/>
      <c r="M112" s="250">
        <f>IFERROR(VLOOKUP(A112,'GR8-SCHL 9-21-2015'!$A$5:$C$500,3,FALSE),0)</f>
        <v>0</v>
      </c>
      <c r="N112" s="251" t="str">
        <f t="shared" si="1"/>
        <v/>
      </c>
    </row>
    <row r="113" spans="1:14" x14ac:dyDescent="0.25">
      <c r="A113" s="248" t="s">
        <v>229</v>
      </c>
      <c r="B113" s="249" t="s">
        <v>733</v>
      </c>
      <c r="C113" s="248">
        <v>580</v>
      </c>
      <c r="D113" s="248">
        <v>92</v>
      </c>
      <c r="E113" s="248">
        <v>85</v>
      </c>
      <c r="F113" s="248">
        <v>76</v>
      </c>
      <c r="G113" s="248">
        <v>84</v>
      </c>
      <c r="H113" s="248">
        <v>83</v>
      </c>
      <c r="I113" s="248">
        <v>79</v>
      </c>
      <c r="J113" s="248"/>
      <c r="K113" s="248"/>
      <c r="L113" s="248"/>
      <c r="M113" s="250">
        <f>IFERROR(VLOOKUP(A113,'GR8-SCHL 9-21-2015'!$A$5:$C$500,3,FALSE),0)</f>
        <v>0</v>
      </c>
      <c r="N113" s="251" t="str">
        <f t="shared" si="1"/>
        <v/>
      </c>
    </row>
    <row r="114" spans="1:14" x14ac:dyDescent="0.25">
      <c r="A114" s="248" t="s">
        <v>230</v>
      </c>
      <c r="B114" s="249" t="s">
        <v>732</v>
      </c>
      <c r="C114" s="248">
        <v>536</v>
      </c>
      <c r="D114" s="248">
        <v>79</v>
      </c>
      <c r="E114" s="248">
        <v>79</v>
      </c>
      <c r="F114" s="248">
        <v>88</v>
      </c>
      <c r="G114" s="248">
        <v>94</v>
      </c>
      <c r="H114" s="248">
        <v>81</v>
      </c>
      <c r="I114" s="248">
        <v>76</v>
      </c>
      <c r="J114" s="248"/>
      <c r="K114" s="248"/>
      <c r="L114" s="248"/>
      <c r="M114" s="250">
        <f>IFERROR(VLOOKUP(A114,'GR8-SCHL 9-21-2015'!$A$5:$C$500,3,FALSE),0)</f>
        <v>0</v>
      </c>
      <c r="N114" s="251" t="str">
        <f t="shared" si="1"/>
        <v/>
      </c>
    </row>
    <row r="115" spans="1:14" x14ac:dyDescent="0.25">
      <c r="A115" s="248" t="s">
        <v>231</v>
      </c>
      <c r="B115" s="249" t="s">
        <v>731</v>
      </c>
      <c r="C115" s="248">
        <v>741</v>
      </c>
      <c r="D115" s="248">
        <v>109</v>
      </c>
      <c r="E115" s="248">
        <v>126</v>
      </c>
      <c r="F115" s="248">
        <v>127</v>
      </c>
      <c r="G115" s="248">
        <v>113</v>
      </c>
      <c r="H115" s="248">
        <v>104</v>
      </c>
      <c r="I115" s="248">
        <v>90</v>
      </c>
      <c r="J115" s="248"/>
      <c r="K115" s="248"/>
      <c r="L115" s="248"/>
      <c r="M115" s="250">
        <f>IFERROR(VLOOKUP(A115,'GR8-SCHL 9-21-2015'!$A$5:$C$500,3,FALSE),0)</f>
        <v>0</v>
      </c>
      <c r="N115" s="251" t="str">
        <f t="shared" si="1"/>
        <v/>
      </c>
    </row>
    <row r="116" spans="1:14" x14ac:dyDescent="0.25">
      <c r="A116" s="248" t="s">
        <v>232</v>
      </c>
      <c r="B116" s="249" t="s">
        <v>730</v>
      </c>
      <c r="C116" s="248">
        <v>610</v>
      </c>
      <c r="D116" s="248">
        <v>91</v>
      </c>
      <c r="E116" s="248">
        <v>98</v>
      </c>
      <c r="F116" s="248">
        <v>98</v>
      </c>
      <c r="G116" s="248">
        <v>99</v>
      </c>
      <c r="H116" s="248">
        <v>82</v>
      </c>
      <c r="I116" s="248">
        <v>68</v>
      </c>
      <c r="J116" s="248"/>
      <c r="K116" s="248"/>
      <c r="L116" s="248"/>
      <c r="M116" s="250">
        <f>IFERROR(VLOOKUP(A116,'GR8-SCHL 9-21-2015'!$A$5:$C$500,3,FALSE),0)</f>
        <v>0</v>
      </c>
      <c r="N116" s="251" t="str">
        <f t="shared" si="1"/>
        <v/>
      </c>
    </row>
    <row r="117" spans="1:14" x14ac:dyDescent="0.25">
      <c r="A117" s="248" t="s">
        <v>233</v>
      </c>
      <c r="B117" s="249" t="s">
        <v>729</v>
      </c>
      <c r="C117" s="248">
        <v>973</v>
      </c>
      <c r="D117" s="248">
        <v>124</v>
      </c>
      <c r="E117" s="248">
        <v>176</v>
      </c>
      <c r="F117" s="248">
        <v>165</v>
      </c>
      <c r="G117" s="248">
        <v>144</v>
      </c>
      <c r="H117" s="248">
        <v>165</v>
      </c>
      <c r="I117" s="248">
        <v>142</v>
      </c>
      <c r="J117" s="248"/>
      <c r="K117" s="248"/>
      <c r="L117" s="248"/>
      <c r="M117" s="250">
        <f>IFERROR(VLOOKUP(A117,'GR8-SCHL 9-21-2015'!$A$5:$C$500,3,FALSE),0)</f>
        <v>0</v>
      </c>
      <c r="N117" s="251" t="str">
        <f t="shared" si="1"/>
        <v/>
      </c>
    </row>
    <row r="118" spans="1:14" x14ac:dyDescent="0.25">
      <c r="A118" s="248" t="s">
        <v>234</v>
      </c>
      <c r="B118" s="249" t="s">
        <v>728</v>
      </c>
      <c r="C118" s="248">
        <v>560</v>
      </c>
      <c r="D118" s="248">
        <v>87</v>
      </c>
      <c r="E118" s="248">
        <v>89</v>
      </c>
      <c r="F118" s="248">
        <v>89</v>
      </c>
      <c r="G118" s="248">
        <v>88</v>
      </c>
      <c r="H118" s="248">
        <v>84</v>
      </c>
      <c r="I118" s="248">
        <v>103</v>
      </c>
      <c r="J118" s="248"/>
      <c r="K118" s="248"/>
      <c r="L118" s="248"/>
      <c r="M118" s="250">
        <f>IFERROR(VLOOKUP(A118,'GR8-SCHL 9-21-2015'!$A$5:$C$500,3,FALSE),0)</f>
        <v>0</v>
      </c>
      <c r="N118" s="251" t="str">
        <f t="shared" si="1"/>
        <v/>
      </c>
    </row>
    <row r="119" spans="1:14" x14ac:dyDescent="0.25">
      <c r="A119" s="248" t="s">
        <v>235</v>
      </c>
      <c r="B119" s="249" t="s">
        <v>727</v>
      </c>
      <c r="C119" s="248">
        <v>492</v>
      </c>
      <c r="D119" s="248">
        <v>72</v>
      </c>
      <c r="E119" s="248">
        <v>89</v>
      </c>
      <c r="F119" s="248">
        <v>89</v>
      </c>
      <c r="G119" s="248">
        <v>78</v>
      </c>
      <c r="H119" s="248">
        <v>83</v>
      </c>
      <c r="I119" s="248">
        <v>62</v>
      </c>
      <c r="J119" s="248"/>
      <c r="K119" s="248"/>
      <c r="L119" s="248"/>
      <c r="M119" s="250">
        <f>IFERROR(VLOOKUP(A119,'GR8-SCHL 9-21-2015'!$A$5:$C$500,3,FALSE),0)</f>
        <v>0</v>
      </c>
      <c r="N119" s="251" t="str">
        <f t="shared" si="1"/>
        <v/>
      </c>
    </row>
    <row r="120" spans="1:14" x14ac:dyDescent="0.25">
      <c r="A120" s="248" t="s">
        <v>236</v>
      </c>
      <c r="B120" s="249" t="s">
        <v>726</v>
      </c>
      <c r="C120" s="248">
        <v>631</v>
      </c>
      <c r="D120" s="248">
        <v>81</v>
      </c>
      <c r="E120" s="248">
        <v>92</v>
      </c>
      <c r="F120" s="248">
        <v>95</v>
      </c>
      <c r="G120" s="248">
        <v>100</v>
      </c>
      <c r="H120" s="248">
        <v>128</v>
      </c>
      <c r="I120" s="248">
        <v>109</v>
      </c>
      <c r="J120" s="248"/>
      <c r="K120" s="248"/>
      <c r="L120" s="248"/>
      <c r="M120" s="250">
        <f>IFERROR(VLOOKUP(A120,'GR8-SCHL 9-21-2015'!$A$5:$C$500,3,FALSE),0)</f>
        <v>0</v>
      </c>
      <c r="N120" s="251" t="str">
        <f t="shared" si="1"/>
        <v/>
      </c>
    </row>
    <row r="121" spans="1:14" x14ac:dyDescent="0.25">
      <c r="A121" s="248" t="s">
        <v>237</v>
      </c>
      <c r="B121" s="249" t="s">
        <v>725</v>
      </c>
      <c r="C121" s="248">
        <v>1243</v>
      </c>
      <c r="D121" s="248">
        <v>153</v>
      </c>
      <c r="E121" s="248">
        <v>182</v>
      </c>
      <c r="F121" s="248">
        <v>204</v>
      </c>
      <c r="G121" s="248">
        <v>230</v>
      </c>
      <c r="H121" s="248">
        <v>210</v>
      </c>
      <c r="I121" s="248">
        <v>245</v>
      </c>
      <c r="J121" s="248"/>
      <c r="K121" s="248"/>
      <c r="L121" s="248"/>
      <c r="M121" s="250">
        <f>IFERROR(VLOOKUP(A121,'GR8-SCHL 9-21-2015'!$A$5:$C$500,3,FALSE),0)</f>
        <v>0</v>
      </c>
      <c r="N121" s="251" t="str">
        <f t="shared" si="1"/>
        <v/>
      </c>
    </row>
    <row r="122" spans="1:14" x14ac:dyDescent="0.25">
      <c r="A122" s="248" t="s">
        <v>238</v>
      </c>
      <c r="B122" s="249" t="s">
        <v>724</v>
      </c>
      <c r="C122" s="248">
        <v>540</v>
      </c>
      <c r="D122" s="248">
        <v>102</v>
      </c>
      <c r="E122" s="248">
        <v>82</v>
      </c>
      <c r="F122" s="248">
        <v>87</v>
      </c>
      <c r="G122" s="248">
        <v>68</v>
      </c>
      <c r="H122" s="248">
        <v>75</v>
      </c>
      <c r="I122" s="248">
        <v>76</v>
      </c>
      <c r="J122" s="248"/>
      <c r="K122" s="248"/>
      <c r="L122" s="248"/>
      <c r="M122" s="250">
        <f>IFERROR(VLOOKUP(A122,'GR8-SCHL 9-21-2015'!$A$5:$C$500,3,FALSE),0)</f>
        <v>0</v>
      </c>
      <c r="N122" s="251" t="str">
        <f t="shared" si="1"/>
        <v/>
      </c>
    </row>
    <row r="123" spans="1:14" x14ac:dyDescent="0.25">
      <c r="A123" s="248" t="s">
        <v>239</v>
      </c>
      <c r="B123" s="249" t="s">
        <v>723</v>
      </c>
      <c r="C123" s="248">
        <v>709</v>
      </c>
      <c r="D123" s="248">
        <v>96</v>
      </c>
      <c r="E123" s="248">
        <v>92</v>
      </c>
      <c r="F123" s="248">
        <v>121</v>
      </c>
      <c r="G123" s="248">
        <v>125</v>
      </c>
      <c r="H123" s="248">
        <v>132</v>
      </c>
      <c r="I123" s="248">
        <v>113</v>
      </c>
      <c r="J123" s="248"/>
      <c r="K123" s="248"/>
      <c r="L123" s="248"/>
      <c r="M123" s="250">
        <f>IFERROR(VLOOKUP(A123,'GR8-SCHL 9-21-2015'!$A$5:$C$500,3,FALSE),0)</f>
        <v>0</v>
      </c>
      <c r="N123" s="251" t="str">
        <f t="shared" si="1"/>
        <v/>
      </c>
    </row>
    <row r="124" spans="1:14" x14ac:dyDescent="0.25">
      <c r="A124" s="248" t="s">
        <v>240</v>
      </c>
      <c r="B124" s="249" t="s">
        <v>6</v>
      </c>
      <c r="C124" s="248">
        <v>523</v>
      </c>
      <c r="D124" s="248">
        <v>85</v>
      </c>
      <c r="E124" s="248">
        <v>75</v>
      </c>
      <c r="F124" s="248">
        <v>88</v>
      </c>
      <c r="G124" s="248">
        <v>89</v>
      </c>
      <c r="H124" s="248">
        <v>106</v>
      </c>
      <c r="I124" s="248">
        <v>61</v>
      </c>
      <c r="J124" s="248"/>
      <c r="K124" s="248"/>
      <c r="L124" s="248"/>
      <c r="M124" s="250">
        <f>IFERROR(VLOOKUP(A124,'GR8-SCHL 9-21-2015'!$A$5:$C$500,3,FALSE),0)</f>
        <v>0</v>
      </c>
      <c r="N124" s="251" t="str">
        <f t="shared" si="1"/>
        <v/>
      </c>
    </row>
    <row r="125" spans="1:14" x14ac:dyDescent="0.25">
      <c r="A125" s="248" t="s">
        <v>241</v>
      </c>
      <c r="B125" s="249" t="s">
        <v>722</v>
      </c>
      <c r="C125" s="248">
        <v>710</v>
      </c>
      <c r="D125" s="248">
        <v>98</v>
      </c>
      <c r="E125" s="248">
        <v>90</v>
      </c>
      <c r="F125" s="248">
        <v>106</v>
      </c>
      <c r="G125" s="248">
        <v>110</v>
      </c>
      <c r="H125" s="248">
        <v>106</v>
      </c>
      <c r="I125" s="248">
        <v>108</v>
      </c>
      <c r="J125" s="248"/>
      <c r="K125" s="248"/>
      <c r="L125" s="248"/>
      <c r="M125" s="250">
        <f>IFERROR(VLOOKUP(A125,'GR8-SCHL 9-21-2015'!$A$5:$C$500,3,FALSE),0)</f>
        <v>0</v>
      </c>
      <c r="N125" s="251" t="str">
        <f t="shared" si="1"/>
        <v/>
      </c>
    </row>
    <row r="126" spans="1:14" x14ac:dyDescent="0.25">
      <c r="A126" s="248" t="s">
        <v>242</v>
      </c>
      <c r="B126" s="249" t="s">
        <v>721</v>
      </c>
      <c r="C126" s="248">
        <v>734</v>
      </c>
      <c r="D126" s="248">
        <v>91</v>
      </c>
      <c r="E126" s="248">
        <v>107</v>
      </c>
      <c r="F126" s="248">
        <v>105</v>
      </c>
      <c r="G126" s="248">
        <v>115</v>
      </c>
      <c r="H126" s="248">
        <v>134</v>
      </c>
      <c r="I126" s="248">
        <v>128</v>
      </c>
      <c r="J126" s="248"/>
      <c r="K126" s="248"/>
      <c r="L126" s="248"/>
      <c r="M126" s="250">
        <f>IFERROR(VLOOKUP(A126,'GR8-SCHL 9-21-2015'!$A$5:$C$500,3,FALSE),0)</f>
        <v>0</v>
      </c>
      <c r="N126" s="251" t="str">
        <f t="shared" si="1"/>
        <v/>
      </c>
    </row>
    <row r="127" spans="1:14" x14ac:dyDescent="0.25">
      <c r="A127" s="248" t="s">
        <v>243</v>
      </c>
      <c r="B127" s="249" t="s">
        <v>928</v>
      </c>
      <c r="C127" s="248">
        <v>63</v>
      </c>
      <c r="D127" s="248"/>
      <c r="E127" s="248"/>
      <c r="F127" s="248"/>
      <c r="G127" s="248"/>
      <c r="H127" s="248"/>
      <c r="I127" s="248"/>
      <c r="J127" s="248"/>
      <c r="K127" s="248"/>
      <c r="L127" s="248"/>
      <c r="M127" s="250">
        <f>IFERROR(VLOOKUP(A127,'GR8-SCHL 9-21-2015'!$A$5:$C$500,3,FALSE),0)</f>
        <v>0</v>
      </c>
      <c r="N127" s="251" t="str">
        <f t="shared" si="1"/>
        <v/>
      </c>
    </row>
    <row r="128" spans="1:14" x14ac:dyDescent="0.25">
      <c r="A128" s="248" t="s">
        <v>244</v>
      </c>
      <c r="B128" s="249" t="s">
        <v>720</v>
      </c>
      <c r="C128" s="248">
        <v>627</v>
      </c>
      <c r="D128" s="248">
        <v>72</v>
      </c>
      <c r="E128" s="248">
        <v>95</v>
      </c>
      <c r="F128" s="248">
        <v>104</v>
      </c>
      <c r="G128" s="248">
        <v>105</v>
      </c>
      <c r="H128" s="248">
        <v>113</v>
      </c>
      <c r="I128" s="248">
        <v>100</v>
      </c>
      <c r="J128" s="248"/>
      <c r="K128" s="248"/>
      <c r="L128" s="248"/>
      <c r="M128" s="250">
        <f>IFERROR(VLOOKUP(A128,'GR8-SCHL 9-21-2015'!$A$5:$C$500,3,FALSE),0)</f>
        <v>0</v>
      </c>
      <c r="N128" s="251" t="str">
        <f t="shared" si="1"/>
        <v/>
      </c>
    </row>
    <row r="129" spans="1:14" x14ac:dyDescent="0.25">
      <c r="A129" s="248" t="s">
        <v>245</v>
      </c>
      <c r="B129" s="249" t="s">
        <v>7</v>
      </c>
      <c r="C129" s="248">
        <v>685</v>
      </c>
      <c r="D129" s="248">
        <v>95</v>
      </c>
      <c r="E129" s="248">
        <v>97</v>
      </c>
      <c r="F129" s="248">
        <v>93</v>
      </c>
      <c r="G129" s="248">
        <v>127</v>
      </c>
      <c r="H129" s="248">
        <v>131</v>
      </c>
      <c r="I129" s="248">
        <v>112</v>
      </c>
      <c r="J129" s="248"/>
      <c r="K129" s="248"/>
      <c r="L129" s="248"/>
      <c r="M129" s="250">
        <f>IFERROR(VLOOKUP(A129,'GR8-SCHL 9-21-2015'!$A$5:$C$500,3,FALSE),0)</f>
        <v>0</v>
      </c>
      <c r="N129" s="251" t="str">
        <f t="shared" si="1"/>
        <v/>
      </c>
    </row>
    <row r="130" spans="1:14" x14ac:dyDescent="0.25">
      <c r="A130" s="248" t="s">
        <v>246</v>
      </c>
      <c r="B130" s="249" t="s">
        <v>719</v>
      </c>
      <c r="C130" s="248">
        <v>552</v>
      </c>
      <c r="D130" s="248">
        <v>89</v>
      </c>
      <c r="E130" s="248">
        <v>90</v>
      </c>
      <c r="F130" s="248">
        <v>88</v>
      </c>
      <c r="G130" s="248">
        <v>89</v>
      </c>
      <c r="H130" s="248">
        <v>83</v>
      </c>
      <c r="I130" s="248">
        <v>81</v>
      </c>
      <c r="J130" s="248"/>
      <c r="K130" s="248"/>
      <c r="L130" s="248"/>
      <c r="M130" s="250">
        <f>IFERROR(VLOOKUP(A130,'GR8-SCHL 9-21-2015'!$A$5:$C$500,3,FALSE),0)</f>
        <v>0</v>
      </c>
      <c r="N130" s="251" t="str">
        <f t="shared" si="1"/>
        <v/>
      </c>
    </row>
    <row r="131" spans="1:14" x14ac:dyDescent="0.25">
      <c r="A131" s="248" t="s">
        <v>247</v>
      </c>
      <c r="B131" s="249" t="s">
        <v>718</v>
      </c>
      <c r="C131" s="248">
        <v>771</v>
      </c>
      <c r="D131" s="248">
        <v>100</v>
      </c>
      <c r="E131" s="248">
        <v>103</v>
      </c>
      <c r="F131" s="248">
        <v>138</v>
      </c>
      <c r="G131" s="248">
        <v>147</v>
      </c>
      <c r="H131" s="248">
        <v>117</v>
      </c>
      <c r="I131" s="248">
        <v>105</v>
      </c>
      <c r="J131" s="248"/>
      <c r="K131" s="248"/>
      <c r="L131" s="248"/>
      <c r="M131" s="250">
        <f>IFERROR(VLOOKUP(A131,'GR8-SCHL 9-21-2015'!$A$5:$C$500,3,FALSE),0)</f>
        <v>0</v>
      </c>
      <c r="N131" s="251" t="str">
        <f t="shared" si="1"/>
        <v/>
      </c>
    </row>
    <row r="132" spans="1:14" x14ac:dyDescent="0.25">
      <c r="A132" s="248" t="s">
        <v>248</v>
      </c>
      <c r="B132" s="249" t="s">
        <v>717</v>
      </c>
      <c r="C132" s="248">
        <v>1060</v>
      </c>
      <c r="D132" s="248">
        <v>152</v>
      </c>
      <c r="E132" s="248">
        <v>181</v>
      </c>
      <c r="F132" s="248">
        <v>182</v>
      </c>
      <c r="G132" s="248">
        <v>165</v>
      </c>
      <c r="H132" s="248">
        <v>164</v>
      </c>
      <c r="I132" s="248">
        <v>159</v>
      </c>
      <c r="J132" s="248"/>
      <c r="K132" s="248"/>
      <c r="L132" s="248"/>
      <c r="M132" s="250">
        <f>IFERROR(VLOOKUP(A132,'GR8-SCHL 9-21-2015'!$A$5:$C$500,3,FALSE),0)</f>
        <v>0</v>
      </c>
      <c r="N132" s="251" t="str">
        <f t="shared" ref="N132:N195" si="2">IF(L132="","",L132-M132)</f>
        <v/>
      </c>
    </row>
    <row r="133" spans="1:14" x14ac:dyDescent="0.25">
      <c r="A133" s="248" t="s">
        <v>249</v>
      </c>
      <c r="B133" s="249" t="s">
        <v>19</v>
      </c>
      <c r="C133" s="248">
        <v>1054</v>
      </c>
      <c r="D133" s="248">
        <v>83</v>
      </c>
      <c r="E133" s="248">
        <v>125</v>
      </c>
      <c r="F133" s="248">
        <v>110</v>
      </c>
      <c r="G133" s="248">
        <v>143</v>
      </c>
      <c r="H133" s="248">
        <v>98</v>
      </c>
      <c r="I133" s="248">
        <v>120</v>
      </c>
      <c r="J133" s="248">
        <v>124</v>
      </c>
      <c r="K133" s="248">
        <v>126</v>
      </c>
      <c r="L133" s="248">
        <v>104</v>
      </c>
      <c r="M133" s="250">
        <f>IFERROR(VLOOKUP(A133,'GR8-SCHL 9-21-2015'!$A$5:$C$500,3,FALSE),0)</f>
        <v>16</v>
      </c>
      <c r="N133" s="251">
        <f t="shared" si="2"/>
        <v>88</v>
      </c>
    </row>
    <row r="134" spans="1:14" x14ac:dyDescent="0.25">
      <c r="A134" s="248" t="s">
        <v>250</v>
      </c>
      <c r="B134" s="249" t="s">
        <v>104</v>
      </c>
      <c r="C134" s="248">
        <v>1371</v>
      </c>
      <c r="D134" s="248">
        <v>141</v>
      </c>
      <c r="E134" s="248">
        <v>155</v>
      </c>
      <c r="F134" s="248">
        <v>162</v>
      </c>
      <c r="G134" s="248">
        <v>196</v>
      </c>
      <c r="H134" s="248">
        <v>184</v>
      </c>
      <c r="I134" s="248">
        <v>179</v>
      </c>
      <c r="J134" s="248">
        <v>155</v>
      </c>
      <c r="K134" s="248">
        <v>107</v>
      </c>
      <c r="L134" s="248">
        <v>72</v>
      </c>
      <c r="M134" s="250">
        <f>IFERROR(VLOOKUP(A134,'GR8-SCHL 9-21-2015'!$A$5:$C$500,3,FALSE),0)</f>
        <v>0</v>
      </c>
      <c r="N134" s="251">
        <f t="shared" si="2"/>
        <v>72</v>
      </c>
    </row>
    <row r="135" spans="1:14" x14ac:dyDescent="0.25">
      <c r="A135" s="248" t="s">
        <v>251</v>
      </c>
      <c r="B135" s="249" t="s">
        <v>716</v>
      </c>
      <c r="C135" s="248">
        <v>712</v>
      </c>
      <c r="D135" s="248">
        <v>98</v>
      </c>
      <c r="E135" s="248">
        <v>109</v>
      </c>
      <c r="F135" s="248">
        <v>102</v>
      </c>
      <c r="G135" s="248">
        <v>136</v>
      </c>
      <c r="H135" s="248">
        <v>124</v>
      </c>
      <c r="I135" s="248">
        <v>123</v>
      </c>
      <c r="J135" s="248"/>
      <c r="K135" s="248"/>
      <c r="L135" s="248"/>
      <c r="M135" s="250">
        <f>IFERROR(VLOOKUP(A135,'GR8-SCHL 9-21-2015'!$A$5:$C$500,3,FALSE),0)</f>
        <v>0</v>
      </c>
      <c r="N135" s="251" t="str">
        <f t="shared" si="2"/>
        <v/>
      </c>
    </row>
    <row r="136" spans="1:14" x14ac:dyDescent="0.25">
      <c r="A136" s="248" t="s">
        <v>252</v>
      </c>
      <c r="B136" s="249" t="s">
        <v>715</v>
      </c>
      <c r="C136" s="248">
        <v>257</v>
      </c>
      <c r="D136" s="248">
        <v>27</v>
      </c>
      <c r="E136" s="248">
        <v>40</v>
      </c>
      <c r="F136" s="248">
        <v>32</v>
      </c>
      <c r="G136" s="248">
        <v>48</v>
      </c>
      <c r="H136" s="248">
        <v>46</v>
      </c>
      <c r="I136" s="248">
        <v>37</v>
      </c>
      <c r="J136" s="248"/>
      <c r="K136" s="248"/>
      <c r="L136" s="248"/>
      <c r="M136" s="250">
        <f>IFERROR(VLOOKUP(A136,'GR8-SCHL 9-21-2015'!$A$5:$C$500,3,FALSE),0)</f>
        <v>0</v>
      </c>
      <c r="N136" s="251" t="str">
        <f t="shared" si="2"/>
        <v/>
      </c>
    </row>
    <row r="137" spans="1:14" x14ac:dyDescent="0.25">
      <c r="A137" s="248" t="s">
        <v>253</v>
      </c>
      <c r="B137" s="249" t="s">
        <v>714</v>
      </c>
      <c r="C137" s="248">
        <v>426</v>
      </c>
      <c r="D137" s="248">
        <v>72</v>
      </c>
      <c r="E137" s="248">
        <v>80</v>
      </c>
      <c r="F137" s="248">
        <v>79</v>
      </c>
      <c r="G137" s="248">
        <v>61</v>
      </c>
      <c r="H137" s="248">
        <v>61</v>
      </c>
      <c r="I137" s="248">
        <v>45</v>
      </c>
      <c r="J137" s="248"/>
      <c r="K137" s="248"/>
      <c r="L137" s="248"/>
      <c r="M137" s="250">
        <f>IFERROR(VLOOKUP(A137,'GR8-SCHL 9-21-2015'!$A$5:$C$500,3,FALSE),0)</f>
        <v>0</v>
      </c>
      <c r="N137" s="251" t="str">
        <f t="shared" si="2"/>
        <v/>
      </c>
    </row>
    <row r="138" spans="1:14" x14ac:dyDescent="0.25">
      <c r="A138" s="248" t="s">
        <v>254</v>
      </c>
      <c r="B138" s="249" t="s">
        <v>105</v>
      </c>
      <c r="C138" s="248">
        <v>806</v>
      </c>
      <c r="D138" s="248">
        <v>66</v>
      </c>
      <c r="E138" s="248">
        <v>92</v>
      </c>
      <c r="F138" s="248">
        <v>80</v>
      </c>
      <c r="G138" s="248">
        <v>105</v>
      </c>
      <c r="H138" s="248">
        <v>84</v>
      </c>
      <c r="I138" s="248">
        <v>92</v>
      </c>
      <c r="J138" s="248">
        <v>107</v>
      </c>
      <c r="K138" s="248">
        <v>76</v>
      </c>
      <c r="L138" s="248">
        <v>68</v>
      </c>
      <c r="M138" s="250">
        <f>IFERROR(VLOOKUP(A138,'GR8-SCHL 9-21-2015'!$A$5:$C$500,3,FALSE),0)</f>
        <v>0</v>
      </c>
      <c r="N138" s="251">
        <f t="shared" si="2"/>
        <v>68</v>
      </c>
    </row>
    <row r="139" spans="1:14" x14ac:dyDescent="0.25">
      <c r="A139" s="248" t="s">
        <v>255</v>
      </c>
      <c r="B139" s="249" t="s">
        <v>713</v>
      </c>
      <c r="C139" s="248">
        <v>642</v>
      </c>
      <c r="D139" s="248">
        <v>88</v>
      </c>
      <c r="E139" s="248">
        <v>101</v>
      </c>
      <c r="F139" s="248">
        <v>119</v>
      </c>
      <c r="G139" s="248">
        <v>113</v>
      </c>
      <c r="H139" s="248">
        <v>112</v>
      </c>
      <c r="I139" s="248">
        <v>83</v>
      </c>
      <c r="J139" s="248"/>
      <c r="K139" s="248"/>
      <c r="L139" s="248"/>
      <c r="M139" s="250">
        <f>IFERROR(VLOOKUP(A139,'GR8-SCHL 9-21-2015'!$A$5:$C$500,3,FALSE),0)</f>
        <v>0</v>
      </c>
      <c r="N139" s="251" t="str">
        <f t="shared" si="2"/>
        <v/>
      </c>
    </row>
    <row r="140" spans="1:14" x14ac:dyDescent="0.25">
      <c r="A140" s="248" t="s">
        <v>256</v>
      </c>
      <c r="B140" s="249" t="s">
        <v>106</v>
      </c>
      <c r="C140" s="248">
        <v>1051</v>
      </c>
      <c r="D140" s="248">
        <v>106</v>
      </c>
      <c r="E140" s="248">
        <v>109</v>
      </c>
      <c r="F140" s="248">
        <v>98</v>
      </c>
      <c r="G140" s="248">
        <v>117</v>
      </c>
      <c r="H140" s="248">
        <v>102</v>
      </c>
      <c r="I140" s="248">
        <v>115</v>
      </c>
      <c r="J140" s="248">
        <v>95</v>
      </c>
      <c r="K140" s="248">
        <v>119</v>
      </c>
      <c r="L140" s="248">
        <v>104</v>
      </c>
      <c r="M140" s="250">
        <f>IFERROR(VLOOKUP(A140,'GR8-SCHL 9-21-2015'!$A$5:$C$500,3,FALSE),0)</f>
        <v>0</v>
      </c>
      <c r="N140" s="251">
        <f t="shared" si="2"/>
        <v>104</v>
      </c>
    </row>
    <row r="141" spans="1:14" x14ac:dyDescent="0.25">
      <c r="A141" s="248" t="s">
        <v>257</v>
      </c>
      <c r="B141" s="249" t="s">
        <v>107</v>
      </c>
      <c r="C141" s="248">
        <v>869</v>
      </c>
      <c r="D141" s="248">
        <v>83</v>
      </c>
      <c r="E141" s="248">
        <v>86</v>
      </c>
      <c r="F141" s="248">
        <v>103</v>
      </c>
      <c r="G141" s="248">
        <v>99</v>
      </c>
      <c r="H141" s="248">
        <v>82</v>
      </c>
      <c r="I141" s="248">
        <v>99</v>
      </c>
      <c r="J141" s="248">
        <v>83</v>
      </c>
      <c r="K141" s="248">
        <v>85</v>
      </c>
      <c r="L141" s="248">
        <v>109</v>
      </c>
      <c r="M141" s="250">
        <f>IFERROR(VLOOKUP(A141,'GR8-SCHL 9-21-2015'!$A$5:$C$500,3,FALSE),0)</f>
        <v>0</v>
      </c>
      <c r="N141" s="251">
        <f t="shared" si="2"/>
        <v>109</v>
      </c>
    </row>
    <row r="142" spans="1:14" x14ac:dyDescent="0.25">
      <c r="A142" s="248" t="s">
        <v>258</v>
      </c>
      <c r="B142" s="249" t="s">
        <v>712</v>
      </c>
      <c r="C142" s="248">
        <v>680</v>
      </c>
      <c r="D142" s="248">
        <v>107</v>
      </c>
      <c r="E142" s="248">
        <v>127</v>
      </c>
      <c r="F142" s="248">
        <v>103</v>
      </c>
      <c r="G142" s="248">
        <v>142</v>
      </c>
      <c r="H142" s="248">
        <v>87</v>
      </c>
      <c r="I142" s="248">
        <v>95</v>
      </c>
      <c r="J142" s="248"/>
      <c r="K142" s="248"/>
      <c r="L142" s="248"/>
      <c r="M142" s="250">
        <f>IFERROR(VLOOKUP(A142,'GR8-SCHL 9-21-2015'!$A$5:$C$500,3,FALSE),0)</f>
        <v>0</v>
      </c>
      <c r="N142" s="251" t="str">
        <f t="shared" si="2"/>
        <v/>
      </c>
    </row>
    <row r="143" spans="1:14" x14ac:dyDescent="0.25">
      <c r="A143" s="248" t="s">
        <v>259</v>
      </c>
      <c r="B143" s="249" t="s">
        <v>711</v>
      </c>
      <c r="C143" s="248">
        <v>443</v>
      </c>
      <c r="D143" s="248">
        <v>54</v>
      </c>
      <c r="E143" s="248">
        <v>55</v>
      </c>
      <c r="F143" s="248">
        <v>54</v>
      </c>
      <c r="G143" s="248">
        <v>74</v>
      </c>
      <c r="H143" s="248">
        <v>54</v>
      </c>
      <c r="I143" s="248">
        <v>41</v>
      </c>
      <c r="J143" s="248"/>
      <c r="K143" s="248"/>
      <c r="L143" s="248"/>
      <c r="M143" s="250">
        <f>IFERROR(VLOOKUP(A143,'GR8-SCHL 9-21-2015'!$A$5:$C$500,3,FALSE),0)</f>
        <v>0</v>
      </c>
      <c r="N143" s="251" t="str">
        <f t="shared" si="2"/>
        <v/>
      </c>
    </row>
    <row r="144" spans="1:14" x14ac:dyDescent="0.25">
      <c r="A144" s="248" t="s">
        <v>5192</v>
      </c>
      <c r="B144" s="249" t="s">
        <v>5152</v>
      </c>
      <c r="C144" s="248">
        <v>69</v>
      </c>
      <c r="D144" s="248">
        <v>41</v>
      </c>
      <c r="E144" s="248">
        <v>28</v>
      </c>
      <c r="F144" s="248"/>
      <c r="G144" s="248"/>
      <c r="H144" s="248"/>
      <c r="I144" s="248"/>
      <c r="J144" s="248"/>
      <c r="K144" s="248"/>
      <c r="L144" s="248"/>
      <c r="M144" s="250">
        <f>IFERROR(VLOOKUP(A144,'GR8-SCHL 9-21-2015'!$A$5:$C$500,3,FALSE),0)</f>
        <v>0</v>
      </c>
      <c r="N144" s="251" t="str">
        <f t="shared" si="2"/>
        <v/>
      </c>
    </row>
    <row r="145" spans="1:14" x14ac:dyDescent="0.25">
      <c r="A145" s="248" t="s">
        <v>5193</v>
      </c>
      <c r="B145" s="249" t="s">
        <v>5153</v>
      </c>
      <c r="C145" s="248">
        <v>423</v>
      </c>
      <c r="D145" s="248">
        <v>142</v>
      </c>
      <c r="E145" s="248">
        <v>121</v>
      </c>
      <c r="F145" s="248">
        <v>81</v>
      </c>
      <c r="G145" s="248">
        <v>79</v>
      </c>
      <c r="H145" s="248"/>
      <c r="I145" s="248"/>
      <c r="J145" s="248"/>
      <c r="K145" s="248"/>
      <c r="L145" s="248"/>
      <c r="M145" s="250">
        <f>IFERROR(VLOOKUP(A145,'GR8-SCHL 9-21-2015'!$A$5:$C$500,3,FALSE),0)</f>
        <v>0</v>
      </c>
      <c r="N145" s="251" t="str">
        <f t="shared" si="2"/>
        <v/>
      </c>
    </row>
    <row r="146" spans="1:14" x14ac:dyDescent="0.25">
      <c r="A146" s="248" t="s">
        <v>260</v>
      </c>
      <c r="B146" s="249" t="s">
        <v>815</v>
      </c>
      <c r="C146" s="248">
        <v>645</v>
      </c>
      <c r="D146" s="248">
        <v>114</v>
      </c>
      <c r="E146" s="248">
        <v>116</v>
      </c>
      <c r="F146" s="248">
        <v>107</v>
      </c>
      <c r="G146" s="248">
        <v>103</v>
      </c>
      <c r="H146" s="248">
        <v>89</v>
      </c>
      <c r="I146" s="248">
        <v>78</v>
      </c>
      <c r="J146" s="248"/>
      <c r="K146" s="248"/>
      <c r="L146" s="248"/>
      <c r="M146" s="250">
        <f>IFERROR(VLOOKUP(A146,'GR8-SCHL 9-21-2015'!$A$5:$C$500,3,FALSE),0)</f>
        <v>0</v>
      </c>
      <c r="N146" s="251" t="str">
        <f t="shared" si="2"/>
        <v/>
      </c>
    </row>
    <row r="147" spans="1:14" x14ac:dyDescent="0.25">
      <c r="A147" s="248" t="s">
        <v>859</v>
      </c>
      <c r="B147" s="249" t="s">
        <v>860</v>
      </c>
      <c r="C147" s="248">
        <v>272</v>
      </c>
      <c r="D147" s="248">
        <v>39</v>
      </c>
      <c r="E147" s="248">
        <v>30</v>
      </c>
      <c r="F147" s="248">
        <v>51</v>
      </c>
      <c r="G147" s="248">
        <v>50</v>
      </c>
      <c r="H147" s="248">
        <v>62</v>
      </c>
      <c r="I147" s="248">
        <v>40</v>
      </c>
      <c r="J147" s="248"/>
      <c r="K147" s="248"/>
      <c r="L147" s="248"/>
      <c r="M147" s="250">
        <f>IFERROR(VLOOKUP(A147,'GR8-SCHL 9-21-2015'!$A$5:$C$500,3,FALSE),0)</f>
        <v>0</v>
      </c>
      <c r="N147" s="251" t="str">
        <f t="shared" si="2"/>
        <v/>
      </c>
    </row>
    <row r="148" spans="1:14" x14ac:dyDescent="0.25">
      <c r="A148" s="248" t="s">
        <v>861</v>
      </c>
      <c r="B148" s="249" t="s">
        <v>862</v>
      </c>
      <c r="C148" s="248">
        <v>65</v>
      </c>
      <c r="D148" s="248">
        <v>65</v>
      </c>
      <c r="E148" s="248"/>
      <c r="F148" s="248"/>
      <c r="G148" s="248"/>
      <c r="H148" s="248"/>
      <c r="I148" s="248"/>
      <c r="J148" s="248"/>
      <c r="K148" s="248"/>
      <c r="L148" s="248"/>
      <c r="M148" s="250">
        <f>IFERROR(VLOOKUP(A148,'GR8-SCHL 9-21-2015'!$A$5:$C$500,3,FALSE),0)</f>
        <v>0</v>
      </c>
      <c r="N148" s="251" t="str">
        <f t="shared" si="2"/>
        <v/>
      </c>
    </row>
    <row r="149" spans="1:14" x14ac:dyDescent="0.25">
      <c r="A149" s="248" t="s">
        <v>863</v>
      </c>
      <c r="B149" s="249" t="s">
        <v>864</v>
      </c>
      <c r="C149" s="248">
        <v>157</v>
      </c>
      <c r="D149" s="248">
        <v>157</v>
      </c>
      <c r="E149" s="248"/>
      <c r="F149" s="248"/>
      <c r="G149" s="248"/>
      <c r="H149" s="248"/>
      <c r="I149" s="248"/>
      <c r="J149" s="248"/>
      <c r="K149" s="248"/>
      <c r="L149" s="248"/>
      <c r="M149" s="250">
        <f>IFERROR(VLOOKUP(A149,'GR8-SCHL 9-21-2015'!$A$5:$C$500,3,FALSE),0)</f>
        <v>0</v>
      </c>
      <c r="N149" s="251" t="str">
        <f t="shared" si="2"/>
        <v/>
      </c>
    </row>
    <row r="150" spans="1:14" x14ac:dyDescent="0.25">
      <c r="A150" s="248" t="s">
        <v>865</v>
      </c>
      <c r="B150" s="249" t="s">
        <v>866</v>
      </c>
      <c r="C150" s="248">
        <v>188</v>
      </c>
      <c r="D150" s="248"/>
      <c r="E150" s="248"/>
      <c r="F150" s="248"/>
      <c r="G150" s="248"/>
      <c r="H150" s="248"/>
      <c r="I150" s="248"/>
      <c r="J150" s="248">
        <v>67</v>
      </c>
      <c r="K150" s="248">
        <v>66</v>
      </c>
      <c r="L150" s="248">
        <v>55</v>
      </c>
      <c r="M150" s="250">
        <f>IFERROR(VLOOKUP(A150,'GR8-SCHL 9-21-2015'!$A$5:$C$500,3,FALSE),0)</f>
        <v>48</v>
      </c>
      <c r="N150" s="251">
        <f t="shared" si="2"/>
        <v>7</v>
      </c>
    </row>
    <row r="151" spans="1:14" x14ac:dyDescent="0.25">
      <c r="A151" s="248" t="s">
        <v>261</v>
      </c>
      <c r="B151" s="249" t="s">
        <v>83</v>
      </c>
      <c r="C151" s="248">
        <v>1159</v>
      </c>
      <c r="D151" s="248">
        <v>157</v>
      </c>
      <c r="E151" s="248">
        <v>153</v>
      </c>
      <c r="F151" s="248">
        <v>223</v>
      </c>
      <c r="G151" s="248">
        <v>234</v>
      </c>
      <c r="H151" s="248">
        <v>213</v>
      </c>
      <c r="I151" s="248">
        <v>179</v>
      </c>
      <c r="J151" s="248"/>
      <c r="K151" s="248"/>
      <c r="L151" s="248"/>
      <c r="M151" s="250">
        <f>IFERROR(VLOOKUP(A151,'GR8-SCHL 9-21-2015'!$A$5:$C$500,3,FALSE),0)</f>
        <v>0</v>
      </c>
      <c r="N151" s="251" t="str">
        <f t="shared" si="2"/>
        <v/>
      </c>
    </row>
    <row r="152" spans="1:14" x14ac:dyDescent="0.25">
      <c r="A152" s="248" t="s">
        <v>929</v>
      </c>
      <c r="B152" s="249" t="s">
        <v>5154</v>
      </c>
      <c r="C152" s="248">
        <v>301</v>
      </c>
      <c r="D152" s="248"/>
      <c r="E152" s="248"/>
      <c r="F152" s="248"/>
      <c r="G152" s="248"/>
      <c r="H152" s="248"/>
      <c r="I152" s="248"/>
      <c r="J152" s="248">
        <v>76</v>
      </c>
      <c r="K152" s="248">
        <v>104</v>
      </c>
      <c r="L152" s="248">
        <v>121</v>
      </c>
      <c r="M152" s="250">
        <f>IFERROR(VLOOKUP(A152,'GR8-SCHL 9-21-2015'!$A$5:$C$500,3,FALSE),0)</f>
        <v>0</v>
      </c>
      <c r="N152" s="251">
        <f t="shared" si="2"/>
        <v>121</v>
      </c>
    </row>
    <row r="153" spans="1:14" x14ac:dyDescent="0.25">
      <c r="A153" s="248" t="s">
        <v>867</v>
      </c>
      <c r="B153" s="249" t="s">
        <v>868</v>
      </c>
      <c r="C153" s="248">
        <v>571</v>
      </c>
      <c r="D153" s="248">
        <v>141</v>
      </c>
      <c r="E153" s="248">
        <v>89</v>
      </c>
      <c r="F153" s="248">
        <v>73</v>
      </c>
      <c r="G153" s="248">
        <v>98</v>
      </c>
      <c r="H153" s="248">
        <v>98</v>
      </c>
      <c r="I153" s="248">
        <v>50</v>
      </c>
      <c r="J153" s="248">
        <v>22</v>
      </c>
      <c r="K153" s="248"/>
      <c r="L153" s="248"/>
      <c r="M153" s="250">
        <f>IFERROR(VLOOKUP(A153,'GR8-SCHL 9-21-2015'!$A$5:$C$500,3,FALSE),0)</f>
        <v>0</v>
      </c>
      <c r="N153" s="251" t="str">
        <f t="shared" si="2"/>
        <v/>
      </c>
    </row>
    <row r="154" spans="1:14" x14ac:dyDescent="0.25">
      <c r="A154" s="248" t="s">
        <v>869</v>
      </c>
      <c r="B154" s="249" t="s">
        <v>975</v>
      </c>
      <c r="C154" s="248">
        <v>718</v>
      </c>
      <c r="D154" s="248">
        <v>168</v>
      </c>
      <c r="E154" s="248">
        <v>97</v>
      </c>
      <c r="F154" s="248">
        <v>93</v>
      </c>
      <c r="G154" s="248">
        <v>100</v>
      </c>
      <c r="H154" s="248">
        <v>96</v>
      </c>
      <c r="I154" s="248">
        <v>64</v>
      </c>
      <c r="J154" s="248">
        <v>50</v>
      </c>
      <c r="K154" s="248">
        <v>25</v>
      </c>
      <c r="L154" s="248">
        <v>25</v>
      </c>
      <c r="M154" s="250">
        <f>IFERROR(VLOOKUP(A154,'GR8-SCHL 9-21-2015'!$A$5:$C$500,3,FALSE),0)</f>
        <v>0</v>
      </c>
      <c r="N154" s="251">
        <f t="shared" si="2"/>
        <v>25</v>
      </c>
    </row>
    <row r="155" spans="1:14" x14ac:dyDescent="0.25">
      <c r="A155" s="248" t="s">
        <v>870</v>
      </c>
      <c r="B155" s="249" t="s">
        <v>871</v>
      </c>
      <c r="C155" s="248">
        <v>217</v>
      </c>
      <c r="D155" s="248">
        <v>26</v>
      </c>
      <c r="E155" s="248">
        <v>46</v>
      </c>
      <c r="F155" s="248">
        <v>40</v>
      </c>
      <c r="G155" s="248">
        <v>43</v>
      </c>
      <c r="H155" s="248">
        <v>39</v>
      </c>
      <c r="I155" s="248">
        <v>23</v>
      </c>
      <c r="J155" s="248"/>
      <c r="K155" s="248"/>
      <c r="L155" s="248"/>
      <c r="M155" s="250">
        <f>IFERROR(VLOOKUP(A155,'GR8-SCHL 9-21-2015'!$A$5:$C$500,3,FALSE),0)</f>
        <v>0</v>
      </c>
      <c r="N155" s="251" t="str">
        <f t="shared" si="2"/>
        <v/>
      </c>
    </row>
    <row r="156" spans="1:14" x14ac:dyDescent="0.25">
      <c r="A156" s="248" t="s">
        <v>262</v>
      </c>
      <c r="B156" s="249" t="s">
        <v>710</v>
      </c>
      <c r="C156" s="248">
        <v>472</v>
      </c>
      <c r="D156" s="248">
        <v>73</v>
      </c>
      <c r="E156" s="248">
        <v>73</v>
      </c>
      <c r="F156" s="248">
        <v>83</v>
      </c>
      <c r="G156" s="248">
        <v>84</v>
      </c>
      <c r="H156" s="248">
        <v>57</v>
      </c>
      <c r="I156" s="248">
        <v>83</v>
      </c>
      <c r="J156" s="248"/>
      <c r="K156" s="248"/>
      <c r="L156" s="248"/>
      <c r="M156" s="250">
        <f>IFERROR(VLOOKUP(A156,'GR8-SCHL 9-21-2015'!$A$5:$C$500,3,FALSE),0)</f>
        <v>0</v>
      </c>
      <c r="N156" s="251" t="str">
        <f t="shared" si="2"/>
        <v/>
      </c>
    </row>
    <row r="157" spans="1:14" x14ac:dyDescent="0.25">
      <c r="A157" s="248" t="s">
        <v>263</v>
      </c>
      <c r="B157" s="249" t="s">
        <v>709</v>
      </c>
      <c r="C157" s="248">
        <v>453</v>
      </c>
      <c r="D157" s="248">
        <v>81</v>
      </c>
      <c r="E157" s="248">
        <v>62</v>
      </c>
      <c r="F157" s="248">
        <v>76</v>
      </c>
      <c r="G157" s="248">
        <v>74</v>
      </c>
      <c r="H157" s="248">
        <v>73</v>
      </c>
      <c r="I157" s="248">
        <v>69</v>
      </c>
      <c r="J157" s="248"/>
      <c r="K157" s="248"/>
      <c r="L157" s="248"/>
      <c r="M157" s="250">
        <f>IFERROR(VLOOKUP(A157,'GR8-SCHL 9-21-2015'!$A$5:$C$500,3,FALSE),0)</f>
        <v>0</v>
      </c>
      <c r="N157" s="251" t="str">
        <f t="shared" si="2"/>
        <v/>
      </c>
    </row>
    <row r="158" spans="1:14" x14ac:dyDescent="0.25">
      <c r="A158" s="248" t="s">
        <v>264</v>
      </c>
      <c r="B158" s="249" t="s">
        <v>708</v>
      </c>
      <c r="C158" s="248">
        <v>379</v>
      </c>
      <c r="D158" s="248">
        <v>54</v>
      </c>
      <c r="E158" s="248">
        <v>65</v>
      </c>
      <c r="F158" s="248">
        <v>74</v>
      </c>
      <c r="G158" s="248">
        <v>59</v>
      </c>
      <c r="H158" s="248">
        <v>61</v>
      </c>
      <c r="I158" s="248">
        <v>55</v>
      </c>
      <c r="J158" s="248"/>
      <c r="K158" s="248"/>
      <c r="L158" s="248"/>
      <c r="M158" s="250">
        <f>IFERROR(VLOOKUP(A158,'GR8-SCHL 9-21-2015'!$A$5:$C$500,3,FALSE),0)</f>
        <v>0</v>
      </c>
      <c r="N158" s="251" t="str">
        <f t="shared" si="2"/>
        <v/>
      </c>
    </row>
    <row r="159" spans="1:14" x14ac:dyDescent="0.25">
      <c r="A159" s="248" t="s">
        <v>265</v>
      </c>
      <c r="B159" s="249" t="s">
        <v>108</v>
      </c>
      <c r="C159" s="248">
        <v>607</v>
      </c>
      <c r="D159" s="248">
        <v>125</v>
      </c>
      <c r="E159" s="248">
        <v>111</v>
      </c>
      <c r="F159" s="248">
        <v>116</v>
      </c>
      <c r="G159" s="248">
        <v>111</v>
      </c>
      <c r="H159" s="248">
        <v>79</v>
      </c>
      <c r="I159" s="248">
        <v>65</v>
      </c>
      <c r="J159" s="248"/>
      <c r="K159" s="248"/>
      <c r="L159" s="248"/>
      <c r="M159" s="250">
        <f>IFERROR(VLOOKUP(A159,'GR8-SCHL 9-21-2015'!$A$5:$C$500,3,FALSE),0)</f>
        <v>0</v>
      </c>
      <c r="N159" s="251" t="str">
        <f t="shared" si="2"/>
        <v/>
      </c>
    </row>
    <row r="160" spans="1:14" x14ac:dyDescent="0.25">
      <c r="A160" s="248" t="s">
        <v>266</v>
      </c>
      <c r="B160" s="249" t="s">
        <v>519</v>
      </c>
      <c r="C160" s="248">
        <v>1144</v>
      </c>
      <c r="D160" s="248">
        <v>96</v>
      </c>
      <c r="E160" s="248">
        <v>112</v>
      </c>
      <c r="F160" s="248">
        <v>132</v>
      </c>
      <c r="G160" s="248">
        <v>135</v>
      </c>
      <c r="H160" s="248">
        <v>140</v>
      </c>
      <c r="I160" s="248">
        <v>129</v>
      </c>
      <c r="J160" s="248">
        <v>130</v>
      </c>
      <c r="K160" s="248">
        <v>124</v>
      </c>
      <c r="L160" s="248">
        <v>127</v>
      </c>
      <c r="M160" s="250">
        <f>IFERROR(VLOOKUP(A160,'GR8-SCHL 9-21-2015'!$A$5:$C$500,3,FALSE),0)</f>
        <v>0</v>
      </c>
      <c r="N160" s="251">
        <f t="shared" si="2"/>
        <v>127</v>
      </c>
    </row>
    <row r="161" spans="1:14" x14ac:dyDescent="0.25">
      <c r="A161" s="248" t="s">
        <v>267</v>
      </c>
      <c r="B161" s="249" t="s">
        <v>707</v>
      </c>
      <c r="C161" s="248">
        <v>499</v>
      </c>
      <c r="D161" s="248">
        <v>65</v>
      </c>
      <c r="E161" s="248">
        <v>74</v>
      </c>
      <c r="F161" s="248">
        <v>90</v>
      </c>
      <c r="G161" s="248">
        <v>87</v>
      </c>
      <c r="H161" s="248">
        <v>83</v>
      </c>
      <c r="I161" s="248">
        <v>69</v>
      </c>
      <c r="J161" s="248"/>
      <c r="K161" s="248"/>
      <c r="L161" s="248"/>
      <c r="M161" s="250">
        <f>IFERROR(VLOOKUP(A161,'GR8-SCHL 9-21-2015'!$A$5:$C$500,3,FALSE),0)</f>
        <v>0</v>
      </c>
      <c r="N161" s="251" t="str">
        <f t="shared" si="2"/>
        <v/>
      </c>
    </row>
    <row r="162" spans="1:14" x14ac:dyDescent="0.25">
      <c r="A162" s="248" t="s">
        <v>268</v>
      </c>
      <c r="B162" s="249" t="s">
        <v>706</v>
      </c>
      <c r="C162" s="248">
        <v>892</v>
      </c>
      <c r="D162" s="248">
        <v>109</v>
      </c>
      <c r="E162" s="248">
        <v>130</v>
      </c>
      <c r="F162" s="248">
        <v>148</v>
      </c>
      <c r="G162" s="248">
        <v>166</v>
      </c>
      <c r="H162" s="248">
        <v>145</v>
      </c>
      <c r="I162" s="248">
        <v>175</v>
      </c>
      <c r="J162" s="248"/>
      <c r="K162" s="248"/>
      <c r="L162" s="248"/>
      <c r="M162" s="250">
        <f>IFERROR(VLOOKUP(A162,'GR8-SCHL 9-21-2015'!$A$5:$C$500,3,FALSE),0)</f>
        <v>0</v>
      </c>
      <c r="N162" s="251" t="str">
        <f t="shared" si="2"/>
        <v/>
      </c>
    </row>
    <row r="163" spans="1:14" x14ac:dyDescent="0.25">
      <c r="A163" s="248" t="s">
        <v>269</v>
      </c>
      <c r="B163" s="249" t="s">
        <v>705</v>
      </c>
      <c r="C163" s="248">
        <v>674</v>
      </c>
      <c r="D163" s="248">
        <v>56</v>
      </c>
      <c r="E163" s="248">
        <v>81</v>
      </c>
      <c r="F163" s="248">
        <v>79</v>
      </c>
      <c r="G163" s="248">
        <v>93</v>
      </c>
      <c r="H163" s="248">
        <v>76</v>
      </c>
      <c r="I163" s="248">
        <v>77</v>
      </c>
      <c r="J163" s="248"/>
      <c r="K163" s="248"/>
      <c r="L163" s="248"/>
      <c r="M163" s="250">
        <f>IFERROR(VLOOKUP(A163,'GR8-SCHL 9-21-2015'!$A$5:$C$500,3,FALSE),0)</f>
        <v>0</v>
      </c>
      <c r="N163" s="251" t="str">
        <f t="shared" si="2"/>
        <v/>
      </c>
    </row>
    <row r="164" spans="1:14" x14ac:dyDescent="0.25">
      <c r="A164" s="248" t="s">
        <v>270</v>
      </c>
      <c r="B164" s="249" t="s">
        <v>79</v>
      </c>
      <c r="C164" s="248">
        <v>733</v>
      </c>
      <c r="D164" s="248">
        <v>77</v>
      </c>
      <c r="E164" s="248">
        <v>76</v>
      </c>
      <c r="F164" s="248">
        <v>77</v>
      </c>
      <c r="G164" s="248">
        <v>99</v>
      </c>
      <c r="H164" s="248">
        <v>77</v>
      </c>
      <c r="I164" s="248">
        <v>82</v>
      </c>
      <c r="J164" s="248">
        <v>94</v>
      </c>
      <c r="K164" s="248">
        <v>77</v>
      </c>
      <c r="L164" s="248">
        <v>74</v>
      </c>
      <c r="M164" s="250">
        <f>IFERROR(VLOOKUP(A164,'GR8-SCHL 9-21-2015'!$A$5:$C$500,3,FALSE),0)</f>
        <v>0</v>
      </c>
      <c r="N164" s="251">
        <f t="shared" si="2"/>
        <v>74</v>
      </c>
    </row>
    <row r="165" spans="1:14" x14ac:dyDescent="0.25">
      <c r="A165" s="248" t="s">
        <v>271</v>
      </c>
      <c r="B165" s="249" t="s">
        <v>704</v>
      </c>
      <c r="C165" s="248">
        <v>285</v>
      </c>
      <c r="D165" s="248">
        <v>40</v>
      </c>
      <c r="E165" s="248">
        <v>55</v>
      </c>
      <c r="F165" s="248">
        <v>44</v>
      </c>
      <c r="G165" s="248">
        <v>36</v>
      </c>
      <c r="H165" s="248">
        <v>37</v>
      </c>
      <c r="I165" s="248">
        <v>42</v>
      </c>
      <c r="J165" s="248"/>
      <c r="K165" s="248"/>
      <c r="L165" s="248"/>
      <c r="M165" s="250">
        <f>IFERROR(VLOOKUP(A165,'GR8-SCHL 9-21-2015'!$A$5:$C$500,3,FALSE),0)</f>
        <v>0</v>
      </c>
      <c r="N165" s="251" t="str">
        <f t="shared" si="2"/>
        <v/>
      </c>
    </row>
    <row r="166" spans="1:14" x14ac:dyDescent="0.25">
      <c r="A166" s="248" t="s">
        <v>272</v>
      </c>
      <c r="B166" s="249" t="s">
        <v>703</v>
      </c>
      <c r="C166" s="248">
        <v>1099</v>
      </c>
      <c r="D166" s="248">
        <v>139</v>
      </c>
      <c r="E166" s="248">
        <v>146</v>
      </c>
      <c r="F166" s="248">
        <v>214</v>
      </c>
      <c r="G166" s="248">
        <v>160</v>
      </c>
      <c r="H166" s="248">
        <v>179</v>
      </c>
      <c r="I166" s="248">
        <v>156</v>
      </c>
      <c r="J166" s="248"/>
      <c r="K166" s="248"/>
      <c r="L166" s="248"/>
      <c r="M166" s="250">
        <f>IFERROR(VLOOKUP(A166,'GR8-SCHL 9-21-2015'!$A$5:$C$500,3,FALSE),0)</f>
        <v>0</v>
      </c>
      <c r="N166" s="251" t="str">
        <f t="shared" si="2"/>
        <v/>
      </c>
    </row>
    <row r="167" spans="1:14" x14ac:dyDescent="0.25">
      <c r="A167" s="248" t="s">
        <v>273</v>
      </c>
      <c r="B167" s="249" t="s">
        <v>8</v>
      </c>
      <c r="C167" s="248">
        <v>1356</v>
      </c>
      <c r="D167" s="248">
        <v>114</v>
      </c>
      <c r="E167" s="248">
        <v>146</v>
      </c>
      <c r="F167" s="248">
        <v>171</v>
      </c>
      <c r="G167" s="248">
        <v>159</v>
      </c>
      <c r="H167" s="248">
        <v>142</v>
      </c>
      <c r="I167" s="248">
        <v>147</v>
      </c>
      <c r="J167" s="248">
        <v>129</v>
      </c>
      <c r="K167" s="248">
        <v>170</v>
      </c>
      <c r="L167" s="248">
        <v>159</v>
      </c>
      <c r="M167" s="250">
        <f>IFERROR(VLOOKUP(A167,'GR8-SCHL 9-21-2015'!$A$5:$C$500,3,FALSE),0)</f>
        <v>0</v>
      </c>
      <c r="N167" s="251">
        <f t="shared" si="2"/>
        <v>159</v>
      </c>
    </row>
    <row r="168" spans="1:14" x14ac:dyDescent="0.25">
      <c r="A168" s="248" t="s">
        <v>274</v>
      </c>
      <c r="B168" s="249" t="s">
        <v>702</v>
      </c>
      <c r="C168" s="248">
        <v>306</v>
      </c>
      <c r="D168" s="248">
        <v>42</v>
      </c>
      <c r="E168" s="248">
        <v>36</v>
      </c>
      <c r="F168" s="248">
        <v>36</v>
      </c>
      <c r="G168" s="248">
        <v>42</v>
      </c>
      <c r="H168" s="248">
        <v>44</v>
      </c>
      <c r="I168" s="248">
        <v>49</v>
      </c>
      <c r="J168" s="248"/>
      <c r="K168" s="248"/>
      <c r="L168" s="248"/>
      <c r="M168" s="250">
        <f>IFERROR(VLOOKUP(A168,'GR8-SCHL 9-21-2015'!$A$5:$C$500,3,FALSE),0)</f>
        <v>0</v>
      </c>
      <c r="N168" s="251" t="str">
        <f t="shared" si="2"/>
        <v/>
      </c>
    </row>
    <row r="169" spans="1:14" x14ac:dyDescent="0.25">
      <c r="A169" s="248" t="s">
        <v>275</v>
      </c>
      <c r="B169" s="249" t="s">
        <v>701</v>
      </c>
      <c r="C169" s="248">
        <v>769</v>
      </c>
      <c r="D169" s="248">
        <v>106</v>
      </c>
      <c r="E169" s="248">
        <v>106</v>
      </c>
      <c r="F169" s="248">
        <v>142</v>
      </c>
      <c r="G169" s="248">
        <v>139</v>
      </c>
      <c r="H169" s="248">
        <v>149</v>
      </c>
      <c r="I169" s="248">
        <v>111</v>
      </c>
      <c r="J169" s="248"/>
      <c r="K169" s="248"/>
      <c r="L169" s="248"/>
      <c r="M169" s="250">
        <f>IFERROR(VLOOKUP(A169,'GR8-SCHL 9-21-2015'!$A$5:$C$500,3,FALSE),0)</f>
        <v>0</v>
      </c>
      <c r="N169" s="251" t="str">
        <f t="shared" si="2"/>
        <v/>
      </c>
    </row>
    <row r="170" spans="1:14" x14ac:dyDescent="0.25">
      <c r="A170" s="248" t="s">
        <v>276</v>
      </c>
      <c r="B170" s="249" t="s">
        <v>700</v>
      </c>
      <c r="C170" s="248">
        <v>426</v>
      </c>
      <c r="D170" s="248">
        <v>53</v>
      </c>
      <c r="E170" s="248">
        <v>60</v>
      </c>
      <c r="F170" s="248">
        <v>82</v>
      </c>
      <c r="G170" s="248">
        <v>56</v>
      </c>
      <c r="H170" s="248">
        <v>76</v>
      </c>
      <c r="I170" s="248">
        <v>69</v>
      </c>
      <c r="J170" s="248"/>
      <c r="K170" s="248"/>
      <c r="L170" s="248"/>
      <c r="M170" s="250">
        <f>IFERROR(VLOOKUP(A170,'GR8-SCHL 9-21-2015'!$A$5:$C$500,3,FALSE),0)</f>
        <v>0</v>
      </c>
      <c r="N170" s="251" t="str">
        <f t="shared" si="2"/>
        <v/>
      </c>
    </row>
    <row r="171" spans="1:14" x14ac:dyDescent="0.25">
      <c r="A171" s="248" t="s">
        <v>277</v>
      </c>
      <c r="B171" s="249" t="s">
        <v>699</v>
      </c>
      <c r="C171" s="248">
        <v>857</v>
      </c>
      <c r="D171" s="248">
        <v>58</v>
      </c>
      <c r="E171" s="248">
        <v>84</v>
      </c>
      <c r="F171" s="248">
        <v>88</v>
      </c>
      <c r="G171" s="248">
        <v>106</v>
      </c>
      <c r="H171" s="248">
        <v>85</v>
      </c>
      <c r="I171" s="248">
        <v>83</v>
      </c>
      <c r="J171" s="248">
        <v>109</v>
      </c>
      <c r="K171" s="248">
        <v>118</v>
      </c>
      <c r="L171" s="248">
        <v>108</v>
      </c>
      <c r="M171" s="250">
        <f>IFERROR(VLOOKUP(A171,'GR8-SCHL 9-21-2015'!$A$5:$C$500,3,FALSE),0)</f>
        <v>0</v>
      </c>
      <c r="N171" s="251">
        <f t="shared" si="2"/>
        <v>108</v>
      </c>
    </row>
    <row r="172" spans="1:14" x14ac:dyDescent="0.25">
      <c r="A172" s="248" t="s">
        <v>278</v>
      </c>
      <c r="B172" s="249" t="s">
        <v>698</v>
      </c>
      <c r="C172" s="248">
        <v>647</v>
      </c>
      <c r="D172" s="248">
        <v>106</v>
      </c>
      <c r="E172" s="248">
        <v>93</v>
      </c>
      <c r="F172" s="248">
        <v>115</v>
      </c>
      <c r="G172" s="248">
        <v>109</v>
      </c>
      <c r="H172" s="248">
        <v>78</v>
      </c>
      <c r="I172" s="248">
        <v>90</v>
      </c>
      <c r="J172" s="248"/>
      <c r="K172" s="248"/>
      <c r="L172" s="248"/>
      <c r="M172" s="250">
        <f>IFERROR(VLOOKUP(A172,'GR8-SCHL 9-21-2015'!$A$5:$C$500,3,FALSE),0)</f>
        <v>0</v>
      </c>
      <c r="N172" s="251" t="str">
        <f t="shared" si="2"/>
        <v/>
      </c>
    </row>
    <row r="173" spans="1:14" x14ac:dyDescent="0.25">
      <c r="A173" s="248" t="s">
        <v>279</v>
      </c>
      <c r="B173" s="249" t="s">
        <v>962</v>
      </c>
      <c r="C173" s="248">
        <v>512</v>
      </c>
      <c r="D173" s="248">
        <v>56</v>
      </c>
      <c r="E173" s="248">
        <v>62</v>
      </c>
      <c r="F173" s="248">
        <v>63</v>
      </c>
      <c r="G173" s="248">
        <v>70</v>
      </c>
      <c r="H173" s="248">
        <v>68</v>
      </c>
      <c r="I173" s="248">
        <v>56</v>
      </c>
      <c r="J173" s="248">
        <v>39</v>
      </c>
      <c r="K173" s="248">
        <v>45</v>
      </c>
      <c r="L173" s="248">
        <v>26</v>
      </c>
      <c r="M173" s="250">
        <f>IFERROR(VLOOKUP(A173,'GR8-SCHL 9-21-2015'!$A$5:$C$500,3,FALSE),0)</f>
        <v>0</v>
      </c>
      <c r="N173" s="251">
        <f t="shared" si="2"/>
        <v>26</v>
      </c>
    </row>
    <row r="174" spans="1:14" x14ac:dyDescent="0.25">
      <c r="A174" s="248" t="s">
        <v>280</v>
      </c>
      <c r="B174" s="249" t="s">
        <v>697</v>
      </c>
      <c r="C174" s="248">
        <v>375</v>
      </c>
      <c r="D174" s="248">
        <v>66</v>
      </c>
      <c r="E174" s="248">
        <v>72</v>
      </c>
      <c r="F174" s="248">
        <v>61</v>
      </c>
      <c r="G174" s="248">
        <v>72</v>
      </c>
      <c r="H174" s="248">
        <v>58</v>
      </c>
      <c r="I174" s="248">
        <v>46</v>
      </c>
      <c r="J174" s="248"/>
      <c r="K174" s="248"/>
      <c r="L174" s="248"/>
      <c r="M174" s="250">
        <f>IFERROR(VLOOKUP(A174,'GR8-SCHL 9-21-2015'!$A$5:$C$500,3,FALSE),0)</f>
        <v>0</v>
      </c>
      <c r="N174" s="251" t="str">
        <f t="shared" si="2"/>
        <v/>
      </c>
    </row>
    <row r="175" spans="1:14" x14ac:dyDescent="0.25">
      <c r="A175" s="248" t="s">
        <v>281</v>
      </c>
      <c r="B175" s="249" t="s">
        <v>963</v>
      </c>
      <c r="C175" s="248">
        <v>638</v>
      </c>
      <c r="D175" s="248">
        <v>65</v>
      </c>
      <c r="E175" s="248">
        <v>76</v>
      </c>
      <c r="F175" s="248">
        <v>79</v>
      </c>
      <c r="G175" s="248">
        <v>64</v>
      </c>
      <c r="H175" s="248">
        <v>75</v>
      </c>
      <c r="I175" s="248">
        <v>59</v>
      </c>
      <c r="J175" s="248">
        <v>60</v>
      </c>
      <c r="K175" s="248">
        <v>61</v>
      </c>
      <c r="L175" s="248">
        <v>62</v>
      </c>
      <c r="M175" s="250">
        <f>IFERROR(VLOOKUP(A175,'GR8-SCHL 9-21-2015'!$A$5:$C$500,3,FALSE),0)</f>
        <v>0</v>
      </c>
      <c r="N175" s="251">
        <f t="shared" si="2"/>
        <v>62</v>
      </c>
    </row>
    <row r="176" spans="1:14" x14ac:dyDescent="0.25">
      <c r="A176" s="248" t="s">
        <v>282</v>
      </c>
      <c r="B176" s="249" t="s">
        <v>109</v>
      </c>
      <c r="C176" s="248">
        <v>644</v>
      </c>
      <c r="D176" s="248">
        <v>101</v>
      </c>
      <c r="E176" s="248">
        <v>93</v>
      </c>
      <c r="F176" s="248">
        <v>95</v>
      </c>
      <c r="G176" s="248">
        <v>93</v>
      </c>
      <c r="H176" s="248">
        <v>93</v>
      </c>
      <c r="I176" s="248">
        <v>94</v>
      </c>
      <c r="J176" s="248">
        <v>75</v>
      </c>
      <c r="K176" s="248"/>
      <c r="L176" s="248"/>
      <c r="M176" s="250">
        <f>IFERROR(VLOOKUP(A176,'GR8-SCHL 9-21-2015'!$A$5:$C$500,3,FALSE),0)</f>
        <v>0</v>
      </c>
      <c r="N176" s="251" t="str">
        <f t="shared" si="2"/>
        <v/>
      </c>
    </row>
    <row r="177" spans="1:14" x14ac:dyDescent="0.25">
      <c r="A177" s="248" t="s">
        <v>283</v>
      </c>
      <c r="B177" s="249" t="s">
        <v>110</v>
      </c>
      <c r="C177" s="248">
        <v>2239</v>
      </c>
      <c r="D177" s="248">
        <v>200</v>
      </c>
      <c r="E177" s="248">
        <v>220</v>
      </c>
      <c r="F177" s="248">
        <v>218</v>
      </c>
      <c r="G177" s="248">
        <v>223</v>
      </c>
      <c r="H177" s="248">
        <v>256</v>
      </c>
      <c r="I177" s="248">
        <v>250</v>
      </c>
      <c r="J177" s="248">
        <v>251</v>
      </c>
      <c r="K177" s="248">
        <v>293</v>
      </c>
      <c r="L177" s="248">
        <v>328</v>
      </c>
      <c r="M177" s="250">
        <f>IFERROR(VLOOKUP(A177,'GR8-SCHL 9-21-2015'!$A$5:$C$500,3,FALSE),0)</f>
        <v>0</v>
      </c>
      <c r="N177" s="251">
        <f t="shared" si="2"/>
        <v>328</v>
      </c>
    </row>
    <row r="178" spans="1:14" x14ac:dyDescent="0.25">
      <c r="A178" s="248" t="s">
        <v>284</v>
      </c>
      <c r="B178" s="249" t="s">
        <v>111</v>
      </c>
      <c r="C178" s="248">
        <v>1471</v>
      </c>
      <c r="D178" s="248">
        <v>162</v>
      </c>
      <c r="E178" s="248">
        <v>167</v>
      </c>
      <c r="F178" s="248">
        <v>187</v>
      </c>
      <c r="G178" s="248">
        <v>160</v>
      </c>
      <c r="H178" s="248">
        <v>181</v>
      </c>
      <c r="I178" s="248">
        <v>181</v>
      </c>
      <c r="J178" s="248">
        <v>160</v>
      </c>
      <c r="K178" s="248">
        <v>152</v>
      </c>
      <c r="L178" s="248">
        <v>121</v>
      </c>
      <c r="M178" s="250">
        <f>IFERROR(VLOOKUP(A178,'GR8-SCHL 9-21-2015'!$A$5:$C$500,3,FALSE),0)</f>
        <v>16</v>
      </c>
      <c r="N178" s="251">
        <f t="shared" si="2"/>
        <v>105</v>
      </c>
    </row>
    <row r="179" spans="1:14" x14ac:dyDescent="0.25">
      <c r="A179" s="248" t="s">
        <v>285</v>
      </c>
      <c r="B179" s="249" t="s">
        <v>696</v>
      </c>
      <c r="C179" s="248">
        <v>729</v>
      </c>
      <c r="D179" s="248">
        <v>136</v>
      </c>
      <c r="E179" s="248">
        <v>130</v>
      </c>
      <c r="F179" s="248">
        <v>115</v>
      </c>
      <c r="G179" s="248">
        <v>98</v>
      </c>
      <c r="H179" s="248">
        <v>91</v>
      </c>
      <c r="I179" s="248">
        <v>96</v>
      </c>
      <c r="J179" s="248"/>
      <c r="K179" s="248"/>
      <c r="L179" s="248"/>
      <c r="M179" s="250">
        <f>IFERROR(VLOOKUP(A179,'GR8-SCHL 9-21-2015'!$A$5:$C$500,3,FALSE),0)</f>
        <v>0</v>
      </c>
      <c r="N179" s="251" t="str">
        <f t="shared" si="2"/>
        <v/>
      </c>
    </row>
    <row r="180" spans="1:14" x14ac:dyDescent="0.25">
      <c r="A180" s="248" t="s">
        <v>286</v>
      </c>
      <c r="B180" s="249" t="s">
        <v>695</v>
      </c>
      <c r="C180" s="248">
        <v>663</v>
      </c>
      <c r="D180" s="248">
        <v>103</v>
      </c>
      <c r="E180" s="248">
        <v>113</v>
      </c>
      <c r="F180" s="248">
        <v>107</v>
      </c>
      <c r="G180" s="248">
        <v>113</v>
      </c>
      <c r="H180" s="248">
        <v>90</v>
      </c>
      <c r="I180" s="248">
        <v>92</v>
      </c>
      <c r="J180" s="248"/>
      <c r="K180" s="248"/>
      <c r="L180" s="248"/>
      <c r="M180" s="250">
        <f>IFERROR(VLOOKUP(A180,'GR8-SCHL 9-21-2015'!$A$5:$C$500,3,FALSE),0)</f>
        <v>0</v>
      </c>
      <c r="N180" s="251" t="str">
        <f t="shared" si="2"/>
        <v/>
      </c>
    </row>
    <row r="181" spans="1:14" x14ac:dyDescent="0.25">
      <c r="A181" s="248" t="s">
        <v>287</v>
      </c>
      <c r="B181" s="249" t="s">
        <v>694</v>
      </c>
      <c r="C181" s="248">
        <v>1059</v>
      </c>
      <c r="D181" s="248">
        <v>140</v>
      </c>
      <c r="E181" s="248">
        <v>183</v>
      </c>
      <c r="F181" s="248">
        <v>196</v>
      </c>
      <c r="G181" s="248">
        <v>172</v>
      </c>
      <c r="H181" s="248">
        <v>157</v>
      </c>
      <c r="I181" s="248">
        <v>173</v>
      </c>
      <c r="J181" s="248"/>
      <c r="K181" s="248"/>
      <c r="L181" s="248"/>
      <c r="M181" s="250">
        <f>IFERROR(VLOOKUP(A181,'GR8-SCHL 9-21-2015'!$A$5:$C$500,3,FALSE),0)</f>
        <v>0</v>
      </c>
      <c r="N181" s="251" t="str">
        <f t="shared" si="2"/>
        <v/>
      </c>
    </row>
    <row r="182" spans="1:14" x14ac:dyDescent="0.25">
      <c r="A182" s="248" t="s">
        <v>288</v>
      </c>
      <c r="B182" s="249" t="s">
        <v>693</v>
      </c>
      <c r="C182" s="248">
        <v>287</v>
      </c>
      <c r="D182" s="248">
        <v>41</v>
      </c>
      <c r="E182" s="248">
        <v>51</v>
      </c>
      <c r="F182" s="248">
        <v>42</v>
      </c>
      <c r="G182" s="248">
        <v>48</v>
      </c>
      <c r="H182" s="248">
        <v>50</v>
      </c>
      <c r="I182" s="248">
        <v>36</v>
      </c>
      <c r="J182" s="248"/>
      <c r="K182" s="248"/>
      <c r="L182" s="248"/>
      <c r="M182" s="250">
        <f>IFERROR(VLOOKUP(A182,'GR8-SCHL 9-21-2015'!$A$5:$C$500,3,FALSE),0)</f>
        <v>0</v>
      </c>
      <c r="N182" s="251" t="str">
        <f t="shared" si="2"/>
        <v/>
      </c>
    </row>
    <row r="183" spans="1:14" x14ac:dyDescent="0.25">
      <c r="A183" s="248" t="s">
        <v>289</v>
      </c>
      <c r="B183" s="249" t="s">
        <v>872</v>
      </c>
      <c r="C183" s="248">
        <v>451</v>
      </c>
      <c r="D183" s="248">
        <v>51</v>
      </c>
      <c r="E183" s="248">
        <v>53</v>
      </c>
      <c r="F183" s="248">
        <v>53</v>
      </c>
      <c r="G183" s="248">
        <v>57</v>
      </c>
      <c r="H183" s="248">
        <v>58</v>
      </c>
      <c r="I183" s="248">
        <v>55</v>
      </c>
      <c r="J183" s="248">
        <v>37</v>
      </c>
      <c r="K183" s="248">
        <v>33</v>
      </c>
      <c r="L183" s="248">
        <v>34</v>
      </c>
      <c r="M183" s="250">
        <f>IFERROR(VLOOKUP(A183,'GR8-SCHL 9-21-2015'!$A$5:$C$500,3,FALSE),0)</f>
        <v>0</v>
      </c>
      <c r="N183" s="251">
        <f t="shared" si="2"/>
        <v>34</v>
      </c>
    </row>
    <row r="184" spans="1:14" x14ac:dyDescent="0.25">
      <c r="A184" s="248" t="s">
        <v>290</v>
      </c>
      <c r="B184" s="249" t="s">
        <v>692</v>
      </c>
      <c r="C184" s="248">
        <v>321</v>
      </c>
      <c r="D184" s="248">
        <v>48</v>
      </c>
      <c r="E184" s="248">
        <v>54</v>
      </c>
      <c r="F184" s="248">
        <v>54</v>
      </c>
      <c r="G184" s="248">
        <v>50</v>
      </c>
      <c r="H184" s="248">
        <v>45</v>
      </c>
      <c r="I184" s="248">
        <v>45</v>
      </c>
      <c r="J184" s="248"/>
      <c r="K184" s="248"/>
      <c r="L184" s="248"/>
      <c r="M184" s="250">
        <f>IFERROR(VLOOKUP(A184,'GR8-SCHL 9-21-2015'!$A$5:$C$500,3,FALSE),0)</f>
        <v>0</v>
      </c>
      <c r="N184" s="251" t="str">
        <f t="shared" si="2"/>
        <v/>
      </c>
    </row>
    <row r="185" spans="1:14" x14ac:dyDescent="0.25">
      <c r="A185" s="248" t="s">
        <v>291</v>
      </c>
      <c r="B185" s="249" t="s">
        <v>691</v>
      </c>
      <c r="C185" s="248">
        <v>529</v>
      </c>
      <c r="D185" s="248">
        <v>63</v>
      </c>
      <c r="E185" s="248">
        <v>64</v>
      </c>
      <c r="F185" s="248">
        <v>87</v>
      </c>
      <c r="G185" s="248">
        <v>100</v>
      </c>
      <c r="H185" s="248">
        <v>96</v>
      </c>
      <c r="I185" s="248">
        <v>99</v>
      </c>
      <c r="J185" s="248"/>
      <c r="K185" s="248"/>
      <c r="L185" s="248"/>
      <c r="M185" s="250">
        <f>IFERROR(VLOOKUP(A185,'GR8-SCHL 9-21-2015'!$A$5:$C$500,3,FALSE),0)</f>
        <v>0</v>
      </c>
      <c r="N185" s="251" t="str">
        <f t="shared" si="2"/>
        <v/>
      </c>
    </row>
    <row r="186" spans="1:14" x14ac:dyDescent="0.25">
      <c r="A186" s="248" t="s">
        <v>292</v>
      </c>
      <c r="B186" s="249" t="s">
        <v>690</v>
      </c>
      <c r="C186" s="248">
        <v>529</v>
      </c>
      <c r="D186" s="248">
        <v>85</v>
      </c>
      <c r="E186" s="248">
        <v>83</v>
      </c>
      <c r="F186" s="248">
        <v>70</v>
      </c>
      <c r="G186" s="248">
        <v>65</v>
      </c>
      <c r="H186" s="248">
        <v>84</v>
      </c>
      <c r="I186" s="248">
        <v>65</v>
      </c>
      <c r="J186" s="248"/>
      <c r="K186" s="248"/>
      <c r="L186" s="248"/>
      <c r="M186" s="250">
        <f>IFERROR(VLOOKUP(A186,'GR8-SCHL 9-21-2015'!$A$5:$C$500,3,FALSE),0)</f>
        <v>0</v>
      </c>
      <c r="N186" s="251" t="str">
        <f t="shared" si="2"/>
        <v/>
      </c>
    </row>
    <row r="187" spans="1:14" x14ac:dyDescent="0.25">
      <c r="A187" s="248" t="s">
        <v>293</v>
      </c>
      <c r="B187" s="249" t="s">
        <v>689</v>
      </c>
      <c r="C187" s="248">
        <v>528</v>
      </c>
      <c r="D187" s="248">
        <v>66</v>
      </c>
      <c r="E187" s="248">
        <v>86</v>
      </c>
      <c r="F187" s="248">
        <v>82</v>
      </c>
      <c r="G187" s="248">
        <v>83</v>
      </c>
      <c r="H187" s="248">
        <v>91</v>
      </c>
      <c r="I187" s="248">
        <v>72</v>
      </c>
      <c r="J187" s="248"/>
      <c r="K187" s="248"/>
      <c r="L187" s="248"/>
      <c r="M187" s="250">
        <f>IFERROR(VLOOKUP(A187,'GR8-SCHL 9-21-2015'!$A$5:$C$500,3,FALSE),0)</f>
        <v>0</v>
      </c>
      <c r="N187" s="251" t="str">
        <f t="shared" si="2"/>
        <v/>
      </c>
    </row>
    <row r="188" spans="1:14" x14ac:dyDescent="0.25">
      <c r="A188" s="248" t="s">
        <v>688</v>
      </c>
      <c r="B188" s="249" t="s">
        <v>687</v>
      </c>
      <c r="C188" s="248">
        <v>304</v>
      </c>
      <c r="D188" s="248">
        <v>50</v>
      </c>
      <c r="E188" s="248">
        <v>37</v>
      </c>
      <c r="F188" s="248">
        <v>62</v>
      </c>
      <c r="G188" s="248">
        <v>58</v>
      </c>
      <c r="H188" s="248">
        <v>47</v>
      </c>
      <c r="I188" s="248">
        <v>50</v>
      </c>
      <c r="J188" s="248"/>
      <c r="K188" s="248"/>
      <c r="L188" s="248"/>
      <c r="M188" s="250">
        <f>IFERROR(VLOOKUP(A188,'GR8-SCHL 9-21-2015'!$A$5:$C$500,3,FALSE),0)</f>
        <v>0</v>
      </c>
      <c r="N188" s="251" t="str">
        <f t="shared" si="2"/>
        <v/>
      </c>
    </row>
    <row r="189" spans="1:14" x14ac:dyDescent="0.25">
      <c r="A189" s="248" t="s">
        <v>294</v>
      </c>
      <c r="B189" s="249" t="s">
        <v>686</v>
      </c>
      <c r="C189" s="248">
        <v>513</v>
      </c>
      <c r="D189" s="248">
        <v>75</v>
      </c>
      <c r="E189" s="248">
        <v>78</v>
      </c>
      <c r="F189" s="248">
        <v>80</v>
      </c>
      <c r="G189" s="248">
        <v>76</v>
      </c>
      <c r="H189" s="248">
        <v>85</v>
      </c>
      <c r="I189" s="248">
        <v>91</v>
      </c>
      <c r="J189" s="248"/>
      <c r="K189" s="248"/>
      <c r="L189" s="248"/>
      <c r="M189" s="250">
        <f>IFERROR(VLOOKUP(A189,'GR8-SCHL 9-21-2015'!$A$5:$C$500,3,FALSE),0)</f>
        <v>0</v>
      </c>
      <c r="N189" s="251" t="str">
        <f t="shared" si="2"/>
        <v/>
      </c>
    </row>
    <row r="190" spans="1:14" x14ac:dyDescent="0.25">
      <c r="A190" s="248" t="s">
        <v>1389</v>
      </c>
      <c r="B190" s="249" t="s">
        <v>1390</v>
      </c>
      <c r="C190" s="248">
        <v>236</v>
      </c>
      <c r="D190" s="248">
        <v>72</v>
      </c>
      <c r="E190" s="248">
        <v>75</v>
      </c>
      <c r="F190" s="248">
        <v>42</v>
      </c>
      <c r="G190" s="248">
        <v>47</v>
      </c>
      <c r="H190" s="248"/>
      <c r="I190" s="248"/>
      <c r="J190" s="248"/>
      <c r="K190" s="248"/>
      <c r="L190" s="248"/>
      <c r="M190" s="250">
        <f>IFERROR(VLOOKUP(A190,'GR8-SCHL 9-21-2015'!$A$5:$C$500,3,FALSE),0)</f>
        <v>0</v>
      </c>
      <c r="N190" s="251" t="str">
        <f t="shared" si="2"/>
        <v/>
      </c>
    </row>
    <row r="191" spans="1:14" x14ac:dyDescent="0.25">
      <c r="A191" s="248" t="s">
        <v>873</v>
      </c>
      <c r="B191" s="249" t="s">
        <v>874</v>
      </c>
      <c r="C191" s="248">
        <v>780</v>
      </c>
      <c r="D191" s="248">
        <v>168</v>
      </c>
      <c r="E191" s="248">
        <v>158</v>
      </c>
      <c r="F191" s="248">
        <v>178</v>
      </c>
      <c r="G191" s="248">
        <v>83</v>
      </c>
      <c r="H191" s="248">
        <v>93</v>
      </c>
      <c r="I191" s="248">
        <v>100</v>
      </c>
      <c r="J191" s="248"/>
      <c r="K191" s="248"/>
      <c r="L191" s="248"/>
      <c r="M191" s="250">
        <f>IFERROR(VLOOKUP(A191,'GR8-SCHL 9-21-2015'!$A$5:$C$500,3,FALSE),0)</f>
        <v>0</v>
      </c>
      <c r="N191" s="251" t="str">
        <f t="shared" si="2"/>
        <v/>
      </c>
    </row>
    <row r="192" spans="1:14" x14ac:dyDescent="0.25">
      <c r="A192" s="248" t="s">
        <v>295</v>
      </c>
      <c r="B192" s="249" t="s">
        <v>685</v>
      </c>
      <c r="C192" s="248">
        <v>575</v>
      </c>
      <c r="D192" s="248">
        <v>87</v>
      </c>
      <c r="E192" s="248">
        <v>90</v>
      </c>
      <c r="F192" s="248">
        <v>87</v>
      </c>
      <c r="G192" s="248">
        <v>96</v>
      </c>
      <c r="H192" s="248">
        <v>101</v>
      </c>
      <c r="I192" s="248">
        <v>80</v>
      </c>
      <c r="J192" s="248"/>
      <c r="K192" s="248"/>
      <c r="L192" s="248"/>
      <c r="M192" s="250">
        <f>IFERROR(VLOOKUP(A192,'GR8-SCHL 9-21-2015'!$A$5:$C$500,3,FALSE),0)</f>
        <v>0</v>
      </c>
      <c r="N192" s="251" t="str">
        <f t="shared" si="2"/>
        <v/>
      </c>
    </row>
    <row r="193" spans="1:14" x14ac:dyDescent="0.25">
      <c r="A193" s="248" t="s">
        <v>684</v>
      </c>
      <c r="B193" s="249" t="s">
        <v>520</v>
      </c>
      <c r="C193" s="248">
        <v>1868</v>
      </c>
      <c r="D193" s="248">
        <v>202</v>
      </c>
      <c r="E193" s="248">
        <v>208</v>
      </c>
      <c r="F193" s="248">
        <v>241</v>
      </c>
      <c r="G193" s="248">
        <v>252</v>
      </c>
      <c r="H193" s="248">
        <v>260</v>
      </c>
      <c r="I193" s="248">
        <v>196</v>
      </c>
      <c r="J193" s="248">
        <v>180</v>
      </c>
      <c r="K193" s="248">
        <v>150</v>
      </c>
      <c r="L193" s="248">
        <v>143</v>
      </c>
      <c r="M193" s="250">
        <f>IFERROR(VLOOKUP(A193,'GR8-SCHL 9-21-2015'!$A$5:$C$500,3,FALSE),0)</f>
        <v>2</v>
      </c>
      <c r="N193" s="251">
        <f t="shared" si="2"/>
        <v>141</v>
      </c>
    </row>
    <row r="194" spans="1:14" x14ac:dyDescent="0.25">
      <c r="A194" s="248" t="s">
        <v>296</v>
      </c>
      <c r="B194" s="249" t="s">
        <v>683</v>
      </c>
      <c r="C194" s="248">
        <v>928</v>
      </c>
      <c r="D194" s="248">
        <v>146</v>
      </c>
      <c r="E194" s="248">
        <v>152</v>
      </c>
      <c r="F194" s="248">
        <v>158</v>
      </c>
      <c r="G194" s="248">
        <v>167</v>
      </c>
      <c r="H194" s="248">
        <v>154</v>
      </c>
      <c r="I194" s="248">
        <v>151</v>
      </c>
      <c r="J194" s="248"/>
      <c r="K194" s="248"/>
      <c r="L194" s="248"/>
      <c r="M194" s="250">
        <f>IFERROR(VLOOKUP(A194,'GR8-SCHL 9-21-2015'!$A$5:$C$500,3,FALSE),0)</f>
        <v>0</v>
      </c>
      <c r="N194" s="251" t="str">
        <f t="shared" si="2"/>
        <v/>
      </c>
    </row>
    <row r="195" spans="1:14" x14ac:dyDescent="0.25">
      <c r="A195" s="248" t="s">
        <v>682</v>
      </c>
      <c r="B195" s="249" t="s">
        <v>513</v>
      </c>
      <c r="C195" s="248">
        <v>144</v>
      </c>
      <c r="D195" s="248">
        <v>28</v>
      </c>
      <c r="E195" s="248">
        <v>18</v>
      </c>
      <c r="F195" s="248">
        <v>10</v>
      </c>
      <c r="G195" s="248"/>
      <c r="H195" s="248"/>
      <c r="I195" s="248"/>
      <c r="J195" s="248"/>
      <c r="K195" s="248"/>
      <c r="L195" s="248"/>
      <c r="M195" s="250">
        <f>IFERROR(VLOOKUP(A195,'GR8-SCHL 9-21-2015'!$A$5:$C$500,3,FALSE),0)</f>
        <v>0</v>
      </c>
      <c r="N195" s="251" t="str">
        <f t="shared" si="2"/>
        <v/>
      </c>
    </row>
    <row r="196" spans="1:14" x14ac:dyDescent="0.25">
      <c r="A196" s="248" t="s">
        <v>297</v>
      </c>
      <c r="B196" s="249" t="s">
        <v>976</v>
      </c>
      <c r="C196" s="248">
        <v>399</v>
      </c>
      <c r="D196" s="248">
        <v>63</v>
      </c>
      <c r="E196" s="248">
        <v>57</v>
      </c>
      <c r="F196" s="248">
        <v>80</v>
      </c>
      <c r="G196" s="248">
        <v>59</v>
      </c>
      <c r="H196" s="248">
        <v>52</v>
      </c>
      <c r="I196" s="248">
        <v>52</v>
      </c>
      <c r="J196" s="248"/>
      <c r="K196" s="248"/>
      <c r="L196" s="248"/>
      <c r="M196" s="250">
        <f>IFERROR(VLOOKUP(A196,'GR8-SCHL 9-21-2015'!$A$5:$C$500,3,FALSE),0)</f>
        <v>0</v>
      </c>
      <c r="N196" s="251" t="str">
        <f t="shared" ref="N196:N259" si="3">IF(L196="","",L196-M196)</f>
        <v/>
      </c>
    </row>
    <row r="197" spans="1:14" x14ac:dyDescent="0.25">
      <c r="A197" s="248" t="s">
        <v>298</v>
      </c>
      <c r="B197" s="249" t="s">
        <v>680</v>
      </c>
      <c r="C197" s="248">
        <v>512</v>
      </c>
      <c r="D197" s="248">
        <v>76</v>
      </c>
      <c r="E197" s="248">
        <v>81</v>
      </c>
      <c r="F197" s="248">
        <v>86</v>
      </c>
      <c r="G197" s="248">
        <v>76</v>
      </c>
      <c r="H197" s="248">
        <v>80</v>
      </c>
      <c r="I197" s="248">
        <v>94</v>
      </c>
      <c r="J197" s="248"/>
      <c r="K197" s="248"/>
      <c r="L197" s="248"/>
      <c r="M197" s="250">
        <f>IFERROR(VLOOKUP(A197,'GR8-SCHL 9-21-2015'!$A$5:$C$500,3,FALSE),0)</f>
        <v>0</v>
      </c>
      <c r="N197" s="251" t="str">
        <f t="shared" si="3"/>
        <v/>
      </c>
    </row>
    <row r="198" spans="1:14" x14ac:dyDescent="0.25">
      <c r="A198" s="248" t="s">
        <v>299</v>
      </c>
      <c r="B198" s="249" t="s">
        <v>679</v>
      </c>
      <c r="C198" s="248">
        <v>442</v>
      </c>
      <c r="D198" s="248">
        <v>83</v>
      </c>
      <c r="E198" s="248">
        <v>76</v>
      </c>
      <c r="F198" s="248">
        <v>65</v>
      </c>
      <c r="G198" s="248">
        <v>77</v>
      </c>
      <c r="H198" s="248">
        <v>71</v>
      </c>
      <c r="I198" s="248">
        <v>52</v>
      </c>
      <c r="J198" s="248"/>
      <c r="K198" s="248"/>
      <c r="L198" s="248"/>
      <c r="M198" s="250">
        <f>IFERROR(VLOOKUP(A198,'GR8-SCHL 9-21-2015'!$A$5:$C$500,3,FALSE),0)</f>
        <v>0</v>
      </c>
      <c r="N198" s="251" t="str">
        <f t="shared" si="3"/>
        <v/>
      </c>
    </row>
    <row r="199" spans="1:14" x14ac:dyDescent="0.25">
      <c r="A199" s="248" t="s">
        <v>300</v>
      </c>
      <c r="B199" s="249" t="s">
        <v>678</v>
      </c>
      <c r="C199" s="248">
        <v>435</v>
      </c>
      <c r="D199" s="248">
        <v>79</v>
      </c>
      <c r="E199" s="248">
        <v>53</v>
      </c>
      <c r="F199" s="248">
        <v>81</v>
      </c>
      <c r="G199" s="248">
        <v>68</v>
      </c>
      <c r="H199" s="248">
        <v>56</v>
      </c>
      <c r="I199" s="248">
        <v>56</v>
      </c>
      <c r="J199" s="248"/>
      <c r="K199" s="248"/>
      <c r="L199" s="248"/>
      <c r="M199" s="250">
        <f>IFERROR(VLOOKUP(A199,'GR8-SCHL 9-21-2015'!$A$5:$C$500,3,FALSE),0)</f>
        <v>0</v>
      </c>
      <c r="N199" s="251" t="str">
        <f t="shared" si="3"/>
        <v/>
      </c>
    </row>
    <row r="200" spans="1:14" x14ac:dyDescent="0.25">
      <c r="A200" s="248" t="s">
        <v>301</v>
      </c>
      <c r="B200" s="249" t="s">
        <v>677</v>
      </c>
      <c r="C200" s="248">
        <v>612</v>
      </c>
      <c r="D200" s="248">
        <v>67</v>
      </c>
      <c r="E200" s="248">
        <v>91</v>
      </c>
      <c r="F200" s="248">
        <v>90</v>
      </c>
      <c r="G200" s="248">
        <v>100</v>
      </c>
      <c r="H200" s="248">
        <v>119</v>
      </c>
      <c r="I200" s="248">
        <v>98</v>
      </c>
      <c r="J200" s="248"/>
      <c r="K200" s="248"/>
      <c r="L200" s="248"/>
      <c r="M200" s="250">
        <f>IFERROR(VLOOKUP(A200,'GR8-SCHL 9-21-2015'!$A$5:$C$500,3,FALSE),0)</f>
        <v>0</v>
      </c>
      <c r="N200" s="251" t="str">
        <f t="shared" si="3"/>
        <v/>
      </c>
    </row>
    <row r="201" spans="1:14" x14ac:dyDescent="0.25">
      <c r="A201" s="248" t="s">
        <v>302</v>
      </c>
      <c r="B201" s="249" t="s">
        <v>676</v>
      </c>
      <c r="C201" s="248">
        <v>706</v>
      </c>
      <c r="D201" s="248">
        <v>71</v>
      </c>
      <c r="E201" s="248">
        <v>113</v>
      </c>
      <c r="F201" s="248">
        <v>102</v>
      </c>
      <c r="G201" s="248">
        <v>110</v>
      </c>
      <c r="H201" s="248">
        <v>147</v>
      </c>
      <c r="I201" s="248">
        <v>122</v>
      </c>
      <c r="J201" s="248"/>
      <c r="K201" s="248"/>
      <c r="L201" s="248"/>
      <c r="M201" s="250">
        <f>IFERROR(VLOOKUP(A201,'GR8-SCHL 9-21-2015'!$A$5:$C$500,3,FALSE),0)</f>
        <v>0</v>
      </c>
      <c r="N201" s="251" t="str">
        <f t="shared" si="3"/>
        <v/>
      </c>
    </row>
    <row r="202" spans="1:14" x14ac:dyDescent="0.25">
      <c r="A202" s="248" t="s">
        <v>303</v>
      </c>
      <c r="B202" s="249" t="s">
        <v>675</v>
      </c>
      <c r="C202" s="248">
        <v>637</v>
      </c>
      <c r="D202" s="248">
        <v>74</v>
      </c>
      <c r="E202" s="248">
        <v>97</v>
      </c>
      <c r="F202" s="248">
        <v>88</v>
      </c>
      <c r="G202" s="248">
        <v>107</v>
      </c>
      <c r="H202" s="248">
        <v>124</v>
      </c>
      <c r="I202" s="248">
        <v>110</v>
      </c>
      <c r="J202" s="248"/>
      <c r="K202" s="248"/>
      <c r="L202" s="248"/>
      <c r="M202" s="250">
        <f>IFERROR(VLOOKUP(A202,'GR8-SCHL 9-21-2015'!$A$5:$C$500,3,FALSE),0)</f>
        <v>0</v>
      </c>
      <c r="N202" s="251" t="str">
        <f t="shared" si="3"/>
        <v/>
      </c>
    </row>
    <row r="203" spans="1:14" x14ac:dyDescent="0.25">
      <c r="A203" s="248" t="s">
        <v>304</v>
      </c>
      <c r="B203" s="249" t="s">
        <v>674</v>
      </c>
      <c r="C203" s="248">
        <v>1030</v>
      </c>
      <c r="D203" s="248">
        <v>146</v>
      </c>
      <c r="E203" s="248">
        <v>175</v>
      </c>
      <c r="F203" s="248">
        <v>169</v>
      </c>
      <c r="G203" s="248">
        <v>205</v>
      </c>
      <c r="H203" s="248">
        <v>141</v>
      </c>
      <c r="I203" s="248">
        <v>160</v>
      </c>
      <c r="J203" s="248"/>
      <c r="K203" s="248"/>
      <c r="L203" s="248"/>
      <c r="M203" s="250">
        <f>IFERROR(VLOOKUP(A203,'GR8-SCHL 9-21-2015'!$A$5:$C$500,3,FALSE),0)</f>
        <v>0</v>
      </c>
      <c r="N203" s="251" t="str">
        <f t="shared" si="3"/>
        <v/>
      </c>
    </row>
    <row r="204" spans="1:14" x14ac:dyDescent="0.25">
      <c r="A204" s="248" t="s">
        <v>305</v>
      </c>
      <c r="B204" s="249" t="s">
        <v>673</v>
      </c>
      <c r="C204" s="248">
        <v>325</v>
      </c>
      <c r="D204" s="248">
        <v>46</v>
      </c>
      <c r="E204" s="248">
        <v>49</v>
      </c>
      <c r="F204" s="248">
        <v>42</v>
      </c>
      <c r="G204" s="248">
        <v>61</v>
      </c>
      <c r="H204" s="248">
        <v>51</v>
      </c>
      <c r="I204" s="248">
        <v>38</v>
      </c>
      <c r="J204" s="248"/>
      <c r="K204" s="248"/>
      <c r="L204" s="248"/>
      <c r="M204" s="250">
        <f>IFERROR(VLOOKUP(A204,'GR8-SCHL 9-21-2015'!$A$5:$C$500,3,FALSE),0)</f>
        <v>0</v>
      </c>
      <c r="N204" s="251" t="str">
        <f t="shared" si="3"/>
        <v/>
      </c>
    </row>
    <row r="205" spans="1:14" x14ac:dyDescent="0.25">
      <c r="A205" s="248" t="s">
        <v>306</v>
      </c>
      <c r="B205" s="249" t="s">
        <v>672</v>
      </c>
      <c r="C205" s="248">
        <v>346</v>
      </c>
      <c r="D205" s="248">
        <v>47</v>
      </c>
      <c r="E205" s="248">
        <v>56</v>
      </c>
      <c r="F205" s="248">
        <v>60</v>
      </c>
      <c r="G205" s="248">
        <v>58</v>
      </c>
      <c r="H205" s="248">
        <v>57</v>
      </c>
      <c r="I205" s="248">
        <v>52</v>
      </c>
      <c r="J205" s="248"/>
      <c r="K205" s="248"/>
      <c r="L205" s="248"/>
      <c r="M205" s="250">
        <f>IFERROR(VLOOKUP(A205,'GR8-SCHL 9-21-2015'!$A$5:$C$500,3,FALSE),0)</f>
        <v>0</v>
      </c>
      <c r="N205" s="251" t="str">
        <f t="shared" si="3"/>
        <v/>
      </c>
    </row>
    <row r="206" spans="1:14" x14ac:dyDescent="0.25">
      <c r="A206" s="248" t="s">
        <v>307</v>
      </c>
      <c r="B206" s="249" t="s">
        <v>931</v>
      </c>
      <c r="C206" s="248">
        <v>775</v>
      </c>
      <c r="D206" s="248">
        <v>107</v>
      </c>
      <c r="E206" s="248">
        <v>103</v>
      </c>
      <c r="F206" s="248">
        <v>126</v>
      </c>
      <c r="G206" s="248">
        <v>133</v>
      </c>
      <c r="H206" s="248">
        <v>152</v>
      </c>
      <c r="I206" s="248">
        <v>154</v>
      </c>
      <c r="J206" s="248"/>
      <c r="K206" s="248"/>
      <c r="L206" s="248"/>
      <c r="M206" s="250">
        <f>IFERROR(VLOOKUP(A206,'GR8-SCHL 9-21-2015'!$A$5:$C$500,3,FALSE),0)</f>
        <v>0</v>
      </c>
      <c r="N206" s="251" t="str">
        <f t="shared" si="3"/>
        <v/>
      </c>
    </row>
    <row r="207" spans="1:14" x14ac:dyDescent="0.25">
      <c r="A207" s="248" t="s">
        <v>308</v>
      </c>
      <c r="B207" s="249" t="s">
        <v>875</v>
      </c>
      <c r="C207" s="248">
        <v>854</v>
      </c>
      <c r="D207" s="248">
        <v>90</v>
      </c>
      <c r="E207" s="248">
        <v>111</v>
      </c>
      <c r="F207" s="248">
        <v>119</v>
      </c>
      <c r="G207" s="248">
        <v>112</v>
      </c>
      <c r="H207" s="248">
        <v>111</v>
      </c>
      <c r="I207" s="248">
        <v>96</v>
      </c>
      <c r="J207" s="248">
        <v>67</v>
      </c>
      <c r="K207" s="248">
        <v>67</v>
      </c>
      <c r="L207" s="248">
        <v>60</v>
      </c>
      <c r="M207" s="250">
        <f>IFERROR(VLOOKUP(A207,'GR8-SCHL 9-21-2015'!$A$5:$C$500,3,FALSE),0)</f>
        <v>0</v>
      </c>
      <c r="N207" s="251">
        <f t="shared" si="3"/>
        <v>60</v>
      </c>
    </row>
    <row r="208" spans="1:14" x14ac:dyDescent="0.25">
      <c r="A208" s="248" t="s">
        <v>309</v>
      </c>
      <c r="B208" s="249" t="s">
        <v>671</v>
      </c>
      <c r="C208" s="248">
        <v>320</v>
      </c>
      <c r="D208" s="248">
        <v>59</v>
      </c>
      <c r="E208" s="248">
        <v>60</v>
      </c>
      <c r="F208" s="248">
        <v>53</v>
      </c>
      <c r="G208" s="248">
        <v>40</v>
      </c>
      <c r="H208" s="248">
        <v>38</v>
      </c>
      <c r="I208" s="248">
        <v>44</v>
      </c>
      <c r="J208" s="248"/>
      <c r="K208" s="248"/>
      <c r="L208" s="248"/>
      <c r="M208" s="250">
        <f>IFERROR(VLOOKUP(A208,'GR8-SCHL 9-21-2015'!$A$5:$C$500,3,FALSE),0)</f>
        <v>0</v>
      </c>
      <c r="N208" s="251" t="str">
        <f t="shared" si="3"/>
        <v/>
      </c>
    </row>
    <row r="209" spans="1:14" x14ac:dyDescent="0.25">
      <c r="A209" s="248" t="s">
        <v>310</v>
      </c>
      <c r="B209" s="249" t="s">
        <v>670</v>
      </c>
      <c r="C209" s="248">
        <v>1027</v>
      </c>
      <c r="D209" s="248">
        <v>153</v>
      </c>
      <c r="E209" s="248">
        <v>135</v>
      </c>
      <c r="F209" s="248">
        <v>181</v>
      </c>
      <c r="G209" s="248">
        <v>161</v>
      </c>
      <c r="H209" s="248">
        <v>181</v>
      </c>
      <c r="I209" s="248">
        <v>158</v>
      </c>
      <c r="J209" s="248"/>
      <c r="K209" s="248"/>
      <c r="L209" s="248"/>
      <c r="M209" s="250">
        <f>IFERROR(VLOOKUP(A209,'GR8-SCHL 9-21-2015'!$A$5:$C$500,3,FALSE),0)</f>
        <v>0</v>
      </c>
      <c r="N209" s="251" t="str">
        <f t="shared" si="3"/>
        <v/>
      </c>
    </row>
    <row r="210" spans="1:14" x14ac:dyDescent="0.25">
      <c r="A210" s="248" t="s">
        <v>311</v>
      </c>
      <c r="B210" s="249" t="s">
        <v>669</v>
      </c>
      <c r="C210" s="248">
        <v>407</v>
      </c>
      <c r="D210" s="248">
        <v>64</v>
      </c>
      <c r="E210" s="248">
        <v>62</v>
      </c>
      <c r="F210" s="248">
        <v>75</v>
      </c>
      <c r="G210" s="248">
        <v>72</v>
      </c>
      <c r="H210" s="248">
        <v>53</v>
      </c>
      <c r="I210" s="248">
        <v>81</v>
      </c>
      <c r="J210" s="248"/>
      <c r="K210" s="248"/>
      <c r="L210" s="248"/>
      <c r="M210" s="250">
        <f>IFERROR(VLOOKUP(A210,'GR8-SCHL 9-21-2015'!$A$5:$C$500,3,FALSE),0)</f>
        <v>0</v>
      </c>
      <c r="N210" s="251" t="str">
        <f t="shared" si="3"/>
        <v/>
      </c>
    </row>
    <row r="211" spans="1:14" x14ac:dyDescent="0.25">
      <c r="A211" s="248" t="s">
        <v>312</v>
      </c>
      <c r="B211" s="249" t="s">
        <v>668</v>
      </c>
      <c r="C211" s="248">
        <v>423</v>
      </c>
      <c r="D211" s="248">
        <v>50</v>
      </c>
      <c r="E211" s="248">
        <v>39</v>
      </c>
      <c r="F211" s="248">
        <v>53</v>
      </c>
      <c r="G211" s="248">
        <v>37</v>
      </c>
      <c r="H211" s="248">
        <v>47</v>
      </c>
      <c r="I211" s="248">
        <v>33</v>
      </c>
      <c r="J211" s="248"/>
      <c r="K211" s="248"/>
      <c r="L211" s="248"/>
      <c r="M211" s="250">
        <f>IFERROR(VLOOKUP(A211,'GR8-SCHL 9-21-2015'!$A$5:$C$500,3,FALSE),0)</f>
        <v>0</v>
      </c>
      <c r="N211" s="251" t="str">
        <f t="shared" si="3"/>
        <v/>
      </c>
    </row>
    <row r="212" spans="1:14" x14ac:dyDescent="0.25">
      <c r="A212" s="248" t="s">
        <v>313</v>
      </c>
      <c r="B212" s="249" t="s">
        <v>667</v>
      </c>
      <c r="C212" s="248">
        <v>691</v>
      </c>
      <c r="D212" s="248">
        <v>108</v>
      </c>
      <c r="E212" s="248">
        <v>125</v>
      </c>
      <c r="F212" s="248">
        <v>108</v>
      </c>
      <c r="G212" s="248">
        <v>125</v>
      </c>
      <c r="H212" s="248">
        <v>129</v>
      </c>
      <c r="I212" s="248">
        <v>96</v>
      </c>
      <c r="J212" s="248"/>
      <c r="K212" s="248"/>
      <c r="L212" s="248"/>
      <c r="M212" s="250">
        <f>IFERROR(VLOOKUP(A212,'GR8-SCHL 9-21-2015'!$A$5:$C$500,3,FALSE),0)</f>
        <v>0</v>
      </c>
      <c r="N212" s="251" t="str">
        <f t="shared" si="3"/>
        <v/>
      </c>
    </row>
    <row r="213" spans="1:14" x14ac:dyDescent="0.25">
      <c r="A213" s="248" t="s">
        <v>314</v>
      </c>
      <c r="B213" s="249" t="s">
        <v>666</v>
      </c>
      <c r="C213" s="248">
        <v>339</v>
      </c>
      <c r="D213" s="248">
        <v>63</v>
      </c>
      <c r="E213" s="248">
        <v>51</v>
      </c>
      <c r="F213" s="248">
        <v>58</v>
      </c>
      <c r="G213" s="248">
        <v>45</v>
      </c>
      <c r="H213" s="248">
        <v>39</v>
      </c>
      <c r="I213" s="248">
        <v>33</v>
      </c>
      <c r="J213" s="248"/>
      <c r="K213" s="248"/>
      <c r="L213" s="248"/>
      <c r="M213" s="250">
        <f>IFERROR(VLOOKUP(A213,'GR8-SCHL 9-21-2015'!$A$5:$C$500,3,FALSE),0)</f>
        <v>0</v>
      </c>
      <c r="N213" s="251" t="str">
        <f t="shared" si="3"/>
        <v/>
      </c>
    </row>
    <row r="214" spans="1:14" x14ac:dyDescent="0.25">
      <c r="A214" s="248" t="s">
        <v>315</v>
      </c>
      <c r="B214" s="249" t="s">
        <v>824</v>
      </c>
      <c r="C214" s="248">
        <v>730</v>
      </c>
      <c r="D214" s="248">
        <v>94</v>
      </c>
      <c r="E214" s="248">
        <v>108</v>
      </c>
      <c r="F214" s="248">
        <v>115</v>
      </c>
      <c r="G214" s="248">
        <v>126</v>
      </c>
      <c r="H214" s="248">
        <v>110</v>
      </c>
      <c r="I214" s="248">
        <v>121</v>
      </c>
      <c r="J214" s="248"/>
      <c r="K214" s="248"/>
      <c r="L214" s="248"/>
      <c r="M214" s="250">
        <f>IFERROR(VLOOKUP(A214,'GR8-SCHL 9-21-2015'!$A$5:$C$500,3,FALSE),0)</f>
        <v>0</v>
      </c>
      <c r="N214" s="251" t="str">
        <f t="shared" si="3"/>
        <v/>
      </c>
    </row>
    <row r="215" spans="1:14" x14ac:dyDescent="0.25">
      <c r="A215" s="248" t="s">
        <v>316</v>
      </c>
      <c r="B215" s="249" t="s">
        <v>665</v>
      </c>
      <c r="C215" s="248">
        <v>416</v>
      </c>
      <c r="D215" s="248">
        <v>50</v>
      </c>
      <c r="E215" s="248">
        <v>60</v>
      </c>
      <c r="F215" s="248">
        <v>61</v>
      </c>
      <c r="G215" s="248">
        <v>93</v>
      </c>
      <c r="H215" s="248">
        <v>66</v>
      </c>
      <c r="I215" s="248">
        <v>67</v>
      </c>
      <c r="J215" s="248"/>
      <c r="K215" s="248"/>
      <c r="L215" s="248"/>
      <c r="M215" s="250">
        <f>IFERROR(VLOOKUP(A215,'GR8-SCHL 9-21-2015'!$A$5:$C$500,3,FALSE),0)</f>
        <v>0</v>
      </c>
      <c r="N215" s="251" t="str">
        <f t="shared" si="3"/>
        <v/>
      </c>
    </row>
    <row r="216" spans="1:14" x14ac:dyDescent="0.25">
      <c r="A216" s="248" t="s">
        <v>317</v>
      </c>
      <c r="B216" s="249" t="s">
        <v>664</v>
      </c>
      <c r="C216" s="248">
        <v>840</v>
      </c>
      <c r="D216" s="248">
        <v>105</v>
      </c>
      <c r="E216" s="248">
        <v>131</v>
      </c>
      <c r="F216" s="248">
        <v>151</v>
      </c>
      <c r="G216" s="248">
        <v>137</v>
      </c>
      <c r="H216" s="248">
        <v>154</v>
      </c>
      <c r="I216" s="248">
        <v>143</v>
      </c>
      <c r="J216" s="248"/>
      <c r="K216" s="248"/>
      <c r="L216" s="248"/>
      <c r="M216" s="250">
        <f>IFERROR(VLOOKUP(A216,'GR8-SCHL 9-21-2015'!$A$5:$C$500,3,FALSE),0)</f>
        <v>0</v>
      </c>
      <c r="N216" s="251" t="str">
        <f t="shared" si="3"/>
        <v/>
      </c>
    </row>
    <row r="217" spans="1:14" x14ac:dyDescent="0.25">
      <c r="A217" s="248" t="s">
        <v>318</v>
      </c>
      <c r="B217" s="249" t="s">
        <v>663</v>
      </c>
      <c r="C217" s="248">
        <v>634</v>
      </c>
      <c r="D217" s="248">
        <v>145</v>
      </c>
      <c r="E217" s="248">
        <v>155</v>
      </c>
      <c r="F217" s="248">
        <v>141</v>
      </c>
      <c r="G217" s="248">
        <v>158</v>
      </c>
      <c r="H217" s="248"/>
      <c r="I217" s="248"/>
      <c r="J217" s="248"/>
      <c r="K217" s="248"/>
      <c r="L217" s="248"/>
      <c r="M217" s="250">
        <f>IFERROR(VLOOKUP(A217,'GR8-SCHL 9-21-2015'!$A$5:$C$500,3,FALSE),0)</f>
        <v>0</v>
      </c>
      <c r="N217" s="251" t="str">
        <f t="shared" si="3"/>
        <v/>
      </c>
    </row>
    <row r="218" spans="1:14" x14ac:dyDescent="0.25">
      <c r="A218" s="248" t="s">
        <v>319</v>
      </c>
      <c r="B218" s="249" t="s">
        <v>5155</v>
      </c>
      <c r="C218" s="248">
        <v>101</v>
      </c>
      <c r="D218" s="248"/>
      <c r="E218" s="248"/>
      <c r="F218" s="248"/>
      <c r="G218" s="248"/>
      <c r="H218" s="248"/>
      <c r="I218" s="248"/>
      <c r="J218" s="248"/>
      <c r="K218" s="248"/>
      <c r="L218" s="248"/>
      <c r="M218" s="250">
        <f>IFERROR(VLOOKUP(A218,'GR8-SCHL 9-21-2015'!$A$5:$C$500,3,FALSE),0)</f>
        <v>0</v>
      </c>
      <c r="N218" s="251" t="str">
        <f t="shared" si="3"/>
        <v/>
      </c>
    </row>
    <row r="219" spans="1:14" x14ac:dyDescent="0.25">
      <c r="A219" s="248" t="s">
        <v>320</v>
      </c>
      <c r="B219" s="249" t="s">
        <v>661</v>
      </c>
      <c r="C219" s="248">
        <v>1286</v>
      </c>
      <c r="D219" s="248">
        <v>172</v>
      </c>
      <c r="E219" s="248">
        <v>213</v>
      </c>
      <c r="F219" s="248">
        <v>225</v>
      </c>
      <c r="G219" s="248">
        <v>232</v>
      </c>
      <c r="H219" s="248">
        <v>211</v>
      </c>
      <c r="I219" s="248">
        <v>194</v>
      </c>
      <c r="J219" s="248"/>
      <c r="K219" s="248"/>
      <c r="L219" s="248"/>
      <c r="M219" s="250">
        <f>IFERROR(VLOOKUP(A219,'GR8-SCHL 9-21-2015'!$A$5:$C$500,3,FALSE),0)</f>
        <v>0</v>
      </c>
      <c r="N219" s="251" t="str">
        <f t="shared" si="3"/>
        <v/>
      </c>
    </row>
    <row r="220" spans="1:14" x14ac:dyDescent="0.25">
      <c r="A220" s="248" t="s">
        <v>321</v>
      </c>
      <c r="B220" s="249" t="s">
        <v>660</v>
      </c>
      <c r="C220" s="248">
        <v>861</v>
      </c>
      <c r="D220" s="248">
        <v>89</v>
      </c>
      <c r="E220" s="248">
        <v>87</v>
      </c>
      <c r="F220" s="248">
        <v>96</v>
      </c>
      <c r="G220" s="248">
        <v>96</v>
      </c>
      <c r="H220" s="248">
        <v>77</v>
      </c>
      <c r="I220" s="248">
        <v>88</v>
      </c>
      <c r="J220" s="248">
        <v>70</v>
      </c>
      <c r="K220" s="248">
        <v>95</v>
      </c>
      <c r="L220" s="248">
        <v>107</v>
      </c>
      <c r="M220" s="250">
        <f>IFERROR(VLOOKUP(A220,'GR8-SCHL 9-21-2015'!$A$5:$C$500,3,FALSE),0)</f>
        <v>0</v>
      </c>
      <c r="N220" s="251">
        <f t="shared" si="3"/>
        <v>107</v>
      </c>
    </row>
    <row r="221" spans="1:14" x14ac:dyDescent="0.25">
      <c r="A221" s="248" t="s">
        <v>322</v>
      </c>
      <c r="B221" s="249" t="s">
        <v>659</v>
      </c>
      <c r="C221" s="248">
        <v>410</v>
      </c>
      <c r="D221" s="248">
        <v>57</v>
      </c>
      <c r="E221" s="248">
        <v>60</v>
      </c>
      <c r="F221" s="248">
        <v>72</v>
      </c>
      <c r="G221" s="248">
        <v>79</v>
      </c>
      <c r="H221" s="248">
        <v>61</v>
      </c>
      <c r="I221" s="248">
        <v>62</v>
      </c>
      <c r="J221" s="248"/>
      <c r="K221" s="248"/>
      <c r="L221" s="248"/>
      <c r="M221" s="250">
        <f>IFERROR(VLOOKUP(A221,'GR8-SCHL 9-21-2015'!$A$5:$C$500,3,FALSE),0)</f>
        <v>0</v>
      </c>
      <c r="N221" s="251" t="str">
        <f t="shared" si="3"/>
        <v/>
      </c>
    </row>
    <row r="222" spans="1:14" x14ac:dyDescent="0.25">
      <c r="A222" s="248" t="s">
        <v>323</v>
      </c>
      <c r="B222" s="249" t="s">
        <v>658</v>
      </c>
      <c r="C222" s="248">
        <v>581</v>
      </c>
      <c r="D222" s="248">
        <v>76</v>
      </c>
      <c r="E222" s="248">
        <v>90</v>
      </c>
      <c r="F222" s="248">
        <v>104</v>
      </c>
      <c r="G222" s="248">
        <v>92</v>
      </c>
      <c r="H222" s="248">
        <v>106</v>
      </c>
      <c r="I222" s="248">
        <v>76</v>
      </c>
      <c r="J222" s="248"/>
      <c r="K222" s="248"/>
      <c r="L222" s="248"/>
      <c r="M222" s="250">
        <f>IFERROR(VLOOKUP(A222,'GR8-SCHL 9-21-2015'!$A$5:$C$500,3,FALSE),0)</f>
        <v>0</v>
      </c>
      <c r="N222" s="251" t="str">
        <f t="shared" si="3"/>
        <v/>
      </c>
    </row>
    <row r="223" spans="1:14" x14ac:dyDescent="0.25">
      <c r="A223" s="248" t="s">
        <v>324</v>
      </c>
      <c r="B223" s="249" t="s">
        <v>657</v>
      </c>
      <c r="C223" s="248">
        <v>578</v>
      </c>
      <c r="D223" s="248">
        <v>83</v>
      </c>
      <c r="E223" s="248">
        <v>102</v>
      </c>
      <c r="F223" s="248">
        <v>90</v>
      </c>
      <c r="G223" s="248">
        <v>88</v>
      </c>
      <c r="H223" s="248">
        <v>76</v>
      </c>
      <c r="I223" s="248">
        <v>88</v>
      </c>
      <c r="J223" s="248"/>
      <c r="K223" s="248"/>
      <c r="L223" s="248"/>
      <c r="M223" s="250">
        <f>IFERROR(VLOOKUP(A223,'GR8-SCHL 9-21-2015'!$A$5:$C$500,3,FALSE),0)</f>
        <v>0</v>
      </c>
      <c r="N223" s="251" t="str">
        <f t="shared" si="3"/>
        <v/>
      </c>
    </row>
    <row r="224" spans="1:14" x14ac:dyDescent="0.25">
      <c r="A224" s="248" t="s">
        <v>325</v>
      </c>
      <c r="B224" s="249" t="s">
        <v>656</v>
      </c>
      <c r="C224" s="248">
        <v>685</v>
      </c>
      <c r="D224" s="248">
        <v>87</v>
      </c>
      <c r="E224" s="248">
        <v>94</v>
      </c>
      <c r="F224" s="248">
        <v>99</v>
      </c>
      <c r="G224" s="248">
        <v>112</v>
      </c>
      <c r="H224" s="248">
        <v>112</v>
      </c>
      <c r="I224" s="248">
        <v>97</v>
      </c>
      <c r="J224" s="248"/>
      <c r="K224" s="248"/>
      <c r="L224" s="248"/>
      <c r="M224" s="250">
        <f>IFERROR(VLOOKUP(A224,'GR8-SCHL 9-21-2015'!$A$5:$C$500,3,FALSE),0)</f>
        <v>0</v>
      </c>
      <c r="N224" s="251" t="str">
        <f t="shared" si="3"/>
        <v/>
      </c>
    </row>
    <row r="225" spans="1:14" x14ac:dyDescent="0.25">
      <c r="A225" s="248" t="s">
        <v>326</v>
      </c>
      <c r="B225" s="249" t="s">
        <v>655</v>
      </c>
      <c r="C225" s="248">
        <v>586</v>
      </c>
      <c r="D225" s="248">
        <v>72</v>
      </c>
      <c r="E225" s="248">
        <v>102</v>
      </c>
      <c r="F225" s="248">
        <v>112</v>
      </c>
      <c r="G225" s="248">
        <v>100</v>
      </c>
      <c r="H225" s="248">
        <v>86</v>
      </c>
      <c r="I225" s="248">
        <v>94</v>
      </c>
      <c r="J225" s="248"/>
      <c r="K225" s="248"/>
      <c r="L225" s="248"/>
      <c r="M225" s="250">
        <f>IFERROR(VLOOKUP(A225,'GR8-SCHL 9-21-2015'!$A$5:$C$500,3,FALSE),0)</f>
        <v>0</v>
      </c>
      <c r="N225" s="251" t="str">
        <f t="shared" si="3"/>
        <v/>
      </c>
    </row>
    <row r="226" spans="1:14" x14ac:dyDescent="0.25">
      <c r="A226" s="248" t="s">
        <v>327</v>
      </c>
      <c r="B226" s="249" t="s">
        <v>654</v>
      </c>
      <c r="C226" s="248">
        <v>484</v>
      </c>
      <c r="D226" s="248">
        <v>76</v>
      </c>
      <c r="E226" s="248">
        <v>64</v>
      </c>
      <c r="F226" s="248">
        <v>62</v>
      </c>
      <c r="G226" s="248">
        <v>89</v>
      </c>
      <c r="H226" s="248">
        <v>76</v>
      </c>
      <c r="I226" s="248">
        <v>60</v>
      </c>
      <c r="J226" s="248"/>
      <c r="K226" s="248"/>
      <c r="L226" s="248"/>
      <c r="M226" s="250">
        <f>IFERROR(VLOOKUP(A226,'GR8-SCHL 9-21-2015'!$A$5:$C$500,3,FALSE),0)</f>
        <v>0</v>
      </c>
      <c r="N226" s="251" t="str">
        <f t="shared" si="3"/>
        <v/>
      </c>
    </row>
    <row r="227" spans="1:14" x14ac:dyDescent="0.25">
      <c r="A227" s="248" t="s">
        <v>328</v>
      </c>
      <c r="B227" s="249" t="s">
        <v>653</v>
      </c>
      <c r="C227" s="248">
        <v>577</v>
      </c>
      <c r="D227" s="248">
        <v>107</v>
      </c>
      <c r="E227" s="248">
        <v>105</v>
      </c>
      <c r="F227" s="248">
        <v>107</v>
      </c>
      <c r="G227" s="248">
        <v>90</v>
      </c>
      <c r="H227" s="248">
        <v>78</v>
      </c>
      <c r="I227" s="248">
        <v>71</v>
      </c>
      <c r="J227" s="248"/>
      <c r="K227" s="248"/>
      <c r="L227" s="248"/>
      <c r="M227" s="250">
        <f>IFERROR(VLOOKUP(A227,'GR8-SCHL 9-21-2015'!$A$5:$C$500,3,FALSE),0)</f>
        <v>0</v>
      </c>
      <c r="N227" s="251" t="str">
        <f t="shared" si="3"/>
        <v/>
      </c>
    </row>
    <row r="228" spans="1:14" x14ac:dyDescent="0.25">
      <c r="A228" s="248" t="s">
        <v>329</v>
      </c>
      <c r="B228" s="249" t="s">
        <v>652</v>
      </c>
      <c r="C228" s="248">
        <v>255</v>
      </c>
      <c r="D228" s="248">
        <v>33</v>
      </c>
      <c r="E228" s="248">
        <v>34</v>
      </c>
      <c r="F228" s="248">
        <v>52</v>
      </c>
      <c r="G228" s="248">
        <v>41</v>
      </c>
      <c r="H228" s="248">
        <v>38</v>
      </c>
      <c r="I228" s="248">
        <v>37</v>
      </c>
      <c r="J228" s="248"/>
      <c r="K228" s="248"/>
      <c r="L228" s="248"/>
      <c r="M228" s="250">
        <f>IFERROR(VLOOKUP(A228,'GR8-SCHL 9-21-2015'!$A$5:$C$500,3,FALSE),0)</f>
        <v>0</v>
      </c>
      <c r="N228" s="251" t="str">
        <f t="shared" si="3"/>
        <v/>
      </c>
    </row>
    <row r="229" spans="1:14" x14ac:dyDescent="0.25">
      <c r="A229" s="248" t="s">
        <v>330</v>
      </c>
      <c r="B229" s="249" t="s">
        <v>651</v>
      </c>
      <c r="C229" s="248">
        <v>1017</v>
      </c>
      <c r="D229" s="248">
        <v>147</v>
      </c>
      <c r="E229" s="248">
        <v>155</v>
      </c>
      <c r="F229" s="248">
        <v>138</v>
      </c>
      <c r="G229" s="248">
        <v>182</v>
      </c>
      <c r="H229" s="248">
        <v>166</v>
      </c>
      <c r="I229" s="248">
        <v>190</v>
      </c>
      <c r="J229" s="248"/>
      <c r="K229" s="248"/>
      <c r="L229" s="248"/>
      <c r="M229" s="250">
        <f>IFERROR(VLOOKUP(A229,'GR8-SCHL 9-21-2015'!$A$5:$C$500,3,FALSE),0)</f>
        <v>0</v>
      </c>
      <c r="N229" s="251" t="str">
        <f t="shared" si="3"/>
        <v/>
      </c>
    </row>
    <row r="230" spans="1:14" x14ac:dyDescent="0.25">
      <c r="A230" s="248" t="s">
        <v>5194</v>
      </c>
      <c r="B230" s="249" t="s">
        <v>5156</v>
      </c>
      <c r="C230" s="248">
        <v>112</v>
      </c>
      <c r="D230" s="248">
        <v>40</v>
      </c>
      <c r="E230" s="248">
        <v>25</v>
      </c>
      <c r="F230" s="248">
        <v>28</v>
      </c>
      <c r="G230" s="248">
        <v>9</v>
      </c>
      <c r="H230" s="248">
        <v>10</v>
      </c>
      <c r="I230" s="248"/>
      <c r="J230" s="248"/>
      <c r="K230" s="248"/>
      <c r="L230" s="248"/>
      <c r="M230" s="250">
        <f>IFERROR(VLOOKUP(A230,'GR8-SCHL 9-21-2015'!$A$5:$C$500,3,FALSE),0)</f>
        <v>0</v>
      </c>
      <c r="N230" s="251" t="str">
        <f t="shared" si="3"/>
        <v/>
      </c>
    </row>
    <row r="231" spans="1:14" x14ac:dyDescent="0.25">
      <c r="A231" s="248" t="s">
        <v>331</v>
      </c>
      <c r="B231" s="249" t="s">
        <v>76</v>
      </c>
      <c r="C231" s="248">
        <v>1053</v>
      </c>
      <c r="D231" s="248"/>
      <c r="E231" s="248"/>
      <c r="F231" s="248"/>
      <c r="G231" s="248"/>
      <c r="H231" s="248">
        <v>214</v>
      </c>
      <c r="I231" s="248">
        <v>202</v>
      </c>
      <c r="J231" s="248">
        <v>203</v>
      </c>
      <c r="K231" s="248">
        <v>217</v>
      </c>
      <c r="L231" s="248">
        <v>217</v>
      </c>
      <c r="M231" s="250">
        <f>IFERROR(VLOOKUP(A231,'GR8-SCHL 9-21-2015'!$A$5:$C$500,3,FALSE),0)</f>
        <v>0</v>
      </c>
      <c r="N231" s="251">
        <f t="shared" si="3"/>
        <v>217</v>
      </c>
    </row>
    <row r="232" spans="1:14" x14ac:dyDescent="0.25">
      <c r="A232" s="248" t="s">
        <v>332</v>
      </c>
      <c r="B232" s="249" t="s">
        <v>650</v>
      </c>
      <c r="C232" s="248">
        <v>1634</v>
      </c>
      <c r="D232" s="248">
        <v>128</v>
      </c>
      <c r="E232" s="248">
        <v>188</v>
      </c>
      <c r="F232" s="248">
        <v>169</v>
      </c>
      <c r="G232" s="248">
        <v>196</v>
      </c>
      <c r="H232" s="248">
        <v>194</v>
      </c>
      <c r="I232" s="248">
        <v>184</v>
      </c>
      <c r="J232" s="248">
        <v>186</v>
      </c>
      <c r="K232" s="248">
        <v>187</v>
      </c>
      <c r="L232" s="248">
        <v>182</v>
      </c>
      <c r="M232" s="250">
        <f>IFERROR(VLOOKUP(A232,'GR8-SCHL 9-21-2015'!$A$5:$C$500,3,FALSE),0)</f>
        <v>27</v>
      </c>
      <c r="N232" s="251">
        <f t="shared" si="3"/>
        <v>155</v>
      </c>
    </row>
    <row r="233" spans="1:14" x14ac:dyDescent="0.25">
      <c r="A233" s="248" t="s">
        <v>932</v>
      </c>
      <c r="B233" s="249" t="s">
        <v>933</v>
      </c>
      <c r="C233" s="248">
        <v>434</v>
      </c>
      <c r="D233" s="248"/>
      <c r="E233" s="248"/>
      <c r="F233" s="248"/>
      <c r="G233" s="248"/>
      <c r="H233" s="248"/>
      <c r="I233" s="248"/>
      <c r="J233" s="248">
        <v>117</v>
      </c>
      <c r="K233" s="248">
        <v>149</v>
      </c>
      <c r="L233" s="248">
        <v>168</v>
      </c>
      <c r="M233" s="250">
        <f>IFERROR(VLOOKUP(A233,'GR8-SCHL 9-21-2015'!$A$5:$C$500,3,FALSE),0)</f>
        <v>49</v>
      </c>
      <c r="N233" s="251">
        <f t="shared" si="3"/>
        <v>119</v>
      </c>
    </row>
    <row r="234" spans="1:14" x14ac:dyDescent="0.25">
      <c r="A234" s="248" t="s">
        <v>649</v>
      </c>
      <c r="B234" s="249" t="s">
        <v>876</v>
      </c>
      <c r="C234" s="248">
        <v>340</v>
      </c>
      <c r="D234" s="248">
        <v>33</v>
      </c>
      <c r="E234" s="248">
        <v>34</v>
      </c>
      <c r="F234" s="248">
        <v>44</v>
      </c>
      <c r="G234" s="248">
        <v>44</v>
      </c>
      <c r="H234" s="248">
        <v>39</v>
      </c>
      <c r="I234" s="248">
        <v>39</v>
      </c>
      <c r="J234" s="248">
        <v>26</v>
      </c>
      <c r="K234" s="248">
        <v>36</v>
      </c>
      <c r="L234" s="248">
        <v>36</v>
      </c>
      <c r="M234" s="250">
        <f>IFERROR(VLOOKUP(A234,'GR8-SCHL 9-21-2015'!$A$5:$C$500,3,FALSE),0)</f>
        <v>0</v>
      </c>
      <c r="N234" s="251">
        <f t="shared" si="3"/>
        <v>36</v>
      </c>
    </row>
    <row r="235" spans="1:14" x14ac:dyDescent="0.25">
      <c r="A235" s="248" t="s">
        <v>825</v>
      </c>
      <c r="B235" s="249" t="s">
        <v>934</v>
      </c>
      <c r="C235" s="248">
        <v>443</v>
      </c>
      <c r="D235" s="248">
        <v>78</v>
      </c>
      <c r="E235" s="248">
        <v>109</v>
      </c>
      <c r="F235" s="248">
        <v>105</v>
      </c>
      <c r="G235" s="248">
        <v>109</v>
      </c>
      <c r="H235" s="248">
        <v>25</v>
      </c>
      <c r="I235" s="248">
        <v>17</v>
      </c>
      <c r="J235" s="248"/>
      <c r="K235" s="248"/>
      <c r="L235" s="248"/>
      <c r="M235" s="250">
        <f>IFERROR(VLOOKUP(A235,'GR8-SCHL 9-21-2015'!$A$5:$C$500,3,FALSE),0)</f>
        <v>0</v>
      </c>
      <c r="N235" s="251" t="str">
        <f t="shared" si="3"/>
        <v/>
      </c>
    </row>
    <row r="236" spans="1:14" x14ac:dyDescent="0.25">
      <c r="A236" s="248" t="s">
        <v>935</v>
      </c>
      <c r="B236" s="249" t="s">
        <v>979</v>
      </c>
      <c r="C236" s="248">
        <v>191</v>
      </c>
      <c r="D236" s="248">
        <v>28</v>
      </c>
      <c r="E236" s="248">
        <v>40</v>
      </c>
      <c r="F236" s="248">
        <v>42</v>
      </c>
      <c r="G236" s="248">
        <v>35</v>
      </c>
      <c r="H236" s="248">
        <v>21</v>
      </c>
      <c r="I236" s="248">
        <v>16</v>
      </c>
      <c r="J236" s="248">
        <v>9</v>
      </c>
      <c r="K236" s="248"/>
      <c r="L236" s="248"/>
      <c r="M236" s="250">
        <f>IFERROR(VLOOKUP(A236,'GR8-SCHL 9-21-2015'!$A$5:$C$500,3,FALSE),0)</f>
        <v>0</v>
      </c>
      <c r="N236" s="251" t="str">
        <f t="shared" si="3"/>
        <v/>
      </c>
    </row>
    <row r="237" spans="1:14" x14ac:dyDescent="0.25">
      <c r="A237" s="248" t="s">
        <v>334</v>
      </c>
      <c r="B237" s="249" t="s">
        <v>648</v>
      </c>
      <c r="C237" s="248">
        <v>981</v>
      </c>
      <c r="D237" s="248">
        <v>106</v>
      </c>
      <c r="E237" s="248">
        <v>142</v>
      </c>
      <c r="F237" s="248">
        <v>148</v>
      </c>
      <c r="G237" s="248">
        <v>174</v>
      </c>
      <c r="H237" s="248">
        <v>164</v>
      </c>
      <c r="I237" s="248">
        <v>168</v>
      </c>
      <c r="J237" s="248"/>
      <c r="K237" s="248"/>
      <c r="L237" s="248"/>
      <c r="M237" s="250">
        <f>IFERROR(VLOOKUP(A237,'GR8-SCHL 9-21-2015'!$A$5:$C$500,3,FALSE),0)</f>
        <v>0</v>
      </c>
      <c r="N237" s="251" t="str">
        <f t="shared" si="3"/>
        <v/>
      </c>
    </row>
    <row r="238" spans="1:14" x14ac:dyDescent="0.25">
      <c r="A238" s="248" t="s">
        <v>826</v>
      </c>
      <c r="B238" s="249" t="s">
        <v>827</v>
      </c>
      <c r="C238" s="248">
        <v>231</v>
      </c>
      <c r="D238" s="248">
        <v>32</v>
      </c>
      <c r="E238" s="248">
        <v>33</v>
      </c>
      <c r="F238" s="248">
        <v>26</v>
      </c>
      <c r="G238" s="248">
        <v>34</v>
      </c>
      <c r="H238" s="248">
        <v>39</v>
      </c>
      <c r="I238" s="248">
        <v>37</v>
      </c>
      <c r="J238" s="248">
        <v>8</v>
      </c>
      <c r="K238" s="248">
        <v>12</v>
      </c>
      <c r="L238" s="248">
        <v>10</v>
      </c>
      <c r="M238" s="250">
        <f>IFERROR(VLOOKUP(A238,'GR8-SCHL 9-21-2015'!$A$5:$C$500,3,FALSE),0)</f>
        <v>0</v>
      </c>
      <c r="N238" s="251">
        <f t="shared" si="3"/>
        <v>10</v>
      </c>
    </row>
    <row r="239" spans="1:14" x14ac:dyDescent="0.25">
      <c r="A239" s="248" t="s">
        <v>647</v>
      </c>
      <c r="B239" s="249" t="s">
        <v>528</v>
      </c>
      <c r="C239" s="248">
        <v>776</v>
      </c>
      <c r="D239" s="248">
        <v>110</v>
      </c>
      <c r="E239" s="248">
        <v>103</v>
      </c>
      <c r="F239" s="248">
        <v>109</v>
      </c>
      <c r="G239" s="248">
        <v>94</v>
      </c>
      <c r="H239" s="248">
        <v>81</v>
      </c>
      <c r="I239" s="248">
        <v>67</v>
      </c>
      <c r="J239" s="248">
        <v>71</v>
      </c>
      <c r="K239" s="248">
        <v>76</v>
      </c>
      <c r="L239" s="248">
        <v>65</v>
      </c>
      <c r="M239" s="250">
        <f>IFERROR(VLOOKUP(A239,'GR8-SCHL 9-21-2015'!$A$5:$C$500,3,FALSE),0)</f>
        <v>0</v>
      </c>
      <c r="N239" s="251">
        <f t="shared" si="3"/>
        <v>65</v>
      </c>
    </row>
    <row r="240" spans="1:14" x14ac:dyDescent="0.25">
      <c r="A240" s="248" t="s">
        <v>335</v>
      </c>
      <c r="B240" s="249" t="s">
        <v>515</v>
      </c>
      <c r="C240" s="248">
        <v>255</v>
      </c>
      <c r="D240" s="248">
        <v>16</v>
      </c>
      <c r="E240" s="248">
        <v>19</v>
      </c>
      <c r="F240" s="248">
        <v>26</v>
      </c>
      <c r="G240" s="248">
        <v>28</v>
      </c>
      <c r="H240" s="248">
        <v>20</v>
      </c>
      <c r="I240" s="248">
        <v>23</v>
      </c>
      <c r="J240" s="248">
        <v>37</v>
      </c>
      <c r="K240" s="248">
        <v>50</v>
      </c>
      <c r="L240" s="248">
        <v>36</v>
      </c>
      <c r="M240" s="250">
        <f>IFERROR(VLOOKUP(A240,'GR8-SCHL 9-21-2015'!$A$5:$C$500,3,FALSE),0)</f>
        <v>0</v>
      </c>
      <c r="N240" s="251">
        <f t="shared" si="3"/>
        <v>36</v>
      </c>
    </row>
    <row r="241" spans="1:14" x14ac:dyDescent="0.25">
      <c r="A241" s="248" t="s">
        <v>646</v>
      </c>
      <c r="B241" s="249" t="s">
        <v>514</v>
      </c>
      <c r="C241" s="248">
        <v>352</v>
      </c>
      <c r="D241" s="248">
        <v>41</v>
      </c>
      <c r="E241" s="248">
        <v>38</v>
      </c>
      <c r="F241" s="248">
        <v>43</v>
      </c>
      <c r="G241" s="248">
        <v>41</v>
      </c>
      <c r="H241" s="248">
        <v>40</v>
      </c>
      <c r="I241" s="248">
        <v>34</v>
      </c>
      <c r="J241" s="248">
        <v>44</v>
      </c>
      <c r="K241" s="248">
        <v>41</v>
      </c>
      <c r="L241" s="248">
        <v>22</v>
      </c>
      <c r="M241" s="250">
        <f>IFERROR(VLOOKUP(A241,'GR8-SCHL 9-21-2015'!$A$5:$C$500,3,FALSE),0)</f>
        <v>0</v>
      </c>
      <c r="N241" s="251">
        <f t="shared" si="3"/>
        <v>22</v>
      </c>
    </row>
    <row r="242" spans="1:14" x14ac:dyDescent="0.25">
      <c r="A242" s="248" t="s">
        <v>336</v>
      </c>
      <c r="B242" s="249" t="s">
        <v>645</v>
      </c>
      <c r="C242" s="248">
        <v>574</v>
      </c>
      <c r="D242" s="248">
        <v>73</v>
      </c>
      <c r="E242" s="248">
        <v>91</v>
      </c>
      <c r="F242" s="248">
        <v>97</v>
      </c>
      <c r="G242" s="248">
        <v>95</v>
      </c>
      <c r="H242" s="248">
        <v>91</v>
      </c>
      <c r="I242" s="248">
        <v>88</v>
      </c>
      <c r="J242" s="248"/>
      <c r="K242" s="248"/>
      <c r="L242" s="248"/>
      <c r="M242" s="250">
        <f>IFERROR(VLOOKUP(A242,'GR8-SCHL 9-21-2015'!$A$5:$C$500,3,FALSE),0)</f>
        <v>0</v>
      </c>
      <c r="N242" s="251" t="str">
        <f t="shared" si="3"/>
        <v/>
      </c>
    </row>
    <row r="243" spans="1:14" x14ac:dyDescent="0.25">
      <c r="A243" s="248" t="s">
        <v>828</v>
      </c>
      <c r="B243" s="249" t="s">
        <v>849</v>
      </c>
      <c r="C243" s="248">
        <v>354</v>
      </c>
      <c r="D243" s="248">
        <v>76</v>
      </c>
      <c r="E243" s="248">
        <v>59</v>
      </c>
      <c r="F243" s="248">
        <v>56</v>
      </c>
      <c r="G243" s="248">
        <v>49</v>
      </c>
      <c r="H243" s="248">
        <v>49</v>
      </c>
      <c r="I243" s="248">
        <v>41</v>
      </c>
      <c r="J243" s="248">
        <v>24</v>
      </c>
      <c r="K243" s="248"/>
      <c r="L243" s="248"/>
      <c r="M243" s="250">
        <f>IFERROR(VLOOKUP(A243,'GR8-SCHL 9-21-2015'!$A$5:$C$500,3,FALSE),0)</f>
        <v>0</v>
      </c>
      <c r="N243" s="251" t="str">
        <f t="shared" si="3"/>
        <v/>
      </c>
    </row>
    <row r="244" spans="1:14" x14ac:dyDescent="0.25">
      <c r="A244" s="248" t="s">
        <v>877</v>
      </c>
      <c r="B244" s="249" t="s">
        <v>918</v>
      </c>
      <c r="C244" s="248">
        <v>443</v>
      </c>
      <c r="D244" s="248">
        <v>42</v>
      </c>
      <c r="E244" s="248">
        <v>37</v>
      </c>
      <c r="F244" s="248">
        <v>35</v>
      </c>
      <c r="G244" s="248">
        <v>59</v>
      </c>
      <c r="H244" s="248">
        <v>58</v>
      </c>
      <c r="I244" s="248">
        <v>48</v>
      </c>
      <c r="J244" s="248">
        <v>67</v>
      </c>
      <c r="K244" s="248">
        <v>53</v>
      </c>
      <c r="L244" s="248">
        <v>44</v>
      </c>
      <c r="M244" s="250">
        <f>IFERROR(VLOOKUP(A244,'GR8-SCHL 9-21-2015'!$A$5:$C$500,3,FALSE),0)</f>
        <v>0</v>
      </c>
      <c r="N244" s="251">
        <f t="shared" si="3"/>
        <v>44</v>
      </c>
    </row>
    <row r="245" spans="1:14" x14ac:dyDescent="0.25">
      <c r="A245" s="248" t="s">
        <v>878</v>
      </c>
      <c r="B245" s="249" t="s">
        <v>879</v>
      </c>
      <c r="C245" s="248">
        <v>177</v>
      </c>
      <c r="D245" s="248">
        <v>19</v>
      </c>
      <c r="E245" s="248">
        <v>20</v>
      </c>
      <c r="F245" s="248">
        <v>20</v>
      </c>
      <c r="G245" s="248">
        <v>19</v>
      </c>
      <c r="H245" s="248">
        <v>20</v>
      </c>
      <c r="I245" s="248">
        <v>19</v>
      </c>
      <c r="J245" s="248">
        <v>20</v>
      </c>
      <c r="K245" s="248">
        <v>20</v>
      </c>
      <c r="L245" s="248">
        <v>20</v>
      </c>
      <c r="M245" s="250">
        <f>IFERROR(VLOOKUP(A245,'GR8-SCHL 9-21-2015'!$A$5:$C$500,3,FALSE),0)</f>
        <v>0</v>
      </c>
      <c r="N245" s="251">
        <f t="shared" si="3"/>
        <v>20</v>
      </c>
    </row>
    <row r="246" spans="1:14" x14ac:dyDescent="0.25">
      <c r="A246" s="248" t="s">
        <v>880</v>
      </c>
      <c r="B246" s="249" t="s">
        <v>881</v>
      </c>
      <c r="C246" s="248">
        <v>173</v>
      </c>
      <c r="D246" s="248">
        <v>18</v>
      </c>
      <c r="E246" s="248">
        <v>20</v>
      </c>
      <c r="F246" s="248">
        <v>20</v>
      </c>
      <c r="G246" s="248">
        <v>21</v>
      </c>
      <c r="H246" s="248">
        <v>19</v>
      </c>
      <c r="I246" s="248">
        <v>19</v>
      </c>
      <c r="J246" s="248">
        <v>20</v>
      </c>
      <c r="K246" s="248">
        <v>17</v>
      </c>
      <c r="L246" s="248">
        <v>19</v>
      </c>
      <c r="M246" s="250">
        <f>IFERROR(VLOOKUP(A246,'GR8-SCHL 9-21-2015'!$A$5:$C$500,3,FALSE),0)</f>
        <v>0</v>
      </c>
      <c r="N246" s="251">
        <f t="shared" si="3"/>
        <v>19</v>
      </c>
    </row>
    <row r="247" spans="1:14" x14ac:dyDescent="0.25">
      <c r="A247" s="248" t="s">
        <v>829</v>
      </c>
      <c r="B247" s="249" t="s">
        <v>853</v>
      </c>
      <c r="C247" s="248">
        <v>578</v>
      </c>
      <c r="D247" s="248">
        <v>74</v>
      </c>
      <c r="E247" s="248">
        <v>74</v>
      </c>
      <c r="F247" s="248">
        <v>74</v>
      </c>
      <c r="G247" s="248">
        <v>75</v>
      </c>
      <c r="H247" s="248">
        <v>68</v>
      </c>
      <c r="I247" s="248">
        <v>45</v>
      </c>
      <c r="J247" s="248">
        <v>45</v>
      </c>
      <c r="K247" s="248">
        <v>59</v>
      </c>
      <c r="L247" s="248">
        <v>42</v>
      </c>
      <c r="M247" s="250">
        <f>IFERROR(VLOOKUP(A247,'GR8-SCHL 9-21-2015'!$A$5:$C$500,3,FALSE),0)</f>
        <v>0</v>
      </c>
      <c r="N247" s="251">
        <f t="shared" si="3"/>
        <v>42</v>
      </c>
    </row>
    <row r="248" spans="1:14" x14ac:dyDescent="0.25">
      <c r="A248" s="248" t="s">
        <v>831</v>
      </c>
      <c r="B248" s="249" t="s">
        <v>5157</v>
      </c>
      <c r="C248" s="248">
        <v>497</v>
      </c>
      <c r="D248" s="248">
        <v>76</v>
      </c>
      <c r="E248" s="248">
        <v>78</v>
      </c>
      <c r="F248" s="248">
        <v>74</v>
      </c>
      <c r="G248" s="248">
        <v>75</v>
      </c>
      <c r="H248" s="248">
        <v>71</v>
      </c>
      <c r="I248" s="248">
        <v>66</v>
      </c>
      <c r="J248" s="248">
        <v>37</v>
      </c>
      <c r="K248" s="248">
        <v>20</v>
      </c>
      <c r="L248" s="248"/>
      <c r="M248" s="250">
        <f>IFERROR(VLOOKUP(A248,'GR8-SCHL 9-21-2015'!$A$5:$C$500,3,FALSE),0)</f>
        <v>0</v>
      </c>
      <c r="N248" s="251" t="str">
        <f t="shared" si="3"/>
        <v/>
      </c>
    </row>
    <row r="249" spans="1:14" x14ac:dyDescent="0.25">
      <c r="A249" s="248" t="s">
        <v>882</v>
      </c>
      <c r="B249" s="249" t="s">
        <v>883</v>
      </c>
      <c r="C249" s="248">
        <v>728</v>
      </c>
      <c r="D249" s="248">
        <v>82</v>
      </c>
      <c r="E249" s="248">
        <v>65</v>
      </c>
      <c r="F249" s="248">
        <v>85</v>
      </c>
      <c r="G249" s="248">
        <v>124</v>
      </c>
      <c r="H249" s="248">
        <v>123</v>
      </c>
      <c r="I249" s="248">
        <v>71</v>
      </c>
      <c r="J249" s="248">
        <v>75</v>
      </c>
      <c r="K249" s="248">
        <v>60</v>
      </c>
      <c r="L249" s="248">
        <v>43</v>
      </c>
      <c r="M249" s="250">
        <f>IFERROR(VLOOKUP(A249,'GR8-SCHL 9-21-2015'!$A$5:$C$500,3,FALSE),0)</f>
        <v>0</v>
      </c>
      <c r="N249" s="251">
        <f t="shared" si="3"/>
        <v>43</v>
      </c>
    </row>
    <row r="250" spans="1:14" x14ac:dyDescent="0.25">
      <c r="A250" s="248" t="s">
        <v>337</v>
      </c>
      <c r="B250" s="249" t="s">
        <v>1405</v>
      </c>
      <c r="C250" s="248">
        <v>1415</v>
      </c>
      <c r="D250" s="248">
        <v>117</v>
      </c>
      <c r="E250" s="248">
        <v>163</v>
      </c>
      <c r="F250" s="248">
        <v>164</v>
      </c>
      <c r="G250" s="248">
        <v>177</v>
      </c>
      <c r="H250" s="248">
        <v>193</v>
      </c>
      <c r="I250" s="248">
        <v>190</v>
      </c>
      <c r="J250" s="248">
        <v>160</v>
      </c>
      <c r="K250" s="248">
        <v>116</v>
      </c>
      <c r="L250" s="248">
        <v>115</v>
      </c>
      <c r="M250" s="250">
        <f>IFERROR(VLOOKUP(A250,'GR8-SCHL 9-21-2015'!$A$5:$C$500,3,FALSE),0)</f>
        <v>0</v>
      </c>
      <c r="N250" s="251">
        <f t="shared" si="3"/>
        <v>115</v>
      </c>
    </row>
    <row r="251" spans="1:14" x14ac:dyDescent="0.25">
      <c r="A251" s="248" t="s">
        <v>936</v>
      </c>
      <c r="B251" s="249" t="s">
        <v>937</v>
      </c>
      <c r="C251" s="248">
        <v>185</v>
      </c>
      <c r="D251" s="248">
        <v>50</v>
      </c>
      <c r="E251" s="248">
        <v>51</v>
      </c>
      <c r="F251" s="248">
        <v>36</v>
      </c>
      <c r="G251" s="248">
        <v>23</v>
      </c>
      <c r="H251" s="248">
        <v>12</v>
      </c>
      <c r="I251" s="248">
        <v>13</v>
      </c>
      <c r="J251" s="248"/>
      <c r="K251" s="248"/>
      <c r="L251" s="248"/>
      <c r="M251" s="250">
        <f>IFERROR(VLOOKUP(A251,'GR8-SCHL 9-21-2015'!$A$5:$C$500,3,FALSE),0)</f>
        <v>0</v>
      </c>
      <c r="N251" s="251" t="str">
        <f t="shared" si="3"/>
        <v/>
      </c>
    </row>
    <row r="252" spans="1:14" x14ac:dyDescent="0.25">
      <c r="A252" s="248" t="s">
        <v>338</v>
      </c>
      <c r="B252" s="249" t="s">
        <v>644</v>
      </c>
      <c r="C252" s="248">
        <v>545</v>
      </c>
      <c r="D252" s="248">
        <v>81</v>
      </c>
      <c r="E252" s="248">
        <v>96</v>
      </c>
      <c r="F252" s="248">
        <v>87</v>
      </c>
      <c r="G252" s="248">
        <v>78</v>
      </c>
      <c r="H252" s="248">
        <v>77</v>
      </c>
      <c r="I252" s="248">
        <v>73</v>
      </c>
      <c r="J252" s="248"/>
      <c r="K252" s="248"/>
      <c r="L252" s="248"/>
      <c r="M252" s="250">
        <f>IFERROR(VLOOKUP(A252,'GR8-SCHL 9-21-2015'!$A$5:$C$500,3,FALSE),0)</f>
        <v>0</v>
      </c>
      <c r="N252" s="251" t="str">
        <f t="shared" si="3"/>
        <v/>
      </c>
    </row>
    <row r="253" spans="1:14" x14ac:dyDescent="0.25">
      <c r="A253" s="248" t="s">
        <v>965</v>
      </c>
      <c r="B253" s="249" t="s">
        <v>980</v>
      </c>
      <c r="C253" s="248">
        <v>231</v>
      </c>
      <c r="D253" s="248">
        <v>19</v>
      </c>
      <c r="E253" s="248">
        <v>52</v>
      </c>
      <c r="F253" s="248">
        <v>52</v>
      </c>
      <c r="G253" s="248">
        <v>50</v>
      </c>
      <c r="H253" s="248">
        <v>38</v>
      </c>
      <c r="I253" s="248">
        <v>20</v>
      </c>
      <c r="J253" s="248"/>
      <c r="K253" s="248"/>
      <c r="L253" s="248"/>
      <c r="M253" s="250">
        <f>IFERROR(VLOOKUP(A253,'GR8-SCHL 9-21-2015'!$A$5:$C$500,3,FALSE),0)</f>
        <v>0</v>
      </c>
      <c r="N253" s="251" t="str">
        <f t="shared" si="3"/>
        <v/>
      </c>
    </row>
    <row r="254" spans="1:14" x14ac:dyDescent="0.25">
      <c r="A254" s="248" t="s">
        <v>339</v>
      </c>
      <c r="B254" s="249" t="s">
        <v>1420</v>
      </c>
      <c r="C254" s="248">
        <v>364</v>
      </c>
      <c r="D254" s="248">
        <v>53</v>
      </c>
      <c r="E254" s="248">
        <v>63</v>
      </c>
      <c r="F254" s="248">
        <v>58</v>
      </c>
      <c r="G254" s="248">
        <v>58</v>
      </c>
      <c r="H254" s="248">
        <v>58</v>
      </c>
      <c r="I254" s="248">
        <v>54</v>
      </c>
      <c r="J254" s="248"/>
      <c r="K254" s="248"/>
      <c r="L254" s="248"/>
      <c r="M254" s="250">
        <f>IFERROR(VLOOKUP(A254,'GR8-SCHL 9-21-2015'!$A$5:$C$500,3,FALSE),0)</f>
        <v>0</v>
      </c>
      <c r="N254" s="251" t="str">
        <f t="shared" si="3"/>
        <v/>
      </c>
    </row>
    <row r="255" spans="1:14" x14ac:dyDescent="0.25">
      <c r="A255" s="248" t="s">
        <v>340</v>
      </c>
      <c r="B255" s="249" t="s">
        <v>642</v>
      </c>
      <c r="C255" s="248">
        <v>576</v>
      </c>
      <c r="D255" s="248">
        <v>87</v>
      </c>
      <c r="E255" s="248">
        <v>91</v>
      </c>
      <c r="F255" s="248">
        <v>97</v>
      </c>
      <c r="G255" s="248">
        <v>89</v>
      </c>
      <c r="H255" s="248">
        <v>95</v>
      </c>
      <c r="I255" s="248">
        <v>80</v>
      </c>
      <c r="J255" s="248"/>
      <c r="K255" s="248"/>
      <c r="L255" s="248"/>
      <c r="M255" s="250">
        <f>IFERROR(VLOOKUP(A255,'GR8-SCHL 9-21-2015'!$A$5:$C$500,3,FALSE),0)</f>
        <v>0</v>
      </c>
      <c r="N255" s="251" t="str">
        <f t="shared" si="3"/>
        <v/>
      </c>
    </row>
    <row r="256" spans="1:14" x14ac:dyDescent="0.25">
      <c r="A256" s="248" t="s">
        <v>341</v>
      </c>
      <c r="B256" s="249" t="s">
        <v>885</v>
      </c>
      <c r="C256" s="248">
        <v>1595</v>
      </c>
      <c r="D256" s="248">
        <v>153</v>
      </c>
      <c r="E256" s="248">
        <v>189</v>
      </c>
      <c r="F256" s="248">
        <v>149</v>
      </c>
      <c r="G256" s="248">
        <v>196</v>
      </c>
      <c r="H256" s="248">
        <v>208</v>
      </c>
      <c r="I256" s="248">
        <v>206</v>
      </c>
      <c r="J256" s="248">
        <v>142</v>
      </c>
      <c r="K256" s="248">
        <v>163</v>
      </c>
      <c r="L256" s="248">
        <v>144</v>
      </c>
      <c r="M256" s="250">
        <f>IFERROR(VLOOKUP(A256,'GR8-SCHL 9-21-2015'!$A$5:$C$500,3,FALSE),0)</f>
        <v>0</v>
      </c>
      <c r="N256" s="251">
        <f t="shared" si="3"/>
        <v>144</v>
      </c>
    </row>
    <row r="257" spans="1:14" x14ac:dyDescent="0.25">
      <c r="A257" s="248" t="s">
        <v>342</v>
      </c>
      <c r="B257" s="249" t="s">
        <v>641</v>
      </c>
      <c r="C257" s="248">
        <v>480</v>
      </c>
      <c r="D257" s="248">
        <v>70</v>
      </c>
      <c r="E257" s="248">
        <v>80</v>
      </c>
      <c r="F257" s="248">
        <v>72</v>
      </c>
      <c r="G257" s="248">
        <v>84</v>
      </c>
      <c r="H257" s="248">
        <v>86</v>
      </c>
      <c r="I257" s="248">
        <v>70</v>
      </c>
      <c r="J257" s="248"/>
      <c r="K257" s="248"/>
      <c r="L257" s="248"/>
      <c r="M257" s="250">
        <f>IFERROR(VLOOKUP(A257,'GR8-SCHL 9-21-2015'!$A$5:$C$500,3,FALSE),0)</f>
        <v>0</v>
      </c>
      <c r="N257" s="251" t="str">
        <f t="shared" si="3"/>
        <v/>
      </c>
    </row>
    <row r="258" spans="1:14" x14ac:dyDescent="0.25">
      <c r="A258" s="248" t="s">
        <v>343</v>
      </c>
      <c r="B258" s="249" t="s">
        <v>640</v>
      </c>
      <c r="C258" s="248">
        <v>383</v>
      </c>
      <c r="D258" s="248"/>
      <c r="E258" s="248">
        <v>38</v>
      </c>
      <c r="F258" s="248">
        <v>91</v>
      </c>
      <c r="G258" s="248">
        <v>93</v>
      </c>
      <c r="H258" s="248">
        <v>79</v>
      </c>
      <c r="I258" s="248">
        <v>82</v>
      </c>
      <c r="J258" s="248"/>
      <c r="K258" s="248"/>
      <c r="L258" s="248"/>
      <c r="M258" s="250">
        <f>IFERROR(VLOOKUP(A258,'GR8-SCHL 9-21-2015'!$A$5:$C$500,3,FALSE),0)</f>
        <v>0</v>
      </c>
      <c r="N258" s="251" t="str">
        <f t="shared" si="3"/>
        <v/>
      </c>
    </row>
    <row r="259" spans="1:14" x14ac:dyDescent="0.25">
      <c r="A259" s="248" t="s">
        <v>344</v>
      </c>
      <c r="B259" s="249" t="s">
        <v>1406</v>
      </c>
      <c r="C259" s="248">
        <v>833</v>
      </c>
      <c r="D259" s="248">
        <v>81</v>
      </c>
      <c r="E259" s="248">
        <v>90</v>
      </c>
      <c r="F259" s="248">
        <v>76</v>
      </c>
      <c r="G259" s="248">
        <v>121</v>
      </c>
      <c r="H259" s="248">
        <v>93</v>
      </c>
      <c r="I259" s="248">
        <v>91</v>
      </c>
      <c r="J259" s="248">
        <v>87</v>
      </c>
      <c r="K259" s="248">
        <v>88</v>
      </c>
      <c r="L259" s="248">
        <v>87</v>
      </c>
      <c r="M259" s="250">
        <f>IFERROR(VLOOKUP(A259,'GR8-SCHL 9-21-2015'!$A$5:$C$500,3,FALSE),0)</f>
        <v>0</v>
      </c>
      <c r="N259" s="251">
        <f t="shared" si="3"/>
        <v>87</v>
      </c>
    </row>
    <row r="260" spans="1:14" x14ac:dyDescent="0.25">
      <c r="A260" s="248" t="s">
        <v>345</v>
      </c>
      <c r="B260" s="249" t="s">
        <v>639</v>
      </c>
      <c r="C260" s="248">
        <v>1069</v>
      </c>
      <c r="D260" s="248">
        <v>106</v>
      </c>
      <c r="E260" s="248">
        <v>159</v>
      </c>
      <c r="F260" s="248">
        <v>195</v>
      </c>
      <c r="G260" s="248">
        <v>167</v>
      </c>
      <c r="H260" s="248">
        <v>187</v>
      </c>
      <c r="I260" s="248">
        <v>184</v>
      </c>
      <c r="J260" s="248"/>
      <c r="K260" s="248"/>
      <c r="L260" s="248"/>
      <c r="M260" s="250">
        <f>IFERROR(VLOOKUP(A260,'GR8-SCHL 9-21-2015'!$A$5:$C$500,3,FALSE),0)</f>
        <v>0</v>
      </c>
      <c r="N260" s="251" t="str">
        <f t="shared" ref="N260:N323" si="4">IF(L260="","",L260-M260)</f>
        <v/>
      </c>
    </row>
    <row r="261" spans="1:14" x14ac:dyDescent="0.25">
      <c r="A261" s="248" t="s">
        <v>346</v>
      </c>
      <c r="B261" s="249" t="s">
        <v>9</v>
      </c>
      <c r="C261" s="248">
        <v>852</v>
      </c>
      <c r="D261" s="248">
        <v>75</v>
      </c>
      <c r="E261" s="248">
        <v>81</v>
      </c>
      <c r="F261" s="248">
        <v>76</v>
      </c>
      <c r="G261" s="248">
        <v>126</v>
      </c>
      <c r="H261" s="248">
        <v>141</v>
      </c>
      <c r="I261" s="248">
        <v>132</v>
      </c>
      <c r="J261" s="248">
        <v>80</v>
      </c>
      <c r="K261" s="248">
        <v>74</v>
      </c>
      <c r="L261" s="248">
        <v>63</v>
      </c>
      <c r="M261" s="250">
        <f>IFERROR(VLOOKUP(A261,'GR8-SCHL 9-21-2015'!$A$5:$C$500,3,FALSE),0)</f>
        <v>0</v>
      </c>
      <c r="N261" s="251">
        <f t="shared" si="4"/>
        <v>63</v>
      </c>
    </row>
    <row r="262" spans="1:14" x14ac:dyDescent="0.25">
      <c r="A262" s="248" t="s">
        <v>347</v>
      </c>
      <c r="B262" s="249" t="s">
        <v>112</v>
      </c>
      <c r="C262" s="248">
        <v>685</v>
      </c>
      <c r="D262" s="248">
        <v>99</v>
      </c>
      <c r="E262" s="248">
        <v>121</v>
      </c>
      <c r="F262" s="248">
        <v>123</v>
      </c>
      <c r="G262" s="248">
        <v>99</v>
      </c>
      <c r="H262" s="248">
        <v>131</v>
      </c>
      <c r="I262" s="248">
        <v>94</v>
      </c>
      <c r="J262" s="248"/>
      <c r="K262" s="248"/>
      <c r="L262" s="248"/>
      <c r="M262" s="250">
        <f>IFERROR(VLOOKUP(A262,'GR8-SCHL 9-21-2015'!$A$5:$C$500,3,FALSE),0)</f>
        <v>0</v>
      </c>
      <c r="N262" s="251" t="str">
        <f t="shared" si="4"/>
        <v/>
      </c>
    </row>
    <row r="263" spans="1:14" x14ac:dyDescent="0.25">
      <c r="A263" s="248" t="s">
        <v>348</v>
      </c>
      <c r="B263" s="249" t="s">
        <v>638</v>
      </c>
      <c r="C263" s="248">
        <v>765</v>
      </c>
      <c r="D263" s="248">
        <v>93</v>
      </c>
      <c r="E263" s="248">
        <v>115</v>
      </c>
      <c r="F263" s="248">
        <v>136</v>
      </c>
      <c r="G263" s="248">
        <v>132</v>
      </c>
      <c r="H263" s="248">
        <v>127</v>
      </c>
      <c r="I263" s="248">
        <v>125</v>
      </c>
      <c r="J263" s="248"/>
      <c r="K263" s="248"/>
      <c r="L263" s="248"/>
      <c r="M263" s="250">
        <f>IFERROR(VLOOKUP(A263,'GR8-SCHL 9-21-2015'!$A$5:$C$500,3,FALSE),0)</f>
        <v>0</v>
      </c>
      <c r="N263" s="251" t="str">
        <f t="shared" si="4"/>
        <v/>
      </c>
    </row>
    <row r="264" spans="1:14" x14ac:dyDescent="0.25">
      <c r="A264" s="248" t="s">
        <v>349</v>
      </c>
      <c r="B264" s="249" t="s">
        <v>637</v>
      </c>
      <c r="C264" s="248">
        <v>467</v>
      </c>
      <c r="D264" s="248">
        <v>77</v>
      </c>
      <c r="E264" s="248">
        <v>64</v>
      </c>
      <c r="F264" s="248">
        <v>80</v>
      </c>
      <c r="G264" s="248">
        <v>64</v>
      </c>
      <c r="H264" s="248">
        <v>72</v>
      </c>
      <c r="I264" s="248">
        <v>79</v>
      </c>
      <c r="J264" s="248"/>
      <c r="K264" s="248"/>
      <c r="L264" s="248"/>
      <c r="M264" s="250">
        <f>IFERROR(VLOOKUP(A264,'GR8-SCHL 9-21-2015'!$A$5:$C$500,3,FALSE),0)</f>
        <v>0</v>
      </c>
      <c r="N264" s="251" t="str">
        <f t="shared" si="4"/>
        <v/>
      </c>
    </row>
    <row r="265" spans="1:14" x14ac:dyDescent="0.25">
      <c r="A265" s="248" t="s">
        <v>350</v>
      </c>
      <c r="B265" s="249" t="s">
        <v>636</v>
      </c>
      <c r="C265" s="248">
        <v>948</v>
      </c>
      <c r="D265" s="248">
        <v>134</v>
      </c>
      <c r="E265" s="248">
        <v>143</v>
      </c>
      <c r="F265" s="248">
        <v>155</v>
      </c>
      <c r="G265" s="248">
        <v>154</v>
      </c>
      <c r="H265" s="248">
        <v>132</v>
      </c>
      <c r="I265" s="248">
        <v>172</v>
      </c>
      <c r="J265" s="248"/>
      <c r="K265" s="248"/>
      <c r="L265" s="248"/>
      <c r="M265" s="250">
        <f>IFERROR(VLOOKUP(A265,'GR8-SCHL 9-21-2015'!$A$5:$C$500,3,FALSE),0)</f>
        <v>0</v>
      </c>
      <c r="N265" s="251" t="str">
        <f t="shared" si="4"/>
        <v/>
      </c>
    </row>
    <row r="266" spans="1:14" x14ac:dyDescent="0.25">
      <c r="A266" s="248" t="s">
        <v>981</v>
      </c>
      <c r="B266" s="249" t="s">
        <v>982</v>
      </c>
      <c r="C266" s="248">
        <v>608</v>
      </c>
      <c r="D266" s="248">
        <v>96</v>
      </c>
      <c r="E266" s="248">
        <v>111</v>
      </c>
      <c r="F266" s="248">
        <v>114</v>
      </c>
      <c r="G266" s="248">
        <v>110</v>
      </c>
      <c r="H266" s="248">
        <v>97</v>
      </c>
      <c r="I266" s="248">
        <v>80</v>
      </c>
      <c r="J266" s="248"/>
      <c r="K266" s="248"/>
      <c r="L266" s="248"/>
      <c r="M266" s="250">
        <f>IFERROR(VLOOKUP(A266,'GR8-SCHL 9-21-2015'!$A$5:$C$500,3,FALSE),0)</f>
        <v>0</v>
      </c>
      <c r="N266" s="251" t="str">
        <f t="shared" si="4"/>
        <v/>
      </c>
    </row>
    <row r="267" spans="1:14" x14ac:dyDescent="0.25">
      <c r="A267" s="248" t="s">
        <v>351</v>
      </c>
      <c r="B267" s="249" t="s">
        <v>635</v>
      </c>
      <c r="C267" s="248">
        <v>1178</v>
      </c>
      <c r="D267" s="248">
        <v>58</v>
      </c>
      <c r="E267" s="248">
        <v>244</v>
      </c>
      <c r="F267" s="248">
        <v>230</v>
      </c>
      <c r="G267" s="248">
        <v>224</v>
      </c>
      <c r="H267" s="248">
        <v>202</v>
      </c>
      <c r="I267" s="248">
        <v>200</v>
      </c>
      <c r="J267" s="248"/>
      <c r="K267" s="248"/>
      <c r="L267" s="248"/>
      <c r="M267" s="250">
        <f>IFERROR(VLOOKUP(A267,'GR8-SCHL 9-21-2015'!$A$5:$C$500,3,FALSE),0)</f>
        <v>0</v>
      </c>
      <c r="N267" s="251" t="str">
        <f t="shared" si="4"/>
        <v/>
      </c>
    </row>
    <row r="268" spans="1:14" x14ac:dyDescent="0.25">
      <c r="A268" s="248" t="s">
        <v>938</v>
      </c>
      <c r="B268" s="249" t="s">
        <v>939</v>
      </c>
      <c r="C268" s="248">
        <v>299</v>
      </c>
      <c r="D268" s="248">
        <v>60</v>
      </c>
      <c r="E268" s="248">
        <v>62</v>
      </c>
      <c r="F268" s="248">
        <v>74</v>
      </c>
      <c r="G268" s="248">
        <v>57</v>
      </c>
      <c r="H268" s="248">
        <v>23</v>
      </c>
      <c r="I268" s="248">
        <v>23</v>
      </c>
      <c r="J268" s="248"/>
      <c r="K268" s="248"/>
      <c r="L268" s="248"/>
      <c r="M268" s="250">
        <f>IFERROR(VLOOKUP(A268,'GR8-SCHL 9-21-2015'!$A$5:$C$500,3,FALSE),0)</f>
        <v>0</v>
      </c>
      <c r="N268" s="251" t="str">
        <f t="shared" si="4"/>
        <v/>
      </c>
    </row>
    <row r="269" spans="1:14" x14ac:dyDescent="0.25">
      <c r="A269" s="248" t="s">
        <v>352</v>
      </c>
      <c r="B269" s="249" t="s">
        <v>634</v>
      </c>
      <c r="C269" s="248">
        <v>646</v>
      </c>
      <c r="D269" s="248">
        <v>83</v>
      </c>
      <c r="E269" s="248">
        <v>89</v>
      </c>
      <c r="F269" s="248">
        <v>123</v>
      </c>
      <c r="G269" s="248">
        <v>110</v>
      </c>
      <c r="H269" s="248">
        <v>98</v>
      </c>
      <c r="I269" s="248">
        <v>105</v>
      </c>
      <c r="J269" s="248"/>
      <c r="K269" s="248"/>
      <c r="L269" s="248"/>
      <c r="M269" s="250">
        <f>IFERROR(VLOOKUP(A269,'GR8-SCHL 9-21-2015'!$A$5:$C$500,3,FALSE),0)</f>
        <v>0</v>
      </c>
      <c r="N269" s="251" t="str">
        <f t="shared" si="4"/>
        <v/>
      </c>
    </row>
    <row r="270" spans="1:14" x14ac:dyDescent="0.25">
      <c r="A270" s="248" t="s">
        <v>353</v>
      </c>
      <c r="B270" s="249" t="s">
        <v>633</v>
      </c>
      <c r="C270" s="248">
        <v>729</v>
      </c>
      <c r="D270" s="248">
        <v>106</v>
      </c>
      <c r="E270" s="248">
        <v>112</v>
      </c>
      <c r="F270" s="248">
        <v>108</v>
      </c>
      <c r="G270" s="248">
        <v>112</v>
      </c>
      <c r="H270" s="248">
        <v>104</v>
      </c>
      <c r="I270" s="248">
        <v>132</v>
      </c>
      <c r="J270" s="248"/>
      <c r="K270" s="248"/>
      <c r="L270" s="248"/>
      <c r="M270" s="250">
        <f>IFERROR(VLOOKUP(A270,'GR8-SCHL 9-21-2015'!$A$5:$C$500,3,FALSE),0)</f>
        <v>0</v>
      </c>
      <c r="N270" s="251" t="str">
        <f t="shared" si="4"/>
        <v/>
      </c>
    </row>
    <row r="271" spans="1:14" x14ac:dyDescent="0.25">
      <c r="A271" s="248" t="s">
        <v>354</v>
      </c>
      <c r="B271" s="249" t="s">
        <v>632</v>
      </c>
      <c r="C271" s="248">
        <v>462</v>
      </c>
      <c r="D271" s="248">
        <v>58</v>
      </c>
      <c r="E271" s="248">
        <v>75</v>
      </c>
      <c r="F271" s="248">
        <v>85</v>
      </c>
      <c r="G271" s="248">
        <v>87</v>
      </c>
      <c r="H271" s="248">
        <v>76</v>
      </c>
      <c r="I271" s="248">
        <v>65</v>
      </c>
      <c r="J271" s="248"/>
      <c r="K271" s="248"/>
      <c r="L271" s="248"/>
      <c r="M271" s="250">
        <f>IFERROR(VLOOKUP(A271,'GR8-SCHL 9-21-2015'!$A$5:$C$500,3,FALSE),0)</f>
        <v>0</v>
      </c>
      <c r="N271" s="251" t="str">
        <f t="shared" si="4"/>
        <v/>
      </c>
    </row>
    <row r="272" spans="1:14" x14ac:dyDescent="0.25">
      <c r="A272" s="248" t="s">
        <v>355</v>
      </c>
      <c r="B272" s="249" t="s">
        <v>631</v>
      </c>
      <c r="C272" s="248">
        <v>567</v>
      </c>
      <c r="D272" s="248">
        <v>76</v>
      </c>
      <c r="E272" s="248">
        <v>87</v>
      </c>
      <c r="F272" s="248">
        <v>92</v>
      </c>
      <c r="G272" s="248">
        <v>90</v>
      </c>
      <c r="H272" s="248">
        <v>89</v>
      </c>
      <c r="I272" s="248">
        <v>63</v>
      </c>
      <c r="J272" s="248"/>
      <c r="K272" s="248"/>
      <c r="L272" s="248"/>
      <c r="M272" s="250">
        <f>IFERROR(VLOOKUP(A272,'GR8-SCHL 9-21-2015'!$A$5:$C$500,3,FALSE),0)</f>
        <v>0</v>
      </c>
      <c r="N272" s="251" t="str">
        <f t="shared" si="4"/>
        <v/>
      </c>
    </row>
    <row r="273" spans="1:14" x14ac:dyDescent="0.25">
      <c r="A273" s="248" t="s">
        <v>356</v>
      </c>
      <c r="B273" s="249" t="s">
        <v>630</v>
      </c>
      <c r="C273" s="248">
        <v>397</v>
      </c>
      <c r="D273" s="248">
        <v>41</v>
      </c>
      <c r="E273" s="248">
        <v>49</v>
      </c>
      <c r="F273" s="248">
        <v>29</v>
      </c>
      <c r="G273" s="248">
        <v>57</v>
      </c>
      <c r="H273" s="248">
        <v>47</v>
      </c>
      <c r="I273" s="248">
        <v>47</v>
      </c>
      <c r="J273" s="248"/>
      <c r="K273" s="248"/>
      <c r="L273" s="248"/>
      <c r="M273" s="250">
        <f>IFERROR(VLOOKUP(A273,'GR8-SCHL 9-21-2015'!$A$5:$C$500,3,FALSE),0)</f>
        <v>0</v>
      </c>
      <c r="N273" s="251" t="str">
        <f t="shared" si="4"/>
        <v/>
      </c>
    </row>
    <row r="274" spans="1:14" x14ac:dyDescent="0.25">
      <c r="A274" s="248" t="s">
        <v>357</v>
      </c>
      <c r="B274" s="249" t="s">
        <v>629</v>
      </c>
      <c r="C274" s="248">
        <v>385</v>
      </c>
      <c r="D274" s="248">
        <v>57</v>
      </c>
      <c r="E274" s="248">
        <v>57</v>
      </c>
      <c r="F274" s="248">
        <v>67</v>
      </c>
      <c r="G274" s="248">
        <v>68</v>
      </c>
      <c r="H274" s="248">
        <v>57</v>
      </c>
      <c r="I274" s="248">
        <v>48</v>
      </c>
      <c r="J274" s="248"/>
      <c r="K274" s="248"/>
      <c r="L274" s="248"/>
      <c r="M274" s="250">
        <f>IFERROR(VLOOKUP(A274,'GR8-SCHL 9-21-2015'!$A$5:$C$500,3,FALSE),0)</f>
        <v>0</v>
      </c>
      <c r="N274" s="251" t="str">
        <f t="shared" si="4"/>
        <v/>
      </c>
    </row>
    <row r="275" spans="1:14" x14ac:dyDescent="0.25">
      <c r="A275" s="248" t="s">
        <v>358</v>
      </c>
      <c r="B275" s="249" t="s">
        <v>628</v>
      </c>
      <c r="C275" s="248">
        <v>490</v>
      </c>
      <c r="D275" s="248">
        <v>59</v>
      </c>
      <c r="E275" s="248">
        <v>64</v>
      </c>
      <c r="F275" s="248">
        <v>93</v>
      </c>
      <c r="G275" s="248">
        <v>79</v>
      </c>
      <c r="H275" s="248">
        <v>88</v>
      </c>
      <c r="I275" s="248">
        <v>88</v>
      </c>
      <c r="J275" s="248"/>
      <c r="K275" s="248"/>
      <c r="L275" s="248"/>
      <c r="M275" s="250">
        <f>IFERROR(VLOOKUP(A275,'GR8-SCHL 9-21-2015'!$A$5:$C$500,3,FALSE),0)</f>
        <v>0</v>
      </c>
      <c r="N275" s="251" t="str">
        <f t="shared" si="4"/>
        <v/>
      </c>
    </row>
    <row r="276" spans="1:14" x14ac:dyDescent="0.25">
      <c r="A276" s="248" t="s">
        <v>359</v>
      </c>
      <c r="B276" s="249" t="s">
        <v>627</v>
      </c>
      <c r="C276" s="248">
        <v>344</v>
      </c>
      <c r="D276" s="248">
        <v>43</v>
      </c>
      <c r="E276" s="248">
        <v>43</v>
      </c>
      <c r="F276" s="248">
        <v>53</v>
      </c>
      <c r="G276" s="248">
        <v>57</v>
      </c>
      <c r="H276" s="248">
        <v>57</v>
      </c>
      <c r="I276" s="248">
        <v>62</v>
      </c>
      <c r="J276" s="248"/>
      <c r="K276" s="248"/>
      <c r="L276" s="248"/>
      <c r="M276" s="250">
        <f>IFERROR(VLOOKUP(A276,'GR8-SCHL 9-21-2015'!$A$5:$C$500,3,FALSE),0)</f>
        <v>0</v>
      </c>
      <c r="N276" s="251" t="str">
        <f t="shared" si="4"/>
        <v/>
      </c>
    </row>
    <row r="277" spans="1:14" x14ac:dyDescent="0.25">
      <c r="A277" s="248" t="s">
        <v>360</v>
      </c>
      <c r="B277" s="249" t="s">
        <v>113</v>
      </c>
      <c r="C277" s="248">
        <v>944</v>
      </c>
      <c r="D277" s="248">
        <v>86</v>
      </c>
      <c r="E277" s="248">
        <v>98</v>
      </c>
      <c r="F277" s="248">
        <v>104</v>
      </c>
      <c r="G277" s="248">
        <v>111</v>
      </c>
      <c r="H277" s="248">
        <v>116</v>
      </c>
      <c r="I277" s="248">
        <v>108</v>
      </c>
      <c r="J277" s="248">
        <v>100</v>
      </c>
      <c r="K277" s="248">
        <v>109</v>
      </c>
      <c r="L277" s="248">
        <v>93</v>
      </c>
      <c r="M277" s="250">
        <f>IFERROR(VLOOKUP(A277,'GR8-SCHL 9-21-2015'!$A$5:$C$500,3,FALSE),0)</f>
        <v>0</v>
      </c>
      <c r="N277" s="251">
        <f t="shared" si="4"/>
        <v>93</v>
      </c>
    </row>
    <row r="278" spans="1:14" x14ac:dyDescent="0.25">
      <c r="A278" s="248" t="s">
        <v>361</v>
      </c>
      <c r="B278" s="249" t="s">
        <v>626</v>
      </c>
      <c r="C278" s="248">
        <v>553</v>
      </c>
      <c r="D278" s="248">
        <v>64</v>
      </c>
      <c r="E278" s="248">
        <v>80</v>
      </c>
      <c r="F278" s="248">
        <v>80</v>
      </c>
      <c r="G278" s="248">
        <v>92</v>
      </c>
      <c r="H278" s="248">
        <v>91</v>
      </c>
      <c r="I278" s="248">
        <v>99</v>
      </c>
      <c r="J278" s="248"/>
      <c r="K278" s="248"/>
      <c r="L278" s="248"/>
      <c r="M278" s="250">
        <f>IFERROR(VLOOKUP(A278,'GR8-SCHL 9-21-2015'!$A$5:$C$500,3,FALSE),0)</f>
        <v>0</v>
      </c>
      <c r="N278" s="251" t="str">
        <f t="shared" si="4"/>
        <v/>
      </c>
    </row>
    <row r="279" spans="1:14" x14ac:dyDescent="0.25">
      <c r="A279" s="248" t="s">
        <v>362</v>
      </c>
      <c r="B279" s="249" t="s">
        <v>1391</v>
      </c>
      <c r="C279" s="248">
        <v>755</v>
      </c>
      <c r="D279" s="248">
        <v>88</v>
      </c>
      <c r="E279" s="248">
        <v>86</v>
      </c>
      <c r="F279" s="248">
        <v>109</v>
      </c>
      <c r="G279" s="248">
        <v>124</v>
      </c>
      <c r="H279" s="248">
        <v>116</v>
      </c>
      <c r="I279" s="248">
        <v>86</v>
      </c>
      <c r="J279" s="248">
        <v>62</v>
      </c>
      <c r="K279" s="248">
        <v>36</v>
      </c>
      <c r="L279" s="248">
        <v>32</v>
      </c>
      <c r="M279" s="250">
        <f>IFERROR(VLOOKUP(A279,'GR8-SCHL 9-21-2015'!$A$5:$C$500,3,FALSE),0)</f>
        <v>0</v>
      </c>
      <c r="N279" s="251">
        <f t="shared" si="4"/>
        <v>32</v>
      </c>
    </row>
    <row r="280" spans="1:14" x14ac:dyDescent="0.25">
      <c r="A280" s="248" t="s">
        <v>363</v>
      </c>
      <c r="B280" s="249" t="s">
        <v>624</v>
      </c>
      <c r="C280" s="248">
        <v>315</v>
      </c>
      <c r="D280" s="248">
        <v>35</v>
      </c>
      <c r="E280" s="248">
        <v>61</v>
      </c>
      <c r="F280" s="248">
        <v>57</v>
      </c>
      <c r="G280" s="248">
        <v>50</v>
      </c>
      <c r="H280" s="248">
        <v>53</v>
      </c>
      <c r="I280" s="248">
        <v>59</v>
      </c>
      <c r="J280" s="248"/>
      <c r="K280" s="248"/>
      <c r="L280" s="248"/>
      <c r="M280" s="250">
        <f>IFERROR(VLOOKUP(A280,'GR8-SCHL 9-21-2015'!$A$5:$C$500,3,FALSE),0)</f>
        <v>0</v>
      </c>
      <c r="N280" s="251" t="str">
        <f t="shared" si="4"/>
        <v/>
      </c>
    </row>
    <row r="281" spans="1:14" x14ac:dyDescent="0.25">
      <c r="A281" s="248" t="s">
        <v>364</v>
      </c>
      <c r="B281" s="249" t="s">
        <v>887</v>
      </c>
      <c r="C281" s="248">
        <v>494</v>
      </c>
      <c r="D281" s="248">
        <v>48</v>
      </c>
      <c r="E281" s="248">
        <v>50</v>
      </c>
      <c r="F281" s="248">
        <v>67</v>
      </c>
      <c r="G281" s="248">
        <v>43</v>
      </c>
      <c r="H281" s="248">
        <v>63</v>
      </c>
      <c r="I281" s="248">
        <v>46</v>
      </c>
      <c r="J281" s="248">
        <v>62</v>
      </c>
      <c r="K281" s="248">
        <v>52</v>
      </c>
      <c r="L281" s="248">
        <v>44</v>
      </c>
      <c r="M281" s="250">
        <f>IFERROR(VLOOKUP(A281,'GR8-SCHL 9-21-2015'!$A$5:$C$500,3,FALSE),0)</f>
        <v>0</v>
      </c>
      <c r="N281" s="251">
        <f t="shared" si="4"/>
        <v>44</v>
      </c>
    </row>
    <row r="282" spans="1:14" x14ac:dyDescent="0.25">
      <c r="A282" s="248" t="s">
        <v>365</v>
      </c>
      <c r="B282" s="249" t="s">
        <v>888</v>
      </c>
      <c r="C282" s="248">
        <v>721</v>
      </c>
      <c r="D282" s="248">
        <v>94</v>
      </c>
      <c r="E282" s="248">
        <v>81</v>
      </c>
      <c r="F282" s="248">
        <v>82</v>
      </c>
      <c r="G282" s="248">
        <v>83</v>
      </c>
      <c r="H282" s="248">
        <v>61</v>
      </c>
      <c r="I282" s="248">
        <v>55</v>
      </c>
      <c r="J282" s="248">
        <v>67</v>
      </c>
      <c r="K282" s="248">
        <v>57</v>
      </c>
      <c r="L282" s="248">
        <v>73</v>
      </c>
      <c r="M282" s="250">
        <f>IFERROR(VLOOKUP(A282,'GR8-SCHL 9-21-2015'!$A$5:$C$500,3,FALSE),0)</f>
        <v>0</v>
      </c>
      <c r="N282" s="251">
        <f t="shared" si="4"/>
        <v>73</v>
      </c>
    </row>
    <row r="283" spans="1:14" x14ac:dyDescent="0.25">
      <c r="A283" s="248" t="s">
        <v>366</v>
      </c>
      <c r="B283" s="249" t="s">
        <v>623</v>
      </c>
      <c r="C283" s="248">
        <v>245</v>
      </c>
      <c r="D283" s="248">
        <v>48</v>
      </c>
      <c r="E283" s="248">
        <v>32</v>
      </c>
      <c r="F283" s="248">
        <v>32</v>
      </c>
      <c r="G283" s="248">
        <v>41</v>
      </c>
      <c r="H283" s="248">
        <v>39</v>
      </c>
      <c r="I283" s="248">
        <v>36</v>
      </c>
      <c r="J283" s="248"/>
      <c r="K283" s="248"/>
      <c r="L283" s="248"/>
      <c r="M283" s="250">
        <f>IFERROR(VLOOKUP(A283,'GR8-SCHL 9-21-2015'!$A$5:$C$500,3,FALSE),0)</f>
        <v>0</v>
      </c>
      <c r="N283" s="251" t="str">
        <f t="shared" si="4"/>
        <v/>
      </c>
    </row>
    <row r="284" spans="1:14" x14ac:dyDescent="0.25">
      <c r="A284" s="248" t="s">
        <v>367</v>
      </c>
      <c r="B284" s="249" t="s">
        <v>622</v>
      </c>
      <c r="C284" s="248">
        <v>631</v>
      </c>
      <c r="D284" s="248">
        <v>100</v>
      </c>
      <c r="E284" s="248">
        <v>105</v>
      </c>
      <c r="F284" s="248">
        <v>98</v>
      </c>
      <c r="G284" s="248">
        <v>99</v>
      </c>
      <c r="H284" s="248">
        <v>84</v>
      </c>
      <c r="I284" s="248">
        <v>110</v>
      </c>
      <c r="J284" s="248"/>
      <c r="K284" s="248"/>
      <c r="L284" s="248"/>
      <c r="M284" s="250">
        <f>IFERROR(VLOOKUP(A284,'GR8-SCHL 9-21-2015'!$A$5:$C$500,3,FALSE),0)</f>
        <v>0</v>
      </c>
      <c r="N284" s="251" t="str">
        <f t="shared" si="4"/>
        <v/>
      </c>
    </row>
    <row r="285" spans="1:14" x14ac:dyDescent="0.25">
      <c r="A285" s="248" t="s">
        <v>368</v>
      </c>
      <c r="B285" s="249" t="s">
        <v>80</v>
      </c>
      <c r="C285" s="248">
        <v>1369</v>
      </c>
      <c r="D285" s="248">
        <v>121</v>
      </c>
      <c r="E285" s="248">
        <v>128</v>
      </c>
      <c r="F285" s="248">
        <v>144</v>
      </c>
      <c r="G285" s="248">
        <v>137</v>
      </c>
      <c r="H285" s="248">
        <v>162</v>
      </c>
      <c r="I285" s="248">
        <v>166</v>
      </c>
      <c r="J285" s="248">
        <v>171</v>
      </c>
      <c r="K285" s="248">
        <v>170</v>
      </c>
      <c r="L285" s="248">
        <v>151</v>
      </c>
      <c r="M285" s="250">
        <f>IFERROR(VLOOKUP(A285,'GR8-SCHL 9-21-2015'!$A$5:$C$500,3,FALSE),0)</f>
        <v>33</v>
      </c>
      <c r="N285" s="251">
        <f t="shared" si="4"/>
        <v>118</v>
      </c>
    </row>
    <row r="286" spans="1:14" x14ac:dyDescent="0.25">
      <c r="A286" s="248" t="s">
        <v>369</v>
      </c>
      <c r="B286" s="249" t="s">
        <v>621</v>
      </c>
      <c r="C286" s="248">
        <v>381</v>
      </c>
      <c r="D286" s="248">
        <v>58</v>
      </c>
      <c r="E286" s="248">
        <v>53</v>
      </c>
      <c r="F286" s="248">
        <v>48</v>
      </c>
      <c r="G286" s="248">
        <v>66</v>
      </c>
      <c r="H286" s="248">
        <v>46</v>
      </c>
      <c r="I286" s="248">
        <v>39</v>
      </c>
      <c r="J286" s="248"/>
      <c r="K286" s="248"/>
      <c r="L286" s="248"/>
      <c r="M286" s="250">
        <f>IFERROR(VLOOKUP(A286,'GR8-SCHL 9-21-2015'!$A$5:$C$500,3,FALSE),0)</f>
        <v>0</v>
      </c>
      <c r="N286" s="251" t="str">
        <f t="shared" si="4"/>
        <v/>
      </c>
    </row>
    <row r="287" spans="1:14" x14ac:dyDescent="0.25">
      <c r="A287" s="248" t="s">
        <v>370</v>
      </c>
      <c r="B287" s="249" t="s">
        <v>620</v>
      </c>
      <c r="C287" s="248">
        <v>868</v>
      </c>
      <c r="D287" s="248">
        <v>127</v>
      </c>
      <c r="E287" s="248">
        <v>154</v>
      </c>
      <c r="F287" s="248">
        <v>135</v>
      </c>
      <c r="G287" s="248">
        <v>120</v>
      </c>
      <c r="H287" s="248">
        <v>128</v>
      </c>
      <c r="I287" s="248">
        <v>97</v>
      </c>
      <c r="J287" s="248"/>
      <c r="K287" s="248"/>
      <c r="L287" s="248"/>
      <c r="M287" s="250">
        <f>IFERROR(VLOOKUP(A287,'GR8-SCHL 9-21-2015'!$A$5:$C$500,3,FALSE),0)</f>
        <v>0</v>
      </c>
      <c r="N287" s="251" t="str">
        <f t="shared" si="4"/>
        <v/>
      </c>
    </row>
    <row r="288" spans="1:14" x14ac:dyDescent="0.25">
      <c r="A288" s="248" t="s">
        <v>371</v>
      </c>
      <c r="B288" s="249" t="s">
        <v>619</v>
      </c>
      <c r="C288" s="248">
        <v>722</v>
      </c>
      <c r="D288" s="248">
        <v>108</v>
      </c>
      <c r="E288" s="248">
        <v>112</v>
      </c>
      <c r="F288" s="248">
        <v>107</v>
      </c>
      <c r="G288" s="248">
        <v>121</v>
      </c>
      <c r="H288" s="248">
        <v>114</v>
      </c>
      <c r="I288" s="248">
        <v>133</v>
      </c>
      <c r="J288" s="248"/>
      <c r="K288" s="248"/>
      <c r="L288" s="248"/>
      <c r="M288" s="250">
        <f>IFERROR(VLOOKUP(A288,'GR8-SCHL 9-21-2015'!$A$5:$C$500,3,FALSE),0)</f>
        <v>0</v>
      </c>
      <c r="N288" s="251" t="str">
        <f t="shared" si="4"/>
        <v/>
      </c>
    </row>
    <row r="289" spans="1:14" x14ac:dyDescent="0.25">
      <c r="A289" s="248" t="s">
        <v>372</v>
      </c>
      <c r="B289" s="249" t="s">
        <v>522</v>
      </c>
      <c r="C289" s="248">
        <v>1216</v>
      </c>
      <c r="D289" s="248"/>
      <c r="E289" s="248"/>
      <c r="F289" s="248"/>
      <c r="G289" s="248"/>
      <c r="H289" s="248"/>
      <c r="I289" s="248"/>
      <c r="J289" s="248">
        <v>422</v>
      </c>
      <c r="K289" s="248">
        <v>400</v>
      </c>
      <c r="L289" s="248">
        <v>394</v>
      </c>
      <c r="M289" s="250">
        <f>IFERROR(VLOOKUP(A289,'GR8-SCHL 9-21-2015'!$A$5:$C$500,3,FALSE),0)</f>
        <v>72</v>
      </c>
      <c r="N289" s="251">
        <f t="shared" si="4"/>
        <v>322</v>
      </c>
    </row>
    <row r="290" spans="1:14" x14ac:dyDescent="0.25">
      <c r="A290" s="248" t="s">
        <v>373</v>
      </c>
      <c r="B290" s="249" t="s">
        <v>21</v>
      </c>
      <c r="C290" s="248">
        <v>220</v>
      </c>
      <c r="D290" s="248"/>
      <c r="E290" s="248"/>
      <c r="F290" s="248"/>
      <c r="G290" s="248"/>
      <c r="H290" s="248"/>
      <c r="I290" s="248"/>
      <c r="J290" s="248">
        <v>81</v>
      </c>
      <c r="K290" s="248">
        <v>69</v>
      </c>
      <c r="L290" s="248">
        <v>70</v>
      </c>
      <c r="M290" s="250">
        <f>IFERROR(VLOOKUP(A290,'GR8-SCHL 9-21-2015'!$A$5:$C$500,3,FALSE),0)</f>
        <v>24</v>
      </c>
      <c r="N290" s="251">
        <f t="shared" si="4"/>
        <v>46</v>
      </c>
    </row>
    <row r="291" spans="1:14" x14ac:dyDescent="0.25">
      <c r="A291" s="248" t="s">
        <v>374</v>
      </c>
      <c r="B291" s="249" t="s">
        <v>618</v>
      </c>
      <c r="C291" s="248">
        <v>330</v>
      </c>
      <c r="D291" s="248"/>
      <c r="E291" s="248"/>
      <c r="F291" s="248"/>
      <c r="G291" s="248"/>
      <c r="H291" s="248"/>
      <c r="I291" s="248"/>
      <c r="J291" s="248">
        <v>116</v>
      </c>
      <c r="K291" s="248">
        <v>109</v>
      </c>
      <c r="L291" s="248">
        <v>105</v>
      </c>
      <c r="M291" s="250">
        <f>IFERROR(VLOOKUP(A291,'GR8-SCHL 9-21-2015'!$A$5:$C$500,3,FALSE),0)</f>
        <v>0</v>
      </c>
      <c r="N291" s="251">
        <f t="shared" si="4"/>
        <v>105</v>
      </c>
    </row>
    <row r="292" spans="1:14" x14ac:dyDescent="0.25">
      <c r="A292" s="248" t="s">
        <v>376</v>
      </c>
      <c r="B292" s="249" t="s">
        <v>529</v>
      </c>
      <c r="C292" s="248">
        <v>332</v>
      </c>
      <c r="D292" s="248"/>
      <c r="E292" s="248"/>
      <c r="F292" s="248"/>
      <c r="G292" s="248"/>
      <c r="H292" s="248"/>
      <c r="I292" s="248"/>
      <c r="J292" s="248">
        <v>106</v>
      </c>
      <c r="K292" s="248">
        <v>104</v>
      </c>
      <c r="L292" s="248">
        <v>122</v>
      </c>
      <c r="M292" s="250">
        <f>IFERROR(VLOOKUP(A292,'GR8-SCHL 9-21-2015'!$A$5:$C$500,3,FALSE),0)</f>
        <v>12</v>
      </c>
      <c r="N292" s="251">
        <f t="shared" si="4"/>
        <v>110</v>
      </c>
    </row>
    <row r="293" spans="1:14" x14ac:dyDescent="0.25">
      <c r="A293" s="248" t="s">
        <v>377</v>
      </c>
      <c r="B293" s="249" t="s">
        <v>518</v>
      </c>
      <c r="C293" s="248">
        <v>289</v>
      </c>
      <c r="D293" s="248"/>
      <c r="E293" s="248"/>
      <c r="F293" s="248"/>
      <c r="G293" s="248"/>
      <c r="H293" s="248"/>
      <c r="I293" s="248"/>
      <c r="J293" s="248">
        <v>89</v>
      </c>
      <c r="K293" s="248">
        <v>103</v>
      </c>
      <c r="L293" s="248">
        <v>97</v>
      </c>
      <c r="M293" s="250">
        <f>IFERROR(VLOOKUP(A293,'GR8-SCHL 9-21-2015'!$A$5:$C$500,3,FALSE),0)</f>
        <v>0</v>
      </c>
      <c r="N293" s="251">
        <f t="shared" si="4"/>
        <v>97</v>
      </c>
    </row>
    <row r="294" spans="1:14" x14ac:dyDescent="0.25">
      <c r="A294" s="248" t="s">
        <v>378</v>
      </c>
      <c r="B294" s="249" t="s">
        <v>5158</v>
      </c>
      <c r="C294" s="248">
        <v>455</v>
      </c>
      <c r="D294" s="248"/>
      <c r="E294" s="248"/>
      <c r="F294" s="248"/>
      <c r="G294" s="248"/>
      <c r="H294" s="248"/>
      <c r="I294" s="248"/>
      <c r="J294" s="248">
        <v>138</v>
      </c>
      <c r="K294" s="248">
        <v>161</v>
      </c>
      <c r="L294" s="248">
        <v>156</v>
      </c>
      <c r="M294" s="250">
        <f>IFERROR(VLOOKUP(A294,'GR8-SCHL 9-21-2015'!$A$5:$C$500,3,FALSE),0)</f>
        <v>0</v>
      </c>
      <c r="N294" s="251">
        <f t="shared" si="4"/>
        <v>156</v>
      </c>
    </row>
    <row r="295" spans="1:14" x14ac:dyDescent="0.25">
      <c r="A295" s="248" t="s">
        <v>379</v>
      </c>
      <c r="B295" s="249" t="s">
        <v>114</v>
      </c>
      <c r="C295" s="248">
        <v>1334</v>
      </c>
      <c r="D295" s="248"/>
      <c r="E295" s="248"/>
      <c r="F295" s="248"/>
      <c r="G295" s="248"/>
      <c r="H295" s="248"/>
      <c r="I295" s="248"/>
      <c r="J295" s="248">
        <v>433</v>
      </c>
      <c r="K295" s="248">
        <v>457</v>
      </c>
      <c r="L295" s="248">
        <v>444</v>
      </c>
      <c r="M295" s="250">
        <f>IFERROR(VLOOKUP(A295,'GR8-SCHL 9-21-2015'!$A$5:$C$500,3,FALSE),0)</f>
        <v>217</v>
      </c>
      <c r="N295" s="251">
        <f t="shared" si="4"/>
        <v>227</v>
      </c>
    </row>
    <row r="296" spans="1:14" x14ac:dyDescent="0.25">
      <c r="A296" s="248" t="s">
        <v>617</v>
      </c>
      <c r="B296" s="249" t="s">
        <v>550</v>
      </c>
      <c r="C296" s="248">
        <v>367</v>
      </c>
      <c r="D296" s="248"/>
      <c r="E296" s="248"/>
      <c r="F296" s="248"/>
      <c r="G296" s="248"/>
      <c r="H296" s="248"/>
      <c r="I296" s="248"/>
      <c r="J296" s="248">
        <v>122</v>
      </c>
      <c r="K296" s="248">
        <v>131</v>
      </c>
      <c r="L296" s="248">
        <v>114</v>
      </c>
      <c r="M296" s="250">
        <f>IFERROR(VLOOKUP(A296,'GR8-SCHL 9-21-2015'!$A$5:$C$500,3,FALSE),0)</f>
        <v>37</v>
      </c>
      <c r="N296" s="251">
        <f t="shared" si="4"/>
        <v>77</v>
      </c>
    </row>
    <row r="297" spans="1:14" x14ac:dyDescent="0.25">
      <c r="A297" s="248" t="s">
        <v>983</v>
      </c>
      <c r="B297" s="249" t="s">
        <v>984</v>
      </c>
      <c r="C297" s="248">
        <v>803</v>
      </c>
      <c r="D297" s="248"/>
      <c r="E297" s="248"/>
      <c r="F297" s="248"/>
      <c r="G297" s="248"/>
      <c r="H297" s="248"/>
      <c r="I297" s="248"/>
      <c r="J297" s="248">
        <v>248</v>
      </c>
      <c r="K297" s="248">
        <v>300</v>
      </c>
      <c r="L297" s="248">
        <v>255</v>
      </c>
      <c r="M297" s="250">
        <f>IFERROR(VLOOKUP(A297,'GR8-SCHL 9-21-2015'!$A$5:$C$500,3,FALSE),0)</f>
        <v>52</v>
      </c>
      <c r="N297" s="251">
        <f t="shared" si="4"/>
        <v>203</v>
      </c>
    </row>
    <row r="298" spans="1:14" x14ac:dyDescent="0.25">
      <c r="A298" s="248" t="s">
        <v>985</v>
      </c>
      <c r="B298" s="249" t="s">
        <v>986</v>
      </c>
      <c r="C298" s="248">
        <v>552</v>
      </c>
      <c r="D298" s="248"/>
      <c r="E298" s="248"/>
      <c r="F298" s="248"/>
      <c r="G298" s="248"/>
      <c r="H298" s="248"/>
      <c r="I298" s="248"/>
      <c r="J298" s="248">
        <v>157</v>
      </c>
      <c r="K298" s="248">
        <v>203</v>
      </c>
      <c r="L298" s="248">
        <v>192</v>
      </c>
      <c r="M298" s="250">
        <f>IFERROR(VLOOKUP(A298,'GR8-SCHL 9-21-2015'!$A$5:$C$500,3,FALSE),0)</f>
        <v>26</v>
      </c>
      <c r="N298" s="251">
        <f t="shared" si="4"/>
        <v>166</v>
      </c>
    </row>
    <row r="299" spans="1:14" x14ac:dyDescent="0.25">
      <c r="A299" s="248" t="s">
        <v>1392</v>
      </c>
      <c r="B299" s="249" t="s">
        <v>1393</v>
      </c>
      <c r="C299" s="248">
        <v>24</v>
      </c>
      <c r="D299" s="248"/>
      <c r="E299" s="248"/>
      <c r="F299" s="248"/>
      <c r="G299" s="248"/>
      <c r="H299" s="248"/>
      <c r="I299" s="248"/>
      <c r="J299" s="248"/>
      <c r="K299" s="248"/>
      <c r="L299" s="248"/>
      <c r="M299" s="250">
        <f>IFERROR(VLOOKUP(A299,'GR8-SCHL 9-21-2015'!$A$5:$C$500,3,FALSE),0)</f>
        <v>0</v>
      </c>
      <c r="N299" s="251" t="str">
        <f t="shared" si="4"/>
        <v/>
      </c>
    </row>
    <row r="300" spans="1:14" x14ac:dyDescent="0.25">
      <c r="A300" s="248" t="s">
        <v>5195</v>
      </c>
      <c r="B300" s="249" t="s">
        <v>1407</v>
      </c>
      <c r="C300" s="248">
        <v>5</v>
      </c>
      <c r="D300" s="248"/>
      <c r="E300" s="248"/>
      <c r="F300" s="248"/>
      <c r="G300" s="248"/>
      <c r="H300" s="248"/>
      <c r="I300" s="248"/>
      <c r="J300" s="248"/>
      <c r="K300" s="248">
        <v>3</v>
      </c>
      <c r="L300" s="248">
        <v>2</v>
      </c>
      <c r="M300" s="250">
        <f>IFERROR(VLOOKUP(A300,'GR8-SCHL 9-21-2015'!$A$5:$C$500,3,FALSE),0)</f>
        <v>0</v>
      </c>
      <c r="N300" s="251">
        <f t="shared" si="4"/>
        <v>2</v>
      </c>
    </row>
    <row r="301" spans="1:14" x14ac:dyDescent="0.25">
      <c r="A301" s="248" t="s">
        <v>1394</v>
      </c>
      <c r="B301" s="249" t="s">
        <v>1395</v>
      </c>
      <c r="C301" s="248">
        <v>97</v>
      </c>
      <c r="D301" s="248"/>
      <c r="E301" s="248"/>
      <c r="F301" s="248"/>
      <c r="G301" s="248"/>
      <c r="H301" s="248"/>
      <c r="I301" s="248"/>
      <c r="J301" s="248">
        <v>46</v>
      </c>
      <c r="K301" s="248">
        <v>51</v>
      </c>
      <c r="L301" s="248"/>
      <c r="M301" s="250">
        <f>IFERROR(VLOOKUP(A301,'GR8-SCHL 9-21-2015'!$A$5:$C$500,3,FALSE),0)</f>
        <v>0</v>
      </c>
      <c r="N301" s="251" t="str">
        <f t="shared" si="4"/>
        <v/>
      </c>
    </row>
    <row r="302" spans="1:14" x14ac:dyDescent="0.25">
      <c r="A302" s="248" t="s">
        <v>380</v>
      </c>
      <c r="B302" s="249" t="s">
        <v>833</v>
      </c>
      <c r="C302" s="248">
        <v>561</v>
      </c>
      <c r="D302" s="248"/>
      <c r="E302" s="248"/>
      <c r="F302" s="248"/>
      <c r="G302" s="248"/>
      <c r="H302" s="248"/>
      <c r="I302" s="248"/>
      <c r="J302" s="248">
        <v>163</v>
      </c>
      <c r="K302" s="248">
        <v>189</v>
      </c>
      <c r="L302" s="248">
        <v>209</v>
      </c>
      <c r="M302" s="250">
        <f>IFERROR(VLOOKUP(A302,'GR8-SCHL 9-21-2015'!$A$5:$C$500,3,FALSE),0)</f>
        <v>65</v>
      </c>
      <c r="N302" s="251">
        <f t="shared" si="4"/>
        <v>144</v>
      </c>
    </row>
    <row r="303" spans="1:14" x14ac:dyDescent="0.25">
      <c r="A303" s="248" t="s">
        <v>381</v>
      </c>
      <c r="B303" s="249" t="s">
        <v>2</v>
      </c>
      <c r="C303" s="248">
        <v>1409</v>
      </c>
      <c r="D303" s="248"/>
      <c r="E303" s="248"/>
      <c r="F303" s="248"/>
      <c r="G303" s="248"/>
      <c r="H303" s="248"/>
      <c r="I303" s="248"/>
      <c r="J303" s="248">
        <v>491</v>
      </c>
      <c r="K303" s="248">
        <v>419</v>
      </c>
      <c r="L303" s="248">
        <v>499</v>
      </c>
      <c r="M303" s="250">
        <f>IFERROR(VLOOKUP(A303,'GR8-SCHL 9-21-2015'!$A$5:$C$500,3,FALSE),0)</f>
        <v>52</v>
      </c>
      <c r="N303" s="251">
        <f t="shared" si="4"/>
        <v>447</v>
      </c>
    </row>
    <row r="304" spans="1:14" x14ac:dyDescent="0.25">
      <c r="A304" s="248" t="s">
        <v>382</v>
      </c>
      <c r="B304" s="249" t="s">
        <v>616</v>
      </c>
      <c r="C304" s="248">
        <v>502</v>
      </c>
      <c r="D304" s="248"/>
      <c r="E304" s="248"/>
      <c r="F304" s="248"/>
      <c r="G304" s="248"/>
      <c r="H304" s="248"/>
      <c r="I304" s="248"/>
      <c r="J304" s="248">
        <v>168</v>
      </c>
      <c r="K304" s="248">
        <v>161</v>
      </c>
      <c r="L304" s="248">
        <v>173</v>
      </c>
      <c r="M304" s="250">
        <f>IFERROR(VLOOKUP(A304,'GR8-SCHL 9-21-2015'!$A$5:$C$500,3,FALSE),0)</f>
        <v>72</v>
      </c>
      <c r="N304" s="251">
        <f t="shared" si="4"/>
        <v>101</v>
      </c>
    </row>
    <row r="305" spans="1:14" x14ac:dyDescent="0.25">
      <c r="A305" s="248" t="s">
        <v>383</v>
      </c>
      <c r="B305" s="249" t="s">
        <v>92</v>
      </c>
      <c r="C305" s="248">
        <v>709</v>
      </c>
      <c r="D305" s="248"/>
      <c r="E305" s="248"/>
      <c r="F305" s="248"/>
      <c r="G305" s="248"/>
      <c r="H305" s="248"/>
      <c r="I305" s="248"/>
      <c r="J305" s="248">
        <v>212</v>
      </c>
      <c r="K305" s="248">
        <v>247</v>
      </c>
      <c r="L305" s="248">
        <v>250</v>
      </c>
      <c r="M305" s="250">
        <f>IFERROR(VLOOKUP(A305,'GR8-SCHL 9-21-2015'!$A$5:$C$500,3,FALSE),0)</f>
        <v>0</v>
      </c>
      <c r="N305" s="251">
        <f t="shared" si="4"/>
        <v>250</v>
      </c>
    </row>
    <row r="306" spans="1:14" x14ac:dyDescent="0.25">
      <c r="A306" s="248" t="s">
        <v>384</v>
      </c>
      <c r="B306" s="249" t="s">
        <v>615</v>
      </c>
      <c r="C306" s="248">
        <v>446</v>
      </c>
      <c r="D306" s="248"/>
      <c r="E306" s="248"/>
      <c r="F306" s="248"/>
      <c r="G306" s="248"/>
      <c r="H306" s="248"/>
      <c r="I306" s="248"/>
      <c r="J306" s="248">
        <v>160</v>
      </c>
      <c r="K306" s="248">
        <v>139</v>
      </c>
      <c r="L306" s="248">
        <v>147</v>
      </c>
      <c r="M306" s="250">
        <f>IFERROR(VLOOKUP(A306,'GR8-SCHL 9-21-2015'!$A$5:$C$500,3,FALSE),0)</f>
        <v>0</v>
      </c>
      <c r="N306" s="251">
        <f t="shared" si="4"/>
        <v>147</v>
      </c>
    </row>
    <row r="307" spans="1:14" x14ac:dyDescent="0.25">
      <c r="A307" s="248" t="s">
        <v>385</v>
      </c>
      <c r="B307" s="249" t="s">
        <v>614</v>
      </c>
      <c r="C307" s="248">
        <v>1176</v>
      </c>
      <c r="D307" s="248"/>
      <c r="E307" s="248"/>
      <c r="F307" s="248"/>
      <c r="G307" s="248"/>
      <c r="H307" s="248"/>
      <c r="I307" s="248"/>
      <c r="J307" s="248">
        <v>302</v>
      </c>
      <c r="K307" s="248">
        <v>393</v>
      </c>
      <c r="L307" s="248">
        <v>481</v>
      </c>
      <c r="M307" s="250">
        <f>IFERROR(VLOOKUP(A307,'GR8-SCHL 9-21-2015'!$A$5:$C$500,3,FALSE),0)</f>
        <v>70</v>
      </c>
      <c r="N307" s="251">
        <f t="shared" si="4"/>
        <v>411</v>
      </c>
    </row>
    <row r="308" spans="1:14" x14ac:dyDescent="0.25">
      <c r="A308" s="248" t="s">
        <v>386</v>
      </c>
      <c r="B308" s="249" t="s">
        <v>23</v>
      </c>
      <c r="C308" s="248">
        <v>483</v>
      </c>
      <c r="D308" s="248"/>
      <c r="E308" s="248"/>
      <c r="F308" s="248"/>
      <c r="G308" s="248"/>
      <c r="H308" s="248"/>
      <c r="I308" s="248"/>
      <c r="J308" s="248">
        <v>144</v>
      </c>
      <c r="K308" s="248">
        <v>160</v>
      </c>
      <c r="L308" s="248">
        <v>179</v>
      </c>
      <c r="M308" s="250">
        <f>IFERROR(VLOOKUP(A308,'GR8-SCHL 9-21-2015'!$A$5:$C$500,3,FALSE),0)</f>
        <v>0</v>
      </c>
      <c r="N308" s="251">
        <f t="shared" si="4"/>
        <v>179</v>
      </c>
    </row>
    <row r="309" spans="1:14" x14ac:dyDescent="0.25">
      <c r="A309" s="248" t="s">
        <v>387</v>
      </c>
      <c r="B309" s="249" t="s">
        <v>530</v>
      </c>
      <c r="C309" s="248">
        <v>866</v>
      </c>
      <c r="D309" s="248"/>
      <c r="E309" s="248"/>
      <c r="F309" s="248"/>
      <c r="G309" s="248"/>
      <c r="H309" s="248"/>
      <c r="I309" s="248"/>
      <c r="J309" s="248">
        <v>274</v>
      </c>
      <c r="K309" s="248">
        <v>282</v>
      </c>
      <c r="L309" s="248">
        <v>310</v>
      </c>
      <c r="M309" s="250">
        <f>IFERROR(VLOOKUP(A309,'GR8-SCHL 9-21-2015'!$A$5:$C$500,3,FALSE),0)</f>
        <v>54</v>
      </c>
      <c r="N309" s="251">
        <f t="shared" si="4"/>
        <v>256</v>
      </c>
    </row>
    <row r="310" spans="1:14" x14ac:dyDescent="0.25">
      <c r="A310" s="248" t="s">
        <v>388</v>
      </c>
      <c r="B310" s="249" t="s">
        <v>512</v>
      </c>
      <c r="C310" s="248">
        <v>597</v>
      </c>
      <c r="D310" s="248"/>
      <c r="E310" s="248"/>
      <c r="F310" s="248"/>
      <c r="G310" s="248"/>
      <c r="H310" s="248"/>
      <c r="I310" s="248"/>
      <c r="J310" s="248">
        <v>89</v>
      </c>
      <c r="K310" s="248">
        <v>101</v>
      </c>
      <c r="L310" s="248">
        <v>88</v>
      </c>
      <c r="M310" s="250">
        <f>IFERROR(VLOOKUP(A310,'GR8-SCHL 9-21-2015'!$A$5:$C$500,3,FALSE),0)</f>
        <v>0</v>
      </c>
      <c r="N310" s="251">
        <f t="shared" si="4"/>
        <v>88</v>
      </c>
    </row>
    <row r="311" spans="1:14" x14ac:dyDescent="0.25">
      <c r="A311" s="248" t="s">
        <v>389</v>
      </c>
      <c r="B311" s="249" t="s">
        <v>10</v>
      </c>
      <c r="C311" s="248">
        <v>482</v>
      </c>
      <c r="D311" s="248"/>
      <c r="E311" s="248"/>
      <c r="F311" s="248"/>
      <c r="G311" s="248"/>
      <c r="H311" s="248"/>
      <c r="I311" s="248"/>
      <c r="J311" s="248">
        <v>190</v>
      </c>
      <c r="K311" s="248">
        <v>135</v>
      </c>
      <c r="L311" s="248">
        <v>157</v>
      </c>
      <c r="M311" s="250">
        <f>IFERROR(VLOOKUP(A311,'GR8-SCHL 9-21-2015'!$A$5:$C$500,3,FALSE),0)</f>
        <v>0</v>
      </c>
      <c r="N311" s="251">
        <f t="shared" si="4"/>
        <v>157</v>
      </c>
    </row>
    <row r="312" spans="1:14" x14ac:dyDescent="0.25">
      <c r="A312" s="248" t="s">
        <v>390</v>
      </c>
      <c r="B312" s="249" t="s">
        <v>533</v>
      </c>
      <c r="C312" s="248">
        <v>217</v>
      </c>
      <c r="D312" s="248"/>
      <c r="E312" s="248"/>
      <c r="F312" s="248"/>
      <c r="G312" s="248"/>
      <c r="H312" s="248"/>
      <c r="I312" s="248"/>
      <c r="J312" s="248">
        <v>90</v>
      </c>
      <c r="K312" s="248">
        <v>53</v>
      </c>
      <c r="L312" s="248">
        <v>74</v>
      </c>
      <c r="M312" s="250">
        <f>IFERROR(VLOOKUP(A312,'GR8-SCHL 9-21-2015'!$A$5:$C$500,3,FALSE),0)</f>
        <v>47</v>
      </c>
      <c r="N312" s="251">
        <f t="shared" si="4"/>
        <v>27</v>
      </c>
    </row>
    <row r="313" spans="1:14" x14ac:dyDescent="0.25">
      <c r="A313" s="248" t="s">
        <v>391</v>
      </c>
      <c r="B313" s="249" t="s">
        <v>893</v>
      </c>
      <c r="C313" s="248">
        <v>23</v>
      </c>
      <c r="D313" s="248"/>
      <c r="E313" s="248"/>
      <c r="F313" s="248"/>
      <c r="G313" s="248"/>
      <c r="H313" s="248"/>
      <c r="I313" s="248"/>
      <c r="J313" s="248">
        <v>23</v>
      </c>
      <c r="K313" s="248"/>
      <c r="L313" s="248"/>
      <c r="M313" s="250">
        <f>IFERROR(VLOOKUP(A313,'GR8-SCHL 9-21-2015'!$A$5:$C$500,3,FALSE),0)</f>
        <v>0</v>
      </c>
      <c r="N313" s="251" t="str">
        <f t="shared" si="4"/>
        <v/>
      </c>
    </row>
    <row r="314" spans="1:14" x14ac:dyDescent="0.25">
      <c r="A314" s="248" t="s">
        <v>613</v>
      </c>
      <c r="B314" s="249" t="s">
        <v>817</v>
      </c>
      <c r="C314" s="248">
        <v>312</v>
      </c>
      <c r="D314" s="248"/>
      <c r="E314" s="248"/>
      <c r="F314" s="248"/>
      <c r="G314" s="248"/>
      <c r="H314" s="248"/>
      <c r="I314" s="248"/>
      <c r="J314" s="248">
        <v>106</v>
      </c>
      <c r="K314" s="248">
        <v>102</v>
      </c>
      <c r="L314" s="248">
        <v>104</v>
      </c>
      <c r="M314" s="250">
        <f>IFERROR(VLOOKUP(A314,'GR8-SCHL 9-21-2015'!$A$5:$C$500,3,FALSE),0)</f>
        <v>20</v>
      </c>
      <c r="N314" s="251">
        <f t="shared" si="4"/>
        <v>84</v>
      </c>
    </row>
    <row r="315" spans="1:14" x14ac:dyDescent="0.25">
      <c r="A315" s="248" t="s">
        <v>392</v>
      </c>
      <c r="B315" s="249" t="s">
        <v>531</v>
      </c>
      <c r="C315" s="248">
        <v>198</v>
      </c>
      <c r="D315" s="248"/>
      <c r="E315" s="248"/>
      <c r="F315" s="248"/>
      <c r="G315" s="248"/>
      <c r="H315" s="248"/>
      <c r="I315" s="248">
        <v>50</v>
      </c>
      <c r="J315" s="248">
        <v>56</v>
      </c>
      <c r="K315" s="248">
        <v>43</v>
      </c>
      <c r="L315" s="248">
        <v>49</v>
      </c>
      <c r="M315" s="250">
        <f>IFERROR(VLOOKUP(A315,'GR8-SCHL 9-21-2015'!$A$5:$C$500,3,FALSE),0)</f>
        <v>23</v>
      </c>
      <c r="N315" s="251">
        <f t="shared" si="4"/>
        <v>26</v>
      </c>
    </row>
    <row r="316" spans="1:14" x14ac:dyDescent="0.25">
      <c r="A316" s="248" t="s">
        <v>393</v>
      </c>
      <c r="B316" s="249" t="s">
        <v>539</v>
      </c>
      <c r="C316" s="248">
        <v>282</v>
      </c>
      <c r="D316" s="248"/>
      <c r="E316" s="248"/>
      <c r="F316" s="248"/>
      <c r="G316" s="248"/>
      <c r="H316" s="248"/>
      <c r="I316" s="248"/>
      <c r="J316" s="248">
        <v>96</v>
      </c>
      <c r="K316" s="248">
        <v>96</v>
      </c>
      <c r="L316" s="248">
        <v>90</v>
      </c>
      <c r="M316" s="250">
        <f>IFERROR(VLOOKUP(A316,'GR8-SCHL 9-21-2015'!$A$5:$C$500,3,FALSE),0)</f>
        <v>90</v>
      </c>
      <c r="N316" s="251">
        <f t="shared" si="4"/>
        <v>0</v>
      </c>
    </row>
    <row r="317" spans="1:14" x14ac:dyDescent="0.25">
      <c r="A317" s="248" t="s">
        <v>395</v>
      </c>
      <c r="B317" s="249" t="s">
        <v>24</v>
      </c>
      <c r="C317" s="248">
        <v>403</v>
      </c>
      <c r="D317" s="248"/>
      <c r="E317" s="248"/>
      <c r="F317" s="248"/>
      <c r="G317" s="248"/>
      <c r="H317" s="248"/>
      <c r="I317" s="248"/>
      <c r="J317" s="248">
        <v>138</v>
      </c>
      <c r="K317" s="248">
        <v>119</v>
      </c>
      <c r="L317" s="248">
        <v>146</v>
      </c>
      <c r="M317" s="250">
        <f>IFERROR(VLOOKUP(A317,'GR8-SCHL 9-21-2015'!$A$5:$C$500,3,FALSE),0)</f>
        <v>0</v>
      </c>
      <c r="N317" s="251">
        <f t="shared" si="4"/>
        <v>146</v>
      </c>
    </row>
    <row r="318" spans="1:14" x14ac:dyDescent="0.25">
      <c r="A318" s="248" t="s">
        <v>396</v>
      </c>
      <c r="B318" s="249" t="s">
        <v>1421</v>
      </c>
      <c r="C318" s="248">
        <v>1644</v>
      </c>
      <c r="D318" s="248"/>
      <c r="E318" s="248"/>
      <c r="F318" s="248"/>
      <c r="G318" s="248"/>
      <c r="H318" s="248"/>
      <c r="I318" s="248"/>
      <c r="J318" s="248">
        <v>459</v>
      </c>
      <c r="K318" s="248">
        <v>521</v>
      </c>
      <c r="L318" s="248">
        <v>421</v>
      </c>
      <c r="M318" s="250">
        <f>IFERROR(VLOOKUP(A318,'GR8-SCHL 9-21-2015'!$A$5:$C$500,3,FALSE),0)</f>
        <v>139</v>
      </c>
      <c r="N318" s="251">
        <f t="shared" si="4"/>
        <v>282</v>
      </c>
    </row>
    <row r="319" spans="1:14" x14ac:dyDescent="0.25">
      <c r="A319" s="248" t="s">
        <v>612</v>
      </c>
      <c r="B319" s="249" t="s">
        <v>894</v>
      </c>
      <c r="C319" s="248">
        <v>187</v>
      </c>
      <c r="D319" s="248"/>
      <c r="E319" s="248"/>
      <c r="F319" s="248"/>
      <c r="G319" s="248"/>
      <c r="H319" s="248"/>
      <c r="I319" s="248"/>
      <c r="J319" s="248">
        <v>76</v>
      </c>
      <c r="K319" s="248">
        <v>67</v>
      </c>
      <c r="L319" s="248">
        <v>44</v>
      </c>
      <c r="M319" s="250">
        <f>IFERROR(VLOOKUP(A319,'GR8-SCHL 9-21-2015'!$A$5:$C$500,3,FALSE),0)</f>
        <v>44</v>
      </c>
      <c r="N319" s="251">
        <f t="shared" si="4"/>
        <v>0</v>
      </c>
    </row>
    <row r="320" spans="1:14" x14ac:dyDescent="0.25">
      <c r="A320" s="248" t="s">
        <v>397</v>
      </c>
      <c r="B320" s="249" t="s">
        <v>1397</v>
      </c>
      <c r="C320" s="248">
        <v>343</v>
      </c>
      <c r="D320" s="248">
        <v>54</v>
      </c>
      <c r="E320" s="248">
        <v>53</v>
      </c>
      <c r="F320" s="248"/>
      <c r="G320" s="248"/>
      <c r="H320" s="248"/>
      <c r="I320" s="248"/>
      <c r="J320" s="248">
        <v>64</v>
      </c>
      <c r="K320" s="248">
        <v>91</v>
      </c>
      <c r="L320" s="248">
        <v>81</v>
      </c>
      <c r="M320" s="250">
        <f>IFERROR(VLOOKUP(A320,'GR8-SCHL 9-21-2015'!$A$5:$C$500,3,FALSE),0)</f>
        <v>0</v>
      </c>
      <c r="N320" s="251">
        <f t="shared" si="4"/>
        <v>81</v>
      </c>
    </row>
    <row r="321" spans="1:14" x14ac:dyDescent="0.25">
      <c r="A321" s="248" t="s">
        <v>399</v>
      </c>
      <c r="B321" s="249" t="s">
        <v>1398</v>
      </c>
      <c r="C321" s="248">
        <v>420</v>
      </c>
      <c r="D321" s="248"/>
      <c r="E321" s="248"/>
      <c r="F321" s="248"/>
      <c r="G321" s="248"/>
      <c r="H321" s="248"/>
      <c r="I321" s="248"/>
      <c r="J321" s="248">
        <v>115</v>
      </c>
      <c r="K321" s="248">
        <v>156</v>
      </c>
      <c r="L321" s="248">
        <v>149</v>
      </c>
      <c r="M321" s="250">
        <f>IFERROR(VLOOKUP(A321,'GR8-SCHL 9-21-2015'!$A$5:$C$500,3,FALSE),0)</f>
        <v>17</v>
      </c>
      <c r="N321" s="251">
        <f t="shared" si="4"/>
        <v>132</v>
      </c>
    </row>
    <row r="322" spans="1:14" x14ac:dyDescent="0.25">
      <c r="A322" s="248" t="s">
        <v>400</v>
      </c>
      <c r="B322" s="249" t="s">
        <v>609</v>
      </c>
      <c r="C322" s="248">
        <v>1000</v>
      </c>
      <c r="D322" s="248"/>
      <c r="E322" s="248"/>
      <c r="F322" s="248"/>
      <c r="G322" s="248"/>
      <c r="H322" s="248"/>
      <c r="I322" s="248"/>
      <c r="J322" s="248">
        <v>379</v>
      </c>
      <c r="K322" s="248">
        <v>342</v>
      </c>
      <c r="L322" s="248">
        <v>279</v>
      </c>
      <c r="M322" s="250">
        <f>IFERROR(VLOOKUP(A322,'GR8-SCHL 9-21-2015'!$A$5:$C$500,3,FALSE),0)</f>
        <v>43</v>
      </c>
      <c r="N322" s="251">
        <f t="shared" si="4"/>
        <v>236</v>
      </c>
    </row>
    <row r="323" spans="1:14" x14ac:dyDescent="0.25">
      <c r="A323" s="248" t="s">
        <v>401</v>
      </c>
      <c r="B323" s="249" t="s">
        <v>1422</v>
      </c>
      <c r="C323" s="248">
        <v>473</v>
      </c>
      <c r="D323" s="248"/>
      <c r="E323" s="248"/>
      <c r="F323" s="248"/>
      <c r="G323" s="248"/>
      <c r="H323" s="248"/>
      <c r="I323" s="248"/>
      <c r="J323" s="248"/>
      <c r="K323" s="248"/>
      <c r="L323" s="248"/>
      <c r="M323" s="250">
        <f>IFERROR(VLOOKUP(A323,'GR8-SCHL 9-21-2015'!$A$5:$C$500,3,FALSE),0)</f>
        <v>0</v>
      </c>
      <c r="N323" s="251" t="str">
        <f t="shared" si="4"/>
        <v/>
      </c>
    </row>
    <row r="324" spans="1:14" x14ac:dyDescent="0.25">
      <c r="A324" s="248" t="s">
        <v>940</v>
      </c>
      <c r="B324" s="249" t="s">
        <v>941</v>
      </c>
      <c r="C324" s="248">
        <v>240</v>
      </c>
      <c r="D324" s="248"/>
      <c r="E324" s="248"/>
      <c r="F324" s="248"/>
      <c r="G324" s="248"/>
      <c r="H324" s="248"/>
      <c r="I324" s="248"/>
      <c r="J324" s="248">
        <v>71</v>
      </c>
      <c r="K324" s="248">
        <v>83</v>
      </c>
      <c r="L324" s="248">
        <v>86</v>
      </c>
      <c r="M324" s="250">
        <f>IFERROR(VLOOKUP(A324,'GR8-SCHL 9-21-2015'!$A$5:$C$500,3,FALSE),0)</f>
        <v>3</v>
      </c>
      <c r="N324" s="251">
        <f t="shared" ref="N324:N387" si="5">IF(L324="","",L324-M324)</f>
        <v>83</v>
      </c>
    </row>
    <row r="325" spans="1:14" x14ac:dyDescent="0.25">
      <c r="A325" s="248" t="s">
        <v>942</v>
      </c>
      <c r="B325" s="249" t="s">
        <v>943</v>
      </c>
      <c r="C325" s="248">
        <v>102</v>
      </c>
      <c r="D325" s="248"/>
      <c r="E325" s="248"/>
      <c r="F325" s="248"/>
      <c r="G325" s="248"/>
      <c r="H325" s="248"/>
      <c r="I325" s="248"/>
      <c r="J325" s="248">
        <v>54</v>
      </c>
      <c r="K325" s="248">
        <v>48</v>
      </c>
      <c r="L325" s="248"/>
      <c r="M325" s="250">
        <f>IFERROR(VLOOKUP(A325,'GR8-SCHL 9-21-2015'!$A$5:$C$500,3,FALSE),0)</f>
        <v>0</v>
      </c>
      <c r="N325" s="251" t="str">
        <f t="shared" si="5"/>
        <v/>
      </c>
    </row>
    <row r="326" spans="1:14" x14ac:dyDescent="0.25">
      <c r="A326" s="248" t="s">
        <v>402</v>
      </c>
      <c r="B326" s="249" t="s">
        <v>115</v>
      </c>
      <c r="C326" s="248">
        <v>811</v>
      </c>
      <c r="D326" s="248"/>
      <c r="E326" s="248"/>
      <c r="F326" s="248"/>
      <c r="G326" s="248"/>
      <c r="H326" s="248"/>
      <c r="I326" s="248"/>
      <c r="J326" s="248">
        <v>217</v>
      </c>
      <c r="K326" s="248">
        <v>279</v>
      </c>
      <c r="L326" s="248">
        <v>315</v>
      </c>
      <c r="M326" s="250">
        <f>IFERROR(VLOOKUP(A326,'GR8-SCHL 9-21-2015'!$A$5:$C$500,3,FALSE),0)</f>
        <v>0</v>
      </c>
      <c r="N326" s="251">
        <f t="shared" si="5"/>
        <v>315</v>
      </c>
    </row>
    <row r="327" spans="1:14" x14ac:dyDescent="0.25">
      <c r="A327" s="248" t="s">
        <v>403</v>
      </c>
      <c r="B327" s="249" t="s">
        <v>1423</v>
      </c>
      <c r="C327" s="248">
        <v>899</v>
      </c>
      <c r="D327" s="248"/>
      <c r="E327" s="248"/>
      <c r="F327" s="248"/>
      <c r="G327" s="248"/>
      <c r="H327" s="248"/>
      <c r="I327" s="248"/>
      <c r="J327" s="248">
        <v>288</v>
      </c>
      <c r="K327" s="248">
        <v>287</v>
      </c>
      <c r="L327" s="248">
        <v>324</v>
      </c>
      <c r="M327" s="250">
        <f>IFERROR(VLOOKUP(A327,'GR8-SCHL 9-21-2015'!$A$5:$C$500,3,FALSE),0)</f>
        <v>26</v>
      </c>
      <c r="N327" s="251">
        <f t="shared" si="5"/>
        <v>298</v>
      </c>
    </row>
    <row r="328" spans="1:14" x14ac:dyDescent="0.25">
      <c r="A328" s="248" t="s">
        <v>404</v>
      </c>
      <c r="B328" s="249" t="s">
        <v>26</v>
      </c>
      <c r="C328" s="248">
        <v>600</v>
      </c>
      <c r="D328" s="248"/>
      <c r="E328" s="248"/>
      <c r="F328" s="248"/>
      <c r="G328" s="248"/>
      <c r="H328" s="248"/>
      <c r="I328" s="248"/>
      <c r="J328" s="248">
        <v>174</v>
      </c>
      <c r="K328" s="248">
        <v>196</v>
      </c>
      <c r="L328" s="248">
        <v>230</v>
      </c>
      <c r="M328" s="250">
        <f>IFERROR(VLOOKUP(A328,'GR8-SCHL 9-21-2015'!$A$5:$C$500,3,FALSE),0)</f>
        <v>18</v>
      </c>
      <c r="N328" s="251">
        <f t="shared" si="5"/>
        <v>212</v>
      </c>
    </row>
    <row r="329" spans="1:14" x14ac:dyDescent="0.25">
      <c r="A329" s="248" t="s">
        <v>966</v>
      </c>
      <c r="B329" s="249" t="s">
        <v>989</v>
      </c>
      <c r="C329" s="248">
        <v>59</v>
      </c>
      <c r="D329" s="248"/>
      <c r="E329" s="248"/>
      <c r="F329" s="248"/>
      <c r="G329" s="248"/>
      <c r="H329" s="248"/>
      <c r="I329" s="248"/>
      <c r="J329" s="248">
        <v>18</v>
      </c>
      <c r="K329" s="248">
        <v>16</v>
      </c>
      <c r="L329" s="248">
        <v>25</v>
      </c>
      <c r="M329" s="250">
        <f>IFERROR(VLOOKUP(A329,'GR8-SCHL 9-21-2015'!$A$5:$C$500,3,FALSE),0)</f>
        <v>0</v>
      </c>
      <c r="N329" s="251">
        <f t="shared" si="5"/>
        <v>25</v>
      </c>
    </row>
    <row r="330" spans="1:14" x14ac:dyDescent="0.25">
      <c r="A330" s="248" t="s">
        <v>406</v>
      </c>
      <c r="B330" s="249" t="s">
        <v>116</v>
      </c>
      <c r="C330" s="248">
        <v>841</v>
      </c>
      <c r="D330" s="248"/>
      <c r="E330" s="248"/>
      <c r="F330" s="248"/>
      <c r="G330" s="248"/>
      <c r="H330" s="248"/>
      <c r="I330" s="248"/>
      <c r="J330" s="248">
        <v>302</v>
      </c>
      <c r="K330" s="248">
        <v>288</v>
      </c>
      <c r="L330" s="248">
        <v>251</v>
      </c>
      <c r="M330" s="250">
        <f>IFERROR(VLOOKUP(A330,'GR8-SCHL 9-21-2015'!$A$5:$C$500,3,FALSE),0)</f>
        <v>35</v>
      </c>
      <c r="N330" s="251">
        <f t="shared" si="5"/>
        <v>216</v>
      </c>
    </row>
    <row r="331" spans="1:14" x14ac:dyDescent="0.25">
      <c r="A331" s="248" t="s">
        <v>407</v>
      </c>
      <c r="B331" s="249" t="s">
        <v>27</v>
      </c>
      <c r="C331" s="248">
        <v>869</v>
      </c>
      <c r="D331" s="248"/>
      <c r="E331" s="248"/>
      <c r="F331" s="248"/>
      <c r="G331" s="248"/>
      <c r="H331" s="248"/>
      <c r="I331" s="248"/>
      <c r="J331" s="248">
        <v>268</v>
      </c>
      <c r="K331" s="248">
        <v>285</v>
      </c>
      <c r="L331" s="248">
        <v>316</v>
      </c>
      <c r="M331" s="250">
        <f>IFERROR(VLOOKUP(A331,'GR8-SCHL 9-21-2015'!$A$5:$C$500,3,FALSE),0)</f>
        <v>0</v>
      </c>
      <c r="N331" s="251">
        <f t="shared" si="5"/>
        <v>316</v>
      </c>
    </row>
    <row r="332" spans="1:14" x14ac:dyDescent="0.25">
      <c r="A332" s="248" t="s">
        <v>408</v>
      </c>
      <c r="B332" s="249" t="s">
        <v>28</v>
      </c>
      <c r="C332" s="248">
        <v>1028</v>
      </c>
      <c r="D332" s="248"/>
      <c r="E332" s="248"/>
      <c r="F332" s="248"/>
      <c r="G332" s="248"/>
      <c r="H332" s="248"/>
      <c r="I332" s="248"/>
      <c r="J332" s="248">
        <v>306</v>
      </c>
      <c r="K332" s="248">
        <v>335</v>
      </c>
      <c r="L332" s="248">
        <v>387</v>
      </c>
      <c r="M332" s="250">
        <f>IFERROR(VLOOKUP(A332,'GR8-SCHL 9-21-2015'!$A$5:$C$500,3,FALSE),0)</f>
        <v>101</v>
      </c>
      <c r="N332" s="251">
        <f t="shared" si="5"/>
        <v>286</v>
      </c>
    </row>
    <row r="333" spans="1:14" x14ac:dyDescent="0.25">
      <c r="A333" s="248" t="s">
        <v>409</v>
      </c>
      <c r="B333" s="249" t="s">
        <v>29</v>
      </c>
      <c r="C333" s="248">
        <v>929</v>
      </c>
      <c r="D333" s="248"/>
      <c r="E333" s="248"/>
      <c r="F333" s="248"/>
      <c r="G333" s="248"/>
      <c r="H333" s="248"/>
      <c r="I333" s="248"/>
      <c r="J333" s="248">
        <v>289</v>
      </c>
      <c r="K333" s="248">
        <v>311</v>
      </c>
      <c r="L333" s="248">
        <v>329</v>
      </c>
      <c r="M333" s="250">
        <f>IFERROR(VLOOKUP(A333,'GR8-SCHL 9-21-2015'!$A$5:$C$500,3,FALSE),0)</f>
        <v>61</v>
      </c>
      <c r="N333" s="251">
        <f t="shared" si="5"/>
        <v>268</v>
      </c>
    </row>
    <row r="334" spans="1:14" x14ac:dyDescent="0.25">
      <c r="A334" s="248" t="s">
        <v>410</v>
      </c>
      <c r="B334" s="249" t="s">
        <v>30</v>
      </c>
      <c r="C334" s="248">
        <v>628</v>
      </c>
      <c r="D334" s="248"/>
      <c r="E334" s="248"/>
      <c r="F334" s="248"/>
      <c r="G334" s="248"/>
      <c r="H334" s="248"/>
      <c r="I334" s="248"/>
      <c r="J334" s="248">
        <v>193</v>
      </c>
      <c r="K334" s="248">
        <v>206</v>
      </c>
      <c r="L334" s="248">
        <v>229</v>
      </c>
      <c r="M334" s="250">
        <f>IFERROR(VLOOKUP(A334,'GR8-SCHL 9-21-2015'!$A$5:$C$500,3,FALSE),0)</f>
        <v>0</v>
      </c>
      <c r="N334" s="251">
        <f t="shared" si="5"/>
        <v>229</v>
      </c>
    </row>
    <row r="335" spans="1:14" x14ac:dyDescent="0.25">
      <c r="A335" s="248" t="s">
        <v>411</v>
      </c>
      <c r="B335" s="249" t="s">
        <v>31</v>
      </c>
      <c r="C335" s="248">
        <v>1114</v>
      </c>
      <c r="D335" s="248"/>
      <c r="E335" s="248"/>
      <c r="F335" s="248"/>
      <c r="G335" s="248"/>
      <c r="H335" s="248"/>
      <c r="I335" s="248"/>
      <c r="J335" s="248">
        <v>357</v>
      </c>
      <c r="K335" s="248">
        <v>397</v>
      </c>
      <c r="L335" s="248">
        <v>360</v>
      </c>
      <c r="M335" s="250">
        <f>IFERROR(VLOOKUP(A335,'GR8-SCHL 9-21-2015'!$A$5:$C$500,3,FALSE),0)</f>
        <v>75</v>
      </c>
      <c r="N335" s="251">
        <f t="shared" si="5"/>
        <v>285</v>
      </c>
    </row>
    <row r="336" spans="1:14" x14ac:dyDescent="0.25">
      <c r="A336" s="248" t="s">
        <v>412</v>
      </c>
      <c r="B336" s="249" t="s">
        <v>32</v>
      </c>
      <c r="C336" s="248">
        <v>637</v>
      </c>
      <c r="D336" s="248"/>
      <c r="E336" s="248"/>
      <c r="F336" s="248"/>
      <c r="G336" s="248"/>
      <c r="H336" s="248"/>
      <c r="I336" s="248"/>
      <c r="J336" s="248">
        <v>191</v>
      </c>
      <c r="K336" s="248">
        <v>211</v>
      </c>
      <c r="L336" s="248">
        <v>235</v>
      </c>
      <c r="M336" s="250">
        <f>IFERROR(VLOOKUP(A336,'GR8-SCHL 9-21-2015'!$A$5:$C$500,3,FALSE),0)</f>
        <v>0</v>
      </c>
      <c r="N336" s="251">
        <f t="shared" si="5"/>
        <v>235</v>
      </c>
    </row>
    <row r="337" spans="1:14" x14ac:dyDescent="0.25">
      <c r="A337" s="248" t="s">
        <v>413</v>
      </c>
      <c r="B337" s="249" t="s">
        <v>53</v>
      </c>
      <c r="C337" s="248">
        <v>270</v>
      </c>
      <c r="D337" s="248"/>
      <c r="E337" s="248"/>
      <c r="F337" s="248"/>
      <c r="G337" s="248"/>
      <c r="H337" s="248"/>
      <c r="I337" s="248"/>
      <c r="J337" s="248">
        <v>69</v>
      </c>
      <c r="K337" s="248">
        <v>93</v>
      </c>
      <c r="L337" s="248">
        <v>108</v>
      </c>
      <c r="M337" s="250">
        <f>IFERROR(VLOOKUP(A337,'GR8-SCHL 9-21-2015'!$A$5:$C$500,3,FALSE),0)</f>
        <v>0</v>
      </c>
      <c r="N337" s="251">
        <f t="shared" si="5"/>
        <v>108</v>
      </c>
    </row>
    <row r="338" spans="1:14" x14ac:dyDescent="0.25">
      <c r="A338" s="248" t="s">
        <v>414</v>
      </c>
      <c r="B338" s="249" t="s">
        <v>12</v>
      </c>
      <c r="C338" s="248">
        <v>1116</v>
      </c>
      <c r="D338" s="248"/>
      <c r="E338" s="248"/>
      <c r="F338" s="248"/>
      <c r="G338" s="248"/>
      <c r="H338" s="248"/>
      <c r="I338" s="248"/>
      <c r="J338" s="248">
        <v>357</v>
      </c>
      <c r="K338" s="248">
        <v>382</v>
      </c>
      <c r="L338" s="248">
        <v>377</v>
      </c>
      <c r="M338" s="250">
        <f>IFERROR(VLOOKUP(A338,'GR8-SCHL 9-21-2015'!$A$5:$C$500,3,FALSE),0)</f>
        <v>135</v>
      </c>
      <c r="N338" s="251">
        <f t="shared" si="5"/>
        <v>242</v>
      </c>
    </row>
    <row r="339" spans="1:14" x14ac:dyDescent="0.25">
      <c r="A339" s="248" t="s">
        <v>415</v>
      </c>
      <c r="B339" s="249" t="s">
        <v>33</v>
      </c>
      <c r="C339" s="248">
        <v>1076</v>
      </c>
      <c r="D339" s="248"/>
      <c r="E339" s="248"/>
      <c r="F339" s="248"/>
      <c r="G339" s="248"/>
      <c r="H339" s="248"/>
      <c r="I339" s="248"/>
      <c r="J339" s="248">
        <v>299</v>
      </c>
      <c r="K339" s="248">
        <v>336</v>
      </c>
      <c r="L339" s="248">
        <v>441</v>
      </c>
      <c r="M339" s="250">
        <f>IFERROR(VLOOKUP(A339,'GR8-SCHL 9-21-2015'!$A$5:$C$500,3,FALSE),0)</f>
        <v>0</v>
      </c>
      <c r="N339" s="251">
        <f t="shared" si="5"/>
        <v>441</v>
      </c>
    </row>
    <row r="340" spans="1:14" x14ac:dyDescent="0.25">
      <c r="A340" s="248" t="s">
        <v>416</v>
      </c>
      <c r="B340" s="249" t="s">
        <v>34</v>
      </c>
      <c r="C340" s="248">
        <v>597</v>
      </c>
      <c r="D340" s="248"/>
      <c r="E340" s="248"/>
      <c r="F340" s="248"/>
      <c r="G340" s="248"/>
      <c r="H340" s="248"/>
      <c r="I340" s="248"/>
      <c r="J340" s="248">
        <v>158</v>
      </c>
      <c r="K340" s="248">
        <v>216</v>
      </c>
      <c r="L340" s="248">
        <v>223</v>
      </c>
      <c r="M340" s="250">
        <f>IFERROR(VLOOKUP(A340,'GR8-SCHL 9-21-2015'!$A$5:$C$500,3,FALSE),0)</f>
        <v>0</v>
      </c>
      <c r="N340" s="251">
        <f t="shared" si="5"/>
        <v>223</v>
      </c>
    </row>
    <row r="341" spans="1:14" x14ac:dyDescent="0.25">
      <c r="A341" s="248" t="s">
        <v>417</v>
      </c>
      <c r="B341" s="249" t="s">
        <v>117</v>
      </c>
      <c r="C341" s="248">
        <v>618</v>
      </c>
      <c r="D341" s="248"/>
      <c r="E341" s="248"/>
      <c r="F341" s="248"/>
      <c r="G341" s="248"/>
      <c r="H341" s="248"/>
      <c r="I341" s="248"/>
      <c r="J341" s="248">
        <v>225</v>
      </c>
      <c r="K341" s="248">
        <v>194</v>
      </c>
      <c r="L341" s="248">
        <v>199</v>
      </c>
      <c r="M341" s="250">
        <f>IFERROR(VLOOKUP(A341,'GR8-SCHL 9-21-2015'!$A$5:$C$500,3,FALSE),0)</f>
        <v>0</v>
      </c>
      <c r="N341" s="251">
        <f t="shared" si="5"/>
        <v>199</v>
      </c>
    </row>
    <row r="342" spans="1:14" x14ac:dyDescent="0.25">
      <c r="A342" s="248" t="s">
        <v>418</v>
      </c>
      <c r="B342" s="249" t="s">
        <v>3</v>
      </c>
      <c r="C342" s="248">
        <v>488</v>
      </c>
      <c r="D342" s="248"/>
      <c r="E342" s="248"/>
      <c r="F342" s="248"/>
      <c r="G342" s="248"/>
      <c r="H342" s="248"/>
      <c r="I342" s="248"/>
      <c r="J342" s="248">
        <v>161</v>
      </c>
      <c r="K342" s="248">
        <v>158</v>
      </c>
      <c r="L342" s="248">
        <v>169</v>
      </c>
      <c r="M342" s="250">
        <f>IFERROR(VLOOKUP(A342,'GR8-SCHL 9-21-2015'!$A$5:$C$500,3,FALSE),0)</f>
        <v>0</v>
      </c>
      <c r="N342" s="251">
        <f t="shared" si="5"/>
        <v>169</v>
      </c>
    </row>
    <row r="343" spans="1:14" x14ac:dyDescent="0.25">
      <c r="A343" s="248" t="s">
        <v>419</v>
      </c>
      <c r="B343" s="249" t="s">
        <v>35</v>
      </c>
      <c r="C343" s="248">
        <v>731</v>
      </c>
      <c r="D343" s="248"/>
      <c r="E343" s="248"/>
      <c r="F343" s="248"/>
      <c r="G343" s="248"/>
      <c r="H343" s="248"/>
      <c r="I343" s="248"/>
      <c r="J343" s="248">
        <v>246</v>
      </c>
      <c r="K343" s="248">
        <v>232</v>
      </c>
      <c r="L343" s="248">
        <v>253</v>
      </c>
      <c r="M343" s="250">
        <f>IFERROR(VLOOKUP(A343,'GR8-SCHL 9-21-2015'!$A$5:$C$500,3,FALSE),0)</f>
        <v>0</v>
      </c>
      <c r="N343" s="251">
        <f t="shared" si="5"/>
        <v>253</v>
      </c>
    </row>
    <row r="344" spans="1:14" x14ac:dyDescent="0.25">
      <c r="A344" s="248" t="s">
        <v>420</v>
      </c>
      <c r="B344" s="249" t="s">
        <v>523</v>
      </c>
      <c r="C344" s="248">
        <v>858</v>
      </c>
      <c r="D344" s="248"/>
      <c r="E344" s="248"/>
      <c r="F344" s="248"/>
      <c r="G344" s="248"/>
      <c r="H344" s="248"/>
      <c r="I344" s="248"/>
      <c r="J344" s="248">
        <v>261</v>
      </c>
      <c r="K344" s="248">
        <v>298</v>
      </c>
      <c r="L344" s="248">
        <v>299</v>
      </c>
      <c r="M344" s="250">
        <f>IFERROR(VLOOKUP(A344,'GR8-SCHL 9-21-2015'!$A$5:$C$500,3,FALSE),0)</f>
        <v>63</v>
      </c>
      <c r="N344" s="251">
        <f t="shared" si="5"/>
        <v>236</v>
      </c>
    </row>
    <row r="345" spans="1:14" x14ac:dyDescent="0.25">
      <c r="A345" s="248" t="s">
        <v>422</v>
      </c>
      <c r="B345" s="249" t="s">
        <v>37</v>
      </c>
      <c r="C345" s="248">
        <v>1082</v>
      </c>
      <c r="D345" s="248"/>
      <c r="E345" s="248"/>
      <c r="F345" s="248"/>
      <c r="G345" s="248"/>
      <c r="H345" s="248"/>
      <c r="I345" s="248"/>
      <c r="J345" s="248">
        <v>355</v>
      </c>
      <c r="K345" s="248">
        <v>352</v>
      </c>
      <c r="L345" s="248">
        <v>375</v>
      </c>
      <c r="M345" s="250">
        <f>IFERROR(VLOOKUP(A345,'GR8-SCHL 9-21-2015'!$A$5:$C$500,3,FALSE),0)</f>
        <v>97</v>
      </c>
      <c r="N345" s="251">
        <f t="shared" si="5"/>
        <v>278</v>
      </c>
    </row>
    <row r="346" spans="1:14" x14ac:dyDescent="0.25">
      <c r="A346" s="248" t="s">
        <v>423</v>
      </c>
      <c r="B346" s="249" t="s">
        <v>38</v>
      </c>
      <c r="C346" s="248">
        <v>1202</v>
      </c>
      <c r="D346" s="248"/>
      <c r="E346" s="248"/>
      <c r="F346" s="248"/>
      <c r="G346" s="248"/>
      <c r="H346" s="248"/>
      <c r="I346" s="248"/>
      <c r="J346" s="248">
        <v>357</v>
      </c>
      <c r="K346" s="248">
        <v>401</v>
      </c>
      <c r="L346" s="248">
        <v>444</v>
      </c>
      <c r="M346" s="250">
        <f>IFERROR(VLOOKUP(A346,'GR8-SCHL 9-21-2015'!$A$5:$C$500,3,FALSE),0)</f>
        <v>43</v>
      </c>
      <c r="N346" s="251">
        <f t="shared" si="5"/>
        <v>401</v>
      </c>
    </row>
    <row r="347" spans="1:14" x14ac:dyDescent="0.25">
      <c r="A347" s="248" t="s">
        <v>424</v>
      </c>
      <c r="B347" s="249" t="s">
        <v>54</v>
      </c>
      <c r="C347" s="248">
        <v>1002</v>
      </c>
      <c r="D347" s="248"/>
      <c r="E347" s="248"/>
      <c r="F347" s="248"/>
      <c r="G347" s="248"/>
      <c r="H347" s="248"/>
      <c r="I347" s="248"/>
      <c r="J347" s="248">
        <v>361</v>
      </c>
      <c r="K347" s="248">
        <v>294</v>
      </c>
      <c r="L347" s="248">
        <v>347</v>
      </c>
      <c r="M347" s="250">
        <f>IFERROR(VLOOKUP(A347,'GR8-SCHL 9-21-2015'!$A$5:$C$500,3,FALSE),0)</f>
        <v>76</v>
      </c>
      <c r="N347" s="251">
        <f t="shared" si="5"/>
        <v>271</v>
      </c>
    </row>
    <row r="348" spans="1:14" x14ac:dyDescent="0.25">
      <c r="A348" s="248" t="s">
        <v>425</v>
      </c>
      <c r="B348" s="249" t="s">
        <v>39</v>
      </c>
      <c r="C348" s="248">
        <v>897</v>
      </c>
      <c r="D348" s="248"/>
      <c r="E348" s="248"/>
      <c r="F348" s="248"/>
      <c r="G348" s="248"/>
      <c r="H348" s="248"/>
      <c r="I348" s="248"/>
      <c r="J348" s="248">
        <v>269</v>
      </c>
      <c r="K348" s="248">
        <v>286</v>
      </c>
      <c r="L348" s="248">
        <v>342</v>
      </c>
      <c r="M348" s="250">
        <f>IFERROR(VLOOKUP(A348,'GR8-SCHL 9-21-2015'!$A$5:$C$500,3,FALSE),0)</f>
        <v>0</v>
      </c>
      <c r="N348" s="251">
        <f t="shared" si="5"/>
        <v>342</v>
      </c>
    </row>
    <row r="349" spans="1:14" x14ac:dyDescent="0.25">
      <c r="A349" s="248" t="s">
        <v>426</v>
      </c>
      <c r="B349" s="249" t="s">
        <v>40</v>
      </c>
      <c r="C349" s="248">
        <v>674</v>
      </c>
      <c r="D349" s="248"/>
      <c r="E349" s="248"/>
      <c r="F349" s="248"/>
      <c r="G349" s="248"/>
      <c r="H349" s="248"/>
      <c r="I349" s="248"/>
      <c r="J349" s="248">
        <v>233</v>
      </c>
      <c r="K349" s="248">
        <v>224</v>
      </c>
      <c r="L349" s="248">
        <v>217</v>
      </c>
      <c r="M349" s="250">
        <f>IFERROR(VLOOKUP(A349,'GR8-SCHL 9-21-2015'!$A$5:$C$500,3,FALSE),0)</f>
        <v>15</v>
      </c>
      <c r="N349" s="251">
        <f t="shared" si="5"/>
        <v>202</v>
      </c>
    </row>
    <row r="350" spans="1:14" x14ac:dyDescent="0.25">
      <c r="A350" s="248" t="s">
        <v>427</v>
      </c>
      <c r="B350" s="249" t="s">
        <v>118</v>
      </c>
      <c r="C350" s="248">
        <v>737</v>
      </c>
      <c r="D350" s="248"/>
      <c r="E350" s="248"/>
      <c r="F350" s="248"/>
      <c r="G350" s="248"/>
      <c r="H350" s="248"/>
      <c r="I350" s="248"/>
      <c r="J350" s="248">
        <v>181</v>
      </c>
      <c r="K350" s="248">
        <v>219</v>
      </c>
      <c r="L350" s="248">
        <v>337</v>
      </c>
      <c r="M350" s="250">
        <f>IFERROR(VLOOKUP(A350,'GR8-SCHL 9-21-2015'!$A$5:$C$500,3,FALSE),0)</f>
        <v>0</v>
      </c>
      <c r="N350" s="251">
        <f t="shared" si="5"/>
        <v>337</v>
      </c>
    </row>
    <row r="351" spans="1:14" x14ac:dyDescent="0.25">
      <c r="A351" s="248" t="s">
        <v>428</v>
      </c>
      <c r="B351" s="249" t="s">
        <v>41</v>
      </c>
      <c r="C351" s="248">
        <v>952</v>
      </c>
      <c r="D351" s="248"/>
      <c r="E351" s="248"/>
      <c r="F351" s="248"/>
      <c r="G351" s="248"/>
      <c r="H351" s="248"/>
      <c r="I351" s="248"/>
      <c r="J351" s="248">
        <v>289</v>
      </c>
      <c r="K351" s="248">
        <v>329</v>
      </c>
      <c r="L351" s="248">
        <v>334</v>
      </c>
      <c r="M351" s="250">
        <f>IFERROR(VLOOKUP(A351,'GR8-SCHL 9-21-2015'!$A$5:$C$500,3,FALSE),0)</f>
        <v>0</v>
      </c>
      <c r="N351" s="251">
        <f t="shared" si="5"/>
        <v>334</v>
      </c>
    </row>
    <row r="352" spans="1:14" x14ac:dyDescent="0.25">
      <c r="A352" s="248" t="s">
        <v>429</v>
      </c>
      <c r="B352" s="249" t="s">
        <v>42</v>
      </c>
      <c r="C352" s="248">
        <v>958</v>
      </c>
      <c r="D352" s="248"/>
      <c r="E352" s="248"/>
      <c r="F352" s="248"/>
      <c r="G352" s="248"/>
      <c r="H352" s="248"/>
      <c r="I352" s="248"/>
      <c r="J352" s="248">
        <v>314</v>
      </c>
      <c r="K352" s="248">
        <v>287</v>
      </c>
      <c r="L352" s="248">
        <v>357</v>
      </c>
      <c r="M352" s="250">
        <f>IFERROR(VLOOKUP(A352,'GR8-SCHL 9-21-2015'!$A$5:$C$500,3,FALSE),0)</f>
        <v>0</v>
      </c>
      <c r="N352" s="251">
        <f t="shared" si="5"/>
        <v>357</v>
      </c>
    </row>
    <row r="353" spans="1:14" x14ac:dyDescent="0.25">
      <c r="A353" s="248" t="s">
        <v>430</v>
      </c>
      <c r="B353" s="249" t="s">
        <v>43</v>
      </c>
      <c r="C353" s="248">
        <v>1050</v>
      </c>
      <c r="D353" s="248"/>
      <c r="E353" s="248"/>
      <c r="F353" s="248"/>
      <c r="G353" s="248"/>
      <c r="H353" s="248"/>
      <c r="I353" s="248"/>
      <c r="J353" s="248">
        <v>328</v>
      </c>
      <c r="K353" s="248">
        <v>364</v>
      </c>
      <c r="L353" s="248">
        <v>358</v>
      </c>
      <c r="M353" s="250">
        <f>IFERROR(VLOOKUP(A353,'GR8-SCHL 9-21-2015'!$A$5:$C$500,3,FALSE),0)</f>
        <v>50</v>
      </c>
      <c r="N353" s="251">
        <f t="shared" si="5"/>
        <v>308</v>
      </c>
    </row>
    <row r="354" spans="1:14" x14ac:dyDescent="0.25">
      <c r="A354" s="248" t="s">
        <v>432</v>
      </c>
      <c r="B354" s="249" t="s">
        <v>45</v>
      </c>
      <c r="C354" s="248">
        <v>1192</v>
      </c>
      <c r="D354" s="248"/>
      <c r="E354" s="248"/>
      <c r="F354" s="248"/>
      <c r="G354" s="248"/>
      <c r="H354" s="248"/>
      <c r="I354" s="248"/>
      <c r="J354" s="248">
        <v>387</v>
      </c>
      <c r="K354" s="248">
        <v>410</v>
      </c>
      <c r="L354" s="248">
        <v>395</v>
      </c>
      <c r="M354" s="250">
        <f>IFERROR(VLOOKUP(A354,'GR8-SCHL 9-21-2015'!$A$5:$C$500,3,FALSE),0)</f>
        <v>90</v>
      </c>
      <c r="N354" s="251">
        <f t="shared" si="5"/>
        <v>305</v>
      </c>
    </row>
    <row r="355" spans="1:14" x14ac:dyDescent="0.25">
      <c r="A355" s="248" t="s">
        <v>433</v>
      </c>
      <c r="B355" s="249" t="s">
        <v>119</v>
      </c>
      <c r="C355" s="248">
        <v>1677</v>
      </c>
      <c r="D355" s="248"/>
      <c r="E355" s="248"/>
      <c r="F355" s="248"/>
      <c r="G355" s="248"/>
      <c r="H355" s="248"/>
      <c r="I355" s="248"/>
      <c r="J355" s="248">
        <v>525</v>
      </c>
      <c r="K355" s="248">
        <v>572</v>
      </c>
      <c r="L355" s="248">
        <v>580</v>
      </c>
      <c r="M355" s="250">
        <f>IFERROR(VLOOKUP(A355,'GR8-SCHL 9-21-2015'!$A$5:$C$500,3,FALSE),0)</f>
        <v>385</v>
      </c>
      <c r="N355" s="251">
        <f t="shared" si="5"/>
        <v>195</v>
      </c>
    </row>
    <row r="356" spans="1:14" x14ac:dyDescent="0.25">
      <c r="A356" s="248" t="s">
        <v>434</v>
      </c>
      <c r="B356" s="249" t="s">
        <v>46</v>
      </c>
      <c r="C356" s="248">
        <v>479</v>
      </c>
      <c r="D356" s="248"/>
      <c r="E356" s="248"/>
      <c r="F356" s="248"/>
      <c r="G356" s="248"/>
      <c r="H356" s="248"/>
      <c r="I356" s="248"/>
      <c r="J356" s="248">
        <v>155</v>
      </c>
      <c r="K356" s="248">
        <v>138</v>
      </c>
      <c r="L356" s="248">
        <v>186</v>
      </c>
      <c r="M356" s="250">
        <f>IFERROR(VLOOKUP(A356,'GR8-SCHL 9-21-2015'!$A$5:$C$500,3,FALSE),0)</f>
        <v>0</v>
      </c>
      <c r="N356" s="251">
        <f t="shared" si="5"/>
        <v>186</v>
      </c>
    </row>
    <row r="357" spans="1:14" x14ac:dyDescent="0.25">
      <c r="A357" s="248" t="s">
        <v>435</v>
      </c>
      <c r="B357" s="249" t="s">
        <v>82</v>
      </c>
      <c r="C357" s="248">
        <v>1897</v>
      </c>
      <c r="D357" s="248"/>
      <c r="E357" s="248"/>
      <c r="F357" s="248"/>
      <c r="G357" s="248"/>
      <c r="H357" s="248"/>
      <c r="I357" s="248"/>
      <c r="J357" s="248">
        <v>609</v>
      </c>
      <c r="K357" s="248">
        <v>647</v>
      </c>
      <c r="L357" s="248">
        <v>641</v>
      </c>
      <c r="M357" s="250">
        <f>IFERROR(VLOOKUP(A357,'GR8-SCHL 9-21-2015'!$A$5:$C$500,3,FALSE),0)</f>
        <v>80</v>
      </c>
      <c r="N357" s="251">
        <f t="shared" si="5"/>
        <v>561</v>
      </c>
    </row>
    <row r="358" spans="1:14" x14ac:dyDescent="0.25">
      <c r="A358" s="248" t="s">
        <v>436</v>
      </c>
      <c r="B358" s="249" t="s">
        <v>47</v>
      </c>
      <c r="C358" s="248">
        <v>607</v>
      </c>
      <c r="D358" s="248"/>
      <c r="E358" s="248"/>
      <c r="F358" s="248"/>
      <c r="G358" s="248"/>
      <c r="H358" s="248"/>
      <c r="I358" s="248"/>
      <c r="J358" s="248">
        <v>186</v>
      </c>
      <c r="K358" s="248">
        <v>204</v>
      </c>
      <c r="L358" s="248">
        <v>217</v>
      </c>
      <c r="M358" s="250">
        <f>IFERROR(VLOOKUP(A358,'GR8-SCHL 9-21-2015'!$A$5:$C$500,3,FALSE),0)</f>
        <v>0</v>
      </c>
      <c r="N358" s="251">
        <f t="shared" si="5"/>
        <v>217</v>
      </c>
    </row>
    <row r="359" spans="1:14" x14ac:dyDescent="0.25">
      <c r="A359" s="248" t="s">
        <v>437</v>
      </c>
      <c r="B359" s="249" t="s">
        <v>48</v>
      </c>
      <c r="C359" s="248">
        <v>563</v>
      </c>
      <c r="D359" s="248"/>
      <c r="E359" s="248"/>
      <c r="F359" s="248"/>
      <c r="G359" s="248"/>
      <c r="H359" s="248"/>
      <c r="I359" s="248"/>
      <c r="J359" s="248">
        <v>150</v>
      </c>
      <c r="K359" s="248">
        <v>205</v>
      </c>
      <c r="L359" s="248">
        <v>208</v>
      </c>
      <c r="M359" s="250">
        <f>IFERROR(VLOOKUP(A359,'GR8-SCHL 9-21-2015'!$A$5:$C$500,3,FALSE),0)</f>
        <v>63</v>
      </c>
      <c r="N359" s="251">
        <f t="shared" si="5"/>
        <v>145</v>
      </c>
    </row>
    <row r="360" spans="1:14" x14ac:dyDescent="0.25">
      <c r="A360" s="248" t="s">
        <v>438</v>
      </c>
      <c r="B360" s="249" t="s">
        <v>49</v>
      </c>
      <c r="C360" s="248">
        <v>984</v>
      </c>
      <c r="D360" s="248"/>
      <c r="E360" s="248"/>
      <c r="F360" s="248"/>
      <c r="G360" s="248"/>
      <c r="H360" s="248"/>
      <c r="I360" s="248"/>
      <c r="J360" s="248">
        <v>312</v>
      </c>
      <c r="K360" s="248">
        <v>342</v>
      </c>
      <c r="L360" s="248">
        <v>330</v>
      </c>
      <c r="M360" s="250">
        <f>IFERROR(VLOOKUP(A360,'GR8-SCHL 9-21-2015'!$A$5:$C$500,3,FALSE),0)</f>
        <v>75</v>
      </c>
      <c r="N360" s="251">
        <f t="shared" si="5"/>
        <v>255</v>
      </c>
    </row>
    <row r="361" spans="1:14" x14ac:dyDescent="0.25">
      <c r="A361" s="248" t="s">
        <v>439</v>
      </c>
      <c r="B361" s="249" t="s">
        <v>50</v>
      </c>
      <c r="C361" s="248">
        <v>1177</v>
      </c>
      <c r="D361" s="248"/>
      <c r="E361" s="248"/>
      <c r="F361" s="248"/>
      <c r="G361" s="248"/>
      <c r="H361" s="248"/>
      <c r="I361" s="248"/>
      <c r="J361" s="248">
        <v>393</v>
      </c>
      <c r="K361" s="248">
        <v>429</v>
      </c>
      <c r="L361" s="248">
        <v>355</v>
      </c>
      <c r="M361" s="250">
        <f>IFERROR(VLOOKUP(A361,'GR8-SCHL 9-21-2015'!$A$5:$C$500,3,FALSE),0)</f>
        <v>26</v>
      </c>
      <c r="N361" s="251">
        <f t="shared" si="5"/>
        <v>329</v>
      </c>
    </row>
    <row r="362" spans="1:14" x14ac:dyDescent="0.25">
      <c r="A362" s="248" t="s">
        <v>440</v>
      </c>
      <c r="B362" s="249" t="s">
        <v>51</v>
      </c>
      <c r="C362" s="248">
        <v>1491</v>
      </c>
      <c r="D362" s="248"/>
      <c r="E362" s="248"/>
      <c r="F362" s="248"/>
      <c r="G362" s="248"/>
      <c r="H362" s="248"/>
      <c r="I362" s="248"/>
      <c r="J362" s="248">
        <v>483</v>
      </c>
      <c r="K362" s="248">
        <v>506</v>
      </c>
      <c r="L362" s="248">
        <v>502</v>
      </c>
      <c r="M362" s="250">
        <f>IFERROR(VLOOKUP(A362,'GR8-SCHL 9-21-2015'!$A$5:$C$500,3,FALSE),0)</f>
        <v>24</v>
      </c>
      <c r="N362" s="251">
        <f t="shared" si="5"/>
        <v>478</v>
      </c>
    </row>
    <row r="363" spans="1:14" x14ac:dyDescent="0.25">
      <c r="A363" s="248" t="s">
        <v>441</v>
      </c>
      <c r="B363" s="249" t="s">
        <v>120</v>
      </c>
      <c r="C363" s="248">
        <v>943</v>
      </c>
      <c r="D363" s="248"/>
      <c r="E363" s="248"/>
      <c r="F363" s="248"/>
      <c r="G363" s="248"/>
      <c r="H363" s="248"/>
      <c r="I363" s="248"/>
      <c r="J363" s="248">
        <v>332</v>
      </c>
      <c r="K363" s="248">
        <v>303</v>
      </c>
      <c r="L363" s="248">
        <v>308</v>
      </c>
      <c r="M363" s="250">
        <f>IFERROR(VLOOKUP(A363,'GR8-SCHL 9-21-2015'!$A$5:$C$500,3,FALSE),0)</f>
        <v>0</v>
      </c>
      <c r="N363" s="251">
        <f t="shared" si="5"/>
        <v>308</v>
      </c>
    </row>
    <row r="364" spans="1:14" x14ac:dyDescent="0.25">
      <c r="A364" s="248" t="s">
        <v>442</v>
      </c>
      <c r="B364" s="249" t="s">
        <v>13</v>
      </c>
      <c r="C364" s="248">
        <v>1184</v>
      </c>
      <c r="D364" s="248"/>
      <c r="E364" s="248"/>
      <c r="F364" s="248"/>
      <c r="G364" s="248"/>
      <c r="H364" s="248"/>
      <c r="I364" s="248"/>
      <c r="J364" s="248">
        <v>407</v>
      </c>
      <c r="K364" s="248">
        <v>351</v>
      </c>
      <c r="L364" s="248">
        <v>426</v>
      </c>
      <c r="M364" s="250">
        <f>IFERROR(VLOOKUP(A364,'GR8-SCHL 9-21-2015'!$A$5:$C$500,3,FALSE),0)</f>
        <v>203</v>
      </c>
      <c r="N364" s="251">
        <f t="shared" si="5"/>
        <v>223</v>
      </c>
    </row>
    <row r="365" spans="1:14" x14ac:dyDescent="0.25">
      <c r="A365" s="248" t="s">
        <v>443</v>
      </c>
      <c r="B365" s="249" t="s">
        <v>608</v>
      </c>
      <c r="C365" s="248">
        <v>1108</v>
      </c>
      <c r="D365" s="248"/>
      <c r="E365" s="248"/>
      <c r="F365" s="248"/>
      <c r="G365" s="248"/>
      <c r="H365" s="248"/>
      <c r="I365" s="248"/>
      <c r="J365" s="248">
        <v>376</v>
      </c>
      <c r="K365" s="248">
        <v>363</v>
      </c>
      <c r="L365" s="248">
        <v>369</v>
      </c>
      <c r="M365" s="250">
        <f>IFERROR(VLOOKUP(A365,'GR8-SCHL 9-21-2015'!$A$5:$C$500,3,FALSE),0)</f>
        <v>16</v>
      </c>
      <c r="N365" s="251">
        <f t="shared" si="5"/>
        <v>353</v>
      </c>
    </row>
    <row r="366" spans="1:14" x14ac:dyDescent="0.25">
      <c r="A366" s="248" t="s">
        <v>444</v>
      </c>
      <c r="B366" s="249" t="s">
        <v>52</v>
      </c>
      <c r="C366" s="248">
        <v>790</v>
      </c>
      <c r="D366" s="248"/>
      <c r="E366" s="248"/>
      <c r="F366" s="248"/>
      <c r="G366" s="248"/>
      <c r="H366" s="248"/>
      <c r="I366" s="248"/>
      <c r="J366" s="248">
        <v>221</v>
      </c>
      <c r="K366" s="248">
        <v>283</v>
      </c>
      <c r="L366" s="248">
        <v>286</v>
      </c>
      <c r="M366" s="250">
        <f>IFERROR(VLOOKUP(A366,'GR8-SCHL 9-21-2015'!$A$5:$C$500,3,FALSE),0)</f>
        <v>0</v>
      </c>
      <c r="N366" s="251">
        <f t="shared" si="5"/>
        <v>286</v>
      </c>
    </row>
    <row r="367" spans="1:14" x14ac:dyDescent="0.25">
      <c r="A367" s="248" t="s">
        <v>990</v>
      </c>
      <c r="B367" s="249" t="s">
        <v>1424</v>
      </c>
      <c r="C367" s="248">
        <v>10</v>
      </c>
      <c r="D367" s="248"/>
      <c r="E367" s="248"/>
      <c r="F367" s="248"/>
      <c r="G367" s="248"/>
      <c r="H367" s="248"/>
      <c r="I367" s="248"/>
      <c r="J367" s="248">
        <v>1</v>
      </c>
      <c r="K367" s="248">
        <v>1</v>
      </c>
      <c r="L367" s="248"/>
      <c r="M367" s="250">
        <f>IFERROR(VLOOKUP(A367,'GR8-SCHL 9-21-2015'!$A$5:$C$500,3,FALSE),0)</f>
        <v>0</v>
      </c>
      <c r="N367" s="251" t="str">
        <f t="shared" si="5"/>
        <v/>
      </c>
    </row>
    <row r="368" spans="1:14" x14ac:dyDescent="0.25">
      <c r="A368" s="248" t="s">
        <v>607</v>
      </c>
      <c r="B368" s="249" t="s">
        <v>992</v>
      </c>
      <c r="C368" s="248">
        <v>315</v>
      </c>
      <c r="D368" s="248">
        <v>13</v>
      </c>
      <c r="E368" s="248">
        <v>18</v>
      </c>
      <c r="F368" s="248">
        <v>25</v>
      </c>
      <c r="G368" s="248">
        <v>33</v>
      </c>
      <c r="H368" s="248">
        <v>26</v>
      </c>
      <c r="I368" s="248">
        <v>38</v>
      </c>
      <c r="J368" s="248">
        <v>30</v>
      </c>
      <c r="K368" s="248">
        <v>41</v>
      </c>
      <c r="L368" s="248">
        <v>21</v>
      </c>
      <c r="M368" s="250">
        <f>IFERROR(VLOOKUP(A368,'GR8-SCHL 9-21-2015'!$A$5:$C$500,3,FALSE),0)</f>
        <v>4</v>
      </c>
      <c r="N368" s="251">
        <f t="shared" si="5"/>
        <v>17</v>
      </c>
    </row>
    <row r="369" spans="1:14" x14ac:dyDescent="0.25">
      <c r="A369" s="248" t="s">
        <v>1399</v>
      </c>
      <c r="B369" s="249" t="s">
        <v>1400</v>
      </c>
      <c r="C369" s="248">
        <v>197</v>
      </c>
      <c r="D369" s="248"/>
      <c r="E369" s="248"/>
      <c r="F369" s="248"/>
      <c r="G369" s="248"/>
      <c r="H369" s="248"/>
      <c r="I369" s="248"/>
      <c r="J369" s="248"/>
      <c r="K369" s="248"/>
      <c r="L369" s="248"/>
      <c r="M369" s="250">
        <f>IFERROR(VLOOKUP(A369,'GR8-SCHL 9-21-2015'!$A$5:$C$500,3,FALSE),0)</f>
        <v>0</v>
      </c>
      <c r="N369" s="251" t="str">
        <f t="shared" si="5"/>
        <v/>
      </c>
    </row>
    <row r="370" spans="1:14" x14ac:dyDescent="0.25">
      <c r="A370" s="248" t="s">
        <v>445</v>
      </c>
      <c r="B370" s="249" t="s">
        <v>818</v>
      </c>
      <c r="C370" s="248">
        <v>413</v>
      </c>
      <c r="D370" s="248"/>
      <c r="E370" s="248"/>
      <c r="F370" s="248"/>
      <c r="G370" s="248"/>
      <c r="H370" s="248"/>
      <c r="I370" s="248"/>
      <c r="J370" s="248"/>
      <c r="K370" s="248"/>
      <c r="L370" s="248"/>
      <c r="M370" s="250">
        <f>IFERROR(VLOOKUP(A370,'GR8-SCHL 9-21-2015'!$A$5:$C$500,3,FALSE),0)</f>
        <v>0</v>
      </c>
      <c r="N370" s="251" t="str">
        <f t="shared" si="5"/>
        <v/>
      </c>
    </row>
    <row r="371" spans="1:14" x14ac:dyDescent="0.25">
      <c r="A371" s="248" t="s">
        <v>967</v>
      </c>
      <c r="B371" s="249" t="s">
        <v>1401</v>
      </c>
      <c r="C371" s="248">
        <v>263</v>
      </c>
      <c r="D371" s="248"/>
      <c r="E371" s="248"/>
      <c r="F371" s="248"/>
      <c r="G371" s="248"/>
      <c r="H371" s="248"/>
      <c r="I371" s="248"/>
      <c r="J371" s="248"/>
      <c r="K371" s="248"/>
      <c r="L371" s="248"/>
      <c r="M371" s="250">
        <f>IFERROR(VLOOKUP(A371,'GR8-SCHL 9-21-2015'!$A$5:$C$500,3,FALSE),0)</f>
        <v>0</v>
      </c>
      <c r="N371" s="251" t="str">
        <f t="shared" si="5"/>
        <v/>
      </c>
    </row>
    <row r="372" spans="1:14" x14ac:dyDescent="0.25">
      <c r="A372" s="248" t="s">
        <v>446</v>
      </c>
      <c r="B372" s="249" t="s">
        <v>605</v>
      </c>
      <c r="C372" s="248">
        <v>396</v>
      </c>
      <c r="D372" s="248"/>
      <c r="E372" s="248"/>
      <c r="F372" s="248"/>
      <c r="G372" s="248"/>
      <c r="H372" s="248"/>
      <c r="I372" s="248"/>
      <c r="J372" s="248"/>
      <c r="K372" s="248"/>
      <c r="L372" s="248"/>
      <c r="M372" s="250">
        <f>IFERROR(VLOOKUP(A372,'GR8-SCHL 9-21-2015'!$A$5:$C$500,3,FALSE),0)</f>
        <v>0</v>
      </c>
      <c r="N372" s="251" t="str">
        <f t="shared" si="5"/>
        <v/>
      </c>
    </row>
    <row r="373" spans="1:14" x14ac:dyDescent="0.25">
      <c r="A373" s="248" t="s">
        <v>447</v>
      </c>
      <c r="B373" s="249" t="s">
        <v>604</v>
      </c>
      <c r="C373" s="248">
        <v>2085</v>
      </c>
      <c r="D373" s="248"/>
      <c r="E373" s="248"/>
      <c r="F373" s="248"/>
      <c r="G373" s="248"/>
      <c r="H373" s="248"/>
      <c r="I373" s="248"/>
      <c r="J373" s="248"/>
      <c r="K373" s="248"/>
      <c r="L373" s="248"/>
      <c r="M373" s="250">
        <f>IFERROR(VLOOKUP(A373,'GR8-SCHL 9-21-2015'!$A$5:$C$500,3,FALSE),0)</f>
        <v>0</v>
      </c>
      <c r="N373" s="251" t="str">
        <f t="shared" si="5"/>
        <v/>
      </c>
    </row>
    <row r="374" spans="1:14" x14ac:dyDescent="0.25">
      <c r="A374" s="248" t="s">
        <v>5196</v>
      </c>
      <c r="B374" s="249" t="s">
        <v>1425</v>
      </c>
      <c r="C374" s="248">
        <v>4</v>
      </c>
      <c r="D374" s="248"/>
      <c r="E374" s="248"/>
      <c r="F374" s="248"/>
      <c r="G374" s="248"/>
      <c r="H374" s="248"/>
      <c r="I374" s="248"/>
      <c r="J374" s="248"/>
      <c r="K374" s="248"/>
      <c r="L374" s="248"/>
      <c r="M374" s="250">
        <f>IFERROR(VLOOKUP(A374,'GR8-SCHL 9-21-2015'!$A$5:$C$500,3,FALSE),0)</f>
        <v>0</v>
      </c>
      <c r="N374" s="251" t="str">
        <f t="shared" si="5"/>
        <v/>
      </c>
    </row>
    <row r="375" spans="1:14" x14ac:dyDescent="0.25">
      <c r="A375" s="248" t="s">
        <v>448</v>
      </c>
      <c r="B375" s="249" t="s">
        <v>534</v>
      </c>
      <c r="C375" s="248">
        <v>372</v>
      </c>
      <c r="D375" s="248"/>
      <c r="E375" s="248"/>
      <c r="F375" s="248"/>
      <c r="G375" s="248"/>
      <c r="H375" s="248"/>
      <c r="I375" s="248"/>
      <c r="J375" s="248"/>
      <c r="K375" s="248"/>
      <c r="L375" s="248"/>
      <c r="M375" s="250">
        <f>IFERROR(VLOOKUP(A375,'GR8-SCHL 9-21-2015'!$A$5:$C$500,3,FALSE),0)</f>
        <v>0</v>
      </c>
      <c r="N375" s="251" t="str">
        <f t="shared" si="5"/>
        <v/>
      </c>
    </row>
    <row r="376" spans="1:14" x14ac:dyDescent="0.25">
      <c r="A376" s="248" t="s">
        <v>449</v>
      </c>
      <c r="B376" s="249" t="s">
        <v>944</v>
      </c>
      <c r="C376" s="248">
        <v>211</v>
      </c>
      <c r="D376" s="248"/>
      <c r="E376" s="248"/>
      <c r="F376" s="248"/>
      <c r="G376" s="248"/>
      <c r="H376" s="248"/>
      <c r="I376" s="248"/>
      <c r="J376" s="248"/>
      <c r="K376" s="248"/>
      <c r="L376" s="248"/>
      <c r="M376" s="250">
        <f>IFERROR(VLOOKUP(A376,'GR8-SCHL 9-21-2015'!$A$5:$C$500,3,FALSE),0)</f>
        <v>0</v>
      </c>
      <c r="N376" s="251" t="str">
        <f t="shared" si="5"/>
        <v/>
      </c>
    </row>
    <row r="377" spans="1:14" x14ac:dyDescent="0.25">
      <c r="A377" s="248" t="s">
        <v>945</v>
      </c>
      <c r="B377" s="249" t="s">
        <v>946</v>
      </c>
      <c r="C377" s="248">
        <v>451</v>
      </c>
      <c r="D377" s="248"/>
      <c r="E377" s="248"/>
      <c r="F377" s="248"/>
      <c r="G377" s="248"/>
      <c r="H377" s="248"/>
      <c r="I377" s="248"/>
      <c r="J377" s="248"/>
      <c r="K377" s="248"/>
      <c r="L377" s="248"/>
      <c r="M377" s="250">
        <f>IFERROR(VLOOKUP(A377,'GR8-SCHL 9-21-2015'!$A$5:$C$500,3,FALSE),0)</f>
        <v>0</v>
      </c>
      <c r="N377" s="251" t="str">
        <f t="shared" si="5"/>
        <v/>
      </c>
    </row>
    <row r="378" spans="1:14" x14ac:dyDescent="0.25">
      <c r="A378" s="248" t="s">
        <v>450</v>
      </c>
      <c r="B378" s="249" t="s">
        <v>603</v>
      </c>
      <c r="C378" s="248">
        <v>1203</v>
      </c>
      <c r="D378" s="248"/>
      <c r="E378" s="248"/>
      <c r="F378" s="248"/>
      <c r="G378" s="248"/>
      <c r="H378" s="248"/>
      <c r="I378" s="248"/>
      <c r="J378" s="248"/>
      <c r="K378" s="248"/>
      <c r="L378" s="248"/>
      <c r="M378" s="250">
        <f>IFERROR(VLOOKUP(A378,'GR8-SCHL 9-21-2015'!$A$5:$C$500,3,FALSE),0)</f>
        <v>0</v>
      </c>
      <c r="N378" s="251" t="str">
        <f t="shared" si="5"/>
        <v/>
      </c>
    </row>
    <row r="379" spans="1:14" x14ac:dyDescent="0.25">
      <c r="A379" s="248" t="s">
        <v>451</v>
      </c>
      <c r="B379" s="249" t="s">
        <v>55</v>
      </c>
      <c r="C379" s="248">
        <v>1673</v>
      </c>
      <c r="D379" s="248"/>
      <c r="E379" s="248"/>
      <c r="F379" s="248"/>
      <c r="G379" s="248"/>
      <c r="H379" s="248"/>
      <c r="I379" s="248"/>
      <c r="J379" s="248"/>
      <c r="K379" s="248"/>
      <c r="L379" s="248"/>
      <c r="M379" s="250">
        <f>IFERROR(VLOOKUP(A379,'GR8-SCHL 9-21-2015'!$A$5:$C$500,3,FALSE),0)</f>
        <v>0</v>
      </c>
      <c r="N379" s="251" t="str">
        <f t="shared" si="5"/>
        <v/>
      </c>
    </row>
    <row r="380" spans="1:14" x14ac:dyDescent="0.25">
      <c r="A380" s="248" t="s">
        <v>1402</v>
      </c>
      <c r="B380" s="249" t="s">
        <v>1403</v>
      </c>
      <c r="C380" s="248">
        <v>145</v>
      </c>
      <c r="D380" s="248"/>
      <c r="E380" s="248"/>
      <c r="F380" s="248"/>
      <c r="G380" s="248"/>
      <c r="H380" s="248"/>
      <c r="I380" s="248"/>
      <c r="J380" s="248"/>
      <c r="K380" s="248"/>
      <c r="L380" s="248"/>
      <c r="M380" s="250">
        <f>IFERROR(VLOOKUP(A380,'GR8-SCHL 9-21-2015'!$A$5:$C$500,3,FALSE),0)</f>
        <v>0</v>
      </c>
      <c r="N380" s="251" t="str">
        <f t="shared" si="5"/>
        <v/>
      </c>
    </row>
    <row r="381" spans="1:14" x14ac:dyDescent="0.25">
      <c r="A381" s="248" t="s">
        <v>452</v>
      </c>
      <c r="B381" s="249" t="s">
        <v>56</v>
      </c>
      <c r="C381" s="248">
        <v>388</v>
      </c>
      <c r="D381" s="248"/>
      <c r="E381" s="248"/>
      <c r="F381" s="248"/>
      <c r="G381" s="248"/>
      <c r="H381" s="248"/>
      <c r="I381" s="248"/>
      <c r="J381" s="248"/>
      <c r="K381" s="248"/>
      <c r="L381" s="248"/>
      <c r="M381" s="250">
        <f>IFERROR(VLOOKUP(A381,'GR8-SCHL 9-21-2015'!$A$5:$C$500,3,FALSE),0)</f>
        <v>0</v>
      </c>
      <c r="N381" s="251" t="str">
        <f t="shared" si="5"/>
        <v/>
      </c>
    </row>
    <row r="382" spans="1:14" x14ac:dyDescent="0.25">
      <c r="A382" s="248" t="s">
        <v>602</v>
      </c>
      <c r="B382" s="249" t="s">
        <v>601</v>
      </c>
      <c r="C382" s="248">
        <v>16</v>
      </c>
      <c r="D382" s="248"/>
      <c r="E382" s="248"/>
      <c r="F382" s="248"/>
      <c r="G382" s="248"/>
      <c r="H382" s="248"/>
      <c r="I382" s="248"/>
      <c r="J382" s="248"/>
      <c r="K382" s="248"/>
      <c r="L382" s="248"/>
      <c r="M382" s="250">
        <f>IFERROR(VLOOKUP(A382,'GR8-SCHL 9-21-2015'!$A$5:$C$500,3,FALSE),0)</f>
        <v>0</v>
      </c>
      <c r="N382" s="251" t="str">
        <f t="shared" si="5"/>
        <v/>
      </c>
    </row>
    <row r="383" spans="1:14" x14ac:dyDescent="0.25">
      <c r="A383" s="248" t="s">
        <v>600</v>
      </c>
      <c r="B383" s="249" t="s">
        <v>554</v>
      </c>
      <c r="C383" s="248">
        <v>1828</v>
      </c>
      <c r="D383" s="248"/>
      <c r="E383" s="248"/>
      <c r="F383" s="248"/>
      <c r="G383" s="248"/>
      <c r="H383" s="248"/>
      <c r="I383" s="248"/>
      <c r="J383" s="248"/>
      <c r="K383" s="248"/>
      <c r="L383" s="248"/>
      <c r="M383" s="250">
        <f>IFERROR(VLOOKUP(A383,'GR8-SCHL 9-21-2015'!$A$5:$C$500,3,FALSE),0)</f>
        <v>0</v>
      </c>
      <c r="N383" s="251" t="str">
        <f t="shared" si="5"/>
        <v/>
      </c>
    </row>
    <row r="384" spans="1:14" x14ac:dyDescent="0.25">
      <c r="A384" s="248" t="s">
        <v>993</v>
      </c>
      <c r="B384" s="249" t="s">
        <v>994</v>
      </c>
      <c r="C384" s="248">
        <v>219</v>
      </c>
      <c r="D384" s="248"/>
      <c r="E384" s="248"/>
      <c r="F384" s="248"/>
      <c r="G384" s="248"/>
      <c r="H384" s="248"/>
      <c r="I384" s="248"/>
      <c r="J384" s="248"/>
      <c r="K384" s="248"/>
      <c r="L384" s="248"/>
      <c r="M384" s="250">
        <f>IFERROR(VLOOKUP(A384,'GR8-SCHL 9-21-2015'!$A$5:$C$500,3,FALSE),0)</f>
        <v>0</v>
      </c>
      <c r="N384" s="251" t="str">
        <f t="shared" si="5"/>
        <v/>
      </c>
    </row>
    <row r="385" spans="1:14" x14ac:dyDescent="0.25">
      <c r="A385" s="248" t="s">
        <v>948</v>
      </c>
      <c r="B385" s="249" t="s">
        <v>949</v>
      </c>
      <c r="C385" s="248">
        <v>353</v>
      </c>
      <c r="D385" s="248"/>
      <c r="E385" s="248"/>
      <c r="F385" s="248"/>
      <c r="G385" s="248"/>
      <c r="H385" s="248"/>
      <c r="I385" s="248"/>
      <c r="J385" s="248"/>
      <c r="K385" s="248"/>
      <c r="L385" s="248"/>
      <c r="M385" s="250">
        <f>IFERROR(VLOOKUP(A385,'GR8-SCHL 9-21-2015'!$A$5:$C$500,3,FALSE),0)</f>
        <v>0</v>
      </c>
      <c r="N385" s="251" t="str">
        <f t="shared" si="5"/>
        <v/>
      </c>
    </row>
    <row r="386" spans="1:14" x14ac:dyDescent="0.25">
      <c r="A386" s="248" t="s">
        <v>599</v>
      </c>
      <c r="B386" s="249" t="s">
        <v>526</v>
      </c>
      <c r="C386" s="248">
        <v>349</v>
      </c>
      <c r="D386" s="248"/>
      <c r="E386" s="248"/>
      <c r="F386" s="248"/>
      <c r="G386" s="248"/>
      <c r="H386" s="248"/>
      <c r="I386" s="248"/>
      <c r="J386" s="248"/>
      <c r="K386" s="248"/>
      <c r="L386" s="248"/>
      <c r="M386" s="250">
        <f>IFERROR(VLOOKUP(A386,'GR8-SCHL 9-21-2015'!$A$5:$C$500,3,FALSE),0)</f>
        <v>0</v>
      </c>
      <c r="N386" s="251" t="str">
        <f t="shared" si="5"/>
        <v/>
      </c>
    </row>
    <row r="387" spans="1:14" x14ac:dyDescent="0.25">
      <c r="A387" s="248" t="s">
        <v>896</v>
      </c>
      <c r="B387" s="249" t="s">
        <v>897</v>
      </c>
      <c r="C387" s="248">
        <v>175</v>
      </c>
      <c r="D387" s="248"/>
      <c r="E387" s="248"/>
      <c r="F387" s="248"/>
      <c r="G387" s="248"/>
      <c r="H387" s="248"/>
      <c r="I387" s="248"/>
      <c r="J387" s="248"/>
      <c r="K387" s="248"/>
      <c r="L387" s="248"/>
      <c r="M387" s="250">
        <f>IFERROR(VLOOKUP(A387,'GR8-SCHL 9-21-2015'!$A$5:$C$500,3,FALSE),0)</f>
        <v>0</v>
      </c>
      <c r="N387" s="251" t="str">
        <f t="shared" si="5"/>
        <v/>
      </c>
    </row>
    <row r="388" spans="1:14" x14ac:dyDescent="0.25">
      <c r="A388" s="248" t="s">
        <v>454</v>
      </c>
      <c r="B388" s="249" t="s">
        <v>898</v>
      </c>
      <c r="C388" s="248">
        <v>327</v>
      </c>
      <c r="D388" s="248"/>
      <c r="E388" s="248"/>
      <c r="F388" s="248"/>
      <c r="G388" s="248"/>
      <c r="H388" s="248"/>
      <c r="I388" s="248"/>
      <c r="J388" s="248"/>
      <c r="K388" s="248"/>
      <c r="L388" s="248"/>
      <c r="M388" s="250">
        <f>IFERROR(VLOOKUP(A388,'GR8-SCHL 9-21-2015'!$A$5:$C$500,3,FALSE),0)</f>
        <v>0</v>
      </c>
      <c r="N388" s="251" t="str">
        <f t="shared" ref="N388:N451" si="6">IF(L388="","",L388-M388)</f>
        <v/>
      </c>
    </row>
    <row r="389" spans="1:14" x14ac:dyDescent="0.25">
      <c r="A389" s="248" t="s">
        <v>597</v>
      </c>
      <c r="B389" s="249" t="s">
        <v>899</v>
      </c>
      <c r="C389" s="248">
        <v>30</v>
      </c>
      <c r="D389" s="248"/>
      <c r="E389" s="248"/>
      <c r="F389" s="248"/>
      <c r="G389" s="248"/>
      <c r="H389" s="248"/>
      <c r="I389" s="248"/>
      <c r="J389" s="248"/>
      <c r="K389" s="248"/>
      <c r="L389" s="248"/>
      <c r="M389" s="250">
        <f>IFERROR(VLOOKUP(A389,'GR8-SCHL 9-21-2015'!$A$5:$C$500,3,FALSE),0)</f>
        <v>0</v>
      </c>
      <c r="N389" s="251" t="str">
        <f t="shared" si="6"/>
        <v/>
      </c>
    </row>
    <row r="390" spans="1:14" x14ac:dyDescent="0.25">
      <c r="A390" s="248" t="s">
        <v>596</v>
      </c>
      <c r="B390" s="249" t="s">
        <v>595</v>
      </c>
      <c r="C390" s="248">
        <v>112</v>
      </c>
      <c r="D390" s="248"/>
      <c r="E390" s="248"/>
      <c r="F390" s="248"/>
      <c r="G390" s="248"/>
      <c r="H390" s="248"/>
      <c r="I390" s="248"/>
      <c r="J390" s="248"/>
      <c r="K390" s="248"/>
      <c r="L390" s="248"/>
      <c r="M390" s="250">
        <f>IFERROR(VLOOKUP(A390,'GR8-SCHL 9-21-2015'!$A$5:$C$500,3,FALSE),0)</f>
        <v>0</v>
      </c>
      <c r="N390" s="251" t="str">
        <f t="shared" si="6"/>
        <v/>
      </c>
    </row>
    <row r="391" spans="1:14" x14ac:dyDescent="0.25">
      <c r="A391" s="248" t="s">
        <v>455</v>
      </c>
      <c r="B391" s="249" t="s">
        <v>594</v>
      </c>
      <c r="C391" s="248">
        <v>351</v>
      </c>
      <c r="D391" s="248"/>
      <c r="E391" s="248"/>
      <c r="F391" s="248"/>
      <c r="G391" s="248"/>
      <c r="H391" s="248"/>
      <c r="I391" s="248"/>
      <c r="J391" s="248"/>
      <c r="K391" s="248"/>
      <c r="L391" s="248"/>
      <c r="M391" s="250">
        <f>IFERROR(VLOOKUP(A391,'GR8-SCHL 9-21-2015'!$A$5:$C$500,3,FALSE),0)</f>
        <v>0</v>
      </c>
      <c r="N391" s="251" t="str">
        <f t="shared" si="6"/>
        <v/>
      </c>
    </row>
    <row r="392" spans="1:14" x14ac:dyDescent="0.25">
      <c r="A392" s="248" t="s">
        <v>593</v>
      </c>
      <c r="B392" s="249" t="s">
        <v>510</v>
      </c>
      <c r="C392" s="248">
        <v>1558</v>
      </c>
      <c r="D392" s="248"/>
      <c r="E392" s="248"/>
      <c r="F392" s="248"/>
      <c r="G392" s="248"/>
      <c r="H392" s="248"/>
      <c r="I392" s="248"/>
      <c r="J392" s="248"/>
      <c r="K392" s="248"/>
      <c r="L392" s="248"/>
      <c r="M392" s="250">
        <f>IFERROR(VLOOKUP(A392,'GR8-SCHL 9-21-2015'!$A$5:$C$500,3,FALSE),0)</f>
        <v>0</v>
      </c>
      <c r="N392" s="251" t="str">
        <f t="shared" si="6"/>
        <v/>
      </c>
    </row>
    <row r="393" spans="1:14" x14ac:dyDescent="0.25">
      <c r="A393" s="248" t="s">
        <v>456</v>
      </c>
      <c r="B393" s="249" t="s">
        <v>555</v>
      </c>
      <c r="C393" s="248">
        <v>2040</v>
      </c>
      <c r="D393" s="248"/>
      <c r="E393" s="248"/>
      <c r="F393" s="248"/>
      <c r="G393" s="248"/>
      <c r="H393" s="248"/>
      <c r="I393" s="248"/>
      <c r="J393" s="248"/>
      <c r="K393" s="248"/>
      <c r="L393" s="248"/>
      <c r="M393" s="250">
        <f>IFERROR(VLOOKUP(A393,'GR8-SCHL 9-21-2015'!$A$5:$C$500,3,FALSE),0)</f>
        <v>0</v>
      </c>
      <c r="N393" s="251" t="str">
        <f t="shared" si="6"/>
        <v/>
      </c>
    </row>
    <row r="394" spans="1:14" x14ac:dyDescent="0.25">
      <c r="A394" s="248" t="s">
        <v>834</v>
      </c>
      <c r="B394" s="249" t="s">
        <v>835</v>
      </c>
      <c r="C394" s="248">
        <v>1173</v>
      </c>
      <c r="D394" s="248"/>
      <c r="E394" s="248"/>
      <c r="F394" s="248"/>
      <c r="G394" s="248"/>
      <c r="H394" s="248"/>
      <c r="I394" s="248"/>
      <c r="J394" s="248"/>
      <c r="K394" s="248"/>
      <c r="L394" s="248"/>
      <c r="M394" s="250">
        <f>IFERROR(VLOOKUP(A394,'GR8-SCHL 9-21-2015'!$A$5:$C$500,3,FALSE),0)</f>
        <v>0</v>
      </c>
      <c r="N394" s="251" t="str">
        <f t="shared" si="6"/>
        <v/>
      </c>
    </row>
    <row r="395" spans="1:14" x14ac:dyDescent="0.25">
      <c r="A395" s="248" t="s">
        <v>457</v>
      </c>
      <c r="B395" s="249" t="s">
        <v>122</v>
      </c>
      <c r="C395" s="248">
        <v>3534</v>
      </c>
      <c r="D395" s="248"/>
      <c r="E395" s="248"/>
      <c r="F395" s="248"/>
      <c r="G395" s="248"/>
      <c r="H395" s="248"/>
      <c r="I395" s="248"/>
      <c r="J395" s="248"/>
      <c r="K395" s="248"/>
      <c r="L395" s="248"/>
      <c r="M395" s="250">
        <f>IFERROR(VLOOKUP(A395,'GR8-SCHL 9-21-2015'!$A$5:$C$500,3,FALSE),0)</f>
        <v>0</v>
      </c>
      <c r="N395" s="251" t="str">
        <f t="shared" si="6"/>
        <v/>
      </c>
    </row>
    <row r="396" spans="1:14" x14ac:dyDescent="0.25">
      <c r="A396" s="248" t="s">
        <v>592</v>
      </c>
      <c r="B396" s="249" t="s">
        <v>543</v>
      </c>
      <c r="C396" s="248">
        <v>520</v>
      </c>
      <c r="D396" s="248"/>
      <c r="E396" s="248"/>
      <c r="F396" s="248"/>
      <c r="G396" s="248"/>
      <c r="H396" s="248"/>
      <c r="I396" s="248"/>
      <c r="J396" s="248"/>
      <c r="K396" s="248"/>
      <c r="L396" s="248"/>
      <c r="M396" s="250">
        <f>IFERROR(VLOOKUP(A396,'GR8-SCHL 9-21-2015'!$A$5:$C$500,3,FALSE),0)</f>
        <v>0</v>
      </c>
      <c r="N396" s="251" t="str">
        <f t="shared" si="6"/>
        <v/>
      </c>
    </row>
    <row r="397" spans="1:14" x14ac:dyDescent="0.25">
      <c r="A397" s="248" t="s">
        <v>458</v>
      </c>
      <c r="B397" s="249" t="s">
        <v>591</v>
      </c>
      <c r="C397" s="248">
        <v>401</v>
      </c>
      <c r="D397" s="248"/>
      <c r="E397" s="248"/>
      <c r="F397" s="248"/>
      <c r="G397" s="248"/>
      <c r="H397" s="248"/>
      <c r="I397" s="248"/>
      <c r="J397" s="248">
        <v>92</v>
      </c>
      <c r="K397" s="248">
        <v>95</v>
      </c>
      <c r="L397" s="248">
        <v>62</v>
      </c>
      <c r="M397" s="250">
        <f>IFERROR(VLOOKUP(A397,'GR8-SCHL 9-21-2015'!$A$5:$C$500,3,FALSE),0)</f>
        <v>62</v>
      </c>
      <c r="N397" s="251">
        <f t="shared" si="6"/>
        <v>0</v>
      </c>
    </row>
    <row r="398" spans="1:14" x14ac:dyDescent="0.25">
      <c r="A398" s="248" t="s">
        <v>459</v>
      </c>
      <c r="B398" s="249" t="s">
        <v>590</v>
      </c>
      <c r="C398" s="248">
        <v>230</v>
      </c>
      <c r="D398" s="248"/>
      <c r="E398" s="248"/>
      <c r="F398" s="248"/>
      <c r="G398" s="248"/>
      <c r="H398" s="248"/>
      <c r="I398" s="248"/>
      <c r="J398" s="248">
        <v>59</v>
      </c>
      <c r="K398" s="248">
        <v>41</v>
      </c>
      <c r="L398" s="248">
        <v>48</v>
      </c>
      <c r="M398" s="250">
        <f>IFERROR(VLOOKUP(A398,'GR8-SCHL 9-21-2015'!$A$5:$C$500,3,FALSE),0)</f>
        <v>15</v>
      </c>
      <c r="N398" s="251">
        <f t="shared" si="6"/>
        <v>33</v>
      </c>
    </row>
    <row r="399" spans="1:14" x14ac:dyDescent="0.25">
      <c r="A399" s="248" t="s">
        <v>589</v>
      </c>
      <c r="B399" s="249" t="s">
        <v>538</v>
      </c>
      <c r="C399" s="248">
        <v>244</v>
      </c>
      <c r="D399" s="248"/>
      <c r="E399" s="248"/>
      <c r="F399" s="248"/>
      <c r="G399" s="248"/>
      <c r="H399" s="248"/>
      <c r="I399" s="248"/>
      <c r="J399" s="248"/>
      <c r="K399" s="248"/>
      <c r="L399" s="248"/>
      <c r="M399" s="250">
        <f>IFERROR(VLOOKUP(A399,'GR8-SCHL 9-21-2015'!$A$5:$C$500,3,FALSE),0)</f>
        <v>0</v>
      </c>
      <c r="N399" s="251" t="str">
        <f t="shared" si="6"/>
        <v/>
      </c>
    </row>
    <row r="400" spans="1:14" x14ac:dyDescent="0.25">
      <c r="A400" s="248" t="s">
        <v>588</v>
      </c>
      <c r="B400" s="249" t="s">
        <v>537</v>
      </c>
      <c r="C400" s="248">
        <v>1539</v>
      </c>
      <c r="D400" s="248"/>
      <c r="E400" s="248"/>
      <c r="F400" s="248"/>
      <c r="G400" s="248"/>
      <c r="H400" s="248"/>
      <c r="I400" s="248"/>
      <c r="J400" s="248">
        <v>276</v>
      </c>
      <c r="K400" s="248">
        <v>309</v>
      </c>
      <c r="L400" s="248">
        <v>266</v>
      </c>
      <c r="M400" s="250">
        <f>IFERROR(VLOOKUP(A400,'GR8-SCHL 9-21-2015'!$A$5:$C$500,3,FALSE),0)</f>
        <v>5</v>
      </c>
      <c r="N400" s="251">
        <f t="shared" si="6"/>
        <v>261</v>
      </c>
    </row>
    <row r="401" spans="1:14" x14ac:dyDescent="0.25">
      <c r="A401" s="248" t="s">
        <v>950</v>
      </c>
      <c r="B401" s="249" t="s">
        <v>951</v>
      </c>
      <c r="C401" s="248">
        <v>532</v>
      </c>
      <c r="D401" s="248"/>
      <c r="E401" s="248"/>
      <c r="F401" s="248"/>
      <c r="G401" s="248"/>
      <c r="H401" s="248"/>
      <c r="I401" s="248"/>
      <c r="J401" s="248"/>
      <c r="K401" s="248"/>
      <c r="L401" s="248"/>
      <c r="M401" s="250">
        <f>IFERROR(VLOOKUP(A401,'GR8-SCHL 9-21-2015'!$A$5:$C$500,3,FALSE),0)</f>
        <v>0</v>
      </c>
      <c r="N401" s="251" t="str">
        <f t="shared" si="6"/>
        <v/>
      </c>
    </row>
    <row r="402" spans="1:14" x14ac:dyDescent="0.25">
      <c r="A402" s="248" t="s">
        <v>587</v>
      </c>
      <c r="B402" s="249" t="s">
        <v>586</v>
      </c>
      <c r="C402" s="248">
        <v>104</v>
      </c>
      <c r="D402" s="248"/>
      <c r="E402" s="248"/>
      <c r="F402" s="248"/>
      <c r="G402" s="248"/>
      <c r="H402" s="248"/>
      <c r="I402" s="248"/>
      <c r="J402" s="248"/>
      <c r="K402" s="248"/>
      <c r="L402" s="248"/>
      <c r="M402" s="250">
        <f>IFERROR(VLOOKUP(A402,'GR8-SCHL 9-21-2015'!$A$5:$C$500,3,FALSE),0)</f>
        <v>0</v>
      </c>
      <c r="N402" s="251" t="str">
        <f t="shared" si="6"/>
        <v/>
      </c>
    </row>
    <row r="403" spans="1:14" x14ac:dyDescent="0.25">
      <c r="A403" s="248" t="s">
        <v>585</v>
      </c>
      <c r="B403" s="249" t="s">
        <v>535</v>
      </c>
      <c r="C403" s="248">
        <v>426</v>
      </c>
      <c r="D403" s="248"/>
      <c r="E403" s="248"/>
      <c r="F403" s="248"/>
      <c r="G403" s="248"/>
      <c r="H403" s="248"/>
      <c r="I403" s="248"/>
      <c r="J403" s="248"/>
      <c r="K403" s="248"/>
      <c r="L403" s="248"/>
      <c r="M403" s="250">
        <f>IFERROR(VLOOKUP(A403,'GR8-SCHL 9-21-2015'!$A$5:$C$500,3,FALSE),0)</f>
        <v>0</v>
      </c>
      <c r="N403" s="251" t="str">
        <f t="shared" si="6"/>
        <v/>
      </c>
    </row>
    <row r="404" spans="1:14" x14ac:dyDescent="0.25">
      <c r="A404" s="248" t="s">
        <v>584</v>
      </c>
      <c r="B404" s="249" t="s">
        <v>536</v>
      </c>
      <c r="C404" s="248">
        <v>449</v>
      </c>
      <c r="D404" s="248"/>
      <c r="E404" s="248"/>
      <c r="F404" s="248"/>
      <c r="G404" s="248"/>
      <c r="H404" s="248"/>
      <c r="I404" s="248"/>
      <c r="J404" s="248"/>
      <c r="K404" s="248"/>
      <c r="L404" s="248"/>
      <c r="M404" s="250">
        <f>IFERROR(VLOOKUP(A404,'GR8-SCHL 9-21-2015'!$A$5:$C$500,3,FALSE),0)</f>
        <v>0</v>
      </c>
      <c r="N404" s="251" t="str">
        <f t="shared" si="6"/>
        <v/>
      </c>
    </row>
    <row r="405" spans="1:14" x14ac:dyDescent="0.25">
      <c r="A405" s="248" t="s">
        <v>952</v>
      </c>
      <c r="B405" s="249" t="s">
        <v>953</v>
      </c>
      <c r="C405" s="248">
        <v>184</v>
      </c>
      <c r="D405" s="248"/>
      <c r="E405" s="248"/>
      <c r="F405" s="248"/>
      <c r="G405" s="248"/>
      <c r="H405" s="248"/>
      <c r="I405" s="248"/>
      <c r="J405" s="248"/>
      <c r="K405" s="248"/>
      <c r="L405" s="248"/>
      <c r="M405" s="250">
        <f>IFERROR(VLOOKUP(A405,'GR8-SCHL 9-21-2015'!$A$5:$C$500,3,FALSE),0)</f>
        <v>0</v>
      </c>
      <c r="N405" s="251" t="str">
        <f t="shared" si="6"/>
        <v/>
      </c>
    </row>
    <row r="406" spans="1:14" x14ac:dyDescent="0.25">
      <c r="A406" s="248" t="s">
        <v>900</v>
      </c>
      <c r="B406" s="249" t="s">
        <v>901</v>
      </c>
      <c r="C406" s="248">
        <v>362</v>
      </c>
      <c r="D406" s="248"/>
      <c r="E406" s="248"/>
      <c r="F406" s="248"/>
      <c r="G406" s="248"/>
      <c r="H406" s="248"/>
      <c r="I406" s="248"/>
      <c r="J406" s="248"/>
      <c r="K406" s="248"/>
      <c r="L406" s="248"/>
      <c r="M406" s="250">
        <f>IFERROR(VLOOKUP(A406,'GR8-SCHL 9-21-2015'!$A$5:$C$500,3,FALSE),0)</f>
        <v>0</v>
      </c>
      <c r="N406" s="251" t="str">
        <f t="shared" si="6"/>
        <v/>
      </c>
    </row>
    <row r="407" spans="1:14" x14ac:dyDescent="0.25">
      <c r="A407" s="248" t="s">
        <v>902</v>
      </c>
      <c r="B407" s="249" t="s">
        <v>903</v>
      </c>
      <c r="C407" s="248">
        <v>269</v>
      </c>
      <c r="D407" s="248"/>
      <c r="E407" s="248"/>
      <c r="F407" s="248"/>
      <c r="G407" s="248"/>
      <c r="H407" s="248"/>
      <c r="I407" s="248"/>
      <c r="J407" s="248"/>
      <c r="K407" s="248"/>
      <c r="L407" s="248"/>
      <c r="M407" s="250">
        <f>IFERROR(VLOOKUP(A407,'GR8-SCHL 9-21-2015'!$A$5:$C$500,3,FALSE),0)</f>
        <v>0</v>
      </c>
      <c r="N407" s="251" t="str">
        <f t="shared" si="6"/>
        <v/>
      </c>
    </row>
    <row r="408" spans="1:14" x14ac:dyDescent="0.25">
      <c r="A408" s="248" t="s">
        <v>904</v>
      </c>
      <c r="B408" s="249" t="s">
        <v>905</v>
      </c>
      <c r="C408" s="248">
        <v>305</v>
      </c>
      <c r="D408" s="248"/>
      <c r="E408" s="248"/>
      <c r="F408" s="248"/>
      <c r="G408" s="248"/>
      <c r="H408" s="248"/>
      <c r="I408" s="248"/>
      <c r="J408" s="248"/>
      <c r="K408" s="248"/>
      <c r="L408" s="248"/>
      <c r="M408" s="250">
        <f>IFERROR(VLOOKUP(A408,'GR8-SCHL 9-21-2015'!$A$5:$C$500,3,FALSE),0)</f>
        <v>0</v>
      </c>
      <c r="N408" s="251" t="str">
        <f t="shared" si="6"/>
        <v/>
      </c>
    </row>
    <row r="409" spans="1:14" x14ac:dyDescent="0.25">
      <c r="A409" s="248" t="s">
        <v>954</v>
      </c>
      <c r="B409" s="249" t="s">
        <v>955</v>
      </c>
      <c r="C409" s="248">
        <v>211</v>
      </c>
      <c r="D409" s="248"/>
      <c r="E409" s="248"/>
      <c r="F409" s="248"/>
      <c r="G409" s="248"/>
      <c r="H409" s="248"/>
      <c r="I409" s="248"/>
      <c r="J409" s="248"/>
      <c r="K409" s="248"/>
      <c r="L409" s="248"/>
      <c r="M409" s="250">
        <f>IFERROR(VLOOKUP(A409,'GR8-SCHL 9-21-2015'!$A$5:$C$500,3,FALSE),0)</f>
        <v>0</v>
      </c>
      <c r="N409" s="251" t="str">
        <f t="shared" si="6"/>
        <v/>
      </c>
    </row>
    <row r="410" spans="1:14" x14ac:dyDescent="0.25">
      <c r="A410" s="248" t="s">
        <v>460</v>
      </c>
      <c r="B410" s="249" t="s">
        <v>57</v>
      </c>
      <c r="C410" s="248">
        <v>3388</v>
      </c>
      <c r="D410" s="248"/>
      <c r="E410" s="248"/>
      <c r="F410" s="248"/>
      <c r="G410" s="248"/>
      <c r="H410" s="248"/>
      <c r="I410" s="248"/>
      <c r="J410" s="248"/>
      <c r="K410" s="248"/>
      <c r="L410" s="248"/>
      <c r="M410" s="250">
        <f>IFERROR(VLOOKUP(A410,'GR8-SCHL 9-21-2015'!$A$5:$C$500,3,FALSE),0)</f>
        <v>0</v>
      </c>
      <c r="N410" s="251" t="str">
        <f t="shared" si="6"/>
        <v/>
      </c>
    </row>
    <row r="411" spans="1:14" x14ac:dyDescent="0.25">
      <c r="A411" s="248" t="s">
        <v>956</v>
      </c>
      <c r="B411" s="249" t="s">
        <v>957</v>
      </c>
      <c r="C411" s="248">
        <v>113</v>
      </c>
      <c r="D411" s="248"/>
      <c r="E411" s="248"/>
      <c r="F411" s="248"/>
      <c r="G411" s="248"/>
      <c r="H411" s="248"/>
      <c r="I411" s="248"/>
      <c r="J411" s="248"/>
      <c r="K411" s="248"/>
      <c r="L411" s="248"/>
      <c r="M411" s="250">
        <f>IFERROR(VLOOKUP(A411,'GR8-SCHL 9-21-2015'!$A$5:$C$500,3,FALSE),0)</f>
        <v>0</v>
      </c>
      <c r="N411" s="251" t="str">
        <f t="shared" si="6"/>
        <v/>
      </c>
    </row>
    <row r="412" spans="1:14" x14ac:dyDescent="0.25">
      <c r="A412" s="248" t="s">
        <v>461</v>
      </c>
      <c r="B412" s="249" t="s">
        <v>583</v>
      </c>
      <c r="C412" s="248">
        <v>514</v>
      </c>
      <c r="D412" s="248"/>
      <c r="E412" s="248"/>
      <c r="F412" s="248"/>
      <c r="G412" s="248"/>
      <c r="H412" s="248"/>
      <c r="I412" s="248"/>
      <c r="J412" s="248"/>
      <c r="K412" s="248"/>
      <c r="L412" s="248"/>
      <c r="M412" s="250">
        <f>IFERROR(VLOOKUP(A412,'GR8-SCHL 9-21-2015'!$A$5:$C$500,3,FALSE),0)</f>
        <v>0</v>
      </c>
      <c r="N412" s="251" t="str">
        <f t="shared" si="6"/>
        <v/>
      </c>
    </row>
    <row r="413" spans="1:14" x14ac:dyDescent="0.25">
      <c r="A413" s="248" t="s">
        <v>968</v>
      </c>
      <c r="B413" s="249" t="s">
        <v>995</v>
      </c>
      <c r="C413" s="248">
        <v>529</v>
      </c>
      <c r="D413" s="248"/>
      <c r="E413" s="248"/>
      <c r="F413" s="248"/>
      <c r="G413" s="248"/>
      <c r="H413" s="248"/>
      <c r="I413" s="248"/>
      <c r="J413" s="248"/>
      <c r="K413" s="248"/>
      <c r="L413" s="248"/>
      <c r="M413" s="250">
        <f>IFERROR(VLOOKUP(A413,'GR8-SCHL 9-21-2015'!$A$5:$C$500,3,FALSE),0)</f>
        <v>0</v>
      </c>
      <c r="N413" s="251" t="str">
        <f t="shared" si="6"/>
        <v/>
      </c>
    </row>
    <row r="414" spans="1:14" x14ac:dyDescent="0.25">
      <c r="A414" s="248" t="s">
        <v>582</v>
      </c>
      <c r="B414" s="249" t="s">
        <v>581</v>
      </c>
      <c r="C414" s="248">
        <v>224</v>
      </c>
      <c r="D414" s="248"/>
      <c r="E414" s="248"/>
      <c r="F414" s="248"/>
      <c r="G414" s="248"/>
      <c r="H414" s="248"/>
      <c r="I414" s="248"/>
      <c r="J414" s="248"/>
      <c r="K414" s="248"/>
      <c r="L414" s="248"/>
      <c r="M414" s="250">
        <f>IFERROR(VLOOKUP(A414,'GR8-SCHL 9-21-2015'!$A$5:$C$500,3,FALSE),0)</f>
        <v>0</v>
      </c>
      <c r="N414" s="251" t="str">
        <f t="shared" si="6"/>
        <v/>
      </c>
    </row>
    <row r="415" spans="1:14" x14ac:dyDescent="0.25">
      <c r="A415" s="248" t="s">
        <v>462</v>
      </c>
      <c r="B415" s="249" t="s">
        <v>14</v>
      </c>
      <c r="C415" s="248">
        <v>3327</v>
      </c>
      <c r="D415" s="248"/>
      <c r="E415" s="248"/>
      <c r="F415" s="248"/>
      <c r="G415" s="248"/>
      <c r="H415" s="248"/>
      <c r="I415" s="248"/>
      <c r="J415" s="248"/>
      <c r="K415" s="248"/>
      <c r="L415" s="248"/>
      <c r="M415" s="250">
        <f>IFERROR(VLOOKUP(A415,'GR8-SCHL 9-21-2015'!$A$5:$C$500,3,FALSE),0)</f>
        <v>0</v>
      </c>
      <c r="N415" s="251" t="str">
        <f t="shared" si="6"/>
        <v/>
      </c>
    </row>
    <row r="416" spans="1:14" x14ac:dyDescent="0.25">
      <c r="A416" s="248" t="s">
        <v>463</v>
      </c>
      <c r="B416" s="249" t="s">
        <v>580</v>
      </c>
      <c r="C416" s="248">
        <v>2451</v>
      </c>
      <c r="D416" s="248"/>
      <c r="E416" s="248"/>
      <c r="F416" s="248"/>
      <c r="G416" s="248"/>
      <c r="H416" s="248"/>
      <c r="I416" s="248"/>
      <c r="J416" s="248"/>
      <c r="K416" s="248"/>
      <c r="L416" s="248"/>
      <c r="M416" s="250">
        <f>IFERROR(VLOOKUP(A416,'GR8-SCHL 9-21-2015'!$A$5:$C$500,3,FALSE),0)</f>
        <v>0</v>
      </c>
      <c r="N416" s="251" t="str">
        <f t="shared" si="6"/>
        <v/>
      </c>
    </row>
    <row r="417" spans="1:14" x14ac:dyDescent="0.25">
      <c r="A417" s="248" t="s">
        <v>464</v>
      </c>
      <c r="B417" s="249" t="s">
        <v>579</v>
      </c>
      <c r="C417" s="248">
        <v>4162</v>
      </c>
      <c r="D417" s="248"/>
      <c r="E417" s="248"/>
      <c r="F417" s="248"/>
      <c r="G417" s="248"/>
      <c r="H417" s="248"/>
      <c r="I417" s="248"/>
      <c r="J417" s="248"/>
      <c r="K417" s="248"/>
      <c r="L417" s="248"/>
      <c r="M417" s="250">
        <f>IFERROR(VLOOKUP(A417,'GR8-SCHL 9-21-2015'!$A$5:$C$500,3,FALSE),0)</f>
        <v>0</v>
      </c>
      <c r="N417" s="251" t="str">
        <f t="shared" si="6"/>
        <v/>
      </c>
    </row>
    <row r="418" spans="1:14" x14ac:dyDescent="0.25">
      <c r="A418" s="248" t="s">
        <v>465</v>
      </c>
      <c r="B418" s="249" t="s">
        <v>578</v>
      </c>
      <c r="C418" s="248">
        <v>1626</v>
      </c>
      <c r="D418" s="248"/>
      <c r="E418" s="248"/>
      <c r="F418" s="248"/>
      <c r="G418" s="248"/>
      <c r="H418" s="248"/>
      <c r="I418" s="248"/>
      <c r="J418" s="248"/>
      <c r="K418" s="248"/>
      <c r="L418" s="248"/>
      <c r="M418" s="250">
        <f>IFERROR(VLOOKUP(A418,'GR8-SCHL 9-21-2015'!$A$5:$C$500,3,FALSE),0)</f>
        <v>0</v>
      </c>
      <c r="N418" s="251" t="str">
        <f t="shared" si="6"/>
        <v/>
      </c>
    </row>
    <row r="419" spans="1:14" x14ac:dyDescent="0.25">
      <c r="A419" s="248" t="s">
        <v>466</v>
      </c>
      <c r="B419" s="249" t="s">
        <v>577</v>
      </c>
      <c r="C419" s="248">
        <v>2700</v>
      </c>
      <c r="D419" s="248"/>
      <c r="E419" s="248"/>
      <c r="F419" s="248"/>
      <c r="G419" s="248"/>
      <c r="H419" s="248"/>
      <c r="I419" s="248"/>
      <c r="J419" s="248"/>
      <c r="K419" s="248"/>
      <c r="L419" s="248"/>
      <c r="M419" s="250">
        <f>IFERROR(VLOOKUP(A419,'GR8-SCHL 9-21-2015'!$A$5:$C$500,3,FALSE),0)</f>
        <v>0</v>
      </c>
      <c r="N419" s="251" t="str">
        <f t="shared" si="6"/>
        <v/>
      </c>
    </row>
    <row r="420" spans="1:14" x14ac:dyDescent="0.25">
      <c r="A420" s="248" t="s">
        <v>467</v>
      </c>
      <c r="B420" s="249" t="s">
        <v>58</v>
      </c>
      <c r="C420" s="248">
        <v>1738</v>
      </c>
      <c r="D420" s="248"/>
      <c r="E420" s="248"/>
      <c r="F420" s="248"/>
      <c r="G420" s="248"/>
      <c r="H420" s="248"/>
      <c r="I420" s="248"/>
      <c r="J420" s="248"/>
      <c r="K420" s="248"/>
      <c r="L420" s="248"/>
      <c r="M420" s="250">
        <f>IFERROR(VLOOKUP(A420,'GR8-SCHL 9-21-2015'!$A$5:$C$500,3,FALSE),0)</f>
        <v>0</v>
      </c>
      <c r="N420" s="251" t="str">
        <f t="shared" si="6"/>
        <v/>
      </c>
    </row>
    <row r="421" spans="1:14" x14ac:dyDescent="0.25">
      <c r="A421" s="248" t="s">
        <v>468</v>
      </c>
      <c r="B421" s="249" t="s">
        <v>123</v>
      </c>
      <c r="C421" s="248">
        <v>1766</v>
      </c>
      <c r="D421" s="248"/>
      <c r="E421" s="248"/>
      <c r="F421" s="248"/>
      <c r="G421" s="248"/>
      <c r="H421" s="248"/>
      <c r="I421" s="248"/>
      <c r="J421" s="248"/>
      <c r="K421" s="248"/>
      <c r="L421" s="248"/>
      <c r="M421" s="250">
        <f>IFERROR(VLOOKUP(A421,'GR8-SCHL 9-21-2015'!$A$5:$C$500,3,FALSE),0)</f>
        <v>0</v>
      </c>
      <c r="N421" s="251" t="str">
        <f t="shared" si="6"/>
        <v/>
      </c>
    </row>
    <row r="422" spans="1:14" x14ac:dyDescent="0.25">
      <c r="A422" s="248" t="s">
        <v>469</v>
      </c>
      <c r="B422" s="249" t="s">
        <v>996</v>
      </c>
      <c r="C422" s="248">
        <v>1144</v>
      </c>
      <c r="D422" s="248"/>
      <c r="E422" s="248"/>
      <c r="F422" s="248"/>
      <c r="G422" s="248"/>
      <c r="H422" s="248"/>
      <c r="I422" s="248"/>
      <c r="J422" s="248"/>
      <c r="K422" s="248">
        <v>86</v>
      </c>
      <c r="L422" s="248">
        <v>114</v>
      </c>
      <c r="M422" s="250">
        <f>IFERROR(VLOOKUP(A422,'GR8-SCHL 9-21-2015'!$A$5:$C$500,3,FALSE),0)</f>
        <v>13</v>
      </c>
      <c r="N422" s="251">
        <f t="shared" si="6"/>
        <v>101</v>
      </c>
    </row>
    <row r="423" spans="1:14" x14ac:dyDescent="0.25">
      <c r="A423" s="248" t="s">
        <v>836</v>
      </c>
      <c r="B423" s="249" t="s">
        <v>837</v>
      </c>
      <c r="C423" s="248">
        <v>515</v>
      </c>
      <c r="D423" s="248"/>
      <c r="E423" s="248"/>
      <c r="F423" s="248"/>
      <c r="G423" s="248"/>
      <c r="H423" s="248"/>
      <c r="I423" s="248"/>
      <c r="J423" s="248"/>
      <c r="K423" s="248"/>
      <c r="L423" s="248"/>
      <c r="M423" s="250">
        <f>IFERROR(VLOOKUP(A423,'GR8-SCHL 9-21-2015'!$A$5:$C$500,3,FALSE),0)</f>
        <v>0</v>
      </c>
      <c r="N423" s="251" t="str">
        <f t="shared" si="6"/>
        <v/>
      </c>
    </row>
    <row r="424" spans="1:14" x14ac:dyDescent="0.25">
      <c r="A424" s="248" t="s">
        <v>470</v>
      </c>
      <c r="B424" s="249" t="s">
        <v>576</v>
      </c>
      <c r="C424" s="248">
        <v>3083</v>
      </c>
      <c r="D424" s="248"/>
      <c r="E424" s="248"/>
      <c r="F424" s="248"/>
      <c r="G424" s="248"/>
      <c r="H424" s="248"/>
      <c r="I424" s="248"/>
      <c r="J424" s="248"/>
      <c r="K424" s="248"/>
      <c r="L424" s="248"/>
      <c r="M424" s="250">
        <f>IFERROR(VLOOKUP(A424,'GR8-SCHL 9-21-2015'!$A$5:$C$500,3,FALSE),0)</f>
        <v>0</v>
      </c>
      <c r="N424" s="251" t="str">
        <f t="shared" si="6"/>
        <v/>
      </c>
    </row>
    <row r="425" spans="1:14" x14ac:dyDescent="0.25">
      <c r="A425" s="248" t="s">
        <v>471</v>
      </c>
      <c r="B425" s="249" t="s">
        <v>59</v>
      </c>
      <c r="C425" s="248">
        <v>2427</v>
      </c>
      <c r="D425" s="248"/>
      <c r="E425" s="248"/>
      <c r="F425" s="248"/>
      <c r="G425" s="248"/>
      <c r="H425" s="248"/>
      <c r="I425" s="248"/>
      <c r="J425" s="248"/>
      <c r="K425" s="248"/>
      <c r="L425" s="248"/>
      <c r="M425" s="250">
        <f>IFERROR(VLOOKUP(A425,'GR8-SCHL 9-21-2015'!$A$5:$C$500,3,FALSE),0)</f>
        <v>0</v>
      </c>
      <c r="N425" s="251" t="str">
        <f t="shared" si="6"/>
        <v/>
      </c>
    </row>
    <row r="426" spans="1:14" x14ac:dyDescent="0.25">
      <c r="A426" s="248" t="s">
        <v>472</v>
      </c>
      <c r="B426" s="249" t="s">
        <v>124</v>
      </c>
      <c r="C426" s="248">
        <v>1380</v>
      </c>
      <c r="D426" s="248"/>
      <c r="E426" s="248"/>
      <c r="F426" s="248"/>
      <c r="G426" s="248"/>
      <c r="H426" s="248"/>
      <c r="I426" s="248"/>
      <c r="J426" s="248"/>
      <c r="K426" s="248"/>
      <c r="L426" s="248"/>
      <c r="M426" s="250">
        <f>IFERROR(VLOOKUP(A426,'GR8-SCHL 9-21-2015'!$A$5:$C$500,3,FALSE),0)</f>
        <v>0</v>
      </c>
      <c r="N426" s="251" t="str">
        <f t="shared" si="6"/>
        <v/>
      </c>
    </row>
    <row r="427" spans="1:14" x14ac:dyDescent="0.25">
      <c r="A427" s="248" t="s">
        <v>473</v>
      </c>
      <c r="B427" s="249" t="s">
        <v>575</v>
      </c>
      <c r="C427" s="248">
        <v>2144</v>
      </c>
      <c r="D427" s="248"/>
      <c r="E427" s="248"/>
      <c r="F427" s="248"/>
      <c r="G427" s="248"/>
      <c r="H427" s="248"/>
      <c r="I427" s="248"/>
      <c r="J427" s="248"/>
      <c r="K427" s="248"/>
      <c r="L427" s="248"/>
      <c r="M427" s="250">
        <f>IFERROR(VLOOKUP(A427,'GR8-SCHL 9-21-2015'!$A$5:$C$500,3,FALSE),0)</f>
        <v>0</v>
      </c>
      <c r="N427" s="251" t="str">
        <f t="shared" si="6"/>
        <v/>
      </c>
    </row>
    <row r="428" spans="1:14" x14ac:dyDescent="0.25">
      <c r="A428" s="248" t="s">
        <v>474</v>
      </c>
      <c r="B428" s="249" t="s">
        <v>60</v>
      </c>
      <c r="C428" s="248">
        <v>1786</v>
      </c>
      <c r="D428" s="248"/>
      <c r="E428" s="248"/>
      <c r="F428" s="248"/>
      <c r="G428" s="248"/>
      <c r="H428" s="248"/>
      <c r="I428" s="248"/>
      <c r="J428" s="248"/>
      <c r="K428" s="248"/>
      <c r="L428" s="248"/>
      <c r="M428" s="250">
        <f>IFERROR(VLOOKUP(A428,'GR8-SCHL 9-21-2015'!$A$5:$C$500,3,FALSE),0)</f>
        <v>0</v>
      </c>
      <c r="N428" s="251" t="str">
        <f t="shared" si="6"/>
        <v/>
      </c>
    </row>
    <row r="429" spans="1:14" x14ac:dyDescent="0.25">
      <c r="A429" s="248" t="s">
        <v>475</v>
      </c>
      <c r="B429" s="249" t="s">
        <v>574</v>
      </c>
      <c r="C429" s="248">
        <v>799</v>
      </c>
      <c r="D429" s="248"/>
      <c r="E429" s="248"/>
      <c r="F429" s="248"/>
      <c r="G429" s="248"/>
      <c r="H429" s="248"/>
      <c r="I429" s="248"/>
      <c r="J429" s="248">
        <v>101</v>
      </c>
      <c r="K429" s="248">
        <v>77</v>
      </c>
      <c r="L429" s="248">
        <v>109</v>
      </c>
      <c r="M429" s="250">
        <f>IFERROR(VLOOKUP(A429,'GR8-SCHL 9-21-2015'!$A$5:$C$500,3,FALSE),0)</f>
        <v>17</v>
      </c>
      <c r="N429" s="251">
        <f t="shared" si="6"/>
        <v>92</v>
      </c>
    </row>
    <row r="430" spans="1:14" x14ac:dyDescent="0.25">
      <c r="A430" s="248" t="s">
        <v>476</v>
      </c>
      <c r="B430" s="249" t="s">
        <v>573</v>
      </c>
      <c r="C430" s="248">
        <v>281</v>
      </c>
      <c r="D430" s="248"/>
      <c r="E430" s="248"/>
      <c r="F430" s="248"/>
      <c r="G430" s="248"/>
      <c r="H430" s="248"/>
      <c r="I430" s="248"/>
      <c r="J430" s="248"/>
      <c r="K430" s="248"/>
      <c r="L430" s="248"/>
      <c r="M430" s="250">
        <f>IFERROR(VLOOKUP(A430,'GR8-SCHL 9-21-2015'!$A$5:$C$500,3,FALSE),0)</f>
        <v>0</v>
      </c>
      <c r="N430" s="251" t="str">
        <f t="shared" si="6"/>
        <v/>
      </c>
    </row>
    <row r="431" spans="1:14" x14ac:dyDescent="0.25">
      <c r="A431" s="248" t="s">
        <v>477</v>
      </c>
      <c r="B431" s="249" t="s">
        <v>125</v>
      </c>
      <c r="C431" s="248">
        <v>2599</v>
      </c>
      <c r="D431" s="248"/>
      <c r="E431" s="248"/>
      <c r="F431" s="248"/>
      <c r="G431" s="248"/>
      <c r="H431" s="248"/>
      <c r="I431" s="248"/>
      <c r="J431" s="248"/>
      <c r="K431" s="248"/>
      <c r="L431" s="248"/>
      <c r="M431" s="250">
        <f>IFERROR(VLOOKUP(A431,'GR8-SCHL 9-21-2015'!$A$5:$C$500,3,FALSE),0)</f>
        <v>0</v>
      </c>
      <c r="N431" s="251" t="str">
        <f t="shared" si="6"/>
        <v/>
      </c>
    </row>
    <row r="432" spans="1:14" x14ac:dyDescent="0.25">
      <c r="A432" s="248" t="s">
        <v>906</v>
      </c>
      <c r="B432" s="249" t="s">
        <v>907</v>
      </c>
      <c r="C432" s="248">
        <v>736</v>
      </c>
      <c r="D432" s="248"/>
      <c r="E432" s="248"/>
      <c r="F432" s="248"/>
      <c r="G432" s="248"/>
      <c r="H432" s="248"/>
      <c r="I432" s="248"/>
      <c r="J432" s="248">
        <v>161</v>
      </c>
      <c r="K432" s="248">
        <v>145</v>
      </c>
      <c r="L432" s="248">
        <v>132</v>
      </c>
      <c r="M432" s="250">
        <f>IFERROR(VLOOKUP(A432,'GR8-SCHL 9-21-2015'!$A$5:$C$500,3,FALSE),0)</f>
        <v>51</v>
      </c>
      <c r="N432" s="251">
        <f t="shared" si="6"/>
        <v>81</v>
      </c>
    </row>
    <row r="433" spans="1:14" x14ac:dyDescent="0.25">
      <c r="A433" s="248" t="s">
        <v>478</v>
      </c>
      <c r="B433" s="249" t="s">
        <v>61</v>
      </c>
      <c r="C433" s="248">
        <v>760</v>
      </c>
      <c r="D433" s="248"/>
      <c r="E433" s="248"/>
      <c r="F433" s="248"/>
      <c r="G433" s="248"/>
      <c r="H433" s="248"/>
      <c r="I433" s="248"/>
      <c r="J433" s="248"/>
      <c r="K433" s="248"/>
      <c r="L433" s="248"/>
      <c r="M433" s="250">
        <f>IFERROR(VLOOKUP(A433,'GR8-SCHL 9-21-2015'!$A$5:$C$500,3,FALSE),0)</f>
        <v>0</v>
      </c>
      <c r="N433" s="251" t="str">
        <f t="shared" si="6"/>
        <v/>
      </c>
    </row>
    <row r="434" spans="1:14" x14ac:dyDescent="0.25">
      <c r="A434" s="248" t="s">
        <v>479</v>
      </c>
      <c r="B434" s="249" t="s">
        <v>62</v>
      </c>
      <c r="C434" s="248">
        <v>1571</v>
      </c>
      <c r="D434" s="248"/>
      <c r="E434" s="248"/>
      <c r="F434" s="248"/>
      <c r="G434" s="248"/>
      <c r="H434" s="248"/>
      <c r="I434" s="248"/>
      <c r="J434" s="248"/>
      <c r="K434" s="248"/>
      <c r="L434" s="248"/>
      <c r="M434" s="250">
        <f>IFERROR(VLOOKUP(A434,'GR8-SCHL 9-21-2015'!$A$5:$C$500,3,FALSE),0)</f>
        <v>0</v>
      </c>
      <c r="N434" s="251" t="str">
        <f t="shared" si="6"/>
        <v/>
      </c>
    </row>
    <row r="435" spans="1:14" x14ac:dyDescent="0.25">
      <c r="A435" s="248" t="s">
        <v>908</v>
      </c>
      <c r="B435" s="249" t="s">
        <v>909</v>
      </c>
      <c r="C435" s="248">
        <v>625</v>
      </c>
      <c r="D435" s="248"/>
      <c r="E435" s="248"/>
      <c r="F435" s="248"/>
      <c r="G435" s="248"/>
      <c r="H435" s="248"/>
      <c r="I435" s="248"/>
      <c r="J435" s="248">
        <v>133</v>
      </c>
      <c r="K435" s="248">
        <v>136</v>
      </c>
      <c r="L435" s="248">
        <v>102</v>
      </c>
      <c r="M435" s="250">
        <f>IFERROR(VLOOKUP(A435,'GR8-SCHL 9-21-2015'!$A$5:$C$500,3,FALSE),0)</f>
        <v>4</v>
      </c>
      <c r="N435" s="251">
        <f t="shared" si="6"/>
        <v>98</v>
      </c>
    </row>
    <row r="436" spans="1:14" x14ac:dyDescent="0.25">
      <c r="A436" s="248" t="s">
        <v>480</v>
      </c>
      <c r="B436" s="249" t="s">
        <v>63</v>
      </c>
      <c r="C436" s="248">
        <v>2145</v>
      </c>
      <c r="D436" s="248"/>
      <c r="E436" s="248"/>
      <c r="F436" s="248"/>
      <c r="G436" s="248"/>
      <c r="H436" s="248"/>
      <c r="I436" s="248"/>
      <c r="J436" s="248"/>
      <c r="K436" s="248"/>
      <c r="L436" s="248"/>
      <c r="M436" s="250">
        <f>IFERROR(VLOOKUP(A436,'GR8-SCHL 9-21-2015'!$A$5:$C$500,3,FALSE),0)</f>
        <v>0</v>
      </c>
      <c r="N436" s="251" t="str">
        <f t="shared" si="6"/>
        <v/>
      </c>
    </row>
    <row r="437" spans="1:14" x14ac:dyDescent="0.25">
      <c r="A437" s="248" t="s">
        <v>481</v>
      </c>
      <c r="B437" s="249" t="s">
        <v>572</v>
      </c>
      <c r="C437" s="248">
        <v>2309</v>
      </c>
      <c r="D437" s="248"/>
      <c r="E437" s="248"/>
      <c r="F437" s="248"/>
      <c r="G437" s="248"/>
      <c r="H437" s="248"/>
      <c r="I437" s="248"/>
      <c r="J437" s="248"/>
      <c r="K437" s="248"/>
      <c r="L437" s="248"/>
      <c r="M437" s="250">
        <f>IFERROR(VLOOKUP(A437,'GR8-SCHL 9-21-2015'!$A$5:$C$500,3,FALSE),0)</f>
        <v>0</v>
      </c>
      <c r="N437" s="251" t="str">
        <f t="shared" si="6"/>
        <v/>
      </c>
    </row>
    <row r="438" spans="1:14" x14ac:dyDescent="0.25">
      <c r="A438" s="248" t="s">
        <v>482</v>
      </c>
      <c r="B438" s="249" t="s">
        <v>64</v>
      </c>
      <c r="C438" s="248">
        <v>1663</v>
      </c>
      <c r="D438" s="248"/>
      <c r="E438" s="248"/>
      <c r="F438" s="248"/>
      <c r="G438" s="248"/>
      <c r="H438" s="248"/>
      <c r="I438" s="248"/>
      <c r="J438" s="248"/>
      <c r="K438" s="248"/>
      <c r="L438" s="248"/>
      <c r="M438" s="250">
        <f>IFERROR(VLOOKUP(A438,'GR8-SCHL 9-21-2015'!$A$5:$C$500,3,FALSE),0)</f>
        <v>0</v>
      </c>
      <c r="N438" s="251" t="str">
        <f t="shared" si="6"/>
        <v/>
      </c>
    </row>
    <row r="439" spans="1:14" x14ac:dyDescent="0.25">
      <c r="A439" s="248" t="s">
        <v>483</v>
      </c>
      <c r="B439" s="249" t="s">
        <v>126</v>
      </c>
      <c r="C439" s="248">
        <v>1501</v>
      </c>
      <c r="D439" s="248"/>
      <c r="E439" s="248"/>
      <c r="F439" s="248"/>
      <c r="G439" s="248"/>
      <c r="H439" s="248"/>
      <c r="I439" s="248"/>
      <c r="J439" s="248"/>
      <c r="K439" s="248"/>
      <c r="L439" s="248"/>
      <c r="M439" s="250">
        <f>IFERROR(VLOOKUP(A439,'GR8-SCHL 9-21-2015'!$A$5:$C$500,3,FALSE),0)</f>
        <v>0</v>
      </c>
      <c r="N439" s="251" t="str">
        <f t="shared" si="6"/>
        <v/>
      </c>
    </row>
    <row r="440" spans="1:14" x14ac:dyDescent="0.25">
      <c r="A440" s="248" t="s">
        <v>484</v>
      </c>
      <c r="B440" s="249" t="s">
        <v>127</v>
      </c>
      <c r="C440" s="248">
        <v>1603</v>
      </c>
      <c r="D440" s="248"/>
      <c r="E440" s="248"/>
      <c r="F440" s="248"/>
      <c r="G440" s="248"/>
      <c r="H440" s="248"/>
      <c r="I440" s="248"/>
      <c r="J440" s="248"/>
      <c r="K440" s="248"/>
      <c r="L440" s="248"/>
      <c r="M440" s="250">
        <f>IFERROR(VLOOKUP(A440,'GR8-SCHL 9-21-2015'!$A$5:$C$500,3,FALSE),0)</f>
        <v>0</v>
      </c>
      <c r="N440" s="251" t="str">
        <f t="shared" si="6"/>
        <v/>
      </c>
    </row>
    <row r="441" spans="1:14" x14ac:dyDescent="0.25">
      <c r="A441" s="248" t="s">
        <v>485</v>
      </c>
      <c r="B441" s="249" t="s">
        <v>540</v>
      </c>
      <c r="C441" s="248">
        <v>2570</v>
      </c>
      <c r="D441" s="248"/>
      <c r="E441" s="248"/>
      <c r="F441" s="248"/>
      <c r="G441" s="248"/>
      <c r="H441" s="248"/>
      <c r="I441" s="248"/>
      <c r="J441" s="248"/>
      <c r="K441" s="248"/>
      <c r="L441" s="248"/>
      <c r="M441" s="250">
        <f>IFERROR(VLOOKUP(A441,'GR8-SCHL 9-21-2015'!$A$5:$C$500,3,FALSE),0)</f>
        <v>0</v>
      </c>
      <c r="N441" s="251" t="str">
        <f t="shared" si="6"/>
        <v/>
      </c>
    </row>
    <row r="442" spans="1:14" x14ac:dyDescent="0.25">
      <c r="A442" s="248" t="s">
        <v>486</v>
      </c>
      <c r="B442" s="249" t="s">
        <v>65</v>
      </c>
      <c r="C442" s="248">
        <v>2936</v>
      </c>
      <c r="D442" s="248"/>
      <c r="E442" s="248"/>
      <c r="F442" s="248"/>
      <c r="G442" s="248"/>
      <c r="H442" s="248"/>
      <c r="I442" s="248"/>
      <c r="J442" s="248"/>
      <c r="K442" s="248"/>
      <c r="L442" s="248"/>
      <c r="M442" s="250">
        <f>IFERROR(VLOOKUP(A442,'GR8-SCHL 9-21-2015'!$A$5:$C$500,3,FALSE),0)</f>
        <v>0</v>
      </c>
      <c r="N442" s="251" t="str">
        <f t="shared" si="6"/>
        <v/>
      </c>
    </row>
    <row r="443" spans="1:14" x14ac:dyDescent="0.25">
      <c r="A443" s="248" t="s">
        <v>487</v>
      </c>
      <c r="B443" s="249" t="s">
        <v>66</v>
      </c>
      <c r="C443" s="248">
        <v>1654</v>
      </c>
      <c r="D443" s="248"/>
      <c r="E443" s="248"/>
      <c r="F443" s="248"/>
      <c r="G443" s="248"/>
      <c r="H443" s="248"/>
      <c r="I443" s="248"/>
      <c r="J443" s="248"/>
      <c r="K443" s="248"/>
      <c r="L443" s="248"/>
      <c r="M443" s="250">
        <f>IFERROR(VLOOKUP(A443,'GR8-SCHL 9-21-2015'!$A$5:$C$500,3,FALSE),0)</f>
        <v>0</v>
      </c>
      <c r="N443" s="251" t="str">
        <f t="shared" si="6"/>
        <v/>
      </c>
    </row>
    <row r="444" spans="1:14" x14ac:dyDescent="0.25">
      <c r="A444" s="248" t="s">
        <v>488</v>
      </c>
      <c r="B444" s="249" t="s">
        <v>541</v>
      </c>
      <c r="C444" s="248">
        <v>1569</v>
      </c>
      <c r="D444" s="248"/>
      <c r="E444" s="248"/>
      <c r="F444" s="248"/>
      <c r="G444" s="248"/>
      <c r="H444" s="248"/>
      <c r="I444" s="248"/>
      <c r="J444" s="248"/>
      <c r="K444" s="248"/>
      <c r="L444" s="248"/>
      <c r="M444" s="250">
        <f>IFERROR(VLOOKUP(A444,'GR8-SCHL 9-21-2015'!$A$5:$C$500,3,FALSE),0)</f>
        <v>0</v>
      </c>
      <c r="N444" s="251" t="str">
        <f t="shared" si="6"/>
        <v/>
      </c>
    </row>
    <row r="445" spans="1:14" x14ac:dyDescent="0.25">
      <c r="A445" s="248" t="s">
        <v>489</v>
      </c>
      <c r="B445" s="249" t="s">
        <v>128</v>
      </c>
      <c r="C445" s="248">
        <v>1642</v>
      </c>
      <c r="D445" s="248"/>
      <c r="E445" s="248"/>
      <c r="F445" s="248"/>
      <c r="G445" s="248"/>
      <c r="H445" s="248"/>
      <c r="I445" s="248"/>
      <c r="J445" s="248"/>
      <c r="K445" s="248"/>
      <c r="L445" s="248"/>
      <c r="M445" s="250">
        <f>IFERROR(VLOOKUP(A445,'GR8-SCHL 9-21-2015'!$A$5:$C$500,3,FALSE),0)</f>
        <v>0</v>
      </c>
      <c r="N445" s="251" t="str">
        <f t="shared" si="6"/>
        <v/>
      </c>
    </row>
    <row r="446" spans="1:14" x14ac:dyDescent="0.25">
      <c r="A446" s="248" t="s">
        <v>571</v>
      </c>
      <c r="B446" s="249" t="s">
        <v>548</v>
      </c>
      <c r="C446" s="248">
        <v>113</v>
      </c>
      <c r="D446" s="248"/>
      <c r="E446" s="248"/>
      <c r="F446" s="248"/>
      <c r="G446" s="248"/>
      <c r="H446" s="248"/>
      <c r="I446" s="248"/>
      <c r="J446" s="248"/>
      <c r="K446" s="248"/>
      <c r="L446" s="248"/>
      <c r="M446" s="250">
        <f>IFERROR(VLOOKUP(A446,'GR8-SCHL 9-21-2015'!$A$5:$C$500,3,FALSE),0)</f>
        <v>0</v>
      </c>
      <c r="N446" s="251" t="str">
        <f t="shared" si="6"/>
        <v/>
      </c>
    </row>
    <row r="447" spans="1:14" x14ac:dyDescent="0.25">
      <c r="A447" s="248" t="s">
        <v>838</v>
      </c>
      <c r="B447" s="249" t="s">
        <v>839</v>
      </c>
      <c r="C447" s="248">
        <v>355</v>
      </c>
      <c r="D447" s="248"/>
      <c r="E447" s="248"/>
      <c r="F447" s="248"/>
      <c r="G447" s="248"/>
      <c r="H447" s="248"/>
      <c r="I447" s="248"/>
      <c r="J447" s="248"/>
      <c r="K447" s="248"/>
      <c r="L447" s="248"/>
      <c r="M447" s="250">
        <f>IFERROR(VLOOKUP(A447,'GR8-SCHL 9-21-2015'!$A$5:$C$500,3,FALSE),0)</f>
        <v>0</v>
      </c>
      <c r="N447" s="251" t="str">
        <f t="shared" si="6"/>
        <v/>
      </c>
    </row>
    <row r="448" spans="1:14" x14ac:dyDescent="0.25">
      <c r="A448" s="248" t="s">
        <v>840</v>
      </c>
      <c r="B448" s="249" t="s">
        <v>841</v>
      </c>
      <c r="C448" s="248">
        <v>680</v>
      </c>
      <c r="D448" s="248">
        <v>69</v>
      </c>
      <c r="E448" s="248">
        <v>72</v>
      </c>
      <c r="F448" s="248">
        <v>69</v>
      </c>
      <c r="G448" s="248">
        <v>72</v>
      </c>
      <c r="H448" s="248">
        <v>63</v>
      </c>
      <c r="I448" s="248">
        <v>38</v>
      </c>
      <c r="J448" s="248">
        <v>39</v>
      </c>
      <c r="K448" s="248"/>
      <c r="L448" s="248"/>
      <c r="M448" s="250">
        <f>IFERROR(VLOOKUP(A448,'GR8-SCHL 9-21-2015'!$A$5:$C$500,3,FALSE),0)</f>
        <v>0</v>
      </c>
      <c r="N448" s="251" t="str">
        <f t="shared" si="6"/>
        <v/>
      </c>
    </row>
    <row r="449" spans="1:14" x14ac:dyDescent="0.25">
      <c r="A449" s="248" t="s">
        <v>490</v>
      </c>
      <c r="B449" s="249" t="s">
        <v>67</v>
      </c>
      <c r="C449" s="248">
        <v>2474</v>
      </c>
      <c r="D449" s="248"/>
      <c r="E449" s="248"/>
      <c r="F449" s="248"/>
      <c r="G449" s="248"/>
      <c r="H449" s="248"/>
      <c r="I449" s="248"/>
      <c r="J449" s="248"/>
      <c r="K449" s="248"/>
      <c r="L449" s="248"/>
      <c r="M449" s="250">
        <f>IFERROR(VLOOKUP(A449,'GR8-SCHL 9-21-2015'!$A$5:$C$500,3,FALSE),0)</f>
        <v>0</v>
      </c>
      <c r="N449" s="251" t="str">
        <f t="shared" si="6"/>
        <v/>
      </c>
    </row>
    <row r="450" spans="1:14" x14ac:dyDescent="0.25">
      <c r="A450" s="248" t="s">
        <v>491</v>
      </c>
      <c r="B450" s="249" t="s">
        <v>556</v>
      </c>
      <c r="C450" s="248">
        <v>1473</v>
      </c>
      <c r="D450" s="248"/>
      <c r="E450" s="248"/>
      <c r="F450" s="248"/>
      <c r="G450" s="248"/>
      <c r="H450" s="248"/>
      <c r="I450" s="248"/>
      <c r="J450" s="248"/>
      <c r="K450" s="248"/>
      <c r="L450" s="248"/>
      <c r="M450" s="250">
        <f>IFERROR(VLOOKUP(A450,'GR8-SCHL 9-21-2015'!$A$5:$C$500,3,FALSE),0)</f>
        <v>0</v>
      </c>
      <c r="N450" s="251" t="str">
        <f t="shared" si="6"/>
        <v/>
      </c>
    </row>
    <row r="451" spans="1:14" x14ac:dyDescent="0.25">
      <c r="A451" s="248" t="s">
        <v>492</v>
      </c>
      <c r="B451" s="249" t="s">
        <v>910</v>
      </c>
      <c r="C451" s="248">
        <v>76</v>
      </c>
      <c r="D451" s="248"/>
      <c r="E451" s="248"/>
      <c r="F451" s="248"/>
      <c r="G451" s="248"/>
      <c r="H451" s="248"/>
      <c r="I451" s="248"/>
      <c r="J451" s="248">
        <v>3</v>
      </c>
      <c r="K451" s="248">
        <v>9</v>
      </c>
      <c r="L451" s="248">
        <v>14</v>
      </c>
      <c r="M451" s="250">
        <f>IFERROR(VLOOKUP(A451,'GR8-SCHL 9-21-2015'!$A$5:$C$500,3,FALSE),0)</f>
        <v>0</v>
      </c>
      <c r="N451" s="251">
        <f t="shared" si="6"/>
        <v>14</v>
      </c>
    </row>
    <row r="452" spans="1:14" x14ac:dyDescent="0.25">
      <c r="A452" s="248" t="s">
        <v>493</v>
      </c>
      <c r="B452" s="249" t="s">
        <v>68</v>
      </c>
      <c r="C452" s="248">
        <v>3068</v>
      </c>
      <c r="D452" s="248"/>
      <c r="E452" s="248"/>
      <c r="F452" s="248"/>
      <c r="G452" s="248"/>
      <c r="H452" s="248"/>
      <c r="I452" s="248"/>
      <c r="J452" s="248"/>
      <c r="K452" s="248"/>
      <c r="L452" s="248"/>
      <c r="M452" s="250">
        <f>IFERROR(VLOOKUP(A452,'GR8-SCHL 9-21-2015'!$A$5:$C$500,3,FALSE),0)</f>
        <v>0</v>
      </c>
      <c r="N452" s="251" t="str">
        <f t="shared" ref="N452:N475" si="7">IF(L452="","",L452-M452)</f>
        <v/>
      </c>
    </row>
    <row r="453" spans="1:14" x14ac:dyDescent="0.25">
      <c r="A453" s="248" t="s">
        <v>494</v>
      </c>
      <c r="B453" s="249" t="s">
        <v>69</v>
      </c>
      <c r="C453" s="248">
        <v>2162</v>
      </c>
      <c r="D453" s="248"/>
      <c r="E453" s="248"/>
      <c r="F453" s="248"/>
      <c r="G453" s="248"/>
      <c r="H453" s="248"/>
      <c r="I453" s="248"/>
      <c r="J453" s="248"/>
      <c r="K453" s="248"/>
      <c r="L453" s="248"/>
      <c r="M453" s="250">
        <f>IFERROR(VLOOKUP(A453,'GR8-SCHL 9-21-2015'!$A$5:$C$500,3,FALSE),0)</f>
        <v>0</v>
      </c>
      <c r="N453" s="251" t="str">
        <f t="shared" si="7"/>
        <v/>
      </c>
    </row>
    <row r="454" spans="1:14" x14ac:dyDescent="0.25">
      <c r="A454" s="248" t="s">
        <v>495</v>
      </c>
      <c r="B454" s="249" t="s">
        <v>129</v>
      </c>
      <c r="C454" s="248">
        <v>1937</v>
      </c>
      <c r="D454" s="248"/>
      <c r="E454" s="248"/>
      <c r="F454" s="248"/>
      <c r="G454" s="248"/>
      <c r="H454" s="248"/>
      <c r="I454" s="248"/>
      <c r="J454" s="248"/>
      <c r="K454" s="248"/>
      <c r="L454" s="248"/>
      <c r="M454" s="250">
        <f>IFERROR(VLOOKUP(A454,'GR8-SCHL 9-21-2015'!$A$5:$C$500,3,FALSE),0)</f>
        <v>0</v>
      </c>
      <c r="N454" s="251" t="str">
        <f t="shared" si="7"/>
        <v/>
      </c>
    </row>
    <row r="455" spans="1:14" x14ac:dyDescent="0.25">
      <c r="A455" s="248" t="s">
        <v>496</v>
      </c>
      <c r="B455" s="249" t="s">
        <v>130</v>
      </c>
      <c r="C455" s="248">
        <v>2916</v>
      </c>
      <c r="D455" s="248"/>
      <c r="E455" s="248"/>
      <c r="F455" s="248"/>
      <c r="G455" s="248"/>
      <c r="H455" s="248"/>
      <c r="I455" s="248"/>
      <c r="J455" s="248"/>
      <c r="K455" s="248"/>
      <c r="L455" s="248"/>
      <c r="M455" s="250">
        <f>IFERROR(VLOOKUP(A455,'GR8-SCHL 9-21-2015'!$A$5:$C$500,3,FALSE),0)</f>
        <v>0</v>
      </c>
      <c r="N455" s="251" t="str">
        <f t="shared" si="7"/>
        <v/>
      </c>
    </row>
    <row r="456" spans="1:14" x14ac:dyDescent="0.25">
      <c r="A456" s="248" t="s">
        <v>497</v>
      </c>
      <c r="B456" s="249" t="s">
        <v>131</v>
      </c>
      <c r="C456" s="248">
        <v>1622</v>
      </c>
      <c r="D456" s="248"/>
      <c r="E456" s="248"/>
      <c r="F456" s="248"/>
      <c r="G456" s="248"/>
      <c r="H456" s="248"/>
      <c r="I456" s="248"/>
      <c r="J456" s="248"/>
      <c r="K456" s="248"/>
      <c r="L456" s="248"/>
      <c r="M456" s="250">
        <f>IFERROR(VLOOKUP(A456,'GR8-SCHL 9-21-2015'!$A$5:$C$500,3,FALSE),0)</f>
        <v>0</v>
      </c>
      <c r="N456" s="251" t="str">
        <f t="shared" si="7"/>
        <v/>
      </c>
    </row>
    <row r="457" spans="1:14" x14ac:dyDescent="0.25">
      <c r="A457" s="248" t="s">
        <v>498</v>
      </c>
      <c r="B457" s="249" t="s">
        <v>516</v>
      </c>
      <c r="C457" s="248">
        <v>2822</v>
      </c>
      <c r="D457" s="248"/>
      <c r="E457" s="248"/>
      <c r="F457" s="248"/>
      <c r="G457" s="248"/>
      <c r="H457" s="248"/>
      <c r="I457" s="248"/>
      <c r="J457" s="248"/>
      <c r="K457" s="248"/>
      <c r="L457" s="248"/>
      <c r="M457" s="250">
        <f>IFERROR(VLOOKUP(A457,'GR8-SCHL 9-21-2015'!$A$5:$C$500,3,FALSE),0)</f>
        <v>0</v>
      </c>
      <c r="N457" s="251" t="str">
        <f t="shared" si="7"/>
        <v/>
      </c>
    </row>
    <row r="458" spans="1:14" x14ac:dyDescent="0.25">
      <c r="A458" s="248" t="s">
        <v>499</v>
      </c>
      <c r="B458" s="249" t="s">
        <v>570</v>
      </c>
      <c r="C458" s="248">
        <v>909</v>
      </c>
      <c r="D458" s="248"/>
      <c r="E458" s="248"/>
      <c r="F458" s="248"/>
      <c r="G458" s="248"/>
      <c r="H458" s="248"/>
      <c r="I458" s="248"/>
      <c r="J458" s="248"/>
      <c r="K458" s="248"/>
      <c r="L458" s="248"/>
      <c r="M458" s="250">
        <f>IFERROR(VLOOKUP(A458,'GR8-SCHL 9-21-2015'!$A$5:$C$500,3,FALSE),0)</f>
        <v>0</v>
      </c>
      <c r="N458" s="251" t="str">
        <f t="shared" si="7"/>
        <v/>
      </c>
    </row>
    <row r="459" spans="1:14" x14ac:dyDescent="0.25">
      <c r="A459" s="248" t="s">
        <v>500</v>
      </c>
      <c r="B459" s="249" t="s">
        <v>87</v>
      </c>
      <c r="C459" s="248">
        <v>505</v>
      </c>
      <c r="D459" s="248"/>
      <c r="E459" s="248"/>
      <c r="F459" s="248"/>
      <c r="G459" s="248"/>
      <c r="H459" s="248"/>
      <c r="I459" s="248"/>
      <c r="J459" s="248"/>
      <c r="K459" s="248"/>
      <c r="L459" s="248"/>
      <c r="M459" s="250">
        <f>IFERROR(VLOOKUP(A459,'GR8-SCHL 9-21-2015'!$A$5:$C$500,3,FALSE),0)</f>
        <v>0</v>
      </c>
      <c r="N459" s="251" t="str">
        <f t="shared" si="7"/>
        <v/>
      </c>
    </row>
    <row r="460" spans="1:14" x14ac:dyDescent="0.25">
      <c r="A460" s="248" t="s">
        <v>1368</v>
      </c>
      <c r="B460" s="249" t="s">
        <v>1369</v>
      </c>
      <c r="C460" s="248">
        <v>46</v>
      </c>
      <c r="D460" s="248"/>
      <c r="E460" s="248"/>
      <c r="F460" s="248"/>
      <c r="G460" s="248"/>
      <c r="H460" s="248"/>
      <c r="I460" s="248"/>
      <c r="J460" s="248">
        <v>1</v>
      </c>
      <c r="K460" s="248">
        <v>6</v>
      </c>
      <c r="L460" s="248">
        <v>3</v>
      </c>
      <c r="M460" s="250">
        <f>IFERROR(VLOOKUP(A460,'GR8-SCHL 9-21-2015'!$A$5:$C$500,3,FALSE),0)</f>
        <v>0</v>
      </c>
      <c r="N460" s="251">
        <f t="shared" si="7"/>
        <v>3</v>
      </c>
    </row>
    <row r="461" spans="1:14" x14ac:dyDescent="0.25">
      <c r="A461" s="248" t="s">
        <v>569</v>
      </c>
      <c r="B461" s="249" t="s">
        <v>568</v>
      </c>
      <c r="C461" s="248">
        <v>178</v>
      </c>
      <c r="D461" s="248"/>
      <c r="E461" s="248"/>
      <c r="F461" s="248"/>
      <c r="G461" s="248"/>
      <c r="H461" s="248"/>
      <c r="I461" s="248"/>
      <c r="J461" s="248">
        <v>2</v>
      </c>
      <c r="K461" s="248">
        <v>14</v>
      </c>
      <c r="L461" s="248">
        <v>26</v>
      </c>
      <c r="M461" s="250">
        <f>IFERROR(VLOOKUP(A461,'GR8-SCHL 9-21-2015'!$A$5:$C$500,3,FALSE),0)</f>
        <v>0</v>
      </c>
      <c r="N461" s="251">
        <f t="shared" si="7"/>
        <v>26</v>
      </c>
    </row>
    <row r="462" spans="1:14" x14ac:dyDescent="0.25">
      <c r="A462" s="248" t="s">
        <v>567</v>
      </c>
      <c r="B462" s="249" t="s">
        <v>553</v>
      </c>
      <c r="C462" s="248">
        <v>185</v>
      </c>
      <c r="D462" s="248"/>
      <c r="E462" s="248"/>
      <c r="F462" s="248"/>
      <c r="G462" s="248"/>
      <c r="H462" s="248"/>
      <c r="I462" s="248"/>
      <c r="J462" s="248"/>
      <c r="K462" s="248"/>
      <c r="L462" s="248"/>
      <c r="M462" s="250">
        <f>IFERROR(VLOOKUP(A462,'GR8-SCHL 9-21-2015'!$A$5:$C$500,3,FALSE),0)</f>
        <v>0</v>
      </c>
      <c r="N462" s="251" t="str">
        <f t="shared" si="7"/>
        <v/>
      </c>
    </row>
    <row r="463" spans="1:14" x14ac:dyDescent="0.25">
      <c r="A463" s="248" t="s">
        <v>566</v>
      </c>
      <c r="B463" s="249" t="s">
        <v>565</v>
      </c>
      <c r="C463" s="248">
        <v>364</v>
      </c>
      <c r="D463" s="248"/>
      <c r="E463" s="248">
        <v>1</v>
      </c>
      <c r="F463" s="248"/>
      <c r="G463" s="248"/>
      <c r="H463" s="248">
        <v>3</v>
      </c>
      <c r="I463" s="248">
        <v>3</v>
      </c>
      <c r="J463" s="248">
        <v>26</v>
      </c>
      <c r="K463" s="248">
        <v>46</v>
      </c>
      <c r="L463" s="248">
        <v>69</v>
      </c>
      <c r="M463" s="250">
        <f>IFERROR(VLOOKUP(A463,'GR8-SCHL 9-21-2015'!$A$5:$C$500,3,FALSE),0)</f>
        <v>0</v>
      </c>
      <c r="N463" s="251">
        <f t="shared" si="7"/>
        <v>69</v>
      </c>
    </row>
    <row r="464" spans="1:14" x14ac:dyDescent="0.25">
      <c r="A464" s="248" t="s">
        <v>501</v>
      </c>
      <c r="B464" s="249" t="s">
        <v>70</v>
      </c>
      <c r="C464" s="248">
        <v>92</v>
      </c>
      <c r="D464" s="248"/>
      <c r="E464" s="248"/>
      <c r="F464" s="248"/>
      <c r="G464" s="248"/>
      <c r="H464" s="248"/>
      <c r="I464" s="248"/>
      <c r="J464" s="248"/>
      <c r="K464" s="248"/>
      <c r="L464" s="248"/>
      <c r="M464" s="250">
        <f>IFERROR(VLOOKUP(A464,'GR8-SCHL 9-21-2015'!$A$5:$C$500,3,FALSE),0)</f>
        <v>0</v>
      </c>
      <c r="N464" s="251" t="str">
        <f t="shared" si="7"/>
        <v/>
      </c>
    </row>
    <row r="465" spans="1:14" x14ac:dyDescent="0.25">
      <c r="A465" s="248" t="s">
        <v>564</v>
      </c>
      <c r="B465" s="249" t="s">
        <v>958</v>
      </c>
      <c r="C465" s="248">
        <v>14</v>
      </c>
      <c r="D465" s="248"/>
      <c r="E465" s="248"/>
      <c r="F465" s="248"/>
      <c r="G465" s="248"/>
      <c r="H465" s="248"/>
      <c r="I465" s="248"/>
      <c r="J465" s="248"/>
      <c r="K465" s="248"/>
      <c r="L465" s="248"/>
      <c r="M465" s="250">
        <f>IFERROR(VLOOKUP(A465,'GR8-SCHL 9-21-2015'!$A$5:$C$500,3,FALSE),0)</f>
        <v>0</v>
      </c>
      <c r="N465" s="251" t="str">
        <f t="shared" si="7"/>
        <v/>
      </c>
    </row>
    <row r="466" spans="1:14" x14ac:dyDescent="0.25">
      <c r="A466" s="248" t="s">
        <v>502</v>
      </c>
      <c r="B466" s="249" t="s">
        <v>911</v>
      </c>
      <c r="C466" s="248">
        <v>116</v>
      </c>
      <c r="D466" s="248"/>
      <c r="E466" s="248"/>
      <c r="F466" s="248"/>
      <c r="G466" s="248"/>
      <c r="H466" s="248"/>
      <c r="I466" s="248"/>
      <c r="J466" s="248">
        <v>3</v>
      </c>
      <c r="K466" s="248">
        <v>15</v>
      </c>
      <c r="L466" s="248">
        <v>29</v>
      </c>
      <c r="M466" s="250">
        <f>IFERROR(VLOOKUP(A466,'GR8-SCHL 9-21-2015'!$A$5:$C$500,3,FALSE),0)</f>
        <v>0</v>
      </c>
      <c r="N466" s="251">
        <f t="shared" si="7"/>
        <v>29</v>
      </c>
    </row>
    <row r="467" spans="1:14" x14ac:dyDescent="0.25">
      <c r="A467" s="248" t="s">
        <v>503</v>
      </c>
      <c r="B467" s="249" t="s">
        <v>88</v>
      </c>
      <c r="C467" s="248">
        <v>97</v>
      </c>
      <c r="D467" s="248"/>
      <c r="E467" s="248"/>
      <c r="F467" s="248"/>
      <c r="G467" s="248"/>
      <c r="H467" s="248"/>
      <c r="I467" s="248"/>
      <c r="J467" s="248"/>
      <c r="K467" s="248">
        <v>4</v>
      </c>
      <c r="L467" s="248">
        <v>5</v>
      </c>
      <c r="M467" s="250">
        <f>IFERROR(VLOOKUP(A467,'GR8-SCHL 9-21-2015'!$A$5:$C$500,3,FALSE),0)</f>
        <v>0</v>
      </c>
      <c r="N467" s="251">
        <f t="shared" si="7"/>
        <v>5</v>
      </c>
    </row>
    <row r="468" spans="1:14" x14ac:dyDescent="0.25">
      <c r="A468" s="248" t="s">
        <v>504</v>
      </c>
      <c r="B468" s="249" t="s">
        <v>563</v>
      </c>
      <c r="C468" s="248">
        <v>67</v>
      </c>
      <c r="D468" s="248"/>
      <c r="E468" s="248"/>
      <c r="F468" s="248"/>
      <c r="G468" s="248"/>
      <c r="H468" s="248"/>
      <c r="I468" s="248"/>
      <c r="J468" s="248">
        <v>1</v>
      </c>
      <c r="K468" s="248"/>
      <c r="L468" s="248">
        <v>2</v>
      </c>
      <c r="M468" s="250">
        <f>IFERROR(VLOOKUP(A468,'GR8-SCHL 9-21-2015'!$A$5:$C$500,3,FALSE),0)</f>
        <v>0</v>
      </c>
      <c r="N468" s="251">
        <f t="shared" si="7"/>
        <v>2</v>
      </c>
    </row>
    <row r="469" spans="1:14" x14ac:dyDescent="0.25">
      <c r="A469" s="248" t="s">
        <v>562</v>
      </c>
      <c r="B469" s="249" t="s">
        <v>525</v>
      </c>
      <c r="C469" s="248">
        <v>73</v>
      </c>
      <c r="D469" s="248"/>
      <c r="E469" s="248"/>
      <c r="F469" s="248"/>
      <c r="G469" s="248"/>
      <c r="H469" s="248"/>
      <c r="I469" s="248"/>
      <c r="J469" s="248">
        <v>3</v>
      </c>
      <c r="K469" s="248">
        <v>9</v>
      </c>
      <c r="L469" s="248">
        <v>10</v>
      </c>
      <c r="M469" s="250">
        <f>IFERROR(VLOOKUP(A469,'GR8-SCHL 9-21-2015'!$A$5:$C$500,3,FALSE),0)</f>
        <v>0</v>
      </c>
      <c r="N469" s="251">
        <f t="shared" si="7"/>
        <v>10</v>
      </c>
    </row>
    <row r="470" spans="1:14" x14ac:dyDescent="0.25">
      <c r="A470" s="248" t="s">
        <v>505</v>
      </c>
      <c r="B470" s="249" t="s">
        <v>561</v>
      </c>
      <c r="C470" s="248">
        <v>59</v>
      </c>
      <c r="D470" s="248"/>
      <c r="E470" s="248"/>
      <c r="F470" s="248"/>
      <c r="G470" s="248"/>
      <c r="H470" s="248">
        <v>4</v>
      </c>
      <c r="I470" s="248">
        <v>6</v>
      </c>
      <c r="J470" s="248">
        <v>11</v>
      </c>
      <c r="K470" s="248">
        <v>12</v>
      </c>
      <c r="L470" s="248">
        <v>6</v>
      </c>
      <c r="M470" s="250">
        <f>IFERROR(VLOOKUP(A470,'GR8-SCHL 9-21-2015'!$A$5:$C$500,3,FALSE),0)</f>
        <v>0</v>
      </c>
      <c r="N470" s="251">
        <f t="shared" si="7"/>
        <v>6</v>
      </c>
    </row>
    <row r="471" spans="1:14" x14ac:dyDescent="0.25">
      <c r="A471" s="248" t="s">
        <v>506</v>
      </c>
      <c r="B471" s="249" t="s">
        <v>547</v>
      </c>
      <c r="C471" s="248">
        <v>95</v>
      </c>
      <c r="D471" s="248">
        <v>1</v>
      </c>
      <c r="E471" s="248">
        <v>1</v>
      </c>
      <c r="F471" s="248">
        <v>3</v>
      </c>
      <c r="G471" s="248">
        <v>2</v>
      </c>
      <c r="H471" s="248">
        <v>5</v>
      </c>
      <c r="I471" s="248">
        <v>5</v>
      </c>
      <c r="J471" s="248">
        <v>8</v>
      </c>
      <c r="K471" s="248">
        <v>8</v>
      </c>
      <c r="L471" s="248">
        <v>8</v>
      </c>
      <c r="M471" s="250">
        <f>IFERROR(VLOOKUP(A471,'GR8-SCHL 9-21-2015'!$A$5:$C$500,3,FALSE),0)</f>
        <v>0</v>
      </c>
      <c r="N471" s="251">
        <f t="shared" si="7"/>
        <v>8</v>
      </c>
    </row>
    <row r="472" spans="1:14" x14ac:dyDescent="0.25">
      <c r="A472" s="248" t="s">
        <v>560</v>
      </c>
      <c r="B472" s="249" t="s">
        <v>559</v>
      </c>
      <c r="C472" s="248">
        <v>281</v>
      </c>
      <c r="D472" s="248"/>
      <c r="E472" s="248"/>
      <c r="F472" s="248"/>
      <c r="G472" s="248"/>
      <c r="H472" s="248"/>
      <c r="I472" s="248"/>
      <c r="J472" s="248"/>
      <c r="K472" s="248"/>
      <c r="L472" s="248"/>
      <c r="M472" s="250">
        <f>IFERROR(VLOOKUP(A472,'GR8-SCHL 9-21-2015'!$A$5:$C$500,3,FALSE),0)</f>
        <v>0</v>
      </c>
      <c r="N472" s="251" t="str">
        <f t="shared" si="7"/>
        <v/>
      </c>
    </row>
    <row r="473" spans="1:14" x14ac:dyDescent="0.25">
      <c r="A473" s="248" t="s">
        <v>558</v>
      </c>
      <c r="B473" s="249" t="s">
        <v>557</v>
      </c>
      <c r="C473" s="248">
        <v>84</v>
      </c>
      <c r="D473" s="248">
        <v>4</v>
      </c>
      <c r="E473" s="248">
        <v>2</v>
      </c>
      <c r="F473" s="248">
        <v>5</v>
      </c>
      <c r="G473" s="248"/>
      <c r="H473" s="248"/>
      <c r="I473" s="248"/>
      <c r="J473" s="248"/>
      <c r="K473" s="248"/>
      <c r="L473" s="248"/>
      <c r="M473" s="250">
        <f>IFERROR(VLOOKUP(A473,'GR8-SCHL 9-21-2015'!$A$5:$C$500,3,FALSE),0)</f>
        <v>0</v>
      </c>
      <c r="N473" s="251" t="str">
        <f t="shared" si="7"/>
        <v/>
      </c>
    </row>
    <row r="474" spans="1:14" x14ac:dyDescent="0.25">
      <c r="A474" s="248" t="s">
        <v>507</v>
      </c>
      <c r="B474" s="249" t="s">
        <v>971</v>
      </c>
      <c r="C474" s="248">
        <v>209</v>
      </c>
      <c r="D474" s="248">
        <v>6</v>
      </c>
      <c r="E474" s="248">
        <v>20</v>
      </c>
      <c r="F474" s="248">
        <v>11</v>
      </c>
      <c r="G474" s="248">
        <v>3</v>
      </c>
      <c r="H474" s="248">
        <v>7</v>
      </c>
      <c r="I474" s="248">
        <v>4</v>
      </c>
      <c r="J474" s="248">
        <v>9</v>
      </c>
      <c r="K474" s="248">
        <v>11</v>
      </c>
      <c r="L474" s="248">
        <v>17</v>
      </c>
      <c r="M474" s="250">
        <f>IFERROR(VLOOKUP(A474,'GR8-SCHL 9-21-2015'!$A$5:$C$500,3,FALSE),0)</f>
        <v>1</v>
      </c>
      <c r="N474" s="251">
        <f t="shared" si="7"/>
        <v>16</v>
      </c>
    </row>
    <row r="475" spans="1:14" x14ac:dyDescent="0.25">
      <c r="A475" s="252" t="s">
        <v>508</v>
      </c>
      <c r="B475" s="253" t="s">
        <v>850</v>
      </c>
      <c r="C475" s="254">
        <f>SUM(C3:C474)</f>
        <v>351806</v>
      </c>
      <c r="D475" s="254">
        <f t="shared" ref="D475:L475" si="8">SUM(D3:D474)</f>
        <v>24002</v>
      </c>
      <c r="E475" s="254">
        <f t="shared" si="8"/>
        <v>26193</v>
      </c>
      <c r="F475" s="254">
        <f t="shared" si="8"/>
        <v>27253</v>
      </c>
      <c r="G475" s="254">
        <f t="shared" si="8"/>
        <v>27677</v>
      </c>
      <c r="H475" s="254">
        <f t="shared" si="8"/>
        <v>26739</v>
      </c>
      <c r="I475" s="254">
        <f t="shared" si="8"/>
        <v>25107</v>
      </c>
      <c r="J475" s="254">
        <f t="shared" si="8"/>
        <v>25587</v>
      </c>
      <c r="K475" s="254">
        <f t="shared" si="8"/>
        <v>26223</v>
      </c>
      <c r="L475" s="254">
        <f t="shared" si="8"/>
        <v>26354</v>
      </c>
      <c r="M475" s="250">
        <f>IFERROR(VLOOKUP(A475,'GR8-SCHL 9-21-2015'!$A$5:$C$500,3,FALSE),0)</f>
        <v>3463</v>
      </c>
      <c r="N475" s="251">
        <f t="shared" si="7"/>
        <v>22891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A3:D71"/>
  <sheetViews>
    <sheetView workbookViewId="0">
      <pane xSplit="2" ySplit="4" topLeftCell="C20" activePane="bottomRight" state="frozen"/>
      <selection pane="topRight" activeCell="C1" sqref="C1"/>
      <selection pane="bottomLeft" activeCell="A5" sqref="A5"/>
      <selection pane="bottomRight" activeCell="B24" sqref="B24"/>
    </sheetView>
  </sheetViews>
  <sheetFormatPr defaultColWidth="8.85546875" defaultRowHeight="15" x14ac:dyDescent="0.25"/>
  <cols>
    <col min="1" max="1" width="10.7109375" style="255" customWidth="1"/>
    <col min="2" max="2" width="34.28515625" style="255" bestFit="1" customWidth="1"/>
    <col min="3" max="3" width="17.85546875" style="255" bestFit="1" customWidth="1"/>
    <col min="4" max="4" width="10.7109375" style="255" bestFit="1" customWidth="1"/>
    <col min="5" max="16384" width="8.85546875" style="255"/>
  </cols>
  <sheetData>
    <row r="3" spans="1:4" x14ac:dyDescent="0.25">
      <c r="A3" s="255" t="s">
        <v>922</v>
      </c>
      <c r="C3" s="255" t="s">
        <v>964</v>
      </c>
    </row>
    <row r="4" spans="1:4" x14ac:dyDescent="0.25">
      <c r="A4" s="255" t="s">
        <v>916</v>
      </c>
      <c r="B4" s="255" t="s">
        <v>813</v>
      </c>
      <c r="C4" s="255" t="s">
        <v>807</v>
      </c>
      <c r="D4" s="255" t="s">
        <v>5218</v>
      </c>
    </row>
    <row r="5" spans="1:4" x14ac:dyDescent="0.25">
      <c r="A5" s="255" t="s">
        <v>133</v>
      </c>
      <c r="B5" s="255" t="s">
        <v>1387</v>
      </c>
      <c r="C5" s="256">
        <v>16</v>
      </c>
      <c r="D5" s="256">
        <v>16</v>
      </c>
    </row>
    <row r="6" spans="1:4" x14ac:dyDescent="0.25">
      <c r="A6" s="255" t="s">
        <v>140</v>
      </c>
      <c r="B6" s="255" t="s">
        <v>854</v>
      </c>
      <c r="C6" s="256">
        <v>17</v>
      </c>
      <c r="D6" s="256">
        <v>17</v>
      </c>
    </row>
    <row r="7" spans="1:4" x14ac:dyDescent="0.25">
      <c r="A7" s="255" t="s">
        <v>152</v>
      </c>
      <c r="B7" s="255" t="s">
        <v>790</v>
      </c>
      <c r="C7" s="256">
        <v>15</v>
      </c>
      <c r="D7" s="256">
        <v>15</v>
      </c>
    </row>
    <row r="8" spans="1:4" x14ac:dyDescent="0.25">
      <c r="A8" s="255" t="s">
        <v>159</v>
      </c>
      <c r="B8" s="255" t="s">
        <v>786</v>
      </c>
      <c r="C8" s="256">
        <v>37</v>
      </c>
      <c r="D8" s="256">
        <v>37</v>
      </c>
    </row>
    <row r="9" spans="1:4" x14ac:dyDescent="0.25">
      <c r="A9" s="255" t="s">
        <v>188</v>
      </c>
      <c r="B9" s="255" t="s">
        <v>766</v>
      </c>
      <c r="C9" s="256">
        <v>36</v>
      </c>
      <c r="D9" s="256">
        <v>36</v>
      </c>
    </row>
    <row r="10" spans="1:4" x14ac:dyDescent="0.25">
      <c r="A10" s="255" t="s">
        <v>192</v>
      </c>
      <c r="B10" s="255" t="s">
        <v>101</v>
      </c>
      <c r="C10" s="256">
        <v>20</v>
      </c>
      <c r="D10" s="256">
        <v>20</v>
      </c>
    </row>
    <row r="11" spans="1:4" x14ac:dyDescent="0.25">
      <c r="A11" s="255" t="s">
        <v>199</v>
      </c>
      <c r="B11" s="255" t="s">
        <v>5</v>
      </c>
      <c r="C11" s="256">
        <v>23</v>
      </c>
      <c r="D11" s="256">
        <v>23</v>
      </c>
    </row>
    <row r="12" spans="1:4" x14ac:dyDescent="0.25">
      <c r="A12" s="255" t="s">
        <v>249</v>
      </c>
      <c r="B12" s="255" t="s">
        <v>19</v>
      </c>
      <c r="C12" s="256">
        <v>16</v>
      </c>
      <c r="D12" s="256">
        <v>16</v>
      </c>
    </row>
    <row r="13" spans="1:4" x14ac:dyDescent="0.25">
      <c r="A13" s="255" t="s">
        <v>865</v>
      </c>
      <c r="B13" s="255" t="s">
        <v>866</v>
      </c>
      <c r="C13" s="256">
        <v>48</v>
      </c>
      <c r="D13" s="256">
        <v>48</v>
      </c>
    </row>
    <row r="14" spans="1:4" x14ac:dyDescent="0.25">
      <c r="A14" s="255" t="s">
        <v>284</v>
      </c>
      <c r="B14" s="255" t="s">
        <v>111</v>
      </c>
      <c r="C14" s="256">
        <v>16</v>
      </c>
      <c r="D14" s="256">
        <v>16</v>
      </c>
    </row>
    <row r="15" spans="1:4" x14ac:dyDescent="0.25">
      <c r="A15" s="255" t="s">
        <v>684</v>
      </c>
      <c r="B15" s="255" t="s">
        <v>520</v>
      </c>
      <c r="C15" s="256">
        <v>2</v>
      </c>
      <c r="D15" s="256">
        <v>2</v>
      </c>
    </row>
    <row r="16" spans="1:4" x14ac:dyDescent="0.25">
      <c r="A16" s="255" t="s">
        <v>332</v>
      </c>
      <c r="B16" s="255" t="s">
        <v>650</v>
      </c>
      <c r="C16" s="256">
        <v>27</v>
      </c>
      <c r="D16" s="256">
        <v>27</v>
      </c>
    </row>
    <row r="17" spans="1:4" x14ac:dyDescent="0.25">
      <c r="A17" s="255" t="s">
        <v>932</v>
      </c>
      <c r="B17" s="255" t="s">
        <v>933</v>
      </c>
      <c r="C17" s="256">
        <v>49</v>
      </c>
      <c r="D17" s="256">
        <v>49</v>
      </c>
    </row>
    <row r="18" spans="1:4" x14ac:dyDescent="0.25">
      <c r="A18" s="255" t="s">
        <v>368</v>
      </c>
      <c r="B18" s="255" t="s">
        <v>80</v>
      </c>
      <c r="C18" s="256">
        <v>33</v>
      </c>
      <c r="D18" s="256">
        <v>33</v>
      </c>
    </row>
    <row r="19" spans="1:4" x14ac:dyDescent="0.25">
      <c r="A19" s="255" t="s">
        <v>372</v>
      </c>
      <c r="B19" s="255" t="s">
        <v>522</v>
      </c>
      <c r="C19" s="256">
        <v>72</v>
      </c>
      <c r="D19" s="256">
        <v>72</v>
      </c>
    </row>
    <row r="20" spans="1:4" x14ac:dyDescent="0.25">
      <c r="A20" s="255" t="s">
        <v>373</v>
      </c>
      <c r="B20" s="255" t="s">
        <v>21</v>
      </c>
      <c r="C20" s="256">
        <v>24</v>
      </c>
      <c r="D20" s="256">
        <v>24</v>
      </c>
    </row>
    <row r="21" spans="1:4" x14ac:dyDescent="0.25">
      <c r="A21" s="255" t="s">
        <v>376</v>
      </c>
      <c r="B21" s="255" t="s">
        <v>529</v>
      </c>
      <c r="C21" s="256">
        <v>12</v>
      </c>
      <c r="D21" s="256">
        <v>12</v>
      </c>
    </row>
    <row r="22" spans="1:4" x14ac:dyDescent="0.25">
      <c r="A22" s="255" t="s">
        <v>379</v>
      </c>
      <c r="B22" s="255" t="s">
        <v>114</v>
      </c>
      <c r="C22" s="256">
        <v>217</v>
      </c>
      <c r="D22" s="256">
        <v>217</v>
      </c>
    </row>
    <row r="23" spans="1:4" x14ac:dyDescent="0.25">
      <c r="A23" s="255" t="s">
        <v>617</v>
      </c>
      <c r="B23" s="255" t="s">
        <v>550</v>
      </c>
      <c r="C23" s="256">
        <v>37</v>
      </c>
      <c r="D23" s="256">
        <v>37</v>
      </c>
    </row>
    <row r="24" spans="1:4" x14ac:dyDescent="0.25">
      <c r="A24" s="255" t="s">
        <v>983</v>
      </c>
      <c r="B24" s="255" t="s">
        <v>984</v>
      </c>
      <c r="C24" s="256">
        <v>52</v>
      </c>
      <c r="D24" s="256">
        <v>52</v>
      </c>
    </row>
    <row r="25" spans="1:4" x14ac:dyDescent="0.25">
      <c r="A25" s="255" t="s">
        <v>985</v>
      </c>
      <c r="B25" s="255" t="s">
        <v>986</v>
      </c>
      <c r="C25" s="256">
        <v>26</v>
      </c>
      <c r="D25" s="256">
        <v>26</v>
      </c>
    </row>
    <row r="26" spans="1:4" x14ac:dyDescent="0.25">
      <c r="A26" s="255" t="s">
        <v>380</v>
      </c>
      <c r="B26" s="255" t="s">
        <v>833</v>
      </c>
      <c r="C26" s="256">
        <v>65</v>
      </c>
      <c r="D26" s="256">
        <v>65</v>
      </c>
    </row>
    <row r="27" spans="1:4" x14ac:dyDescent="0.25">
      <c r="A27" s="255" t="s">
        <v>381</v>
      </c>
      <c r="B27" s="255" t="s">
        <v>2</v>
      </c>
      <c r="C27" s="256">
        <v>52</v>
      </c>
      <c r="D27" s="256">
        <v>52</v>
      </c>
    </row>
    <row r="28" spans="1:4" x14ac:dyDescent="0.25">
      <c r="A28" s="255" t="s">
        <v>382</v>
      </c>
      <c r="B28" s="255" t="s">
        <v>616</v>
      </c>
      <c r="C28" s="256">
        <v>72</v>
      </c>
      <c r="D28" s="256">
        <v>72</v>
      </c>
    </row>
    <row r="29" spans="1:4" x14ac:dyDescent="0.25">
      <c r="A29" s="255" t="s">
        <v>385</v>
      </c>
      <c r="B29" s="255" t="s">
        <v>614</v>
      </c>
      <c r="C29" s="256">
        <v>70</v>
      </c>
      <c r="D29" s="256">
        <v>70</v>
      </c>
    </row>
    <row r="30" spans="1:4" x14ac:dyDescent="0.25">
      <c r="A30" s="255" t="s">
        <v>387</v>
      </c>
      <c r="B30" s="255" t="s">
        <v>530</v>
      </c>
      <c r="C30" s="256">
        <v>54</v>
      </c>
      <c r="D30" s="256">
        <v>54</v>
      </c>
    </row>
    <row r="31" spans="1:4" x14ac:dyDescent="0.25">
      <c r="A31" s="255" t="s">
        <v>390</v>
      </c>
      <c r="B31" s="255" t="s">
        <v>533</v>
      </c>
      <c r="C31" s="256">
        <v>47</v>
      </c>
      <c r="D31" s="256">
        <v>47</v>
      </c>
    </row>
    <row r="32" spans="1:4" x14ac:dyDescent="0.25">
      <c r="A32" s="255" t="s">
        <v>613</v>
      </c>
      <c r="B32" s="255" t="s">
        <v>817</v>
      </c>
      <c r="C32" s="256">
        <v>20</v>
      </c>
      <c r="D32" s="256">
        <v>20</v>
      </c>
    </row>
    <row r="33" spans="1:4" x14ac:dyDescent="0.25">
      <c r="A33" s="255" t="s">
        <v>392</v>
      </c>
      <c r="B33" s="255" t="s">
        <v>531</v>
      </c>
      <c r="C33" s="256">
        <v>23</v>
      </c>
      <c r="D33" s="256">
        <v>23</v>
      </c>
    </row>
    <row r="34" spans="1:4" x14ac:dyDescent="0.25">
      <c r="A34" s="255" t="s">
        <v>393</v>
      </c>
      <c r="B34" s="255" t="s">
        <v>539</v>
      </c>
      <c r="C34" s="256">
        <v>90</v>
      </c>
      <c r="D34" s="256">
        <v>90</v>
      </c>
    </row>
    <row r="35" spans="1:4" x14ac:dyDescent="0.25">
      <c r="A35" s="255" t="s">
        <v>396</v>
      </c>
      <c r="B35" s="255" t="s">
        <v>1421</v>
      </c>
      <c r="C35" s="256">
        <v>139</v>
      </c>
      <c r="D35" s="256">
        <v>139</v>
      </c>
    </row>
    <row r="36" spans="1:4" x14ac:dyDescent="0.25">
      <c r="A36" s="255" t="s">
        <v>612</v>
      </c>
      <c r="B36" s="255" t="s">
        <v>894</v>
      </c>
      <c r="C36" s="256">
        <v>44</v>
      </c>
      <c r="D36" s="256">
        <v>44</v>
      </c>
    </row>
    <row r="37" spans="1:4" x14ac:dyDescent="0.25">
      <c r="A37" s="255" t="s">
        <v>399</v>
      </c>
      <c r="B37" s="255" t="s">
        <v>1398</v>
      </c>
      <c r="C37" s="256">
        <v>17</v>
      </c>
      <c r="D37" s="256">
        <v>17</v>
      </c>
    </row>
    <row r="38" spans="1:4" x14ac:dyDescent="0.25">
      <c r="A38" s="255" t="s">
        <v>400</v>
      </c>
      <c r="B38" s="255" t="s">
        <v>609</v>
      </c>
      <c r="C38" s="256">
        <v>43</v>
      </c>
      <c r="D38" s="256">
        <v>43</v>
      </c>
    </row>
    <row r="39" spans="1:4" x14ac:dyDescent="0.25">
      <c r="A39" s="255" t="s">
        <v>940</v>
      </c>
      <c r="B39" s="255" t="s">
        <v>941</v>
      </c>
      <c r="C39" s="256">
        <v>3</v>
      </c>
      <c r="D39" s="256">
        <v>3</v>
      </c>
    </row>
    <row r="40" spans="1:4" x14ac:dyDescent="0.25">
      <c r="A40" s="255" t="s">
        <v>403</v>
      </c>
      <c r="B40" s="255" t="s">
        <v>1423</v>
      </c>
      <c r="C40" s="256">
        <v>26</v>
      </c>
      <c r="D40" s="256">
        <v>26</v>
      </c>
    </row>
    <row r="41" spans="1:4" x14ac:dyDescent="0.25">
      <c r="A41" s="255" t="s">
        <v>404</v>
      </c>
      <c r="B41" s="255" t="s">
        <v>26</v>
      </c>
      <c r="C41" s="256">
        <v>18</v>
      </c>
      <c r="D41" s="256">
        <v>18</v>
      </c>
    </row>
    <row r="42" spans="1:4" x14ac:dyDescent="0.25">
      <c r="A42" s="255" t="s">
        <v>406</v>
      </c>
      <c r="B42" s="255" t="s">
        <v>116</v>
      </c>
      <c r="C42" s="256">
        <v>35</v>
      </c>
      <c r="D42" s="256">
        <v>35</v>
      </c>
    </row>
    <row r="43" spans="1:4" x14ac:dyDescent="0.25">
      <c r="A43" s="255" t="s">
        <v>408</v>
      </c>
      <c r="B43" s="255" t="s">
        <v>28</v>
      </c>
      <c r="C43" s="256">
        <v>101</v>
      </c>
      <c r="D43" s="256">
        <v>101</v>
      </c>
    </row>
    <row r="44" spans="1:4" x14ac:dyDescent="0.25">
      <c r="A44" s="255" t="s">
        <v>409</v>
      </c>
      <c r="B44" s="255" t="s">
        <v>29</v>
      </c>
      <c r="C44" s="256">
        <v>61</v>
      </c>
      <c r="D44" s="256">
        <v>61</v>
      </c>
    </row>
    <row r="45" spans="1:4" x14ac:dyDescent="0.25">
      <c r="A45" s="255" t="s">
        <v>411</v>
      </c>
      <c r="B45" s="255" t="s">
        <v>31</v>
      </c>
      <c r="C45" s="256">
        <v>75</v>
      </c>
      <c r="D45" s="256">
        <v>75</v>
      </c>
    </row>
    <row r="46" spans="1:4" x14ac:dyDescent="0.25">
      <c r="A46" s="255" t="s">
        <v>414</v>
      </c>
      <c r="B46" s="255" t="s">
        <v>12</v>
      </c>
      <c r="C46" s="256">
        <v>135</v>
      </c>
      <c r="D46" s="256">
        <v>135</v>
      </c>
    </row>
    <row r="47" spans="1:4" x14ac:dyDescent="0.25">
      <c r="A47" s="255" t="s">
        <v>420</v>
      </c>
      <c r="B47" s="255" t="s">
        <v>523</v>
      </c>
      <c r="C47" s="256">
        <v>63</v>
      </c>
      <c r="D47" s="256">
        <v>63</v>
      </c>
    </row>
    <row r="48" spans="1:4" x14ac:dyDescent="0.25">
      <c r="A48" s="255" t="s">
        <v>422</v>
      </c>
      <c r="B48" s="255" t="s">
        <v>37</v>
      </c>
      <c r="C48" s="256">
        <v>97</v>
      </c>
      <c r="D48" s="256">
        <v>97</v>
      </c>
    </row>
    <row r="49" spans="1:4" x14ac:dyDescent="0.25">
      <c r="A49" s="255" t="s">
        <v>423</v>
      </c>
      <c r="B49" s="255" t="s">
        <v>38</v>
      </c>
      <c r="C49" s="256">
        <v>43</v>
      </c>
      <c r="D49" s="256">
        <v>43</v>
      </c>
    </row>
    <row r="50" spans="1:4" x14ac:dyDescent="0.25">
      <c r="A50" s="255" t="s">
        <v>424</v>
      </c>
      <c r="B50" s="255" t="s">
        <v>54</v>
      </c>
      <c r="C50" s="256">
        <v>76</v>
      </c>
      <c r="D50" s="256">
        <v>76</v>
      </c>
    </row>
    <row r="51" spans="1:4" x14ac:dyDescent="0.25">
      <c r="A51" s="255" t="s">
        <v>426</v>
      </c>
      <c r="B51" s="255" t="s">
        <v>40</v>
      </c>
      <c r="C51" s="256">
        <v>15</v>
      </c>
      <c r="D51" s="256">
        <v>15</v>
      </c>
    </row>
    <row r="52" spans="1:4" x14ac:dyDescent="0.25">
      <c r="A52" s="255" t="s">
        <v>430</v>
      </c>
      <c r="B52" s="255" t="s">
        <v>43</v>
      </c>
      <c r="C52" s="256">
        <v>50</v>
      </c>
      <c r="D52" s="256">
        <v>50</v>
      </c>
    </row>
    <row r="53" spans="1:4" x14ac:dyDescent="0.25">
      <c r="A53" s="255" t="s">
        <v>432</v>
      </c>
      <c r="B53" s="255" t="s">
        <v>45</v>
      </c>
      <c r="C53" s="256">
        <v>90</v>
      </c>
      <c r="D53" s="256">
        <v>90</v>
      </c>
    </row>
    <row r="54" spans="1:4" x14ac:dyDescent="0.25">
      <c r="A54" s="255" t="s">
        <v>433</v>
      </c>
      <c r="B54" s="255" t="s">
        <v>119</v>
      </c>
      <c r="C54" s="256">
        <v>385</v>
      </c>
      <c r="D54" s="256">
        <v>385</v>
      </c>
    </row>
    <row r="55" spans="1:4" x14ac:dyDescent="0.25">
      <c r="A55" s="255" t="s">
        <v>435</v>
      </c>
      <c r="B55" s="255" t="s">
        <v>82</v>
      </c>
      <c r="C55" s="256">
        <v>80</v>
      </c>
      <c r="D55" s="256">
        <v>80</v>
      </c>
    </row>
    <row r="56" spans="1:4" x14ac:dyDescent="0.25">
      <c r="A56" s="255" t="s">
        <v>437</v>
      </c>
      <c r="B56" s="255" t="s">
        <v>48</v>
      </c>
      <c r="C56" s="256">
        <v>63</v>
      </c>
      <c r="D56" s="256">
        <v>63</v>
      </c>
    </row>
    <row r="57" spans="1:4" x14ac:dyDescent="0.25">
      <c r="A57" s="255" t="s">
        <v>438</v>
      </c>
      <c r="B57" s="255" t="s">
        <v>49</v>
      </c>
      <c r="C57" s="256">
        <v>75</v>
      </c>
      <c r="D57" s="256">
        <v>75</v>
      </c>
    </row>
    <row r="58" spans="1:4" x14ac:dyDescent="0.25">
      <c r="A58" s="255" t="s">
        <v>439</v>
      </c>
      <c r="B58" s="255" t="s">
        <v>50</v>
      </c>
      <c r="C58" s="256">
        <v>26</v>
      </c>
      <c r="D58" s="256">
        <v>26</v>
      </c>
    </row>
    <row r="59" spans="1:4" x14ac:dyDescent="0.25">
      <c r="A59" s="255" t="s">
        <v>440</v>
      </c>
      <c r="B59" s="255" t="s">
        <v>51</v>
      </c>
      <c r="C59" s="256">
        <v>24</v>
      </c>
      <c r="D59" s="256">
        <v>24</v>
      </c>
    </row>
    <row r="60" spans="1:4" x14ac:dyDescent="0.25">
      <c r="A60" s="255" t="s">
        <v>442</v>
      </c>
      <c r="B60" s="255" t="s">
        <v>13</v>
      </c>
      <c r="C60" s="256">
        <v>203</v>
      </c>
      <c r="D60" s="256">
        <v>203</v>
      </c>
    </row>
    <row r="61" spans="1:4" x14ac:dyDescent="0.25">
      <c r="A61" s="255" t="s">
        <v>443</v>
      </c>
      <c r="B61" s="255" t="s">
        <v>608</v>
      </c>
      <c r="C61" s="256">
        <v>16</v>
      </c>
      <c r="D61" s="256">
        <v>16</v>
      </c>
    </row>
    <row r="62" spans="1:4" x14ac:dyDescent="0.25">
      <c r="A62" s="255" t="s">
        <v>607</v>
      </c>
      <c r="B62" s="255" t="s">
        <v>992</v>
      </c>
      <c r="C62" s="256">
        <v>4</v>
      </c>
      <c r="D62" s="256">
        <v>4</v>
      </c>
    </row>
    <row r="63" spans="1:4" x14ac:dyDescent="0.25">
      <c r="A63" s="255" t="s">
        <v>458</v>
      </c>
      <c r="B63" s="255" t="s">
        <v>591</v>
      </c>
      <c r="C63" s="256">
        <v>62</v>
      </c>
      <c r="D63" s="256">
        <v>62</v>
      </c>
    </row>
    <row r="64" spans="1:4" x14ac:dyDescent="0.25">
      <c r="A64" s="255" t="s">
        <v>459</v>
      </c>
      <c r="B64" s="255" t="s">
        <v>590</v>
      </c>
      <c r="C64" s="256">
        <v>15</v>
      </c>
      <c r="D64" s="256">
        <v>15</v>
      </c>
    </row>
    <row r="65" spans="1:4" x14ac:dyDescent="0.25">
      <c r="A65" s="255" t="s">
        <v>588</v>
      </c>
      <c r="B65" s="255" t="s">
        <v>537</v>
      </c>
      <c r="C65" s="256">
        <v>5</v>
      </c>
      <c r="D65" s="256">
        <v>5</v>
      </c>
    </row>
    <row r="66" spans="1:4" x14ac:dyDescent="0.25">
      <c r="A66" s="255" t="s">
        <v>469</v>
      </c>
      <c r="B66" s="255" t="s">
        <v>996</v>
      </c>
      <c r="C66" s="256">
        <v>13</v>
      </c>
      <c r="D66" s="256">
        <v>13</v>
      </c>
    </row>
    <row r="67" spans="1:4" x14ac:dyDescent="0.25">
      <c r="A67" s="255" t="s">
        <v>475</v>
      </c>
      <c r="B67" s="255" t="s">
        <v>574</v>
      </c>
      <c r="C67" s="256">
        <v>17</v>
      </c>
      <c r="D67" s="256">
        <v>17</v>
      </c>
    </row>
    <row r="68" spans="1:4" x14ac:dyDescent="0.25">
      <c r="A68" s="255" t="s">
        <v>906</v>
      </c>
      <c r="B68" s="255" t="s">
        <v>907</v>
      </c>
      <c r="C68" s="256">
        <v>51</v>
      </c>
      <c r="D68" s="256">
        <v>51</v>
      </c>
    </row>
    <row r="69" spans="1:4" x14ac:dyDescent="0.25">
      <c r="A69" s="255" t="s">
        <v>908</v>
      </c>
      <c r="B69" s="255" t="s">
        <v>909</v>
      </c>
      <c r="C69" s="256">
        <v>4</v>
      </c>
      <c r="D69" s="256">
        <v>4</v>
      </c>
    </row>
    <row r="70" spans="1:4" x14ac:dyDescent="0.25">
      <c r="A70" s="255" t="s">
        <v>507</v>
      </c>
      <c r="B70" s="255" t="s">
        <v>971</v>
      </c>
      <c r="C70" s="256">
        <v>1</v>
      </c>
      <c r="D70" s="256">
        <v>1</v>
      </c>
    </row>
    <row r="71" spans="1:4" x14ac:dyDescent="0.25">
      <c r="A71" s="257" t="s">
        <v>508</v>
      </c>
      <c r="B71" s="258" t="s">
        <v>1</v>
      </c>
      <c r="C71" s="256">
        <v>3463</v>
      </c>
      <c r="D71" s="256">
        <v>3463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-0.249977111117893"/>
  </sheetPr>
  <dimension ref="A1:AJ336"/>
  <sheetViews>
    <sheetView workbookViewId="0">
      <pane xSplit="3" ySplit="2" topLeftCell="D123" activePane="bottomRight" state="frozen"/>
      <selection activeCell="A7" sqref="A7:XFD7"/>
      <selection pane="topRight" activeCell="A7" sqref="A7:XFD7"/>
      <selection pane="bottomLeft" activeCell="A7" sqref="A7:XFD7"/>
      <selection pane="bottomRight" activeCell="C138" sqref="C138"/>
    </sheetView>
  </sheetViews>
  <sheetFormatPr defaultColWidth="8.85546875" defaultRowHeight="15" x14ac:dyDescent="0.25"/>
  <cols>
    <col min="1" max="32" width="8.85546875" style="54"/>
    <col min="33" max="33" width="31.7109375" style="54" bestFit="1" customWidth="1"/>
    <col min="34" max="16384" width="8.85546875" style="54"/>
  </cols>
  <sheetData>
    <row r="1" spans="1:33" x14ac:dyDescent="0.25">
      <c r="A1" s="69">
        <f>COLUMN()</f>
        <v>1</v>
      </c>
      <c r="B1" s="69">
        <f>COLUMN()</f>
        <v>2</v>
      </c>
      <c r="C1" s="69">
        <f>COLUMN()</f>
        <v>3</v>
      </c>
      <c r="D1" s="70">
        <f>COLUMN()</f>
        <v>4</v>
      </c>
      <c r="E1" s="69">
        <f>COLUMN()</f>
        <v>5</v>
      </c>
      <c r="F1" s="70">
        <f>COLUMN()</f>
        <v>6</v>
      </c>
      <c r="G1" s="69">
        <f>COLUMN()</f>
        <v>7</v>
      </c>
      <c r="H1" s="69">
        <f>COLUMN()</f>
        <v>8</v>
      </c>
      <c r="I1" s="69">
        <f>COLUMN()</f>
        <v>9</v>
      </c>
      <c r="J1" s="69">
        <f>COLUMN()</f>
        <v>10</v>
      </c>
      <c r="K1" s="69">
        <f>COLUMN()</f>
        <v>11</v>
      </c>
      <c r="L1" s="69">
        <f>COLUMN()</f>
        <v>12</v>
      </c>
      <c r="M1" s="69">
        <f>COLUMN()</f>
        <v>13</v>
      </c>
      <c r="N1" s="69">
        <f>COLUMN()</f>
        <v>14</v>
      </c>
      <c r="O1" s="69">
        <f>COLUMN()</f>
        <v>15</v>
      </c>
      <c r="P1" s="70">
        <f>COLUMN()</f>
        <v>16</v>
      </c>
      <c r="Q1" s="69">
        <f>COLUMN()</f>
        <v>17</v>
      </c>
      <c r="R1" s="69">
        <f>COLUMN()</f>
        <v>18</v>
      </c>
      <c r="S1" s="69">
        <f>COLUMN()</f>
        <v>19</v>
      </c>
      <c r="T1" s="69">
        <f>COLUMN()</f>
        <v>20</v>
      </c>
      <c r="U1" s="70">
        <f>COLUMN()</f>
        <v>21</v>
      </c>
      <c r="V1" s="69">
        <f>COLUMN()</f>
        <v>22</v>
      </c>
      <c r="W1" s="69">
        <f>COLUMN()</f>
        <v>23</v>
      </c>
      <c r="X1" s="69">
        <f>COLUMN()</f>
        <v>24</v>
      </c>
      <c r="Y1" s="69">
        <f>COLUMN()</f>
        <v>25</v>
      </c>
      <c r="Z1" s="70">
        <f>COLUMN()</f>
        <v>26</v>
      </c>
      <c r="AA1" s="69">
        <f>COLUMN()</f>
        <v>27</v>
      </c>
      <c r="AB1" s="69">
        <f>COLUMN()</f>
        <v>28</v>
      </c>
      <c r="AC1" s="69">
        <f>COLUMN()</f>
        <v>29</v>
      </c>
      <c r="AD1" s="69">
        <f>COLUMN()</f>
        <v>30</v>
      </c>
      <c r="AE1" s="70">
        <f>COLUMN()</f>
        <v>31</v>
      </c>
      <c r="AF1" s="69">
        <f>COLUMN()</f>
        <v>32</v>
      </c>
      <c r="AG1" s="69">
        <f>COLUMN()</f>
        <v>33</v>
      </c>
    </row>
    <row r="2" spans="1:33" s="14" customFormat="1" ht="12.75" x14ac:dyDescent="0.2">
      <c r="B2" s="14" t="s">
        <v>5216</v>
      </c>
      <c r="C2" s="250"/>
      <c r="D2" s="100"/>
      <c r="G2" s="289"/>
      <c r="N2" s="14" t="s">
        <v>913</v>
      </c>
      <c r="P2" s="289"/>
      <c r="Q2" s="289"/>
      <c r="R2" s="14" t="s">
        <v>5236</v>
      </c>
      <c r="S2" s="14" t="s">
        <v>915</v>
      </c>
      <c r="U2" s="289"/>
      <c r="V2" s="289"/>
      <c r="W2" s="14" t="s">
        <v>5237</v>
      </c>
      <c r="X2" s="14" t="s">
        <v>912</v>
      </c>
      <c r="Z2" s="289"/>
      <c r="AA2" s="289"/>
      <c r="AB2" s="14" t="s">
        <v>5238</v>
      </c>
      <c r="AC2" s="14" t="s">
        <v>914</v>
      </c>
      <c r="AE2" s="289"/>
      <c r="AF2" s="289"/>
      <c r="AG2" s="14" t="s">
        <v>5239</v>
      </c>
    </row>
    <row r="3" spans="1:33" s="275" customFormat="1" ht="63.75" x14ac:dyDescent="0.2">
      <c r="A3" s="55" t="s">
        <v>970</v>
      </c>
      <c r="B3" s="55" t="s">
        <v>91</v>
      </c>
      <c r="C3" s="55" t="s">
        <v>15</v>
      </c>
      <c r="D3" s="259" t="s">
        <v>1370</v>
      </c>
      <c r="E3" s="259" t="s">
        <v>997</v>
      </c>
      <c r="F3" s="259" t="s">
        <v>90</v>
      </c>
      <c r="G3" s="260" t="s">
        <v>89</v>
      </c>
      <c r="H3" s="261" t="s">
        <v>998</v>
      </c>
      <c r="I3" s="261" t="s">
        <v>999</v>
      </c>
      <c r="J3" s="261" t="s">
        <v>1000</v>
      </c>
      <c r="K3" s="261" t="s">
        <v>1001</v>
      </c>
      <c r="L3" s="261" t="s">
        <v>1002</v>
      </c>
      <c r="M3" s="261" t="s">
        <v>1003</v>
      </c>
      <c r="N3" s="262" t="s">
        <v>1004</v>
      </c>
      <c r="O3" s="263" t="s">
        <v>5221</v>
      </c>
      <c r="P3" s="264" t="s">
        <v>5222</v>
      </c>
      <c r="Q3" s="264" t="s">
        <v>5223</v>
      </c>
      <c r="R3" s="265" t="s">
        <v>1372</v>
      </c>
      <c r="S3" s="266" t="s">
        <v>1008</v>
      </c>
      <c r="T3" s="247" t="s">
        <v>5224</v>
      </c>
      <c r="U3" s="267" t="s">
        <v>5225</v>
      </c>
      <c r="V3" s="267" t="s">
        <v>5226</v>
      </c>
      <c r="W3" s="268" t="s">
        <v>1374</v>
      </c>
      <c r="X3" s="269" t="s">
        <v>1012</v>
      </c>
      <c r="Y3" s="270" t="s">
        <v>5227</v>
      </c>
      <c r="Z3" s="271" t="s">
        <v>5228</v>
      </c>
      <c r="AA3" s="271" t="s">
        <v>5229</v>
      </c>
      <c r="AB3" s="269" t="s">
        <v>1376</v>
      </c>
      <c r="AC3" s="272" t="s">
        <v>1016</v>
      </c>
      <c r="AD3" s="273" t="s">
        <v>5230</v>
      </c>
      <c r="AE3" s="274" t="s">
        <v>5231</v>
      </c>
      <c r="AF3" s="274" t="s">
        <v>5232</v>
      </c>
      <c r="AG3" s="272" t="s">
        <v>1378</v>
      </c>
    </row>
    <row r="4" spans="1:33" s="14" customFormat="1" x14ac:dyDescent="0.25">
      <c r="A4" s="248" t="s">
        <v>133</v>
      </c>
      <c r="B4" s="276" t="s">
        <v>5216</v>
      </c>
      <c r="C4" s="250" t="s">
        <v>1024</v>
      </c>
      <c r="D4" s="277">
        <v>37</v>
      </c>
      <c r="E4" s="278">
        <v>73</v>
      </c>
      <c r="F4" s="279">
        <v>47.76108108108108</v>
      </c>
      <c r="G4" s="280">
        <v>34.864864864864863</v>
      </c>
      <c r="H4" s="281">
        <v>33</v>
      </c>
      <c r="I4" s="278">
        <v>0</v>
      </c>
      <c r="J4" s="278">
        <v>4</v>
      </c>
      <c r="K4" s="280">
        <v>0.89189189189189189</v>
      </c>
      <c r="L4" s="280">
        <v>0</v>
      </c>
      <c r="M4" s="280">
        <v>0.10810810810810811</v>
      </c>
      <c r="N4" s="282" t="s">
        <v>913</v>
      </c>
      <c r="O4" s="278">
        <v>22</v>
      </c>
      <c r="P4" s="283">
        <v>0.44162162162162161</v>
      </c>
      <c r="Q4" s="280">
        <v>9.7297297297297298</v>
      </c>
      <c r="R4" s="284" t="s">
        <v>5236</v>
      </c>
      <c r="S4" s="285" t="s">
        <v>915</v>
      </c>
      <c r="T4" s="278">
        <v>19</v>
      </c>
      <c r="U4" s="283">
        <v>0.48297297297297298</v>
      </c>
      <c r="V4" s="280">
        <v>9.1621621621621614</v>
      </c>
      <c r="W4" s="284" t="s">
        <v>5237</v>
      </c>
      <c r="X4" s="286" t="s">
        <v>912</v>
      </c>
      <c r="Y4" s="278">
        <v>12</v>
      </c>
      <c r="Z4" s="283">
        <v>0.50891891891891894</v>
      </c>
      <c r="AA4" s="280">
        <v>6.1081081081081079</v>
      </c>
      <c r="AB4" s="284" t="s">
        <v>5238</v>
      </c>
      <c r="AC4" s="287" t="s">
        <v>914</v>
      </c>
      <c r="AD4" s="278">
        <v>20</v>
      </c>
      <c r="AE4" s="283">
        <v>0.49324324324324326</v>
      </c>
      <c r="AF4" s="280">
        <v>9.8648648648648649</v>
      </c>
      <c r="AG4" s="250" t="s">
        <v>5239</v>
      </c>
    </row>
    <row r="5" spans="1:33" s="14" customFormat="1" x14ac:dyDescent="0.25">
      <c r="A5" s="248" t="s">
        <v>134</v>
      </c>
      <c r="B5" s="276" t="s">
        <v>5216</v>
      </c>
      <c r="C5" s="250" t="s">
        <v>1025</v>
      </c>
      <c r="D5" s="277">
        <v>19</v>
      </c>
      <c r="E5" s="278">
        <v>73</v>
      </c>
      <c r="F5" s="279">
        <v>20.982631578947366</v>
      </c>
      <c r="G5" s="280">
        <v>15.315789473684211</v>
      </c>
      <c r="H5" s="281">
        <v>19</v>
      </c>
      <c r="I5" s="278">
        <v>0</v>
      </c>
      <c r="J5" s="278">
        <v>0</v>
      </c>
      <c r="K5" s="280">
        <v>1</v>
      </c>
      <c r="L5" s="280">
        <v>0</v>
      </c>
      <c r="M5" s="280">
        <v>0</v>
      </c>
      <c r="N5" s="282" t="s">
        <v>913</v>
      </c>
      <c r="O5" s="278">
        <v>22</v>
      </c>
      <c r="P5" s="283">
        <v>0.24368421052631584</v>
      </c>
      <c r="Q5" s="280">
        <v>5.3684210526315788</v>
      </c>
      <c r="R5" s="284" t="s">
        <v>5236</v>
      </c>
      <c r="S5" s="285" t="s">
        <v>915</v>
      </c>
      <c r="T5" s="278">
        <v>19</v>
      </c>
      <c r="U5" s="283">
        <v>0.19736842105263161</v>
      </c>
      <c r="V5" s="280">
        <v>3.736842105263158</v>
      </c>
      <c r="W5" s="284" t="s">
        <v>5237</v>
      </c>
      <c r="X5" s="286" t="s">
        <v>912</v>
      </c>
      <c r="Y5" s="278">
        <v>12</v>
      </c>
      <c r="Z5" s="283">
        <v>0.16210526315789475</v>
      </c>
      <c r="AA5" s="280">
        <v>1.9473684210526316</v>
      </c>
      <c r="AB5" s="284" t="s">
        <v>5238</v>
      </c>
      <c r="AC5" s="287" t="s">
        <v>914</v>
      </c>
      <c r="AD5" s="278">
        <v>20</v>
      </c>
      <c r="AE5" s="283">
        <v>0.2131578947368421</v>
      </c>
      <c r="AF5" s="280">
        <v>4.2631578947368425</v>
      </c>
      <c r="AG5" s="250" t="s">
        <v>5239</v>
      </c>
    </row>
    <row r="6" spans="1:33" s="14" customFormat="1" x14ac:dyDescent="0.25">
      <c r="A6" s="248" t="s">
        <v>135</v>
      </c>
      <c r="B6" s="276" t="s">
        <v>5216</v>
      </c>
      <c r="C6" s="250" t="s">
        <v>1026</v>
      </c>
      <c r="D6" s="277">
        <v>167</v>
      </c>
      <c r="E6" s="278">
        <v>73</v>
      </c>
      <c r="F6" s="279">
        <v>43.672874251496985</v>
      </c>
      <c r="G6" s="280">
        <v>31.880239520958085</v>
      </c>
      <c r="H6" s="281">
        <v>152</v>
      </c>
      <c r="I6" s="278">
        <v>0</v>
      </c>
      <c r="J6" s="278">
        <v>15</v>
      </c>
      <c r="K6" s="280">
        <v>0.91017964071856283</v>
      </c>
      <c r="L6" s="280">
        <v>0</v>
      </c>
      <c r="M6" s="280">
        <v>8.9820359281437126E-2</v>
      </c>
      <c r="N6" s="282" t="s">
        <v>913</v>
      </c>
      <c r="O6" s="278">
        <v>22</v>
      </c>
      <c r="P6" s="283">
        <v>0.46736526946107776</v>
      </c>
      <c r="Q6" s="280">
        <v>10.293413173652695</v>
      </c>
      <c r="R6" s="284" t="s">
        <v>5236</v>
      </c>
      <c r="S6" s="285" t="s">
        <v>915</v>
      </c>
      <c r="T6" s="278">
        <v>19</v>
      </c>
      <c r="U6" s="283">
        <v>0.41814371257485028</v>
      </c>
      <c r="V6" s="280">
        <v>7.9401197604790417</v>
      </c>
      <c r="W6" s="284" t="s">
        <v>5237</v>
      </c>
      <c r="X6" s="286" t="s">
        <v>912</v>
      </c>
      <c r="Y6" s="278">
        <v>12</v>
      </c>
      <c r="Z6" s="283">
        <v>0.4292814371257484</v>
      </c>
      <c r="AA6" s="280">
        <v>5.1497005988023954</v>
      </c>
      <c r="AB6" s="284" t="s">
        <v>5238</v>
      </c>
      <c r="AC6" s="287" t="s">
        <v>914</v>
      </c>
      <c r="AD6" s="278">
        <v>20</v>
      </c>
      <c r="AE6" s="283">
        <v>0.42485029940119773</v>
      </c>
      <c r="AF6" s="280">
        <v>8.4970059880239521</v>
      </c>
      <c r="AG6" s="250" t="s">
        <v>5239</v>
      </c>
    </row>
    <row r="7" spans="1:33" s="14" customFormat="1" x14ac:dyDescent="0.25">
      <c r="A7" s="248" t="s">
        <v>137</v>
      </c>
      <c r="B7" s="276" t="s">
        <v>5216</v>
      </c>
      <c r="C7" s="250" t="s">
        <v>1028</v>
      </c>
      <c r="D7" s="277">
        <v>94</v>
      </c>
      <c r="E7" s="278">
        <v>73</v>
      </c>
      <c r="F7" s="279">
        <v>39.334893617021265</v>
      </c>
      <c r="G7" s="280">
        <v>28.712765957446809</v>
      </c>
      <c r="H7" s="281">
        <v>94</v>
      </c>
      <c r="I7" s="278">
        <v>0</v>
      </c>
      <c r="J7" s="278">
        <v>0</v>
      </c>
      <c r="K7" s="280">
        <v>1</v>
      </c>
      <c r="L7" s="280">
        <v>0</v>
      </c>
      <c r="M7" s="280">
        <v>0</v>
      </c>
      <c r="N7" s="282" t="s">
        <v>913</v>
      </c>
      <c r="O7" s="278">
        <v>22</v>
      </c>
      <c r="P7" s="283">
        <v>0.40723404255319157</v>
      </c>
      <c r="Q7" s="280">
        <v>8.9680851063829792</v>
      </c>
      <c r="R7" s="284" t="s">
        <v>5236</v>
      </c>
      <c r="S7" s="285" t="s">
        <v>915</v>
      </c>
      <c r="T7" s="278">
        <v>19</v>
      </c>
      <c r="U7" s="283">
        <v>0.33297872340425561</v>
      </c>
      <c r="V7" s="280">
        <v>6.3191489361702127</v>
      </c>
      <c r="W7" s="284" t="s">
        <v>5237</v>
      </c>
      <c r="X7" s="286" t="s">
        <v>912</v>
      </c>
      <c r="Y7" s="278">
        <v>12</v>
      </c>
      <c r="Z7" s="283">
        <v>0.43393617021276609</v>
      </c>
      <c r="AA7" s="280">
        <v>5.2021276595744679</v>
      </c>
      <c r="AB7" s="284" t="s">
        <v>5238</v>
      </c>
      <c r="AC7" s="287" t="s">
        <v>914</v>
      </c>
      <c r="AD7" s="278">
        <v>20</v>
      </c>
      <c r="AE7" s="283">
        <v>0.41117021276595728</v>
      </c>
      <c r="AF7" s="280">
        <v>8.2234042553191493</v>
      </c>
      <c r="AG7" s="250" t="s">
        <v>5239</v>
      </c>
    </row>
    <row r="8" spans="1:33" s="14" customFormat="1" x14ac:dyDescent="0.25">
      <c r="A8" s="248" t="s">
        <v>139</v>
      </c>
      <c r="B8" s="276" t="s">
        <v>5216</v>
      </c>
      <c r="C8" s="250" t="s">
        <v>1030</v>
      </c>
      <c r="D8" s="277">
        <v>190</v>
      </c>
      <c r="E8" s="278">
        <v>73</v>
      </c>
      <c r="F8" s="279">
        <v>45.862473684210521</v>
      </c>
      <c r="G8" s="280">
        <v>33.478947368421053</v>
      </c>
      <c r="H8" s="281">
        <v>171</v>
      </c>
      <c r="I8" s="278">
        <v>0</v>
      </c>
      <c r="J8" s="278">
        <v>19</v>
      </c>
      <c r="K8" s="280">
        <v>0.9</v>
      </c>
      <c r="L8" s="280">
        <v>0</v>
      </c>
      <c r="M8" s="280">
        <v>0.1</v>
      </c>
      <c r="N8" s="282" t="s">
        <v>913</v>
      </c>
      <c r="O8" s="278">
        <v>22</v>
      </c>
      <c r="P8" s="283">
        <v>0.45752631578947334</v>
      </c>
      <c r="Q8" s="280">
        <v>10.06842105263158</v>
      </c>
      <c r="R8" s="284" t="s">
        <v>5236</v>
      </c>
      <c r="S8" s="285" t="s">
        <v>915</v>
      </c>
      <c r="T8" s="278">
        <v>19</v>
      </c>
      <c r="U8" s="283">
        <v>0.45884210526315777</v>
      </c>
      <c r="V8" s="280">
        <v>8.7210526315789476</v>
      </c>
      <c r="W8" s="284" t="s">
        <v>5237</v>
      </c>
      <c r="X8" s="286" t="s">
        <v>912</v>
      </c>
      <c r="Y8" s="278">
        <v>12</v>
      </c>
      <c r="Z8" s="283">
        <v>0.45689473684210535</v>
      </c>
      <c r="AA8" s="280">
        <v>5.4789473684210526</v>
      </c>
      <c r="AB8" s="284" t="s">
        <v>5238</v>
      </c>
      <c r="AC8" s="287" t="s">
        <v>914</v>
      </c>
      <c r="AD8" s="278">
        <v>20</v>
      </c>
      <c r="AE8" s="283">
        <v>0.46052631578947378</v>
      </c>
      <c r="AF8" s="280">
        <v>9.2105263157894743</v>
      </c>
      <c r="AG8" s="250" t="s">
        <v>5239</v>
      </c>
    </row>
    <row r="9" spans="1:33" s="14" customFormat="1" x14ac:dyDescent="0.25">
      <c r="A9" s="248" t="s">
        <v>140</v>
      </c>
      <c r="B9" s="276" t="s">
        <v>5216</v>
      </c>
      <c r="C9" s="250" t="s">
        <v>1031</v>
      </c>
      <c r="D9" s="277">
        <v>171</v>
      </c>
      <c r="E9" s="278">
        <v>73</v>
      </c>
      <c r="F9" s="279">
        <v>41.602222222222217</v>
      </c>
      <c r="G9" s="280">
        <v>30.368421052631579</v>
      </c>
      <c r="H9" s="281">
        <v>156</v>
      </c>
      <c r="I9" s="278">
        <v>0</v>
      </c>
      <c r="J9" s="278">
        <v>15</v>
      </c>
      <c r="K9" s="280">
        <v>0.91228070175438591</v>
      </c>
      <c r="L9" s="280">
        <v>0</v>
      </c>
      <c r="M9" s="280">
        <v>8.771929824561403E-2</v>
      </c>
      <c r="N9" s="282" t="s">
        <v>913</v>
      </c>
      <c r="O9" s="278">
        <v>22</v>
      </c>
      <c r="P9" s="283">
        <v>0.42087719298245607</v>
      </c>
      <c r="Q9" s="280">
        <v>9.2690058479532169</v>
      </c>
      <c r="R9" s="284" t="s">
        <v>5236</v>
      </c>
      <c r="S9" s="285" t="s">
        <v>915</v>
      </c>
      <c r="T9" s="278">
        <v>19</v>
      </c>
      <c r="U9" s="283">
        <v>0.43029239766081862</v>
      </c>
      <c r="V9" s="280">
        <v>8.1754385964912277</v>
      </c>
      <c r="W9" s="284" t="s">
        <v>5237</v>
      </c>
      <c r="X9" s="286" t="s">
        <v>912</v>
      </c>
      <c r="Y9" s="278">
        <v>12</v>
      </c>
      <c r="Z9" s="283">
        <v>0.39035087719298245</v>
      </c>
      <c r="AA9" s="280">
        <v>4.6842105263157894</v>
      </c>
      <c r="AB9" s="284" t="s">
        <v>5238</v>
      </c>
      <c r="AC9" s="287" t="s">
        <v>914</v>
      </c>
      <c r="AD9" s="278">
        <v>20</v>
      </c>
      <c r="AE9" s="283">
        <v>0.41198830409356729</v>
      </c>
      <c r="AF9" s="280">
        <v>8.2397660818713447</v>
      </c>
      <c r="AG9" s="250" t="s">
        <v>5239</v>
      </c>
    </row>
    <row r="10" spans="1:33" s="14" customFormat="1" x14ac:dyDescent="0.25">
      <c r="A10" s="248" t="s">
        <v>146</v>
      </c>
      <c r="B10" s="276" t="s">
        <v>5216</v>
      </c>
      <c r="C10" s="250" t="s">
        <v>1036</v>
      </c>
      <c r="D10" s="277">
        <v>158</v>
      </c>
      <c r="E10" s="278">
        <v>73</v>
      </c>
      <c r="F10" s="279">
        <v>45.067278481012664</v>
      </c>
      <c r="G10" s="280">
        <v>32.898734177215189</v>
      </c>
      <c r="H10" s="281">
        <v>141</v>
      </c>
      <c r="I10" s="278">
        <v>0</v>
      </c>
      <c r="J10" s="278">
        <v>17</v>
      </c>
      <c r="K10" s="280">
        <v>0.89240506329113922</v>
      </c>
      <c r="L10" s="280">
        <v>0</v>
      </c>
      <c r="M10" s="280">
        <v>0.10759493670886076</v>
      </c>
      <c r="N10" s="282" t="s">
        <v>913</v>
      </c>
      <c r="O10" s="278">
        <v>22</v>
      </c>
      <c r="P10" s="283">
        <v>0.45639240506329087</v>
      </c>
      <c r="Q10" s="280">
        <v>10.044303797468354</v>
      </c>
      <c r="R10" s="284" t="s">
        <v>5236</v>
      </c>
      <c r="S10" s="285" t="s">
        <v>915</v>
      </c>
      <c r="T10" s="278">
        <v>19</v>
      </c>
      <c r="U10" s="283">
        <v>0.42436708860759481</v>
      </c>
      <c r="V10" s="280">
        <v>8.0569620253164551</v>
      </c>
      <c r="W10" s="284" t="s">
        <v>5237</v>
      </c>
      <c r="X10" s="286" t="s">
        <v>912</v>
      </c>
      <c r="Y10" s="278">
        <v>12</v>
      </c>
      <c r="Z10" s="283">
        <v>0.46202531645569622</v>
      </c>
      <c r="AA10" s="280">
        <v>5.5443037974683547</v>
      </c>
      <c r="AB10" s="284" t="s">
        <v>5238</v>
      </c>
      <c r="AC10" s="287" t="s">
        <v>914</v>
      </c>
      <c r="AD10" s="278">
        <v>20</v>
      </c>
      <c r="AE10" s="283">
        <v>0.46265822784810134</v>
      </c>
      <c r="AF10" s="280">
        <v>9.2531645569620249</v>
      </c>
      <c r="AG10" s="250" t="s">
        <v>5239</v>
      </c>
    </row>
    <row r="11" spans="1:33" s="14" customFormat="1" x14ac:dyDescent="0.25">
      <c r="A11" s="248" t="s">
        <v>151</v>
      </c>
      <c r="B11" s="276" t="s">
        <v>5216</v>
      </c>
      <c r="C11" s="250" t="s">
        <v>1040</v>
      </c>
      <c r="D11" s="277">
        <v>149</v>
      </c>
      <c r="E11" s="278">
        <v>73</v>
      </c>
      <c r="F11" s="279">
        <v>46.760335570469813</v>
      </c>
      <c r="G11" s="280">
        <v>34.134228187919462</v>
      </c>
      <c r="H11" s="281">
        <v>126</v>
      </c>
      <c r="I11" s="278">
        <v>0</v>
      </c>
      <c r="J11" s="278">
        <v>23</v>
      </c>
      <c r="K11" s="280">
        <v>0.84563758389261745</v>
      </c>
      <c r="L11" s="280">
        <v>0</v>
      </c>
      <c r="M11" s="280">
        <v>0.15436241610738255</v>
      </c>
      <c r="N11" s="282" t="s">
        <v>913</v>
      </c>
      <c r="O11" s="278">
        <v>22</v>
      </c>
      <c r="P11" s="283">
        <v>0.48503355704697954</v>
      </c>
      <c r="Q11" s="280">
        <v>10.677852348993289</v>
      </c>
      <c r="R11" s="284" t="s">
        <v>5236</v>
      </c>
      <c r="S11" s="285" t="s">
        <v>915</v>
      </c>
      <c r="T11" s="278">
        <v>19</v>
      </c>
      <c r="U11" s="283">
        <v>0.44718120805369133</v>
      </c>
      <c r="V11" s="280">
        <v>8.4899328859060397</v>
      </c>
      <c r="W11" s="284" t="s">
        <v>5237</v>
      </c>
      <c r="X11" s="286" t="s">
        <v>912</v>
      </c>
      <c r="Y11" s="278">
        <v>12</v>
      </c>
      <c r="Z11" s="283">
        <v>0.45899328859060384</v>
      </c>
      <c r="AA11" s="280">
        <v>5.5100671140939594</v>
      </c>
      <c r="AB11" s="284" t="s">
        <v>5238</v>
      </c>
      <c r="AC11" s="287" t="s">
        <v>914</v>
      </c>
      <c r="AD11" s="278">
        <v>20</v>
      </c>
      <c r="AE11" s="283">
        <v>0.47281879194630866</v>
      </c>
      <c r="AF11" s="280">
        <v>9.4563758389261743</v>
      </c>
      <c r="AG11" s="250" t="s">
        <v>5239</v>
      </c>
    </row>
    <row r="12" spans="1:33" s="14" customFormat="1" x14ac:dyDescent="0.25">
      <c r="A12" s="248" t="s">
        <v>152</v>
      </c>
      <c r="B12" s="276" t="s">
        <v>5216</v>
      </c>
      <c r="C12" s="250" t="s">
        <v>1041</v>
      </c>
      <c r="D12" s="277">
        <v>82</v>
      </c>
      <c r="E12" s="278">
        <v>73</v>
      </c>
      <c r="F12" s="279">
        <v>46.324878048780491</v>
      </c>
      <c r="G12" s="280">
        <v>33.81707317073171</v>
      </c>
      <c r="H12" s="281">
        <v>76</v>
      </c>
      <c r="I12" s="278">
        <v>0</v>
      </c>
      <c r="J12" s="278">
        <v>6</v>
      </c>
      <c r="K12" s="280">
        <v>0.92682926829268297</v>
      </c>
      <c r="L12" s="280">
        <v>0</v>
      </c>
      <c r="M12" s="280">
        <v>7.3170731707317069E-2</v>
      </c>
      <c r="N12" s="282" t="s">
        <v>913</v>
      </c>
      <c r="O12" s="278">
        <v>22</v>
      </c>
      <c r="P12" s="283">
        <v>0.45207317073170722</v>
      </c>
      <c r="Q12" s="280">
        <v>9.9512195121951219</v>
      </c>
      <c r="R12" s="284" t="s">
        <v>5236</v>
      </c>
      <c r="S12" s="285" t="s">
        <v>915</v>
      </c>
      <c r="T12" s="278">
        <v>19</v>
      </c>
      <c r="U12" s="283">
        <v>0.44804878048780472</v>
      </c>
      <c r="V12" s="280">
        <v>8.5121951219512191</v>
      </c>
      <c r="W12" s="284" t="s">
        <v>5237</v>
      </c>
      <c r="X12" s="286" t="s">
        <v>912</v>
      </c>
      <c r="Y12" s="278">
        <v>12</v>
      </c>
      <c r="Z12" s="283">
        <v>0.48317073170731711</v>
      </c>
      <c r="AA12" s="280">
        <v>5.7926829268292686</v>
      </c>
      <c r="AB12" s="284" t="s">
        <v>5238</v>
      </c>
      <c r="AC12" s="287" t="s">
        <v>914</v>
      </c>
      <c r="AD12" s="278">
        <v>20</v>
      </c>
      <c r="AE12" s="283">
        <v>0.47804878048780491</v>
      </c>
      <c r="AF12" s="280">
        <v>9.5609756097560972</v>
      </c>
      <c r="AG12" s="250" t="s">
        <v>5239</v>
      </c>
    </row>
    <row r="13" spans="1:33" s="14" customFormat="1" x14ac:dyDescent="0.25">
      <c r="A13" s="248" t="s">
        <v>159</v>
      </c>
      <c r="B13" s="276" t="s">
        <v>5216</v>
      </c>
      <c r="C13" s="250" t="s">
        <v>1047</v>
      </c>
      <c r="D13" s="277">
        <v>90</v>
      </c>
      <c r="E13" s="278">
        <v>73</v>
      </c>
      <c r="F13" s="279">
        <v>43.639111111111113</v>
      </c>
      <c r="G13" s="280">
        <v>31.855555555555554</v>
      </c>
      <c r="H13" s="281">
        <v>87</v>
      </c>
      <c r="I13" s="278">
        <v>0</v>
      </c>
      <c r="J13" s="278">
        <v>3</v>
      </c>
      <c r="K13" s="280">
        <v>0.96666666666666667</v>
      </c>
      <c r="L13" s="280">
        <v>0</v>
      </c>
      <c r="M13" s="280">
        <v>3.3333333333333333E-2</v>
      </c>
      <c r="N13" s="282" t="s">
        <v>913</v>
      </c>
      <c r="O13" s="278">
        <v>22</v>
      </c>
      <c r="P13" s="283">
        <v>0.42544444444444435</v>
      </c>
      <c r="Q13" s="280">
        <v>9.3777777777777782</v>
      </c>
      <c r="R13" s="284" t="s">
        <v>5236</v>
      </c>
      <c r="S13" s="285" t="s">
        <v>915</v>
      </c>
      <c r="T13" s="278">
        <v>19</v>
      </c>
      <c r="U13" s="283">
        <v>0.42077777777777781</v>
      </c>
      <c r="V13" s="280">
        <v>7.9888888888888889</v>
      </c>
      <c r="W13" s="284" t="s">
        <v>5237</v>
      </c>
      <c r="X13" s="286" t="s">
        <v>912</v>
      </c>
      <c r="Y13" s="278">
        <v>12</v>
      </c>
      <c r="Z13" s="283">
        <v>0.43288888888888927</v>
      </c>
      <c r="AA13" s="280">
        <v>5.1888888888888891</v>
      </c>
      <c r="AB13" s="284" t="s">
        <v>5238</v>
      </c>
      <c r="AC13" s="287" t="s">
        <v>914</v>
      </c>
      <c r="AD13" s="278">
        <v>20</v>
      </c>
      <c r="AE13" s="283">
        <v>0.46500000000000002</v>
      </c>
      <c r="AF13" s="280">
        <v>9.3000000000000007</v>
      </c>
      <c r="AG13" s="250" t="s">
        <v>5239</v>
      </c>
    </row>
    <row r="14" spans="1:33" s="14" customFormat="1" x14ac:dyDescent="0.25">
      <c r="A14" s="248" t="s">
        <v>166</v>
      </c>
      <c r="B14" s="276" t="s">
        <v>5216</v>
      </c>
      <c r="C14" s="250" t="s">
        <v>1054</v>
      </c>
      <c r="D14" s="277">
        <v>118</v>
      </c>
      <c r="E14" s="278">
        <v>73</v>
      </c>
      <c r="F14" s="279">
        <v>42.803728813559317</v>
      </c>
      <c r="G14" s="280">
        <v>31.245762711864408</v>
      </c>
      <c r="H14" s="281">
        <v>101</v>
      </c>
      <c r="I14" s="278">
        <v>0</v>
      </c>
      <c r="J14" s="278">
        <v>17</v>
      </c>
      <c r="K14" s="280">
        <v>0.85593220338983056</v>
      </c>
      <c r="L14" s="280">
        <v>0</v>
      </c>
      <c r="M14" s="280">
        <v>0.1440677966101695</v>
      </c>
      <c r="N14" s="282" t="s">
        <v>913</v>
      </c>
      <c r="O14" s="278">
        <v>22</v>
      </c>
      <c r="P14" s="283">
        <v>0.42177966101694936</v>
      </c>
      <c r="Q14" s="280">
        <v>9.2796610169491522</v>
      </c>
      <c r="R14" s="284" t="s">
        <v>5236</v>
      </c>
      <c r="S14" s="285" t="s">
        <v>915</v>
      </c>
      <c r="T14" s="278">
        <v>19</v>
      </c>
      <c r="U14" s="283">
        <v>0.43906779661016926</v>
      </c>
      <c r="V14" s="280">
        <v>8.3389830508474585</v>
      </c>
      <c r="W14" s="284" t="s">
        <v>5237</v>
      </c>
      <c r="X14" s="286" t="s">
        <v>912</v>
      </c>
      <c r="Y14" s="278">
        <v>12</v>
      </c>
      <c r="Z14" s="283">
        <v>0.42254237288135599</v>
      </c>
      <c r="AA14" s="280">
        <v>5.0677966101694913</v>
      </c>
      <c r="AB14" s="284" t="s">
        <v>5238</v>
      </c>
      <c r="AC14" s="287" t="s">
        <v>914</v>
      </c>
      <c r="AD14" s="278">
        <v>20</v>
      </c>
      <c r="AE14" s="283">
        <v>0.42796610169491534</v>
      </c>
      <c r="AF14" s="280">
        <v>8.5593220338983045</v>
      </c>
      <c r="AG14" s="250" t="s">
        <v>5239</v>
      </c>
    </row>
    <row r="15" spans="1:33" s="14" customFormat="1" x14ac:dyDescent="0.25">
      <c r="A15" s="248" t="s">
        <v>175</v>
      </c>
      <c r="B15" s="276" t="s">
        <v>5216</v>
      </c>
      <c r="C15" s="250" t="s">
        <v>1063</v>
      </c>
      <c r="D15" s="277">
        <v>9</v>
      </c>
      <c r="E15" s="278">
        <v>73</v>
      </c>
      <c r="F15" s="279">
        <v>36.836666666666666</v>
      </c>
      <c r="G15" s="280">
        <v>26.888888888888889</v>
      </c>
      <c r="H15" s="281">
        <v>9</v>
      </c>
      <c r="I15" s="278">
        <v>0</v>
      </c>
      <c r="J15" s="278">
        <v>0</v>
      </c>
      <c r="K15" s="280">
        <v>1</v>
      </c>
      <c r="L15" s="280">
        <v>0</v>
      </c>
      <c r="M15" s="280">
        <v>0</v>
      </c>
      <c r="N15" s="282" t="s">
        <v>913</v>
      </c>
      <c r="O15" s="278">
        <v>22</v>
      </c>
      <c r="P15" s="283">
        <v>0.3644444444444444</v>
      </c>
      <c r="Q15" s="280">
        <v>8</v>
      </c>
      <c r="R15" s="284" t="s">
        <v>5236</v>
      </c>
      <c r="S15" s="285" t="s">
        <v>915</v>
      </c>
      <c r="T15" s="278">
        <v>19</v>
      </c>
      <c r="U15" s="283">
        <v>0.34444444444444439</v>
      </c>
      <c r="V15" s="280">
        <v>6.5555555555555554</v>
      </c>
      <c r="W15" s="284" t="s">
        <v>5237</v>
      </c>
      <c r="X15" s="286" t="s">
        <v>912</v>
      </c>
      <c r="Y15" s="278">
        <v>12</v>
      </c>
      <c r="Z15" s="283">
        <v>0.40777777777777779</v>
      </c>
      <c r="AA15" s="280">
        <v>4.8888888888888893</v>
      </c>
      <c r="AB15" s="284" t="s">
        <v>5238</v>
      </c>
      <c r="AC15" s="287" t="s">
        <v>914</v>
      </c>
      <c r="AD15" s="278">
        <v>20</v>
      </c>
      <c r="AE15" s="283">
        <v>0.37222222222222223</v>
      </c>
      <c r="AF15" s="280">
        <v>7.4444444444444446</v>
      </c>
      <c r="AG15" s="250" t="s">
        <v>5239</v>
      </c>
    </row>
    <row r="16" spans="1:33" s="14" customFormat="1" x14ac:dyDescent="0.25">
      <c r="A16" s="248" t="s">
        <v>180</v>
      </c>
      <c r="B16" s="276" t="s">
        <v>5216</v>
      </c>
      <c r="C16" s="250" t="s">
        <v>5207</v>
      </c>
      <c r="D16" s="277">
        <v>87</v>
      </c>
      <c r="E16" s="278">
        <v>73</v>
      </c>
      <c r="F16" s="279">
        <v>38.373678160919539</v>
      </c>
      <c r="G16" s="280">
        <v>28.011494252873565</v>
      </c>
      <c r="H16" s="281">
        <v>84</v>
      </c>
      <c r="I16" s="278">
        <v>0</v>
      </c>
      <c r="J16" s="278">
        <v>3</v>
      </c>
      <c r="K16" s="280">
        <v>0.96551724137931039</v>
      </c>
      <c r="L16" s="280">
        <v>0</v>
      </c>
      <c r="M16" s="280">
        <v>3.4482758620689655E-2</v>
      </c>
      <c r="N16" s="282" t="s">
        <v>913</v>
      </c>
      <c r="O16" s="278">
        <v>22</v>
      </c>
      <c r="P16" s="283">
        <v>0.40402298850574703</v>
      </c>
      <c r="Q16" s="280">
        <v>8.8965517241379306</v>
      </c>
      <c r="R16" s="284" t="s">
        <v>5236</v>
      </c>
      <c r="S16" s="285" t="s">
        <v>915</v>
      </c>
      <c r="T16" s="278">
        <v>19</v>
      </c>
      <c r="U16" s="283">
        <v>0.3466666666666669</v>
      </c>
      <c r="V16" s="280">
        <v>6.5747126436781613</v>
      </c>
      <c r="W16" s="284" t="s">
        <v>5237</v>
      </c>
      <c r="X16" s="286" t="s">
        <v>912</v>
      </c>
      <c r="Y16" s="278">
        <v>12</v>
      </c>
      <c r="Z16" s="283">
        <v>0.38229885057471252</v>
      </c>
      <c r="AA16" s="280">
        <v>4.5862068965517242</v>
      </c>
      <c r="AB16" s="284" t="s">
        <v>5238</v>
      </c>
      <c r="AC16" s="287" t="s">
        <v>914</v>
      </c>
      <c r="AD16" s="278">
        <v>20</v>
      </c>
      <c r="AE16" s="283">
        <v>0.39770114942528739</v>
      </c>
      <c r="AF16" s="280">
        <v>7.9540229885057467</v>
      </c>
      <c r="AG16" s="250" t="s">
        <v>5239</v>
      </c>
    </row>
    <row r="17" spans="1:33" s="14" customFormat="1" x14ac:dyDescent="0.25">
      <c r="A17" s="248" t="s">
        <v>189</v>
      </c>
      <c r="B17" s="276" t="s">
        <v>5216</v>
      </c>
      <c r="C17" s="250" t="s">
        <v>1075</v>
      </c>
      <c r="D17" s="277">
        <v>55</v>
      </c>
      <c r="E17" s="278">
        <v>73</v>
      </c>
      <c r="F17" s="279">
        <v>52.776545454545449</v>
      </c>
      <c r="G17" s="280">
        <v>38.527272727272724</v>
      </c>
      <c r="H17" s="281">
        <v>47</v>
      </c>
      <c r="I17" s="278">
        <v>0</v>
      </c>
      <c r="J17" s="278">
        <v>8</v>
      </c>
      <c r="K17" s="280">
        <v>0.8545454545454545</v>
      </c>
      <c r="L17" s="280">
        <v>0</v>
      </c>
      <c r="M17" s="280">
        <v>0.14545454545454545</v>
      </c>
      <c r="N17" s="282" t="s">
        <v>913</v>
      </c>
      <c r="O17" s="278">
        <v>22</v>
      </c>
      <c r="P17" s="283">
        <v>0.5187272727272727</v>
      </c>
      <c r="Q17" s="280">
        <v>11.418181818181818</v>
      </c>
      <c r="R17" s="284" t="s">
        <v>5236</v>
      </c>
      <c r="S17" s="285" t="s">
        <v>915</v>
      </c>
      <c r="T17" s="278">
        <v>19</v>
      </c>
      <c r="U17" s="283">
        <v>0.55781818181818188</v>
      </c>
      <c r="V17" s="280">
        <v>10.6</v>
      </c>
      <c r="W17" s="284" t="s">
        <v>5237</v>
      </c>
      <c r="X17" s="286" t="s">
        <v>912</v>
      </c>
      <c r="Y17" s="278">
        <v>12</v>
      </c>
      <c r="Z17" s="283">
        <v>0.50781818181818184</v>
      </c>
      <c r="AA17" s="280">
        <v>6.0909090909090908</v>
      </c>
      <c r="AB17" s="284" t="s">
        <v>5238</v>
      </c>
      <c r="AC17" s="287" t="s">
        <v>914</v>
      </c>
      <c r="AD17" s="278">
        <v>20</v>
      </c>
      <c r="AE17" s="283">
        <v>0.52090909090909099</v>
      </c>
      <c r="AF17" s="280">
        <v>10.418181818181818</v>
      </c>
      <c r="AG17" s="250" t="s">
        <v>5239</v>
      </c>
    </row>
    <row r="18" spans="1:33" s="14" customFormat="1" x14ac:dyDescent="0.25">
      <c r="A18" s="248" t="s">
        <v>764</v>
      </c>
      <c r="B18" s="276" t="s">
        <v>5216</v>
      </c>
      <c r="C18" s="250" t="s">
        <v>1078</v>
      </c>
      <c r="D18" s="277">
        <v>9</v>
      </c>
      <c r="E18" s="278">
        <v>73</v>
      </c>
      <c r="F18" s="279">
        <v>52.661111111111111</v>
      </c>
      <c r="G18" s="280">
        <v>38.444444444444443</v>
      </c>
      <c r="H18" s="281">
        <v>9</v>
      </c>
      <c r="I18" s="278">
        <v>0</v>
      </c>
      <c r="J18" s="278">
        <v>0</v>
      </c>
      <c r="K18" s="280">
        <v>1</v>
      </c>
      <c r="L18" s="280">
        <v>0</v>
      </c>
      <c r="M18" s="280">
        <v>0</v>
      </c>
      <c r="N18" s="282" t="s">
        <v>913</v>
      </c>
      <c r="O18" s="278">
        <v>22</v>
      </c>
      <c r="P18" s="283">
        <v>0.48888888888888893</v>
      </c>
      <c r="Q18" s="280">
        <v>10.777777777777779</v>
      </c>
      <c r="R18" s="284" t="s">
        <v>5236</v>
      </c>
      <c r="S18" s="285" t="s">
        <v>915</v>
      </c>
      <c r="T18" s="278">
        <v>19</v>
      </c>
      <c r="U18" s="283">
        <v>0.58444444444444443</v>
      </c>
      <c r="V18" s="280">
        <v>11.111111111111111</v>
      </c>
      <c r="W18" s="284" t="s">
        <v>5237</v>
      </c>
      <c r="X18" s="286" t="s">
        <v>912</v>
      </c>
      <c r="Y18" s="278">
        <v>12</v>
      </c>
      <c r="Z18" s="283">
        <v>0.49111111111111111</v>
      </c>
      <c r="AA18" s="280">
        <v>5.8888888888888893</v>
      </c>
      <c r="AB18" s="284" t="s">
        <v>5238</v>
      </c>
      <c r="AC18" s="287" t="s">
        <v>914</v>
      </c>
      <c r="AD18" s="278">
        <v>20</v>
      </c>
      <c r="AE18" s="283">
        <v>0.53333333333333344</v>
      </c>
      <c r="AF18" s="280">
        <v>10.666666666666666</v>
      </c>
      <c r="AG18" s="250" t="s">
        <v>5239</v>
      </c>
    </row>
    <row r="19" spans="1:33" s="14" customFormat="1" x14ac:dyDescent="0.25">
      <c r="A19" s="248" t="s">
        <v>192</v>
      </c>
      <c r="B19" s="276" t="s">
        <v>5216</v>
      </c>
      <c r="C19" s="250" t="s">
        <v>1080</v>
      </c>
      <c r="D19" s="277">
        <v>44</v>
      </c>
      <c r="E19" s="278">
        <v>73</v>
      </c>
      <c r="F19" s="279">
        <v>36.521363636363645</v>
      </c>
      <c r="G19" s="280">
        <v>26.65909090909091</v>
      </c>
      <c r="H19" s="281">
        <v>44</v>
      </c>
      <c r="I19" s="278">
        <v>0</v>
      </c>
      <c r="J19" s="278">
        <v>0</v>
      </c>
      <c r="K19" s="280">
        <v>1</v>
      </c>
      <c r="L19" s="280">
        <v>0</v>
      </c>
      <c r="M19" s="280">
        <v>0</v>
      </c>
      <c r="N19" s="282" t="s">
        <v>913</v>
      </c>
      <c r="O19" s="278">
        <v>22</v>
      </c>
      <c r="P19" s="283">
        <v>0.34568181818181826</v>
      </c>
      <c r="Q19" s="280">
        <v>7.5909090909090908</v>
      </c>
      <c r="R19" s="284" t="s">
        <v>5236</v>
      </c>
      <c r="S19" s="285" t="s">
        <v>915</v>
      </c>
      <c r="T19" s="278">
        <v>19</v>
      </c>
      <c r="U19" s="283">
        <v>0.36431818181818182</v>
      </c>
      <c r="V19" s="280">
        <v>6.9090909090909092</v>
      </c>
      <c r="W19" s="284" t="s">
        <v>5237</v>
      </c>
      <c r="X19" s="286" t="s">
        <v>912</v>
      </c>
      <c r="Y19" s="278">
        <v>12</v>
      </c>
      <c r="Z19" s="283">
        <v>0.37909090909090915</v>
      </c>
      <c r="AA19" s="280">
        <v>4.5454545454545459</v>
      </c>
      <c r="AB19" s="284" t="s">
        <v>5238</v>
      </c>
      <c r="AC19" s="287" t="s">
        <v>914</v>
      </c>
      <c r="AD19" s="278">
        <v>20</v>
      </c>
      <c r="AE19" s="283">
        <v>0.38068181818181812</v>
      </c>
      <c r="AF19" s="280">
        <v>7.6136363636363633</v>
      </c>
      <c r="AG19" s="250" t="s">
        <v>5239</v>
      </c>
    </row>
    <row r="20" spans="1:33" s="14" customFormat="1" x14ac:dyDescent="0.25">
      <c r="A20" s="248" t="s">
        <v>195</v>
      </c>
      <c r="B20" s="276" t="s">
        <v>5216</v>
      </c>
      <c r="C20" s="250" t="s">
        <v>1083</v>
      </c>
      <c r="D20" s="277">
        <v>158</v>
      </c>
      <c r="E20" s="278">
        <v>73</v>
      </c>
      <c r="F20" s="279">
        <v>40.195189873417725</v>
      </c>
      <c r="G20" s="280">
        <v>29.341772151898734</v>
      </c>
      <c r="H20" s="281">
        <v>138</v>
      </c>
      <c r="I20" s="278">
        <v>0</v>
      </c>
      <c r="J20" s="278">
        <v>20</v>
      </c>
      <c r="K20" s="280">
        <v>0.87341772151898733</v>
      </c>
      <c r="L20" s="280">
        <v>0</v>
      </c>
      <c r="M20" s="280">
        <v>0.12658227848101267</v>
      </c>
      <c r="N20" s="282" t="s">
        <v>913</v>
      </c>
      <c r="O20" s="278">
        <v>22</v>
      </c>
      <c r="P20" s="283">
        <v>0.40765822784810141</v>
      </c>
      <c r="Q20" s="280">
        <v>8.9746835443037973</v>
      </c>
      <c r="R20" s="284" t="s">
        <v>5236</v>
      </c>
      <c r="S20" s="285" t="s">
        <v>915</v>
      </c>
      <c r="T20" s="278">
        <v>19</v>
      </c>
      <c r="U20" s="283">
        <v>0.41253164556962002</v>
      </c>
      <c r="V20" s="280">
        <v>7.8354430379746836</v>
      </c>
      <c r="W20" s="284" t="s">
        <v>5237</v>
      </c>
      <c r="X20" s="286" t="s">
        <v>912</v>
      </c>
      <c r="Y20" s="278">
        <v>12</v>
      </c>
      <c r="Z20" s="283">
        <v>0.38892405063291152</v>
      </c>
      <c r="AA20" s="280">
        <v>4.6645569620253164</v>
      </c>
      <c r="AB20" s="284" t="s">
        <v>5238</v>
      </c>
      <c r="AC20" s="287" t="s">
        <v>914</v>
      </c>
      <c r="AD20" s="278">
        <v>20</v>
      </c>
      <c r="AE20" s="283">
        <v>0.39335443037974704</v>
      </c>
      <c r="AF20" s="280">
        <v>7.8670886075949369</v>
      </c>
      <c r="AG20" s="250" t="s">
        <v>5239</v>
      </c>
    </row>
    <row r="21" spans="1:33" s="14" customFormat="1" x14ac:dyDescent="0.25">
      <c r="A21" s="248" t="s">
        <v>199</v>
      </c>
      <c r="B21" s="276" t="s">
        <v>5216</v>
      </c>
      <c r="C21" s="250" t="s">
        <v>1087</v>
      </c>
      <c r="D21" s="277">
        <v>161</v>
      </c>
      <c r="E21" s="278">
        <v>73</v>
      </c>
      <c r="F21" s="279">
        <v>50.148881987577639</v>
      </c>
      <c r="G21" s="280">
        <v>36.608695652173914</v>
      </c>
      <c r="H21" s="281">
        <v>136</v>
      </c>
      <c r="I21" s="278">
        <v>0</v>
      </c>
      <c r="J21" s="278">
        <v>25</v>
      </c>
      <c r="K21" s="280">
        <v>0.84472049689440998</v>
      </c>
      <c r="L21" s="280">
        <v>0</v>
      </c>
      <c r="M21" s="280">
        <v>0.15527950310559005</v>
      </c>
      <c r="N21" s="282" t="s">
        <v>913</v>
      </c>
      <c r="O21" s="278">
        <v>22</v>
      </c>
      <c r="P21" s="283">
        <v>0.50944099378882013</v>
      </c>
      <c r="Q21" s="280">
        <v>11.211180124223603</v>
      </c>
      <c r="R21" s="284" t="s">
        <v>5236</v>
      </c>
      <c r="S21" s="285" t="s">
        <v>915</v>
      </c>
      <c r="T21" s="278">
        <v>19</v>
      </c>
      <c r="U21" s="283">
        <v>0.47465838509316799</v>
      </c>
      <c r="V21" s="280">
        <v>9.024844720496894</v>
      </c>
      <c r="W21" s="284" t="s">
        <v>5237</v>
      </c>
      <c r="X21" s="286" t="s">
        <v>912</v>
      </c>
      <c r="Y21" s="278">
        <v>12</v>
      </c>
      <c r="Z21" s="283">
        <v>0.51298136645962733</v>
      </c>
      <c r="AA21" s="280">
        <v>6.1552795031055902</v>
      </c>
      <c r="AB21" s="284" t="s">
        <v>5238</v>
      </c>
      <c r="AC21" s="287" t="s">
        <v>914</v>
      </c>
      <c r="AD21" s="278">
        <v>20</v>
      </c>
      <c r="AE21" s="283">
        <v>0.51086956521739124</v>
      </c>
      <c r="AF21" s="280">
        <v>10.217391304347826</v>
      </c>
      <c r="AG21" s="250" t="s">
        <v>5239</v>
      </c>
    </row>
    <row r="22" spans="1:33" s="14" customFormat="1" x14ac:dyDescent="0.25">
      <c r="A22" s="248" t="s">
        <v>202</v>
      </c>
      <c r="B22" s="276" t="s">
        <v>5216</v>
      </c>
      <c r="C22" s="250" t="s">
        <v>1090</v>
      </c>
      <c r="D22" s="277">
        <v>45</v>
      </c>
      <c r="E22" s="278">
        <v>73</v>
      </c>
      <c r="F22" s="279">
        <v>35.68</v>
      </c>
      <c r="G22" s="280">
        <v>26.044444444444444</v>
      </c>
      <c r="H22" s="281">
        <v>45</v>
      </c>
      <c r="I22" s="278">
        <v>0</v>
      </c>
      <c r="J22" s="278">
        <v>0</v>
      </c>
      <c r="K22" s="280">
        <v>1</v>
      </c>
      <c r="L22" s="280">
        <v>0</v>
      </c>
      <c r="M22" s="280">
        <v>0</v>
      </c>
      <c r="N22" s="282" t="s">
        <v>913</v>
      </c>
      <c r="O22" s="278">
        <v>22</v>
      </c>
      <c r="P22" s="283">
        <v>0.34466666666666668</v>
      </c>
      <c r="Q22" s="280">
        <v>7.5777777777777775</v>
      </c>
      <c r="R22" s="284" t="s">
        <v>5236</v>
      </c>
      <c r="S22" s="285" t="s">
        <v>915</v>
      </c>
      <c r="T22" s="278">
        <v>19</v>
      </c>
      <c r="U22" s="283">
        <v>0.33133333333333342</v>
      </c>
      <c r="V22" s="280">
        <v>6.2888888888888888</v>
      </c>
      <c r="W22" s="284" t="s">
        <v>5237</v>
      </c>
      <c r="X22" s="286" t="s">
        <v>912</v>
      </c>
      <c r="Y22" s="278">
        <v>12</v>
      </c>
      <c r="Z22" s="283">
        <v>0.38377777777777783</v>
      </c>
      <c r="AA22" s="280">
        <v>4.5999999999999996</v>
      </c>
      <c r="AB22" s="284" t="s">
        <v>5238</v>
      </c>
      <c r="AC22" s="287" t="s">
        <v>914</v>
      </c>
      <c r="AD22" s="278">
        <v>20</v>
      </c>
      <c r="AE22" s="283">
        <v>0.37888888888888889</v>
      </c>
      <c r="AF22" s="280">
        <v>7.5777777777777775</v>
      </c>
      <c r="AG22" s="250" t="s">
        <v>5239</v>
      </c>
    </row>
    <row r="23" spans="1:33" s="14" customFormat="1" x14ac:dyDescent="0.25">
      <c r="A23" s="248" t="s">
        <v>203</v>
      </c>
      <c r="B23" s="276" t="s">
        <v>5216</v>
      </c>
      <c r="C23" s="250" t="s">
        <v>1091</v>
      </c>
      <c r="D23" s="277">
        <v>8</v>
      </c>
      <c r="E23" s="278">
        <v>73</v>
      </c>
      <c r="F23" s="279">
        <v>45.55</v>
      </c>
      <c r="G23" s="280">
        <v>33.25</v>
      </c>
      <c r="H23" s="281">
        <v>7</v>
      </c>
      <c r="I23" s="278">
        <v>0</v>
      </c>
      <c r="J23" s="278">
        <v>1</v>
      </c>
      <c r="K23" s="280">
        <v>0.875</v>
      </c>
      <c r="L23" s="280">
        <v>0</v>
      </c>
      <c r="M23" s="280">
        <v>0.125</v>
      </c>
      <c r="N23" s="282" t="s">
        <v>913</v>
      </c>
      <c r="O23" s="278">
        <v>22</v>
      </c>
      <c r="P23" s="283">
        <v>0.47125</v>
      </c>
      <c r="Q23" s="280">
        <v>10.375</v>
      </c>
      <c r="R23" s="284" t="s">
        <v>5236</v>
      </c>
      <c r="S23" s="285" t="s">
        <v>915</v>
      </c>
      <c r="T23" s="278">
        <v>19</v>
      </c>
      <c r="U23" s="283">
        <v>0.42249999999999999</v>
      </c>
      <c r="V23" s="280">
        <v>8</v>
      </c>
      <c r="W23" s="284" t="s">
        <v>5237</v>
      </c>
      <c r="X23" s="286" t="s">
        <v>912</v>
      </c>
      <c r="Y23" s="278">
        <v>12</v>
      </c>
      <c r="Z23" s="283">
        <v>0.49</v>
      </c>
      <c r="AA23" s="280">
        <v>5.875</v>
      </c>
      <c r="AB23" s="284" t="s">
        <v>5238</v>
      </c>
      <c r="AC23" s="287" t="s">
        <v>914</v>
      </c>
      <c r="AD23" s="278">
        <v>20</v>
      </c>
      <c r="AE23" s="283">
        <v>0.44999999999999996</v>
      </c>
      <c r="AF23" s="280">
        <v>9</v>
      </c>
      <c r="AG23" s="250" t="s">
        <v>5239</v>
      </c>
    </row>
    <row r="24" spans="1:33" s="14" customFormat="1" x14ac:dyDescent="0.25">
      <c r="A24" s="248" t="s">
        <v>207</v>
      </c>
      <c r="B24" s="276" t="s">
        <v>5216</v>
      </c>
      <c r="C24" s="250" t="s">
        <v>1095</v>
      </c>
      <c r="D24" s="277">
        <v>32</v>
      </c>
      <c r="E24" s="278">
        <v>73</v>
      </c>
      <c r="F24" s="279">
        <v>32.835937499999993</v>
      </c>
      <c r="G24" s="280">
        <v>23.96875</v>
      </c>
      <c r="H24" s="281">
        <v>32</v>
      </c>
      <c r="I24" s="278">
        <v>0</v>
      </c>
      <c r="J24" s="278">
        <v>0</v>
      </c>
      <c r="K24" s="280">
        <v>1</v>
      </c>
      <c r="L24" s="280">
        <v>0</v>
      </c>
      <c r="M24" s="280">
        <v>0</v>
      </c>
      <c r="N24" s="282" t="s">
        <v>913</v>
      </c>
      <c r="O24" s="278">
        <v>22</v>
      </c>
      <c r="P24" s="283">
        <v>0.35937499999999994</v>
      </c>
      <c r="Q24" s="280">
        <v>7.90625</v>
      </c>
      <c r="R24" s="284" t="s">
        <v>5236</v>
      </c>
      <c r="S24" s="285" t="s">
        <v>915</v>
      </c>
      <c r="T24" s="278">
        <v>19</v>
      </c>
      <c r="U24" s="283">
        <v>0.29031250000000003</v>
      </c>
      <c r="V24" s="280">
        <v>5.5</v>
      </c>
      <c r="W24" s="284" t="s">
        <v>5237</v>
      </c>
      <c r="X24" s="286" t="s">
        <v>912</v>
      </c>
      <c r="Y24" s="278">
        <v>12</v>
      </c>
      <c r="Z24" s="283">
        <v>0.33031250000000001</v>
      </c>
      <c r="AA24" s="280">
        <v>3.96875</v>
      </c>
      <c r="AB24" s="284" t="s">
        <v>5238</v>
      </c>
      <c r="AC24" s="287" t="s">
        <v>914</v>
      </c>
      <c r="AD24" s="278">
        <v>20</v>
      </c>
      <c r="AE24" s="283">
        <v>0.32968750000000008</v>
      </c>
      <c r="AF24" s="280">
        <v>6.59375</v>
      </c>
      <c r="AG24" s="250" t="s">
        <v>5239</v>
      </c>
    </row>
    <row r="25" spans="1:33" s="14" customFormat="1" x14ac:dyDescent="0.25">
      <c r="A25" s="248" t="s">
        <v>209</v>
      </c>
      <c r="B25" s="276" t="s">
        <v>5216</v>
      </c>
      <c r="C25" s="250" t="s">
        <v>1097</v>
      </c>
      <c r="D25" s="277">
        <v>37</v>
      </c>
      <c r="E25" s="278">
        <v>73</v>
      </c>
      <c r="F25" s="279">
        <v>41.467837837837841</v>
      </c>
      <c r="G25" s="280">
        <v>30.27027027027027</v>
      </c>
      <c r="H25" s="281">
        <v>36</v>
      </c>
      <c r="I25" s="278">
        <v>0</v>
      </c>
      <c r="J25" s="278">
        <v>1</v>
      </c>
      <c r="K25" s="280">
        <v>0.97297297297297303</v>
      </c>
      <c r="L25" s="280">
        <v>0</v>
      </c>
      <c r="M25" s="280">
        <v>2.7027027027027029E-2</v>
      </c>
      <c r="N25" s="282" t="s">
        <v>913</v>
      </c>
      <c r="O25" s="278">
        <v>22</v>
      </c>
      <c r="P25" s="283">
        <v>0.43297297297297305</v>
      </c>
      <c r="Q25" s="280">
        <v>9.513513513513514</v>
      </c>
      <c r="R25" s="284" t="s">
        <v>5236</v>
      </c>
      <c r="S25" s="285" t="s">
        <v>915</v>
      </c>
      <c r="T25" s="278">
        <v>19</v>
      </c>
      <c r="U25" s="283">
        <v>0.37216216216216208</v>
      </c>
      <c r="V25" s="280">
        <v>7.0540540540540544</v>
      </c>
      <c r="W25" s="284" t="s">
        <v>5237</v>
      </c>
      <c r="X25" s="286" t="s">
        <v>912</v>
      </c>
      <c r="Y25" s="278">
        <v>12</v>
      </c>
      <c r="Z25" s="283">
        <v>0.42351351351351352</v>
      </c>
      <c r="AA25" s="280">
        <v>5.0810810810810807</v>
      </c>
      <c r="AB25" s="284" t="s">
        <v>5238</v>
      </c>
      <c r="AC25" s="287" t="s">
        <v>914</v>
      </c>
      <c r="AD25" s="278">
        <v>20</v>
      </c>
      <c r="AE25" s="283">
        <v>0.43108108108108117</v>
      </c>
      <c r="AF25" s="280">
        <v>8.621621621621621</v>
      </c>
      <c r="AG25" s="250" t="s">
        <v>5239</v>
      </c>
    </row>
    <row r="26" spans="1:33" s="14" customFormat="1" x14ac:dyDescent="0.25">
      <c r="A26" s="248" t="s">
        <v>211</v>
      </c>
      <c r="B26" s="276" t="s">
        <v>5216</v>
      </c>
      <c r="C26" s="250" t="s">
        <v>1099</v>
      </c>
      <c r="D26" s="277">
        <v>138</v>
      </c>
      <c r="E26" s="278">
        <v>73</v>
      </c>
      <c r="F26" s="279">
        <v>49.10681159420291</v>
      </c>
      <c r="G26" s="280">
        <v>35.847826086956523</v>
      </c>
      <c r="H26" s="281">
        <v>119</v>
      </c>
      <c r="I26" s="278">
        <v>0</v>
      </c>
      <c r="J26" s="278">
        <v>19</v>
      </c>
      <c r="K26" s="280">
        <v>0.8623188405797102</v>
      </c>
      <c r="L26" s="280">
        <v>0</v>
      </c>
      <c r="M26" s="280">
        <v>0.13768115942028986</v>
      </c>
      <c r="N26" s="282" t="s">
        <v>913</v>
      </c>
      <c r="O26" s="278">
        <v>22</v>
      </c>
      <c r="P26" s="283">
        <v>0.49376811594202868</v>
      </c>
      <c r="Q26" s="280">
        <v>10.855072463768115</v>
      </c>
      <c r="R26" s="284" t="s">
        <v>5236</v>
      </c>
      <c r="S26" s="285" t="s">
        <v>915</v>
      </c>
      <c r="T26" s="278">
        <v>19</v>
      </c>
      <c r="U26" s="283">
        <v>0.44108695652173896</v>
      </c>
      <c r="V26" s="280">
        <v>8.3768115942028984</v>
      </c>
      <c r="W26" s="284" t="s">
        <v>5237</v>
      </c>
      <c r="X26" s="286" t="s">
        <v>912</v>
      </c>
      <c r="Y26" s="278">
        <v>12</v>
      </c>
      <c r="Z26" s="283">
        <v>0.49362318840579711</v>
      </c>
      <c r="AA26" s="280">
        <v>5.9202898550724639</v>
      </c>
      <c r="AB26" s="284" t="s">
        <v>5238</v>
      </c>
      <c r="AC26" s="287" t="s">
        <v>914</v>
      </c>
      <c r="AD26" s="278">
        <v>20</v>
      </c>
      <c r="AE26" s="283">
        <v>0.5347826086956522</v>
      </c>
      <c r="AF26" s="280">
        <v>10.695652173913043</v>
      </c>
      <c r="AG26" s="250" t="s">
        <v>5239</v>
      </c>
    </row>
    <row r="27" spans="1:33" s="14" customFormat="1" x14ac:dyDescent="0.25">
      <c r="A27" s="248" t="s">
        <v>821</v>
      </c>
      <c r="B27" s="276" t="s">
        <v>5216</v>
      </c>
      <c r="C27" s="250" t="s">
        <v>1107</v>
      </c>
      <c r="D27" s="277">
        <v>26</v>
      </c>
      <c r="E27" s="278">
        <v>73</v>
      </c>
      <c r="F27" s="279">
        <v>43.731153846153838</v>
      </c>
      <c r="G27" s="280">
        <v>31.923076923076923</v>
      </c>
      <c r="H27" s="281">
        <v>26</v>
      </c>
      <c r="I27" s="278">
        <v>0</v>
      </c>
      <c r="J27" s="278">
        <v>0</v>
      </c>
      <c r="K27" s="280">
        <v>1</v>
      </c>
      <c r="L27" s="280">
        <v>0</v>
      </c>
      <c r="M27" s="280">
        <v>0</v>
      </c>
      <c r="N27" s="282" t="s">
        <v>913</v>
      </c>
      <c r="O27" s="278">
        <v>22</v>
      </c>
      <c r="P27" s="283">
        <v>0.4653846153846154</v>
      </c>
      <c r="Q27" s="280">
        <v>10.23076923076923</v>
      </c>
      <c r="R27" s="284" t="s">
        <v>5236</v>
      </c>
      <c r="S27" s="285" t="s">
        <v>915</v>
      </c>
      <c r="T27" s="278">
        <v>19</v>
      </c>
      <c r="U27" s="283">
        <v>0.38653846153846155</v>
      </c>
      <c r="V27" s="280">
        <v>7.3461538461538458</v>
      </c>
      <c r="W27" s="284" t="s">
        <v>5237</v>
      </c>
      <c r="X27" s="286" t="s">
        <v>912</v>
      </c>
      <c r="Y27" s="278">
        <v>12</v>
      </c>
      <c r="Z27" s="283">
        <v>0.47769230769230769</v>
      </c>
      <c r="AA27" s="280">
        <v>5.7307692307692308</v>
      </c>
      <c r="AB27" s="284" t="s">
        <v>5238</v>
      </c>
      <c r="AC27" s="287" t="s">
        <v>914</v>
      </c>
      <c r="AD27" s="278">
        <v>20</v>
      </c>
      <c r="AE27" s="283">
        <v>0.43076923076923079</v>
      </c>
      <c r="AF27" s="280">
        <v>8.615384615384615</v>
      </c>
      <c r="AG27" s="250" t="s">
        <v>5239</v>
      </c>
    </row>
    <row r="28" spans="1:33" s="14" customFormat="1" x14ac:dyDescent="0.25">
      <c r="A28" s="248" t="s">
        <v>221</v>
      </c>
      <c r="B28" s="276" t="s">
        <v>5216</v>
      </c>
      <c r="C28" s="250" t="s">
        <v>1111</v>
      </c>
      <c r="D28" s="277">
        <v>55</v>
      </c>
      <c r="E28" s="278">
        <v>73</v>
      </c>
      <c r="F28" s="279">
        <v>40.972181818181824</v>
      </c>
      <c r="G28" s="280">
        <v>29.90909090909091</v>
      </c>
      <c r="H28" s="281">
        <v>55</v>
      </c>
      <c r="I28" s="278">
        <v>0</v>
      </c>
      <c r="J28" s="278">
        <v>0</v>
      </c>
      <c r="K28" s="280">
        <v>1</v>
      </c>
      <c r="L28" s="280">
        <v>0</v>
      </c>
      <c r="M28" s="280">
        <v>0</v>
      </c>
      <c r="N28" s="282" t="s">
        <v>913</v>
      </c>
      <c r="O28" s="278">
        <v>22</v>
      </c>
      <c r="P28" s="283">
        <v>0.43436363636363645</v>
      </c>
      <c r="Q28" s="280">
        <v>9.545454545454545</v>
      </c>
      <c r="R28" s="284" t="s">
        <v>5236</v>
      </c>
      <c r="S28" s="285" t="s">
        <v>915</v>
      </c>
      <c r="T28" s="278">
        <v>19</v>
      </c>
      <c r="U28" s="283">
        <v>0.38781818181818201</v>
      </c>
      <c r="V28" s="280">
        <v>7.3636363636363633</v>
      </c>
      <c r="W28" s="284" t="s">
        <v>5237</v>
      </c>
      <c r="X28" s="286" t="s">
        <v>912</v>
      </c>
      <c r="Y28" s="278">
        <v>12</v>
      </c>
      <c r="Z28" s="283">
        <v>0.39509090909090916</v>
      </c>
      <c r="AA28" s="280">
        <v>4.7454545454545451</v>
      </c>
      <c r="AB28" s="284" t="s">
        <v>5238</v>
      </c>
      <c r="AC28" s="287" t="s">
        <v>914</v>
      </c>
      <c r="AD28" s="278">
        <v>20</v>
      </c>
      <c r="AE28" s="283">
        <v>0.41272727272727278</v>
      </c>
      <c r="AF28" s="280">
        <v>8.254545454545454</v>
      </c>
      <c r="AG28" s="250" t="s">
        <v>5239</v>
      </c>
    </row>
    <row r="29" spans="1:33" s="14" customFormat="1" x14ac:dyDescent="0.25">
      <c r="A29" s="248" t="s">
        <v>222</v>
      </c>
      <c r="B29" s="276" t="s">
        <v>5216</v>
      </c>
      <c r="C29" s="250" t="s">
        <v>1112</v>
      </c>
      <c r="D29" s="277">
        <v>31</v>
      </c>
      <c r="E29" s="278">
        <v>73</v>
      </c>
      <c r="F29" s="279">
        <v>36.237096774193546</v>
      </c>
      <c r="G29" s="280">
        <v>26.451612903225808</v>
      </c>
      <c r="H29" s="281">
        <v>31</v>
      </c>
      <c r="I29" s="278">
        <v>0</v>
      </c>
      <c r="J29" s="278">
        <v>0</v>
      </c>
      <c r="K29" s="280">
        <v>1</v>
      </c>
      <c r="L29" s="280">
        <v>0</v>
      </c>
      <c r="M29" s="280">
        <v>0</v>
      </c>
      <c r="N29" s="282" t="s">
        <v>913</v>
      </c>
      <c r="O29" s="278">
        <v>22</v>
      </c>
      <c r="P29" s="283">
        <v>0.39032258064516118</v>
      </c>
      <c r="Q29" s="280">
        <v>8.612903225806452</v>
      </c>
      <c r="R29" s="284" t="s">
        <v>5236</v>
      </c>
      <c r="S29" s="285" t="s">
        <v>915</v>
      </c>
      <c r="T29" s="278">
        <v>19</v>
      </c>
      <c r="U29" s="283">
        <v>0.34806451612903222</v>
      </c>
      <c r="V29" s="280">
        <v>6.612903225806452</v>
      </c>
      <c r="W29" s="284" t="s">
        <v>5237</v>
      </c>
      <c r="X29" s="286" t="s">
        <v>912</v>
      </c>
      <c r="Y29" s="278">
        <v>12</v>
      </c>
      <c r="Z29" s="283">
        <v>0.32258064516129031</v>
      </c>
      <c r="AA29" s="280">
        <v>3.870967741935484</v>
      </c>
      <c r="AB29" s="284" t="s">
        <v>5238</v>
      </c>
      <c r="AC29" s="287" t="s">
        <v>914</v>
      </c>
      <c r="AD29" s="278">
        <v>20</v>
      </c>
      <c r="AE29" s="283">
        <v>0.36774193548387096</v>
      </c>
      <c r="AF29" s="280">
        <v>7.354838709677419</v>
      </c>
      <c r="AG29" s="250" t="s">
        <v>5239</v>
      </c>
    </row>
    <row r="30" spans="1:33" s="14" customFormat="1" x14ac:dyDescent="0.25">
      <c r="A30" s="248" t="s">
        <v>249</v>
      </c>
      <c r="B30" s="276" t="s">
        <v>5216</v>
      </c>
      <c r="C30" s="250" t="s">
        <v>1138</v>
      </c>
      <c r="D30" s="277">
        <v>88</v>
      </c>
      <c r="E30" s="278">
        <v>73</v>
      </c>
      <c r="F30" s="279">
        <v>39.011590909090927</v>
      </c>
      <c r="G30" s="280">
        <v>28.477272727272727</v>
      </c>
      <c r="H30" s="281">
        <v>85</v>
      </c>
      <c r="I30" s="278">
        <v>0</v>
      </c>
      <c r="J30" s="278">
        <v>3</v>
      </c>
      <c r="K30" s="280">
        <v>0.96590909090909094</v>
      </c>
      <c r="L30" s="280">
        <v>0</v>
      </c>
      <c r="M30" s="280">
        <v>3.4090909090909088E-2</v>
      </c>
      <c r="N30" s="282" t="s">
        <v>913</v>
      </c>
      <c r="O30" s="278">
        <v>22</v>
      </c>
      <c r="P30" s="283">
        <v>0.38897727272727284</v>
      </c>
      <c r="Q30" s="280">
        <v>8.5568181818181817</v>
      </c>
      <c r="R30" s="284" t="s">
        <v>5236</v>
      </c>
      <c r="S30" s="285" t="s">
        <v>915</v>
      </c>
      <c r="T30" s="278">
        <v>19</v>
      </c>
      <c r="U30" s="283">
        <v>0.41795454545454552</v>
      </c>
      <c r="V30" s="280">
        <v>7.9431818181818183</v>
      </c>
      <c r="W30" s="284" t="s">
        <v>5237</v>
      </c>
      <c r="X30" s="286" t="s">
        <v>912</v>
      </c>
      <c r="Y30" s="278">
        <v>12</v>
      </c>
      <c r="Z30" s="283">
        <v>0.36999999999999994</v>
      </c>
      <c r="AA30" s="280">
        <v>4.4431818181818183</v>
      </c>
      <c r="AB30" s="284" t="s">
        <v>5238</v>
      </c>
      <c r="AC30" s="287" t="s">
        <v>914</v>
      </c>
      <c r="AD30" s="278">
        <v>20</v>
      </c>
      <c r="AE30" s="283">
        <v>0.37670454545454546</v>
      </c>
      <c r="AF30" s="280">
        <v>7.5340909090909092</v>
      </c>
      <c r="AG30" s="250" t="s">
        <v>5239</v>
      </c>
    </row>
    <row r="31" spans="1:33" s="14" customFormat="1" x14ac:dyDescent="0.25">
      <c r="A31" s="248" t="s">
        <v>250</v>
      </c>
      <c r="B31" s="276" t="s">
        <v>5216</v>
      </c>
      <c r="C31" s="250" t="s">
        <v>1139</v>
      </c>
      <c r="D31" s="277">
        <v>69</v>
      </c>
      <c r="E31" s="278">
        <v>73</v>
      </c>
      <c r="F31" s="279">
        <v>53.900579710144918</v>
      </c>
      <c r="G31" s="280">
        <v>39.347826086956523</v>
      </c>
      <c r="H31" s="281">
        <v>58</v>
      </c>
      <c r="I31" s="278">
        <v>0</v>
      </c>
      <c r="J31" s="278">
        <v>11</v>
      </c>
      <c r="K31" s="280">
        <v>0.84057971014492749</v>
      </c>
      <c r="L31" s="280">
        <v>0</v>
      </c>
      <c r="M31" s="280">
        <v>0.15942028985507245</v>
      </c>
      <c r="N31" s="282" t="s">
        <v>913</v>
      </c>
      <c r="O31" s="278">
        <v>22</v>
      </c>
      <c r="P31" s="283">
        <v>0.55942028985507264</v>
      </c>
      <c r="Q31" s="280">
        <v>12.318840579710145</v>
      </c>
      <c r="R31" s="284" t="s">
        <v>5236</v>
      </c>
      <c r="S31" s="285" t="s">
        <v>915</v>
      </c>
      <c r="T31" s="278">
        <v>19</v>
      </c>
      <c r="U31" s="283">
        <v>0.48173913043478273</v>
      </c>
      <c r="V31" s="280">
        <v>9.1594202898550723</v>
      </c>
      <c r="W31" s="284" t="s">
        <v>5237</v>
      </c>
      <c r="X31" s="286" t="s">
        <v>912</v>
      </c>
      <c r="Y31" s="278">
        <v>12</v>
      </c>
      <c r="Z31" s="283">
        <v>0.53463768115942023</v>
      </c>
      <c r="AA31" s="280">
        <v>6.4202898550724639</v>
      </c>
      <c r="AB31" s="284" t="s">
        <v>5238</v>
      </c>
      <c r="AC31" s="287" t="s">
        <v>914</v>
      </c>
      <c r="AD31" s="278">
        <v>20</v>
      </c>
      <c r="AE31" s="283">
        <v>0.57246376811594224</v>
      </c>
      <c r="AF31" s="280">
        <v>11.44927536231884</v>
      </c>
      <c r="AG31" s="250" t="s">
        <v>5239</v>
      </c>
    </row>
    <row r="32" spans="1:33" s="14" customFormat="1" x14ac:dyDescent="0.25">
      <c r="A32" s="248" t="s">
        <v>254</v>
      </c>
      <c r="B32" s="276" t="s">
        <v>5216</v>
      </c>
      <c r="C32" s="250" t="s">
        <v>1143</v>
      </c>
      <c r="D32" s="277">
        <v>67</v>
      </c>
      <c r="E32" s="278">
        <v>73</v>
      </c>
      <c r="F32" s="279">
        <v>46.617164179104499</v>
      </c>
      <c r="G32" s="280">
        <v>34.029850746268657</v>
      </c>
      <c r="H32" s="281">
        <v>60</v>
      </c>
      <c r="I32" s="278">
        <v>0</v>
      </c>
      <c r="J32" s="278">
        <v>7</v>
      </c>
      <c r="K32" s="280">
        <v>0.89552238805970152</v>
      </c>
      <c r="L32" s="280">
        <v>0</v>
      </c>
      <c r="M32" s="280">
        <v>0.1044776119402985</v>
      </c>
      <c r="N32" s="282" t="s">
        <v>913</v>
      </c>
      <c r="O32" s="278">
        <v>22</v>
      </c>
      <c r="P32" s="283">
        <v>0.48656716417910451</v>
      </c>
      <c r="Q32" s="280">
        <v>10.716417910447761</v>
      </c>
      <c r="R32" s="284" t="s">
        <v>5236</v>
      </c>
      <c r="S32" s="285" t="s">
        <v>915</v>
      </c>
      <c r="T32" s="278">
        <v>19</v>
      </c>
      <c r="U32" s="283">
        <v>0.48283582089552241</v>
      </c>
      <c r="V32" s="280">
        <v>9.1641791044776113</v>
      </c>
      <c r="W32" s="284" t="s">
        <v>5237</v>
      </c>
      <c r="X32" s="286" t="s">
        <v>912</v>
      </c>
      <c r="Y32" s="278">
        <v>12</v>
      </c>
      <c r="Z32" s="283">
        <v>0.42328358208955225</v>
      </c>
      <c r="AA32" s="280">
        <v>5.08955223880597</v>
      </c>
      <c r="AB32" s="284" t="s">
        <v>5238</v>
      </c>
      <c r="AC32" s="287" t="s">
        <v>914</v>
      </c>
      <c r="AD32" s="278">
        <v>20</v>
      </c>
      <c r="AE32" s="283">
        <v>0.45298507462686555</v>
      </c>
      <c r="AF32" s="280">
        <v>9.0597014925373127</v>
      </c>
      <c r="AG32" s="250" t="s">
        <v>5239</v>
      </c>
    </row>
    <row r="33" spans="1:36" s="14" customFormat="1" x14ac:dyDescent="0.25">
      <c r="A33" s="248" t="s">
        <v>256</v>
      </c>
      <c r="B33" s="276" t="s">
        <v>5216</v>
      </c>
      <c r="C33" s="250" t="s">
        <v>1145</v>
      </c>
      <c r="D33" s="277">
        <v>101</v>
      </c>
      <c r="E33" s="278">
        <v>73</v>
      </c>
      <c r="F33" s="279">
        <v>36.11970297029702</v>
      </c>
      <c r="G33" s="280">
        <v>26.366336633663366</v>
      </c>
      <c r="H33" s="281">
        <v>98</v>
      </c>
      <c r="I33" s="278">
        <v>0</v>
      </c>
      <c r="J33" s="278">
        <v>3</v>
      </c>
      <c r="K33" s="280">
        <v>0.97029702970297027</v>
      </c>
      <c r="L33" s="280">
        <v>0</v>
      </c>
      <c r="M33" s="280">
        <v>2.9702970297029702E-2</v>
      </c>
      <c r="N33" s="282" t="s">
        <v>913</v>
      </c>
      <c r="O33" s="278">
        <v>22</v>
      </c>
      <c r="P33" s="283">
        <v>0.36168316831683162</v>
      </c>
      <c r="Q33" s="280">
        <v>7.9603960396039604</v>
      </c>
      <c r="R33" s="284" t="s">
        <v>5236</v>
      </c>
      <c r="S33" s="285" t="s">
        <v>915</v>
      </c>
      <c r="T33" s="278">
        <v>19</v>
      </c>
      <c r="U33" s="283">
        <v>0.35861386138613865</v>
      </c>
      <c r="V33" s="280">
        <v>6.8118811881188117</v>
      </c>
      <c r="W33" s="284" t="s">
        <v>5237</v>
      </c>
      <c r="X33" s="286" t="s">
        <v>912</v>
      </c>
      <c r="Y33" s="278">
        <v>12</v>
      </c>
      <c r="Z33" s="283">
        <v>0.39435643564356426</v>
      </c>
      <c r="AA33" s="280">
        <v>4.7326732673267324</v>
      </c>
      <c r="AB33" s="284" t="s">
        <v>5238</v>
      </c>
      <c r="AC33" s="287" t="s">
        <v>914</v>
      </c>
      <c r="AD33" s="278">
        <v>20</v>
      </c>
      <c r="AE33" s="283">
        <v>0.34306930693069304</v>
      </c>
      <c r="AF33" s="280">
        <v>6.8613861386138613</v>
      </c>
      <c r="AG33" s="250" t="s">
        <v>5239</v>
      </c>
    </row>
    <row r="34" spans="1:36" s="14" customFormat="1" x14ac:dyDescent="0.25">
      <c r="A34" s="248" t="s">
        <v>257</v>
      </c>
      <c r="B34" s="276" t="s">
        <v>5216</v>
      </c>
      <c r="C34" s="250" t="s">
        <v>1146</v>
      </c>
      <c r="D34" s="277">
        <v>107</v>
      </c>
      <c r="E34" s="278">
        <v>73</v>
      </c>
      <c r="F34" s="279">
        <v>44.387476635514034</v>
      </c>
      <c r="G34" s="280">
        <v>32.401869158878505</v>
      </c>
      <c r="H34" s="281">
        <v>95</v>
      </c>
      <c r="I34" s="278">
        <v>0</v>
      </c>
      <c r="J34" s="278">
        <v>12</v>
      </c>
      <c r="K34" s="280">
        <v>0.88785046728971961</v>
      </c>
      <c r="L34" s="280">
        <v>0</v>
      </c>
      <c r="M34" s="280">
        <v>0.11214953271028037</v>
      </c>
      <c r="N34" s="282" t="s">
        <v>913</v>
      </c>
      <c r="O34" s="278">
        <v>22</v>
      </c>
      <c r="P34" s="283">
        <v>0.4335514018691588</v>
      </c>
      <c r="Q34" s="280">
        <v>9.5420560747663554</v>
      </c>
      <c r="R34" s="284" t="s">
        <v>5236</v>
      </c>
      <c r="S34" s="285" t="s">
        <v>915</v>
      </c>
      <c r="T34" s="278">
        <v>19</v>
      </c>
      <c r="U34" s="283">
        <v>0.42626168224299066</v>
      </c>
      <c r="V34" s="280">
        <v>8.1028037383177569</v>
      </c>
      <c r="W34" s="284" t="s">
        <v>5237</v>
      </c>
      <c r="X34" s="286" t="s">
        <v>912</v>
      </c>
      <c r="Y34" s="278">
        <v>12</v>
      </c>
      <c r="Z34" s="283">
        <v>0.45420560747663558</v>
      </c>
      <c r="AA34" s="280">
        <v>5.4485981308411215</v>
      </c>
      <c r="AB34" s="284" t="s">
        <v>5238</v>
      </c>
      <c r="AC34" s="287" t="s">
        <v>914</v>
      </c>
      <c r="AD34" s="278">
        <v>20</v>
      </c>
      <c r="AE34" s="283">
        <v>0.46542056074766364</v>
      </c>
      <c r="AF34" s="280">
        <v>9.3084112149532707</v>
      </c>
      <c r="AG34" s="250" t="s">
        <v>5239</v>
      </c>
    </row>
    <row r="35" spans="1:36" s="14" customFormat="1" x14ac:dyDescent="0.25">
      <c r="A35" s="248" t="s">
        <v>865</v>
      </c>
      <c r="B35" s="276" t="s">
        <v>5216</v>
      </c>
      <c r="C35" s="250" t="s">
        <v>1281</v>
      </c>
      <c r="D35" s="277">
        <v>7</v>
      </c>
      <c r="E35" s="278">
        <v>73</v>
      </c>
      <c r="F35" s="279">
        <v>56.555714285714281</v>
      </c>
      <c r="G35" s="280">
        <v>41.285714285714285</v>
      </c>
      <c r="H35" s="281">
        <v>5</v>
      </c>
      <c r="I35" s="278">
        <v>0</v>
      </c>
      <c r="J35" s="278">
        <v>2</v>
      </c>
      <c r="K35" s="280">
        <v>0.7142857142857143</v>
      </c>
      <c r="L35" s="280">
        <v>0</v>
      </c>
      <c r="M35" s="280">
        <v>0.2857142857142857</v>
      </c>
      <c r="N35" s="282" t="s">
        <v>913</v>
      </c>
      <c r="O35" s="278">
        <v>22</v>
      </c>
      <c r="P35" s="283">
        <v>0.63714285714285712</v>
      </c>
      <c r="Q35" s="280">
        <v>14</v>
      </c>
      <c r="R35" s="284" t="s">
        <v>5236</v>
      </c>
      <c r="S35" s="285" t="s">
        <v>915</v>
      </c>
      <c r="T35" s="278">
        <v>19</v>
      </c>
      <c r="U35" s="283">
        <v>0.53428571428571425</v>
      </c>
      <c r="V35" s="280">
        <v>10.142857142857142</v>
      </c>
      <c r="W35" s="284" t="s">
        <v>5237</v>
      </c>
      <c r="X35" s="286" t="s">
        <v>912</v>
      </c>
      <c r="Y35" s="278">
        <v>12</v>
      </c>
      <c r="Z35" s="283">
        <v>0.46571428571428569</v>
      </c>
      <c r="AA35" s="280">
        <v>5.5714285714285712</v>
      </c>
      <c r="AB35" s="284" t="s">
        <v>5238</v>
      </c>
      <c r="AC35" s="287" t="s">
        <v>914</v>
      </c>
      <c r="AD35" s="278">
        <v>20</v>
      </c>
      <c r="AE35" s="283">
        <v>0.57857142857142851</v>
      </c>
      <c r="AF35" s="280">
        <v>11.571428571428571</v>
      </c>
      <c r="AG35" s="250" t="s">
        <v>5239</v>
      </c>
    </row>
    <row r="36" spans="1:36" s="14" customFormat="1" x14ac:dyDescent="0.25">
      <c r="A36" s="248" t="s">
        <v>929</v>
      </c>
      <c r="B36" s="276" t="s">
        <v>5216</v>
      </c>
      <c r="C36" s="250" t="s">
        <v>1282</v>
      </c>
      <c r="D36" s="277">
        <v>101</v>
      </c>
      <c r="E36" s="278">
        <v>73</v>
      </c>
      <c r="F36" s="279">
        <v>40.934851485148528</v>
      </c>
      <c r="G36" s="280">
        <v>29.881188118811881</v>
      </c>
      <c r="H36" s="281">
        <v>97</v>
      </c>
      <c r="I36" s="278">
        <v>0</v>
      </c>
      <c r="J36" s="278">
        <v>4</v>
      </c>
      <c r="K36" s="280">
        <v>0.96039603960396036</v>
      </c>
      <c r="L36" s="280">
        <v>0</v>
      </c>
      <c r="M36" s="280">
        <v>3.9603960396039604E-2</v>
      </c>
      <c r="N36" s="282" t="s">
        <v>913</v>
      </c>
      <c r="O36" s="278">
        <v>22</v>
      </c>
      <c r="P36" s="283">
        <v>0.42198019801980191</v>
      </c>
      <c r="Q36" s="280">
        <v>9.2970297029702973</v>
      </c>
      <c r="R36" s="284" t="s">
        <v>5236</v>
      </c>
      <c r="S36" s="285" t="s">
        <v>915</v>
      </c>
      <c r="T36" s="278">
        <v>19</v>
      </c>
      <c r="U36" s="283">
        <v>0.42554455445544553</v>
      </c>
      <c r="V36" s="280">
        <v>8.0792079207920793</v>
      </c>
      <c r="W36" s="284" t="s">
        <v>5237</v>
      </c>
      <c r="X36" s="286" t="s">
        <v>912</v>
      </c>
      <c r="Y36" s="278">
        <v>12</v>
      </c>
      <c r="Z36" s="283">
        <v>0.40574257425742566</v>
      </c>
      <c r="AA36" s="280">
        <v>4.8712871287128712</v>
      </c>
      <c r="AB36" s="284" t="s">
        <v>5238</v>
      </c>
      <c r="AC36" s="287" t="s">
        <v>914</v>
      </c>
      <c r="AD36" s="278">
        <v>20</v>
      </c>
      <c r="AE36" s="283">
        <v>0.38168316831683152</v>
      </c>
      <c r="AF36" s="280">
        <v>7.6336633663366333</v>
      </c>
      <c r="AG36" s="250" t="s">
        <v>5239</v>
      </c>
    </row>
    <row r="37" spans="1:36" s="14" customFormat="1" x14ac:dyDescent="0.25">
      <c r="A37" s="248" t="s">
        <v>266</v>
      </c>
      <c r="B37" s="276" t="s">
        <v>5216</v>
      </c>
      <c r="C37" s="250" t="s">
        <v>1158</v>
      </c>
      <c r="D37" s="277">
        <v>69</v>
      </c>
      <c r="E37" s="278">
        <v>73</v>
      </c>
      <c r="F37" s="279">
        <v>49.970000000000006</v>
      </c>
      <c r="G37" s="280">
        <v>36.478260869565219</v>
      </c>
      <c r="H37" s="281">
        <v>66</v>
      </c>
      <c r="I37" s="278">
        <v>0</v>
      </c>
      <c r="J37" s="278">
        <v>3</v>
      </c>
      <c r="K37" s="280">
        <v>0.95652173913043481</v>
      </c>
      <c r="L37" s="280">
        <v>0</v>
      </c>
      <c r="M37" s="280">
        <v>4.3478260869565216E-2</v>
      </c>
      <c r="N37" s="282" t="s">
        <v>913</v>
      </c>
      <c r="O37" s="278">
        <v>22</v>
      </c>
      <c r="P37" s="283">
        <v>0.49956521739130455</v>
      </c>
      <c r="Q37" s="280">
        <v>10.985507246376812</v>
      </c>
      <c r="R37" s="284" t="s">
        <v>5236</v>
      </c>
      <c r="S37" s="285" t="s">
        <v>915</v>
      </c>
      <c r="T37" s="278">
        <v>19</v>
      </c>
      <c r="U37" s="283">
        <v>0.40405797101449292</v>
      </c>
      <c r="V37" s="280">
        <v>7.666666666666667</v>
      </c>
      <c r="W37" s="284" t="s">
        <v>5237</v>
      </c>
      <c r="X37" s="286" t="s">
        <v>912</v>
      </c>
      <c r="Y37" s="278">
        <v>12</v>
      </c>
      <c r="Z37" s="283">
        <v>0.50217391304347836</v>
      </c>
      <c r="AA37" s="280">
        <v>6.0289855072463769</v>
      </c>
      <c r="AB37" s="284" t="s">
        <v>5238</v>
      </c>
      <c r="AC37" s="287" t="s">
        <v>914</v>
      </c>
      <c r="AD37" s="278">
        <v>20</v>
      </c>
      <c r="AE37" s="283">
        <v>0.58985507246376823</v>
      </c>
      <c r="AF37" s="280">
        <v>11.797101449275363</v>
      </c>
      <c r="AG37" s="250" t="s">
        <v>5239</v>
      </c>
    </row>
    <row r="38" spans="1:36" s="14" customFormat="1" x14ac:dyDescent="0.25">
      <c r="A38" s="248" t="s">
        <v>270</v>
      </c>
      <c r="B38" s="276" t="s">
        <v>5216</v>
      </c>
      <c r="C38" s="250" t="s">
        <v>5210</v>
      </c>
      <c r="D38" s="277">
        <v>71</v>
      </c>
      <c r="E38" s="278">
        <v>73</v>
      </c>
      <c r="F38" s="279">
        <v>57.455915492957743</v>
      </c>
      <c r="G38" s="280">
        <v>41.943661971830984</v>
      </c>
      <c r="H38" s="281">
        <v>57</v>
      </c>
      <c r="I38" s="278">
        <v>0</v>
      </c>
      <c r="J38" s="278">
        <v>14</v>
      </c>
      <c r="K38" s="280">
        <v>0.80281690140845074</v>
      </c>
      <c r="L38" s="280">
        <v>0</v>
      </c>
      <c r="M38" s="280">
        <v>0.19718309859154928</v>
      </c>
      <c r="N38" s="282" t="s">
        <v>913</v>
      </c>
      <c r="O38" s="278">
        <v>22</v>
      </c>
      <c r="P38" s="283">
        <v>0.564788732394366</v>
      </c>
      <c r="Q38" s="280">
        <v>12.422535211267606</v>
      </c>
      <c r="R38" s="284" t="s">
        <v>5236</v>
      </c>
      <c r="S38" s="285" t="s">
        <v>915</v>
      </c>
      <c r="T38" s="278">
        <v>19</v>
      </c>
      <c r="U38" s="283">
        <v>0.56394366197183099</v>
      </c>
      <c r="V38" s="280">
        <v>10.71830985915493</v>
      </c>
      <c r="W38" s="284" t="s">
        <v>5237</v>
      </c>
      <c r="X38" s="286" t="s">
        <v>912</v>
      </c>
      <c r="Y38" s="278">
        <v>12</v>
      </c>
      <c r="Z38" s="283">
        <v>0.58788732394366194</v>
      </c>
      <c r="AA38" s="280">
        <v>7.056338028169014</v>
      </c>
      <c r="AB38" s="284" t="s">
        <v>5238</v>
      </c>
      <c r="AC38" s="287" t="s">
        <v>914</v>
      </c>
      <c r="AD38" s="278">
        <v>20</v>
      </c>
      <c r="AE38" s="283">
        <v>0.58732394366197183</v>
      </c>
      <c r="AF38" s="280">
        <v>11.746478873239436</v>
      </c>
      <c r="AG38" s="250" t="s">
        <v>5239</v>
      </c>
    </row>
    <row r="39" spans="1:36" s="14" customFormat="1" x14ac:dyDescent="0.25">
      <c r="A39" s="248" t="s">
        <v>273</v>
      </c>
      <c r="B39" s="276" t="s">
        <v>5216</v>
      </c>
      <c r="C39" s="250" t="s">
        <v>1164</v>
      </c>
      <c r="D39" s="277">
        <v>155</v>
      </c>
      <c r="E39" s="278">
        <v>73</v>
      </c>
      <c r="F39" s="279">
        <v>44.49916129032259</v>
      </c>
      <c r="G39" s="280">
        <v>32.483870967741936</v>
      </c>
      <c r="H39" s="281">
        <v>144</v>
      </c>
      <c r="I39" s="278">
        <v>0</v>
      </c>
      <c r="J39" s="278">
        <v>11</v>
      </c>
      <c r="K39" s="280">
        <v>0.92903225806451617</v>
      </c>
      <c r="L39" s="280">
        <v>0</v>
      </c>
      <c r="M39" s="280">
        <v>7.0967741935483872E-2</v>
      </c>
      <c r="N39" s="282" t="s">
        <v>913</v>
      </c>
      <c r="O39" s="278">
        <v>22</v>
      </c>
      <c r="P39" s="283">
        <v>0.47270967741935482</v>
      </c>
      <c r="Q39" s="280">
        <v>10.406451612903226</v>
      </c>
      <c r="R39" s="284" t="s">
        <v>5236</v>
      </c>
      <c r="S39" s="285" t="s">
        <v>915</v>
      </c>
      <c r="T39" s="278">
        <v>19</v>
      </c>
      <c r="U39" s="283">
        <v>0.40593548387096756</v>
      </c>
      <c r="V39" s="280">
        <v>7.709677419354839</v>
      </c>
      <c r="W39" s="284" t="s">
        <v>5237</v>
      </c>
      <c r="X39" s="286" t="s">
        <v>912</v>
      </c>
      <c r="Y39" s="278">
        <v>12</v>
      </c>
      <c r="Z39" s="283">
        <v>0.42787096774193545</v>
      </c>
      <c r="AA39" s="280">
        <v>5.1354838709677422</v>
      </c>
      <c r="AB39" s="284" t="s">
        <v>5238</v>
      </c>
      <c r="AC39" s="287" t="s">
        <v>914</v>
      </c>
      <c r="AD39" s="278">
        <v>20</v>
      </c>
      <c r="AE39" s="283">
        <v>0.46161290322580645</v>
      </c>
      <c r="AF39" s="280">
        <v>9.2322580645161292</v>
      </c>
      <c r="AG39" s="250" t="s">
        <v>5239</v>
      </c>
    </row>
    <row r="40" spans="1:36" s="14" customFormat="1" x14ac:dyDescent="0.25">
      <c r="A40" s="248" t="s">
        <v>277</v>
      </c>
      <c r="B40" s="276" t="s">
        <v>5216</v>
      </c>
      <c r="C40" s="250" t="s">
        <v>1168</v>
      </c>
      <c r="D40" s="277">
        <v>105</v>
      </c>
      <c r="E40" s="278">
        <v>73</v>
      </c>
      <c r="F40" s="279">
        <v>43.680190476190468</v>
      </c>
      <c r="G40" s="280">
        <v>31.885714285714286</v>
      </c>
      <c r="H40" s="281">
        <v>94</v>
      </c>
      <c r="I40" s="278">
        <v>0</v>
      </c>
      <c r="J40" s="278">
        <v>11</v>
      </c>
      <c r="K40" s="280">
        <v>0.89523809523809528</v>
      </c>
      <c r="L40" s="280">
        <v>0</v>
      </c>
      <c r="M40" s="280">
        <v>0.10476190476190476</v>
      </c>
      <c r="N40" s="282" t="s">
        <v>913</v>
      </c>
      <c r="O40" s="278">
        <v>22</v>
      </c>
      <c r="P40" s="283">
        <v>0.44085714285714284</v>
      </c>
      <c r="Q40" s="280">
        <v>9.6952380952380945</v>
      </c>
      <c r="R40" s="284" t="s">
        <v>5236</v>
      </c>
      <c r="S40" s="285" t="s">
        <v>915</v>
      </c>
      <c r="T40" s="278">
        <v>19</v>
      </c>
      <c r="U40" s="283">
        <v>0.41495238095238074</v>
      </c>
      <c r="V40" s="280">
        <v>7.8857142857142861</v>
      </c>
      <c r="W40" s="284" t="s">
        <v>5237</v>
      </c>
      <c r="X40" s="286" t="s">
        <v>912</v>
      </c>
      <c r="Y40" s="278">
        <v>12</v>
      </c>
      <c r="Z40" s="283">
        <v>0.45438095238095227</v>
      </c>
      <c r="AA40" s="280">
        <v>5.4571428571428573</v>
      </c>
      <c r="AB40" s="284" t="s">
        <v>5238</v>
      </c>
      <c r="AC40" s="287" t="s">
        <v>914</v>
      </c>
      <c r="AD40" s="278">
        <v>20</v>
      </c>
      <c r="AE40" s="283">
        <v>0.44238095238095243</v>
      </c>
      <c r="AF40" s="280">
        <v>8.8476190476190482</v>
      </c>
      <c r="AG40" s="250" t="s">
        <v>5239</v>
      </c>
      <c r="AH40" s="342"/>
      <c r="AI40" s="343"/>
      <c r="AJ40" s="54"/>
    </row>
    <row r="41" spans="1:36" s="14" customFormat="1" x14ac:dyDescent="0.25">
      <c r="A41" s="248" t="s">
        <v>279</v>
      </c>
      <c r="B41" s="276" t="s">
        <v>5216</v>
      </c>
      <c r="C41" s="250" t="s">
        <v>1170</v>
      </c>
      <c r="D41" s="277">
        <v>26</v>
      </c>
      <c r="E41" s="278">
        <v>73</v>
      </c>
      <c r="F41" s="279">
        <v>44.678461538461534</v>
      </c>
      <c r="G41" s="280">
        <v>32.615384615384613</v>
      </c>
      <c r="H41" s="281">
        <v>26</v>
      </c>
      <c r="I41" s="278">
        <v>0</v>
      </c>
      <c r="J41" s="278">
        <v>0</v>
      </c>
      <c r="K41" s="280">
        <v>1</v>
      </c>
      <c r="L41" s="280">
        <v>0</v>
      </c>
      <c r="M41" s="280">
        <v>0</v>
      </c>
      <c r="N41" s="282" t="s">
        <v>913</v>
      </c>
      <c r="O41" s="278">
        <v>22</v>
      </c>
      <c r="P41" s="283">
        <v>0.43346153846153851</v>
      </c>
      <c r="Q41" s="280">
        <v>9.5384615384615383</v>
      </c>
      <c r="R41" s="284" t="s">
        <v>5236</v>
      </c>
      <c r="S41" s="285" t="s">
        <v>915</v>
      </c>
      <c r="T41" s="278">
        <v>19</v>
      </c>
      <c r="U41" s="283">
        <v>0.41653846153846141</v>
      </c>
      <c r="V41" s="280">
        <v>7.9230769230769234</v>
      </c>
      <c r="W41" s="284" t="s">
        <v>5237</v>
      </c>
      <c r="X41" s="286" t="s">
        <v>912</v>
      </c>
      <c r="Y41" s="278">
        <v>12</v>
      </c>
      <c r="Z41" s="283">
        <v>0.52307692307692311</v>
      </c>
      <c r="AA41" s="280">
        <v>6.2692307692307692</v>
      </c>
      <c r="AB41" s="284" t="s">
        <v>5238</v>
      </c>
      <c r="AC41" s="287" t="s">
        <v>914</v>
      </c>
      <c r="AD41" s="278">
        <v>20</v>
      </c>
      <c r="AE41" s="283">
        <v>0.44423076923076921</v>
      </c>
      <c r="AF41" s="280">
        <v>8.884615384615385</v>
      </c>
      <c r="AG41" s="250" t="s">
        <v>5239</v>
      </c>
      <c r="AH41" s="342"/>
      <c r="AI41" s="343"/>
      <c r="AJ41" s="54"/>
    </row>
    <row r="42" spans="1:36" s="14" customFormat="1" x14ac:dyDescent="0.25">
      <c r="A42" s="248" t="s">
        <v>281</v>
      </c>
      <c r="B42" s="276" t="s">
        <v>5216</v>
      </c>
      <c r="C42" s="250" t="s">
        <v>1172</v>
      </c>
      <c r="D42" s="277">
        <v>61</v>
      </c>
      <c r="E42" s="278">
        <v>73</v>
      </c>
      <c r="F42" s="279">
        <v>35.348196721311488</v>
      </c>
      <c r="G42" s="280">
        <v>25.803278688524589</v>
      </c>
      <c r="H42" s="281">
        <v>61</v>
      </c>
      <c r="I42" s="278">
        <v>0</v>
      </c>
      <c r="J42" s="278">
        <v>0</v>
      </c>
      <c r="K42" s="280">
        <v>1</v>
      </c>
      <c r="L42" s="280">
        <v>0</v>
      </c>
      <c r="M42" s="280">
        <v>0</v>
      </c>
      <c r="N42" s="282" t="s">
        <v>913</v>
      </c>
      <c r="O42" s="278">
        <v>22</v>
      </c>
      <c r="P42" s="283">
        <v>0.35295081967213104</v>
      </c>
      <c r="Q42" s="280">
        <v>7.7704918032786887</v>
      </c>
      <c r="R42" s="284" t="s">
        <v>5236</v>
      </c>
      <c r="S42" s="285" t="s">
        <v>915</v>
      </c>
      <c r="T42" s="278">
        <v>19</v>
      </c>
      <c r="U42" s="283">
        <v>0.34540983606557391</v>
      </c>
      <c r="V42" s="280">
        <v>6.557377049180328</v>
      </c>
      <c r="W42" s="284" t="s">
        <v>5237</v>
      </c>
      <c r="X42" s="286" t="s">
        <v>912</v>
      </c>
      <c r="Y42" s="278">
        <v>12</v>
      </c>
      <c r="Z42" s="283">
        <v>0.3931147540983605</v>
      </c>
      <c r="AA42" s="280">
        <v>4.721311475409836</v>
      </c>
      <c r="AB42" s="284" t="s">
        <v>5238</v>
      </c>
      <c r="AC42" s="287" t="s">
        <v>914</v>
      </c>
      <c r="AD42" s="278">
        <v>20</v>
      </c>
      <c r="AE42" s="283">
        <v>0.3377049180327869</v>
      </c>
      <c r="AF42" s="280">
        <v>6.7540983606557381</v>
      </c>
      <c r="AG42" s="250" t="s">
        <v>5239</v>
      </c>
      <c r="AH42" s="342"/>
      <c r="AI42" s="343"/>
      <c r="AJ42" s="54"/>
    </row>
    <row r="43" spans="1:36" s="14" customFormat="1" x14ac:dyDescent="0.25">
      <c r="A43" s="248" t="s">
        <v>284</v>
      </c>
      <c r="B43" s="276" t="s">
        <v>5216</v>
      </c>
      <c r="C43" s="250" t="s">
        <v>1173</v>
      </c>
      <c r="D43" s="277">
        <v>100</v>
      </c>
      <c r="E43" s="278">
        <v>73</v>
      </c>
      <c r="F43" s="279">
        <v>37.194299999999998</v>
      </c>
      <c r="G43" s="280">
        <v>27.15</v>
      </c>
      <c r="H43" s="281">
        <v>100</v>
      </c>
      <c r="I43" s="278">
        <v>0</v>
      </c>
      <c r="J43" s="278">
        <v>0</v>
      </c>
      <c r="K43" s="280">
        <v>1</v>
      </c>
      <c r="L43" s="280">
        <v>0</v>
      </c>
      <c r="M43" s="280">
        <v>0</v>
      </c>
      <c r="N43" s="282" t="s">
        <v>913</v>
      </c>
      <c r="O43" s="278">
        <v>22</v>
      </c>
      <c r="P43" s="283">
        <v>0.37089999999999995</v>
      </c>
      <c r="Q43" s="280">
        <v>8.17</v>
      </c>
      <c r="R43" s="284" t="s">
        <v>5236</v>
      </c>
      <c r="S43" s="285" t="s">
        <v>915</v>
      </c>
      <c r="T43" s="278">
        <v>19</v>
      </c>
      <c r="U43" s="283">
        <v>0.36930000000000013</v>
      </c>
      <c r="V43" s="280">
        <v>7.01</v>
      </c>
      <c r="W43" s="284" t="s">
        <v>5237</v>
      </c>
      <c r="X43" s="286" t="s">
        <v>912</v>
      </c>
      <c r="Y43" s="278">
        <v>12</v>
      </c>
      <c r="Z43" s="283">
        <v>0.37610000000000005</v>
      </c>
      <c r="AA43" s="280">
        <v>4.51</v>
      </c>
      <c r="AB43" s="284" t="s">
        <v>5238</v>
      </c>
      <c r="AC43" s="287" t="s">
        <v>914</v>
      </c>
      <c r="AD43" s="278">
        <v>20</v>
      </c>
      <c r="AE43" s="283">
        <v>0.37300000000000016</v>
      </c>
      <c r="AF43" s="280">
        <v>7.46</v>
      </c>
      <c r="AG43" s="250" t="s">
        <v>5239</v>
      </c>
      <c r="AH43" s="342"/>
      <c r="AI43" s="343"/>
      <c r="AJ43" s="54"/>
    </row>
    <row r="44" spans="1:36" s="14" customFormat="1" x14ac:dyDescent="0.25">
      <c r="A44" s="248" t="s">
        <v>289</v>
      </c>
      <c r="B44" s="276" t="s">
        <v>5216</v>
      </c>
      <c r="C44" s="250" t="s">
        <v>1178</v>
      </c>
      <c r="D44" s="277">
        <v>33</v>
      </c>
      <c r="E44" s="278">
        <v>73</v>
      </c>
      <c r="F44" s="279">
        <v>37.278484848484851</v>
      </c>
      <c r="G44" s="280">
        <v>27.212121212121211</v>
      </c>
      <c r="H44" s="281">
        <v>33</v>
      </c>
      <c r="I44" s="278">
        <v>0</v>
      </c>
      <c r="J44" s="278">
        <v>0</v>
      </c>
      <c r="K44" s="280">
        <v>1</v>
      </c>
      <c r="L44" s="280">
        <v>0</v>
      </c>
      <c r="M44" s="280">
        <v>0</v>
      </c>
      <c r="N44" s="282" t="s">
        <v>913</v>
      </c>
      <c r="O44" s="278">
        <v>22</v>
      </c>
      <c r="P44" s="283">
        <v>0.3893939393939394</v>
      </c>
      <c r="Q44" s="280">
        <v>8.5757575757575761</v>
      </c>
      <c r="R44" s="284" t="s">
        <v>5236</v>
      </c>
      <c r="S44" s="285" t="s">
        <v>915</v>
      </c>
      <c r="T44" s="278">
        <v>19</v>
      </c>
      <c r="U44" s="283">
        <v>0.36424242424242431</v>
      </c>
      <c r="V44" s="280">
        <v>6.9090909090909092</v>
      </c>
      <c r="W44" s="284" t="s">
        <v>5237</v>
      </c>
      <c r="X44" s="286" t="s">
        <v>912</v>
      </c>
      <c r="Y44" s="278">
        <v>12</v>
      </c>
      <c r="Z44" s="283">
        <v>0.35848484848484846</v>
      </c>
      <c r="AA44" s="280">
        <v>4.3030303030303028</v>
      </c>
      <c r="AB44" s="284" t="s">
        <v>5238</v>
      </c>
      <c r="AC44" s="287" t="s">
        <v>914</v>
      </c>
      <c r="AD44" s="278">
        <v>20</v>
      </c>
      <c r="AE44" s="283">
        <v>0.37121212121212122</v>
      </c>
      <c r="AF44" s="280">
        <v>7.4242424242424239</v>
      </c>
      <c r="AG44" s="250" t="s">
        <v>5239</v>
      </c>
      <c r="AH44" s="342"/>
      <c r="AI44" s="343"/>
      <c r="AJ44" s="54"/>
    </row>
    <row r="45" spans="1:36" s="14" customFormat="1" x14ac:dyDescent="0.25">
      <c r="A45" s="248" t="s">
        <v>684</v>
      </c>
      <c r="B45" s="276" t="s">
        <v>5216</v>
      </c>
      <c r="C45" s="250" t="s">
        <v>1187</v>
      </c>
      <c r="D45" s="277">
        <v>136</v>
      </c>
      <c r="E45" s="278">
        <v>73</v>
      </c>
      <c r="F45" s="279">
        <v>40.926249999999989</v>
      </c>
      <c r="G45" s="280">
        <v>29.875</v>
      </c>
      <c r="H45" s="281">
        <v>131</v>
      </c>
      <c r="I45" s="278">
        <v>0</v>
      </c>
      <c r="J45" s="278">
        <v>5</v>
      </c>
      <c r="K45" s="280">
        <v>0.96323529411764708</v>
      </c>
      <c r="L45" s="280">
        <v>0</v>
      </c>
      <c r="M45" s="280">
        <v>3.6764705882352942E-2</v>
      </c>
      <c r="N45" s="282" t="s">
        <v>913</v>
      </c>
      <c r="O45" s="278">
        <v>22</v>
      </c>
      <c r="P45" s="283">
        <v>0.41036764705882361</v>
      </c>
      <c r="Q45" s="280">
        <v>9.0367647058823533</v>
      </c>
      <c r="R45" s="284" t="s">
        <v>5236</v>
      </c>
      <c r="S45" s="285" t="s">
        <v>915</v>
      </c>
      <c r="T45" s="278">
        <v>19</v>
      </c>
      <c r="U45" s="283">
        <v>0.39551470588235282</v>
      </c>
      <c r="V45" s="280">
        <v>7.507352941176471</v>
      </c>
      <c r="W45" s="284" t="s">
        <v>5237</v>
      </c>
      <c r="X45" s="286" t="s">
        <v>912</v>
      </c>
      <c r="Y45" s="278">
        <v>12</v>
      </c>
      <c r="Z45" s="283">
        <v>0.42095588235294118</v>
      </c>
      <c r="AA45" s="280">
        <v>5.0514705882352944</v>
      </c>
      <c r="AB45" s="284" t="s">
        <v>5238</v>
      </c>
      <c r="AC45" s="287" t="s">
        <v>914</v>
      </c>
      <c r="AD45" s="278">
        <v>20</v>
      </c>
      <c r="AE45" s="283">
        <v>0.41397058823529398</v>
      </c>
      <c r="AF45" s="280">
        <v>8.2794117647058822</v>
      </c>
      <c r="AG45" s="250" t="s">
        <v>5239</v>
      </c>
      <c r="AH45" s="342"/>
      <c r="AI45" s="343"/>
      <c r="AJ45" s="54"/>
    </row>
    <row r="46" spans="1:36" s="14" customFormat="1" x14ac:dyDescent="0.25">
      <c r="A46" s="248" t="s">
        <v>308</v>
      </c>
      <c r="B46" s="276" t="s">
        <v>5216</v>
      </c>
      <c r="C46" s="250" t="s">
        <v>1200</v>
      </c>
      <c r="D46" s="277">
        <v>58</v>
      </c>
      <c r="E46" s="278">
        <v>73</v>
      </c>
      <c r="F46" s="279">
        <v>32.996551724137937</v>
      </c>
      <c r="G46" s="280">
        <v>24.086206896551722</v>
      </c>
      <c r="H46" s="281">
        <v>58</v>
      </c>
      <c r="I46" s="278">
        <v>0</v>
      </c>
      <c r="J46" s="278">
        <v>0</v>
      </c>
      <c r="K46" s="280">
        <v>1</v>
      </c>
      <c r="L46" s="280">
        <v>0</v>
      </c>
      <c r="M46" s="280">
        <v>0</v>
      </c>
      <c r="N46" s="282" t="s">
        <v>913</v>
      </c>
      <c r="O46" s="278">
        <v>22</v>
      </c>
      <c r="P46" s="283">
        <v>0.34362068965517245</v>
      </c>
      <c r="Q46" s="280">
        <v>7.5517241379310347</v>
      </c>
      <c r="R46" s="284" t="s">
        <v>5236</v>
      </c>
      <c r="S46" s="285" t="s">
        <v>915</v>
      </c>
      <c r="T46" s="278">
        <v>19</v>
      </c>
      <c r="U46" s="283">
        <v>0.33620689655172425</v>
      </c>
      <c r="V46" s="280">
        <v>6.3793103448275863</v>
      </c>
      <c r="W46" s="284" t="s">
        <v>5237</v>
      </c>
      <c r="X46" s="286" t="s">
        <v>912</v>
      </c>
      <c r="Y46" s="278">
        <v>12</v>
      </c>
      <c r="Z46" s="283">
        <v>0.3074137931034483</v>
      </c>
      <c r="AA46" s="280">
        <v>3.6896551724137931</v>
      </c>
      <c r="AB46" s="284" t="s">
        <v>5238</v>
      </c>
      <c r="AC46" s="287" t="s">
        <v>914</v>
      </c>
      <c r="AD46" s="278">
        <v>20</v>
      </c>
      <c r="AE46" s="283">
        <v>0.32327586206896541</v>
      </c>
      <c r="AF46" s="280">
        <v>6.4655172413793105</v>
      </c>
      <c r="AG46" s="250" t="s">
        <v>5239</v>
      </c>
      <c r="AH46" s="342"/>
      <c r="AI46" s="343"/>
      <c r="AJ46" s="54"/>
    </row>
    <row r="47" spans="1:36" s="14" customFormat="1" x14ac:dyDescent="0.25">
      <c r="A47" s="248" t="s">
        <v>321</v>
      </c>
      <c r="B47" s="276" t="s">
        <v>5216</v>
      </c>
      <c r="C47" s="250" t="s">
        <v>1212</v>
      </c>
      <c r="D47" s="277">
        <v>107</v>
      </c>
      <c r="E47" s="278">
        <v>73</v>
      </c>
      <c r="F47" s="279">
        <v>50.954392523364497</v>
      </c>
      <c r="G47" s="280">
        <v>37.196261682242991</v>
      </c>
      <c r="H47" s="281">
        <v>90</v>
      </c>
      <c r="I47" s="278">
        <v>0</v>
      </c>
      <c r="J47" s="278">
        <v>17</v>
      </c>
      <c r="K47" s="280">
        <v>0.84112149532710279</v>
      </c>
      <c r="L47" s="280">
        <v>0</v>
      </c>
      <c r="M47" s="280">
        <v>0.15887850467289719</v>
      </c>
      <c r="N47" s="282" t="s">
        <v>913</v>
      </c>
      <c r="O47" s="278">
        <v>22</v>
      </c>
      <c r="P47" s="283">
        <v>0.49803738317757024</v>
      </c>
      <c r="Q47" s="280">
        <v>10.962616822429906</v>
      </c>
      <c r="R47" s="284" t="s">
        <v>5236</v>
      </c>
      <c r="S47" s="285" t="s">
        <v>915</v>
      </c>
      <c r="T47" s="278">
        <v>19</v>
      </c>
      <c r="U47" s="283">
        <v>0.5369158878504674</v>
      </c>
      <c r="V47" s="280">
        <v>10.196261682242991</v>
      </c>
      <c r="W47" s="284" t="s">
        <v>5237</v>
      </c>
      <c r="X47" s="286" t="s">
        <v>912</v>
      </c>
      <c r="Y47" s="278">
        <v>12</v>
      </c>
      <c r="Z47" s="283">
        <v>0.49738317757009332</v>
      </c>
      <c r="AA47" s="280">
        <v>5.97196261682243</v>
      </c>
      <c r="AB47" s="284" t="s">
        <v>5238</v>
      </c>
      <c r="AC47" s="287" t="s">
        <v>914</v>
      </c>
      <c r="AD47" s="278">
        <v>20</v>
      </c>
      <c r="AE47" s="283">
        <v>0.50327102803738311</v>
      </c>
      <c r="AF47" s="280">
        <v>10.065420560747663</v>
      </c>
      <c r="AG47" s="250" t="s">
        <v>5239</v>
      </c>
      <c r="AH47" s="342"/>
      <c r="AI47" s="343"/>
      <c r="AJ47" s="54"/>
    </row>
    <row r="48" spans="1:36" s="14" customFormat="1" x14ac:dyDescent="0.25">
      <c r="A48" s="248" t="s">
        <v>331</v>
      </c>
      <c r="B48" s="276" t="s">
        <v>5216</v>
      </c>
      <c r="C48" s="250" t="s">
        <v>1278</v>
      </c>
      <c r="D48" s="277">
        <v>203</v>
      </c>
      <c r="E48" s="278">
        <v>73</v>
      </c>
      <c r="F48" s="279">
        <v>38.587586206896574</v>
      </c>
      <c r="G48" s="280">
        <v>28.167487684729064</v>
      </c>
      <c r="H48" s="281">
        <v>198</v>
      </c>
      <c r="I48" s="278">
        <v>0</v>
      </c>
      <c r="J48" s="278">
        <v>5</v>
      </c>
      <c r="K48" s="280">
        <v>0.97536945812807885</v>
      </c>
      <c r="L48" s="280">
        <v>0</v>
      </c>
      <c r="M48" s="280">
        <v>2.4630541871921183E-2</v>
      </c>
      <c r="N48" s="282" t="s">
        <v>913</v>
      </c>
      <c r="O48" s="278">
        <v>22</v>
      </c>
      <c r="P48" s="283">
        <v>0.38512315270935937</v>
      </c>
      <c r="Q48" s="280">
        <v>8.4778325123152705</v>
      </c>
      <c r="R48" s="284" t="s">
        <v>5236</v>
      </c>
      <c r="S48" s="285" t="s">
        <v>915</v>
      </c>
      <c r="T48" s="278">
        <v>19</v>
      </c>
      <c r="U48" s="283">
        <v>0.36729064039408849</v>
      </c>
      <c r="V48" s="280">
        <v>6.9704433497536948</v>
      </c>
      <c r="W48" s="284" t="s">
        <v>5237</v>
      </c>
      <c r="X48" s="286" t="s">
        <v>912</v>
      </c>
      <c r="Y48" s="278">
        <v>12</v>
      </c>
      <c r="Z48" s="283">
        <v>0.39502463054187192</v>
      </c>
      <c r="AA48" s="280">
        <v>4.7389162561576352</v>
      </c>
      <c r="AB48" s="284" t="s">
        <v>5238</v>
      </c>
      <c r="AC48" s="287" t="s">
        <v>914</v>
      </c>
      <c r="AD48" s="278">
        <v>20</v>
      </c>
      <c r="AE48" s="283">
        <v>0.39901477832512322</v>
      </c>
      <c r="AF48" s="280">
        <v>7.9802955665024626</v>
      </c>
      <c r="AG48" s="250" t="s">
        <v>5239</v>
      </c>
      <c r="AH48" s="342"/>
      <c r="AI48" s="343"/>
      <c r="AJ48" s="54"/>
    </row>
    <row r="49" spans="1:36" s="14" customFormat="1" x14ac:dyDescent="0.25">
      <c r="A49" s="248" t="s">
        <v>332</v>
      </c>
      <c r="B49" s="276" t="s">
        <v>5216</v>
      </c>
      <c r="C49" s="250" t="s">
        <v>1222</v>
      </c>
      <c r="D49" s="277">
        <v>146</v>
      </c>
      <c r="E49" s="278">
        <v>73</v>
      </c>
      <c r="F49" s="279">
        <v>39.305547945205461</v>
      </c>
      <c r="G49" s="280">
        <v>28.69178082191781</v>
      </c>
      <c r="H49" s="281">
        <v>142</v>
      </c>
      <c r="I49" s="278">
        <v>0</v>
      </c>
      <c r="J49" s="278">
        <v>4</v>
      </c>
      <c r="K49" s="280">
        <v>0.9726027397260274</v>
      </c>
      <c r="L49" s="280">
        <v>0</v>
      </c>
      <c r="M49" s="280">
        <v>2.7397260273972601E-2</v>
      </c>
      <c r="N49" s="282" t="s">
        <v>913</v>
      </c>
      <c r="O49" s="278">
        <v>22</v>
      </c>
      <c r="P49" s="283">
        <v>0.39719178082191792</v>
      </c>
      <c r="Q49" s="280">
        <v>8.7465753424657535</v>
      </c>
      <c r="R49" s="284" t="s">
        <v>5236</v>
      </c>
      <c r="S49" s="285" t="s">
        <v>915</v>
      </c>
      <c r="T49" s="278">
        <v>19</v>
      </c>
      <c r="U49" s="283">
        <v>0.39671232876712287</v>
      </c>
      <c r="V49" s="280">
        <v>7.5342465753424657</v>
      </c>
      <c r="W49" s="284" t="s">
        <v>5237</v>
      </c>
      <c r="X49" s="286" t="s">
        <v>912</v>
      </c>
      <c r="Y49" s="278">
        <v>12</v>
      </c>
      <c r="Z49" s="283">
        <v>0.38273972602739709</v>
      </c>
      <c r="AA49" s="280">
        <v>4.595890410958904</v>
      </c>
      <c r="AB49" s="284" t="s">
        <v>5238</v>
      </c>
      <c r="AC49" s="287" t="s">
        <v>914</v>
      </c>
      <c r="AD49" s="278">
        <v>20</v>
      </c>
      <c r="AE49" s="283">
        <v>0.39075342465753421</v>
      </c>
      <c r="AF49" s="280">
        <v>7.8150684931506849</v>
      </c>
      <c r="AG49" s="250" t="s">
        <v>5239</v>
      </c>
      <c r="AH49" s="342"/>
      <c r="AI49" s="343"/>
      <c r="AJ49" s="54"/>
    </row>
    <row r="50" spans="1:36" s="14" customFormat="1" x14ac:dyDescent="0.25">
      <c r="A50" s="248" t="s">
        <v>932</v>
      </c>
      <c r="B50" s="276" t="s">
        <v>5216</v>
      </c>
      <c r="C50" s="250" t="s">
        <v>1283</v>
      </c>
      <c r="D50" s="277">
        <v>114</v>
      </c>
      <c r="E50" s="278">
        <v>73</v>
      </c>
      <c r="F50" s="279">
        <v>32.891315789473708</v>
      </c>
      <c r="G50" s="280">
        <v>24.008771929824562</v>
      </c>
      <c r="H50" s="281">
        <v>114</v>
      </c>
      <c r="I50" s="278">
        <v>0</v>
      </c>
      <c r="J50" s="278">
        <v>0</v>
      </c>
      <c r="K50" s="280">
        <v>1</v>
      </c>
      <c r="L50" s="280">
        <v>0</v>
      </c>
      <c r="M50" s="280">
        <v>0</v>
      </c>
      <c r="N50" s="282" t="s">
        <v>913</v>
      </c>
      <c r="O50" s="278">
        <v>22</v>
      </c>
      <c r="P50" s="283">
        <v>0.33131578947368406</v>
      </c>
      <c r="Q50" s="280">
        <v>7.2982456140350873</v>
      </c>
      <c r="R50" s="284" t="s">
        <v>5236</v>
      </c>
      <c r="S50" s="285" t="s">
        <v>915</v>
      </c>
      <c r="T50" s="278">
        <v>19</v>
      </c>
      <c r="U50" s="283">
        <v>0.34254385964912282</v>
      </c>
      <c r="V50" s="280">
        <v>6.5</v>
      </c>
      <c r="W50" s="284" t="s">
        <v>5237</v>
      </c>
      <c r="X50" s="286" t="s">
        <v>912</v>
      </c>
      <c r="Y50" s="278">
        <v>12</v>
      </c>
      <c r="Z50" s="283">
        <v>0.3051754385964911</v>
      </c>
      <c r="AA50" s="280">
        <v>3.6666666666666665</v>
      </c>
      <c r="AB50" s="284" t="s">
        <v>5238</v>
      </c>
      <c r="AC50" s="287" t="s">
        <v>914</v>
      </c>
      <c r="AD50" s="278">
        <v>20</v>
      </c>
      <c r="AE50" s="283">
        <v>0.32719298245614037</v>
      </c>
      <c r="AF50" s="280">
        <v>6.5438596491228074</v>
      </c>
      <c r="AG50" s="250" t="s">
        <v>5239</v>
      </c>
      <c r="AH50" s="342"/>
      <c r="AI50" s="343"/>
      <c r="AJ50" s="54"/>
    </row>
    <row r="51" spans="1:36" s="14" customFormat="1" x14ac:dyDescent="0.25">
      <c r="A51" s="248" t="s">
        <v>649</v>
      </c>
      <c r="B51" s="276" t="s">
        <v>5216</v>
      </c>
      <c r="C51" s="250" t="s">
        <v>1223</v>
      </c>
      <c r="D51" s="277">
        <v>35</v>
      </c>
      <c r="E51" s="278">
        <v>73</v>
      </c>
      <c r="F51" s="279">
        <v>56.162285714285723</v>
      </c>
      <c r="G51" s="280">
        <v>41</v>
      </c>
      <c r="H51" s="281">
        <v>32</v>
      </c>
      <c r="I51" s="278">
        <v>0</v>
      </c>
      <c r="J51" s="278">
        <v>3</v>
      </c>
      <c r="K51" s="280">
        <v>0.91428571428571426</v>
      </c>
      <c r="L51" s="280">
        <v>0</v>
      </c>
      <c r="M51" s="280">
        <v>8.5714285714285715E-2</v>
      </c>
      <c r="N51" s="282" t="s">
        <v>913</v>
      </c>
      <c r="O51" s="278">
        <v>22</v>
      </c>
      <c r="P51" s="283">
        <v>0.65200000000000002</v>
      </c>
      <c r="Q51" s="280">
        <v>14.342857142857143</v>
      </c>
      <c r="R51" s="284" t="s">
        <v>5236</v>
      </c>
      <c r="S51" s="285" t="s">
        <v>915</v>
      </c>
      <c r="T51" s="278">
        <v>19</v>
      </c>
      <c r="U51" s="283">
        <v>0.60514285714285698</v>
      </c>
      <c r="V51" s="280">
        <v>11.514285714285714</v>
      </c>
      <c r="W51" s="284" t="s">
        <v>5237</v>
      </c>
      <c r="X51" s="286" t="s">
        <v>912</v>
      </c>
      <c r="Y51" s="278">
        <v>12</v>
      </c>
      <c r="Z51" s="283">
        <v>0.51571428571428568</v>
      </c>
      <c r="AA51" s="280">
        <v>6.2</v>
      </c>
      <c r="AB51" s="284" t="s">
        <v>5238</v>
      </c>
      <c r="AC51" s="287" t="s">
        <v>914</v>
      </c>
      <c r="AD51" s="278">
        <v>20</v>
      </c>
      <c r="AE51" s="283">
        <v>0.44714285714285718</v>
      </c>
      <c r="AF51" s="280">
        <v>8.9428571428571431</v>
      </c>
      <c r="AG51" s="250" t="s">
        <v>5239</v>
      </c>
      <c r="AH51" s="342"/>
      <c r="AI51" s="343"/>
      <c r="AJ51" s="54"/>
    </row>
    <row r="52" spans="1:36" s="14" customFormat="1" x14ac:dyDescent="0.25">
      <c r="A52" s="248" t="s">
        <v>647</v>
      </c>
      <c r="B52" s="276" t="s">
        <v>5216</v>
      </c>
      <c r="C52" s="250" t="s">
        <v>1227</v>
      </c>
      <c r="D52" s="277">
        <v>65</v>
      </c>
      <c r="E52" s="278">
        <v>73</v>
      </c>
      <c r="F52" s="279">
        <v>36.693538461538452</v>
      </c>
      <c r="G52" s="280">
        <v>26.784615384615385</v>
      </c>
      <c r="H52" s="281">
        <v>63</v>
      </c>
      <c r="I52" s="278">
        <v>0</v>
      </c>
      <c r="J52" s="278">
        <v>2</v>
      </c>
      <c r="K52" s="280">
        <v>0.96923076923076923</v>
      </c>
      <c r="L52" s="280">
        <v>0</v>
      </c>
      <c r="M52" s="280">
        <v>3.0769230769230771E-2</v>
      </c>
      <c r="N52" s="282" t="s">
        <v>913</v>
      </c>
      <c r="O52" s="278">
        <v>22</v>
      </c>
      <c r="P52" s="283">
        <v>0.40246153846153843</v>
      </c>
      <c r="Q52" s="280">
        <v>8.861538461538462</v>
      </c>
      <c r="R52" s="284" t="s">
        <v>5236</v>
      </c>
      <c r="S52" s="285" t="s">
        <v>915</v>
      </c>
      <c r="T52" s="278">
        <v>19</v>
      </c>
      <c r="U52" s="283">
        <v>0.34184615384615402</v>
      </c>
      <c r="V52" s="280">
        <v>6.4923076923076923</v>
      </c>
      <c r="W52" s="284" t="s">
        <v>5237</v>
      </c>
      <c r="X52" s="286" t="s">
        <v>912</v>
      </c>
      <c r="Y52" s="278">
        <v>12</v>
      </c>
      <c r="Z52" s="283">
        <v>0.37076923076923091</v>
      </c>
      <c r="AA52" s="280">
        <v>4.4461538461538463</v>
      </c>
      <c r="AB52" s="284" t="s">
        <v>5238</v>
      </c>
      <c r="AC52" s="287" t="s">
        <v>914</v>
      </c>
      <c r="AD52" s="278">
        <v>20</v>
      </c>
      <c r="AE52" s="283">
        <v>0.34923076923076929</v>
      </c>
      <c r="AF52" s="280">
        <v>6.9846153846153847</v>
      </c>
      <c r="AG52" s="250" t="s">
        <v>5239</v>
      </c>
      <c r="AH52" s="342"/>
      <c r="AI52" s="343"/>
      <c r="AJ52" s="54"/>
    </row>
    <row r="53" spans="1:36" s="14" customFormat="1" x14ac:dyDescent="0.25">
      <c r="A53" s="248" t="s">
        <v>877</v>
      </c>
      <c r="B53" s="276" t="s">
        <v>5216</v>
      </c>
      <c r="C53" s="250" t="s">
        <v>1232</v>
      </c>
      <c r="D53" s="277">
        <v>43</v>
      </c>
      <c r="E53" s="278">
        <v>73</v>
      </c>
      <c r="F53" s="279">
        <v>45.748372093023249</v>
      </c>
      <c r="G53" s="280">
        <v>33.395348837209305</v>
      </c>
      <c r="H53" s="281">
        <v>40</v>
      </c>
      <c r="I53" s="278">
        <v>0</v>
      </c>
      <c r="J53" s="278">
        <v>3</v>
      </c>
      <c r="K53" s="280">
        <v>0.93023255813953487</v>
      </c>
      <c r="L53" s="280">
        <v>0</v>
      </c>
      <c r="M53" s="280">
        <v>6.9767441860465115E-2</v>
      </c>
      <c r="N53" s="282" t="s">
        <v>913</v>
      </c>
      <c r="O53" s="278">
        <v>22</v>
      </c>
      <c r="P53" s="283">
        <v>0.50209302325581406</v>
      </c>
      <c r="Q53" s="280">
        <v>11.046511627906977</v>
      </c>
      <c r="R53" s="284" t="s">
        <v>5236</v>
      </c>
      <c r="S53" s="285" t="s">
        <v>915</v>
      </c>
      <c r="T53" s="278">
        <v>19</v>
      </c>
      <c r="U53" s="283">
        <v>0.41418604651162805</v>
      </c>
      <c r="V53" s="280">
        <v>7.8604651162790695</v>
      </c>
      <c r="W53" s="284" t="s">
        <v>5237</v>
      </c>
      <c r="X53" s="286" t="s">
        <v>912</v>
      </c>
      <c r="Y53" s="278">
        <v>12</v>
      </c>
      <c r="Z53" s="283">
        <v>0.4474418604651163</v>
      </c>
      <c r="AA53" s="280">
        <v>5.3720930232558137</v>
      </c>
      <c r="AB53" s="284" t="s">
        <v>5238</v>
      </c>
      <c r="AC53" s="287" t="s">
        <v>914</v>
      </c>
      <c r="AD53" s="278">
        <v>20</v>
      </c>
      <c r="AE53" s="283">
        <v>0.45581395348837211</v>
      </c>
      <c r="AF53" s="280">
        <v>9.1162790697674421</v>
      </c>
      <c r="AG53" s="250" t="s">
        <v>5239</v>
      </c>
      <c r="AH53" s="342"/>
      <c r="AI53" s="343"/>
      <c r="AJ53" s="54"/>
    </row>
    <row r="54" spans="1:36" s="14" customFormat="1" x14ac:dyDescent="0.25">
      <c r="A54" s="248" t="s">
        <v>878</v>
      </c>
      <c r="B54" s="276" t="s">
        <v>5216</v>
      </c>
      <c r="C54" s="250" t="s">
        <v>1233</v>
      </c>
      <c r="D54" s="277">
        <v>20</v>
      </c>
      <c r="E54" s="278">
        <v>73</v>
      </c>
      <c r="F54" s="279">
        <v>42.602999999999994</v>
      </c>
      <c r="G54" s="280">
        <v>31.1</v>
      </c>
      <c r="H54" s="281">
        <v>20</v>
      </c>
      <c r="I54" s="278">
        <v>0</v>
      </c>
      <c r="J54" s="278">
        <v>0</v>
      </c>
      <c r="K54" s="280">
        <v>1</v>
      </c>
      <c r="L54" s="280">
        <v>0</v>
      </c>
      <c r="M54" s="280">
        <v>0</v>
      </c>
      <c r="N54" s="282" t="s">
        <v>913</v>
      </c>
      <c r="O54" s="278">
        <v>22</v>
      </c>
      <c r="P54" s="283">
        <v>0.45999999999999996</v>
      </c>
      <c r="Q54" s="280">
        <v>10.1</v>
      </c>
      <c r="R54" s="284" t="s">
        <v>5236</v>
      </c>
      <c r="S54" s="285" t="s">
        <v>915</v>
      </c>
      <c r="T54" s="278">
        <v>19</v>
      </c>
      <c r="U54" s="283">
        <v>0.38300000000000006</v>
      </c>
      <c r="V54" s="280">
        <v>7.25</v>
      </c>
      <c r="W54" s="284" t="s">
        <v>5237</v>
      </c>
      <c r="X54" s="286" t="s">
        <v>912</v>
      </c>
      <c r="Y54" s="278">
        <v>12</v>
      </c>
      <c r="Z54" s="283">
        <v>0.42400000000000004</v>
      </c>
      <c r="AA54" s="280">
        <v>5.0999999999999996</v>
      </c>
      <c r="AB54" s="284" t="s">
        <v>5238</v>
      </c>
      <c r="AC54" s="287" t="s">
        <v>914</v>
      </c>
      <c r="AD54" s="278">
        <v>20</v>
      </c>
      <c r="AE54" s="283">
        <v>0.4325</v>
      </c>
      <c r="AF54" s="280">
        <v>8.65</v>
      </c>
      <c r="AG54" s="250" t="s">
        <v>5239</v>
      </c>
      <c r="AH54" s="342"/>
      <c r="AI54" s="343"/>
      <c r="AJ54" s="54"/>
    </row>
    <row r="55" spans="1:36" s="14" customFormat="1" x14ac:dyDescent="0.25">
      <c r="A55" s="248" t="s">
        <v>880</v>
      </c>
      <c r="B55" s="276" t="s">
        <v>5216</v>
      </c>
      <c r="C55" s="250" t="s">
        <v>1234</v>
      </c>
      <c r="D55" s="277">
        <v>19</v>
      </c>
      <c r="E55" s="278">
        <v>73</v>
      </c>
      <c r="F55" s="279">
        <v>46.576842105263154</v>
      </c>
      <c r="G55" s="280">
        <v>34</v>
      </c>
      <c r="H55" s="281">
        <v>18</v>
      </c>
      <c r="I55" s="278">
        <v>0</v>
      </c>
      <c r="J55" s="278">
        <v>1</v>
      </c>
      <c r="K55" s="280">
        <v>0.94736842105263153</v>
      </c>
      <c r="L55" s="280">
        <v>0</v>
      </c>
      <c r="M55" s="280">
        <v>5.2631578947368418E-2</v>
      </c>
      <c r="N55" s="282" t="s">
        <v>913</v>
      </c>
      <c r="O55" s="278">
        <v>22</v>
      </c>
      <c r="P55" s="283">
        <v>0.49736842105263152</v>
      </c>
      <c r="Q55" s="280">
        <v>10.947368421052632</v>
      </c>
      <c r="R55" s="284" t="s">
        <v>5236</v>
      </c>
      <c r="S55" s="285" t="s">
        <v>915</v>
      </c>
      <c r="T55" s="278">
        <v>19</v>
      </c>
      <c r="U55" s="283">
        <v>0.40105263157894738</v>
      </c>
      <c r="V55" s="280">
        <v>7.6315789473684212</v>
      </c>
      <c r="W55" s="284" t="s">
        <v>5237</v>
      </c>
      <c r="X55" s="286" t="s">
        <v>912</v>
      </c>
      <c r="Y55" s="278">
        <v>12</v>
      </c>
      <c r="Z55" s="283">
        <v>0.4957894736842105</v>
      </c>
      <c r="AA55" s="280">
        <v>5.9473684210526319</v>
      </c>
      <c r="AB55" s="284" t="s">
        <v>5238</v>
      </c>
      <c r="AC55" s="287" t="s">
        <v>914</v>
      </c>
      <c r="AD55" s="278">
        <v>20</v>
      </c>
      <c r="AE55" s="283">
        <v>0.47368421052631571</v>
      </c>
      <c r="AF55" s="280">
        <v>9.473684210526315</v>
      </c>
      <c r="AG55" s="250" t="s">
        <v>5239</v>
      </c>
      <c r="AH55" s="342"/>
      <c r="AI55" s="343"/>
      <c r="AJ55" s="54"/>
    </row>
    <row r="56" spans="1:36" s="14" customFormat="1" x14ac:dyDescent="0.25">
      <c r="A56" s="248" t="s">
        <v>829</v>
      </c>
      <c r="B56" s="276" t="s">
        <v>5216</v>
      </c>
      <c r="C56" s="250" t="s">
        <v>1235</v>
      </c>
      <c r="D56" s="277">
        <v>42</v>
      </c>
      <c r="E56" s="278">
        <v>73</v>
      </c>
      <c r="F56" s="279">
        <v>47.945952380952384</v>
      </c>
      <c r="G56" s="280">
        <v>35</v>
      </c>
      <c r="H56" s="281">
        <v>37</v>
      </c>
      <c r="I56" s="278">
        <v>0</v>
      </c>
      <c r="J56" s="278">
        <v>5</v>
      </c>
      <c r="K56" s="280">
        <v>0.88095238095238093</v>
      </c>
      <c r="L56" s="280">
        <v>0</v>
      </c>
      <c r="M56" s="280">
        <v>0.11904761904761904</v>
      </c>
      <c r="N56" s="282" t="s">
        <v>913</v>
      </c>
      <c r="O56" s="278">
        <v>22</v>
      </c>
      <c r="P56" s="283">
        <v>0.49904761904761896</v>
      </c>
      <c r="Q56" s="280">
        <v>10.976190476190476</v>
      </c>
      <c r="R56" s="284" t="s">
        <v>5236</v>
      </c>
      <c r="S56" s="285" t="s">
        <v>915</v>
      </c>
      <c r="T56" s="278">
        <v>19</v>
      </c>
      <c r="U56" s="283">
        <v>0.43166666666666675</v>
      </c>
      <c r="V56" s="280">
        <v>8.1904761904761898</v>
      </c>
      <c r="W56" s="284" t="s">
        <v>5237</v>
      </c>
      <c r="X56" s="286" t="s">
        <v>912</v>
      </c>
      <c r="Y56" s="278">
        <v>12</v>
      </c>
      <c r="Z56" s="283">
        <v>0.48071428571428582</v>
      </c>
      <c r="AA56" s="280">
        <v>5.7619047619047619</v>
      </c>
      <c r="AB56" s="284" t="s">
        <v>5238</v>
      </c>
      <c r="AC56" s="287" t="s">
        <v>914</v>
      </c>
      <c r="AD56" s="278">
        <v>20</v>
      </c>
      <c r="AE56" s="283">
        <v>0.50357142857142845</v>
      </c>
      <c r="AF56" s="280">
        <v>10.071428571428571</v>
      </c>
      <c r="AG56" s="250" t="s">
        <v>5239</v>
      </c>
      <c r="AH56" s="342"/>
      <c r="AI56" s="343"/>
      <c r="AJ56" s="54"/>
    </row>
    <row r="57" spans="1:36" s="14" customFormat="1" x14ac:dyDescent="0.25">
      <c r="A57" s="248" t="s">
        <v>882</v>
      </c>
      <c r="B57" s="276" t="s">
        <v>5216</v>
      </c>
      <c r="C57" s="250" t="s">
        <v>1237</v>
      </c>
      <c r="D57" s="277">
        <v>43</v>
      </c>
      <c r="E57" s="278">
        <v>73</v>
      </c>
      <c r="F57" s="279">
        <v>59.221627906976735</v>
      </c>
      <c r="G57" s="280">
        <v>43.232558139534881</v>
      </c>
      <c r="H57" s="281">
        <v>31</v>
      </c>
      <c r="I57" s="278">
        <v>0</v>
      </c>
      <c r="J57" s="278">
        <v>12</v>
      </c>
      <c r="K57" s="280">
        <v>0.72093023255813948</v>
      </c>
      <c r="L57" s="280">
        <v>0</v>
      </c>
      <c r="M57" s="280">
        <v>0.27906976744186046</v>
      </c>
      <c r="N57" s="282" t="s">
        <v>913</v>
      </c>
      <c r="O57" s="278">
        <v>22</v>
      </c>
      <c r="P57" s="283">
        <v>0.60441860465116271</v>
      </c>
      <c r="Q57" s="280">
        <v>13.302325581395349</v>
      </c>
      <c r="R57" s="284" t="s">
        <v>5236</v>
      </c>
      <c r="S57" s="285" t="s">
        <v>915</v>
      </c>
      <c r="T57" s="278">
        <v>19</v>
      </c>
      <c r="U57" s="283">
        <v>0.5918604651162791</v>
      </c>
      <c r="V57" s="280">
        <v>11.255813953488373</v>
      </c>
      <c r="W57" s="284" t="s">
        <v>5237</v>
      </c>
      <c r="X57" s="286" t="s">
        <v>912</v>
      </c>
      <c r="Y57" s="278">
        <v>12</v>
      </c>
      <c r="Z57" s="283">
        <v>0.57930232558139538</v>
      </c>
      <c r="AA57" s="280">
        <v>6.9534883720930232</v>
      </c>
      <c r="AB57" s="284" t="s">
        <v>5238</v>
      </c>
      <c r="AC57" s="287" t="s">
        <v>914</v>
      </c>
      <c r="AD57" s="278">
        <v>20</v>
      </c>
      <c r="AE57" s="283">
        <v>0.586046511627907</v>
      </c>
      <c r="AF57" s="280">
        <v>11.720930232558139</v>
      </c>
      <c r="AG57" s="250" t="s">
        <v>5239</v>
      </c>
      <c r="AH57" s="342"/>
      <c r="AI57" s="343"/>
      <c r="AJ57" s="54"/>
    </row>
    <row r="58" spans="1:36" s="14" customFormat="1" x14ac:dyDescent="0.25">
      <c r="A58" s="248" t="s">
        <v>337</v>
      </c>
      <c r="B58" s="276" t="s">
        <v>5216</v>
      </c>
      <c r="C58" s="250" t="s">
        <v>1238</v>
      </c>
      <c r="D58" s="277">
        <v>112</v>
      </c>
      <c r="E58" s="278">
        <v>73</v>
      </c>
      <c r="F58" s="279">
        <v>37.917857142857137</v>
      </c>
      <c r="G58" s="280">
        <v>27.678571428571427</v>
      </c>
      <c r="H58" s="281">
        <v>110</v>
      </c>
      <c r="I58" s="278">
        <v>0</v>
      </c>
      <c r="J58" s="278">
        <v>2</v>
      </c>
      <c r="K58" s="280">
        <v>0.9821428571428571</v>
      </c>
      <c r="L58" s="280">
        <v>0</v>
      </c>
      <c r="M58" s="280">
        <v>1.7857142857142856E-2</v>
      </c>
      <c r="N58" s="282" t="s">
        <v>913</v>
      </c>
      <c r="O58" s="278">
        <v>22</v>
      </c>
      <c r="P58" s="283">
        <v>0.37169642857142859</v>
      </c>
      <c r="Q58" s="280">
        <v>8.1875</v>
      </c>
      <c r="R58" s="284" t="s">
        <v>5236</v>
      </c>
      <c r="S58" s="285" t="s">
        <v>915</v>
      </c>
      <c r="T58" s="278">
        <v>19</v>
      </c>
      <c r="U58" s="283">
        <v>0.38321428571428584</v>
      </c>
      <c r="V58" s="280">
        <v>7.2767857142857144</v>
      </c>
      <c r="W58" s="284" t="s">
        <v>5237</v>
      </c>
      <c r="X58" s="286" t="s">
        <v>912</v>
      </c>
      <c r="Y58" s="278">
        <v>12</v>
      </c>
      <c r="Z58" s="283">
        <v>0.43214285714285705</v>
      </c>
      <c r="AA58" s="280">
        <v>5.1875</v>
      </c>
      <c r="AB58" s="284" t="s">
        <v>5238</v>
      </c>
      <c r="AC58" s="287" t="s">
        <v>914</v>
      </c>
      <c r="AD58" s="278">
        <v>20</v>
      </c>
      <c r="AE58" s="283">
        <v>0.35133928571428574</v>
      </c>
      <c r="AF58" s="280">
        <v>7.0267857142857144</v>
      </c>
      <c r="AG58" s="250" t="s">
        <v>5239</v>
      </c>
      <c r="AH58" s="342"/>
      <c r="AI58" s="343"/>
      <c r="AJ58" s="54"/>
    </row>
    <row r="59" spans="1:36" s="14" customFormat="1" x14ac:dyDescent="0.25">
      <c r="A59" s="248" t="s">
        <v>341</v>
      </c>
      <c r="B59" s="276" t="s">
        <v>5216</v>
      </c>
      <c r="C59" s="250" t="s">
        <v>1243</v>
      </c>
      <c r="D59" s="277">
        <v>134</v>
      </c>
      <c r="E59" s="278">
        <v>73</v>
      </c>
      <c r="F59" s="279">
        <v>39.921865671641797</v>
      </c>
      <c r="G59" s="280">
        <v>29.14179104477612</v>
      </c>
      <c r="H59" s="281">
        <v>127</v>
      </c>
      <c r="I59" s="278">
        <v>0</v>
      </c>
      <c r="J59" s="278">
        <v>7</v>
      </c>
      <c r="K59" s="280">
        <v>0.94776119402985071</v>
      </c>
      <c r="L59" s="280">
        <v>0</v>
      </c>
      <c r="M59" s="280">
        <v>5.2238805970149252E-2</v>
      </c>
      <c r="N59" s="282" t="s">
        <v>913</v>
      </c>
      <c r="O59" s="278">
        <v>22</v>
      </c>
      <c r="P59" s="283">
        <v>0.4098507462686567</v>
      </c>
      <c r="Q59" s="280">
        <v>9.0223880597014929</v>
      </c>
      <c r="R59" s="284" t="s">
        <v>5236</v>
      </c>
      <c r="S59" s="285" t="s">
        <v>915</v>
      </c>
      <c r="T59" s="278">
        <v>19</v>
      </c>
      <c r="U59" s="283">
        <v>0.3974626865671641</v>
      </c>
      <c r="V59" s="280">
        <v>7.544776119402985</v>
      </c>
      <c r="W59" s="284" t="s">
        <v>5237</v>
      </c>
      <c r="X59" s="286" t="s">
        <v>912</v>
      </c>
      <c r="Y59" s="278">
        <v>12</v>
      </c>
      <c r="Z59" s="283">
        <v>0.37507462686567172</v>
      </c>
      <c r="AA59" s="280">
        <v>4.5</v>
      </c>
      <c r="AB59" s="284" t="s">
        <v>5238</v>
      </c>
      <c r="AC59" s="287" t="s">
        <v>914</v>
      </c>
      <c r="AD59" s="278">
        <v>20</v>
      </c>
      <c r="AE59" s="283">
        <v>0.40373134328358223</v>
      </c>
      <c r="AF59" s="280">
        <v>8.0746268656716413</v>
      </c>
      <c r="AG59" s="250" t="s">
        <v>5239</v>
      </c>
      <c r="AH59" s="342"/>
      <c r="AI59" s="343"/>
      <c r="AJ59" s="54"/>
    </row>
    <row r="60" spans="1:36" s="14" customFormat="1" x14ac:dyDescent="0.25">
      <c r="A60" s="248" t="s">
        <v>344</v>
      </c>
      <c r="B60" s="276" t="s">
        <v>5216</v>
      </c>
      <c r="C60" s="250" t="s">
        <v>1246</v>
      </c>
      <c r="D60" s="277">
        <v>86</v>
      </c>
      <c r="E60" s="278">
        <v>73</v>
      </c>
      <c r="F60" s="279">
        <v>32.305465116279073</v>
      </c>
      <c r="G60" s="280">
        <v>23.581395348837209</v>
      </c>
      <c r="H60" s="281">
        <v>85</v>
      </c>
      <c r="I60" s="278">
        <v>0</v>
      </c>
      <c r="J60" s="278">
        <v>1</v>
      </c>
      <c r="K60" s="280">
        <v>0.98837209302325579</v>
      </c>
      <c r="L60" s="280">
        <v>0</v>
      </c>
      <c r="M60" s="280">
        <v>1.1627906976744186E-2</v>
      </c>
      <c r="N60" s="282" t="s">
        <v>913</v>
      </c>
      <c r="O60" s="278">
        <v>22</v>
      </c>
      <c r="P60" s="283">
        <v>0.33511627906976749</v>
      </c>
      <c r="Q60" s="280">
        <v>7.3720930232558137</v>
      </c>
      <c r="R60" s="284" t="s">
        <v>5236</v>
      </c>
      <c r="S60" s="285" t="s">
        <v>915</v>
      </c>
      <c r="T60" s="278">
        <v>19</v>
      </c>
      <c r="U60" s="283">
        <v>0.29500000000000032</v>
      </c>
      <c r="V60" s="280">
        <v>5.5930232558139537</v>
      </c>
      <c r="W60" s="284" t="s">
        <v>5237</v>
      </c>
      <c r="X60" s="286" t="s">
        <v>912</v>
      </c>
      <c r="Y60" s="278">
        <v>12</v>
      </c>
      <c r="Z60" s="283">
        <v>0.33244186046511626</v>
      </c>
      <c r="AA60" s="280">
        <v>3.9883720930232558</v>
      </c>
      <c r="AB60" s="284" t="s">
        <v>5238</v>
      </c>
      <c r="AC60" s="287" t="s">
        <v>914</v>
      </c>
      <c r="AD60" s="278">
        <v>20</v>
      </c>
      <c r="AE60" s="283">
        <v>0.33139534883720928</v>
      </c>
      <c r="AF60" s="280">
        <v>6.6279069767441863</v>
      </c>
      <c r="AG60" s="250" t="s">
        <v>5239</v>
      </c>
      <c r="AH60" s="342"/>
      <c r="AI60" s="343"/>
      <c r="AJ60" s="54"/>
    </row>
    <row r="61" spans="1:36" s="14" customFormat="1" x14ac:dyDescent="0.25">
      <c r="A61" s="248" t="s">
        <v>346</v>
      </c>
      <c r="B61" s="276" t="s">
        <v>5216</v>
      </c>
      <c r="C61" s="250" t="s">
        <v>1248</v>
      </c>
      <c r="D61" s="277">
        <v>64</v>
      </c>
      <c r="E61" s="278">
        <v>73</v>
      </c>
      <c r="F61" s="279">
        <v>42.125000000000007</v>
      </c>
      <c r="G61" s="280">
        <v>30.75</v>
      </c>
      <c r="H61" s="281">
        <v>60</v>
      </c>
      <c r="I61" s="278">
        <v>0</v>
      </c>
      <c r="J61" s="278">
        <v>4</v>
      </c>
      <c r="K61" s="280">
        <v>0.9375</v>
      </c>
      <c r="L61" s="280">
        <v>0</v>
      </c>
      <c r="M61" s="280">
        <v>6.25E-2</v>
      </c>
      <c r="N61" s="282" t="s">
        <v>913</v>
      </c>
      <c r="O61" s="278">
        <v>22</v>
      </c>
      <c r="P61" s="283">
        <v>0.43531249999999999</v>
      </c>
      <c r="Q61" s="280">
        <v>9.578125</v>
      </c>
      <c r="R61" s="284" t="s">
        <v>5236</v>
      </c>
      <c r="S61" s="285" t="s">
        <v>915</v>
      </c>
      <c r="T61" s="278">
        <v>19</v>
      </c>
      <c r="U61" s="283">
        <v>0.41421875000000014</v>
      </c>
      <c r="V61" s="280">
        <v>7.859375</v>
      </c>
      <c r="W61" s="284" t="s">
        <v>5237</v>
      </c>
      <c r="X61" s="286" t="s">
        <v>912</v>
      </c>
      <c r="Y61" s="278">
        <v>12</v>
      </c>
      <c r="Z61" s="283">
        <v>0.38562500000000005</v>
      </c>
      <c r="AA61" s="280">
        <v>4.625</v>
      </c>
      <c r="AB61" s="284" t="s">
        <v>5238</v>
      </c>
      <c r="AC61" s="287" t="s">
        <v>914</v>
      </c>
      <c r="AD61" s="278">
        <v>20</v>
      </c>
      <c r="AE61" s="283">
        <v>0.43437499999999996</v>
      </c>
      <c r="AF61" s="280">
        <v>8.6875</v>
      </c>
      <c r="AG61" s="250" t="s">
        <v>5239</v>
      </c>
      <c r="AH61" s="342"/>
      <c r="AI61" s="343"/>
      <c r="AJ61" s="54"/>
    </row>
    <row r="62" spans="1:36" s="14" customFormat="1" x14ac:dyDescent="0.25">
      <c r="A62" s="248" t="s">
        <v>360</v>
      </c>
      <c r="B62" s="276" t="s">
        <v>5216</v>
      </c>
      <c r="C62" s="250" t="s">
        <v>1263</v>
      </c>
      <c r="D62" s="277">
        <v>90</v>
      </c>
      <c r="E62" s="278">
        <v>73</v>
      </c>
      <c r="F62" s="279">
        <v>40.762666666666668</v>
      </c>
      <c r="G62" s="280">
        <v>29.755555555555556</v>
      </c>
      <c r="H62" s="281">
        <v>87</v>
      </c>
      <c r="I62" s="278">
        <v>0</v>
      </c>
      <c r="J62" s="278">
        <v>3</v>
      </c>
      <c r="K62" s="280">
        <v>0.96666666666666667</v>
      </c>
      <c r="L62" s="280">
        <v>0</v>
      </c>
      <c r="M62" s="280">
        <v>3.3333333333333333E-2</v>
      </c>
      <c r="N62" s="282" t="s">
        <v>913</v>
      </c>
      <c r="O62" s="278">
        <v>22</v>
      </c>
      <c r="P62" s="283">
        <v>0.41988888888888887</v>
      </c>
      <c r="Q62" s="280">
        <v>9.2444444444444436</v>
      </c>
      <c r="R62" s="284" t="s">
        <v>5236</v>
      </c>
      <c r="S62" s="285" t="s">
        <v>915</v>
      </c>
      <c r="T62" s="278">
        <v>19</v>
      </c>
      <c r="U62" s="283">
        <v>0.41533333333333344</v>
      </c>
      <c r="V62" s="280">
        <v>7.8777777777777782</v>
      </c>
      <c r="W62" s="284" t="s">
        <v>5237</v>
      </c>
      <c r="X62" s="286" t="s">
        <v>912</v>
      </c>
      <c r="Y62" s="278">
        <v>12</v>
      </c>
      <c r="Z62" s="283">
        <v>0.41611111111111121</v>
      </c>
      <c r="AA62" s="280">
        <v>4.9888888888888889</v>
      </c>
      <c r="AB62" s="284" t="s">
        <v>5238</v>
      </c>
      <c r="AC62" s="287" t="s">
        <v>914</v>
      </c>
      <c r="AD62" s="278">
        <v>20</v>
      </c>
      <c r="AE62" s="283">
        <v>0.38222222222222213</v>
      </c>
      <c r="AF62" s="280">
        <v>7.6444444444444448</v>
      </c>
      <c r="AG62" s="250" t="s">
        <v>5239</v>
      </c>
      <c r="AH62" s="342"/>
      <c r="AI62" s="343"/>
      <c r="AJ62" s="54"/>
    </row>
    <row r="63" spans="1:36" s="14" customFormat="1" x14ac:dyDescent="0.25">
      <c r="A63" s="248" t="s">
        <v>362</v>
      </c>
      <c r="B63" s="276" t="s">
        <v>5216</v>
      </c>
      <c r="C63" s="250" t="s">
        <v>1265</v>
      </c>
      <c r="D63" s="277">
        <v>30</v>
      </c>
      <c r="E63" s="278">
        <v>73</v>
      </c>
      <c r="F63" s="279">
        <v>40.092666666666666</v>
      </c>
      <c r="G63" s="280">
        <v>29.266666666666666</v>
      </c>
      <c r="H63" s="281">
        <v>29</v>
      </c>
      <c r="I63" s="278">
        <v>0</v>
      </c>
      <c r="J63" s="278">
        <v>1</v>
      </c>
      <c r="K63" s="280">
        <v>0.96666666666666667</v>
      </c>
      <c r="L63" s="280">
        <v>0</v>
      </c>
      <c r="M63" s="280">
        <v>3.3333333333333333E-2</v>
      </c>
      <c r="N63" s="282" t="s">
        <v>913</v>
      </c>
      <c r="O63" s="278">
        <v>22</v>
      </c>
      <c r="P63" s="283">
        <v>0.43433333333333335</v>
      </c>
      <c r="Q63" s="280">
        <v>9.5666666666666664</v>
      </c>
      <c r="R63" s="284" t="s">
        <v>5236</v>
      </c>
      <c r="S63" s="285" t="s">
        <v>915</v>
      </c>
      <c r="T63" s="278">
        <v>19</v>
      </c>
      <c r="U63" s="283">
        <v>0.34599999999999997</v>
      </c>
      <c r="V63" s="280">
        <v>6.5666666666666664</v>
      </c>
      <c r="W63" s="284" t="s">
        <v>5237</v>
      </c>
      <c r="X63" s="286" t="s">
        <v>912</v>
      </c>
      <c r="Y63" s="278">
        <v>12</v>
      </c>
      <c r="Z63" s="283">
        <v>0.36633333333333334</v>
      </c>
      <c r="AA63" s="280">
        <v>4.4000000000000004</v>
      </c>
      <c r="AB63" s="284" t="s">
        <v>5238</v>
      </c>
      <c r="AC63" s="287" t="s">
        <v>914</v>
      </c>
      <c r="AD63" s="278">
        <v>20</v>
      </c>
      <c r="AE63" s="283">
        <v>0.43666666666666659</v>
      </c>
      <c r="AF63" s="280">
        <v>8.7333333333333325</v>
      </c>
      <c r="AG63" s="250" t="s">
        <v>5239</v>
      </c>
      <c r="AH63" s="342"/>
      <c r="AI63" s="343"/>
      <c r="AJ63" s="54"/>
    </row>
    <row r="64" spans="1:36" s="14" customFormat="1" x14ac:dyDescent="0.25">
      <c r="A64" s="248" t="s">
        <v>364</v>
      </c>
      <c r="B64" s="276" t="s">
        <v>5216</v>
      </c>
      <c r="C64" s="250" t="s">
        <v>1267</v>
      </c>
      <c r="D64" s="277">
        <v>44</v>
      </c>
      <c r="E64" s="278">
        <v>73</v>
      </c>
      <c r="F64" s="279">
        <v>37.549318181818187</v>
      </c>
      <c r="G64" s="280">
        <v>27.40909090909091</v>
      </c>
      <c r="H64" s="281">
        <v>44</v>
      </c>
      <c r="I64" s="278">
        <v>0</v>
      </c>
      <c r="J64" s="278">
        <v>0</v>
      </c>
      <c r="K64" s="280">
        <v>1</v>
      </c>
      <c r="L64" s="280">
        <v>0</v>
      </c>
      <c r="M64" s="280">
        <v>0</v>
      </c>
      <c r="N64" s="282" t="s">
        <v>913</v>
      </c>
      <c r="O64" s="278">
        <v>22</v>
      </c>
      <c r="P64" s="283">
        <v>0.3788636363636364</v>
      </c>
      <c r="Q64" s="280">
        <v>8.3409090909090917</v>
      </c>
      <c r="R64" s="284" t="s">
        <v>5236</v>
      </c>
      <c r="S64" s="285" t="s">
        <v>915</v>
      </c>
      <c r="T64" s="278">
        <v>19</v>
      </c>
      <c r="U64" s="283">
        <v>0.32181818181818184</v>
      </c>
      <c r="V64" s="280">
        <v>6.1136363636363633</v>
      </c>
      <c r="W64" s="284" t="s">
        <v>5237</v>
      </c>
      <c r="X64" s="286" t="s">
        <v>912</v>
      </c>
      <c r="Y64" s="278">
        <v>12</v>
      </c>
      <c r="Z64" s="283">
        <v>0.3938636363636363</v>
      </c>
      <c r="AA64" s="280">
        <v>4.7272727272727275</v>
      </c>
      <c r="AB64" s="284" t="s">
        <v>5238</v>
      </c>
      <c r="AC64" s="287" t="s">
        <v>914</v>
      </c>
      <c r="AD64" s="278">
        <v>20</v>
      </c>
      <c r="AE64" s="283">
        <v>0.41136363636363632</v>
      </c>
      <c r="AF64" s="280">
        <v>8.2272727272727266</v>
      </c>
      <c r="AG64" s="250" t="s">
        <v>5239</v>
      </c>
      <c r="AH64" s="342"/>
      <c r="AI64" s="343"/>
      <c r="AJ64" s="54"/>
    </row>
    <row r="65" spans="1:36" s="14" customFormat="1" x14ac:dyDescent="0.25">
      <c r="A65" s="248" t="s">
        <v>365</v>
      </c>
      <c r="B65" s="276" t="s">
        <v>5216</v>
      </c>
      <c r="C65" s="250" t="s">
        <v>1268</v>
      </c>
      <c r="D65" s="277">
        <v>67</v>
      </c>
      <c r="E65" s="278">
        <v>73</v>
      </c>
      <c r="F65" s="279">
        <v>24.169253731343286</v>
      </c>
      <c r="G65" s="280">
        <v>17.64179104477612</v>
      </c>
      <c r="H65" s="281">
        <v>67</v>
      </c>
      <c r="I65" s="278">
        <v>0</v>
      </c>
      <c r="J65" s="278">
        <v>0</v>
      </c>
      <c r="K65" s="280">
        <v>1</v>
      </c>
      <c r="L65" s="280">
        <v>0</v>
      </c>
      <c r="M65" s="280">
        <v>0</v>
      </c>
      <c r="N65" s="282" t="s">
        <v>913</v>
      </c>
      <c r="O65" s="278">
        <v>22</v>
      </c>
      <c r="P65" s="283">
        <v>0.24417910447761199</v>
      </c>
      <c r="Q65" s="280">
        <v>5.3582089552238807</v>
      </c>
      <c r="R65" s="284" t="s">
        <v>5236</v>
      </c>
      <c r="S65" s="285" t="s">
        <v>915</v>
      </c>
      <c r="T65" s="278">
        <v>19</v>
      </c>
      <c r="U65" s="283">
        <v>0.31582089552238823</v>
      </c>
      <c r="V65" s="280">
        <v>5.9850746268656714</v>
      </c>
      <c r="W65" s="284" t="s">
        <v>5237</v>
      </c>
      <c r="X65" s="286" t="s">
        <v>912</v>
      </c>
      <c r="Y65" s="278">
        <v>12</v>
      </c>
      <c r="Z65" s="283">
        <v>0.26731343283582082</v>
      </c>
      <c r="AA65" s="280">
        <v>3.2089552238805972</v>
      </c>
      <c r="AB65" s="284" t="s">
        <v>5238</v>
      </c>
      <c r="AC65" s="287" t="s">
        <v>914</v>
      </c>
      <c r="AD65" s="278">
        <v>20</v>
      </c>
      <c r="AE65" s="283">
        <v>0.15447761194029855</v>
      </c>
      <c r="AF65" s="280">
        <v>3.08955223880597</v>
      </c>
      <c r="AG65" s="250" t="s">
        <v>5239</v>
      </c>
      <c r="AH65" s="342"/>
      <c r="AI65" s="343"/>
      <c r="AJ65" s="54"/>
    </row>
    <row r="66" spans="1:36" s="14" customFormat="1" x14ac:dyDescent="0.25">
      <c r="A66" s="248" t="s">
        <v>368</v>
      </c>
      <c r="B66" s="276" t="s">
        <v>5216</v>
      </c>
      <c r="C66" s="250" t="s">
        <v>1271</v>
      </c>
      <c r="D66" s="277">
        <v>114</v>
      </c>
      <c r="E66" s="278">
        <v>73</v>
      </c>
      <c r="F66" s="279">
        <v>43.044210526315773</v>
      </c>
      <c r="G66" s="280">
        <v>31.421052631578949</v>
      </c>
      <c r="H66" s="281">
        <v>109</v>
      </c>
      <c r="I66" s="278">
        <v>0</v>
      </c>
      <c r="J66" s="278">
        <v>5</v>
      </c>
      <c r="K66" s="280">
        <v>0.95614035087719296</v>
      </c>
      <c r="L66" s="280">
        <v>0</v>
      </c>
      <c r="M66" s="280">
        <v>4.3859649122807015E-2</v>
      </c>
      <c r="N66" s="282" t="s">
        <v>913</v>
      </c>
      <c r="O66" s="278">
        <v>22</v>
      </c>
      <c r="P66" s="283">
        <v>0.43149122807017537</v>
      </c>
      <c r="Q66" s="280">
        <v>9.5</v>
      </c>
      <c r="R66" s="284" t="s">
        <v>5236</v>
      </c>
      <c r="S66" s="285" t="s">
        <v>915</v>
      </c>
      <c r="T66" s="278">
        <v>19</v>
      </c>
      <c r="U66" s="283">
        <v>0.40578947368421059</v>
      </c>
      <c r="V66" s="280">
        <v>7.7017543859649127</v>
      </c>
      <c r="W66" s="284" t="s">
        <v>5237</v>
      </c>
      <c r="X66" s="286" t="s">
        <v>912</v>
      </c>
      <c r="Y66" s="278">
        <v>12</v>
      </c>
      <c r="Z66" s="283">
        <v>0.43131578947368421</v>
      </c>
      <c r="AA66" s="280">
        <v>5.1754385964912277</v>
      </c>
      <c r="AB66" s="284" t="s">
        <v>5238</v>
      </c>
      <c r="AC66" s="287" t="s">
        <v>914</v>
      </c>
      <c r="AD66" s="278">
        <v>20</v>
      </c>
      <c r="AE66" s="283">
        <v>0.45219298245614042</v>
      </c>
      <c r="AF66" s="280">
        <v>9.0438596491228065</v>
      </c>
      <c r="AG66" s="250" t="s">
        <v>5239</v>
      </c>
      <c r="AH66" s="342"/>
      <c r="AI66" s="343"/>
      <c r="AJ66" s="54"/>
    </row>
    <row r="67" spans="1:36" s="14" customFormat="1" x14ac:dyDescent="0.25">
      <c r="A67" s="248" t="s">
        <v>372</v>
      </c>
      <c r="B67" s="276" t="s">
        <v>5216</v>
      </c>
      <c r="C67" s="250" t="s">
        <v>1284</v>
      </c>
      <c r="D67" s="277">
        <v>320</v>
      </c>
      <c r="E67" s="278">
        <v>73</v>
      </c>
      <c r="F67" s="279">
        <v>52.61971874999999</v>
      </c>
      <c r="G67" s="280">
        <v>38.412500000000001</v>
      </c>
      <c r="H67" s="281">
        <v>273</v>
      </c>
      <c r="I67" s="278">
        <v>0</v>
      </c>
      <c r="J67" s="278">
        <v>47</v>
      </c>
      <c r="K67" s="280">
        <v>0.85312500000000002</v>
      </c>
      <c r="L67" s="280">
        <v>0</v>
      </c>
      <c r="M67" s="280">
        <v>0.14687500000000001</v>
      </c>
      <c r="N67" s="282" t="s">
        <v>913</v>
      </c>
      <c r="O67" s="278">
        <v>22</v>
      </c>
      <c r="P67" s="283">
        <v>0.52462499999999967</v>
      </c>
      <c r="Q67" s="280">
        <v>11.540625</v>
      </c>
      <c r="R67" s="284" t="s">
        <v>5236</v>
      </c>
      <c r="S67" s="285" t="s">
        <v>915</v>
      </c>
      <c r="T67" s="278">
        <v>19</v>
      </c>
      <c r="U67" s="283">
        <v>0.48809374999999983</v>
      </c>
      <c r="V67" s="280">
        <v>9.2750000000000004</v>
      </c>
      <c r="W67" s="284" t="s">
        <v>5237</v>
      </c>
      <c r="X67" s="286" t="s">
        <v>912</v>
      </c>
      <c r="Y67" s="278">
        <v>12</v>
      </c>
      <c r="Z67" s="283">
        <v>0.54390624999999981</v>
      </c>
      <c r="AA67" s="280">
        <v>6.5250000000000004</v>
      </c>
      <c r="AB67" s="284" t="s">
        <v>5238</v>
      </c>
      <c r="AC67" s="287" t="s">
        <v>914</v>
      </c>
      <c r="AD67" s="278">
        <v>20</v>
      </c>
      <c r="AE67" s="283">
        <v>0.55359375000000022</v>
      </c>
      <c r="AF67" s="280">
        <v>11.071875</v>
      </c>
      <c r="AG67" s="250" t="s">
        <v>5239</v>
      </c>
      <c r="AH67" s="342"/>
      <c r="AI67" s="343"/>
      <c r="AJ67" s="54"/>
    </row>
    <row r="68" spans="1:36" s="14" customFormat="1" x14ac:dyDescent="0.25">
      <c r="A68" s="248" t="s">
        <v>376</v>
      </c>
      <c r="B68" s="276" t="s">
        <v>5216</v>
      </c>
      <c r="C68" s="250" t="s">
        <v>1287</v>
      </c>
      <c r="D68" s="277">
        <v>110</v>
      </c>
      <c r="E68" s="278">
        <v>73</v>
      </c>
      <c r="F68" s="279">
        <v>44.011636363636363</v>
      </c>
      <c r="G68" s="280">
        <v>32.127272727272725</v>
      </c>
      <c r="H68" s="281">
        <v>104</v>
      </c>
      <c r="I68" s="278">
        <v>0</v>
      </c>
      <c r="J68" s="278">
        <v>6</v>
      </c>
      <c r="K68" s="280">
        <v>0.94545454545454544</v>
      </c>
      <c r="L68" s="280">
        <v>0</v>
      </c>
      <c r="M68" s="280">
        <v>5.4545454545454543E-2</v>
      </c>
      <c r="N68" s="282" t="s">
        <v>913</v>
      </c>
      <c r="O68" s="278">
        <v>22</v>
      </c>
      <c r="P68" s="283">
        <v>0.44027272727272732</v>
      </c>
      <c r="Q68" s="280">
        <v>9.6909090909090914</v>
      </c>
      <c r="R68" s="284" t="s">
        <v>5236</v>
      </c>
      <c r="S68" s="285" t="s">
        <v>915</v>
      </c>
      <c r="T68" s="278">
        <v>19</v>
      </c>
      <c r="U68" s="283">
        <v>0.42609090909090919</v>
      </c>
      <c r="V68" s="280">
        <v>8.0909090909090917</v>
      </c>
      <c r="W68" s="284" t="s">
        <v>5237</v>
      </c>
      <c r="X68" s="286" t="s">
        <v>912</v>
      </c>
      <c r="Y68" s="278">
        <v>12</v>
      </c>
      <c r="Z68" s="283">
        <v>0.45936363636363653</v>
      </c>
      <c r="AA68" s="280">
        <v>5.5090909090909088</v>
      </c>
      <c r="AB68" s="284" t="s">
        <v>5238</v>
      </c>
      <c r="AC68" s="287" t="s">
        <v>914</v>
      </c>
      <c r="AD68" s="278">
        <v>20</v>
      </c>
      <c r="AE68" s="283">
        <v>0.441818181818182</v>
      </c>
      <c r="AF68" s="280">
        <v>8.836363636363636</v>
      </c>
      <c r="AG68" s="250" t="s">
        <v>5239</v>
      </c>
      <c r="AH68" s="342"/>
      <c r="AI68" s="343"/>
      <c r="AJ68" s="54"/>
    </row>
    <row r="69" spans="1:36" s="14" customFormat="1" x14ac:dyDescent="0.25">
      <c r="A69" s="248" t="s">
        <v>378</v>
      </c>
      <c r="B69" s="276" t="s">
        <v>5216</v>
      </c>
      <c r="C69" s="250" t="s">
        <v>1288</v>
      </c>
      <c r="D69" s="277">
        <v>140</v>
      </c>
      <c r="E69" s="278">
        <v>73</v>
      </c>
      <c r="F69" s="279">
        <v>33.113500000000016</v>
      </c>
      <c r="G69" s="280">
        <v>24.171428571428571</v>
      </c>
      <c r="H69" s="281">
        <v>136</v>
      </c>
      <c r="I69" s="278">
        <v>0</v>
      </c>
      <c r="J69" s="278">
        <v>4</v>
      </c>
      <c r="K69" s="280">
        <v>0.97142857142857142</v>
      </c>
      <c r="L69" s="280">
        <v>0</v>
      </c>
      <c r="M69" s="280">
        <v>2.8571428571428571E-2</v>
      </c>
      <c r="N69" s="282" t="s">
        <v>913</v>
      </c>
      <c r="O69" s="278">
        <v>22</v>
      </c>
      <c r="P69" s="283">
        <v>0.35271428571428576</v>
      </c>
      <c r="Q69" s="280">
        <v>7.7642857142857142</v>
      </c>
      <c r="R69" s="284" t="s">
        <v>5236</v>
      </c>
      <c r="S69" s="285" t="s">
        <v>915</v>
      </c>
      <c r="T69" s="278">
        <v>19</v>
      </c>
      <c r="U69" s="283">
        <v>0.31121428571428561</v>
      </c>
      <c r="V69" s="280">
        <v>5.9071428571428575</v>
      </c>
      <c r="W69" s="284" t="s">
        <v>5237</v>
      </c>
      <c r="X69" s="286" t="s">
        <v>912</v>
      </c>
      <c r="Y69" s="278">
        <v>12</v>
      </c>
      <c r="Z69" s="283">
        <v>0.32192857142857134</v>
      </c>
      <c r="AA69" s="280">
        <v>3.8642857142857143</v>
      </c>
      <c r="AB69" s="284" t="s">
        <v>5238</v>
      </c>
      <c r="AC69" s="287" t="s">
        <v>914</v>
      </c>
      <c r="AD69" s="278">
        <v>20</v>
      </c>
      <c r="AE69" s="283">
        <v>0.33178571428571418</v>
      </c>
      <c r="AF69" s="280">
        <v>6.6357142857142861</v>
      </c>
      <c r="AG69" s="250" t="s">
        <v>5239</v>
      </c>
      <c r="AH69" s="342"/>
      <c r="AI69" s="343"/>
      <c r="AJ69" s="54"/>
    </row>
    <row r="70" spans="1:36" s="14" customFormat="1" x14ac:dyDescent="0.25">
      <c r="A70" s="248" t="s">
        <v>379</v>
      </c>
      <c r="B70" s="276" t="s">
        <v>5216</v>
      </c>
      <c r="C70" s="250" t="s">
        <v>1289</v>
      </c>
      <c r="D70" s="277">
        <v>223</v>
      </c>
      <c r="E70" s="278">
        <v>73</v>
      </c>
      <c r="F70" s="279">
        <v>33.143452914798189</v>
      </c>
      <c r="G70" s="280">
        <v>24.192825112107624</v>
      </c>
      <c r="H70" s="281">
        <v>221</v>
      </c>
      <c r="I70" s="278">
        <v>0</v>
      </c>
      <c r="J70" s="278">
        <v>2</v>
      </c>
      <c r="K70" s="280">
        <v>0.99103139013452912</v>
      </c>
      <c r="L70" s="280">
        <v>0</v>
      </c>
      <c r="M70" s="280">
        <v>8.9686098654708519E-3</v>
      </c>
      <c r="N70" s="282" t="s">
        <v>913</v>
      </c>
      <c r="O70" s="278">
        <v>22</v>
      </c>
      <c r="P70" s="283">
        <v>0.35201793721973079</v>
      </c>
      <c r="Q70" s="280">
        <v>7.753363228699552</v>
      </c>
      <c r="R70" s="284" t="s">
        <v>5236</v>
      </c>
      <c r="S70" s="285" t="s">
        <v>915</v>
      </c>
      <c r="T70" s="278">
        <v>19</v>
      </c>
      <c r="U70" s="283">
        <v>0.32690582959641229</v>
      </c>
      <c r="V70" s="280">
        <v>6.1973094170403584</v>
      </c>
      <c r="W70" s="284" t="s">
        <v>5237</v>
      </c>
      <c r="X70" s="286" t="s">
        <v>912</v>
      </c>
      <c r="Y70" s="278">
        <v>12</v>
      </c>
      <c r="Z70" s="283">
        <v>0.30484304932735423</v>
      </c>
      <c r="AA70" s="280">
        <v>3.6591928251121075</v>
      </c>
      <c r="AB70" s="284" t="s">
        <v>5238</v>
      </c>
      <c r="AC70" s="287" t="s">
        <v>914</v>
      </c>
      <c r="AD70" s="278">
        <v>20</v>
      </c>
      <c r="AE70" s="283">
        <v>0.32914798206278023</v>
      </c>
      <c r="AF70" s="280">
        <v>6.5829596412556057</v>
      </c>
      <c r="AG70" s="250" t="s">
        <v>5239</v>
      </c>
      <c r="AH70" s="342"/>
      <c r="AI70" s="343"/>
      <c r="AJ70" s="54"/>
    </row>
    <row r="71" spans="1:36" s="14" customFormat="1" x14ac:dyDescent="0.25">
      <c r="A71" s="248" t="s">
        <v>617</v>
      </c>
      <c r="B71" s="276" t="s">
        <v>5216</v>
      </c>
      <c r="C71" s="250" t="s">
        <v>5233</v>
      </c>
      <c r="D71" s="277">
        <v>29</v>
      </c>
      <c r="E71" s="278">
        <v>73</v>
      </c>
      <c r="F71" s="279">
        <v>37.319655172413789</v>
      </c>
      <c r="G71" s="280">
        <v>27.241379310344829</v>
      </c>
      <c r="H71" s="281">
        <v>29</v>
      </c>
      <c r="I71" s="278">
        <v>0</v>
      </c>
      <c r="J71" s="278">
        <v>0</v>
      </c>
      <c r="K71" s="280">
        <v>1</v>
      </c>
      <c r="L71" s="280">
        <v>0</v>
      </c>
      <c r="M71" s="280">
        <v>0</v>
      </c>
      <c r="N71" s="282" t="s">
        <v>913</v>
      </c>
      <c r="O71" s="278">
        <v>22</v>
      </c>
      <c r="P71" s="283">
        <v>0.36931034482758623</v>
      </c>
      <c r="Q71" s="280">
        <v>8.137931034482758</v>
      </c>
      <c r="R71" s="284" t="s">
        <v>5236</v>
      </c>
      <c r="S71" s="285" t="s">
        <v>915</v>
      </c>
      <c r="T71" s="278">
        <v>19</v>
      </c>
      <c r="U71" s="283">
        <v>0.35931034482758634</v>
      </c>
      <c r="V71" s="280">
        <v>6.7931034482758621</v>
      </c>
      <c r="W71" s="284" t="s">
        <v>5237</v>
      </c>
      <c r="X71" s="286" t="s">
        <v>912</v>
      </c>
      <c r="Y71" s="278">
        <v>12</v>
      </c>
      <c r="Z71" s="283">
        <v>0.43137931034482757</v>
      </c>
      <c r="AA71" s="280">
        <v>5.1724137931034484</v>
      </c>
      <c r="AB71" s="284" t="s">
        <v>5238</v>
      </c>
      <c r="AC71" s="287" t="s">
        <v>914</v>
      </c>
      <c r="AD71" s="278">
        <v>20</v>
      </c>
      <c r="AE71" s="283">
        <v>0.35689655172413798</v>
      </c>
      <c r="AF71" s="280">
        <v>7.1379310344827589</v>
      </c>
      <c r="AG71" s="250" t="s">
        <v>5239</v>
      </c>
      <c r="AH71" s="342"/>
      <c r="AI71" s="343"/>
      <c r="AJ71" s="54"/>
    </row>
    <row r="72" spans="1:36" s="14" customFormat="1" x14ac:dyDescent="0.25">
      <c r="A72" s="248" t="s">
        <v>983</v>
      </c>
      <c r="B72" s="276" t="s">
        <v>5216</v>
      </c>
      <c r="C72" s="250" t="s">
        <v>1290</v>
      </c>
      <c r="D72" s="277">
        <v>183</v>
      </c>
      <c r="E72" s="278">
        <v>73</v>
      </c>
      <c r="F72" s="279">
        <v>37.991256830601102</v>
      </c>
      <c r="G72" s="280">
        <v>27.73224043715847</v>
      </c>
      <c r="H72" s="281">
        <v>180</v>
      </c>
      <c r="I72" s="278">
        <v>0</v>
      </c>
      <c r="J72" s="278">
        <v>3</v>
      </c>
      <c r="K72" s="280">
        <v>0.98360655737704916</v>
      </c>
      <c r="L72" s="280">
        <v>0</v>
      </c>
      <c r="M72" s="280">
        <v>1.6393442622950821E-2</v>
      </c>
      <c r="N72" s="282" t="s">
        <v>913</v>
      </c>
      <c r="O72" s="278">
        <v>22</v>
      </c>
      <c r="P72" s="283">
        <v>0.39797814207650256</v>
      </c>
      <c r="Q72" s="280">
        <v>8.7650273224043715</v>
      </c>
      <c r="R72" s="284" t="s">
        <v>5236</v>
      </c>
      <c r="S72" s="285" t="s">
        <v>915</v>
      </c>
      <c r="T72" s="278">
        <v>19</v>
      </c>
      <c r="U72" s="283">
        <v>0.36125683060109298</v>
      </c>
      <c r="V72" s="280">
        <v>6.8633879781420761</v>
      </c>
      <c r="W72" s="284" t="s">
        <v>5237</v>
      </c>
      <c r="X72" s="286" t="s">
        <v>912</v>
      </c>
      <c r="Y72" s="278">
        <v>12</v>
      </c>
      <c r="Z72" s="283">
        <v>0.37792349726775953</v>
      </c>
      <c r="AA72" s="280">
        <v>4.5355191256830603</v>
      </c>
      <c r="AB72" s="284" t="s">
        <v>5238</v>
      </c>
      <c r="AC72" s="287" t="s">
        <v>914</v>
      </c>
      <c r="AD72" s="278">
        <v>20</v>
      </c>
      <c r="AE72" s="283">
        <v>0.37841530054644801</v>
      </c>
      <c r="AF72" s="280">
        <v>7.5683060109289615</v>
      </c>
      <c r="AG72" s="250" t="s">
        <v>5239</v>
      </c>
      <c r="AH72" s="342"/>
      <c r="AI72" s="343"/>
      <c r="AJ72" s="54"/>
    </row>
    <row r="73" spans="1:36" s="14" customFormat="1" x14ac:dyDescent="0.25">
      <c r="A73" s="248" t="s">
        <v>985</v>
      </c>
      <c r="B73" s="276" t="s">
        <v>5216</v>
      </c>
      <c r="C73" s="250" t="s">
        <v>1291</v>
      </c>
      <c r="D73" s="277">
        <v>62</v>
      </c>
      <c r="E73" s="278">
        <v>73</v>
      </c>
      <c r="F73" s="279">
        <v>38.358548387096782</v>
      </c>
      <c r="G73" s="280">
        <v>28</v>
      </c>
      <c r="H73" s="281">
        <v>62</v>
      </c>
      <c r="I73" s="278">
        <v>0</v>
      </c>
      <c r="J73" s="278">
        <v>0</v>
      </c>
      <c r="K73" s="280">
        <v>1</v>
      </c>
      <c r="L73" s="280">
        <v>0</v>
      </c>
      <c r="M73" s="280">
        <v>0</v>
      </c>
      <c r="N73" s="282" t="s">
        <v>913</v>
      </c>
      <c r="O73" s="278">
        <v>22</v>
      </c>
      <c r="P73" s="283">
        <v>0.38758064516129032</v>
      </c>
      <c r="Q73" s="280">
        <v>8.5322580645161299</v>
      </c>
      <c r="R73" s="284" t="s">
        <v>5236</v>
      </c>
      <c r="S73" s="285" t="s">
        <v>915</v>
      </c>
      <c r="T73" s="278">
        <v>19</v>
      </c>
      <c r="U73" s="283">
        <v>0.37725806451612925</v>
      </c>
      <c r="V73" s="280">
        <v>7.161290322580645</v>
      </c>
      <c r="W73" s="284" t="s">
        <v>5237</v>
      </c>
      <c r="X73" s="286" t="s">
        <v>912</v>
      </c>
      <c r="Y73" s="278">
        <v>12</v>
      </c>
      <c r="Z73" s="283">
        <v>0.37903225806451618</v>
      </c>
      <c r="AA73" s="280">
        <v>4.5483870967741939</v>
      </c>
      <c r="AB73" s="284" t="s">
        <v>5238</v>
      </c>
      <c r="AC73" s="287" t="s">
        <v>914</v>
      </c>
      <c r="AD73" s="278">
        <v>20</v>
      </c>
      <c r="AE73" s="283">
        <v>0.38790322580645176</v>
      </c>
      <c r="AF73" s="280">
        <v>7.758064516129032</v>
      </c>
      <c r="AG73" s="250" t="s">
        <v>5239</v>
      </c>
      <c r="AH73" s="342"/>
      <c r="AI73" s="343"/>
      <c r="AJ73" s="54"/>
    </row>
    <row r="74" spans="1:36" s="14" customFormat="1" x14ac:dyDescent="0.25">
      <c r="A74" s="248" t="s">
        <v>380</v>
      </c>
      <c r="B74" s="276" t="s">
        <v>5216</v>
      </c>
      <c r="C74" s="250" t="s">
        <v>1292</v>
      </c>
      <c r="D74" s="277">
        <v>136</v>
      </c>
      <c r="E74" s="278">
        <v>73</v>
      </c>
      <c r="F74" s="279">
        <v>31.056250000000006</v>
      </c>
      <c r="G74" s="280">
        <v>22.669117647058822</v>
      </c>
      <c r="H74" s="281">
        <v>136</v>
      </c>
      <c r="I74" s="278">
        <v>0</v>
      </c>
      <c r="J74" s="278">
        <v>0</v>
      </c>
      <c r="K74" s="280">
        <v>1</v>
      </c>
      <c r="L74" s="280">
        <v>0</v>
      </c>
      <c r="M74" s="280">
        <v>0</v>
      </c>
      <c r="N74" s="282" t="s">
        <v>913</v>
      </c>
      <c r="O74" s="278">
        <v>22</v>
      </c>
      <c r="P74" s="283">
        <v>0.34316176470588233</v>
      </c>
      <c r="Q74" s="280">
        <v>7.5661764705882355</v>
      </c>
      <c r="R74" s="284" t="s">
        <v>5236</v>
      </c>
      <c r="S74" s="285" t="s">
        <v>915</v>
      </c>
      <c r="T74" s="278">
        <v>19</v>
      </c>
      <c r="U74" s="283">
        <v>0.29426470588235321</v>
      </c>
      <c r="V74" s="280">
        <v>5.5735294117647056</v>
      </c>
      <c r="W74" s="284" t="s">
        <v>5237</v>
      </c>
      <c r="X74" s="286" t="s">
        <v>912</v>
      </c>
      <c r="Y74" s="278">
        <v>12</v>
      </c>
      <c r="Z74" s="283">
        <v>0.29772058823529407</v>
      </c>
      <c r="AA74" s="280">
        <v>3.5735294117647061</v>
      </c>
      <c r="AB74" s="284" t="s">
        <v>5238</v>
      </c>
      <c r="AC74" s="287" t="s">
        <v>914</v>
      </c>
      <c r="AD74" s="278">
        <v>20</v>
      </c>
      <c r="AE74" s="283">
        <v>0.29779411764705865</v>
      </c>
      <c r="AF74" s="280">
        <v>5.9558823529411766</v>
      </c>
      <c r="AG74" s="250" t="s">
        <v>5239</v>
      </c>
      <c r="AH74" s="342"/>
      <c r="AI74" s="343"/>
      <c r="AJ74" s="54"/>
    </row>
    <row r="75" spans="1:36" s="14" customFormat="1" x14ac:dyDescent="0.25">
      <c r="A75" s="248" t="s">
        <v>381</v>
      </c>
      <c r="B75" s="276" t="s">
        <v>5216</v>
      </c>
      <c r="C75" s="250" t="s">
        <v>1293</v>
      </c>
      <c r="D75" s="277">
        <v>444</v>
      </c>
      <c r="E75" s="278">
        <v>73</v>
      </c>
      <c r="F75" s="279">
        <v>46.788648648648625</v>
      </c>
      <c r="G75" s="280">
        <v>34.155405405405403</v>
      </c>
      <c r="H75" s="281">
        <v>396</v>
      </c>
      <c r="I75" s="278">
        <v>0</v>
      </c>
      <c r="J75" s="278">
        <v>48</v>
      </c>
      <c r="K75" s="280">
        <v>0.89189189189189189</v>
      </c>
      <c r="L75" s="280">
        <v>0</v>
      </c>
      <c r="M75" s="280">
        <v>0.10810810810810811</v>
      </c>
      <c r="N75" s="282" t="s">
        <v>913</v>
      </c>
      <c r="O75" s="278">
        <v>22</v>
      </c>
      <c r="P75" s="283">
        <v>0.46833333333333332</v>
      </c>
      <c r="Q75" s="280">
        <v>10.301801801801801</v>
      </c>
      <c r="R75" s="284" t="s">
        <v>5236</v>
      </c>
      <c r="S75" s="285" t="s">
        <v>915</v>
      </c>
      <c r="T75" s="278">
        <v>19</v>
      </c>
      <c r="U75" s="283">
        <v>0.45198198198198175</v>
      </c>
      <c r="V75" s="280">
        <v>8.5900900900900901</v>
      </c>
      <c r="W75" s="284" t="s">
        <v>5237</v>
      </c>
      <c r="X75" s="286" t="s">
        <v>912</v>
      </c>
      <c r="Y75" s="278">
        <v>12</v>
      </c>
      <c r="Z75" s="283">
        <v>0.47315315315315409</v>
      </c>
      <c r="AA75" s="280">
        <v>5.6824324324324325</v>
      </c>
      <c r="AB75" s="284" t="s">
        <v>5238</v>
      </c>
      <c r="AC75" s="287" t="s">
        <v>914</v>
      </c>
      <c r="AD75" s="278">
        <v>20</v>
      </c>
      <c r="AE75" s="283">
        <v>0.47905405405405371</v>
      </c>
      <c r="AF75" s="280">
        <v>9.5810810810810807</v>
      </c>
      <c r="AG75" s="250" t="s">
        <v>5239</v>
      </c>
      <c r="AH75" s="342"/>
      <c r="AI75" s="343"/>
      <c r="AJ75" s="54"/>
    </row>
    <row r="76" spans="1:36" s="14" customFormat="1" x14ac:dyDescent="0.25">
      <c r="A76" s="248" t="s">
        <v>382</v>
      </c>
      <c r="B76" s="276" t="s">
        <v>5216</v>
      </c>
      <c r="C76" s="250" t="s">
        <v>1294</v>
      </c>
      <c r="D76" s="277">
        <v>101</v>
      </c>
      <c r="E76" s="278">
        <v>73</v>
      </c>
      <c r="F76" s="279">
        <v>39.80970297029701</v>
      </c>
      <c r="G76" s="280">
        <v>29.059405940594058</v>
      </c>
      <c r="H76" s="281">
        <v>99</v>
      </c>
      <c r="I76" s="278">
        <v>0</v>
      </c>
      <c r="J76" s="278">
        <v>2</v>
      </c>
      <c r="K76" s="280">
        <v>0.98019801980198018</v>
      </c>
      <c r="L76" s="280">
        <v>0</v>
      </c>
      <c r="M76" s="280">
        <v>1.9801980198019802E-2</v>
      </c>
      <c r="N76" s="282" t="s">
        <v>913</v>
      </c>
      <c r="O76" s="278">
        <v>22</v>
      </c>
      <c r="P76" s="283">
        <v>0.41207920792079206</v>
      </c>
      <c r="Q76" s="280">
        <v>9.0693069306930685</v>
      </c>
      <c r="R76" s="284" t="s">
        <v>5236</v>
      </c>
      <c r="S76" s="285" t="s">
        <v>915</v>
      </c>
      <c r="T76" s="278">
        <v>19</v>
      </c>
      <c r="U76" s="283">
        <v>0.38712871287128736</v>
      </c>
      <c r="V76" s="280">
        <v>7.3465346534653468</v>
      </c>
      <c r="W76" s="284" t="s">
        <v>5237</v>
      </c>
      <c r="X76" s="286" t="s">
        <v>912</v>
      </c>
      <c r="Y76" s="278">
        <v>12</v>
      </c>
      <c r="Z76" s="283">
        <v>0.36297029702970302</v>
      </c>
      <c r="AA76" s="280">
        <v>4.3564356435643568</v>
      </c>
      <c r="AB76" s="284" t="s">
        <v>5238</v>
      </c>
      <c r="AC76" s="287" t="s">
        <v>914</v>
      </c>
      <c r="AD76" s="278">
        <v>20</v>
      </c>
      <c r="AE76" s="283">
        <v>0.41435643564356428</v>
      </c>
      <c r="AF76" s="280">
        <v>8.2871287128712865</v>
      </c>
      <c r="AG76" s="250" t="s">
        <v>5239</v>
      </c>
      <c r="AH76" s="342"/>
      <c r="AI76" s="343"/>
      <c r="AJ76" s="54"/>
    </row>
    <row r="77" spans="1:36" s="14" customFormat="1" x14ac:dyDescent="0.25">
      <c r="A77" s="248" t="s">
        <v>383</v>
      </c>
      <c r="B77" s="276" t="s">
        <v>5216</v>
      </c>
      <c r="C77" s="250" t="s">
        <v>1295</v>
      </c>
      <c r="D77" s="277">
        <v>242</v>
      </c>
      <c r="E77" s="278">
        <v>73</v>
      </c>
      <c r="F77" s="279">
        <v>40.599421487603301</v>
      </c>
      <c r="G77" s="280">
        <v>29.636363636363637</v>
      </c>
      <c r="H77" s="281">
        <v>237</v>
      </c>
      <c r="I77" s="278">
        <v>0</v>
      </c>
      <c r="J77" s="278">
        <v>5</v>
      </c>
      <c r="K77" s="280">
        <v>0.97933884297520657</v>
      </c>
      <c r="L77" s="280">
        <v>0</v>
      </c>
      <c r="M77" s="280">
        <v>2.0661157024793389E-2</v>
      </c>
      <c r="N77" s="282" t="s">
        <v>913</v>
      </c>
      <c r="O77" s="278">
        <v>22</v>
      </c>
      <c r="P77" s="283">
        <v>0.42119834710743759</v>
      </c>
      <c r="Q77" s="280">
        <v>9.2685950413223139</v>
      </c>
      <c r="R77" s="284" t="s">
        <v>5236</v>
      </c>
      <c r="S77" s="285" t="s">
        <v>915</v>
      </c>
      <c r="T77" s="278">
        <v>19</v>
      </c>
      <c r="U77" s="283">
        <v>0.39136363636363614</v>
      </c>
      <c r="V77" s="280">
        <v>7.4338842975206614</v>
      </c>
      <c r="W77" s="284" t="s">
        <v>5237</v>
      </c>
      <c r="X77" s="286" t="s">
        <v>912</v>
      </c>
      <c r="Y77" s="278">
        <v>12</v>
      </c>
      <c r="Z77" s="283">
        <v>0.40173553719008281</v>
      </c>
      <c r="AA77" s="280">
        <v>4.8181818181818183</v>
      </c>
      <c r="AB77" s="284" t="s">
        <v>5238</v>
      </c>
      <c r="AC77" s="287" t="s">
        <v>914</v>
      </c>
      <c r="AD77" s="278">
        <v>20</v>
      </c>
      <c r="AE77" s="283">
        <v>0.40578512396694216</v>
      </c>
      <c r="AF77" s="280">
        <v>8.115702479338843</v>
      </c>
      <c r="AG77" s="250" t="s">
        <v>5239</v>
      </c>
      <c r="AH77" s="342"/>
      <c r="AI77" s="343"/>
      <c r="AJ77" s="54"/>
    </row>
    <row r="78" spans="1:36" s="14" customFormat="1" x14ac:dyDescent="0.25">
      <c r="A78" s="248" t="s">
        <v>385</v>
      </c>
      <c r="B78" s="276" t="s">
        <v>5216</v>
      </c>
      <c r="C78" s="250" t="s">
        <v>1296</v>
      </c>
      <c r="D78" s="277">
        <v>394</v>
      </c>
      <c r="E78" s="278">
        <v>73</v>
      </c>
      <c r="F78" s="279">
        <v>44.309543147208132</v>
      </c>
      <c r="G78" s="280">
        <v>32.345177664974621</v>
      </c>
      <c r="H78" s="281">
        <v>368</v>
      </c>
      <c r="I78" s="278">
        <v>0</v>
      </c>
      <c r="J78" s="278">
        <v>26</v>
      </c>
      <c r="K78" s="280">
        <v>0.93401015228426398</v>
      </c>
      <c r="L78" s="280">
        <v>0</v>
      </c>
      <c r="M78" s="280">
        <v>6.5989847715736044E-2</v>
      </c>
      <c r="N78" s="282" t="s">
        <v>913</v>
      </c>
      <c r="O78" s="278">
        <v>22</v>
      </c>
      <c r="P78" s="283">
        <v>0.45477157360406101</v>
      </c>
      <c r="Q78" s="280">
        <v>10.01015228426396</v>
      </c>
      <c r="R78" s="284" t="s">
        <v>5236</v>
      </c>
      <c r="S78" s="285" t="s">
        <v>915</v>
      </c>
      <c r="T78" s="278">
        <v>19</v>
      </c>
      <c r="U78" s="283">
        <v>0.42269035532994897</v>
      </c>
      <c r="V78" s="280">
        <v>8.0304568527918789</v>
      </c>
      <c r="W78" s="284" t="s">
        <v>5237</v>
      </c>
      <c r="X78" s="286" t="s">
        <v>912</v>
      </c>
      <c r="Y78" s="278">
        <v>12</v>
      </c>
      <c r="Z78" s="283">
        <v>0.45619289340101526</v>
      </c>
      <c r="AA78" s="280">
        <v>5.4746192893401018</v>
      </c>
      <c r="AB78" s="284" t="s">
        <v>5238</v>
      </c>
      <c r="AC78" s="287" t="s">
        <v>914</v>
      </c>
      <c r="AD78" s="278">
        <v>20</v>
      </c>
      <c r="AE78" s="283">
        <v>0.44149746192893397</v>
      </c>
      <c r="AF78" s="280">
        <v>8.8299492385786795</v>
      </c>
      <c r="AG78" s="250" t="s">
        <v>5239</v>
      </c>
      <c r="AH78" s="342"/>
      <c r="AI78" s="343"/>
      <c r="AJ78" s="54"/>
    </row>
    <row r="79" spans="1:36" s="14" customFormat="1" x14ac:dyDescent="0.25">
      <c r="A79" s="248" t="s">
        <v>386</v>
      </c>
      <c r="B79" s="276" t="s">
        <v>5216</v>
      </c>
      <c r="C79" s="250" t="s">
        <v>1297</v>
      </c>
      <c r="D79" s="277">
        <v>169</v>
      </c>
      <c r="E79" s="278">
        <v>73</v>
      </c>
      <c r="F79" s="279">
        <v>26.305562130177535</v>
      </c>
      <c r="G79" s="280">
        <v>19.201183431952664</v>
      </c>
      <c r="H79" s="281">
        <v>169</v>
      </c>
      <c r="I79" s="278">
        <v>0</v>
      </c>
      <c r="J79" s="278">
        <v>0</v>
      </c>
      <c r="K79" s="280">
        <v>1</v>
      </c>
      <c r="L79" s="280">
        <v>0</v>
      </c>
      <c r="M79" s="280">
        <v>0</v>
      </c>
      <c r="N79" s="282" t="s">
        <v>913</v>
      </c>
      <c r="O79" s="278">
        <v>22</v>
      </c>
      <c r="P79" s="283">
        <v>0.28550295857988173</v>
      </c>
      <c r="Q79" s="280">
        <v>6.27810650887574</v>
      </c>
      <c r="R79" s="284" t="s">
        <v>5236</v>
      </c>
      <c r="S79" s="285" t="s">
        <v>915</v>
      </c>
      <c r="T79" s="278">
        <v>19</v>
      </c>
      <c r="U79" s="283">
        <v>0.2840828402366864</v>
      </c>
      <c r="V79" s="280">
        <v>5.390532544378698</v>
      </c>
      <c r="W79" s="284" t="s">
        <v>5237</v>
      </c>
      <c r="X79" s="286" t="s">
        <v>912</v>
      </c>
      <c r="Y79" s="278">
        <v>12</v>
      </c>
      <c r="Z79" s="283">
        <v>0.24994082840236687</v>
      </c>
      <c r="AA79" s="280">
        <v>3</v>
      </c>
      <c r="AB79" s="284" t="s">
        <v>5238</v>
      </c>
      <c r="AC79" s="287" t="s">
        <v>914</v>
      </c>
      <c r="AD79" s="278">
        <v>20</v>
      </c>
      <c r="AE79" s="283">
        <v>0.2266272189349112</v>
      </c>
      <c r="AF79" s="280">
        <v>4.5325443786982245</v>
      </c>
      <c r="AG79" s="250" t="s">
        <v>5239</v>
      </c>
      <c r="AH79" s="342"/>
      <c r="AI79" s="343"/>
      <c r="AJ79" s="54"/>
    </row>
    <row r="80" spans="1:36" s="14" customFormat="1" x14ac:dyDescent="0.25">
      <c r="A80" s="248" t="s">
        <v>387</v>
      </c>
      <c r="B80" s="276" t="s">
        <v>5216</v>
      </c>
      <c r="C80" s="250" t="s">
        <v>1298</v>
      </c>
      <c r="D80" s="277">
        <v>251</v>
      </c>
      <c r="E80" s="278">
        <v>73</v>
      </c>
      <c r="F80" s="279">
        <v>43.171314741035836</v>
      </c>
      <c r="G80" s="280">
        <v>31.513944223107568</v>
      </c>
      <c r="H80" s="281">
        <v>239</v>
      </c>
      <c r="I80" s="278">
        <v>0</v>
      </c>
      <c r="J80" s="278">
        <v>12</v>
      </c>
      <c r="K80" s="280">
        <v>0.952191235059761</v>
      </c>
      <c r="L80" s="280">
        <v>0</v>
      </c>
      <c r="M80" s="280">
        <v>4.7808764940239043E-2</v>
      </c>
      <c r="N80" s="282" t="s">
        <v>913</v>
      </c>
      <c r="O80" s="278">
        <v>22</v>
      </c>
      <c r="P80" s="283">
        <v>0.43517928286852547</v>
      </c>
      <c r="Q80" s="280">
        <v>9.5816733067729078</v>
      </c>
      <c r="R80" s="284" t="s">
        <v>5236</v>
      </c>
      <c r="S80" s="285" t="s">
        <v>915</v>
      </c>
      <c r="T80" s="278">
        <v>19</v>
      </c>
      <c r="U80" s="283">
        <v>0.4257370517928285</v>
      </c>
      <c r="V80" s="280">
        <v>8.0836653386454191</v>
      </c>
      <c r="W80" s="284" t="s">
        <v>5237</v>
      </c>
      <c r="X80" s="286" t="s">
        <v>912</v>
      </c>
      <c r="Y80" s="278">
        <v>12</v>
      </c>
      <c r="Z80" s="283">
        <v>0.46768924302788839</v>
      </c>
      <c r="AA80" s="280">
        <v>5.6135458167330681</v>
      </c>
      <c r="AB80" s="284" t="s">
        <v>5238</v>
      </c>
      <c r="AC80" s="287" t="s">
        <v>914</v>
      </c>
      <c r="AD80" s="278">
        <v>20</v>
      </c>
      <c r="AE80" s="283">
        <v>0.41175298804780874</v>
      </c>
      <c r="AF80" s="280">
        <v>8.235059760956176</v>
      </c>
      <c r="AG80" s="250" t="s">
        <v>5239</v>
      </c>
      <c r="AH80" s="342"/>
      <c r="AI80" s="343"/>
      <c r="AJ80" s="54"/>
    </row>
    <row r="81" spans="1:36" s="14" customFormat="1" x14ac:dyDescent="0.25">
      <c r="A81" s="248" t="s">
        <v>388</v>
      </c>
      <c r="B81" s="276" t="s">
        <v>5216</v>
      </c>
      <c r="C81" s="250" t="s">
        <v>1299</v>
      </c>
      <c r="D81" s="277">
        <v>86</v>
      </c>
      <c r="E81" s="278">
        <v>73</v>
      </c>
      <c r="F81" s="279">
        <v>53.296976744186033</v>
      </c>
      <c r="G81" s="280">
        <v>38.906976744186046</v>
      </c>
      <c r="H81" s="281">
        <v>73</v>
      </c>
      <c r="I81" s="278">
        <v>0</v>
      </c>
      <c r="J81" s="278">
        <v>13</v>
      </c>
      <c r="K81" s="280">
        <v>0.84883720930232553</v>
      </c>
      <c r="L81" s="280">
        <v>0</v>
      </c>
      <c r="M81" s="280">
        <v>0.15116279069767441</v>
      </c>
      <c r="N81" s="282" t="s">
        <v>913</v>
      </c>
      <c r="O81" s="278">
        <v>22</v>
      </c>
      <c r="P81" s="283">
        <v>0.53918604651162771</v>
      </c>
      <c r="Q81" s="280">
        <v>11.86046511627907</v>
      </c>
      <c r="R81" s="284" t="s">
        <v>5236</v>
      </c>
      <c r="S81" s="285" t="s">
        <v>915</v>
      </c>
      <c r="T81" s="278">
        <v>19</v>
      </c>
      <c r="U81" s="283">
        <v>0.51883720930232569</v>
      </c>
      <c r="V81" s="280">
        <v>9.8488372093023262</v>
      </c>
      <c r="W81" s="284" t="s">
        <v>5237</v>
      </c>
      <c r="X81" s="286" t="s">
        <v>912</v>
      </c>
      <c r="Y81" s="278">
        <v>12</v>
      </c>
      <c r="Z81" s="283">
        <v>0.50395348837209308</v>
      </c>
      <c r="AA81" s="280">
        <v>6.0465116279069768</v>
      </c>
      <c r="AB81" s="284" t="s">
        <v>5238</v>
      </c>
      <c r="AC81" s="287" t="s">
        <v>914</v>
      </c>
      <c r="AD81" s="278">
        <v>20</v>
      </c>
      <c r="AE81" s="283">
        <v>0.55755813953488398</v>
      </c>
      <c r="AF81" s="280">
        <v>11.151162790697674</v>
      </c>
      <c r="AG81" s="250" t="s">
        <v>5239</v>
      </c>
      <c r="AH81" s="342"/>
      <c r="AI81" s="343"/>
      <c r="AJ81" s="54"/>
    </row>
    <row r="82" spans="1:36" s="14" customFormat="1" x14ac:dyDescent="0.25">
      <c r="A82" s="248" t="s">
        <v>389</v>
      </c>
      <c r="B82" s="276" t="s">
        <v>5216</v>
      </c>
      <c r="C82" s="250" t="s">
        <v>1300</v>
      </c>
      <c r="D82" s="277">
        <v>116</v>
      </c>
      <c r="E82" s="278">
        <v>73</v>
      </c>
      <c r="F82" s="279">
        <v>36.693189655172411</v>
      </c>
      <c r="G82" s="280">
        <v>26.78448275862069</v>
      </c>
      <c r="H82" s="281">
        <v>115</v>
      </c>
      <c r="I82" s="278">
        <v>0</v>
      </c>
      <c r="J82" s="278">
        <v>1</v>
      </c>
      <c r="K82" s="280">
        <v>0.99137931034482762</v>
      </c>
      <c r="L82" s="280">
        <v>0</v>
      </c>
      <c r="M82" s="280">
        <v>8.6206896551724137E-3</v>
      </c>
      <c r="N82" s="282" t="s">
        <v>913</v>
      </c>
      <c r="O82" s="278">
        <v>22</v>
      </c>
      <c r="P82" s="283">
        <v>0.36456896551724149</v>
      </c>
      <c r="Q82" s="280">
        <v>8.0258620689655178</v>
      </c>
      <c r="R82" s="284" t="s">
        <v>5236</v>
      </c>
      <c r="S82" s="285" t="s">
        <v>915</v>
      </c>
      <c r="T82" s="278">
        <v>19</v>
      </c>
      <c r="U82" s="283">
        <v>0.38137931034482742</v>
      </c>
      <c r="V82" s="280">
        <v>7.25</v>
      </c>
      <c r="W82" s="284" t="s">
        <v>5237</v>
      </c>
      <c r="X82" s="286" t="s">
        <v>912</v>
      </c>
      <c r="Y82" s="278">
        <v>12</v>
      </c>
      <c r="Z82" s="283">
        <v>0.35948275862068968</v>
      </c>
      <c r="AA82" s="280">
        <v>4.3103448275862073</v>
      </c>
      <c r="AB82" s="284" t="s">
        <v>5238</v>
      </c>
      <c r="AC82" s="287" t="s">
        <v>914</v>
      </c>
      <c r="AD82" s="278">
        <v>20</v>
      </c>
      <c r="AE82" s="283">
        <v>0.35991379310344823</v>
      </c>
      <c r="AF82" s="280">
        <v>7.1982758620689653</v>
      </c>
      <c r="AG82" s="250" t="s">
        <v>5239</v>
      </c>
      <c r="AH82" s="342"/>
      <c r="AI82" s="343"/>
      <c r="AJ82" s="54"/>
    </row>
    <row r="83" spans="1:36" s="14" customFormat="1" x14ac:dyDescent="0.25">
      <c r="A83" s="248" t="s">
        <v>390</v>
      </c>
      <c r="B83" s="276" t="s">
        <v>5216</v>
      </c>
      <c r="C83" s="250" t="s">
        <v>1301</v>
      </c>
      <c r="D83" s="277">
        <v>27</v>
      </c>
      <c r="E83" s="278">
        <v>73</v>
      </c>
      <c r="F83" s="279">
        <v>43.127037037037042</v>
      </c>
      <c r="G83" s="280">
        <v>31.481481481481481</v>
      </c>
      <c r="H83" s="281">
        <v>27</v>
      </c>
      <c r="I83" s="278">
        <v>0</v>
      </c>
      <c r="J83" s="278">
        <v>0</v>
      </c>
      <c r="K83" s="280">
        <v>1</v>
      </c>
      <c r="L83" s="280">
        <v>0</v>
      </c>
      <c r="M83" s="280">
        <v>0</v>
      </c>
      <c r="N83" s="282" t="s">
        <v>913</v>
      </c>
      <c r="O83" s="278">
        <v>22</v>
      </c>
      <c r="P83" s="283">
        <v>0.43851851851851853</v>
      </c>
      <c r="Q83" s="280">
        <v>9.6296296296296298</v>
      </c>
      <c r="R83" s="284" t="s">
        <v>5236</v>
      </c>
      <c r="S83" s="285" t="s">
        <v>915</v>
      </c>
      <c r="T83" s="278">
        <v>19</v>
      </c>
      <c r="U83" s="283">
        <v>0.42296296296296304</v>
      </c>
      <c r="V83" s="280">
        <v>8.0370370370370363</v>
      </c>
      <c r="W83" s="284" t="s">
        <v>5237</v>
      </c>
      <c r="X83" s="286" t="s">
        <v>912</v>
      </c>
      <c r="Y83" s="278">
        <v>12</v>
      </c>
      <c r="Z83" s="283">
        <v>0.40185185185185185</v>
      </c>
      <c r="AA83" s="280">
        <v>4.8148148148148149</v>
      </c>
      <c r="AB83" s="284" t="s">
        <v>5238</v>
      </c>
      <c r="AC83" s="287" t="s">
        <v>914</v>
      </c>
      <c r="AD83" s="278">
        <v>20</v>
      </c>
      <c r="AE83" s="283">
        <v>0.44999999999999996</v>
      </c>
      <c r="AF83" s="280">
        <v>9</v>
      </c>
      <c r="AG83" s="250" t="s">
        <v>5239</v>
      </c>
      <c r="AH83" s="342"/>
      <c r="AI83" s="343"/>
      <c r="AJ83" s="54"/>
    </row>
    <row r="84" spans="1:36" s="14" customFormat="1" x14ac:dyDescent="0.25">
      <c r="A84" s="248" t="s">
        <v>613</v>
      </c>
      <c r="B84" s="276" t="s">
        <v>5216</v>
      </c>
      <c r="C84" s="250" t="s">
        <v>1302</v>
      </c>
      <c r="D84" s="277">
        <v>77</v>
      </c>
      <c r="E84" s="278">
        <v>73</v>
      </c>
      <c r="F84" s="279">
        <v>49.706493506493516</v>
      </c>
      <c r="G84" s="280">
        <v>36.285714285714285</v>
      </c>
      <c r="H84" s="281">
        <v>69</v>
      </c>
      <c r="I84" s="278">
        <v>0</v>
      </c>
      <c r="J84" s="278">
        <v>8</v>
      </c>
      <c r="K84" s="280">
        <v>0.89610389610389607</v>
      </c>
      <c r="L84" s="280">
        <v>0</v>
      </c>
      <c r="M84" s="280">
        <v>0.1038961038961039</v>
      </c>
      <c r="N84" s="282" t="s">
        <v>913</v>
      </c>
      <c r="O84" s="278">
        <v>22</v>
      </c>
      <c r="P84" s="283">
        <v>0.49649350649350638</v>
      </c>
      <c r="Q84" s="280">
        <v>10.922077922077921</v>
      </c>
      <c r="R84" s="284" t="s">
        <v>5236</v>
      </c>
      <c r="S84" s="285" t="s">
        <v>915</v>
      </c>
      <c r="T84" s="278">
        <v>19</v>
      </c>
      <c r="U84" s="283">
        <v>0.43662337662337697</v>
      </c>
      <c r="V84" s="280">
        <v>8.2987012987012996</v>
      </c>
      <c r="W84" s="284" t="s">
        <v>5237</v>
      </c>
      <c r="X84" s="286" t="s">
        <v>912</v>
      </c>
      <c r="Y84" s="278">
        <v>12</v>
      </c>
      <c r="Z84" s="283">
        <v>0.55181818181818176</v>
      </c>
      <c r="AA84" s="280">
        <v>6.6233766233766236</v>
      </c>
      <c r="AB84" s="284" t="s">
        <v>5238</v>
      </c>
      <c r="AC84" s="287" t="s">
        <v>914</v>
      </c>
      <c r="AD84" s="278">
        <v>20</v>
      </c>
      <c r="AE84" s="283">
        <v>0.52207792207792192</v>
      </c>
      <c r="AF84" s="280">
        <v>10.441558441558442</v>
      </c>
      <c r="AG84" s="250" t="s">
        <v>5239</v>
      </c>
      <c r="AH84" s="342"/>
      <c r="AI84" s="343"/>
      <c r="AJ84" s="54"/>
    </row>
    <row r="85" spans="1:36" s="14" customFormat="1" x14ac:dyDescent="0.25">
      <c r="A85" s="248" t="s">
        <v>392</v>
      </c>
      <c r="B85" s="276" t="s">
        <v>5216</v>
      </c>
      <c r="C85" s="250" t="s">
        <v>1303</v>
      </c>
      <c r="D85" s="277">
        <v>18</v>
      </c>
      <c r="E85" s="278">
        <v>73</v>
      </c>
      <c r="F85" s="279">
        <v>35.466111111111111</v>
      </c>
      <c r="G85" s="280">
        <v>25.888888888888889</v>
      </c>
      <c r="H85" s="281">
        <v>18</v>
      </c>
      <c r="I85" s="278">
        <v>0</v>
      </c>
      <c r="J85" s="278">
        <v>0</v>
      </c>
      <c r="K85" s="280">
        <v>1</v>
      </c>
      <c r="L85" s="280">
        <v>0</v>
      </c>
      <c r="M85" s="280">
        <v>0</v>
      </c>
      <c r="N85" s="282" t="s">
        <v>913</v>
      </c>
      <c r="O85" s="278">
        <v>22</v>
      </c>
      <c r="P85" s="283">
        <v>0.36722222222222228</v>
      </c>
      <c r="Q85" s="280">
        <v>8.1111111111111107</v>
      </c>
      <c r="R85" s="284" t="s">
        <v>5236</v>
      </c>
      <c r="S85" s="285" t="s">
        <v>915</v>
      </c>
      <c r="T85" s="278">
        <v>19</v>
      </c>
      <c r="U85" s="283">
        <v>0.35</v>
      </c>
      <c r="V85" s="280">
        <v>6.666666666666667</v>
      </c>
      <c r="W85" s="284" t="s">
        <v>5237</v>
      </c>
      <c r="X85" s="286" t="s">
        <v>912</v>
      </c>
      <c r="Y85" s="278">
        <v>12</v>
      </c>
      <c r="Z85" s="283">
        <v>0.35166666666666668</v>
      </c>
      <c r="AA85" s="280">
        <v>4.2222222222222223</v>
      </c>
      <c r="AB85" s="284" t="s">
        <v>5238</v>
      </c>
      <c r="AC85" s="287" t="s">
        <v>914</v>
      </c>
      <c r="AD85" s="278">
        <v>20</v>
      </c>
      <c r="AE85" s="283">
        <v>0.34444444444444439</v>
      </c>
      <c r="AF85" s="280">
        <v>6.8888888888888893</v>
      </c>
      <c r="AG85" s="250" t="s">
        <v>5239</v>
      </c>
      <c r="AH85" s="342"/>
      <c r="AI85" s="343"/>
      <c r="AJ85" s="54"/>
    </row>
    <row r="86" spans="1:36" s="14" customFormat="1" x14ac:dyDescent="0.25">
      <c r="A86" s="248" t="s">
        <v>395</v>
      </c>
      <c r="B86" s="276" t="s">
        <v>5216</v>
      </c>
      <c r="C86" s="250" t="s">
        <v>1304</v>
      </c>
      <c r="D86" s="277">
        <v>143</v>
      </c>
      <c r="E86" s="278">
        <v>73</v>
      </c>
      <c r="F86" s="279">
        <v>31.835244755244773</v>
      </c>
      <c r="G86" s="280">
        <v>23.237762237762237</v>
      </c>
      <c r="H86" s="281">
        <v>140</v>
      </c>
      <c r="I86" s="278">
        <v>0</v>
      </c>
      <c r="J86" s="278">
        <v>3</v>
      </c>
      <c r="K86" s="280">
        <v>0.97902097902097907</v>
      </c>
      <c r="L86" s="280">
        <v>0</v>
      </c>
      <c r="M86" s="280">
        <v>2.097902097902098E-2</v>
      </c>
      <c r="N86" s="282" t="s">
        <v>913</v>
      </c>
      <c r="O86" s="278">
        <v>22</v>
      </c>
      <c r="P86" s="283">
        <v>0.30867132867132879</v>
      </c>
      <c r="Q86" s="280">
        <v>6.8041958041958042</v>
      </c>
      <c r="R86" s="284" t="s">
        <v>5236</v>
      </c>
      <c r="S86" s="285" t="s">
        <v>915</v>
      </c>
      <c r="T86" s="278">
        <v>19</v>
      </c>
      <c r="U86" s="283">
        <v>0.33377622377622362</v>
      </c>
      <c r="V86" s="280">
        <v>6.3356643356643358</v>
      </c>
      <c r="W86" s="284" t="s">
        <v>5237</v>
      </c>
      <c r="X86" s="286" t="s">
        <v>912</v>
      </c>
      <c r="Y86" s="278">
        <v>12</v>
      </c>
      <c r="Z86" s="283">
        <v>0.32181818181818189</v>
      </c>
      <c r="AA86" s="280">
        <v>3.86013986013986</v>
      </c>
      <c r="AB86" s="284" t="s">
        <v>5238</v>
      </c>
      <c r="AC86" s="287" t="s">
        <v>914</v>
      </c>
      <c r="AD86" s="278">
        <v>20</v>
      </c>
      <c r="AE86" s="283">
        <v>0.311888111888112</v>
      </c>
      <c r="AF86" s="280">
        <v>6.2377622377622375</v>
      </c>
      <c r="AG86" s="250" t="s">
        <v>5239</v>
      </c>
      <c r="AH86" s="342"/>
      <c r="AI86" s="343"/>
      <c r="AJ86" s="54"/>
    </row>
    <row r="87" spans="1:36" s="14" customFormat="1" x14ac:dyDescent="0.25">
      <c r="A87" s="248" t="s">
        <v>396</v>
      </c>
      <c r="B87" s="276" t="s">
        <v>5216</v>
      </c>
      <c r="C87" s="250" t="s">
        <v>1305</v>
      </c>
      <c r="D87" s="277">
        <v>240</v>
      </c>
      <c r="E87" s="278">
        <v>73</v>
      </c>
      <c r="F87" s="279">
        <v>33.580583333333351</v>
      </c>
      <c r="G87" s="280">
        <v>24.512499999999999</v>
      </c>
      <c r="H87" s="281">
        <v>239</v>
      </c>
      <c r="I87" s="278">
        <v>0</v>
      </c>
      <c r="J87" s="278">
        <v>1</v>
      </c>
      <c r="K87" s="280">
        <v>0.99583333333333335</v>
      </c>
      <c r="L87" s="280">
        <v>0</v>
      </c>
      <c r="M87" s="280">
        <v>4.1666666666666666E-3</v>
      </c>
      <c r="N87" s="282" t="s">
        <v>913</v>
      </c>
      <c r="O87" s="278">
        <v>22</v>
      </c>
      <c r="P87" s="283">
        <v>0.35695833333333332</v>
      </c>
      <c r="Q87" s="280">
        <v>7.8583333333333334</v>
      </c>
      <c r="R87" s="284" t="s">
        <v>5236</v>
      </c>
      <c r="S87" s="285" t="s">
        <v>915</v>
      </c>
      <c r="T87" s="278">
        <v>19</v>
      </c>
      <c r="U87" s="283">
        <v>0.33870833333333317</v>
      </c>
      <c r="V87" s="280">
        <v>6.4291666666666663</v>
      </c>
      <c r="W87" s="284" t="s">
        <v>5237</v>
      </c>
      <c r="X87" s="286" t="s">
        <v>912</v>
      </c>
      <c r="Y87" s="278">
        <v>12</v>
      </c>
      <c r="Z87" s="283">
        <v>0.32504166666666656</v>
      </c>
      <c r="AA87" s="280">
        <v>3.9041666666666668</v>
      </c>
      <c r="AB87" s="284" t="s">
        <v>5238</v>
      </c>
      <c r="AC87" s="287" t="s">
        <v>914</v>
      </c>
      <c r="AD87" s="278">
        <v>20</v>
      </c>
      <c r="AE87" s="283">
        <v>0.31604166666666672</v>
      </c>
      <c r="AF87" s="280">
        <v>6.3208333333333337</v>
      </c>
      <c r="AG87" s="250" t="s">
        <v>5239</v>
      </c>
      <c r="AH87" s="342"/>
      <c r="AI87" s="343"/>
      <c r="AJ87" s="54"/>
    </row>
    <row r="88" spans="1:36" s="14" customFormat="1" x14ac:dyDescent="0.25">
      <c r="A88" s="248" t="s">
        <v>397</v>
      </c>
      <c r="B88" s="276" t="s">
        <v>5216</v>
      </c>
      <c r="C88" s="250" t="s">
        <v>1306</v>
      </c>
      <c r="D88" s="277">
        <v>79</v>
      </c>
      <c r="E88" s="278">
        <v>73</v>
      </c>
      <c r="F88" s="279">
        <v>33.260506329113916</v>
      </c>
      <c r="G88" s="280">
        <v>24.278481012658229</v>
      </c>
      <c r="H88" s="281">
        <v>77</v>
      </c>
      <c r="I88" s="278">
        <v>0</v>
      </c>
      <c r="J88" s="278">
        <v>2</v>
      </c>
      <c r="K88" s="280">
        <v>0.97468354430379744</v>
      </c>
      <c r="L88" s="280">
        <v>0</v>
      </c>
      <c r="M88" s="280">
        <v>2.5316455696202531E-2</v>
      </c>
      <c r="N88" s="282" t="s">
        <v>913</v>
      </c>
      <c r="O88" s="278">
        <v>22</v>
      </c>
      <c r="P88" s="283">
        <v>0.3429113924050633</v>
      </c>
      <c r="Q88" s="280">
        <v>7.5443037974683547</v>
      </c>
      <c r="R88" s="284" t="s">
        <v>5236</v>
      </c>
      <c r="S88" s="285" t="s">
        <v>915</v>
      </c>
      <c r="T88" s="278">
        <v>19</v>
      </c>
      <c r="U88" s="283">
        <v>0.3593670886075952</v>
      </c>
      <c r="V88" s="280">
        <v>6.8227848101265822</v>
      </c>
      <c r="W88" s="284" t="s">
        <v>5237</v>
      </c>
      <c r="X88" s="286" t="s">
        <v>912</v>
      </c>
      <c r="Y88" s="278">
        <v>12</v>
      </c>
      <c r="Z88" s="283">
        <v>0.32506329113924048</v>
      </c>
      <c r="AA88" s="280">
        <v>3.8987341772151898</v>
      </c>
      <c r="AB88" s="284" t="s">
        <v>5238</v>
      </c>
      <c r="AC88" s="287" t="s">
        <v>914</v>
      </c>
      <c r="AD88" s="278">
        <v>20</v>
      </c>
      <c r="AE88" s="283">
        <v>0.30063291139240506</v>
      </c>
      <c r="AF88" s="280">
        <v>6.0126582278481013</v>
      </c>
      <c r="AG88" s="250" t="s">
        <v>5239</v>
      </c>
      <c r="AH88" s="342"/>
      <c r="AI88" s="343"/>
      <c r="AJ88" s="54"/>
    </row>
    <row r="89" spans="1:36" s="14" customFormat="1" x14ac:dyDescent="0.25">
      <c r="A89" s="248" t="s">
        <v>399</v>
      </c>
      <c r="B89" s="276" t="s">
        <v>5216</v>
      </c>
      <c r="C89" s="250" t="s">
        <v>1307</v>
      </c>
      <c r="D89" s="277">
        <v>131</v>
      </c>
      <c r="E89" s="278">
        <v>73</v>
      </c>
      <c r="F89" s="279">
        <v>29.397251908396967</v>
      </c>
      <c r="G89" s="280">
        <v>21.458015267175572</v>
      </c>
      <c r="H89" s="281">
        <v>131</v>
      </c>
      <c r="I89" s="278">
        <v>0</v>
      </c>
      <c r="J89" s="278">
        <v>0</v>
      </c>
      <c r="K89" s="280">
        <v>1</v>
      </c>
      <c r="L89" s="280">
        <v>0</v>
      </c>
      <c r="M89" s="280">
        <v>0</v>
      </c>
      <c r="N89" s="282" t="s">
        <v>913</v>
      </c>
      <c r="O89" s="278">
        <v>22</v>
      </c>
      <c r="P89" s="283">
        <v>0.31412213740458006</v>
      </c>
      <c r="Q89" s="280">
        <v>6.9160305343511448</v>
      </c>
      <c r="R89" s="284" t="s">
        <v>5236</v>
      </c>
      <c r="S89" s="285" t="s">
        <v>915</v>
      </c>
      <c r="T89" s="278">
        <v>19</v>
      </c>
      <c r="U89" s="283">
        <v>0.29183206106870246</v>
      </c>
      <c r="V89" s="280">
        <v>5.5343511450381682</v>
      </c>
      <c r="W89" s="284" t="s">
        <v>5237</v>
      </c>
      <c r="X89" s="286" t="s">
        <v>912</v>
      </c>
      <c r="Y89" s="278">
        <v>12</v>
      </c>
      <c r="Z89" s="283">
        <v>0.27908396946564906</v>
      </c>
      <c r="AA89" s="280">
        <v>3.3435114503816794</v>
      </c>
      <c r="AB89" s="284" t="s">
        <v>5238</v>
      </c>
      <c r="AC89" s="287" t="s">
        <v>914</v>
      </c>
      <c r="AD89" s="278">
        <v>20</v>
      </c>
      <c r="AE89" s="283">
        <v>0.28320610687022896</v>
      </c>
      <c r="AF89" s="280">
        <v>5.66412213740458</v>
      </c>
      <c r="AG89" s="250" t="s">
        <v>5239</v>
      </c>
      <c r="AH89" s="342"/>
      <c r="AI89" s="343"/>
      <c r="AJ89" s="54"/>
    </row>
    <row r="90" spans="1:36" s="14" customFormat="1" x14ac:dyDescent="0.25">
      <c r="A90" s="248" t="s">
        <v>400</v>
      </c>
      <c r="B90" s="276" t="s">
        <v>5216</v>
      </c>
      <c r="C90" s="250" t="s">
        <v>1308</v>
      </c>
      <c r="D90" s="277">
        <v>234</v>
      </c>
      <c r="E90" s="278">
        <v>73</v>
      </c>
      <c r="F90" s="279">
        <v>58.37004273504273</v>
      </c>
      <c r="G90" s="280">
        <v>42.611111111111114</v>
      </c>
      <c r="H90" s="281">
        <v>172</v>
      </c>
      <c r="I90" s="278">
        <v>0</v>
      </c>
      <c r="J90" s="278">
        <v>62</v>
      </c>
      <c r="K90" s="280">
        <v>0.7350427350427351</v>
      </c>
      <c r="L90" s="280">
        <v>0</v>
      </c>
      <c r="M90" s="280">
        <v>0.26495726495726496</v>
      </c>
      <c r="N90" s="282" t="s">
        <v>913</v>
      </c>
      <c r="O90" s="278">
        <v>22</v>
      </c>
      <c r="P90" s="283">
        <v>0.602094017094017</v>
      </c>
      <c r="Q90" s="280">
        <v>13.243589743589743</v>
      </c>
      <c r="R90" s="284" t="s">
        <v>5236</v>
      </c>
      <c r="S90" s="285" t="s">
        <v>915</v>
      </c>
      <c r="T90" s="278">
        <v>19</v>
      </c>
      <c r="U90" s="283">
        <v>0.54256410256410281</v>
      </c>
      <c r="V90" s="280">
        <v>10.311965811965813</v>
      </c>
      <c r="W90" s="284" t="s">
        <v>5237</v>
      </c>
      <c r="X90" s="286" t="s">
        <v>912</v>
      </c>
      <c r="Y90" s="278">
        <v>12</v>
      </c>
      <c r="Z90" s="283">
        <v>0.57999999999999974</v>
      </c>
      <c r="AA90" s="280">
        <v>6.9615384615384617</v>
      </c>
      <c r="AB90" s="284" t="s">
        <v>5238</v>
      </c>
      <c r="AC90" s="287" t="s">
        <v>914</v>
      </c>
      <c r="AD90" s="278">
        <v>20</v>
      </c>
      <c r="AE90" s="283">
        <v>0.60470085470085433</v>
      </c>
      <c r="AF90" s="280">
        <v>12.094017094017094</v>
      </c>
      <c r="AG90" s="250" t="s">
        <v>5239</v>
      </c>
      <c r="AH90" s="342"/>
      <c r="AI90" s="343"/>
      <c r="AJ90" s="54"/>
    </row>
    <row r="91" spans="1:36" s="14" customFormat="1" x14ac:dyDescent="0.25">
      <c r="A91" s="248" t="s">
        <v>940</v>
      </c>
      <c r="B91" s="276" t="s">
        <v>5216</v>
      </c>
      <c r="C91" s="250" t="s">
        <v>5217</v>
      </c>
      <c r="D91" s="277">
        <v>83</v>
      </c>
      <c r="E91" s="278">
        <v>73</v>
      </c>
      <c r="F91" s="279">
        <v>43.936024096385523</v>
      </c>
      <c r="G91" s="280">
        <v>32.072289156626503</v>
      </c>
      <c r="H91" s="281">
        <v>76</v>
      </c>
      <c r="I91" s="278">
        <v>0</v>
      </c>
      <c r="J91" s="278">
        <v>7</v>
      </c>
      <c r="K91" s="280">
        <v>0.91566265060240959</v>
      </c>
      <c r="L91" s="280">
        <v>0</v>
      </c>
      <c r="M91" s="280">
        <v>8.4337349397590355E-2</v>
      </c>
      <c r="N91" s="282" t="s">
        <v>913</v>
      </c>
      <c r="O91" s="278">
        <v>22</v>
      </c>
      <c r="P91" s="283">
        <v>0.45650602409638563</v>
      </c>
      <c r="Q91" s="280">
        <v>10.036144578313253</v>
      </c>
      <c r="R91" s="284" t="s">
        <v>5236</v>
      </c>
      <c r="S91" s="285" t="s">
        <v>915</v>
      </c>
      <c r="T91" s="278">
        <v>19</v>
      </c>
      <c r="U91" s="283">
        <v>0.41301204819277121</v>
      </c>
      <c r="V91" s="280">
        <v>7.8433734939759034</v>
      </c>
      <c r="W91" s="284" t="s">
        <v>5237</v>
      </c>
      <c r="X91" s="286" t="s">
        <v>912</v>
      </c>
      <c r="Y91" s="278">
        <v>12</v>
      </c>
      <c r="Z91" s="283">
        <v>0.43951807228915651</v>
      </c>
      <c r="AA91" s="280">
        <v>5.2771084337349397</v>
      </c>
      <c r="AB91" s="284" t="s">
        <v>5238</v>
      </c>
      <c r="AC91" s="287" t="s">
        <v>914</v>
      </c>
      <c r="AD91" s="278">
        <v>20</v>
      </c>
      <c r="AE91" s="283">
        <v>0.44578313253012064</v>
      </c>
      <c r="AF91" s="280">
        <v>8.9156626506024104</v>
      </c>
      <c r="AG91" s="250" t="s">
        <v>5239</v>
      </c>
      <c r="AH91" s="342"/>
      <c r="AI91" s="343"/>
      <c r="AJ91" s="54"/>
    </row>
    <row r="92" spans="1:36" s="14" customFormat="1" x14ac:dyDescent="0.25">
      <c r="A92" s="248" t="s">
        <v>402</v>
      </c>
      <c r="B92" s="276" t="s">
        <v>5216</v>
      </c>
      <c r="C92" s="250" t="s">
        <v>1309</v>
      </c>
      <c r="D92" s="277">
        <v>300</v>
      </c>
      <c r="E92" s="278">
        <v>73</v>
      </c>
      <c r="F92" s="279">
        <v>34.33956666666667</v>
      </c>
      <c r="G92" s="280">
        <v>25.066666666666666</v>
      </c>
      <c r="H92" s="281">
        <v>294</v>
      </c>
      <c r="I92" s="278">
        <v>0</v>
      </c>
      <c r="J92" s="278">
        <v>6</v>
      </c>
      <c r="K92" s="280">
        <v>0.98</v>
      </c>
      <c r="L92" s="280">
        <v>0</v>
      </c>
      <c r="M92" s="280">
        <v>0.02</v>
      </c>
      <c r="N92" s="282" t="s">
        <v>913</v>
      </c>
      <c r="O92" s="278">
        <v>22</v>
      </c>
      <c r="P92" s="283">
        <v>0.34506666666666652</v>
      </c>
      <c r="Q92" s="280">
        <v>7.5933333333333337</v>
      </c>
      <c r="R92" s="284" t="s">
        <v>5236</v>
      </c>
      <c r="S92" s="285" t="s">
        <v>915</v>
      </c>
      <c r="T92" s="278">
        <v>19</v>
      </c>
      <c r="U92" s="283">
        <v>0.34689999999999943</v>
      </c>
      <c r="V92" s="280">
        <v>6.58</v>
      </c>
      <c r="W92" s="284" t="s">
        <v>5237</v>
      </c>
      <c r="X92" s="286" t="s">
        <v>912</v>
      </c>
      <c r="Y92" s="278">
        <v>12</v>
      </c>
      <c r="Z92" s="283">
        <v>0.32863333333333339</v>
      </c>
      <c r="AA92" s="280">
        <v>3.9433333333333334</v>
      </c>
      <c r="AB92" s="284" t="s">
        <v>5238</v>
      </c>
      <c r="AC92" s="287" t="s">
        <v>914</v>
      </c>
      <c r="AD92" s="278">
        <v>20</v>
      </c>
      <c r="AE92" s="283">
        <v>0.34750000000000025</v>
      </c>
      <c r="AF92" s="280">
        <v>6.95</v>
      </c>
      <c r="AG92" s="250" t="s">
        <v>5239</v>
      </c>
      <c r="AH92" s="342"/>
      <c r="AI92" s="343"/>
      <c r="AJ92" s="54"/>
    </row>
    <row r="93" spans="1:36" s="14" customFormat="1" x14ac:dyDescent="0.25">
      <c r="A93" s="248" t="s">
        <v>403</v>
      </c>
      <c r="B93" s="276" t="s">
        <v>5216</v>
      </c>
      <c r="C93" s="250" t="s">
        <v>1310</v>
      </c>
      <c r="D93" s="277">
        <v>284</v>
      </c>
      <c r="E93" s="278">
        <v>73</v>
      </c>
      <c r="F93" s="279">
        <v>35.796725352112681</v>
      </c>
      <c r="G93" s="280">
        <v>26.130281690140844</v>
      </c>
      <c r="H93" s="281">
        <v>278</v>
      </c>
      <c r="I93" s="278">
        <v>0</v>
      </c>
      <c r="J93" s="278">
        <v>6</v>
      </c>
      <c r="K93" s="280">
        <v>0.97887323943661975</v>
      </c>
      <c r="L93" s="280">
        <v>0</v>
      </c>
      <c r="M93" s="280">
        <v>2.1126760563380281E-2</v>
      </c>
      <c r="N93" s="282" t="s">
        <v>913</v>
      </c>
      <c r="O93" s="278">
        <v>22</v>
      </c>
      <c r="P93" s="283">
        <v>0.36077464788732355</v>
      </c>
      <c r="Q93" s="280">
        <v>7.936619718309859</v>
      </c>
      <c r="R93" s="284" t="s">
        <v>5236</v>
      </c>
      <c r="S93" s="285" t="s">
        <v>915</v>
      </c>
      <c r="T93" s="278">
        <v>19</v>
      </c>
      <c r="U93" s="283">
        <v>0.3749999999999995</v>
      </c>
      <c r="V93" s="280">
        <v>7.119718309859155</v>
      </c>
      <c r="W93" s="284" t="s">
        <v>5237</v>
      </c>
      <c r="X93" s="286" t="s">
        <v>912</v>
      </c>
      <c r="Y93" s="278">
        <v>12</v>
      </c>
      <c r="Z93" s="283">
        <v>0.34845070422535218</v>
      </c>
      <c r="AA93" s="280">
        <v>4.179577464788732</v>
      </c>
      <c r="AB93" s="284" t="s">
        <v>5238</v>
      </c>
      <c r="AC93" s="287" t="s">
        <v>914</v>
      </c>
      <c r="AD93" s="278">
        <v>20</v>
      </c>
      <c r="AE93" s="283">
        <v>0.34471830985915503</v>
      </c>
      <c r="AF93" s="280">
        <v>6.894366197183099</v>
      </c>
      <c r="AG93" s="250" t="s">
        <v>5239</v>
      </c>
      <c r="AH93" s="342"/>
      <c r="AI93" s="343"/>
      <c r="AJ93" s="54"/>
    </row>
    <row r="94" spans="1:36" s="14" customFormat="1" x14ac:dyDescent="0.25">
      <c r="A94" s="248" t="s">
        <v>404</v>
      </c>
      <c r="B94" s="276" t="s">
        <v>5216</v>
      </c>
      <c r="C94" s="250" t="s">
        <v>1311</v>
      </c>
      <c r="D94" s="277">
        <v>188</v>
      </c>
      <c r="E94" s="278">
        <v>73</v>
      </c>
      <c r="F94" s="279">
        <v>36.835106382978744</v>
      </c>
      <c r="G94" s="280">
        <v>26.888297872340427</v>
      </c>
      <c r="H94" s="281">
        <v>183</v>
      </c>
      <c r="I94" s="278">
        <v>0</v>
      </c>
      <c r="J94" s="278">
        <v>5</v>
      </c>
      <c r="K94" s="280">
        <v>0.97340425531914898</v>
      </c>
      <c r="L94" s="280">
        <v>0</v>
      </c>
      <c r="M94" s="280">
        <v>2.6595744680851064E-2</v>
      </c>
      <c r="N94" s="282" t="s">
        <v>913</v>
      </c>
      <c r="O94" s="278">
        <v>22</v>
      </c>
      <c r="P94" s="283">
        <v>0.39515957446808531</v>
      </c>
      <c r="Q94" s="280">
        <v>8.7021276595744688</v>
      </c>
      <c r="R94" s="284" t="s">
        <v>5236</v>
      </c>
      <c r="S94" s="285" t="s">
        <v>915</v>
      </c>
      <c r="T94" s="278">
        <v>19</v>
      </c>
      <c r="U94" s="283">
        <v>0.36276595744680823</v>
      </c>
      <c r="V94" s="280">
        <v>6.8882978723404253</v>
      </c>
      <c r="W94" s="284" t="s">
        <v>5237</v>
      </c>
      <c r="X94" s="286" t="s">
        <v>912</v>
      </c>
      <c r="Y94" s="278">
        <v>12</v>
      </c>
      <c r="Z94" s="283">
        <v>0.34861702127659572</v>
      </c>
      <c r="AA94" s="280">
        <v>4.1861702127659575</v>
      </c>
      <c r="AB94" s="284" t="s">
        <v>5238</v>
      </c>
      <c r="AC94" s="287" t="s">
        <v>914</v>
      </c>
      <c r="AD94" s="278">
        <v>20</v>
      </c>
      <c r="AE94" s="283">
        <v>0.35558510638297885</v>
      </c>
      <c r="AF94" s="280">
        <v>7.1117021276595747</v>
      </c>
      <c r="AG94" s="250" t="s">
        <v>5239</v>
      </c>
      <c r="AH94" s="342"/>
      <c r="AI94" s="343"/>
      <c r="AJ94" s="54"/>
    </row>
    <row r="95" spans="1:36" s="14" customFormat="1" x14ac:dyDescent="0.25">
      <c r="A95" s="248" t="s">
        <v>966</v>
      </c>
      <c r="B95" s="276" t="s">
        <v>5216</v>
      </c>
      <c r="C95" s="250" t="s">
        <v>5234</v>
      </c>
      <c r="D95" s="277">
        <v>23</v>
      </c>
      <c r="E95" s="278">
        <v>73</v>
      </c>
      <c r="F95" s="279">
        <v>44.254347826086963</v>
      </c>
      <c r="G95" s="280">
        <v>32.304347826086953</v>
      </c>
      <c r="H95" s="281">
        <v>21</v>
      </c>
      <c r="I95" s="278">
        <v>0</v>
      </c>
      <c r="J95" s="278">
        <v>2</v>
      </c>
      <c r="K95" s="280">
        <v>0.91304347826086951</v>
      </c>
      <c r="L95" s="280">
        <v>0</v>
      </c>
      <c r="M95" s="280">
        <v>8.6956521739130432E-2</v>
      </c>
      <c r="N95" s="282" t="s">
        <v>913</v>
      </c>
      <c r="O95" s="278">
        <v>22</v>
      </c>
      <c r="P95" s="283">
        <v>0.46</v>
      </c>
      <c r="Q95" s="280">
        <v>10.130434782608695</v>
      </c>
      <c r="R95" s="284" t="s">
        <v>5236</v>
      </c>
      <c r="S95" s="285" t="s">
        <v>915</v>
      </c>
      <c r="T95" s="278">
        <v>19</v>
      </c>
      <c r="U95" s="283">
        <v>0.39782608695652166</v>
      </c>
      <c r="V95" s="280">
        <v>7.5652173913043477</v>
      </c>
      <c r="W95" s="284" t="s">
        <v>5237</v>
      </c>
      <c r="X95" s="286" t="s">
        <v>912</v>
      </c>
      <c r="Y95" s="278">
        <v>12</v>
      </c>
      <c r="Z95" s="283">
        <v>0.44565217391304346</v>
      </c>
      <c r="AA95" s="280">
        <v>5.3478260869565215</v>
      </c>
      <c r="AB95" s="284" t="s">
        <v>5238</v>
      </c>
      <c r="AC95" s="287" t="s">
        <v>914</v>
      </c>
      <c r="AD95" s="278">
        <v>20</v>
      </c>
      <c r="AE95" s="283">
        <v>0.46304347826086956</v>
      </c>
      <c r="AF95" s="280">
        <v>9.2608695652173907</v>
      </c>
      <c r="AG95" s="250" t="s">
        <v>5239</v>
      </c>
      <c r="AH95" s="342"/>
      <c r="AI95" s="343"/>
      <c r="AJ95" s="54"/>
    </row>
    <row r="96" spans="1:36" s="14" customFormat="1" x14ac:dyDescent="0.25">
      <c r="A96" s="248" t="s">
        <v>406</v>
      </c>
      <c r="B96" s="276" t="s">
        <v>5216</v>
      </c>
      <c r="C96" s="250" t="s">
        <v>1312</v>
      </c>
      <c r="D96" s="277">
        <v>203</v>
      </c>
      <c r="E96" s="278">
        <v>73</v>
      </c>
      <c r="F96" s="279">
        <v>42.129852216748745</v>
      </c>
      <c r="G96" s="280">
        <v>30.753694581280786</v>
      </c>
      <c r="H96" s="281">
        <v>197</v>
      </c>
      <c r="I96" s="278">
        <v>0</v>
      </c>
      <c r="J96" s="278">
        <v>6</v>
      </c>
      <c r="K96" s="280">
        <v>0.97044334975369462</v>
      </c>
      <c r="L96" s="280">
        <v>0</v>
      </c>
      <c r="M96" s="280">
        <v>2.9556650246305417E-2</v>
      </c>
      <c r="N96" s="282" t="s">
        <v>913</v>
      </c>
      <c r="O96" s="278">
        <v>22</v>
      </c>
      <c r="P96" s="283">
        <v>0.41965517241379274</v>
      </c>
      <c r="Q96" s="280">
        <v>9.2364532019704431</v>
      </c>
      <c r="R96" s="284" t="s">
        <v>5236</v>
      </c>
      <c r="S96" s="285" t="s">
        <v>915</v>
      </c>
      <c r="T96" s="278">
        <v>19</v>
      </c>
      <c r="U96" s="283">
        <v>0.3994581280788177</v>
      </c>
      <c r="V96" s="280">
        <v>7.5862068965517242</v>
      </c>
      <c r="W96" s="284" t="s">
        <v>5237</v>
      </c>
      <c r="X96" s="286" t="s">
        <v>912</v>
      </c>
      <c r="Y96" s="278">
        <v>12</v>
      </c>
      <c r="Z96" s="283">
        <v>0.42640394088669947</v>
      </c>
      <c r="AA96" s="280">
        <v>5.1182266009852215</v>
      </c>
      <c r="AB96" s="284" t="s">
        <v>5238</v>
      </c>
      <c r="AC96" s="287" t="s">
        <v>914</v>
      </c>
      <c r="AD96" s="278">
        <v>20</v>
      </c>
      <c r="AE96" s="283">
        <v>0.44064039408866967</v>
      </c>
      <c r="AF96" s="280">
        <v>8.8128078817733986</v>
      </c>
      <c r="AG96" s="250" t="s">
        <v>5239</v>
      </c>
      <c r="AH96" s="342"/>
      <c r="AI96" s="343"/>
      <c r="AJ96" s="54"/>
    </row>
    <row r="97" spans="1:36" s="14" customFormat="1" x14ac:dyDescent="0.25">
      <c r="A97" s="248" t="s">
        <v>407</v>
      </c>
      <c r="B97" s="276" t="s">
        <v>5216</v>
      </c>
      <c r="C97" s="250" t="s">
        <v>1313</v>
      </c>
      <c r="D97" s="277">
        <v>311</v>
      </c>
      <c r="E97" s="278">
        <v>73</v>
      </c>
      <c r="F97" s="279">
        <v>37.860032154340828</v>
      </c>
      <c r="G97" s="280">
        <v>27.636655948553056</v>
      </c>
      <c r="H97" s="281">
        <v>291</v>
      </c>
      <c r="I97" s="278">
        <v>0</v>
      </c>
      <c r="J97" s="278">
        <v>20</v>
      </c>
      <c r="K97" s="280">
        <v>0.93569131832797425</v>
      </c>
      <c r="L97" s="280">
        <v>0</v>
      </c>
      <c r="M97" s="280">
        <v>6.4308681672025719E-2</v>
      </c>
      <c r="N97" s="282" t="s">
        <v>913</v>
      </c>
      <c r="O97" s="278">
        <v>22</v>
      </c>
      <c r="P97" s="283">
        <v>0.38479099678456569</v>
      </c>
      <c r="Q97" s="280">
        <v>8.469453376205788</v>
      </c>
      <c r="R97" s="284" t="s">
        <v>5236</v>
      </c>
      <c r="S97" s="285" t="s">
        <v>915</v>
      </c>
      <c r="T97" s="278">
        <v>19</v>
      </c>
      <c r="U97" s="283">
        <v>0.38713826366559451</v>
      </c>
      <c r="V97" s="280">
        <v>7.3536977491961411</v>
      </c>
      <c r="W97" s="284" t="s">
        <v>5237</v>
      </c>
      <c r="X97" s="286" t="s">
        <v>912</v>
      </c>
      <c r="Y97" s="278">
        <v>12</v>
      </c>
      <c r="Z97" s="283">
        <v>0.37289389067524109</v>
      </c>
      <c r="AA97" s="280">
        <v>4.47588424437299</v>
      </c>
      <c r="AB97" s="284" t="s">
        <v>5238</v>
      </c>
      <c r="AC97" s="287" t="s">
        <v>914</v>
      </c>
      <c r="AD97" s="278">
        <v>20</v>
      </c>
      <c r="AE97" s="283">
        <v>0.36688102893890667</v>
      </c>
      <c r="AF97" s="280">
        <v>7.337620578778135</v>
      </c>
      <c r="AG97" s="250" t="s">
        <v>5239</v>
      </c>
      <c r="AH97" s="342"/>
      <c r="AI97" s="343"/>
      <c r="AJ97" s="54"/>
    </row>
    <row r="98" spans="1:36" s="14" customFormat="1" x14ac:dyDescent="0.25">
      <c r="A98" s="248" t="s">
        <v>408</v>
      </c>
      <c r="B98" s="276" t="s">
        <v>5216</v>
      </c>
      <c r="C98" s="250" t="s">
        <v>1314</v>
      </c>
      <c r="D98" s="277">
        <v>269</v>
      </c>
      <c r="E98" s="278">
        <v>73</v>
      </c>
      <c r="F98" s="279">
        <v>41.413122676579938</v>
      </c>
      <c r="G98" s="280">
        <v>30.230483271375466</v>
      </c>
      <c r="H98" s="281">
        <v>261</v>
      </c>
      <c r="I98" s="278">
        <v>0</v>
      </c>
      <c r="J98" s="278">
        <v>8</v>
      </c>
      <c r="K98" s="280">
        <v>0.97026022304832715</v>
      </c>
      <c r="L98" s="280">
        <v>0</v>
      </c>
      <c r="M98" s="280">
        <v>2.9739776951672861E-2</v>
      </c>
      <c r="N98" s="282" t="s">
        <v>913</v>
      </c>
      <c r="O98" s="278">
        <v>22</v>
      </c>
      <c r="P98" s="283">
        <v>0.4276579925650556</v>
      </c>
      <c r="Q98" s="280">
        <v>9.4163568773234196</v>
      </c>
      <c r="R98" s="284" t="s">
        <v>5236</v>
      </c>
      <c r="S98" s="285" t="s">
        <v>915</v>
      </c>
      <c r="T98" s="278">
        <v>19</v>
      </c>
      <c r="U98" s="283">
        <v>0.40665427509293617</v>
      </c>
      <c r="V98" s="280">
        <v>7.7249070631970262</v>
      </c>
      <c r="W98" s="284" t="s">
        <v>5237</v>
      </c>
      <c r="X98" s="286" t="s">
        <v>912</v>
      </c>
      <c r="Y98" s="278">
        <v>12</v>
      </c>
      <c r="Z98" s="283">
        <v>0.41178438661710043</v>
      </c>
      <c r="AA98" s="280">
        <v>4.9405204460966541</v>
      </c>
      <c r="AB98" s="284" t="s">
        <v>5238</v>
      </c>
      <c r="AC98" s="287" t="s">
        <v>914</v>
      </c>
      <c r="AD98" s="278">
        <v>20</v>
      </c>
      <c r="AE98" s="283">
        <v>0.4074349442379181</v>
      </c>
      <c r="AF98" s="280">
        <v>8.1486988847583639</v>
      </c>
      <c r="AG98" s="250" t="s">
        <v>5239</v>
      </c>
      <c r="AH98" s="342"/>
      <c r="AI98" s="343"/>
      <c r="AJ98" s="54"/>
    </row>
    <row r="99" spans="1:36" s="14" customFormat="1" x14ac:dyDescent="0.25">
      <c r="A99" s="248" t="s">
        <v>409</v>
      </c>
      <c r="B99" s="276" t="s">
        <v>5216</v>
      </c>
      <c r="C99" s="250" t="s">
        <v>1315</v>
      </c>
      <c r="D99" s="277">
        <v>247</v>
      </c>
      <c r="E99" s="278">
        <v>73</v>
      </c>
      <c r="F99" s="279">
        <v>35.064089068825886</v>
      </c>
      <c r="G99" s="280">
        <v>25.595141700404859</v>
      </c>
      <c r="H99" s="281">
        <v>244</v>
      </c>
      <c r="I99" s="278">
        <v>0</v>
      </c>
      <c r="J99" s="278">
        <v>3</v>
      </c>
      <c r="K99" s="280">
        <v>0.98785425101214575</v>
      </c>
      <c r="L99" s="280">
        <v>0</v>
      </c>
      <c r="M99" s="280">
        <v>1.2145748987854251E-2</v>
      </c>
      <c r="N99" s="282" t="s">
        <v>913</v>
      </c>
      <c r="O99" s="278">
        <v>22</v>
      </c>
      <c r="P99" s="283">
        <v>0.3672874493927123</v>
      </c>
      <c r="Q99" s="280">
        <v>8.0850202429149789</v>
      </c>
      <c r="R99" s="284" t="s">
        <v>5236</v>
      </c>
      <c r="S99" s="285" t="s">
        <v>915</v>
      </c>
      <c r="T99" s="278">
        <v>19</v>
      </c>
      <c r="U99" s="283">
        <v>0.35582995951416985</v>
      </c>
      <c r="V99" s="280">
        <v>6.7530364372469638</v>
      </c>
      <c r="W99" s="284" t="s">
        <v>5237</v>
      </c>
      <c r="X99" s="286" t="s">
        <v>912</v>
      </c>
      <c r="Y99" s="278">
        <v>12</v>
      </c>
      <c r="Z99" s="283">
        <v>0.34352226720647777</v>
      </c>
      <c r="AA99" s="280">
        <v>4.1214574898785425</v>
      </c>
      <c r="AB99" s="284" t="s">
        <v>5238</v>
      </c>
      <c r="AC99" s="287" t="s">
        <v>914</v>
      </c>
      <c r="AD99" s="278">
        <v>20</v>
      </c>
      <c r="AE99" s="283">
        <v>0.3317813765182186</v>
      </c>
      <c r="AF99" s="280">
        <v>6.6356275303643724</v>
      </c>
      <c r="AG99" s="250" t="s">
        <v>5239</v>
      </c>
      <c r="AH99" s="342"/>
      <c r="AI99" s="343"/>
      <c r="AJ99" s="54"/>
    </row>
    <row r="100" spans="1:36" s="14" customFormat="1" x14ac:dyDescent="0.25">
      <c r="A100" s="248" t="s">
        <v>410</v>
      </c>
      <c r="B100" s="276" t="s">
        <v>5216</v>
      </c>
      <c r="C100" s="250" t="s">
        <v>1316</v>
      </c>
      <c r="D100" s="277">
        <v>224</v>
      </c>
      <c r="E100" s="278">
        <v>73</v>
      </c>
      <c r="F100" s="279">
        <v>35.960892857142852</v>
      </c>
      <c r="G100" s="280">
        <v>26.25</v>
      </c>
      <c r="H100" s="281">
        <v>218</v>
      </c>
      <c r="I100" s="278">
        <v>0</v>
      </c>
      <c r="J100" s="278">
        <v>6</v>
      </c>
      <c r="K100" s="280">
        <v>0.9732142857142857</v>
      </c>
      <c r="L100" s="280">
        <v>0</v>
      </c>
      <c r="M100" s="280">
        <v>2.6785714285714284E-2</v>
      </c>
      <c r="N100" s="282" t="s">
        <v>913</v>
      </c>
      <c r="O100" s="278">
        <v>22</v>
      </c>
      <c r="P100" s="283">
        <v>0.35687499999999989</v>
      </c>
      <c r="Q100" s="280">
        <v>7.8616071428571432</v>
      </c>
      <c r="R100" s="284" t="s">
        <v>5236</v>
      </c>
      <c r="S100" s="285" t="s">
        <v>915</v>
      </c>
      <c r="T100" s="278">
        <v>19</v>
      </c>
      <c r="U100" s="283">
        <v>0.37281249999999982</v>
      </c>
      <c r="V100" s="280">
        <v>7.0758928571428568</v>
      </c>
      <c r="W100" s="284" t="s">
        <v>5237</v>
      </c>
      <c r="X100" s="286" t="s">
        <v>912</v>
      </c>
      <c r="Y100" s="278">
        <v>12</v>
      </c>
      <c r="Z100" s="283">
        <v>0.35575892857142855</v>
      </c>
      <c r="AA100" s="280">
        <v>4.2678571428571432</v>
      </c>
      <c r="AB100" s="284" t="s">
        <v>5238</v>
      </c>
      <c r="AC100" s="287" t="s">
        <v>914</v>
      </c>
      <c r="AD100" s="278">
        <v>20</v>
      </c>
      <c r="AE100" s="283">
        <v>0.35223214285714283</v>
      </c>
      <c r="AF100" s="280">
        <v>7.0446428571428568</v>
      </c>
      <c r="AG100" s="250" t="s">
        <v>5239</v>
      </c>
      <c r="AH100" s="342"/>
      <c r="AI100" s="343"/>
      <c r="AJ100" s="54"/>
    </row>
    <row r="101" spans="1:36" s="14" customFormat="1" x14ac:dyDescent="0.25">
      <c r="A101" s="248" t="s">
        <v>411</v>
      </c>
      <c r="B101" s="276" t="s">
        <v>5216</v>
      </c>
      <c r="C101" s="250" t="s">
        <v>1317</v>
      </c>
      <c r="D101" s="277">
        <v>277</v>
      </c>
      <c r="E101" s="278">
        <v>73</v>
      </c>
      <c r="F101" s="279">
        <v>36.172093862815899</v>
      </c>
      <c r="G101" s="280">
        <v>26.404332129963898</v>
      </c>
      <c r="H101" s="281">
        <v>271</v>
      </c>
      <c r="I101" s="278">
        <v>0</v>
      </c>
      <c r="J101" s="278">
        <v>6</v>
      </c>
      <c r="K101" s="280">
        <v>0.97833935018050544</v>
      </c>
      <c r="L101" s="280">
        <v>0</v>
      </c>
      <c r="M101" s="280">
        <v>2.1660649819494584E-2</v>
      </c>
      <c r="N101" s="282" t="s">
        <v>913</v>
      </c>
      <c r="O101" s="278">
        <v>22</v>
      </c>
      <c r="P101" s="283">
        <v>0.3703249097472926</v>
      </c>
      <c r="Q101" s="280">
        <v>8.1480144404332133</v>
      </c>
      <c r="R101" s="284" t="s">
        <v>5236</v>
      </c>
      <c r="S101" s="285" t="s">
        <v>915</v>
      </c>
      <c r="T101" s="278">
        <v>19</v>
      </c>
      <c r="U101" s="283">
        <v>0.35516245487364601</v>
      </c>
      <c r="V101" s="280">
        <v>6.7400722021660648</v>
      </c>
      <c r="W101" s="284" t="s">
        <v>5237</v>
      </c>
      <c r="X101" s="286" t="s">
        <v>912</v>
      </c>
      <c r="Y101" s="278">
        <v>12</v>
      </c>
      <c r="Z101" s="283">
        <v>0.36148014440433229</v>
      </c>
      <c r="AA101" s="280">
        <v>4.3357400722021664</v>
      </c>
      <c r="AB101" s="284" t="s">
        <v>5238</v>
      </c>
      <c r="AC101" s="287" t="s">
        <v>914</v>
      </c>
      <c r="AD101" s="278">
        <v>20</v>
      </c>
      <c r="AE101" s="283">
        <v>0.35902527075812274</v>
      </c>
      <c r="AF101" s="280">
        <v>7.1805054151624548</v>
      </c>
      <c r="AG101" s="250" t="s">
        <v>5239</v>
      </c>
      <c r="AH101" s="342"/>
      <c r="AI101" s="343"/>
      <c r="AJ101" s="54"/>
    </row>
    <row r="102" spans="1:36" s="14" customFormat="1" x14ac:dyDescent="0.25">
      <c r="A102" s="248" t="s">
        <v>412</v>
      </c>
      <c r="B102" s="276" t="s">
        <v>5216</v>
      </c>
      <c r="C102" s="250" t="s">
        <v>1318</v>
      </c>
      <c r="D102" s="277">
        <v>225</v>
      </c>
      <c r="E102" s="278">
        <v>73</v>
      </c>
      <c r="F102" s="279">
        <v>35.746222222222229</v>
      </c>
      <c r="G102" s="280">
        <v>26.093333333333334</v>
      </c>
      <c r="H102" s="281">
        <v>220</v>
      </c>
      <c r="I102" s="278">
        <v>0</v>
      </c>
      <c r="J102" s="278">
        <v>5</v>
      </c>
      <c r="K102" s="280">
        <v>0.97777777777777775</v>
      </c>
      <c r="L102" s="280">
        <v>0</v>
      </c>
      <c r="M102" s="280">
        <v>2.2222222222222223E-2</v>
      </c>
      <c r="N102" s="282" t="s">
        <v>913</v>
      </c>
      <c r="O102" s="278">
        <v>22</v>
      </c>
      <c r="P102" s="283">
        <v>0.36528888888888889</v>
      </c>
      <c r="Q102" s="280">
        <v>8.0399999999999991</v>
      </c>
      <c r="R102" s="284" t="s">
        <v>5236</v>
      </c>
      <c r="S102" s="285" t="s">
        <v>915</v>
      </c>
      <c r="T102" s="278">
        <v>19</v>
      </c>
      <c r="U102" s="283">
        <v>0.34182222222222225</v>
      </c>
      <c r="V102" s="280">
        <v>6.48</v>
      </c>
      <c r="W102" s="284" t="s">
        <v>5237</v>
      </c>
      <c r="X102" s="286" t="s">
        <v>912</v>
      </c>
      <c r="Y102" s="278">
        <v>12</v>
      </c>
      <c r="Z102" s="283">
        <v>0.36115555555555562</v>
      </c>
      <c r="AA102" s="280">
        <v>4.333333333333333</v>
      </c>
      <c r="AB102" s="284" t="s">
        <v>5238</v>
      </c>
      <c r="AC102" s="287" t="s">
        <v>914</v>
      </c>
      <c r="AD102" s="278">
        <v>20</v>
      </c>
      <c r="AE102" s="283">
        <v>0.3620000000000001</v>
      </c>
      <c r="AF102" s="280">
        <v>7.24</v>
      </c>
      <c r="AG102" s="250" t="s">
        <v>5239</v>
      </c>
      <c r="AH102" s="342"/>
      <c r="AI102" s="343"/>
      <c r="AJ102" s="54"/>
    </row>
    <row r="103" spans="1:36" s="14" customFormat="1" x14ac:dyDescent="0.25">
      <c r="A103" s="248" t="s">
        <v>413</v>
      </c>
      <c r="B103" s="276" t="s">
        <v>5216</v>
      </c>
      <c r="C103" s="250" t="s">
        <v>1319</v>
      </c>
      <c r="D103" s="277">
        <v>107</v>
      </c>
      <c r="E103" s="278">
        <v>73</v>
      </c>
      <c r="F103" s="279">
        <v>38.639345794392533</v>
      </c>
      <c r="G103" s="280">
        <v>28.205607476635514</v>
      </c>
      <c r="H103" s="281">
        <v>103</v>
      </c>
      <c r="I103" s="278">
        <v>0</v>
      </c>
      <c r="J103" s="278">
        <v>4</v>
      </c>
      <c r="K103" s="280">
        <v>0.96261682242990654</v>
      </c>
      <c r="L103" s="280">
        <v>0</v>
      </c>
      <c r="M103" s="280">
        <v>3.7383177570093455E-2</v>
      </c>
      <c r="N103" s="282" t="s">
        <v>913</v>
      </c>
      <c r="O103" s="278">
        <v>22</v>
      </c>
      <c r="P103" s="283">
        <v>0.39429906542056081</v>
      </c>
      <c r="Q103" s="280">
        <v>8.6822429906542062</v>
      </c>
      <c r="R103" s="284" t="s">
        <v>5236</v>
      </c>
      <c r="S103" s="285" t="s">
        <v>915</v>
      </c>
      <c r="T103" s="278">
        <v>19</v>
      </c>
      <c r="U103" s="283">
        <v>0.34289719626168225</v>
      </c>
      <c r="V103" s="280">
        <v>6.5046728971962615</v>
      </c>
      <c r="W103" s="284" t="s">
        <v>5237</v>
      </c>
      <c r="X103" s="286" t="s">
        <v>912</v>
      </c>
      <c r="Y103" s="278">
        <v>12</v>
      </c>
      <c r="Z103" s="283">
        <v>0.40878504672897209</v>
      </c>
      <c r="AA103" s="280">
        <v>4.9065420560747661</v>
      </c>
      <c r="AB103" s="284" t="s">
        <v>5238</v>
      </c>
      <c r="AC103" s="287" t="s">
        <v>914</v>
      </c>
      <c r="AD103" s="278">
        <v>20</v>
      </c>
      <c r="AE103" s="283">
        <v>0.405607476635514</v>
      </c>
      <c r="AF103" s="280">
        <v>8.1121495327102799</v>
      </c>
      <c r="AG103" s="250" t="s">
        <v>5239</v>
      </c>
      <c r="AH103" s="342"/>
      <c r="AI103" s="343"/>
      <c r="AJ103" s="54"/>
    </row>
    <row r="104" spans="1:36" s="14" customFormat="1" x14ac:dyDescent="0.25">
      <c r="A104" s="248" t="s">
        <v>414</v>
      </c>
      <c r="B104" s="276" t="s">
        <v>5216</v>
      </c>
      <c r="C104" s="250" t="s">
        <v>1320</v>
      </c>
      <c r="D104" s="277">
        <v>237</v>
      </c>
      <c r="E104" s="278">
        <v>73</v>
      </c>
      <c r="F104" s="279">
        <v>35.942278481012693</v>
      </c>
      <c r="G104" s="280">
        <v>26.236286919831223</v>
      </c>
      <c r="H104" s="281">
        <v>232</v>
      </c>
      <c r="I104" s="278">
        <v>0</v>
      </c>
      <c r="J104" s="278">
        <v>5</v>
      </c>
      <c r="K104" s="280">
        <v>0.97890295358649793</v>
      </c>
      <c r="L104" s="280">
        <v>0</v>
      </c>
      <c r="M104" s="280">
        <v>2.1097046413502109E-2</v>
      </c>
      <c r="N104" s="282" t="s">
        <v>913</v>
      </c>
      <c r="O104" s="278">
        <v>22</v>
      </c>
      <c r="P104" s="283">
        <v>0.37324894514767887</v>
      </c>
      <c r="Q104" s="280">
        <v>8.2194092827004219</v>
      </c>
      <c r="R104" s="284" t="s">
        <v>5236</v>
      </c>
      <c r="S104" s="285" t="s">
        <v>915</v>
      </c>
      <c r="T104" s="278">
        <v>19</v>
      </c>
      <c r="U104" s="283">
        <v>0.34042194092826977</v>
      </c>
      <c r="V104" s="280">
        <v>6.4599156118143464</v>
      </c>
      <c r="W104" s="284" t="s">
        <v>5237</v>
      </c>
      <c r="X104" s="286" t="s">
        <v>912</v>
      </c>
      <c r="Y104" s="278">
        <v>12</v>
      </c>
      <c r="Z104" s="283">
        <v>0.3612236286919831</v>
      </c>
      <c r="AA104" s="280">
        <v>4.333333333333333</v>
      </c>
      <c r="AB104" s="284" t="s">
        <v>5238</v>
      </c>
      <c r="AC104" s="287" t="s">
        <v>914</v>
      </c>
      <c r="AD104" s="278">
        <v>20</v>
      </c>
      <c r="AE104" s="283">
        <v>0.3611814345991558</v>
      </c>
      <c r="AF104" s="280">
        <v>7.2236286919831221</v>
      </c>
      <c r="AG104" s="250" t="s">
        <v>5239</v>
      </c>
      <c r="AH104" s="342"/>
      <c r="AI104" s="343"/>
      <c r="AJ104" s="54"/>
    </row>
    <row r="105" spans="1:36" s="14" customFormat="1" x14ac:dyDescent="0.25">
      <c r="A105" s="248" t="s">
        <v>415</v>
      </c>
      <c r="B105" s="276" t="s">
        <v>5216</v>
      </c>
      <c r="C105" s="250" t="s">
        <v>1321</v>
      </c>
      <c r="D105" s="277">
        <v>413</v>
      </c>
      <c r="E105" s="278">
        <v>73</v>
      </c>
      <c r="F105" s="279">
        <v>38.055932203389865</v>
      </c>
      <c r="G105" s="280">
        <v>27.779661016949152</v>
      </c>
      <c r="H105" s="281">
        <v>402</v>
      </c>
      <c r="I105" s="278">
        <v>0</v>
      </c>
      <c r="J105" s="278">
        <v>11</v>
      </c>
      <c r="K105" s="280">
        <v>0.9733656174334141</v>
      </c>
      <c r="L105" s="280">
        <v>0</v>
      </c>
      <c r="M105" s="280">
        <v>2.6634382566585957E-2</v>
      </c>
      <c r="N105" s="282" t="s">
        <v>913</v>
      </c>
      <c r="O105" s="278">
        <v>22</v>
      </c>
      <c r="P105" s="283">
        <v>0.39026634382566566</v>
      </c>
      <c r="Q105" s="280">
        <v>8.5907990314769975</v>
      </c>
      <c r="R105" s="284" t="s">
        <v>5236</v>
      </c>
      <c r="S105" s="285" t="s">
        <v>915</v>
      </c>
      <c r="T105" s="278">
        <v>19</v>
      </c>
      <c r="U105" s="283">
        <v>0.37627118644067736</v>
      </c>
      <c r="V105" s="280">
        <v>7.1452784503631959</v>
      </c>
      <c r="W105" s="284" t="s">
        <v>5237</v>
      </c>
      <c r="X105" s="286" t="s">
        <v>912</v>
      </c>
      <c r="Y105" s="278">
        <v>12</v>
      </c>
      <c r="Z105" s="283">
        <v>0.37791767554479411</v>
      </c>
      <c r="AA105" s="280">
        <v>4.5326876513317194</v>
      </c>
      <c r="AB105" s="284" t="s">
        <v>5238</v>
      </c>
      <c r="AC105" s="287" t="s">
        <v>914</v>
      </c>
      <c r="AD105" s="278">
        <v>20</v>
      </c>
      <c r="AE105" s="283">
        <v>0.37554479418886211</v>
      </c>
      <c r="AF105" s="280">
        <v>7.5108958837772395</v>
      </c>
      <c r="AG105" s="250" t="s">
        <v>5239</v>
      </c>
      <c r="AH105" s="342"/>
      <c r="AI105" s="343"/>
      <c r="AJ105" s="54"/>
    </row>
    <row r="106" spans="1:36" s="14" customFormat="1" x14ac:dyDescent="0.25">
      <c r="A106" s="248" t="s">
        <v>416</v>
      </c>
      <c r="B106" s="276" t="s">
        <v>5216</v>
      </c>
      <c r="C106" s="250" t="s">
        <v>1322</v>
      </c>
      <c r="D106" s="277">
        <v>216</v>
      </c>
      <c r="E106" s="278">
        <v>73</v>
      </c>
      <c r="F106" s="279">
        <v>36.734768518518507</v>
      </c>
      <c r="G106" s="280">
        <v>26.814814814814813</v>
      </c>
      <c r="H106" s="281">
        <v>213</v>
      </c>
      <c r="I106" s="278">
        <v>0</v>
      </c>
      <c r="J106" s="278">
        <v>3</v>
      </c>
      <c r="K106" s="280">
        <v>0.98611111111111116</v>
      </c>
      <c r="L106" s="280">
        <v>0</v>
      </c>
      <c r="M106" s="280">
        <v>1.3888888888888888E-2</v>
      </c>
      <c r="N106" s="282" t="s">
        <v>913</v>
      </c>
      <c r="O106" s="278">
        <v>22</v>
      </c>
      <c r="P106" s="283">
        <v>0.3627777777777777</v>
      </c>
      <c r="Q106" s="280">
        <v>7.9861111111111107</v>
      </c>
      <c r="R106" s="284" t="s">
        <v>5236</v>
      </c>
      <c r="S106" s="285" t="s">
        <v>915</v>
      </c>
      <c r="T106" s="278">
        <v>19</v>
      </c>
      <c r="U106" s="283">
        <v>0.34532407407407378</v>
      </c>
      <c r="V106" s="280">
        <v>6.5509259259259256</v>
      </c>
      <c r="W106" s="284" t="s">
        <v>5237</v>
      </c>
      <c r="X106" s="286" t="s">
        <v>912</v>
      </c>
      <c r="Y106" s="278">
        <v>12</v>
      </c>
      <c r="Z106" s="283">
        <v>0.3906944444444444</v>
      </c>
      <c r="AA106" s="280">
        <v>4.6898148148148149</v>
      </c>
      <c r="AB106" s="284" t="s">
        <v>5238</v>
      </c>
      <c r="AC106" s="287" t="s">
        <v>914</v>
      </c>
      <c r="AD106" s="278">
        <v>20</v>
      </c>
      <c r="AE106" s="283">
        <v>0.3793981481481481</v>
      </c>
      <c r="AF106" s="280">
        <v>7.5879629629629628</v>
      </c>
      <c r="AG106" s="250" t="s">
        <v>5239</v>
      </c>
      <c r="AH106" s="342"/>
      <c r="AI106" s="343"/>
      <c r="AJ106" s="54"/>
    </row>
    <row r="107" spans="1:36" s="14" customFormat="1" x14ac:dyDescent="0.25">
      <c r="A107" s="248" t="s">
        <v>417</v>
      </c>
      <c r="B107" s="276" t="s">
        <v>5216</v>
      </c>
      <c r="C107" s="250" t="s">
        <v>1323</v>
      </c>
      <c r="D107" s="277">
        <v>195</v>
      </c>
      <c r="E107" s="278">
        <v>73</v>
      </c>
      <c r="F107" s="279">
        <v>27.055487179487184</v>
      </c>
      <c r="G107" s="280">
        <v>19.74871794871795</v>
      </c>
      <c r="H107" s="281">
        <v>194</v>
      </c>
      <c r="I107" s="278">
        <v>0</v>
      </c>
      <c r="J107" s="278">
        <v>1</v>
      </c>
      <c r="K107" s="280">
        <v>0.99487179487179489</v>
      </c>
      <c r="L107" s="280">
        <v>0</v>
      </c>
      <c r="M107" s="280">
        <v>5.1282051282051282E-3</v>
      </c>
      <c r="N107" s="282" t="s">
        <v>913</v>
      </c>
      <c r="O107" s="278">
        <v>22</v>
      </c>
      <c r="P107" s="283">
        <v>0.28389743589743593</v>
      </c>
      <c r="Q107" s="280">
        <v>6.2512820512820513</v>
      </c>
      <c r="R107" s="284" t="s">
        <v>5236</v>
      </c>
      <c r="S107" s="285" t="s">
        <v>915</v>
      </c>
      <c r="T107" s="278">
        <v>19</v>
      </c>
      <c r="U107" s="283">
        <v>0.2866666666666664</v>
      </c>
      <c r="V107" s="280">
        <v>5.4358974358974361</v>
      </c>
      <c r="W107" s="284" t="s">
        <v>5237</v>
      </c>
      <c r="X107" s="286" t="s">
        <v>912</v>
      </c>
      <c r="Y107" s="278">
        <v>12</v>
      </c>
      <c r="Z107" s="283">
        <v>0.23584615384615384</v>
      </c>
      <c r="AA107" s="280">
        <v>2.8307692307692309</v>
      </c>
      <c r="AB107" s="284" t="s">
        <v>5238</v>
      </c>
      <c r="AC107" s="287" t="s">
        <v>914</v>
      </c>
      <c r="AD107" s="278">
        <v>20</v>
      </c>
      <c r="AE107" s="283">
        <v>0.26153846153846161</v>
      </c>
      <c r="AF107" s="280">
        <v>5.2307692307692308</v>
      </c>
      <c r="AG107" s="250" t="s">
        <v>5239</v>
      </c>
      <c r="AH107" s="342"/>
      <c r="AI107" s="343"/>
      <c r="AJ107" s="54"/>
    </row>
    <row r="108" spans="1:36" s="14" customFormat="1" x14ac:dyDescent="0.25">
      <c r="A108" s="248" t="s">
        <v>418</v>
      </c>
      <c r="B108" s="276" t="s">
        <v>5216</v>
      </c>
      <c r="C108" s="250" t="s">
        <v>1324</v>
      </c>
      <c r="D108" s="277">
        <v>150</v>
      </c>
      <c r="E108" s="278">
        <v>73</v>
      </c>
      <c r="F108" s="279">
        <v>30.394799999999996</v>
      </c>
      <c r="G108" s="280">
        <v>22.186666666666667</v>
      </c>
      <c r="H108" s="281">
        <v>147</v>
      </c>
      <c r="I108" s="278">
        <v>0</v>
      </c>
      <c r="J108" s="278">
        <v>3</v>
      </c>
      <c r="K108" s="280">
        <v>0.98</v>
      </c>
      <c r="L108" s="280">
        <v>0</v>
      </c>
      <c r="M108" s="280">
        <v>0.02</v>
      </c>
      <c r="N108" s="282" t="s">
        <v>913</v>
      </c>
      <c r="O108" s="278">
        <v>22</v>
      </c>
      <c r="P108" s="283">
        <v>0.30193333333333339</v>
      </c>
      <c r="Q108" s="280">
        <v>6.6466666666666665</v>
      </c>
      <c r="R108" s="284" t="s">
        <v>5236</v>
      </c>
      <c r="S108" s="285" t="s">
        <v>915</v>
      </c>
      <c r="T108" s="278">
        <v>19</v>
      </c>
      <c r="U108" s="283">
        <v>0.31720000000000015</v>
      </c>
      <c r="V108" s="280">
        <v>6.0066666666666668</v>
      </c>
      <c r="W108" s="284" t="s">
        <v>5237</v>
      </c>
      <c r="X108" s="286" t="s">
        <v>912</v>
      </c>
      <c r="Y108" s="278">
        <v>12</v>
      </c>
      <c r="Z108" s="283">
        <v>0.3027999999999999</v>
      </c>
      <c r="AA108" s="280">
        <v>3.6333333333333333</v>
      </c>
      <c r="AB108" s="284" t="s">
        <v>5238</v>
      </c>
      <c r="AC108" s="287" t="s">
        <v>914</v>
      </c>
      <c r="AD108" s="278">
        <v>20</v>
      </c>
      <c r="AE108" s="283">
        <v>0.29499999999999987</v>
      </c>
      <c r="AF108" s="280">
        <v>5.9</v>
      </c>
      <c r="AG108" s="250" t="s">
        <v>5239</v>
      </c>
      <c r="AH108" s="342"/>
      <c r="AI108" s="343"/>
      <c r="AJ108" s="54"/>
    </row>
    <row r="109" spans="1:36" s="14" customFormat="1" x14ac:dyDescent="0.25">
      <c r="A109" s="248" t="s">
        <v>419</v>
      </c>
      <c r="B109" s="276" t="s">
        <v>5216</v>
      </c>
      <c r="C109" s="250" t="s">
        <v>1325</v>
      </c>
      <c r="D109" s="277">
        <v>237</v>
      </c>
      <c r="E109" s="278">
        <v>73</v>
      </c>
      <c r="F109" s="279">
        <v>35.838312236286932</v>
      </c>
      <c r="G109" s="280">
        <v>26.160337552742615</v>
      </c>
      <c r="H109" s="281">
        <v>233</v>
      </c>
      <c r="I109" s="278">
        <v>0</v>
      </c>
      <c r="J109" s="278">
        <v>4</v>
      </c>
      <c r="K109" s="280">
        <v>0.9831223628691983</v>
      </c>
      <c r="L109" s="280">
        <v>0</v>
      </c>
      <c r="M109" s="280">
        <v>1.6877637130801686E-2</v>
      </c>
      <c r="N109" s="282" t="s">
        <v>913</v>
      </c>
      <c r="O109" s="278">
        <v>22</v>
      </c>
      <c r="P109" s="283">
        <v>0.35198312236286927</v>
      </c>
      <c r="Q109" s="280">
        <v>7.7510548523206753</v>
      </c>
      <c r="R109" s="284" t="s">
        <v>5236</v>
      </c>
      <c r="S109" s="285" t="s">
        <v>915</v>
      </c>
      <c r="T109" s="278">
        <v>19</v>
      </c>
      <c r="U109" s="283">
        <v>0.36227848101265814</v>
      </c>
      <c r="V109" s="280">
        <v>6.8860759493670889</v>
      </c>
      <c r="W109" s="284" t="s">
        <v>5237</v>
      </c>
      <c r="X109" s="286" t="s">
        <v>912</v>
      </c>
      <c r="Y109" s="278">
        <v>12</v>
      </c>
      <c r="Z109" s="283">
        <v>0.36641350210970453</v>
      </c>
      <c r="AA109" s="280">
        <v>4.4008438818565399</v>
      </c>
      <c r="AB109" s="284" t="s">
        <v>5238</v>
      </c>
      <c r="AC109" s="287" t="s">
        <v>914</v>
      </c>
      <c r="AD109" s="278">
        <v>20</v>
      </c>
      <c r="AE109" s="283">
        <v>0.35611814345991538</v>
      </c>
      <c r="AF109" s="280">
        <v>7.1223628691983123</v>
      </c>
      <c r="AG109" s="250" t="s">
        <v>5239</v>
      </c>
      <c r="AH109" s="342"/>
      <c r="AI109" s="343"/>
      <c r="AJ109" s="54"/>
    </row>
    <row r="110" spans="1:36" s="14" customFormat="1" x14ac:dyDescent="0.25">
      <c r="A110" s="248" t="s">
        <v>420</v>
      </c>
      <c r="B110" s="276" t="s">
        <v>5216</v>
      </c>
      <c r="C110" s="250" t="s">
        <v>1326</v>
      </c>
      <c r="D110" s="277">
        <v>227</v>
      </c>
      <c r="E110" s="278">
        <v>73</v>
      </c>
      <c r="F110" s="279">
        <v>37.283832599118959</v>
      </c>
      <c r="G110" s="280">
        <v>27.215859030837006</v>
      </c>
      <c r="H110" s="281">
        <v>223</v>
      </c>
      <c r="I110" s="278">
        <v>0</v>
      </c>
      <c r="J110" s="278">
        <v>4</v>
      </c>
      <c r="K110" s="280">
        <v>0.98237885462555063</v>
      </c>
      <c r="L110" s="280">
        <v>0</v>
      </c>
      <c r="M110" s="280">
        <v>1.7621145374449341E-2</v>
      </c>
      <c r="N110" s="282" t="s">
        <v>913</v>
      </c>
      <c r="O110" s="278">
        <v>22</v>
      </c>
      <c r="P110" s="283">
        <v>0.39563876651982355</v>
      </c>
      <c r="Q110" s="280">
        <v>8.7048458149779737</v>
      </c>
      <c r="R110" s="284" t="s">
        <v>5236</v>
      </c>
      <c r="S110" s="285" t="s">
        <v>915</v>
      </c>
      <c r="T110" s="278">
        <v>19</v>
      </c>
      <c r="U110" s="283">
        <v>0.36792951541850188</v>
      </c>
      <c r="V110" s="280">
        <v>6.9867841409691627</v>
      </c>
      <c r="W110" s="284" t="s">
        <v>5237</v>
      </c>
      <c r="X110" s="286" t="s">
        <v>912</v>
      </c>
      <c r="Y110" s="278">
        <v>12</v>
      </c>
      <c r="Z110" s="283">
        <v>0.34572687224669607</v>
      </c>
      <c r="AA110" s="280">
        <v>4.1497797356828192</v>
      </c>
      <c r="AB110" s="284" t="s">
        <v>5238</v>
      </c>
      <c r="AC110" s="287" t="s">
        <v>914</v>
      </c>
      <c r="AD110" s="278">
        <v>20</v>
      </c>
      <c r="AE110" s="283">
        <v>0.36872246696035205</v>
      </c>
      <c r="AF110" s="280">
        <v>7.3744493392070485</v>
      </c>
      <c r="AG110" s="250" t="s">
        <v>5239</v>
      </c>
      <c r="AH110" s="342"/>
      <c r="AI110" s="343"/>
      <c r="AJ110" s="54"/>
    </row>
    <row r="111" spans="1:36" s="14" customFormat="1" x14ac:dyDescent="0.25">
      <c r="A111" s="248" t="s">
        <v>422</v>
      </c>
      <c r="B111" s="276" t="s">
        <v>5216</v>
      </c>
      <c r="C111" s="250" t="s">
        <v>1327</v>
      </c>
      <c r="D111" s="277">
        <v>263</v>
      </c>
      <c r="E111" s="278">
        <v>73</v>
      </c>
      <c r="F111" s="279">
        <v>35.212319391634999</v>
      </c>
      <c r="G111" s="280">
        <v>25.70342205323194</v>
      </c>
      <c r="H111" s="281">
        <v>255</v>
      </c>
      <c r="I111" s="278">
        <v>0</v>
      </c>
      <c r="J111" s="278">
        <v>8</v>
      </c>
      <c r="K111" s="280">
        <v>0.96958174904942962</v>
      </c>
      <c r="L111" s="280">
        <v>0</v>
      </c>
      <c r="M111" s="280">
        <v>3.0418250950570342E-2</v>
      </c>
      <c r="N111" s="282" t="s">
        <v>913</v>
      </c>
      <c r="O111" s="278">
        <v>22</v>
      </c>
      <c r="P111" s="283">
        <v>0.35452471482889703</v>
      </c>
      <c r="Q111" s="280">
        <v>7.8022813688212924</v>
      </c>
      <c r="R111" s="284" t="s">
        <v>5236</v>
      </c>
      <c r="S111" s="285" t="s">
        <v>915</v>
      </c>
      <c r="T111" s="278">
        <v>19</v>
      </c>
      <c r="U111" s="283">
        <v>0.3601901140684412</v>
      </c>
      <c r="V111" s="280">
        <v>6.8403041825095059</v>
      </c>
      <c r="W111" s="284" t="s">
        <v>5237</v>
      </c>
      <c r="X111" s="286" t="s">
        <v>912</v>
      </c>
      <c r="Y111" s="278">
        <v>12</v>
      </c>
      <c r="Z111" s="283">
        <v>0.35193916349809873</v>
      </c>
      <c r="AA111" s="280">
        <v>4.2243346007604563</v>
      </c>
      <c r="AB111" s="284" t="s">
        <v>5238</v>
      </c>
      <c r="AC111" s="287" t="s">
        <v>914</v>
      </c>
      <c r="AD111" s="278">
        <v>20</v>
      </c>
      <c r="AE111" s="283">
        <v>0.34182509505703418</v>
      </c>
      <c r="AF111" s="280">
        <v>6.836501901140684</v>
      </c>
      <c r="AG111" s="250" t="s">
        <v>5239</v>
      </c>
      <c r="AH111" s="342"/>
      <c r="AI111" s="343"/>
      <c r="AJ111" s="54"/>
    </row>
    <row r="112" spans="1:36" s="14" customFormat="1" x14ac:dyDescent="0.25">
      <c r="A112" s="248" t="s">
        <v>423</v>
      </c>
      <c r="B112" s="276" t="s">
        <v>5216</v>
      </c>
      <c r="C112" s="250" t="s">
        <v>1328</v>
      </c>
      <c r="D112" s="277">
        <v>385</v>
      </c>
      <c r="E112" s="278">
        <v>73</v>
      </c>
      <c r="F112" s="279">
        <v>37.450779220779239</v>
      </c>
      <c r="G112" s="280">
        <v>27.337662337662337</v>
      </c>
      <c r="H112" s="281">
        <v>374</v>
      </c>
      <c r="I112" s="278">
        <v>0</v>
      </c>
      <c r="J112" s="278">
        <v>11</v>
      </c>
      <c r="K112" s="280">
        <v>0.97142857142857142</v>
      </c>
      <c r="L112" s="280">
        <v>0</v>
      </c>
      <c r="M112" s="280">
        <v>2.8571428571428571E-2</v>
      </c>
      <c r="N112" s="282" t="s">
        <v>913</v>
      </c>
      <c r="O112" s="278">
        <v>22</v>
      </c>
      <c r="P112" s="283">
        <v>0.38371428571428567</v>
      </c>
      <c r="Q112" s="280">
        <v>8.4493506493506487</v>
      </c>
      <c r="R112" s="284" t="s">
        <v>5236</v>
      </c>
      <c r="S112" s="285" t="s">
        <v>915</v>
      </c>
      <c r="T112" s="278">
        <v>19</v>
      </c>
      <c r="U112" s="283">
        <v>0.36109090909090852</v>
      </c>
      <c r="V112" s="280">
        <v>6.8571428571428568</v>
      </c>
      <c r="W112" s="284" t="s">
        <v>5237</v>
      </c>
      <c r="X112" s="286" t="s">
        <v>912</v>
      </c>
      <c r="Y112" s="278">
        <v>12</v>
      </c>
      <c r="Z112" s="283">
        <v>0.38197402597402613</v>
      </c>
      <c r="AA112" s="280">
        <v>4.5844155844155843</v>
      </c>
      <c r="AB112" s="284" t="s">
        <v>5238</v>
      </c>
      <c r="AC112" s="287" t="s">
        <v>914</v>
      </c>
      <c r="AD112" s="278">
        <v>20</v>
      </c>
      <c r="AE112" s="283">
        <v>0.37233766233766269</v>
      </c>
      <c r="AF112" s="280">
        <v>7.4467532467532465</v>
      </c>
      <c r="AG112" s="250" t="s">
        <v>5239</v>
      </c>
      <c r="AH112" s="342"/>
      <c r="AI112" s="343"/>
      <c r="AJ112" s="54"/>
    </row>
    <row r="113" spans="1:36" s="14" customFormat="1" x14ac:dyDescent="0.25">
      <c r="A113" s="248" t="s">
        <v>424</v>
      </c>
      <c r="B113" s="276" t="s">
        <v>5216</v>
      </c>
      <c r="C113" s="250" t="s">
        <v>1329</v>
      </c>
      <c r="D113" s="277">
        <v>226</v>
      </c>
      <c r="E113" s="278">
        <v>73</v>
      </c>
      <c r="F113" s="279">
        <v>36.400398230088477</v>
      </c>
      <c r="G113" s="280">
        <v>26.570796460176989</v>
      </c>
      <c r="H113" s="281">
        <v>224</v>
      </c>
      <c r="I113" s="278">
        <v>0</v>
      </c>
      <c r="J113" s="278">
        <v>2</v>
      </c>
      <c r="K113" s="280">
        <v>0.99115044247787609</v>
      </c>
      <c r="L113" s="280">
        <v>0</v>
      </c>
      <c r="M113" s="280">
        <v>8.8495575221238937E-3</v>
      </c>
      <c r="N113" s="282" t="s">
        <v>913</v>
      </c>
      <c r="O113" s="278">
        <v>22</v>
      </c>
      <c r="P113" s="283">
        <v>0.36712389380530974</v>
      </c>
      <c r="Q113" s="280">
        <v>8.0840707964601766</v>
      </c>
      <c r="R113" s="284" t="s">
        <v>5236</v>
      </c>
      <c r="S113" s="285" t="s">
        <v>915</v>
      </c>
      <c r="T113" s="278">
        <v>19</v>
      </c>
      <c r="U113" s="283">
        <v>0.37929203539822998</v>
      </c>
      <c r="V113" s="280">
        <v>7.1946902654867255</v>
      </c>
      <c r="W113" s="284" t="s">
        <v>5237</v>
      </c>
      <c r="X113" s="286" t="s">
        <v>912</v>
      </c>
      <c r="Y113" s="278">
        <v>12</v>
      </c>
      <c r="Z113" s="283">
        <v>0.35066371681415925</v>
      </c>
      <c r="AA113" s="280">
        <v>4.2079646017699117</v>
      </c>
      <c r="AB113" s="284" t="s">
        <v>5238</v>
      </c>
      <c r="AC113" s="287" t="s">
        <v>914</v>
      </c>
      <c r="AD113" s="278">
        <v>20</v>
      </c>
      <c r="AE113" s="283">
        <v>0.35420353982300889</v>
      </c>
      <c r="AF113" s="280">
        <v>7.0840707964601766</v>
      </c>
      <c r="AG113" s="250" t="s">
        <v>5239</v>
      </c>
      <c r="AH113" s="342"/>
      <c r="AI113" s="343"/>
      <c r="AJ113" s="54"/>
    </row>
    <row r="114" spans="1:36" s="14" customFormat="1" x14ac:dyDescent="0.25">
      <c r="A114" s="248" t="s">
        <v>425</v>
      </c>
      <c r="B114" s="276" t="s">
        <v>5216</v>
      </c>
      <c r="C114" s="250" t="s">
        <v>1330</v>
      </c>
      <c r="D114" s="277">
        <v>329</v>
      </c>
      <c r="E114" s="278">
        <v>73</v>
      </c>
      <c r="F114" s="279">
        <v>38.329240121580511</v>
      </c>
      <c r="G114" s="280">
        <v>27.978723404255319</v>
      </c>
      <c r="H114" s="281">
        <v>322</v>
      </c>
      <c r="I114" s="278">
        <v>0</v>
      </c>
      <c r="J114" s="278">
        <v>7</v>
      </c>
      <c r="K114" s="280">
        <v>0.97872340425531912</v>
      </c>
      <c r="L114" s="280">
        <v>0</v>
      </c>
      <c r="M114" s="280">
        <v>2.1276595744680851E-2</v>
      </c>
      <c r="N114" s="282" t="s">
        <v>913</v>
      </c>
      <c r="O114" s="278">
        <v>22</v>
      </c>
      <c r="P114" s="283">
        <v>0.39075987841945253</v>
      </c>
      <c r="Q114" s="280">
        <v>8.6048632218844983</v>
      </c>
      <c r="R114" s="284" t="s">
        <v>5236</v>
      </c>
      <c r="S114" s="285" t="s">
        <v>915</v>
      </c>
      <c r="T114" s="278">
        <v>19</v>
      </c>
      <c r="U114" s="283">
        <v>0.36890577507598771</v>
      </c>
      <c r="V114" s="280">
        <v>7.0091185410334349</v>
      </c>
      <c r="W114" s="284" t="s">
        <v>5237</v>
      </c>
      <c r="X114" s="286" t="s">
        <v>912</v>
      </c>
      <c r="Y114" s="278">
        <v>12</v>
      </c>
      <c r="Z114" s="283">
        <v>0.38933130699088137</v>
      </c>
      <c r="AA114" s="280">
        <v>4.6747720364741641</v>
      </c>
      <c r="AB114" s="284" t="s">
        <v>5238</v>
      </c>
      <c r="AC114" s="287" t="s">
        <v>914</v>
      </c>
      <c r="AD114" s="278">
        <v>20</v>
      </c>
      <c r="AE114" s="283">
        <v>0.38449848024316119</v>
      </c>
      <c r="AF114" s="280">
        <v>7.6899696048632222</v>
      </c>
      <c r="AG114" s="250" t="s">
        <v>5239</v>
      </c>
      <c r="AH114" s="342"/>
      <c r="AI114" s="343"/>
      <c r="AJ114" s="54"/>
    </row>
    <row r="115" spans="1:36" s="14" customFormat="1" x14ac:dyDescent="0.25">
      <c r="A115" s="248" t="s">
        <v>426</v>
      </c>
      <c r="B115" s="276" t="s">
        <v>5216</v>
      </c>
      <c r="C115" s="250" t="s">
        <v>1331</v>
      </c>
      <c r="D115" s="277">
        <v>197</v>
      </c>
      <c r="E115" s="278">
        <v>73</v>
      </c>
      <c r="F115" s="279">
        <v>33.84573604060914</v>
      </c>
      <c r="G115" s="280">
        <v>24.705583756345177</v>
      </c>
      <c r="H115" s="281">
        <v>196</v>
      </c>
      <c r="I115" s="278">
        <v>0</v>
      </c>
      <c r="J115" s="278">
        <v>1</v>
      </c>
      <c r="K115" s="280">
        <v>0.99492385786802029</v>
      </c>
      <c r="L115" s="280">
        <v>0</v>
      </c>
      <c r="M115" s="280">
        <v>5.076142131979695E-3</v>
      </c>
      <c r="N115" s="282" t="s">
        <v>913</v>
      </c>
      <c r="O115" s="278">
        <v>22</v>
      </c>
      <c r="P115" s="283">
        <v>0.35172588832487284</v>
      </c>
      <c r="Q115" s="280">
        <v>7.751269035532995</v>
      </c>
      <c r="R115" s="284" t="s">
        <v>5236</v>
      </c>
      <c r="S115" s="285" t="s">
        <v>915</v>
      </c>
      <c r="T115" s="278">
        <v>19</v>
      </c>
      <c r="U115" s="283">
        <v>0.30832487309644635</v>
      </c>
      <c r="V115" s="280">
        <v>5.8527918781725887</v>
      </c>
      <c r="W115" s="284" t="s">
        <v>5237</v>
      </c>
      <c r="X115" s="286" t="s">
        <v>912</v>
      </c>
      <c r="Y115" s="278">
        <v>12</v>
      </c>
      <c r="Z115" s="283">
        <v>0.35827411167512702</v>
      </c>
      <c r="AA115" s="280">
        <v>4.2944162436548226</v>
      </c>
      <c r="AB115" s="284" t="s">
        <v>5238</v>
      </c>
      <c r="AC115" s="287" t="s">
        <v>914</v>
      </c>
      <c r="AD115" s="278">
        <v>20</v>
      </c>
      <c r="AE115" s="283">
        <v>0.34035532994923873</v>
      </c>
      <c r="AF115" s="280">
        <v>6.8071065989847712</v>
      </c>
      <c r="AG115" s="250" t="s">
        <v>5239</v>
      </c>
      <c r="AH115" s="342"/>
      <c r="AI115" s="343"/>
      <c r="AJ115" s="54"/>
    </row>
    <row r="116" spans="1:36" s="14" customFormat="1" x14ac:dyDescent="0.25">
      <c r="A116" s="248" t="s">
        <v>427</v>
      </c>
      <c r="B116" s="276" t="s">
        <v>5216</v>
      </c>
      <c r="C116" s="250" t="s">
        <v>1332</v>
      </c>
      <c r="D116" s="277">
        <v>285</v>
      </c>
      <c r="E116" s="278">
        <v>73</v>
      </c>
      <c r="F116" s="279">
        <v>37.04115789473687</v>
      </c>
      <c r="G116" s="280">
        <v>27.03859649122807</v>
      </c>
      <c r="H116" s="281">
        <v>279</v>
      </c>
      <c r="I116" s="278">
        <v>0</v>
      </c>
      <c r="J116" s="278">
        <v>6</v>
      </c>
      <c r="K116" s="280">
        <v>0.97894736842105268</v>
      </c>
      <c r="L116" s="280">
        <v>0</v>
      </c>
      <c r="M116" s="280">
        <v>2.1052631578947368E-2</v>
      </c>
      <c r="N116" s="282" t="s">
        <v>913</v>
      </c>
      <c r="O116" s="278">
        <v>22</v>
      </c>
      <c r="P116" s="283">
        <v>0.37614035087719316</v>
      </c>
      <c r="Q116" s="280">
        <v>8.2771929824561408</v>
      </c>
      <c r="R116" s="284" t="s">
        <v>5236</v>
      </c>
      <c r="S116" s="285" t="s">
        <v>915</v>
      </c>
      <c r="T116" s="278">
        <v>19</v>
      </c>
      <c r="U116" s="283">
        <v>0.36473684210526297</v>
      </c>
      <c r="V116" s="280">
        <v>6.9228070175438594</v>
      </c>
      <c r="W116" s="284" t="s">
        <v>5237</v>
      </c>
      <c r="X116" s="286" t="s">
        <v>912</v>
      </c>
      <c r="Y116" s="278">
        <v>12</v>
      </c>
      <c r="Z116" s="283">
        <v>0.37649122807017543</v>
      </c>
      <c r="AA116" s="280">
        <v>4.5192982456140349</v>
      </c>
      <c r="AB116" s="284" t="s">
        <v>5238</v>
      </c>
      <c r="AC116" s="287" t="s">
        <v>914</v>
      </c>
      <c r="AD116" s="278">
        <v>20</v>
      </c>
      <c r="AE116" s="283">
        <v>0.36596491228070177</v>
      </c>
      <c r="AF116" s="280">
        <v>7.3192982456140347</v>
      </c>
      <c r="AG116" s="250" t="s">
        <v>5239</v>
      </c>
      <c r="AH116" s="342"/>
      <c r="AI116" s="343"/>
      <c r="AJ116" s="54"/>
    </row>
    <row r="117" spans="1:36" s="14" customFormat="1" x14ac:dyDescent="0.25">
      <c r="A117" s="248" t="s">
        <v>428</v>
      </c>
      <c r="B117" s="276" t="s">
        <v>5216</v>
      </c>
      <c r="C117" s="250" t="s">
        <v>1333</v>
      </c>
      <c r="D117" s="277">
        <v>332</v>
      </c>
      <c r="E117" s="278">
        <v>73</v>
      </c>
      <c r="F117" s="279">
        <v>40.123915662650617</v>
      </c>
      <c r="G117" s="280">
        <v>29.289156626506024</v>
      </c>
      <c r="H117" s="281">
        <v>318</v>
      </c>
      <c r="I117" s="278">
        <v>0</v>
      </c>
      <c r="J117" s="278">
        <v>14</v>
      </c>
      <c r="K117" s="280">
        <v>0.95783132530120485</v>
      </c>
      <c r="L117" s="280">
        <v>0</v>
      </c>
      <c r="M117" s="280">
        <v>4.2168674698795178E-2</v>
      </c>
      <c r="N117" s="282" t="s">
        <v>913</v>
      </c>
      <c r="O117" s="278">
        <v>22</v>
      </c>
      <c r="P117" s="283">
        <v>0.41316265060240975</v>
      </c>
      <c r="Q117" s="280">
        <v>9.0993975903614466</v>
      </c>
      <c r="R117" s="284" t="s">
        <v>5236</v>
      </c>
      <c r="S117" s="285" t="s">
        <v>915</v>
      </c>
      <c r="T117" s="278">
        <v>19</v>
      </c>
      <c r="U117" s="283">
        <v>0.37240963855421677</v>
      </c>
      <c r="V117" s="280">
        <v>7.0662650602409638</v>
      </c>
      <c r="W117" s="284" t="s">
        <v>5237</v>
      </c>
      <c r="X117" s="286" t="s">
        <v>912</v>
      </c>
      <c r="Y117" s="278">
        <v>12</v>
      </c>
      <c r="Z117" s="283">
        <v>0.40656626506024091</v>
      </c>
      <c r="AA117" s="280">
        <v>4.8795180722891569</v>
      </c>
      <c r="AB117" s="284" t="s">
        <v>5238</v>
      </c>
      <c r="AC117" s="287" t="s">
        <v>914</v>
      </c>
      <c r="AD117" s="278">
        <v>20</v>
      </c>
      <c r="AE117" s="283">
        <v>0.41219879518072289</v>
      </c>
      <c r="AF117" s="280">
        <v>8.2439759036144586</v>
      </c>
      <c r="AG117" s="250" t="s">
        <v>5239</v>
      </c>
      <c r="AH117" s="342"/>
      <c r="AI117" s="343"/>
      <c r="AJ117" s="54"/>
    </row>
    <row r="118" spans="1:36" s="14" customFormat="1" x14ac:dyDescent="0.25">
      <c r="A118" s="248" t="s">
        <v>429</v>
      </c>
      <c r="B118" s="276" t="s">
        <v>5216</v>
      </c>
      <c r="C118" s="250" t="s">
        <v>1334</v>
      </c>
      <c r="D118" s="277">
        <v>341</v>
      </c>
      <c r="E118" s="278">
        <v>73</v>
      </c>
      <c r="F118" s="279">
        <v>33.393079178885664</v>
      </c>
      <c r="G118" s="280">
        <v>24.375366568914956</v>
      </c>
      <c r="H118" s="281">
        <v>334</v>
      </c>
      <c r="I118" s="278">
        <v>0</v>
      </c>
      <c r="J118" s="278">
        <v>7</v>
      </c>
      <c r="K118" s="280">
        <v>0.97947214076246336</v>
      </c>
      <c r="L118" s="280">
        <v>0</v>
      </c>
      <c r="M118" s="280">
        <v>2.0527859237536656E-2</v>
      </c>
      <c r="N118" s="282" t="s">
        <v>913</v>
      </c>
      <c r="O118" s="278">
        <v>22</v>
      </c>
      <c r="P118" s="283">
        <v>0.34310850439882679</v>
      </c>
      <c r="Q118" s="280">
        <v>7.5542521994134901</v>
      </c>
      <c r="R118" s="284" t="s">
        <v>5236</v>
      </c>
      <c r="S118" s="285" t="s">
        <v>915</v>
      </c>
      <c r="T118" s="278">
        <v>19</v>
      </c>
      <c r="U118" s="283">
        <v>0.34123167155425177</v>
      </c>
      <c r="V118" s="280">
        <v>6.4750733137829908</v>
      </c>
      <c r="W118" s="284" t="s">
        <v>5237</v>
      </c>
      <c r="X118" s="286" t="s">
        <v>912</v>
      </c>
      <c r="Y118" s="278">
        <v>12</v>
      </c>
      <c r="Z118" s="283">
        <v>0.31712609970674488</v>
      </c>
      <c r="AA118" s="280">
        <v>3.806451612903226</v>
      </c>
      <c r="AB118" s="284" t="s">
        <v>5238</v>
      </c>
      <c r="AC118" s="287" t="s">
        <v>914</v>
      </c>
      <c r="AD118" s="278">
        <v>20</v>
      </c>
      <c r="AE118" s="283">
        <v>0.32697947214076256</v>
      </c>
      <c r="AF118" s="280">
        <v>6.5395894428152497</v>
      </c>
      <c r="AG118" s="250" t="s">
        <v>5239</v>
      </c>
      <c r="AH118" s="342"/>
      <c r="AI118" s="343"/>
      <c r="AJ118" s="54"/>
    </row>
    <row r="119" spans="1:36" s="14" customFormat="1" x14ac:dyDescent="0.25">
      <c r="A119" s="248" t="s">
        <v>430</v>
      </c>
      <c r="B119" s="276" t="s">
        <v>5216</v>
      </c>
      <c r="C119" s="250" t="s">
        <v>1335</v>
      </c>
      <c r="D119" s="277">
        <v>296</v>
      </c>
      <c r="E119" s="278">
        <v>73</v>
      </c>
      <c r="F119" s="279">
        <v>26.547837837837836</v>
      </c>
      <c r="G119" s="280">
        <v>19.378378378378379</v>
      </c>
      <c r="H119" s="281">
        <v>294</v>
      </c>
      <c r="I119" s="278">
        <v>0</v>
      </c>
      <c r="J119" s="278">
        <v>2</v>
      </c>
      <c r="K119" s="280">
        <v>0.9932432432432432</v>
      </c>
      <c r="L119" s="280">
        <v>0</v>
      </c>
      <c r="M119" s="280">
        <v>6.7567567567567571E-3</v>
      </c>
      <c r="N119" s="282" t="s">
        <v>913</v>
      </c>
      <c r="O119" s="278">
        <v>22</v>
      </c>
      <c r="P119" s="283">
        <v>0.27081081081081071</v>
      </c>
      <c r="Q119" s="280">
        <v>5.9527027027027026</v>
      </c>
      <c r="R119" s="284" t="s">
        <v>5236</v>
      </c>
      <c r="S119" s="285" t="s">
        <v>915</v>
      </c>
      <c r="T119" s="278">
        <v>19</v>
      </c>
      <c r="U119" s="283">
        <v>0.3026013513513508</v>
      </c>
      <c r="V119" s="280">
        <v>5.7398648648648649</v>
      </c>
      <c r="W119" s="284" t="s">
        <v>5237</v>
      </c>
      <c r="X119" s="286" t="s">
        <v>912</v>
      </c>
      <c r="Y119" s="278">
        <v>12</v>
      </c>
      <c r="Z119" s="283">
        <v>0.21327702702702686</v>
      </c>
      <c r="AA119" s="280">
        <v>2.564189189189189</v>
      </c>
      <c r="AB119" s="284" t="s">
        <v>5238</v>
      </c>
      <c r="AC119" s="287" t="s">
        <v>914</v>
      </c>
      <c r="AD119" s="278">
        <v>20</v>
      </c>
      <c r="AE119" s="283">
        <v>0.25608108108108102</v>
      </c>
      <c r="AF119" s="280">
        <v>5.1216216216216219</v>
      </c>
      <c r="AG119" s="250" t="s">
        <v>5239</v>
      </c>
      <c r="AH119" s="342"/>
      <c r="AI119" s="343"/>
      <c r="AJ119" s="54"/>
    </row>
    <row r="120" spans="1:36" s="14" customFormat="1" x14ac:dyDescent="0.25">
      <c r="A120" s="248" t="s">
        <v>432</v>
      </c>
      <c r="B120" s="276" t="s">
        <v>5216</v>
      </c>
      <c r="C120" s="250" t="s">
        <v>1336</v>
      </c>
      <c r="D120" s="277">
        <v>263</v>
      </c>
      <c r="E120" s="278">
        <v>73</v>
      </c>
      <c r="F120" s="279">
        <v>37.247908745247159</v>
      </c>
      <c r="G120" s="280">
        <v>27.190114068441066</v>
      </c>
      <c r="H120" s="281">
        <v>257</v>
      </c>
      <c r="I120" s="278">
        <v>0</v>
      </c>
      <c r="J120" s="278">
        <v>6</v>
      </c>
      <c r="K120" s="280">
        <v>0.97718631178707227</v>
      </c>
      <c r="L120" s="280">
        <v>0</v>
      </c>
      <c r="M120" s="280">
        <v>2.2813688212927757E-2</v>
      </c>
      <c r="N120" s="282" t="s">
        <v>913</v>
      </c>
      <c r="O120" s="278">
        <v>22</v>
      </c>
      <c r="P120" s="283">
        <v>0.37749049429657805</v>
      </c>
      <c r="Q120" s="280">
        <v>8.3117870722433462</v>
      </c>
      <c r="R120" s="284" t="s">
        <v>5236</v>
      </c>
      <c r="S120" s="285" t="s">
        <v>915</v>
      </c>
      <c r="T120" s="278">
        <v>19</v>
      </c>
      <c r="U120" s="283">
        <v>0.35756653992395382</v>
      </c>
      <c r="V120" s="280">
        <v>6.7870722433460076</v>
      </c>
      <c r="W120" s="284" t="s">
        <v>5237</v>
      </c>
      <c r="X120" s="286" t="s">
        <v>912</v>
      </c>
      <c r="Y120" s="278">
        <v>12</v>
      </c>
      <c r="Z120" s="283">
        <v>0.36760456273764264</v>
      </c>
      <c r="AA120" s="280">
        <v>4.4106463878327</v>
      </c>
      <c r="AB120" s="284" t="s">
        <v>5238</v>
      </c>
      <c r="AC120" s="287" t="s">
        <v>914</v>
      </c>
      <c r="AD120" s="278">
        <v>20</v>
      </c>
      <c r="AE120" s="283">
        <v>0.38403041825095036</v>
      </c>
      <c r="AF120" s="280">
        <v>7.6806083650190118</v>
      </c>
      <c r="AG120" s="250" t="s">
        <v>5239</v>
      </c>
      <c r="AH120" s="342"/>
      <c r="AI120" s="343"/>
      <c r="AJ120" s="54"/>
    </row>
    <row r="121" spans="1:36" s="14" customFormat="1" x14ac:dyDescent="0.25">
      <c r="A121" s="248" t="s">
        <v>433</v>
      </c>
      <c r="B121" s="276" t="s">
        <v>5216</v>
      </c>
      <c r="C121" s="250" t="s">
        <v>1337</v>
      </c>
      <c r="D121" s="277">
        <v>191</v>
      </c>
      <c r="E121" s="278">
        <v>73</v>
      </c>
      <c r="F121" s="279">
        <v>36.034816753926712</v>
      </c>
      <c r="G121" s="280">
        <v>26.30366492146597</v>
      </c>
      <c r="H121" s="281">
        <v>191</v>
      </c>
      <c r="I121" s="278">
        <v>0</v>
      </c>
      <c r="J121" s="278">
        <v>0</v>
      </c>
      <c r="K121" s="280">
        <v>1</v>
      </c>
      <c r="L121" s="280">
        <v>0</v>
      </c>
      <c r="M121" s="280">
        <v>0</v>
      </c>
      <c r="N121" s="282" t="s">
        <v>913</v>
      </c>
      <c r="O121" s="278">
        <v>22</v>
      </c>
      <c r="P121" s="283">
        <v>0.37214659685863888</v>
      </c>
      <c r="Q121" s="280">
        <v>8.1937172774869111</v>
      </c>
      <c r="R121" s="284" t="s">
        <v>5236</v>
      </c>
      <c r="S121" s="285" t="s">
        <v>915</v>
      </c>
      <c r="T121" s="278">
        <v>19</v>
      </c>
      <c r="U121" s="283">
        <v>0.35722513089005209</v>
      </c>
      <c r="V121" s="280">
        <v>6.7801047120418847</v>
      </c>
      <c r="W121" s="284" t="s">
        <v>5237</v>
      </c>
      <c r="X121" s="286" t="s">
        <v>912</v>
      </c>
      <c r="Y121" s="278">
        <v>12</v>
      </c>
      <c r="Z121" s="283">
        <v>0.33952879581151835</v>
      </c>
      <c r="AA121" s="280">
        <v>4.0732984293193715</v>
      </c>
      <c r="AB121" s="284" t="s">
        <v>5238</v>
      </c>
      <c r="AC121" s="287" t="s">
        <v>914</v>
      </c>
      <c r="AD121" s="278">
        <v>20</v>
      </c>
      <c r="AE121" s="283">
        <v>0.36282722513088994</v>
      </c>
      <c r="AF121" s="280">
        <v>7.2565445026178015</v>
      </c>
      <c r="AG121" s="250" t="s">
        <v>5239</v>
      </c>
      <c r="AH121" s="342"/>
      <c r="AI121" s="343"/>
      <c r="AJ121" s="54"/>
    </row>
    <row r="122" spans="1:36" s="14" customFormat="1" x14ac:dyDescent="0.25">
      <c r="A122" s="248" t="s">
        <v>434</v>
      </c>
      <c r="B122" s="276" t="s">
        <v>5216</v>
      </c>
      <c r="C122" s="250" t="s">
        <v>1338</v>
      </c>
      <c r="D122" s="277">
        <v>182</v>
      </c>
      <c r="E122" s="278">
        <v>73</v>
      </c>
      <c r="F122" s="279">
        <v>36.559120879120897</v>
      </c>
      <c r="G122" s="280">
        <v>26.686813186813186</v>
      </c>
      <c r="H122" s="281">
        <v>176</v>
      </c>
      <c r="I122" s="278">
        <v>0</v>
      </c>
      <c r="J122" s="278">
        <v>6</v>
      </c>
      <c r="K122" s="280">
        <v>0.96703296703296704</v>
      </c>
      <c r="L122" s="280">
        <v>0</v>
      </c>
      <c r="M122" s="280">
        <v>3.2967032967032968E-2</v>
      </c>
      <c r="N122" s="282" t="s">
        <v>913</v>
      </c>
      <c r="O122" s="278">
        <v>22</v>
      </c>
      <c r="P122" s="283">
        <v>0.3671428571428571</v>
      </c>
      <c r="Q122" s="280">
        <v>8.0824175824175821</v>
      </c>
      <c r="R122" s="284" t="s">
        <v>5236</v>
      </c>
      <c r="S122" s="285" t="s">
        <v>915</v>
      </c>
      <c r="T122" s="278">
        <v>19</v>
      </c>
      <c r="U122" s="283">
        <v>0.36203296703296678</v>
      </c>
      <c r="V122" s="280">
        <v>6.8736263736263732</v>
      </c>
      <c r="W122" s="284" t="s">
        <v>5237</v>
      </c>
      <c r="X122" s="286" t="s">
        <v>912</v>
      </c>
      <c r="Y122" s="278">
        <v>12</v>
      </c>
      <c r="Z122" s="283">
        <v>0.36159340659340655</v>
      </c>
      <c r="AA122" s="280">
        <v>4.3406593406593403</v>
      </c>
      <c r="AB122" s="284" t="s">
        <v>5238</v>
      </c>
      <c r="AC122" s="287" t="s">
        <v>914</v>
      </c>
      <c r="AD122" s="278">
        <v>20</v>
      </c>
      <c r="AE122" s="283">
        <v>0.36950549450549453</v>
      </c>
      <c r="AF122" s="280">
        <v>7.3901098901098905</v>
      </c>
      <c r="AG122" s="250" t="s">
        <v>5239</v>
      </c>
      <c r="AH122" s="342"/>
      <c r="AI122" s="343"/>
      <c r="AJ122" s="54"/>
    </row>
    <row r="123" spans="1:36" s="14" customFormat="1" x14ac:dyDescent="0.25">
      <c r="A123" s="248" t="s">
        <v>435</v>
      </c>
      <c r="B123" s="276" t="s">
        <v>5216</v>
      </c>
      <c r="C123" s="250" t="s">
        <v>1339</v>
      </c>
      <c r="D123" s="277">
        <v>510</v>
      </c>
      <c r="E123" s="278">
        <v>73</v>
      </c>
      <c r="F123" s="279">
        <v>35.078607843137199</v>
      </c>
      <c r="G123" s="280">
        <v>25.605882352941176</v>
      </c>
      <c r="H123" s="281">
        <v>500</v>
      </c>
      <c r="I123" s="278">
        <v>0</v>
      </c>
      <c r="J123" s="278">
        <v>10</v>
      </c>
      <c r="K123" s="280">
        <v>0.98039215686274506</v>
      </c>
      <c r="L123" s="280">
        <v>0</v>
      </c>
      <c r="M123" s="280">
        <v>1.9607843137254902E-2</v>
      </c>
      <c r="N123" s="282" t="s">
        <v>913</v>
      </c>
      <c r="O123" s="278">
        <v>22</v>
      </c>
      <c r="P123" s="283">
        <v>0.35939215686274478</v>
      </c>
      <c r="Q123" s="280">
        <v>7.9098039215686278</v>
      </c>
      <c r="R123" s="284" t="s">
        <v>5236</v>
      </c>
      <c r="S123" s="285" t="s">
        <v>915</v>
      </c>
      <c r="T123" s="278">
        <v>19</v>
      </c>
      <c r="U123" s="283">
        <v>0.36494117647058716</v>
      </c>
      <c r="V123" s="280">
        <v>6.9254901960784316</v>
      </c>
      <c r="W123" s="284" t="s">
        <v>5237</v>
      </c>
      <c r="X123" s="286" t="s">
        <v>912</v>
      </c>
      <c r="Y123" s="278">
        <v>12</v>
      </c>
      <c r="Z123" s="283">
        <v>0.33739215686274543</v>
      </c>
      <c r="AA123" s="280">
        <v>4.0509803921568626</v>
      </c>
      <c r="AB123" s="284" t="s">
        <v>5238</v>
      </c>
      <c r="AC123" s="287" t="s">
        <v>914</v>
      </c>
      <c r="AD123" s="278">
        <v>20</v>
      </c>
      <c r="AE123" s="283">
        <v>0.3359803921568626</v>
      </c>
      <c r="AF123" s="280">
        <v>6.719607843137255</v>
      </c>
      <c r="AG123" s="250" t="s">
        <v>5239</v>
      </c>
      <c r="AH123" s="342"/>
      <c r="AI123" s="343"/>
      <c r="AJ123" s="54"/>
    </row>
    <row r="124" spans="1:36" s="14" customFormat="1" x14ac:dyDescent="0.25">
      <c r="A124" s="248" t="s">
        <v>436</v>
      </c>
      <c r="B124" s="276" t="s">
        <v>5216</v>
      </c>
      <c r="C124" s="250" t="s">
        <v>1340</v>
      </c>
      <c r="D124" s="277">
        <v>205</v>
      </c>
      <c r="E124" s="278">
        <v>73</v>
      </c>
      <c r="F124" s="279">
        <v>36.567024390243887</v>
      </c>
      <c r="G124" s="280">
        <v>26.692682926829267</v>
      </c>
      <c r="H124" s="281">
        <v>194</v>
      </c>
      <c r="I124" s="278">
        <v>0</v>
      </c>
      <c r="J124" s="278">
        <v>11</v>
      </c>
      <c r="K124" s="280">
        <v>0.9463414634146341</v>
      </c>
      <c r="L124" s="280">
        <v>0</v>
      </c>
      <c r="M124" s="280">
        <v>5.3658536585365853E-2</v>
      </c>
      <c r="N124" s="282" t="s">
        <v>913</v>
      </c>
      <c r="O124" s="278">
        <v>22</v>
      </c>
      <c r="P124" s="283">
        <v>0.3650243902439026</v>
      </c>
      <c r="Q124" s="280">
        <v>8.0341463414634138</v>
      </c>
      <c r="R124" s="284" t="s">
        <v>5236</v>
      </c>
      <c r="S124" s="285" t="s">
        <v>915</v>
      </c>
      <c r="T124" s="278">
        <v>19</v>
      </c>
      <c r="U124" s="283">
        <v>0.36078048780487787</v>
      </c>
      <c r="V124" s="280">
        <v>6.8487804878048779</v>
      </c>
      <c r="W124" s="284" t="s">
        <v>5237</v>
      </c>
      <c r="X124" s="286" t="s">
        <v>912</v>
      </c>
      <c r="Y124" s="278">
        <v>12</v>
      </c>
      <c r="Z124" s="283">
        <v>0.37209756097560981</v>
      </c>
      <c r="AA124" s="280">
        <v>4.4634146341463419</v>
      </c>
      <c r="AB124" s="284" t="s">
        <v>5238</v>
      </c>
      <c r="AC124" s="287" t="s">
        <v>914</v>
      </c>
      <c r="AD124" s="278">
        <v>20</v>
      </c>
      <c r="AE124" s="283">
        <v>0.36731707317073181</v>
      </c>
      <c r="AF124" s="280">
        <v>7.3463414634146345</v>
      </c>
      <c r="AG124" s="250" t="s">
        <v>5239</v>
      </c>
      <c r="AH124" s="342"/>
      <c r="AI124" s="343"/>
      <c r="AJ124" s="54"/>
    </row>
    <row r="125" spans="1:36" s="14" customFormat="1" x14ac:dyDescent="0.25">
      <c r="A125" s="248" t="s">
        <v>437</v>
      </c>
      <c r="B125" s="276" t="s">
        <v>5216</v>
      </c>
      <c r="C125" s="250" t="s">
        <v>1341</v>
      </c>
      <c r="D125" s="277">
        <v>122</v>
      </c>
      <c r="E125" s="278">
        <v>73</v>
      </c>
      <c r="F125" s="279">
        <v>34.58573770491806</v>
      </c>
      <c r="G125" s="280">
        <v>25.245901639344261</v>
      </c>
      <c r="H125" s="281">
        <v>120</v>
      </c>
      <c r="I125" s="278">
        <v>0</v>
      </c>
      <c r="J125" s="278">
        <v>2</v>
      </c>
      <c r="K125" s="280">
        <v>0.98360655737704916</v>
      </c>
      <c r="L125" s="280">
        <v>0</v>
      </c>
      <c r="M125" s="280">
        <v>1.6393442622950821E-2</v>
      </c>
      <c r="N125" s="282" t="s">
        <v>913</v>
      </c>
      <c r="O125" s="278">
        <v>22</v>
      </c>
      <c r="P125" s="283">
        <v>0.36959016393442623</v>
      </c>
      <c r="Q125" s="280">
        <v>8.1311475409836067</v>
      </c>
      <c r="R125" s="284" t="s">
        <v>5236</v>
      </c>
      <c r="S125" s="285" t="s">
        <v>915</v>
      </c>
      <c r="T125" s="278">
        <v>19</v>
      </c>
      <c r="U125" s="283">
        <v>0.35008196721311474</v>
      </c>
      <c r="V125" s="280">
        <v>6.6475409836065573</v>
      </c>
      <c r="W125" s="284" t="s">
        <v>5237</v>
      </c>
      <c r="X125" s="286" t="s">
        <v>912</v>
      </c>
      <c r="Y125" s="278">
        <v>12</v>
      </c>
      <c r="Z125" s="283">
        <v>0.34459016393442604</v>
      </c>
      <c r="AA125" s="280">
        <v>4.139344262295082</v>
      </c>
      <c r="AB125" s="284" t="s">
        <v>5238</v>
      </c>
      <c r="AC125" s="287" t="s">
        <v>914</v>
      </c>
      <c r="AD125" s="278">
        <v>20</v>
      </c>
      <c r="AE125" s="283">
        <v>0.31639344262295083</v>
      </c>
      <c r="AF125" s="280">
        <v>6.3278688524590168</v>
      </c>
      <c r="AG125" s="250" t="s">
        <v>5239</v>
      </c>
      <c r="AH125" s="342"/>
      <c r="AI125" s="343"/>
      <c r="AJ125" s="54"/>
    </row>
    <row r="126" spans="1:36" s="14" customFormat="1" x14ac:dyDescent="0.25">
      <c r="A126" s="248" t="s">
        <v>438</v>
      </c>
      <c r="B126" s="276" t="s">
        <v>5216</v>
      </c>
      <c r="C126" s="250" t="s">
        <v>1342</v>
      </c>
      <c r="D126" s="277">
        <v>153</v>
      </c>
      <c r="E126" s="278">
        <v>73</v>
      </c>
      <c r="F126" s="279">
        <v>27.981568627450986</v>
      </c>
      <c r="G126" s="280">
        <v>20.424836601307188</v>
      </c>
      <c r="H126" s="281">
        <v>153</v>
      </c>
      <c r="I126" s="278">
        <v>0</v>
      </c>
      <c r="J126" s="278">
        <v>0</v>
      </c>
      <c r="K126" s="280">
        <v>1</v>
      </c>
      <c r="L126" s="280">
        <v>0</v>
      </c>
      <c r="M126" s="280">
        <v>0</v>
      </c>
      <c r="N126" s="282" t="s">
        <v>913</v>
      </c>
      <c r="O126" s="278">
        <v>22</v>
      </c>
      <c r="P126" s="283">
        <v>0.28196078431372551</v>
      </c>
      <c r="Q126" s="280">
        <v>6.2026143790849675</v>
      </c>
      <c r="R126" s="284" t="s">
        <v>5236</v>
      </c>
      <c r="S126" s="285" t="s">
        <v>915</v>
      </c>
      <c r="T126" s="278">
        <v>19</v>
      </c>
      <c r="U126" s="283">
        <v>0.29758169934640522</v>
      </c>
      <c r="V126" s="280">
        <v>5.6470588235294121</v>
      </c>
      <c r="W126" s="284" t="s">
        <v>5237</v>
      </c>
      <c r="X126" s="286" t="s">
        <v>912</v>
      </c>
      <c r="Y126" s="278">
        <v>12</v>
      </c>
      <c r="Z126" s="283">
        <v>0.27457516339869287</v>
      </c>
      <c r="AA126" s="280">
        <v>3.2941176470588234</v>
      </c>
      <c r="AB126" s="284" t="s">
        <v>5238</v>
      </c>
      <c r="AC126" s="287" t="s">
        <v>914</v>
      </c>
      <c r="AD126" s="278">
        <v>20</v>
      </c>
      <c r="AE126" s="283">
        <v>0.2640522875816993</v>
      </c>
      <c r="AF126" s="280">
        <v>5.2810457516339868</v>
      </c>
      <c r="AG126" s="250" t="s">
        <v>5239</v>
      </c>
      <c r="AH126" s="342"/>
      <c r="AI126" s="343"/>
      <c r="AJ126" s="54"/>
    </row>
    <row r="127" spans="1:36" s="14" customFormat="1" x14ac:dyDescent="0.25">
      <c r="A127" s="248" t="s">
        <v>439</v>
      </c>
      <c r="B127" s="276" t="s">
        <v>5216</v>
      </c>
      <c r="C127" s="250" t="s">
        <v>1343</v>
      </c>
      <c r="D127" s="277">
        <v>266</v>
      </c>
      <c r="E127" s="278">
        <v>73</v>
      </c>
      <c r="F127" s="279">
        <v>32.183759398496257</v>
      </c>
      <c r="G127" s="280">
        <v>23.492481203007518</v>
      </c>
      <c r="H127" s="281">
        <v>262</v>
      </c>
      <c r="I127" s="278">
        <v>0</v>
      </c>
      <c r="J127" s="278">
        <v>4</v>
      </c>
      <c r="K127" s="280">
        <v>0.98496240601503759</v>
      </c>
      <c r="L127" s="280">
        <v>0</v>
      </c>
      <c r="M127" s="280">
        <v>1.5037593984962405E-2</v>
      </c>
      <c r="N127" s="282" t="s">
        <v>913</v>
      </c>
      <c r="O127" s="278">
        <v>22</v>
      </c>
      <c r="P127" s="283">
        <v>0.32586466165413525</v>
      </c>
      <c r="Q127" s="280">
        <v>7.1729323308270674</v>
      </c>
      <c r="R127" s="284" t="s">
        <v>5236</v>
      </c>
      <c r="S127" s="285" t="s">
        <v>915</v>
      </c>
      <c r="T127" s="278">
        <v>19</v>
      </c>
      <c r="U127" s="283">
        <v>0.32492481203007506</v>
      </c>
      <c r="V127" s="280">
        <v>6.1654135338345863</v>
      </c>
      <c r="W127" s="284" t="s">
        <v>5237</v>
      </c>
      <c r="X127" s="286" t="s">
        <v>912</v>
      </c>
      <c r="Y127" s="278">
        <v>12</v>
      </c>
      <c r="Z127" s="283">
        <v>0.32947368421052636</v>
      </c>
      <c r="AA127" s="280">
        <v>3.9548872180451129</v>
      </c>
      <c r="AB127" s="284" t="s">
        <v>5238</v>
      </c>
      <c r="AC127" s="287" t="s">
        <v>914</v>
      </c>
      <c r="AD127" s="278">
        <v>20</v>
      </c>
      <c r="AE127" s="283">
        <v>0.30996240601503766</v>
      </c>
      <c r="AF127" s="280">
        <v>6.1992481203007515</v>
      </c>
      <c r="AG127" s="250" t="s">
        <v>5239</v>
      </c>
      <c r="AH127" s="342"/>
      <c r="AI127" s="343"/>
      <c r="AJ127" s="54"/>
    </row>
    <row r="128" spans="1:36" s="14" customFormat="1" x14ac:dyDescent="0.25">
      <c r="A128" s="248" t="s">
        <v>440</v>
      </c>
      <c r="B128" s="276" t="s">
        <v>5216</v>
      </c>
      <c r="C128" s="250" t="s">
        <v>1344</v>
      </c>
      <c r="D128" s="277">
        <v>470</v>
      </c>
      <c r="E128" s="278">
        <v>73</v>
      </c>
      <c r="F128" s="279">
        <v>46.016127659574472</v>
      </c>
      <c r="G128" s="280">
        <v>33.591489361702131</v>
      </c>
      <c r="H128" s="281">
        <v>407</v>
      </c>
      <c r="I128" s="278">
        <v>0</v>
      </c>
      <c r="J128" s="278">
        <v>63</v>
      </c>
      <c r="K128" s="280">
        <v>0.86595744680851061</v>
      </c>
      <c r="L128" s="280">
        <v>0</v>
      </c>
      <c r="M128" s="280">
        <v>0.13404255319148936</v>
      </c>
      <c r="N128" s="282" t="s">
        <v>913</v>
      </c>
      <c r="O128" s="278">
        <v>22</v>
      </c>
      <c r="P128" s="283">
        <v>0.46031914893617004</v>
      </c>
      <c r="Q128" s="280">
        <v>10.125531914893617</v>
      </c>
      <c r="R128" s="284" t="s">
        <v>5236</v>
      </c>
      <c r="S128" s="285" t="s">
        <v>915</v>
      </c>
      <c r="T128" s="278">
        <v>19</v>
      </c>
      <c r="U128" s="283">
        <v>0.44521276595744624</v>
      </c>
      <c r="V128" s="280">
        <v>8.4553191489361694</v>
      </c>
      <c r="W128" s="284" t="s">
        <v>5237</v>
      </c>
      <c r="X128" s="286" t="s">
        <v>912</v>
      </c>
      <c r="Y128" s="278">
        <v>12</v>
      </c>
      <c r="Z128" s="283">
        <v>0.47780851063829782</v>
      </c>
      <c r="AA128" s="280">
        <v>5.7340425531914896</v>
      </c>
      <c r="AB128" s="284" t="s">
        <v>5238</v>
      </c>
      <c r="AC128" s="287" t="s">
        <v>914</v>
      </c>
      <c r="AD128" s="278">
        <v>20</v>
      </c>
      <c r="AE128" s="283">
        <v>0.46382978723404211</v>
      </c>
      <c r="AF128" s="280">
        <v>9.2765957446808507</v>
      </c>
      <c r="AG128" s="250" t="s">
        <v>5239</v>
      </c>
      <c r="AH128" s="342"/>
      <c r="AI128" s="343"/>
      <c r="AJ128" s="54"/>
    </row>
    <row r="129" spans="1:36" s="14" customFormat="1" x14ac:dyDescent="0.25">
      <c r="A129" s="248" t="s">
        <v>441</v>
      </c>
      <c r="B129" s="276" t="s">
        <v>5216</v>
      </c>
      <c r="C129" s="250" t="s">
        <v>1345</v>
      </c>
      <c r="D129" s="277">
        <v>301</v>
      </c>
      <c r="E129" s="278">
        <v>73</v>
      </c>
      <c r="F129" s="279">
        <v>50.653189368770761</v>
      </c>
      <c r="G129" s="280">
        <v>36.97674418604651</v>
      </c>
      <c r="H129" s="281">
        <v>242</v>
      </c>
      <c r="I129" s="278">
        <v>0</v>
      </c>
      <c r="J129" s="278">
        <v>59</v>
      </c>
      <c r="K129" s="280">
        <v>0.8039867109634552</v>
      </c>
      <c r="L129" s="280">
        <v>0</v>
      </c>
      <c r="M129" s="280">
        <v>0.19601328903654486</v>
      </c>
      <c r="N129" s="282" t="s">
        <v>913</v>
      </c>
      <c r="O129" s="278">
        <v>22</v>
      </c>
      <c r="P129" s="283">
        <v>0.50627906976744186</v>
      </c>
      <c r="Q129" s="280">
        <v>11.142857142857142</v>
      </c>
      <c r="R129" s="284" t="s">
        <v>5236</v>
      </c>
      <c r="S129" s="285" t="s">
        <v>915</v>
      </c>
      <c r="T129" s="278">
        <v>19</v>
      </c>
      <c r="U129" s="283">
        <v>0.48654485049833873</v>
      </c>
      <c r="V129" s="280">
        <v>9.2458471760797334</v>
      </c>
      <c r="W129" s="284" t="s">
        <v>5237</v>
      </c>
      <c r="X129" s="286" t="s">
        <v>912</v>
      </c>
      <c r="Y129" s="278">
        <v>12</v>
      </c>
      <c r="Z129" s="283">
        <v>0.51225913621262498</v>
      </c>
      <c r="AA129" s="280">
        <v>6.1461794019933551</v>
      </c>
      <c r="AB129" s="284" t="s">
        <v>5238</v>
      </c>
      <c r="AC129" s="287" t="s">
        <v>914</v>
      </c>
      <c r="AD129" s="278">
        <v>20</v>
      </c>
      <c r="AE129" s="283">
        <v>0.5220930232558143</v>
      </c>
      <c r="AF129" s="280">
        <v>10.44186046511628</v>
      </c>
      <c r="AG129" s="250" t="s">
        <v>5239</v>
      </c>
      <c r="AH129" s="342"/>
      <c r="AI129" s="343"/>
      <c r="AJ129" s="54"/>
    </row>
    <row r="130" spans="1:36" s="14" customFormat="1" x14ac:dyDescent="0.25">
      <c r="A130" s="248" t="s">
        <v>442</v>
      </c>
      <c r="B130" s="276" t="s">
        <v>5216</v>
      </c>
      <c r="C130" s="250" t="s">
        <v>1346</v>
      </c>
      <c r="D130" s="277">
        <v>210</v>
      </c>
      <c r="E130" s="278">
        <v>73</v>
      </c>
      <c r="F130" s="279">
        <v>38.521190476190498</v>
      </c>
      <c r="G130" s="280">
        <v>28.11904761904762</v>
      </c>
      <c r="H130" s="281">
        <v>201</v>
      </c>
      <c r="I130" s="278">
        <v>0</v>
      </c>
      <c r="J130" s="278">
        <v>9</v>
      </c>
      <c r="K130" s="280">
        <v>0.95714285714285718</v>
      </c>
      <c r="L130" s="280">
        <v>0</v>
      </c>
      <c r="M130" s="280">
        <v>4.2857142857142858E-2</v>
      </c>
      <c r="N130" s="282" t="s">
        <v>913</v>
      </c>
      <c r="O130" s="278">
        <v>22</v>
      </c>
      <c r="P130" s="283">
        <v>0.38990476190476203</v>
      </c>
      <c r="Q130" s="280">
        <v>8.5809523809523807</v>
      </c>
      <c r="R130" s="284" t="s">
        <v>5236</v>
      </c>
      <c r="S130" s="285" t="s">
        <v>915</v>
      </c>
      <c r="T130" s="278">
        <v>19</v>
      </c>
      <c r="U130" s="283">
        <v>0.39061904761904764</v>
      </c>
      <c r="V130" s="280">
        <v>7.4190476190476193</v>
      </c>
      <c r="W130" s="284" t="s">
        <v>5237</v>
      </c>
      <c r="X130" s="286" t="s">
        <v>912</v>
      </c>
      <c r="Y130" s="278">
        <v>12</v>
      </c>
      <c r="Z130" s="283">
        <v>0.38990476190476198</v>
      </c>
      <c r="AA130" s="280">
        <v>4.6761904761904765</v>
      </c>
      <c r="AB130" s="284" t="s">
        <v>5238</v>
      </c>
      <c r="AC130" s="287" t="s">
        <v>914</v>
      </c>
      <c r="AD130" s="278">
        <v>20</v>
      </c>
      <c r="AE130" s="283">
        <v>0.37214285714285722</v>
      </c>
      <c r="AF130" s="280">
        <v>7.4428571428571431</v>
      </c>
      <c r="AG130" s="250" t="s">
        <v>5239</v>
      </c>
      <c r="AH130" s="342"/>
      <c r="AI130" s="343"/>
      <c r="AJ130" s="54"/>
    </row>
    <row r="131" spans="1:36" s="14" customFormat="1" x14ac:dyDescent="0.25">
      <c r="A131" s="296" t="s">
        <v>443</v>
      </c>
      <c r="B131" s="276" t="s">
        <v>5216</v>
      </c>
      <c r="C131" s="250" t="s">
        <v>5247</v>
      </c>
      <c r="D131" s="277">
        <v>274</v>
      </c>
      <c r="E131" s="278">
        <v>73</v>
      </c>
      <c r="F131" s="279">
        <v>45.14</v>
      </c>
      <c r="G131" s="280">
        <v>32.92</v>
      </c>
      <c r="H131" s="281">
        <v>246</v>
      </c>
      <c r="I131" s="278">
        <v>0</v>
      </c>
      <c r="J131" s="278">
        <v>28</v>
      </c>
      <c r="K131" s="280">
        <v>0.8978102189781022</v>
      </c>
      <c r="L131" s="280">
        <v>0</v>
      </c>
      <c r="M131" s="280">
        <v>0.10218978102189781</v>
      </c>
      <c r="N131" s="282" t="s">
        <v>913</v>
      </c>
      <c r="O131" s="278">
        <v>22</v>
      </c>
      <c r="P131" s="283">
        <v>0.4592</v>
      </c>
      <c r="Q131" s="280"/>
      <c r="R131" s="284" t="s">
        <v>5236</v>
      </c>
      <c r="S131" s="285" t="s">
        <v>915</v>
      </c>
      <c r="T131" s="278">
        <v>19</v>
      </c>
      <c r="U131" s="283">
        <v>0.42820000000000003</v>
      </c>
      <c r="V131" s="280"/>
      <c r="W131" s="284" t="s">
        <v>5237</v>
      </c>
      <c r="X131" s="286" t="s">
        <v>912</v>
      </c>
      <c r="Y131" s="278">
        <v>12</v>
      </c>
      <c r="Z131" s="283">
        <v>0.45069999999999999</v>
      </c>
      <c r="AA131" s="280"/>
      <c r="AB131" s="284" t="s">
        <v>5238</v>
      </c>
      <c r="AC131" s="287" t="s">
        <v>914</v>
      </c>
      <c r="AD131" s="278">
        <v>20</v>
      </c>
      <c r="AE131" s="283">
        <v>0.46529999999999999</v>
      </c>
      <c r="AF131" s="280"/>
      <c r="AG131" s="250" t="s">
        <v>5239</v>
      </c>
      <c r="AH131" s="342"/>
      <c r="AI131" s="343"/>
      <c r="AJ131" s="54"/>
    </row>
    <row r="132" spans="1:36" s="14" customFormat="1" x14ac:dyDescent="0.25">
      <c r="A132" s="248" t="s">
        <v>444</v>
      </c>
      <c r="B132" s="276" t="s">
        <v>5216</v>
      </c>
      <c r="C132" s="250" t="s">
        <v>1348</v>
      </c>
      <c r="D132" s="277">
        <v>278</v>
      </c>
      <c r="E132" s="278">
        <v>73</v>
      </c>
      <c r="F132" s="279">
        <v>37.278776978417305</v>
      </c>
      <c r="G132" s="280">
        <v>27.212230215827336</v>
      </c>
      <c r="H132" s="281">
        <v>270</v>
      </c>
      <c r="I132" s="278">
        <v>0</v>
      </c>
      <c r="J132" s="278">
        <v>8</v>
      </c>
      <c r="K132" s="280">
        <v>0.97122302158273377</v>
      </c>
      <c r="L132" s="280">
        <v>0</v>
      </c>
      <c r="M132" s="280">
        <v>2.8776978417266189E-2</v>
      </c>
      <c r="N132" s="282" t="s">
        <v>913</v>
      </c>
      <c r="O132" s="278">
        <v>22</v>
      </c>
      <c r="P132" s="283">
        <v>0.38996402877697794</v>
      </c>
      <c r="Q132" s="280">
        <v>8.5827338129496411</v>
      </c>
      <c r="R132" s="284" t="s">
        <v>5236</v>
      </c>
      <c r="S132" s="285" t="s">
        <v>915</v>
      </c>
      <c r="T132" s="278">
        <v>19</v>
      </c>
      <c r="U132" s="283">
        <v>0.36428057553956811</v>
      </c>
      <c r="V132" s="280">
        <v>6.9100719424460433</v>
      </c>
      <c r="W132" s="284" t="s">
        <v>5237</v>
      </c>
      <c r="X132" s="286" t="s">
        <v>912</v>
      </c>
      <c r="Y132" s="278">
        <v>12</v>
      </c>
      <c r="Z132" s="283">
        <v>0.36568345323741008</v>
      </c>
      <c r="AA132" s="280">
        <v>4.3884892086330938</v>
      </c>
      <c r="AB132" s="284" t="s">
        <v>5238</v>
      </c>
      <c r="AC132" s="287" t="s">
        <v>914</v>
      </c>
      <c r="AD132" s="278">
        <v>20</v>
      </c>
      <c r="AE132" s="283">
        <v>0.36654676258992797</v>
      </c>
      <c r="AF132" s="280">
        <v>7.3309352517985609</v>
      </c>
      <c r="AG132" s="250" t="s">
        <v>5239</v>
      </c>
      <c r="AH132" s="342"/>
      <c r="AI132" s="343"/>
      <c r="AJ132" s="54"/>
    </row>
    <row r="133" spans="1:36" s="14" customFormat="1" x14ac:dyDescent="0.25">
      <c r="A133" s="248" t="s">
        <v>459</v>
      </c>
      <c r="B133" s="276" t="s">
        <v>5216</v>
      </c>
      <c r="C133" s="250" t="s">
        <v>1350</v>
      </c>
      <c r="D133" s="277">
        <v>21</v>
      </c>
      <c r="E133" s="278">
        <v>73</v>
      </c>
      <c r="F133" s="279">
        <v>39.271428571428565</v>
      </c>
      <c r="G133" s="280">
        <v>28.666666666666668</v>
      </c>
      <c r="H133" s="281">
        <v>21</v>
      </c>
      <c r="I133" s="278">
        <v>0</v>
      </c>
      <c r="J133" s="278">
        <v>0</v>
      </c>
      <c r="K133" s="280">
        <v>1</v>
      </c>
      <c r="L133" s="280">
        <v>0</v>
      </c>
      <c r="M133" s="280">
        <v>0</v>
      </c>
      <c r="N133" s="282" t="s">
        <v>913</v>
      </c>
      <c r="O133" s="278">
        <v>22</v>
      </c>
      <c r="P133" s="283">
        <v>0.40285714285714291</v>
      </c>
      <c r="Q133" s="280">
        <v>8.8571428571428577</v>
      </c>
      <c r="R133" s="284" t="s">
        <v>5236</v>
      </c>
      <c r="S133" s="285" t="s">
        <v>915</v>
      </c>
      <c r="T133" s="278">
        <v>19</v>
      </c>
      <c r="U133" s="283">
        <v>0.38571428571428568</v>
      </c>
      <c r="V133" s="280">
        <v>7.333333333333333</v>
      </c>
      <c r="W133" s="284" t="s">
        <v>5237</v>
      </c>
      <c r="X133" s="286" t="s">
        <v>912</v>
      </c>
      <c r="Y133" s="278">
        <v>12</v>
      </c>
      <c r="Z133" s="283">
        <v>0.35761904761904761</v>
      </c>
      <c r="AA133" s="280">
        <v>4.2857142857142856</v>
      </c>
      <c r="AB133" s="284" t="s">
        <v>5238</v>
      </c>
      <c r="AC133" s="287" t="s">
        <v>914</v>
      </c>
      <c r="AD133" s="278">
        <v>20</v>
      </c>
      <c r="AE133" s="283">
        <v>0.4095238095238094</v>
      </c>
      <c r="AF133" s="280">
        <v>8.1904761904761898</v>
      </c>
      <c r="AG133" s="250" t="s">
        <v>5239</v>
      </c>
      <c r="AH133" s="342"/>
      <c r="AI133" s="343"/>
      <c r="AJ133" s="54"/>
    </row>
    <row r="134" spans="1:36" s="14" customFormat="1" x14ac:dyDescent="0.25">
      <c r="A134" s="248" t="s">
        <v>588</v>
      </c>
      <c r="B134" s="276" t="s">
        <v>5216</v>
      </c>
      <c r="C134" s="250" t="s">
        <v>1351</v>
      </c>
      <c r="D134" s="277">
        <v>144</v>
      </c>
      <c r="E134" s="278">
        <v>73</v>
      </c>
      <c r="F134" s="279">
        <v>39.490069444444451</v>
      </c>
      <c r="G134" s="280">
        <v>28.826388888888889</v>
      </c>
      <c r="H134" s="281">
        <v>141</v>
      </c>
      <c r="I134" s="278">
        <v>0</v>
      </c>
      <c r="J134" s="278">
        <v>3</v>
      </c>
      <c r="K134" s="280">
        <v>0.97916666666666663</v>
      </c>
      <c r="L134" s="280">
        <v>0</v>
      </c>
      <c r="M134" s="280">
        <v>2.0833333333333332E-2</v>
      </c>
      <c r="N134" s="282" t="s">
        <v>913</v>
      </c>
      <c r="O134" s="278">
        <v>22</v>
      </c>
      <c r="P134" s="283">
        <v>0.39722222222222192</v>
      </c>
      <c r="Q134" s="280">
        <v>8.7361111111111107</v>
      </c>
      <c r="R134" s="284" t="s">
        <v>5236</v>
      </c>
      <c r="S134" s="285" t="s">
        <v>915</v>
      </c>
      <c r="T134" s="278">
        <v>19</v>
      </c>
      <c r="U134" s="283">
        <v>0.38881944444444444</v>
      </c>
      <c r="V134" s="280">
        <v>7.3819444444444446</v>
      </c>
      <c r="W134" s="284" t="s">
        <v>5237</v>
      </c>
      <c r="X134" s="286" t="s">
        <v>912</v>
      </c>
      <c r="Y134" s="278">
        <v>12</v>
      </c>
      <c r="Z134" s="283">
        <v>0.38749999999999984</v>
      </c>
      <c r="AA134" s="280">
        <v>4.6527777777777777</v>
      </c>
      <c r="AB134" s="284" t="s">
        <v>5238</v>
      </c>
      <c r="AC134" s="287" t="s">
        <v>914</v>
      </c>
      <c r="AD134" s="278">
        <v>20</v>
      </c>
      <c r="AE134" s="283">
        <v>0.40277777777777757</v>
      </c>
      <c r="AF134" s="280">
        <v>8.0555555555555554</v>
      </c>
      <c r="AG134" s="250" t="s">
        <v>5239</v>
      </c>
      <c r="AH134" s="342"/>
      <c r="AI134" s="343"/>
      <c r="AJ134" s="54"/>
    </row>
    <row r="135" spans="1:36" s="14" customFormat="1" x14ac:dyDescent="0.25">
      <c r="A135" s="248" t="s">
        <v>475</v>
      </c>
      <c r="B135" s="276" t="s">
        <v>5216</v>
      </c>
      <c r="C135" s="250" t="s">
        <v>1352</v>
      </c>
      <c r="D135" s="277">
        <v>90</v>
      </c>
      <c r="E135" s="278">
        <v>73</v>
      </c>
      <c r="F135" s="279">
        <v>38.495333333333335</v>
      </c>
      <c r="G135" s="280">
        <v>28.1</v>
      </c>
      <c r="H135" s="281">
        <v>88</v>
      </c>
      <c r="I135" s="278">
        <v>0</v>
      </c>
      <c r="J135" s="278">
        <v>2</v>
      </c>
      <c r="K135" s="280">
        <v>0.97777777777777775</v>
      </c>
      <c r="L135" s="280">
        <v>0</v>
      </c>
      <c r="M135" s="280">
        <v>2.2222222222222223E-2</v>
      </c>
      <c r="N135" s="282" t="s">
        <v>913</v>
      </c>
      <c r="O135" s="278">
        <v>22</v>
      </c>
      <c r="P135" s="283">
        <v>0.39666666666666678</v>
      </c>
      <c r="Q135" s="280">
        <v>8.7333333333333325</v>
      </c>
      <c r="R135" s="284" t="s">
        <v>5236</v>
      </c>
      <c r="S135" s="285" t="s">
        <v>915</v>
      </c>
      <c r="T135" s="278">
        <v>19</v>
      </c>
      <c r="U135" s="283">
        <v>0.38300000000000012</v>
      </c>
      <c r="V135" s="280">
        <v>7.2666666666666666</v>
      </c>
      <c r="W135" s="284" t="s">
        <v>5237</v>
      </c>
      <c r="X135" s="286" t="s">
        <v>912</v>
      </c>
      <c r="Y135" s="278">
        <v>12</v>
      </c>
      <c r="Z135" s="283">
        <v>0.37155555555555558</v>
      </c>
      <c r="AA135" s="280">
        <v>4.4555555555555557</v>
      </c>
      <c r="AB135" s="284" t="s">
        <v>5238</v>
      </c>
      <c r="AC135" s="287" t="s">
        <v>914</v>
      </c>
      <c r="AD135" s="278">
        <v>20</v>
      </c>
      <c r="AE135" s="283">
        <v>0.3822222222222223</v>
      </c>
      <c r="AF135" s="280">
        <v>7.6444444444444448</v>
      </c>
      <c r="AG135" s="250" t="s">
        <v>5239</v>
      </c>
      <c r="AH135" s="342"/>
      <c r="AI135" s="343"/>
      <c r="AJ135" s="54"/>
    </row>
    <row r="136" spans="1:36" s="14" customFormat="1" x14ac:dyDescent="0.25">
      <c r="A136" s="248" t="s">
        <v>906</v>
      </c>
      <c r="B136" s="276" t="s">
        <v>5216</v>
      </c>
      <c r="C136" s="250" t="s">
        <v>1353</v>
      </c>
      <c r="D136" s="277">
        <v>79</v>
      </c>
      <c r="E136" s="278">
        <v>73</v>
      </c>
      <c r="F136" s="279">
        <v>48.257721518987331</v>
      </c>
      <c r="G136" s="280">
        <v>35.22784810126582</v>
      </c>
      <c r="H136" s="281">
        <v>69</v>
      </c>
      <c r="I136" s="278">
        <v>0</v>
      </c>
      <c r="J136" s="278">
        <v>10</v>
      </c>
      <c r="K136" s="280">
        <v>0.87341772151898733</v>
      </c>
      <c r="L136" s="280">
        <v>0</v>
      </c>
      <c r="M136" s="280">
        <v>0.12658227848101267</v>
      </c>
      <c r="N136" s="282" t="s">
        <v>913</v>
      </c>
      <c r="O136" s="278">
        <v>22</v>
      </c>
      <c r="P136" s="283">
        <v>0.51126582278481036</v>
      </c>
      <c r="Q136" s="280">
        <v>11.253164556962025</v>
      </c>
      <c r="R136" s="284" t="s">
        <v>5236</v>
      </c>
      <c r="S136" s="285" t="s">
        <v>915</v>
      </c>
      <c r="T136" s="278">
        <v>19</v>
      </c>
      <c r="U136" s="283">
        <v>0.47265822784810124</v>
      </c>
      <c r="V136" s="280">
        <v>8.9873417721518987</v>
      </c>
      <c r="W136" s="284" t="s">
        <v>5237</v>
      </c>
      <c r="X136" s="286" t="s">
        <v>912</v>
      </c>
      <c r="Y136" s="278">
        <v>12</v>
      </c>
      <c r="Z136" s="283">
        <v>0.47886075949367096</v>
      </c>
      <c r="AA136" s="280">
        <v>5.7468354430379751</v>
      </c>
      <c r="AB136" s="284" t="s">
        <v>5238</v>
      </c>
      <c r="AC136" s="287" t="s">
        <v>914</v>
      </c>
      <c r="AD136" s="278">
        <v>20</v>
      </c>
      <c r="AE136" s="283">
        <v>0.46202531645569611</v>
      </c>
      <c r="AF136" s="280">
        <v>9.2405063291139236</v>
      </c>
      <c r="AG136" s="250" t="s">
        <v>5239</v>
      </c>
      <c r="AH136" s="342"/>
      <c r="AI136" s="343"/>
      <c r="AJ136" s="54"/>
    </row>
    <row r="137" spans="1:36" s="14" customFormat="1" x14ac:dyDescent="0.25">
      <c r="A137" s="248" t="s">
        <v>908</v>
      </c>
      <c r="B137" s="276" t="s">
        <v>5216</v>
      </c>
      <c r="C137" s="250" t="s">
        <v>1354</v>
      </c>
      <c r="D137" s="277">
        <v>86</v>
      </c>
      <c r="E137" s="278">
        <v>73</v>
      </c>
      <c r="F137" s="279">
        <v>43.83720930232559</v>
      </c>
      <c r="G137" s="280">
        <v>32</v>
      </c>
      <c r="H137" s="281">
        <v>83</v>
      </c>
      <c r="I137" s="278">
        <v>0</v>
      </c>
      <c r="J137" s="278">
        <v>3</v>
      </c>
      <c r="K137" s="280">
        <v>0.96511627906976749</v>
      </c>
      <c r="L137" s="280">
        <v>0</v>
      </c>
      <c r="M137" s="280">
        <v>3.4883720930232558E-2</v>
      </c>
      <c r="N137" s="282" t="s">
        <v>913</v>
      </c>
      <c r="O137" s="278">
        <v>22</v>
      </c>
      <c r="P137" s="283">
        <v>0.42046511627906974</v>
      </c>
      <c r="Q137" s="280">
        <v>9.2558139534883725</v>
      </c>
      <c r="R137" s="284" t="s">
        <v>5236</v>
      </c>
      <c r="S137" s="285" t="s">
        <v>915</v>
      </c>
      <c r="T137" s="278">
        <v>19</v>
      </c>
      <c r="U137" s="283">
        <v>0.39558139534883752</v>
      </c>
      <c r="V137" s="280">
        <v>7.5</v>
      </c>
      <c r="W137" s="284" t="s">
        <v>5237</v>
      </c>
      <c r="X137" s="286" t="s">
        <v>912</v>
      </c>
      <c r="Y137" s="278">
        <v>12</v>
      </c>
      <c r="Z137" s="283">
        <v>0.48953488372093018</v>
      </c>
      <c r="AA137" s="280">
        <v>5.8720930232558137</v>
      </c>
      <c r="AB137" s="284" t="s">
        <v>5238</v>
      </c>
      <c r="AC137" s="287" t="s">
        <v>914</v>
      </c>
      <c r="AD137" s="278">
        <v>20</v>
      </c>
      <c r="AE137" s="283">
        <v>0.46860465116279065</v>
      </c>
      <c r="AF137" s="280">
        <v>9.3720930232558146</v>
      </c>
      <c r="AG137" s="250" t="s">
        <v>5239</v>
      </c>
      <c r="AH137" s="342"/>
      <c r="AI137" s="343"/>
      <c r="AJ137" s="54"/>
    </row>
    <row r="138" spans="1:36" s="14" customFormat="1" x14ac:dyDescent="0.25">
      <c r="A138" s="248" t="s">
        <v>1368</v>
      </c>
      <c r="B138" s="276" t="s">
        <v>5216</v>
      </c>
      <c r="C138" s="250" t="s">
        <v>1412</v>
      </c>
      <c r="D138" s="277">
        <v>2</v>
      </c>
      <c r="E138" s="278">
        <v>73</v>
      </c>
      <c r="F138" s="279">
        <v>25.344999999999999</v>
      </c>
      <c r="G138" s="280">
        <v>18.5</v>
      </c>
      <c r="H138" s="281">
        <v>2</v>
      </c>
      <c r="I138" s="278">
        <v>0</v>
      </c>
      <c r="J138" s="278">
        <v>0</v>
      </c>
      <c r="K138" s="280">
        <v>1</v>
      </c>
      <c r="L138" s="280">
        <v>0</v>
      </c>
      <c r="M138" s="280">
        <v>0</v>
      </c>
      <c r="N138" s="282" t="s">
        <v>913</v>
      </c>
      <c r="O138" s="278">
        <v>22</v>
      </c>
      <c r="P138" s="283">
        <v>0.27500000000000002</v>
      </c>
      <c r="Q138" s="280">
        <v>6</v>
      </c>
      <c r="R138" s="284" t="s">
        <v>5236</v>
      </c>
      <c r="S138" s="285" t="s">
        <v>915</v>
      </c>
      <c r="T138" s="278">
        <v>19</v>
      </c>
      <c r="U138" s="283">
        <v>0.26500000000000001</v>
      </c>
      <c r="V138" s="280">
        <v>5</v>
      </c>
      <c r="W138" s="284" t="s">
        <v>5237</v>
      </c>
      <c r="X138" s="286" t="s">
        <v>912</v>
      </c>
      <c r="Y138" s="278">
        <v>12</v>
      </c>
      <c r="Z138" s="283">
        <v>0.20500000000000002</v>
      </c>
      <c r="AA138" s="280">
        <v>2.5</v>
      </c>
      <c r="AB138" s="284" t="s">
        <v>5238</v>
      </c>
      <c r="AC138" s="287" t="s">
        <v>914</v>
      </c>
      <c r="AD138" s="278">
        <v>20</v>
      </c>
      <c r="AE138" s="283">
        <v>0.25</v>
      </c>
      <c r="AF138" s="280">
        <v>5</v>
      </c>
      <c r="AG138" s="250" t="s">
        <v>5239</v>
      </c>
      <c r="AH138" s="342"/>
      <c r="AI138" s="343"/>
      <c r="AJ138" s="54"/>
    </row>
    <row r="139" spans="1:36" s="14" customFormat="1" x14ac:dyDescent="0.25">
      <c r="A139" s="248" t="s">
        <v>569</v>
      </c>
      <c r="B139" s="276" t="s">
        <v>5216</v>
      </c>
      <c r="C139" s="250" t="s">
        <v>1356</v>
      </c>
      <c r="D139" s="277">
        <v>10</v>
      </c>
      <c r="E139" s="278">
        <v>73</v>
      </c>
      <c r="F139" s="279">
        <v>33.427999999999997</v>
      </c>
      <c r="G139" s="280">
        <v>24.4</v>
      </c>
      <c r="H139" s="281">
        <v>10</v>
      </c>
      <c r="I139" s="278">
        <v>0</v>
      </c>
      <c r="J139" s="278">
        <v>0</v>
      </c>
      <c r="K139" s="280">
        <v>1</v>
      </c>
      <c r="L139" s="280">
        <v>0</v>
      </c>
      <c r="M139" s="280">
        <v>0</v>
      </c>
      <c r="N139" s="282" t="s">
        <v>913</v>
      </c>
      <c r="O139" s="278">
        <v>22</v>
      </c>
      <c r="P139" s="283">
        <v>0.36199999999999999</v>
      </c>
      <c r="Q139" s="280">
        <v>8</v>
      </c>
      <c r="R139" s="284" t="s">
        <v>5236</v>
      </c>
      <c r="S139" s="285" t="s">
        <v>915</v>
      </c>
      <c r="T139" s="278">
        <v>19</v>
      </c>
      <c r="U139" s="283">
        <v>0.27399999999999997</v>
      </c>
      <c r="V139" s="280">
        <v>5.2</v>
      </c>
      <c r="W139" s="284" t="s">
        <v>5237</v>
      </c>
      <c r="X139" s="286" t="s">
        <v>912</v>
      </c>
      <c r="Y139" s="278">
        <v>12</v>
      </c>
      <c r="Z139" s="283">
        <v>0.41600000000000004</v>
      </c>
      <c r="AA139" s="280">
        <v>5</v>
      </c>
      <c r="AB139" s="284" t="s">
        <v>5238</v>
      </c>
      <c r="AC139" s="287" t="s">
        <v>914</v>
      </c>
      <c r="AD139" s="278">
        <v>20</v>
      </c>
      <c r="AE139" s="283">
        <v>0.31</v>
      </c>
      <c r="AF139" s="280">
        <v>6.2</v>
      </c>
      <c r="AG139" s="250" t="s">
        <v>5239</v>
      </c>
      <c r="AH139" s="342"/>
      <c r="AI139" s="343"/>
      <c r="AJ139" s="54"/>
    </row>
    <row r="140" spans="1:36" s="14" customFormat="1" x14ac:dyDescent="0.25">
      <c r="A140" s="248" t="s">
        <v>566</v>
      </c>
      <c r="B140" s="276" t="s">
        <v>5216</v>
      </c>
      <c r="C140" s="250" t="s">
        <v>1280</v>
      </c>
      <c r="D140" s="277">
        <v>46</v>
      </c>
      <c r="E140" s="278">
        <v>73</v>
      </c>
      <c r="F140" s="279">
        <v>32.550869565217397</v>
      </c>
      <c r="G140" s="280">
        <v>23.760869565217391</v>
      </c>
      <c r="H140" s="281">
        <v>46</v>
      </c>
      <c r="I140" s="278">
        <v>0</v>
      </c>
      <c r="J140" s="278">
        <v>0</v>
      </c>
      <c r="K140" s="280">
        <v>1</v>
      </c>
      <c r="L140" s="280">
        <v>0</v>
      </c>
      <c r="M140" s="280">
        <v>0</v>
      </c>
      <c r="N140" s="282" t="s">
        <v>913</v>
      </c>
      <c r="O140" s="278">
        <v>22</v>
      </c>
      <c r="P140" s="283">
        <v>0.34195652173913049</v>
      </c>
      <c r="Q140" s="280">
        <v>7.5217391304347823</v>
      </c>
      <c r="R140" s="284" t="s">
        <v>5236</v>
      </c>
      <c r="S140" s="285" t="s">
        <v>915</v>
      </c>
      <c r="T140" s="278">
        <v>19</v>
      </c>
      <c r="U140" s="283">
        <v>0.31586956521739129</v>
      </c>
      <c r="V140" s="280">
        <v>6</v>
      </c>
      <c r="W140" s="284" t="s">
        <v>5237</v>
      </c>
      <c r="X140" s="286" t="s">
        <v>912</v>
      </c>
      <c r="Y140" s="278">
        <v>12</v>
      </c>
      <c r="Z140" s="283">
        <v>0.27891304347826085</v>
      </c>
      <c r="AA140" s="280">
        <v>3.347826086956522</v>
      </c>
      <c r="AB140" s="284" t="s">
        <v>5238</v>
      </c>
      <c r="AC140" s="287" t="s">
        <v>914</v>
      </c>
      <c r="AD140" s="278">
        <v>20</v>
      </c>
      <c r="AE140" s="283">
        <v>0.34456521739130441</v>
      </c>
      <c r="AF140" s="280">
        <v>6.8913043478260869</v>
      </c>
      <c r="AG140" s="250" t="s">
        <v>5239</v>
      </c>
      <c r="AH140" s="342"/>
      <c r="AI140" s="343"/>
      <c r="AJ140" s="54"/>
    </row>
    <row r="141" spans="1:36" s="14" customFormat="1" x14ac:dyDescent="0.25">
      <c r="A141" s="248" t="s">
        <v>502</v>
      </c>
      <c r="B141" s="276" t="s">
        <v>5216</v>
      </c>
      <c r="C141" s="250" t="s">
        <v>1357</v>
      </c>
      <c r="D141" s="277">
        <v>2</v>
      </c>
      <c r="E141" s="278">
        <v>73</v>
      </c>
      <c r="F141" s="279">
        <v>38.36</v>
      </c>
      <c r="G141" s="280">
        <v>28</v>
      </c>
      <c r="H141" s="281">
        <v>2</v>
      </c>
      <c r="I141" s="278">
        <v>0</v>
      </c>
      <c r="J141" s="278">
        <v>0</v>
      </c>
      <c r="K141" s="280">
        <v>1</v>
      </c>
      <c r="L141" s="280">
        <v>0</v>
      </c>
      <c r="M141" s="280">
        <v>0</v>
      </c>
      <c r="N141" s="282" t="s">
        <v>913</v>
      </c>
      <c r="O141" s="278">
        <v>22</v>
      </c>
      <c r="P141" s="283">
        <v>0.36499999999999999</v>
      </c>
      <c r="Q141" s="280">
        <v>8</v>
      </c>
      <c r="R141" s="284" t="s">
        <v>5236</v>
      </c>
      <c r="S141" s="285" t="s">
        <v>915</v>
      </c>
      <c r="T141" s="278">
        <v>19</v>
      </c>
      <c r="U141" s="283">
        <v>0.5</v>
      </c>
      <c r="V141" s="280">
        <v>9.5</v>
      </c>
      <c r="W141" s="284" t="s">
        <v>5237</v>
      </c>
      <c r="X141" s="286" t="s">
        <v>912</v>
      </c>
      <c r="Y141" s="278">
        <v>12</v>
      </c>
      <c r="Z141" s="283">
        <v>0.33</v>
      </c>
      <c r="AA141" s="280">
        <v>4</v>
      </c>
      <c r="AB141" s="284" t="s">
        <v>5238</v>
      </c>
      <c r="AC141" s="287" t="s">
        <v>914</v>
      </c>
      <c r="AD141" s="278">
        <v>20</v>
      </c>
      <c r="AE141" s="283">
        <v>0.32500000000000001</v>
      </c>
      <c r="AF141" s="280">
        <v>6.5</v>
      </c>
      <c r="AG141" s="250" t="s">
        <v>5239</v>
      </c>
      <c r="AH141" s="342"/>
      <c r="AI141" s="343"/>
      <c r="AJ141" s="54"/>
    </row>
    <row r="142" spans="1:36" s="14" customFormat="1" x14ac:dyDescent="0.25">
      <c r="A142" s="248" t="s">
        <v>562</v>
      </c>
      <c r="B142" s="276" t="s">
        <v>5216</v>
      </c>
      <c r="C142" s="250" t="s">
        <v>1358</v>
      </c>
      <c r="D142" s="277">
        <v>7</v>
      </c>
      <c r="E142" s="278">
        <v>73</v>
      </c>
      <c r="F142" s="279">
        <v>15.852857142857143</v>
      </c>
      <c r="G142" s="280">
        <v>11.571428571428571</v>
      </c>
      <c r="H142" s="281">
        <v>7</v>
      </c>
      <c r="I142" s="278">
        <v>0</v>
      </c>
      <c r="J142" s="278">
        <v>0</v>
      </c>
      <c r="K142" s="280">
        <v>1</v>
      </c>
      <c r="L142" s="280">
        <v>0</v>
      </c>
      <c r="M142" s="280">
        <v>0</v>
      </c>
      <c r="N142" s="282" t="s">
        <v>913</v>
      </c>
      <c r="O142" s="278">
        <v>22</v>
      </c>
      <c r="P142" s="283">
        <v>0.17571428571428574</v>
      </c>
      <c r="Q142" s="280">
        <v>3.8571428571428572</v>
      </c>
      <c r="R142" s="284" t="s">
        <v>5236</v>
      </c>
      <c r="S142" s="285" t="s">
        <v>915</v>
      </c>
      <c r="T142" s="278">
        <v>19</v>
      </c>
      <c r="U142" s="283">
        <v>0.17285714285714285</v>
      </c>
      <c r="V142" s="280">
        <v>3.2857142857142856</v>
      </c>
      <c r="W142" s="284" t="s">
        <v>5237</v>
      </c>
      <c r="X142" s="286" t="s">
        <v>912</v>
      </c>
      <c r="Y142" s="278">
        <v>12</v>
      </c>
      <c r="Z142" s="283">
        <v>0.11857142857142858</v>
      </c>
      <c r="AA142" s="280">
        <v>1.4285714285714286</v>
      </c>
      <c r="AB142" s="284" t="s">
        <v>5238</v>
      </c>
      <c r="AC142" s="287" t="s">
        <v>914</v>
      </c>
      <c r="AD142" s="278">
        <v>20</v>
      </c>
      <c r="AE142" s="283">
        <v>0.15</v>
      </c>
      <c r="AF142" s="280">
        <v>3</v>
      </c>
      <c r="AG142" s="250" t="s">
        <v>5239</v>
      </c>
      <c r="AH142" s="342"/>
      <c r="AI142" s="343"/>
      <c r="AJ142" s="54"/>
    </row>
    <row r="143" spans="1:36" s="14" customFormat="1" x14ac:dyDescent="0.25">
      <c r="A143" s="248" t="s">
        <v>505</v>
      </c>
      <c r="B143" s="276" t="s">
        <v>5216</v>
      </c>
      <c r="C143" s="250" t="s">
        <v>1275</v>
      </c>
      <c r="D143" s="277">
        <v>6</v>
      </c>
      <c r="E143" s="278">
        <v>73</v>
      </c>
      <c r="F143" s="279">
        <v>27.171666666666667</v>
      </c>
      <c r="G143" s="280">
        <v>19.833333333333332</v>
      </c>
      <c r="H143" s="281">
        <v>6</v>
      </c>
      <c r="I143" s="278">
        <v>0</v>
      </c>
      <c r="J143" s="278">
        <v>0</v>
      </c>
      <c r="K143" s="280">
        <v>1</v>
      </c>
      <c r="L143" s="280">
        <v>0</v>
      </c>
      <c r="M143" s="280">
        <v>0</v>
      </c>
      <c r="N143" s="282" t="s">
        <v>913</v>
      </c>
      <c r="O143" s="278">
        <v>22</v>
      </c>
      <c r="P143" s="283">
        <v>0.28833333333333333</v>
      </c>
      <c r="Q143" s="280">
        <v>6.333333333333333</v>
      </c>
      <c r="R143" s="284" t="s">
        <v>5236</v>
      </c>
      <c r="S143" s="285" t="s">
        <v>915</v>
      </c>
      <c r="T143" s="278">
        <v>19</v>
      </c>
      <c r="U143" s="283">
        <v>0.255</v>
      </c>
      <c r="V143" s="280">
        <v>4.833333333333333</v>
      </c>
      <c r="W143" s="284" t="s">
        <v>5237</v>
      </c>
      <c r="X143" s="286" t="s">
        <v>912</v>
      </c>
      <c r="Y143" s="278">
        <v>12</v>
      </c>
      <c r="Z143" s="283">
        <v>0.25</v>
      </c>
      <c r="AA143" s="280">
        <v>3</v>
      </c>
      <c r="AB143" s="284" t="s">
        <v>5238</v>
      </c>
      <c r="AC143" s="287" t="s">
        <v>914</v>
      </c>
      <c r="AD143" s="278">
        <v>20</v>
      </c>
      <c r="AE143" s="283">
        <v>0.28333333333333333</v>
      </c>
      <c r="AF143" s="280">
        <v>5.666666666666667</v>
      </c>
      <c r="AG143" s="250" t="s">
        <v>5239</v>
      </c>
      <c r="AH143" s="342"/>
      <c r="AI143" s="343"/>
      <c r="AJ143" s="54"/>
    </row>
    <row r="144" spans="1:36" x14ac:dyDescent="0.25">
      <c r="A144" s="248" t="s">
        <v>506</v>
      </c>
      <c r="B144" s="276" t="s">
        <v>5216</v>
      </c>
      <c r="C144" s="250" t="s">
        <v>5215</v>
      </c>
      <c r="D144" s="277">
        <v>8</v>
      </c>
      <c r="E144" s="278">
        <v>73</v>
      </c>
      <c r="F144" s="279">
        <v>30.14</v>
      </c>
      <c r="G144" s="280">
        <v>22</v>
      </c>
      <c r="H144" s="281">
        <v>8</v>
      </c>
      <c r="I144" s="278">
        <v>0</v>
      </c>
      <c r="J144" s="278">
        <v>0</v>
      </c>
      <c r="K144" s="280">
        <v>1</v>
      </c>
      <c r="L144" s="280">
        <v>0</v>
      </c>
      <c r="M144" s="280">
        <v>0</v>
      </c>
      <c r="N144" s="282" t="s">
        <v>913</v>
      </c>
      <c r="O144" s="278">
        <v>22</v>
      </c>
      <c r="P144" s="283">
        <v>0.35750000000000004</v>
      </c>
      <c r="Q144" s="280">
        <v>7.875</v>
      </c>
      <c r="R144" s="284" t="s">
        <v>5236</v>
      </c>
      <c r="S144" s="285" t="s">
        <v>915</v>
      </c>
      <c r="T144" s="278">
        <v>19</v>
      </c>
      <c r="U144" s="283">
        <v>0.25875000000000004</v>
      </c>
      <c r="V144" s="280">
        <v>4.875</v>
      </c>
      <c r="W144" s="284" t="s">
        <v>5237</v>
      </c>
      <c r="X144" s="286" t="s">
        <v>912</v>
      </c>
      <c r="Y144" s="278">
        <v>12</v>
      </c>
      <c r="Z144" s="283">
        <v>0.31374999999999997</v>
      </c>
      <c r="AA144" s="280">
        <v>3.75</v>
      </c>
      <c r="AB144" s="284" t="s">
        <v>5238</v>
      </c>
      <c r="AC144" s="287" t="s">
        <v>914</v>
      </c>
      <c r="AD144" s="278">
        <v>20</v>
      </c>
      <c r="AE144" s="283">
        <v>0.27500000000000002</v>
      </c>
      <c r="AF144" s="280">
        <v>5.5</v>
      </c>
      <c r="AG144" s="250" t="s">
        <v>5239</v>
      </c>
      <c r="AH144" s="248"/>
      <c r="AI144" s="276"/>
    </row>
    <row r="145" spans="1:36" x14ac:dyDescent="0.25">
      <c r="A145" s="248" t="s">
        <v>507</v>
      </c>
      <c r="B145" s="276" t="s">
        <v>5216</v>
      </c>
      <c r="C145" s="250" t="s">
        <v>1277</v>
      </c>
      <c r="D145" s="277">
        <v>6</v>
      </c>
      <c r="E145" s="278">
        <v>73</v>
      </c>
      <c r="F145" s="279">
        <v>31.508333333333329</v>
      </c>
      <c r="G145" s="280">
        <v>23</v>
      </c>
      <c r="H145" s="281">
        <v>6</v>
      </c>
      <c r="I145" s="278">
        <v>0</v>
      </c>
      <c r="J145" s="278">
        <v>0</v>
      </c>
      <c r="K145" s="280">
        <v>1</v>
      </c>
      <c r="L145" s="280">
        <v>0</v>
      </c>
      <c r="M145" s="280">
        <v>0</v>
      </c>
      <c r="N145" s="282" t="s">
        <v>913</v>
      </c>
      <c r="O145" s="278">
        <v>22</v>
      </c>
      <c r="P145" s="283">
        <v>0.37833333333333335</v>
      </c>
      <c r="Q145" s="280">
        <v>8.3333333333333339</v>
      </c>
      <c r="R145" s="284" t="s">
        <v>5236</v>
      </c>
      <c r="S145" s="285" t="s">
        <v>915</v>
      </c>
      <c r="T145" s="278">
        <v>19</v>
      </c>
      <c r="U145" s="283">
        <v>0.32499999999999996</v>
      </c>
      <c r="V145" s="280">
        <v>6.166666666666667</v>
      </c>
      <c r="W145" s="284" t="s">
        <v>5237</v>
      </c>
      <c r="X145" s="286" t="s">
        <v>912</v>
      </c>
      <c r="Y145" s="278">
        <v>12</v>
      </c>
      <c r="Z145" s="283">
        <v>0.30333333333333334</v>
      </c>
      <c r="AA145" s="280">
        <v>3.6666666666666665</v>
      </c>
      <c r="AB145" s="284" t="s">
        <v>5238</v>
      </c>
      <c r="AC145" s="287" t="s">
        <v>914</v>
      </c>
      <c r="AD145" s="278">
        <v>20</v>
      </c>
      <c r="AE145" s="283">
        <v>0.2416666666666667</v>
      </c>
      <c r="AF145" s="280">
        <v>4.833333333333333</v>
      </c>
      <c r="AG145" s="250" t="s">
        <v>5239</v>
      </c>
      <c r="AH145" s="248"/>
      <c r="AI145" s="276"/>
    </row>
    <row r="146" spans="1:36" x14ac:dyDescent="0.25">
      <c r="A146" s="248" t="s">
        <v>508</v>
      </c>
      <c r="B146" s="276" t="s">
        <v>5216</v>
      </c>
      <c r="C146" s="250" t="s">
        <v>5218</v>
      </c>
      <c r="D146" s="277">
        <v>19849</v>
      </c>
      <c r="E146" s="278">
        <v>73</v>
      </c>
      <c r="F146" s="279">
        <v>39.227314222381217</v>
      </c>
      <c r="G146" s="280">
        <v>28.634792684770012</v>
      </c>
      <c r="H146" s="281">
        <v>18876</v>
      </c>
      <c r="I146" s="278">
        <v>0</v>
      </c>
      <c r="J146" s="278">
        <v>973</v>
      </c>
      <c r="K146" s="280">
        <v>0.95097989823164897</v>
      </c>
      <c r="L146" s="280">
        <v>0</v>
      </c>
      <c r="M146" s="280">
        <v>4.9020101768351053E-2</v>
      </c>
      <c r="N146" s="282" t="s">
        <v>913</v>
      </c>
      <c r="O146" s="278">
        <v>22</v>
      </c>
      <c r="P146" s="283">
        <v>0.4002095823467014</v>
      </c>
      <c r="Q146" s="280">
        <v>8.8088568693636962</v>
      </c>
      <c r="R146" s="284" t="s">
        <v>5236</v>
      </c>
      <c r="S146" s="285" t="s">
        <v>915</v>
      </c>
      <c r="T146" s="278">
        <v>19</v>
      </c>
      <c r="U146" s="283">
        <v>0.38459821653483378</v>
      </c>
      <c r="V146" s="280">
        <v>7.3021310897274425</v>
      </c>
      <c r="W146" s="284" t="s">
        <v>5237</v>
      </c>
      <c r="X146" s="286" t="s">
        <v>912</v>
      </c>
      <c r="Y146" s="278">
        <v>12</v>
      </c>
      <c r="Z146" s="283">
        <v>0.39090583908509174</v>
      </c>
      <c r="AA146" s="280">
        <v>4.6910675600785936</v>
      </c>
      <c r="AB146" s="284" t="s">
        <v>5238</v>
      </c>
      <c r="AC146" s="287" t="s">
        <v>914</v>
      </c>
      <c r="AD146" s="278">
        <v>20</v>
      </c>
      <c r="AE146" s="283">
        <v>0.39163685828001327</v>
      </c>
      <c r="AF146" s="280">
        <v>7.8327371656002818</v>
      </c>
      <c r="AG146" s="250" t="s">
        <v>5239</v>
      </c>
      <c r="AH146" s="248"/>
      <c r="AI146" s="276"/>
    </row>
    <row r="147" spans="1:36" x14ac:dyDescent="0.25">
      <c r="A147" s="248"/>
      <c r="B147" s="276"/>
      <c r="C147" s="250"/>
      <c r="D147" s="277"/>
      <c r="E147" s="278"/>
      <c r="F147" s="279"/>
      <c r="G147" s="280"/>
      <c r="H147" s="281"/>
      <c r="I147" s="278"/>
      <c r="J147" s="278"/>
      <c r="K147" s="280"/>
      <c r="L147" s="280"/>
      <c r="M147" s="280"/>
      <c r="N147" s="282"/>
      <c r="O147" s="278"/>
      <c r="P147" s="283"/>
      <c r="Q147" s="280"/>
      <c r="R147" s="284"/>
      <c r="S147" s="285"/>
      <c r="T147" s="278"/>
      <c r="U147" s="283"/>
      <c r="V147" s="280"/>
      <c r="W147" s="284"/>
      <c r="X147" s="286"/>
      <c r="Y147" s="278"/>
      <c r="Z147" s="283"/>
      <c r="AA147" s="280"/>
      <c r="AB147" s="284"/>
      <c r="AC147" s="287"/>
      <c r="AD147" s="278"/>
      <c r="AE147" s="283"/>
      <c r="AF147" s="280"/>
      <c r="AG147" s="250"/>
      <c r="AH147" s="250"/>
      <c r="AI147" s="250"/>
      <c r="AJ147" s="14"/>
    </row>
    <row r="148" spans="1:36" x14ac:dyDescent="0.25">
      <c r="A148" s="248"/>
      <c r="B148" s="276"/>
      <c r="C148" s="250"/>
      <c r="D148" s="277"/>
      <c r="E148" s="278"/>
      <c r="F148" s="279"/>
      <c r="G148" s="280"/>
      <c r="H148" s="281"/>
      <c r="I148" s="278"/>
      <c r="J148" s="278"/>
      <c r="K148" s="280"/>
      <c r="L148" s="280"/>
      <c r="M148" s="280"/>
      <c r="N148" s="282"/>
      <c r="O148" s="278"/>
      <c r="P148" s="283"/>
      <c r="Q148" s="280"/>
      <c r="R148" s="284"/>
      <c r="S148" s="285"/>
      <c r="T148" s="278"/>
      <c r="U148" s="283"/>
      <c r="V148" s="280"/>
      <c r="W148" s="284"/>
      <c r="X148" s="286"/>
      <c r="Y148" s="278"/>
      <c r="Z148" s="283"/>
      <c r="AA148" s="280"/>
      <c r="AB148" s="284"/>
      <c r="AC148" s="287"/>
      <c r="AD148" s="278"/>
      <c r="AE148" s="283"/>
      <c r="AF148" s="280"/>
      <c r="AG148" s="250"/>
      <c r="AH148" s="250"/>
      <c r="AI148" s="250"/>
      <c r="AJ148" s="14"/>
    </row>
    <row r="149" spans="1:36" x14ac:dyDescent="0.25">
      <c r="A149" s="248"/>
      <c r="B149" s="276"/>
      <c r="C149" s="250"/>
      <c r="D149" s="277"/>
      <c r="E149" s="278"/>
      <c r="F149" s="279"/>
      <c r="G149" s="280"/>
      <c r="H149" s="281"/>
      <c r="I149" s="278"/>
      <c r="J149" s="278"/>
      <c r="K149" s="280"/>
      <c r="L149" s="280"/>
      <c r="M149" s="280"/>
      <c r="N149" s="282"/>
      <c r="O149" s="278"/>
      <c r="P149" s="283"/>
      <c r="Q149" s="280"/>
      <c r="R149" s="284"/>
      <c r="S149" s="285"/>
      <c r="T149" s="278"/>
      <c r="U149" s="283"/>
      <c r="V149" s="280"/>
      <c r="W149" s="284"/>
      <c r="X149" s="286"/>
      <c r="Y149" s="278"/>
      <c r="Z149" s="283"/>
      <c r="AA149" s="280"/>
      <c r="AB149" s="284"/>
      <c r="AC149" s="287"/>
      <c r="AD149" s="278"/>
      <c r="AE149" s="283"/>
      <c r="AF149" s="280"/>
      <c r="AG149" s="250"/>
      <c r="AH149" s="250"/>
      <c r="AI149" s="250"/>
      <c r="AJ149" s="14"/>
    </row>
    <row r="150" spans="1:36" x14ac:dyDescent="0.25">
      <c r="A150" s="248"/>
      <c r="B150" s="276"/>
      <c r="C150" s="250"/>
      <c r="D150" s="277"/>
      <c r="E150" s="278"/>
      <c r="F150" s="279"/>
      <c r="G150" s="280"/>
      <c r="H150" s="281"/>
      <c r="I150" s="278"/>
      <c r="J150" s="278"/>
      <c r="K150" s="280"/>
      <c r="L150" s="280"/>
      <c r="M150" s="280"/>
      <c r="N150" s="282"/>
      <c r="O150" s="278"/>
      <c r="P150" s="283"/>
      <c r="Q150" s="280"/>
      <c r="R150" s="284"/>
      <c r="S150" s="285"/>
      <c r="T150" s="278"/>
      <c r="U150" s="283"/>
      <c r="V150" s="280"/>
      <c r="W150" s="284"/>
      <c r="X150" s="286"/>
      <c r="Y150" s="278"/>
      <c r="Z150" s="283"/>
      <c r="AA150" s="280"/>
      <c r="AB150" s="284"/>
      <c r="AC150" s="287"/>
      <c r="AD150" s="278"/>
      <c r="AE150" s="283"/>
      <c r="AF150" s="280"/>
      <c r="AG150" s="250"/>
      <c r="AH150" s="250"/>
      <c r="AI150" s="250"/>
      <c r="AJ150" s="14"/>
    </row>
    <row r="151" spans="1:36" x14ac:dyDescent="0.25">
      <c r="A151" s="248"/>
      <c r="B151" s="276"/>
      <c r="C151" s="250"/>
      <c r="D151" s="277"/>
      <c r="E151" s="278"/>
      <c r="F151" s="279"/>
      <c r="G151" s="280"/>
      <c r="H151" s="281"/>
      <c r="I151" s="278"/>
      <c r="J151" s="278"/>
      <c r="K151" s="280"/>
      <c r="L151" s="280"/>
      <c r="M151" s="280"/>
      <c r="N151" s="282"/>
      <c r="O151" s="278"/>
      <c r="P151" s="283"/>
      <c r="Q151" s="280"/>
      <c r="R151" s="284"/>
      <c r="S151" s="285"/>
      <c r="T151" s="278"/>
      <c r="U151" s="283"/>
      <c r="V151" s="280"/>
      <c r="W151" s="284"/>
      <c r="X151" s="286"/>
      <c r="Y151" s="278"/>
      <c r="Z151" s="283"/>
      <c r="AA151" s="280"/>
      <c r="AB151" s="284"/>
      <c r="AC151" s="287"/>
      <c r="AD151" s="278"/>
      <c r="AE151" s="283"/>
      <c r="AF151" s="280"/>
      <c r="AG151" s="250"/>
      <c r="AH151" s="250"/>
      <c r="AI151" s="250"/>
      <c r="AJ151" s="14"/>
    </row>
    <row r="152" spans="1:36" s="71" customFormat="1" x14ac:dyDescent="0.25">
      <c r="A152" s="248"/>
      <c r="B152" s="276"/>
      <c r="C152" s="250"/>
      <c r="D152" s="277"/>
      <c r="E152" s="278"/>
      <c r="F152" s="279"/>
      <c r="G152" s="280"/>
      <c r="H152" s="281"/>
      <c r="I152" s="278"/>
      <c r="J152" s="278"/>
      <c r="K152" s="280"/>
      <c r="L152" s="280"/>
      <c r="M152" s="280"/>
      <c r="N152" s="282"/>
      <c r="O152" s="278"/>
      <c r="P152" s="283"/>
      <c r="Q152" s="280"/>
      <c r="R152" s="284"/>
      <c r="S152" s="285"/>
      <c r="T152" s="278"/>
      <c r="U152" s="283"/>
      <c r="V152" s="280"/>
      <c r="W152" s="284"/>
      <c r="X152" s="286"/>
      <c r="Y152" s="278"/>
      <c r="Z152" s="283"/>
      <c r="AA152" s="280"/>
      <c r="AB152" s="284"/>
      <c r="AC152" s="287"/>
      <c r="AD152" s="278"/>
      <c r="AE152" s="283"/>
      <c r="AF152" s="280"/>
      <c r="AG152" s="250"/>
      <c r="AH152" s="250"/>
      <c r="AI152" s="250"/>
      <c r="AJ152" s="14"/>
    </row>
    <row r="153" spans="1:36" x14ac:dyDescent="0.25">
      <c r="A153" s="248"/>
      <c r="B153" s="276"/>
      <c r="C153" s="250"/>
      <c r="D153" s="277"/>
      <c r="E153" s="278"/>
      <c r="F153" s="279"/>
      <c r="G153" s="280"/>
      <c r="H153" s="281"/>
      <c r="I153" s="278"/>
      <c r="J153" s="278"/>
      <c r="K153" s="280"/>
      <c r="L153" s="280"/>
      <c r="M153" s="280"/>
      <c r="N153" s="282"/>
      <c r="O153" s="278"/>
      <c r="P153" s="283"/>
      <c r="Q153" s="280"/>
      <c r="R153" s="284"/>
      <c r="S153" s="285"/>
      <c r="T153" s="278"/>
      <c r="U153" s="283"/>
      <c r="V153" s="280"/>
      <c r="W153" s="284"/>
      <c r="X153" s="286"/>
      <c r="Y153" s="278"/>
      <c r="Z153" s="283"/>
      <c r="AA153" s="280"/>
      <c r="AB153" s="284"/>
      <c r="AC153" s="287"/>
      <c r="AD153" s="278"/>
      <c r="AE153" s="283"/>
      <c r="AF153" s="280"/>
      <c r="AG153" s="250"/>
      <c r="AH153" s="250"/>
      <c r="AI153" s="250"/>
      <c r="AJ153" s="14"/>
    </row>
    <row r="154" spans="1:36" x14ac:dyDescent="0.25">
      <c r="A154" s="248"/>
      <c r="B154" s="276"/>
      <c r="C154" s="250"/>
      <c r="D154" s="277"/>
      <c r="E154" s="278"/>
      <c r="F154" s="279"/>
      <c r="G154" s="280"/>
      <c r="H154" s="281"/>
      <c r="I154" s="278"/>
      <c r="J154" s="278"/>
      <c r="K154" s="280"/>
      <c r="L154" s="280"/>
      <c r="M154" s="280"/>
      <c r="N154" s="282"/>
      <c r="O154" s="278"/>
      <c r="P154" s="283"/>
      <c r="Q154" s="280"/>
      <c r="R154" s="284"/>
      <c r="S154" s="285"/>
      <c r="T154" s="278"/>
      <c r="U154" s="283"/>
      <c r="V154" s="280"/>
      <c r="W154" s="284"/>
      <c r="X154" s="286"/>
      <c r="Y154" s="278"/>
      <c r="Z154" s="283"/>
      <c r="AA154" s="280"/>
      <c r="AB154" s="284"/>
      <c r="AC154" s="287"/>
      <c r="AD154" s="278"/>
      <c r="AE154" s="283"/>
      <c r="AF154" s="280"/>
      <c r="AG154" s="250"/>
      <c r="AH154" s="250"/>
      <c r="AI154" s="250"/>
      <c r="AJ154" s="14"/>
    </row>
    <row r="155" spans="1:36" x14ac:dyDescent="0.25">
      <c r="A155" s="248"/>
      <c r="B155" s="276"/>
      <c r="C155" s="250"/>
      <c r="D155" s="277"/>
      <c r="E155" s="278"/>
      <c r="F155" s="279"/>
      <c r="G155" s="280"/>
      <c r="H155" s="281"/>
      <c r="I155" s="278"/>
      <c r="J155" s="278"/>
      <c r="K155" s="280"/>
      <c r="L155" s="280"/>
      <c r="M155" s="280"/>
      <c r="N155" s="282"/>
      <c r="O155" s="278"/>
      <c r="P155" s="283"/>
      <c r="Q155" s="280"/>
      <c r="R155" s="284"/>
      <c r="S155" s="285"/>
      <c r="T155" s="278"/>
      <c r="U155" s="283"/>
      <c r="V155" s="280"/>
      <c r="W155" s="284"/>
      <c r="X155" s="286"/>
      <c r="Y155" s="278"/>
      <c r="Z155" s="283"/>
      <c r="AA155" s="280"/>
      <c r="AB155" s="284"/>
      <c r="AC155" s="287"/>
      <c r="AD155" s="278"/>
      <c r="AE155" s="283"/>
      <c r="AF155" s="280"/>
      <c r="AG155" s="250"/>
      <c r="AH155" s="250"/>
      <c r="AI155" s="250"/>
      <c r="AJ155" s="14"/>
    </row>
    <row r="156" spans="1:36" x14ac:dyDescent="0.25">
      <c r="A156" s="248"/>
      <c r="B156" s="276"/>
      <c r="C156" s="250"/>
      <c r="D156" s="277"/>
      <c r="E156" s="278"/>
      <c r="F156" s="279"/>
      <c r="G156" s="280"/>
      <c r="H156" s="281"/>
      <c r="I156" s="278"/>
      <c r="J156" s="278"/>
      <c r="K156" s="280"/>
      <c r="L156" s="280"/>
      <c r="M156" s="280"/>
      <c r="N156" s="282"/>
      <c r="O156" s="278"/>
      <c r="P156" s="283"/>
      <c r="Q156" s="280"/>
      <c r="R156" s="284"/>
      <c r="S156" s="285"/>
      <c r="T156" s="278"/>
      <c r="U156" s="283"/>
      <c r="V156" s="280"/>
      <c r="W156" s="284"/>
      <c r="X156" s="286"/>
      <c r="Y156" s="278"/>
      <c r="Z156" s="283"/>
      <c r="AA156" s="280"/>
      <c r="AB156" s="284"/>
      <c r="AC156" s="287"/>
      <c r="AD156" s="278"/>
      <c r="AE156" s="283"/>
      <c r="AF156" s="280"/>
      <c r="AG156" s="250"/>
      <c r="AH156" s="250"/>
      <c r="AI156" s="250"/>
      <c r="AJ156" s="14"/>
    </row>
    <row r="157" spans="1:36" x14ac:dyDescent="0.25">
      <c r="A157" s="248"/>
      <c r="B157" s="276"/>
      <c r="C157" s="250"/>
      <c r="D157" s="277"/>
      <c r="E157" s="278"/>
      <c r="F157" s="279"/>
      <c r="G157" s="280"/>
      <c r="H157" s="281"/>
      <c r="I157" s="278"/>
      <c r="J157" s="278"/>
      <c r="K157" s="280"/>
      <c r="L157" s="280"/>
      <c r="M157" s="280"/>
      <c r="N157" s="282"/>
      <c r="O157" s="278"/>
      <c r="P157" s="283"/>
      <c r="Q157" s="280"/>
      <c r="R157" s="284"/>
      <c r="S157" s="285"/>
      <c r="T157" s="278"/>
      <c r="U157" s="283"/>
      <c r="V157" s="280"/>
      <c r="W157" s="284"/>
      <c r="X157" s="286"/>
      <c r="Y157" s="278"/>
      <c r="Z157" s="283"/>
      <c r="AA157" s="280"/>
      <c r="AB157" s="284"/>
      <c r="AC157" s="287"/>
      <c r="AD157" s="278"/>
      <c r="AE157" s="283"/>
      <c r="AF157" s="280"/>
      <c r="AG157" s="250"/>
      <c r="AH157" s="250"/>
      <c r="AI157" s="250"/>
      <c r="AJ157" s="14"/>
    </row>
    <row r="158" spans="1:36" x14ac:dyDescent="0.25">
      <c r="A158" s="248"/>
      <c r="B158" s="276"/>
      <c r="C158" s="250"/>
      <c r="D158" s="277"/>
      <c r="E158" s="278"/>
      <c r="F158" s="279"/>
      <c r="G158" s="280"/>
      <c r="H158" s="281"/>
      <c r="I158" s="278"/>
      <c r="J158" s="278"/>
      <c r="K158" s="280"/>
      <c r="L158" s="280"/>
      <c r="M158" s="280"/>
      <c r="N158" s="282"/>
      <c r="O158" s="278"/>
      <c r="P158" s="283"/>
      <c r="Q158" s="280"/>
      <c r="R158" s="284"/>
      <c r="S158" s="285"/>
      <c r="T158" s="278"/>
      <c r="U158" s="283"/>
      <c r="V158" s="280"/>
      <c r="W158" s="284"/>
      <c r="X158" s="286"/>
      <c r="Y158" s="278"/>
      <c r="Z158" s="283"/>
      <c r="AA158" s="280"/>
      <c r="AB158" s="284"/>
      <c r="AC158" s="287"/>
      <c r="AD158" s="278"/>
      <c r="AE158" s="283"/>
      <c r="AF158" s="280"/>
      <c r="AG158" s="250"/>
      <c r="AH158" s="250"/>
      <c r="AI158" s="250"/>
      <c r="AJ158" s="14"/>
    </row>
    <row r="159" spans="1:36" x14ac:dyDescent="0.25">
      <c r="A159" s="248"/>
      <c r="B159" s="276"/>
      <c r="C159" s="250"/>
      <c r="D159" s="277"/>
      <c r="E159" s="278"/>
      <c r="F159" s="279"/>
      <c r="G159" s="280"/>
      <c r="H159" s="281"/>
      <c r="I159" s="278"/>
      <c r="J159" s="278"/>
      <c r="K159" s="280"/>
      <c r="L159" s="280"/>
      <c r="M159" s="280"/>
      <c r="N159" s="282"/>
      <c r="O159" s="278"/>
      <c r="P159" s="283"/>
      <c r="Q159" s="280"/>
      <c r="R159" s="284"/>
      <c r="S159" s="285"/>
      <c r="T159" s="278"/>
      <c r="U159" s="283"/>
      <c r="V159" s="280"/>
      <c r="W159" s="284"/>
      <c r="X159" s="286"/>
      <c r="Y159" s="278"/>
      <c r="Z159" s="283"/>
      <c r="AA159" s="280"/>
      <c r="AB159" s="284"/>
      <c r="AC159" s="287"/>
      <c r="AD159" s="278"/>
      <c r="AE159" s="283"/>
      <c r="AF159" s="280"/>
      <c r="AG159" s="250"/>
      <c r="AH159" s="250"/>
      <c r="AI159" s="250"/>
      <c r="AJ159" s="14"/>
    </row>
    <row r="160" spans="1:36" x14ac:dyDescent="0.25">
      <c r="A160" s="248"/>
      <c r="B160" s="276"/>
      <c r="C160" s="250"/>
      <c r="D160" s="277"/>
      <c r="E160" s="278"/>
      <c r="F160" s="279"/>
      <c r="G160" s="280"/>
      <c r="H160" s="281"/>
      <c r="I160" s="278"/>
      <c r="J160" s="278"/>
      <c r="K160" s="280"/>
      <c r="L160" s="280"/>
      <c r="M160" s="280"/>
      <c r="N160" s="282"/>
      <c r="O160" s="278"/>
      <c r="P160" s="283"/>
      <c r="Q160" s="280"/>
      <c r="R160" s="284"/>
      <c r="S160" s="285"/>
      <c r="T160" s="278"/>
      <c r="U160" s="283"/>
      <c r="V160" s="280"/>
      <c r="W160" s="284"/>
      <c r="X160" s="286"/>
      <c r="Y160" s="278"/>
      <c r="Z160" s="283"/>
      <c r="AA160" s="280"/>
      <c r="AB160" s="284"/>
      <c r="AC160" s="287"/>
      <c r="AD160" s="278"/>
      <c r="AE160" s="283"/>
      <c r="AF160" s="280"/>
      <c r="AG160" s="250"/>
      <c r="AH160" s="250"/>
      <c r="AI160" s="250"/>
      <c r="AJ160" s="14"/>
    </row>
    <row r="161" spans="1:36" x14ac:dyDescent="0.25">
      <c r="A161" s="248"/>
      <c r="B161" s="276"/>
      <c r="C161" s="250"/>
      <c r="D161" s="277"/>
      <c r="E161" s="278"/>
      <c r="F161" s="279"/>
      <c r="G161" s="280"/>
      <c r="H161" s="281"/>
      <c r="I161" s="278"/>
      <c r="J161" s="278"/>
      <c r="K161" s="280"/>
      <c r="L161" s="280"/>
      <c r="M161" s="280"/>
      <c r="N161" s="282"/>
      <c r="O161" s="278"/>
      <c r="P161" s="283"/>
      <c r="Q161" s="280"/>
      <c r="R161" s="284"/>
      <c r="S161" s="285"/>
      <c r="T161" s="278"/>
      <c r="U161" s="283"/>
      <c r="V161" s="280"/>
      <c r="W161" s="284"/>
      <c r="X161" s="286"/>
      <c r="Y161" s="278"/>
      <c r="Z161" s="283"/>
      <c r="AA161" s="280"/>
      <c r="AB161" s="284"/>
      <c r="AC161" s="287"/>
      <c r="AD161" s="278"/>
      <c r="AE161" s="283"/>
      <c r="AF161" s="280"/>
      <c r="AG161" s="250"/>
      <c r="AH161" s="250"/>
      <c r="AI161" s="250"/>
      <c r="AJ161" s="14"/>
    </row>
    <row r="162" spans="1:36" x14ac:dyDescent="0.25">
      <c r="A162" s="248"/>
      <c r="B162" s="276"/>
      <c r="C162" s="250"/>
      <c r="D162" s="277"/>
      <c r="E162" s="278"/>
      <c r="F162" s="279"/>
      <c r="G162" s="280"/>
      <c r="H162" s="281"/>
      <c r="I162" s="278"/>
      <c r="J162" s="278"/>
      <c r="K162" s="280"/>
      <c r="L162" s="280"/>
      <c r="M162" s="280"/>
      <c r="N162" s="282"/>
      <c r="O162" s="278"/>
      <c r="P162" s="283"/>
      <c r="Q162" s="280"/>
      <c r="R162" s="284"/>
      <c r="S162" s="285"/>
      <c r="T162" s="278"/>
      <c r="U162" s="283"/>
      <c r="V162" s="280"/>
      <c r="W162" s="284"/>
      <c r="X162" s="286"/>
      <c r="Y162" s="278"/>
      <c r="Z162" s="283"/>
      <c r="AA162" s="280"/>
      <c r="AB162" s="284"/>
      <c r="AC162" s="287"/>
      <c r="AD162" s="278"/>
      <c r="AE162" s="283"/>
      <c r="AF162" s="280"/>
      <c r="AG162" s="250"/>
      <c r="AH162" s="250"/>
      <c r="AI162" s="250"/>
      <c r="AJ162" s="14"/>
    </row>
    <row r="163" spans="1:36" x14ac:dyDescent="0.25">
      <c r="A163" s="248"/>
      <c r="B163" s="276"/>
      <c r="C163" s="250"/>
      <c r="D163" s="277"/>
      <c r="E163" s="278"/>
      <c r="F163" s="279"/>
      <c r="G163" s="280"/>
      <c r="H163" s="281"/>
      <c r="I163" s="278"/>
      <c r="J163" s="278"/>
      <c r="K163" s="280"/>
      <c r="L163" s="280"/>
      <c r="M163" s="280"/>
      <c r="N163" s="282"/>
      <c r="O163" s="278"/>
      <c r="P163" s="283"/>
      <c r="Q163" s="280"/>
      <c r="R163" s="284"/>
      <c r="S163" s="285"/>
      <c r="T163" s="278"/>
      <c r="U163" s="283"/>
      <c r="V163" s="280"/>
      <c r="W163" s="284"/>
      <c r="X163" s="286"/>
      <c r="Y163" s="278"/>
      <c r="Z163" s="283"/>
      <c r="AA163" s="280"/>
      <c r="AB163" s="284"/>
      <c r="AC163" s="287"/>
      <c r="AD163" s="278"/>
      <c r="AE163" s="283"/>
      <c r="AF163" s="280"/>
      <c r="AG163" s="250"/>
      <c r="AH163" s="250"/>
      <c r="AI163" s="250"/>
      <c r="AJ163" s="14"/>
    </row>
    <row r="164" spans="1:36" x14ac:dyDescent="0.25">
      <c r="A164" s="248"/>
      <c r="B164" s="276"/>
      <c r="C164" s="250"/>
      <c r="D164" s="277"/>
      <c r="E164" s="278"/>
      <c r="F164" s="279"/>
      <c r="G164" s="280"/>
      <c r="H164" s="281"/>
      <c r="I164" s="278"/>
      <c r="J164" s="278"/>
      <c r="K164" s="280"/>
      <c r="L164" s="280"/>
      <c r="M164" s="280"/>
      <c r="N164" s="282"/>
      <c r="O164" s="278"/>
      <c r="P164" s="283"/>
      <c r="Q164" s="280"/>
      <c r="R164" s="284"/>
      <c r="S164" s="285"/>
      <c r="T164" s="278"/>
      <c r="U164" s="283"/>
      <c r="V164" s="280"/>
      <c r="W164" s="284"/>
      <c r="X164" s="286"/>
      <c r="Y164" s="278"/>
      <c r="Z164" s="283"/>
      <c r="AA164" s="280"/>
      <c r="AB164" s="284"/>
      <c r="AC164" s="287"/>
      <c r="AD164" s="278"/>
      <c r="AE164" s="283"/>
      <c r="AF164" s="280"/>
      <c r="AG164" s="250"/>
      <c r="AH164" s="250"/>
      <c r="AI164" s="250"/>
      <c r="AJ164" s="14"/>
    </row>
    <row r="165" spans="1:36" x14ac:dyDescent="0.25">
      <c r="A165" s="248"/>
      <c r="B165" s="276"/>
      <c r="C165" s="250"/>
      <c r="D165" s="277"/>
      <c r="E165" s="278"/>
      <c r="F165" s="279"/>
      <c r="G165" s="280"/>
      <c r="H165" s="281"/>
      <c r="I165" s="278"/>
      <c r="J165" s="278"/>
      <c r="K165" s="280"/>
      <c r="L165" s="280"/>
      <c r="M165" s="280"/>
      <c r="N165" s="282"/>
      <c r="O165" s="278"/>
      <c r="P165" s="283"/>
      <c r="Q165" s="280"/>
      <c r="R165" s="284"/>
      <c r="S165" s="285"/>
      <c r="T165" s="278"/>
      <c r="U165" s="283"/>
      <c r="V165" s="280"/>
      <c r="W165" s="284"/>
      <c r="X165" s="286"/>
      <c r="Y165" s="278"/>
      <c r="Z165" s="283"/>
      <c r="AA165" s="280"/>
      <c r="AB165" s="284"/>
      <c r="AC165" s="287"/>
      <c r="AD165" s="278"/>
      <c r="AE165" s="283"/>
      <c r="AF165" s="280"/>
      <c r="AG165" s="250"/>
      <c r="AH165" s="250"/>
      <c r="AI165" s="250"/>
      <c r="AJ165" s="14"/>
    </row>
    <row r="166" spans="1:36" x14ac:dyDescent="0.25">
      <c r="A166" s="248"/>
      <c r="B166" s="276"/>
      <c r="C166" s="250"/>
      <c r="D166" s="277"/>
      <c r="E166" s="278"/>
      <c r="F166" s="279"/>
      <c r="G166" s="280"/>
      <c r="H166" s="281"/>
      <c r="I166" s="278"/>
      <c r="J166" s="278"/>
      <c r="K166" s="280"/>
      <c r="L166" s="280"/>
      <c r="M166" s="280"/>
      <c r="N166" s="282"/>
      <c r="O166" s="278"/>
      <c r="P166" s="283"/>
      <c r="Q166" s="280"/>
      <c r="R166" s="284"/>
      <c r="S166" s="285"/>
      <c r="T166" s="278"/>
      <c r="U166" s="283"/>
      <c r="V166" s="280"/>
      <c r="W166" s="284"/>
      <c r="X166" s="286"/>
      <c r="Y166" s="278"/>
      <c r="Z166" s="283"/>
      <c r="AA166" s="280"/>
      <c r="AB166" s="284"/>
      <c r="AC166" s="287"/>
      <c r="AD166" s="278"/>
      <c r="AE166" s="283"/>
      <c r="AF166" s="280"/>
      <c r="AG166" s="250"/>
      <c r="AH166" s="250"/>
      <c r="AI166" s="250"/>
      <c r="AJ166" s="14"/>
    </row>
    <row r="167" spans="1:36" x14ac:dyDescent="0.25">
      <c r="A167" s="248"/>
      <c r="B167" s="276"/>
      <c r="C167" s="250"/>
      <c r="D167" s="277"/>
      <c r="E167" s="278"/>
      <c r="F167" s="279"/>
      <c r="G167" s="280"/>
      <c r="H167" s="281"/>
      <c r="I167" s="278"/>
      <c r="J167" s="278"/>
      <c r="K167" s="280"/>
      <c r="L167" s="280"/>
      <c r="M167" s="280"/>
      <c r="N167" s="282"/>
      <c r="O167" s="278"/>
      <c r="P167" s="283"/>
      <c r="Q167" s="280"/>
      <c r="R167" s="284"/>
      <c r="S167" s="285"/>
      <c r="T167" s="278"/>
      <c r="U167" s="283"/>
      <c r="V167" s="280"/>
      <c r="W167" s="284"/>
      <c r="X167" s="286"/>
      <c r="Y167" s="278"/>
      <c r="Z167" s="283"/>
      <c r="AA167" s="280"/>
      <c r="AB167" s="284"/>
      <c r="AC167" s="287"/>
      <c r="AD167" s="278"/>
      <c r="AE167" s="283"/>
      <c r="AF167" s="280"/>
      <c r="AG167" s="250"/>
      <c r="AH167" s="250"/>
      <c r="AI167" s="250"/>
      <c r="AJ167" s="14"/>
    </row>
    <row r="168" spans="1:36" x14ac:dyDescent="0.25">
      <c r="A168" s="248"/>
      <c r="B168" s="276"/>
      <c r="C168" s="250"/>
      <c r="D168" s="277"/>
      <c r="E168" s="278"/>
      <c r="F168" s="279"/>
      <c r="G168" s="280"/>
      <c r="H168" s="281"/>
      <c r="I168" s="278"/>
      <c r="J168" s="278"/>
      <c r="K168" s="280"/>
      <c r="L168" s="280"/>
      <c r="M168" s="280"/>
      <c r="N168" s="282"/>
      <c r="O168" s="278"/>
      <c r="P168" s="283"/>
      <c r="Q168" s="280"/>
      <c r="R168" s="284"/>
      <c r="S168" s="285"/>
      <c r="T168" s="278"/>
      <c r="U168" s="283"/>
      <c r="V168" s="280"/>
      <c r="W168" s="284"/>
      <c r="X168" s="286"/>
      <c r="Y168" s="278"/>
      <c r="Z168" s="283"/>
      <c r="AA168" s="280"/>
      <c r="AB168" s="284"/>
      <c r="AC168" s="287"/>
      <c r="AD168" s="278"/>
      <c r="AE168" s="283"/>
      <c r="AF168" s="280"/>
      <c r="AG168" s="250"/>
      <c r="AH168" s="250"/>
      <c r="AI168" s="250"/>
      <c r="AJ168" s="14"/>
    </row>
    <row r="169" spans="1:36" x14ac:dyDescent="0.25">
      <c r="A169" s="248"/>
      <c r="B169" s="276"/>
      <c r="C169" s="250"/>
      <c r="D169" s="277"/>
      <c r="E169" s="278"/>
      <c r="F169" s="279"/>
      <c r="G169" s="280"/>
      <c r="H169" s="281"/>
      <c r="I169" s="278"/>
      <c r="J169" s="278"/>
      <c r="K169" s="280"/>
      <c r="L169" s="280"/>
      <c r="M169" s="280"/>
      <c r="N169" s="282"/>
      <c r="O169" s="278"/>
      <c r="P169" s="283"/>
      <c r="Q169" s="280"/>
      <c r="R169" s="284"/>
      <c r="S169" s="285"/>
      <c r="T169" s="278"/>
      <c r="U169" s="283"/>
      <c r="V169" s="280"/>
      <c r="W169" s="284"/>
      <c r="X169" s="286"/>
      <c r="Y169" s="278"/>
      <c r="Z169" s="283"/>
      <c r="AA169" s="280"/>
      <c r="AB169" s="284"/>
      <c r="AC169" s="287"/>
      <c r="AD169" s="278"/>
      <c r="AE169" s="283"/>
      <c r="AF169" s="280"/>
      <c r="AG169" s="250"/>
      <c r="AH169" s="250"/>
      <c r="AI169" s="250"/>
      <c r="AJ169" s="14"/>
    </row>
    <row r="170" spans="1:36" x14ac:dyDescent="0.25">
      <c r="A170" s="248"/>
      <c r="B170" s="276"/>
      <c r="C170" s="250"/>
      <c r="D170" s="277"/>
      <c r="E170" s="278"/>
      <c r="F170" s="279"/>
      <c r="G170" s="280"/>
      <c r="H170" s="281"/>
      <c r="I170" s="278"/>
      <c r="J170" s="278"/>
      <c r="K170" s="280"/>
      <c r="L170" s="280"/>
      <c r="M170" s="280"/>
      <c r="N170" s="282"/>
      <c r="O170" s="278"/>
      <c r="P170" s="283"/>
      <c r="Q170" s="280"/>
      <c r="R170" s="284"/>
      <c r="S170" s="285"/>
      <c r="T170" s="278"/>
      <c r="U170" s="283"/>
      <c r="V170" s="280"/>
      <c r="W170" s="284"/>
      <c r="X170" s="286"/>
      <c r="Y170" s="278"/>
      <c r="Z170" s="283"/>
      <c r="AA170" s="280"/>
      <c r="AB170" s="284"/>
      <c r="AC170" s="287"/>
      <c r="AD170" s="278"/>
      <c r="AE170" s="283"/>
      <c r="AF170" s="280"/>
      <c r="AG170" s="250"/>
      <c r="AH170" s="250"/>
      <c r="AI170" s="250"/>
      <c r="AJ170" s="14"/>
    </row>
    <row r="171" spans="1:36" x14ac:dyDescent="0.25">
      <c r="A171" s="248"/>
      <c r="B171" s="276"/>
      <c r="C171" s="250"/>
      <c r="D171" s="277"/>
      <c r="E171" s="278"/>
      <c r="F171" s="279"/>
      <c r="G171" s="280"/>
      <c r="H171" s="281"/>
      <c r="I171" s="278"/>
      <c r="J171" s="278"/>
      <c r="K171" s="280"/>
      <c r="L171" s="280"/>
      <c r="M171" s="280"/>
      <c r="N171" s="282"/>
      <c r="O171" s="278"/>
      <c r="P171" s="283"/>
      <c r="Q171" s="280"/>
      <c r="R171" s="284"/>
      <c r="S171" s="285"/>
      <c r="T171" s="278"/>
      <c r="U171" s="283"/>
      <c r="V171" s="280"/>
      <c r="W171" s="284"/>
      <c r="X171" s="286"/>
      <c r="Y171" s="278"/>
      <c r="Z171" s="283"/>
      <c r="AA171" s="280"/>
      <c r="AB171" s="284"/>
      <c r="AC171" s="287"/>
      <c r="AD171" s="278"/>
      <c r="AE171" s="283"/>
      <c r="AF171" s="280"/>
      <c r="AG171" s="250"/>
      <c r="AH171" s="250"/>
      <c r="AI171" s="250"/>
      <c r="AJ171" s="14"/>
    </row>
    <row r="172" spans="1:36" x14ac:dyDescent="0.25">
      <c r="A172" s="248"/>
      <c r="B172" s="276"/>
      <c r="C172" s="250"/>
      <c r="D172" s="277"/>
      <c r="E172" s="278"/>
      <c r="F172" s="279"/>
      <c r="G172" s="280"/>
      <c r="H172" s="281"/>
      <c r="I172" s="278"/>
      <c r="J172" s="278"/>
      <c r="K172" s="280"/>
      <c r="L172" s="280"/>
      <c r="M172" s="280"/>
      <c r="N172" s="282"/>
      <c r="O172" s="278"/>
      <c r="P172" s="283"/>
      <c r="Q172" s="280"/>
      <c r="R172" s="284"/>
      <c r="S172" s="285"/>
      <c r="T172" s="278"/>
      <c r="U172" s="283"/>
      <c r="V172" s="280"/>
      <c r="W172" s="284"/>
      <c r="X172" s="286"/>
      <c r="Y172" s="278"/>
      <c r="Z172" s="283"/>
      <c r="AA172" s="280"/>
      <c r="AB172" s="284"/>
      <c r="AC172" s="287"/>
      <c r="AD172" s="278"/>
      <c r="AE172" s="283"/>
      <c r="AF172" s="280"/>
      <c r="AG172" s="250"/>
      <c r="AH172" s="250"/>
      <c r="AI172" s="250"/>
      <c r="AJ172" s="14"/>
    </row>
    <row r="173" spans="1:36" x14ac:dyDescent="0.25">
      <c r="A173" s="248"/>
      <c r="B173" s="276"/>
      <c r="C173" s="250"/>
      <c r="D173" s="277"/>
      <c r="E173" s="278"/>
      <c r="F173" s="279"/>
      <c r="G173" s="280"/>
      <c r="H173" s="281"/>
      <c r="I173" s="278"/>
      <c r="J173" s="278"/>
      <c r="K173" s="280"/>
      <c r="L173" s="280"/>
      <c r="M173" s="280"/>
      <c r="N173" s="282"/>
      <c r="O173" s="278"/>
      <c r="P173" s="283"/>
      <c r="Q173" s="280"/>
      <c r="R173" s="284"/>
      <c r="S173" s="285"/>
      <c r="T173" s="278"/>
      <c r="U173" s="283"/>
      <c r="V173" s="280"/>
      <c r="W173" s="284"/>
      <c r="X173" s="286"/>
      <c r="Y173" s="278"/>
      <c r="Z173" s="283"/>
      <c r="AA173" s="280"/>
      <c r="AB173" s="284"/>
      <c r="AC173" s="287"/>
      <c r="AD173" s="278"/>
      <c r="AE173" s="283"/>
      <c r="AF173" s="280"/>
      <c r="AG173" s="250"/>
      <c r="AH173" s="250"/>
      <c r="AI173" s="250"/>
      <c r="AJ173" s="14"/>
    </row>
    <row r="174" spans="1:36" x14ac:dyDescent="0.25">
      <c r="A174" s="248"/>
      <c r="B174" s="276"/>
      <c r="C174" s="250"/>
      <c r="D174" s="277"/>
      <c r="E174" s="278"/>
      <c r="F174" s="279"/>
      <c r="G174" s="280"/>
      <c r="H174" s="281"/>
      <c r="I174" s="278"/>
      <c r="J174" s="278"/>
      <c r="K174" s="280"/>
      <c r="L174" s="280"/>
      <c r="M174" s="280"/>
      <c r="N174" s="282"/>
      <c r="O174" s="278"/>
      <c r="P174" s="283"/>
      <c r="Q174" s="280"/>
      <c r="R174" s="284"/>
      <c r="S174" s="285"/>
      <c r="T174" s="278"/>
      <c r="U174" s="283"/>
      <c r="V174" s="280"/>
      <c r="W174" s="284"/>
      <c r="X174" s="286"/>
      <c r="Y174" s="278"/>
      <c r="Z174" s="283"/>
      <c r="AA174" s="280"/>
      <c r="AB174" s="284"/>
      <c r="AC174" s="287"/>
      <c r="AD174" s="278"/>
      <c r="AE174" s="283"/>
      <c r="AF174" s="280"/>
      <c r="AG174" s="250"/>
      <c r="AH174" s="250"/>
      <c r="AI174" s="250"/>
      <c r="AJ174" s="14"/>
    </row>
    <row r="175" spans="1:36" x14ac:dyDescent="0.25">
      <c r="A175" s="248"/>
      <c r="B175" s="276"/>
      <c r="C175" s="250"/>
      <c r="D175" s="277"/>
      <c r="E175" s="278"/>
      <c r="F175" s="279"/>
      <c r="G175" s="280"/>
      <c r="H175" s="281"/>
      <c r="I175" s="278"/>
      <c r="J175" s="278"/>
      <c r="K175" s="280"/>
      <c r="L175" s="280"/>
      <c r="M175" s="280"/>
      <c r="N175" s="282"/>
      <c r="O175" s="278"/>
      <c r="P175" s="283"/>
      <c r="Q175" s="280"/>
      <c r="R175" s="284"/>
      <c r="S175" s="285"/>
      <c r="T175" s="278"/>
      <c r="U175" s="283"/>
      <c r="V175" s="280"/>
      <c r="W175" s="284"/>
      <c r="X175" s="286"/>
      <c r="Y175" s="278"/>
      <c r="Z175" s="283"/>
      <c r="AA175" s="280"/>
      <c r="AB175" s="284"/>
      <c r="AC175" s="287"/>
      <c r="AD175" s="278"/>
      <c r="AE175" s="283"/>
      <c r="AF175" s="280"/>
      <c r="AG175" s="250"/>
      <c r="AH175" s="250"/>
      <c r="AI175" s="250"/>
      <c r="AJ175" s="14"/>
    </row>
    <row r="176" spans="1:36" x14ac:dyDescent="0.25">
      <c r="A176" s="248"/>
      <c r="B176" s="276"/>
      <c r="C176" s="250"/>
      <c r="D176" s="277"/>
      <c r="E176" s="278"/>
      <c r="F176" s="279"/>
      <c r="G176" s="280"/>
      <c r="H176" s="281"/>
      <c r="I176" s="278"/>
      <c r="J176" s="278"/>
      <c r="K176" s="280"/>
      <c r="L176" s="280"/>
      <c r="M176" s="280"/>
      <c r="N176" s="282"/>
      <c r="O176" s="278"/>
      <c r="P176" s="283"/>
      <c r="Q176" s="280"/>
      <c r="R176" s="284"/>
      <c r="S176" s="285"/>
      <c r="T176" s="278"/>
      <c r="U176" s="283"/>
      <c r="V176" s="280"/>
      <c r="W176" s="284"/>
      <c r="X176" s="286"/>
      <c r="Y176" s="278"/>
      <c r="Z176" s="283"/>
      <c r="AA176" s="280"/>
      <c r="AB176" s="284"/>
      <c r="AC176" s="287"/>
      <c r="AD176" s="278"/>
      <c r="AE176" s="283"/>
      <c r="AF176" s="280"/>
      <c r="AG176" s="250"/>
      <c r="AH176" s="250"/>
      <c r="AI176" s="250"/>
      <c r="AJ176" s="14"/>
    </row>
    <row r="177" spans="1:36" x14ac:dyDescent="0.25">
      <c r="A177" s="248"/>
      <c r="B177" s="276"/>
      <c r="C177" s="250"/>
      <c r="D177" s="277"/>
      <c r="E177" s="278"/>
      <c r="F177" s="279"/>
      <c r="G177" s="280"/>
      <c r="H177" s="281"/>
      <c r="I177" s="278"/>
      <c r="J177" s="278"/>
      <c r="K177" s="280"/>
      <c r="L177" s="280"/>
      <c r="M177" s="280"/>
      <c r="N177" s="282"/>
      <c r="O177" s="278"/>
      <c r="P177" s="283"/>
      <c r="Q177" s="280"/>
      <c r="R177" s="284"/>
      <c r="S177" s="285"/>
      <c r="T177" s="278"/>
      <c r="U177" s="283"/>
      <c r="V177" s="280"/>
      <c r="W177" s="284"/>
      <c r="X177" s="286"/>
      <c r="Y177" s="278"/>
      <c r="Z177" s="283"/>
      <c r="AA177" s="280"/>
      <c r="AB177" s="284"/>
      <c r="AC177" s="287"/>
      <c r="AD177" s="278"/>
      <c r="AE177" s="283"/>
      <c r="AF177" s="280"/>
      <c r="AG177" s="250"/>
      <c r="AH177" s="250"/>
      <c r="AI177" s="250"/>
      <c r="AJ177" s="14"/>
    </row>
    <row r="178" spans="1:36" x14ac:dyDescent="0.25">
      <c r="A178" s="248"/>
      <c r="B178" s="276"/>
      <c r="C178" s="250"/>
      <c r="D178" s="277"/>
      <c r="E178" s="278"/>
      <c r="F178" s="279"/>
      <c r="G178" s="280"/>
      <c r="H178" s="281"/>
      <c r="I178" s="278"/>
      <c r="J178" s="278"/>
      <c r="K178" s="280"/>
      <c r="L178" s="280"/>
      <c r="M178" s="280"/>
      <c r="N178" s="282"/>
      <c r="O178" s="278"/>
      <c r="P178" s="283"/>
      <c r="Q178" s="280"/>
      <c r="R178" s="284"/>
      <c r="S178" s="285"/>
      <c r="T178" s="278"/>
      <c r="U178" s="283"/>
      <c r="V178" s="280"/>
      <c r="W178" s="284"/>
      <c r="X178" s="286"/>
      <c r="Y178" s="278"/>
      <c r="Z178" s="283"/>
      <c r="AA178" s="280"/>
      <c r="AB178" s="284"/>
      <c r="AC178" s="287"/>
      <c r="AD178" s="278"/>
      <c r="AE178" s="283"/>
      <c r="AF178" s="280"/>
      <c r="AG178" s="250"/>
      <c r="AH178" s="250"/>
      <c r="AI178" s="250"/>
      <c r="AJ178" s="14"/>
    </row>
    <row r="179" spans="1:36" x14ac:dyDescent="0.25">
      <c r="A179" s="248"/>
      <c r="B179" s="276"/>
      <c r="C179" s="250"/>
      <c r="D179" s="277"/>
      <c r="E179" s="278"/>
      <c r="F179" s="279"/>
      <c r="G179" s="280"/>
      <c r="H179" s="281"/>
      <c r="I179" s="278"/>
      <c r="J179" s="278"/>
      <c r="K179" s="280"/>
      <c r="L179" s="280"/>
      <c r="M179" s="280"/>
      <c r="N179" s="282"/>
      <c r="O179" s="278"/>
      <c r="P179" s="283"/>
      <c r="Q179" s="280"/>
      <c r="R179" s="284"/>
      <c r="S179" s="285"/>
      <c r="T179" s="278"/>
      <c r="U179" s="283"/>
      <c r="V179" s="280"/>
      <c r="W179" s="284"/>
      <c r="X179" s="286"/>
      <c r="Y179" s="278"/>
      <c r="Z179" s="283"/>
      <c r="AA179" s="280"/>
      <c r="AB179" s="284"/>
      <c r="AC179" s="287"/>
      <c r="AD179" s="278"/>
      <c r="AE179" s="283"/>
      <c r="AF179" s="280"/>
      <c r="AG179" s="250"/>
      <c r="AH179" s="250"/>
      <c r="AI179" s="250"/>
      <c r="AJ179" s="14"/>
    </row>
    <row r="180" spans="1:36" x14ac:dyDescent="0.25">
      <c r="A180" s="248"/>
      <c r="B180" s="276"/>
      <c r="C180" s="250"/>
      <c r="D180" s="277"/>
      <c r="E180" s="278"/>
      <c r="F180" s="279"/>
      <c r="G180" s="280"/>
      <c r="H180" s="281"/>
      <c r="I180" s="278"/>
      <c r="J180" s="278"/>
      <c r="K180" s="280"/>
      <c r="L180" s="280"/>
      <c r="M180" s="280"/>
      <c r="N180" s="282"/>
      <c r="O180" s="278"/>
      <c r="P180" s="283"/>
      <c r="Q180" s="280"/>
      <c r="R180" s="284"/>
      <c r="S180" s="285"/>
      <c r="T180" s="278"/>
      <c r="U180" s="283"/>
      <c r="V180" s="280"/>
      <c r="W180" s="284"/>
      <c r="X180" s="286"/>
      <c r="Y180" s="278"/>
      <c r="Z180" s="283"/>
      <c r="AA180" s="280"/>
      <c r="AB180" s="284"/>
      <c r="AC180" s="287"/>
      <c r="AD180" s="278"/>
      <c r="AE180" s="283"/>
      <c r="AF180" s="280"/>
      <c r="AG180" s="250"/>
      <c r="AH180" s="250"/>
      <c r="AI180" s="250"/>
      <c r="AJ180" s="14"/>
    </row>
    <row r="181" spans="1:36" x14ac:dyDescent="0.25">
      <c r="A181" s="248"/>
      <c r="B181" s="276"/>
      <c r="C181" s="250"/>
      <c r="D181" s="277"/>
      <c r="E181" s="278"/>
      <c r="F181" s="279"/>
      <c r="G181" s="280"/>
      <c r="H181" s="281"/>
      <c r="I181" s="278"/>
      <c r="J181" s="278"/>
      <c r="K181" s="280"/>
      <c r="L181" s="280"/>
      <c r="M181" s="280"/>
      <c r="N181" s="282"/>
      <c r="O181" s="278"/>
      <c r="P181" s="283"/>
      <c r="Q181" s="280"/>
      <c r="R181" s="284"/>
      <c r="S181" s="285"/>
      <c r="T181" s="278"/>
      <c r="U181" s="283"/>
      <c r="V181" s="280"/>
      <c r="W181" s="284"/>
      <c r="X181" s="286"/>
      <c r="Y181" s="278"/>
      <c r="Z181" s="283"/>
      <c r="AA181" s="280"/>
      <c r="AB181" s="284"/>
      <c r="AC181" s="287"/>
      <c r="AD181" s="278"/>
      <c r="AE181" s="283"/>
      <c r="AF181" s="280"/>
      <c r="AG181" s="250"/>
      <c r="AH181" s="250"/>
      <c r="AI181" s="250"/>
      <c r="AJ181" s="14"/>
    </row>
    <row r="182" spans="1:36" x14ac:dyDescent="0.25">
      <c r="A182" s="248"/>
      <c r="B182" s="276"/>
      <c r="C182" s="250"/>
      <c r="D182" s="277"/>
      <c r="E182" s="278"/>
      <c r="F182" s="279"/>
      <c r="G182" s="280"/>
      <c r="H182" s="281"/>
      <c r="I182" s="278"/>
      <c r="J182" s="278"/>
      <c r="K182" s="280"/>
      <c r="L182" s="280"/>
      <c r="M182" s="280"/>
      <c r="N182" s="282"/>
      <c r="O182" s="278"/>
      <c r="P182" s="283"/>
      <c r="Q182" s="280"/>
      <c r="R182" s="284"/>
      <c r="S182" s="285"/>
      <c r="T182" s="278"/>
      <c r="U182" s="283"/>
      <c r="V182" s="280"/>
      <c r="W182" s="284"/>
      <c r="X182" s="286"/>
      <c r="Y182" s="278"/>
      <c r="Z182" s="283"/>
      <c r="AA182" s="280"/>
      <c r="AB182" s="284"/>
      <c r="AC182" s="287"/>
      <c r="AD182" s="278"/>
      <c r="AE182" s="283"/>
      <c r="AF182" s="280"/>
      <c r="AG182" s="250"/>
      <c r="AH182" s="250"/>
      <c r="AI182" s="250"/>
      <c r="AJ182" s="14"/>
    </row>
    <row r="183" spans="1:36" x14ac:dyDescent="0.25">
      <c r="A183" s="248"/>
      <c r="B183" s="276"/>
      <c r="C183" s="250"/>
      <c r="D183" s="277"/>
      <c r="E183" s="278"/>
      <c r="F183" s="279"/>
      <c r="G183" s="280"/>
      <c r="H183" s="281"/>
      <c r="I183" s="278"/>
      <c r="J183" s="278"/>
      <c r="K183" s="280"/>
      <c r="L183" s="280"/>
      <c r="M183" s="280"/>
      <c r="N183" s="282"/>
      <c r="O183" s="278"/>
      <c r="P183" s="283"/>
      <c r="Q183" s="280"/>
      <c r="R183" s="284"/>
      <c r="S183" s="285"/>
      <c r="T183" s="278"/>
      <c r="U183" s="283"/>
      <c r="V183" s="280"/>
      <c r="W183" s="284"/>
      <c r="X183" s="286"/>
      <c r="Y183" s="278"/>
      <c r="Z183" s="283"/>
      <c r="AA183" s="280"/>
      <c r="AB183" s="284"/>
      <c r="AC183" s="287"/>
      <c r="AD183" s="278"/>
      <c r="AE183" s="283"/>
      <c r="AF183" s="280"/>
      <c r="AG183" s="250"/>
      <c r="AH183" s="250"/>
      <c r="AI183" s="250"/>
      <c r="AJ183" s="14"/>
    </row>
    <row r="184" spans="1:36" x14ac:dyDescent="0.25">
      <c r="A184" s="248"/>
      <c r="B184" s="276"/>
      <c r="C184" s="250"/>
      <c r="D184" s="277"/>
      <c r="E184" s="278"/>
      <c r="F184" s="279"/>
      <c r="G184" s="280"/>
      <c r="H184" s="281"/>
      <c r="I184" s="278"/>
      <c r="J184" s="278"/>
      <c r="K184" s="280"/>
      <c r="L184" s="280"/>
      <c r="M184" s="280"/>
      <c r="N184" s="282"/>
      <c r="O184" s="278"/>
      <c r="P184" s="283"/>
      <c r="Q184" s="280"/>
      <c r="R184" s="284"/>
      <c r="S184" s="285"/>
      <c r="T184" s="278"/>
      <c r="U184" s="283"/>
      <c r="V184" s="280"/>
      <c r="W184" s="284"/>
      <c r="X184" s="286"/>
      <c r="Y184" s="278"/>
      <c r="Z184" s="283"/>
      <c r="AA184" s="280"/>
      <c r="AB184" s="284"/>
      <c r="AC184" s="287"/>
      <c r="AD184" s="278"/>
      <c r="AE184" s="283"/>
      <c r="AF184" s="280"/>
      <c r="AG184" s="250"/>
      <c r="AH184" s="250"/>
      <c r="AI184" s="250"/>
      <c r="AJ184" s="14"/>
    </row>
    <row r="185" spans="1:36" x14ac:dyDescent="0.25">
      <c r="A185" s="248"/>
      <c r="B185" s="276"/>
      <c r="C185" s="250"/>
      <c r="D185" s="277"/>
      <c r="E185" s="278"/>
      <c r="F185" s="279"/>
      <c r="G185" s="280"/>
      <c r="H185" s="281"/>
      <c r="I185" s="278"/>
      <c r="J185" s="278"/>
      <c r="K185" s="280"/>
      <c r="L185" s="280"/>
      <c r="M185" s="280"/>
      <c r="N185" s="282"/>
      <c r="O185" s="278"/>
      <c r="P185" s="283"/>
      <c r="Q185" s="280"/>
      <c r="R185" s="284"/>
      <c r="S185" s="285"/>
      <c r="T185" s="278"/>
      <c r="U185" s="283"/>
      <c r="V185" s="280"/>
      <c r="W185" s="284"/>
      <c r="X185" s="286"/>
      <c r="Y185" s="278"/>
      <c r="Z185" s="283"/>
      <c r="AA185" s="280"/>
      <c r="AB185" s="284"/>
      <c r="AC185" s="287"/>
      <c r="AD185" s="278"/>
      <c r="AE185" s="283"/>
      <c r="AF185" s="280"/>
      <c r="AG185" s="250"/>
      <c r="AH185" s="250"/>
      <c r="AI185" s="250"/>
      <c r="AJ185" s="14"/>
    </row>
    <row r="186" spans="1:36" x14ac:dyDescent="0.25">
      <c r="A186" s="248"/>
      <c r="B186" s="276"/>
      <c r="C186" s="250"/>
      <c r="D186" s="277"/>
      <c r="E186" s="278"/>
      <c r="F186" s="279"/>
      <c r="G186" s="280"/>
      <c r="H186" s="281"/>
      <c r="I186" s="278"/>
      <c r="J186" s="278"/>
      <c r="K186" s="280"/>
      <c r="L186" s="280"/>
      <c r="M186" s="280"/>
      <c r="N186" s="282"/>
      <c r="O186" s="278"/>
      <c r="P186" s="283"/>
      <c r="Q186" s="280"/>
      <c r="R186" s="284"/>
      <c r="S186" s="285"/>
      <c r="T186" s="278"/>
      <c r="U186" s="283"/>
      <c r="V186" s="280"/>
      <c r="W186" s="284"/>
      <c r="X186" s="286"/>
      <c r="Y186" s="278"/>
      <c r="Z186" s="283"/>
      <c r="AA186" s="280"/>
      <c r="AB186" s="284"/>
      <c r="AC186" s="287"/>
      <c r="AD186" s="278"/>
      <c r="AE186" s="283"/>
      <c r="AF186" s="280"/>
      <c r="AG186" s="250"/>
      <c r="AH186" s="250"/>
      <c r="AI186" s="250"/>
      <c r="AJ186" s="14"/>
    </row>
    <row r="187" spans="1:36" x14ac:dyDescent="0.25">
      <c r="A187" s="248"/>
      <c r="B187" s="276"/>
      <c r="C187" s="250"/>
      <c r="D187" s="277"/>
      <c r="E187" s="278"/>
      <c r="F187" s="279"/>
      <c r="G187" s="280"/>
      <c r="H187" s="281"/>
      <c r="I187" s="278"/>
      <c r="J187" s="278"/>
      <c r="K187" s="280"/>
      <c r="L187" s="280"/>
      <c r="M187" s="280"/>
      <c r="N187" s="282"/>
      <c r="O187" s="278"/>
      <c r="P187" s="283"/>
      <c r="Q187" s="280"/>
      <c r="R187" s="284"/>
      <c r="S187" s="285"/>
      <c r="T187" s="278"/>
      <c r="U187" s="283"/>
      <c r="V187" s="280"/>
      <c r="W187" s="284"/>
      <c r="X187" s="286"/>
      <c r="Y187" s="278"/>
      <c r="Z187" s="283"/>
      <c r="AA187" s="280"/>
      <c r="AB187" s="284"/>
      <c r="AC187" s="287"/>
      <c r="AD187" s="278"/>
      <c r="AE187" s="283"/>
      <c r="AF187" s="280"/>
      <c r="AG187" s="250"/>
      <c r="AH187" s="250"/>
      <c r="AI187" s="250"/>
      <c r="AJ187" s="14"/>
    </row>
    <row r="188" spans="1:36" x14ac:dyDescent="0.25">
      <c r="A188" s="248"/>
      <c r="B188" s="276"/>
      <c r="C188" s="250"/>
      <c r="D188" s="277"/>
      <c r="E188" s="278"/>
      <c r="F188" s="279"/>
      <c r="G188" s="280"/>
      <c r="H188" s="281"/>
      <c r="I188" s="278"/>
      <c r="J188" s="278"/>
      <c r="K188" s="280"/>
      <c r="L188" s="280"/>
      <c r="M188" s="280"/>
      <c r="N188" s="282"/>
      <c r="O188" s="278"/>
      <c r="P188" s="283"/>
      <c r="Q188" s="280"/>
      <c r="R188" s="284"/>
      <c r="S188" s="285"/>
      <c r="T188" s="278"/>
      <c r="U188" s="283"/>
      <c r="V188" s="280"/>
      <c r="W188" s="284"/>
      <c r="X188" s="286"/>
      <c r="Y188" s="278"/>
      <c r="Z188" s="283"/>
      <c r="AA188" s="280"/>
      <c r="AB188" s="284"/>
      <c r="AC188" s="287"/>
      <c r="AD188" s="278"/>
      <c r="AE188" s="283"/>
      <c r="AF188" s="280"/>
      <c r="AG188" s="250"/>
      <c r="AH188" s="250"/>
      <c r="AI188" s="250"/>
      <c r="AJ188" s="14"/>
    </row>
    <row r="189" spans="1:36" x14ac:dyDescent="0.25">
      <c r="A189" s="248"/>
      <c r="B189" s="276"/>
      <c r="C189" s="250"/>
      <c r="D189" s="277"/>
      <c r="E189" s="278"/>
      <c r="F189" s="279"/>
      <c r="G189" s="280"/>
      <c r="H189" s="281"/>
      <c r="I189" s="278"/>
      <c r="J189" s="278"/>
      <c r="K189" s="280"/>
      <c r="L189" s="280"/>
      <c r="M189" s="280"/>
      <c r="N189" s="282"/>
      <c r="O189" s="278"/>
      <c r="P189" s="283"/>
      <c r="Q189" s="280"/>
      <c r="R189" s="284"/>
      <c r="S189" s="285"/>
      <c r="T189" s="278"/>
      <c r="U189" s="283"/>
      <c r="V189" s="280"/>
      <c r="W189" s="284"/>
      <c r="X189" s="286"/>
      <c r="Y189" s="278"/>
      <c r="Z189" s="283"/>
      <c r="AA189" s="280"/>
      <c r="AB189" s="284"/>
      <c r="AC189" s="287"/>
      <c r="AD189" s="278"/>
      <c r="AE189" s="283"/>
      <c r="AF189" s="280"/>
      <c r="AG189" s="250"/>
      <c r="AH189" s="250"/>
      <c r="AI189" s="250"/>
      <c r="AJ189" s="14"/>
    </row>
    <row r="190" spans="1:36" x14ac:dyDescent="0.25">
      <c r="A190" s="248"/>
      <c r="B190" s="276"/>
      <c r="C190" s="250"/>
      <c r="D190" s="277"/>
      <c r="E190" s="278"/>
      <c r="F190" s="279"/>
      <c r="G190" s="280"/>
      <c r="H190" s="281"/>
      <c r="I190" s="278"/>
      <c r="J190" s="278"/>
      <c r="K190" s="280"/>
      <c r="L190" s="280"/>
      <c r="M190" s="280"/>
      <c r="N190" s="282"/>
      <c r="O190" s="278"/>
      <c r="P190" s="283"/>
      <c r="Q190" s="280"/>
      <c r="R190" s="284"/>
      <c r="S190" s="285"/>
      <c r="T190" s="278"/>
      <c r="U190" s="283"/>
      <c r="V190" s="280"/>
      <c r="W190" s="284"/>
      <c r="X190" s="286"/>
      <c r="Y190" s="278"/>
      <c r="Z190" s="283"/>
      <c r="AA190" s="280"/>
      <c r="AB190" s="284"/>
      <c r="AC190" s="287"/>
      <c r="AD190" s="278"/>
      <c r="AE190" s="283"/>
      <c r="AF190" s="280"/>
      <c r="AG190" s="250"/>
      <c r="AH190" s="250"/>
      <c r="AI190" s="250"/>
      <c r="AJ190" s="14"/>
    </row>
    <row r="191" spans="1:36" x14ac:dyDescent="0.25">
      <c r="A191" s="248"/>
      <c r="B191" s="276"/>
      <c r="C191" s="250"/>
      <c r="D191" s="277"/>
      <c r="E191" s="278"/>
      <c r="F191" s="279"/>
      <c r="G191" s="280"/>
      <c r="H191" s="281"/>
      <c r="I191" s="278"/>
      <c r="J191" s="278"/>
      <c r="K191" s="280"/>
      <c r="L191" s="280"/>
      <c r="M191" s="280"/>
      <c r="N191" s="282"/>
      <c r="O191" s="278"/>
      <c r="P191" s="283"/>
      <c r="Q191" s="280"/>
      <c r="R191" s="284"/>
      <c r="S191" s="285"/>
      <c r="T191" s="278"/>
      <c r="U191" s="283"/>
      <c r="V191" s="280"/>
      <c r="W191" s="284"/>
      <c r="X191" s="286"/>
      <c r="Y191" s="278"/>
      <c r="Z191" s="283"/>
      <c r="AA191" s="280"/>
      <c r="AB191" s="284"/>
      <c r="AC191" s="287"/>
      <c r="AD191" s="278"/>
      <c r="AE191" s="283"/>
      <c r="AF191" s="280"/>
      <c r="AG191" s="250"/>
      <c r="AH191" s="250"/>
      <c r="AI191" s="250"/>
      <c r="AJ191" s="14"/>
    </row>
    <row r="192" spans="1:36" x14ac:dyDescent="0.25">
      <c r="A192" s="248"/>
      <c r="B192" s="276"/>
      <c r="C192" s="250"/>
      <c r="D192" s="277"/>
      <c r="E192" s="278"/>
      <c r="F192" s="279"/>
      <c r="G192" s="280"/>
      <c r="H192" s="281"/>
      <c r="I192" s="278"/>
      <c r="J192" s="278"/>
      <c r="K192" s="280"/>
      <c r="L192" s="280"/>
      <c r="M192" s="280"/>
      <c r="N192" s="282"/>
      <c r="O192" s="278"/>
      <c r="P192" s="283"/>
      <c r="Q192" s="280"/>
      <c r="R192" s="284"/>
      <c r="S192" s="285"/>
      <c r="T192" s="278"/>
      <c r="U192" s="283"/>
      <c r="V192" s="280"/>
      <c r="W192" s="284"/>
      <c r="X192" s="286"/>
      <c r="Y192" s="278"/>
      <c r="Z192" s="283"/>
      <c r="AA192" s="280"/>
      <c r="AB192" s="284"/>
      <c r="AC192" s="287"/>
      <c r="AD192" s="278"/>
      <c r="AE192" s="283"/>
      <c r="AF192" s="280"/>
      <c r="AG192" s="250"/>
      <c r="AH192" s="250"/>
      <c r="AI192" s="250"/>
      <c r="AJ192" s="14"/>
    </row>
    <row r="193" spans="1:36" x14ac:dyDescent="0.25">
      <c r="A193" s="248"/>
      <c r="B193" s="276"/>
      <c r="C193" s="250"/>
      <c r="D193" s="277"/>
      <c r="E193" s="278"/>
      <c r="F193" s="279"/>
      <c r="G193" s="280"/>
      <c r="H193" s="281"/>
      <c r="I193" s="278"/>
      <c r="J193" s="278"/>
      <c r="K193" s="280"/>
      <c r="L193" s="280"/>
      <c r="M193" s="280"/>
      <c r="N193" s="282"/>
      <c r="O193" s="278"/>
      <c r="P193" s="283"/>
      <c r="Q193" s="280"/>
      <c r="R193" s="284"/>
      <c r="S193" s="285"/>
      <c r="T193" s="278"/>
      <c r="U193" s="283"/>
      <c r="V193" s="280"/>
      <c r="W193" s="284"/>
      <c r="X193" s="286"/>
      <c r="Y193" s="278"/>
      <c r="Z193" s="283"/>
      <c r="AA193" s="280"/>
      <c r="AB193" s="284"/>
      <c r="AC193" s="287"/>
      <c r="AD193" s="278"/>
      <c r="AE193" s="283"/>
      <c r="AF193" s="280"/>
      <c r="AG193" s="250"/>
      <c r="AH193" s="250"/>
      <c r="AI193" s="250"/>
      <c r="AJ193" s="14"/>
    </row>
    <row r="194" spans="1:36" x14ac:dyDescent="0.25">
      <c r="A194" s="248"/>
      <c r="B194" s="276"/>
      <c r="C194" s="250"/>
      <c r="D194" s="277"/>
      <c r="E194" s="278"/>
      <c r="F194" s="279"/>
      <c r="G194" s="280"/>
      <c r="H194" s="281"/>
      <c r="I194" s="278"/>
      <c r="J194" s="278"/>
      <c r="K194" s="280"/>
      <c r="L194" s="280"/>
      <c r="M194" s="280"/>
      <c r="N194" s="282"/>
      <c r="O194" s="278"/>
      <c r="P194" s="283"/>
      <c r="Q194" s="280"/>
      <c r="R194" s="284"/>
      <c r="S194" s="285"/>
      <c r="T194" s="278"/>
      <c r="U194" s="283"/>
      <c r="V194" s="280"/>
      <c r="W194" s="284"/>
      <c r="X194" s="286"/>
      <c r="Y194" s="278"/>
      <c r="Z194" s="283"/>
      <c r="AA194" s="280"/>
      <c r="AB194" s="284"/>
      <c r="AC194" s="287"/>
      <c r="AD194" s="278"/>
      <c r="AE194" s="283"/>
      <c r="AF194" s="280"/>
      <c r="AG194" s="250"/>
      <c r="AH194" s="250"/>
      <c r="AI194" s="250"/>
      <c r="AJ194" s="14"/>
    </row>
    <row r="195" spans="1:36" x14ac:dyDescent="0.25">
      <c r="A195" s="248"/>
      <c r="B195" s="276"/>
      <c r="C195" s="250"/>
      <c r="D195" s="277"/>
      <c r="E195" s="278"/>
      <c r="F195" s="279"/>
      <c r="G195" s="280"/>
      <c r="H195" s="281"/>
      <c r="I195" s="278"/>
      <c r="J195" s="278"/>
      <c r="K195" s="280"/>
      <c r="L195" s="280"/>
      <c r="M195" s="280"/>
      <c r="N195" s="282"/>
      <c r="O195" s="278"/>
      <c r="P195" s="283"/>
      <c r="Q195" s="280"/>
      <c r="R195" s="284"/>
      <c r="S195" s="285"/>
      <c r="T195" s="278"/>
      <c r="U195" s="283"/>
      <c r="V195" s="280"/>
      <c r="W195" s="284"/>
      <c r="X195" s="286"/>
      <c r="Y195" s="278"/>
      <c r="Z195" s="283"/>
      <c r="AA195" s="280"/>
      <c r="AB195" s="284"/>
      <c r="AC195" s="287"/>
      <c r="AD195" s="278"/>
      <c r="AE195" s="283"/>
      <c r="AF195" s="280"/>
      <c r="AG195" s="250"/>
      <c r="AH195" s="250"/>
      <c r="AI195" s="250"/>
      <c r="AJ195" s="14"/>
    </row>
    <row r="196" spans="1:36" x14ac:dyDescent="0.25">
      <c r="A196" s="248"/>
      <c r="B196" s="276"/>
      <c r="C196" s="250"/>
      <c r="D196" s="277"/>
      <c r="E196" s="278"/>
      <c r="F196" s="279"/>
      <c r="G196" s="280"/>
      <c r="H196" s="281"/>
      <c r="I196" s="278"/>
      <c r="J196" s="278"/>
      <c r="K196" s="280"/>
      <c r="L196" s="280"/>
      <c r="M196" s="280"/>
      <c r="N196" s="282"/>
      <c r="O196" s="278"/>
      <c r="P196" s="283"/>
      <c r="Q196" s="280"/>
      <c r="R196" s="284"/>
      <c r="S196" s="285"/>
      <c r="T196" s="278"/>
      <c r="U196" s="283"/>
      <c r="V196" s="280"/>
      <c r="W196" s="284"/>
      <c r="X196" s="286"/>
      <c r="Y196" s="278"/>
      <c r="Z196" s="283"/>
      <c r="AA196" s="280"/>
      <c r="AB196" s="284"/>
      <c r="AC196" s="287"/>
      <c r="AD196" s="278"/>
      <c r="AE196" s="283"/>
      <c r="AF196" s="280"/>
      <c r="AG196" s="250"/>
      <c r="AH196" s="250"/>
      <c r="AI196" s="250"/>
      <c r="AJ196" s="14"/>
    </row>
    <row r="197" spans="1:36" x14ac:dyDescent="0.25">
      <c r="A197" s="248"/>
      <c r="B197" s="276"/>
      <c r="C197" s="250"/>
      <c r="D197" s="277"/>
      <c r="E197" s="278"/>
      <c r="F197" s="279"/>
      <c r="G197" s="280"/>
      <c r="H197" s="281"/>
      <c r="I197" s="278"/>
      <c r="J197" s="278"/>
      <c r="K197" s="280"/>
      <c r="L197" s="280"/>
      <c r="M197" s="280"/>
      <c r="N197" s="282"/>
      <c r="O197" s="278"/>
      <c r="P197" s="283"/>
      <c r="Q197" s="280"/>
      <c r="R197" s="284"/>
      <c r="S197" s="285"/>
      <c r="T197" s="278"/>
      <c r="U197" s="283"/>
      <c r="V197" s="280"/>
      <c r="W197" s="284"/>
      <c r="X197" s="286"/>
      <c r="Y197" s="278"/>
      <c r="Z197" s="283"/>
      <c r="AA197" s="280"/>
      <c r="AB197" s="284"/>
      <c r="AC197" s="287"/>
      <c r="AD197" s="278"/>
      <c r="AE197" s="283"/>
      <c r="AF197" s="280"/>
      <c r="AG197" s="250"/>
      <c r="AH197" s="250"/>
      <c r="AI197" s="250"/>
      <c r="AJ197" s="14"/>
    </row>
    <row r="198" spans="1:36" x14ac:dyDescent="0.25">
      <c r="A198" s="248"/>
      <c r="B198" s="276"/>
      <c r="C198" s="250"/>
      <c r="D198" s="277"/>
      <c r="E198" s="278"/>
      <c r="F198" s="279"/>
      <c r="G198" s="280"/>
      <c r="H198" s="281"/>
      <c r="I198" s="278"/>
      <c r="J198" s="278"/>
      <c r="K198" s="280"/>
      <c r="L198" s="280"/>
      <c r="M198" s="280"/>
      <c r="N198" s="282"/>
      <c r="O198" s="278"/>
      <c r="P198" s="283"/>
      <c r="Q198" s="280"/>
      <c r="R198" s="284"/>
      <c r="S198" s="285"/>
      <c r="T198" s="278"/>
      <c r="U198" s="283"/>
      <c r="V198" s="280"/>
      <c r="W198" s="284"/>
      <c r="X198" s="286"/>
      <c r="Y198" s="278"/>
      <c r="Z198" s="283"/>
      <c r="AA198" s="280"/>
      <c r="AB198" s="284"/>
      <c r="AC198" s="287"/>
      <c r="AD198" s="278"/>
      <c r="AE198" s="283"/>
      <c r="AF198" s="280"/>
      <c r="AG198" s="250"/>
      <c r="AH198" s="250"/>
      <c r="AI198" s="250"/>
      <c r="AJ198" s="14"/>
    </row>
    <row r="199" spans="1:36" x14ac:dyDescent="0.25">
      <c r="A199" s="248"/>
      <c r="B199" s="276"/>
      <c r="C199" s="250"/>
      <c r="D199" s="277"/>
      <c r="E199" s="278"/>
      <c r="F199" s="279"/>
      <c r="G199" s="280"/>
      <c r="H199" s="281"/>
      <c r="I199" s="278"/>
      <c r="J199" s="278"/>
      <c r="K199" s="280"/>
      <c r="L199" s="280"/>
      <c r="M199" s="280"/>
      <c r="N199" s="282"/>
      <c r="O199" s="278"/>
      <c r="P199" s="283"/>
      <c r="Q199" s="280"/>
      <c r="R199" s="284"/>
      <c r="S199" s="285"/>
      <c r="T199" s="278"/>
      <c r="U199" s="283"/>
      <c r="V199" s="280"/>
      <c r="W199" s="284"/>
      <c r="X199" s="286"/>
      <c r="Y199" s="278"/>
      <c r="Z199" s="283"/>
      <c r="AA199" s="280"/>
      <c r="AB199" s="284"/>
      <c r="AC199" s="287"/>
      <c r="AD199" s="278"/>
      <c r="AE199" s="283"/>
      <c r="AF199" s="280"/>
      <c r="AG199" s="250"/>
      <c r="AH199" s="250"/>
      <c r="AI199" s="250"/>
      <c r="AJ199" s="14"/>
    </row>
    <row r="200" spans="1:36" x14ac:dyDescent="0.25">
      <c r="A200" s="248"/>
      <c r="B200" s="276"/>
      <c r="C200" s="250"/>
      <c r="D200" s="277"/>
      <c r="E200" s="278"/>
      <c r="F200" s="279"/>
      <c r="G200" s="280"/>
      <c r="H200" s="281"/>
      <c r="I200" s="278"/>
      <c r="J200" s="278"/>
      <c r="K200" s="280"/>
      <c r="L200" s="280"/>
      <c r="M200" s="280"/>
      <c r="N200" s="282"/>
      <c r="O200" s="278"/>
      <c r="P200" s="283"/>
      <c r="Q200" s="280"/>
      <c r="R200" s="284"/>
      <c r="S200" s="285"/>
      <c r="T200" s="278"/>
      <c r="U200" s="283"/>
      <c r="V200" s="280"/>
      <c r="W200" s="284"/>
      <c r="X200" s="286"/>
      <c r="Y200" s="278"/>
      <c r="Z200" s="283"/>
      <c r="AA200" s="280"/>
      <c r="AB200" s="284"/>
      <c r="AC200" s="287"/>
      <c r="AD200" s="278"/>
      <c r="AE200" s="283"/>
      <c r="AF200" s="280"/>
      <c r="AG200" s="250"/>
      <c r="AH200" s="250"/>
      <c r="AI200" s="250"/>
      <c r="AJ200" s="14"/>
    </row>
    <row r="201" spans="1:36" x14ac:dyDescent="0.25">
      <c r="A201" s="248"/>
      <c r="B201" s="276"/>
      <c r="C201" s="250"/>
      <c r="D201" s="277"/>
      <c r="E201" s="278"/>
      <c r="F201" s="279"/>
      <c r="G201" s="280"/>
      <c r="H201" s="281"/>
      <c r="I201" s="278"/>
      <c r="J201" s="278"/>
      <c r="K201" s="280"/>
      <c r="L201" s="280"/>
      <c r="M201" s="280"/>
      <c r="N201" s="282"/>
      <c r="O201" s="278"/>
      <c r="P201" s="283"/>
      <c r="Q201" s="280"/>
      <c r="R201" s="284"/>
      <c r="S201" s="285"/>
      <c r="T201" s="278"/>
      <c r="U201" s="283"/>
      <c r="V201" s="280"/>
      <c r="W201" s="284"/>
      <c r="X201" s="286"/>
      <c r="Y201" s="278"/>
      <c r="Z201" s="283"/>
      <c r="AA201" s="280"/>
      <c r="AB201" s="284"/>
      <c r="AC201" s="287"/>
      <c r="AD201" s="278"/>
      <c r="AE201" s="283"/>
      <c r="AF201" s="280"/>
      <c r="AG201" s="250"/>
      <c r="AH201" s="250"/>
      <c r="AI201" s="250"/>
      <c r="AJ201" s="14"/>
    </row>
    <row r="202" spans="1:36" x14ac:dyDescent="0.25">
      <c r="A202" s="248"/>
      <c r="B202" s="276"/>
      <c r="C202" s="250"/>
      <c r="D202" s="277"/>
      <c r="E202" s="278"/>
      <c r="F202" s="279"/>
      <c r="G202" s="280"/>
      <c r="H202" s="281"/>
      <c r="I202" s="278"/>
      <c r="J202" s="278"/>
      <c r="K202" s="280"/>
      <c r="L202" s="280"/>
      <c r="M202" s="280"/>
      <c r="N202" s="282"/>
      <c r="O202" s="278"/>
      <c r="P202" s="283"/>
      <c r="Q202" s="280"/>
      <c r="R202" s="284"/>
      <c r="S202" s="285"/>
      <c r="T202" s="278"/>
      <c r="U202" s="283"/>
      <c r="V202" s="280"/>
      <c r="W202" s="284"/>
      <c r="X202" s="286"/>
      <c r="Y202" s="278"/>
      <c r="Z202" s="283"/>
      <c r="AA202" s="280"/>
      <c r="AB202" s="284"/>
      <c r="AC202" s="287"/>
      <c r="AD202" s="278"/>
      <c r="AE202" s="283"/>
      <c r="AF202" s="280"/>
      <c r="AG202" s="250"/>
      <c r="AH202" s="250"/>
      <c r="AI202" s="250"/>
      <c r="AJ202" s="14"/>
    </row>
    <row r="203" spans="1:36" x14ac:dyDescent="0.25">
      <c r="A203" s="248"/>
      <c r="B203" s="276"/>
      <c r="C203" s="250"/>
      <c r="D203" s="277"/>
      <c r="E203" s="278"/>
      <c r="F203" s="279"/>
      <c r="G203" s="280"/>
      <c r="H203" s="281"/>
      <c r="I203" s="278"/>
      <c r="J203" s="278"/>
      <c r="K203" s="280"/>
      <c r="L203" s="280"/>
      <c r="M203" s="280"/>
      <c r="N203" s="282"/>
      <c r="O203" s="278"/>
      <c r="P203" s="283"/>
      <c r="Q203" s="280"/>
      <c r="R203" s="284"/>
      <c r="S203" s="285"/>
      <c r="T203" s="278"/>
      <c r="U203" s="283"/>
      <c r="V203" s="280"/>
      <c r="W203" s="284"/>
      <c r="X203" s="286"/>
      <c r="Y203" s="278"/>
      <c r="Z203" s="283"/>
      <c r="AA203" s="280"/>
      <c r="AB203" s="284"/>
      <c r="AC203" s="287"/>
      <c r="AD203" s="278"/>
      <c r="AE203" s="283"/>
      <c r="AF203" s="280"/>
      <c r="AG203" s="250"/>
      <c r="AH203" s="250"/>
      <c r="AI203" s="250"/>
      <c r="AJ203" s="14"/>
    </row>
    <row r="204" spans="1:36" x14ac:dyDescent="0.25">
      <c r="A204" s="248"/>
      <c r="B204" s="276"/>
      <c r="C204" s="250"/>
      <c r="D204" s="277"/>
      <c r="E204" s="278"/>
      <c r="F204" s="279"/>
      <c r="G204" s="280"/>
      <c r="H204" s="281"/>
      <c r="I204" s="278"/>
      <c r="J204" s="278"/>
      <c r="K204" s="280"/>
      <c r="L204" s="280"/>
      <c r="M204" s="280"/>
      <c r="N204" s="282"/>
      <c r="O204" s="278"/>
      <c r="P204" s="283"/>
      <c r="Q204" s="280"/>
      <c r="R204" s="284"/>
      <c r="S204" s="285"/>
      <c r="T204" s="278"/>
      <c r="U204" s="283"/>
      <c r="V204" s="280"/>
      <c r="W204" s="284"/>
      <c r="X204" s="286"/>
      <c r="Y204" s="278"/>
      <c r="Z204" s="283"/>
      <c r="AA204" s="280"/>
      <c r="AB204" s="284"/>
      <c r="AC204" s="287"/>
      <c r="AD204" s="278"/>
      <c r="AE204" s="283"/>
      <c r="AF204" s="280"/>
      <c r="AG204" s="250"/>
      <c r="AH204" s="250"/>
      <c r="AI204" s="250"/>
      <c r="AJ204" s="14"/>
    </row>
    <row r="205" spans="1:36" x14ac:dyDescent="0.25">
      <c r="A205" s="248"/>
      <c r="B205" s="276"/>
      <c r="C205" s="250"/>
      <c r="D205" s="277"/>
      <c r="E205" s="278"/>
      <c r="F205" s="279"/>
      <c r="G205" s="280"/>
      <c r="H205" s="281"/>
      <c r="I205" s="278"/>
      <c r="J205" s="278"/>
      <c r="K205" s="280"/>
      <c r="L205" s="280"/>
      <c r="M205" s="280"/>
      <c r="N205" s="282"/>
      <c r="O205" s="278"/>
      <c r="P205" s="283"/>
      <c r="Q205" s="280"/>
      <c r="R205" s="284"/>
      <c r="S205" s="285"/>
      <c r="T205" s="278"/>
      <c r="U205" s="283"/>
      <c r="V205" s="280"/>
      <c r="W205" s="284"/>
      <c r="X205" s="286"/>
      <c r="Y205" s="278"/>
      <c r="Z205" s="283"/>
      <c r="AA205" s="280"/>
      <c r="AB205" s="284"/>
      <c r="AC205" s="287"/>
      <c r="AD205" s="278"/>
      <c r="AE205" s="283"/>
      <c r="AF205" s="280"/>
      <c r="AG205" s="250"/>
      <c r="AH205" s="250"/>
      <c r="AI205" s="250"/>
      <c r="AJ205" s="14"/>
    </row>
    <row r="206" spans="1:36" x14ac:dyDescent="0.25">
      <c r="A206" s="248"/>
      <c r="B206" s="276"/>
      <c r="C206" s="250"/>
      <c r="D206" s="277"/>
      <c r="E206" s="278"/>
      <c r="F206" s="279"/>
      <c r="G206" s="280"/>
      <c r="H206" s="281"/>
      <c r="I206" s="278"/>
      <c r="J206" s="278"/>
      <c r="K206" s="280"/>
      <c r="L206" s="280"/>
      <c r="M206" s="280"/>
      <c r="N206" s="282"/>
      <c r="O206" s="278"/>
      <c r="P206" s="283"/>
      <c r="Q206" s="280"/>
      <c r="R206" s="284"/>
      <c r="S206" s="285"/>
      <c r="T206" s="278"/>
      <c r="U206" s="283"/>
      <c r="V206" s="280"/>
      <c r="W206" s="284"/>
      <c r="X206" s="286"/>
      <c r="Y206" s="278"/>
      <c r="Z206" s="283"/>
      <c r="AA206" s="280"/>
      <c r="AB206" s="284"/>
      <c r="AC206" s="287"/>
      <c r="AD206" s="278"/>
      <c r="AE206" s="283"/>
      <c r="AF206" s="280"/>
      <c r="AG206" s="250"/>
      <c r="AH206" s="250"/>
      <c r="AI206" s="250"/>
      <c r="AJ206" s="14"/>
    </row>
    <row r="207" spans="1:36" x14ac:dyDescent="0.25">
      <c r="A207" s="248"/>
      <c r="B207" s="276"/>
      <c r="C207" s="250"/>
      <c r="D207" s="277"/>
      <c r="E207" s="278"/>
      <c r="F207" s="279"/>
      <c r="G207" s="280"/>
      <c r="H207" s="281"/>
      <c r="I207" s="278"/>
      <c r="J207" s="278"/>
      <c r="K207" s="280"/>
      <c r="L207" s="280"/>
      <c r="M207" s="280"/>
      <c r="N207" s="282"/>
      <c r="O207" s="278"/>
      <c r="P207" s="283"/>
      <c r="Q207" s="280"/>
      <c r="R207" s="284"/>
      <c r="S207" s="285"/>
      <c r="T207" s="278"/>
      <c r="U207" s="283"/>
      <c r="V207" s="280"/>
      <c r="W207" s="284"/>
      <c r="X207" s="286"/>
      <c r="Y207" s="278"/>
      <c r="Z207" s="283"/>
      <c r="AA207" s="280"/>
      <c r="AB207" s="284"/>
      <c r="AC207" s="287"/>
      <c r="AD207" s="278"/>
      <c r="AE207" s="283"/>
      <c r="AF207" s="280"/>
      <c r="AG207" s="250"/>
      <c r="AH207" s="250"/>
      <c r="AI207" s="250"/>
      <c r="AJ207" s="14"/>
    </row>
    <row r="208" spans="1:36" x14ac:dyDescent="0.25">
      <c r="A208" s="248"/>
      <c r="B208" s="276"/>
      <c r="C208" s="250"/>
      <c r="D208" s="277"/>
      <c r="E208" s="278"/>
      <c r="F208" s="279"/>
      <c r="G208" s="280"/>
      <c r="H208" s="281"/>
      <c r="I208" s="278"/>
      <c r="J208" s="278"/>
      <c r="K208" s="280"/>
      <c r="L208" s="280"/>
      <c r="M208" s="280"/>
      <c r="N208" s="282"/>
      <c r="O208" s="278"/>
      <c r="P208" s="283"/>
      <c r="Q208" s="280"/>
      <c r="R208" s="284"/>
      <c r="S208" s="285"/>
      <c r="T208" s="278"/>
      <c r="U208" s="283"/>
      <c r="V208" s="280"/>
      <c r="W208" s="284"/>
      <c r="X208" s="286"/>
      <c r="Y208" s="278"/>
      <c r="Z208" s="283"/>
      <c r="AA208" s="280"/>
      <c r="AB208" s="284"/>
      <c r="AC208" s="287"/>
      <c r="AD208" s="278"/>
      <c r="AE208" s="283"/>
      <c r="AF208" s="280"/>
      <c r="AG208" s="250"/>
      <c r="AH208" s="250"/>
      <c r="AI208" s="250"/>
      <c r="AJ208" s="14"/>
    </row>
    <row r="209" spans="1:36" x14ac:dyDescent="0.25">
      <c r="A209" s="248"/>
      <c r="B209" s="276"/>
      <c r="C209" s="250"/>
      <c r="D209" s="277"/>
      <c r="E209" s="278"/>
      <c r="F209" s="279"/>
      <c r="G209" s="280"/>
      <c r="H209" s="281"/>
      <c r="I209" s="278"/>
      <c r="J209" s="278"/>
      <c r="K209" s="280"/>
      <c r="L209" s="280"/>
      <c r="M209" s="280"/>
      <c r="N209" s="282"/>
      <c r="O209" s="278"/>
      <c r="P209" s="283"/>
      <c r="Q209" s="280"/>
      <c r="R209" s="284"/>
      <c r="S209" s="285"/>
      <c r="T209" s="278"/>
      <c r="U209" s="283"/>
      <c r="V209" s="280"/>
      <c r="W209" s="284"/>
      <c r="X209" s="286"/>
      <c r="Y209" s="278"/>
      <c r="Z209" s="283"/>
      <c r="AA209" s="280"/>
      <c r="AB209" s="284"/>
      <c r="AC209" s="287"/>
      <c r="AD209" s="278"/>
      <c r="AE209" s="283"/>
      <c r="AF209" s="280"/>
      <c r="AG209" s="250"/>
      <c r="AH209" s="250"/>
      <c r="AI209" s="250"/>
      <c r="AJ209" s="14"/>
    </row>
    <row r="210" spans="1:36" x14ac:dyDescent="0.25">
      <c r="A210" s="248"/>
      <c r="B210" s="276"/>
      <c r="C210" s="250"/>
      <c r="D210" s="277"/>
      <c r="E210" s="278"/>
      <c r="F210" s="279"/>
      <c r="G210" s="280"/>
      <c r="H210" s="281"/>
      <c r="I210" s="278"/>
      <c r="J210" s="278"/>
      <c r="K210" s="280"/>
      <c r="L210" s="280"/>
      <c r="M210" s="280"/>
      <c r="N210" s="282"/>
      <c r="O210" s="278"/>
      <c r="P210" s="283"/>
      <c r="Q210" s="280"/>
      <c r="R210" s="284"/>
      <c r="S210" s="285"/>
      <c r="T210" s="278"/>
      <c r="U210" s="283"/>
      <c r="V210" s="280"/>
      <c r="W210" s="284"/>
      <c r="X210" s="286"/>
      <c r="Y210" s="278"/>
      <c r="Z210" s="283"/>
      <c r="AA210" s="280"/>
      <c r="AB210" s="284"/>
      <c r="AC210" s="287"/>
      <c r="AD210" s="278"/>
      <c r="AE210" s="283"/>
      <c r="AF210" s="280"/>
      <c r="AG210" s="250"/>
      <c r="AH210" s="250"/>
      <c r="AI210" s="250"/>
      <c r="AJ210" s="14"/>
    </row>
    <row r="211" spans="1:36" x14ac:dyDescent="0.25">
      <c r="A211" s="248"/>
      <c r="B211" s="276"/>
      <c r="C211" s="250"/>
      <c r="D211" s="277"/>
      <c r="E211" s="278"/>
      <c r="F211" s="279"/>
      <c r="G211" s="280"/>
      <c r="H211" s="281"/>
      <c r="I211" s="278"/>
      <c r="J211" s="278"/>
      <c r="K211" s="280"/>
      <c r="L211" s="280"/>
      <c r="M211" s="280"/>
      <c r="N211" s="282"/>
      <c r="O211" s="278"/>
      <c r="P211" s="283"/>
      <c r="Q211" s="280"/>
      <c r="R211" s="284"/>
      <c r="S211" s="285"/>
      <c r="T211" s="278"/>
      <c r="U211" s="283"/>
      <c r="V211" s="280"/>
      <c r="W211" s="284"/>
      <c r="X211" s="286"/>
      <c r="Y211" s="278"/>
      <c r="Z211" s="283"/>
      <c r="AA211" s="280"/>
      <c r="AB211" s="284"/>
      <c r="AC211" s="287"/>
      <c r="AD211" s="278"/>
      <c r="AE211" s="283"/>
      <c r="AF211" s="280"/>
      <c r="AG211" s="250"/>
      <c r="AH211" s="250"/>
      <c r="AI211" s="250"/>
      <c r="AJ211" s="14"/>
    </row>
    <row r="212" spans="1:36" x14ac:dyDescent="0.25">
      <c r="A212" s="248"/>
      <c r="B212" s="276"/>
      <c r="C212" s="250"/>
      <c r="D212" s="277"/>
      <c r="E212" s="278"/>
      <c r="F212" s="279"/>
      <c r="G212" s="280"/>
      <c r="H212" s="281"/>
      <c r="I212" s="278"/>
      <c r="J212" s="278"/>
      <c r="K212" s="280"/>
      <c r="L212" s="280"/>
      <c r="M212" s="280"/>
      <c r="N212" s="282"/>
      <c r="O212" s="278"/>
      <c r="P212" s="283"/>
      <c r="Q212" s="280"/>
      <c r="R212" s="284"/>
      <c r="S212" s="285"/>
      <c r="T212" s="278"/>
      <c r="U212" s="283"/>
      <c r="V212" s="280"/>
      <c r="W212" s="284"/>
      <c r="X212" s="286"/>
      <c r="Y212" s="278"/>
      <c r="Z212" s="283"/>
      <c r="AA212" s="280"/>
      <c r="AB212" s="284"/>
      <c r="AC212" s="287"/>
      <c r="AD212" s="278"/>
      <c r="AE212" s="283"/>
      <c r="AF212" s="280"/>
      <c r="AG212" s="250"/>
      <c r="AH212" s="250"/>
      <c r="AI212" s="250"/>
      <c r="AJ212" s="14"/>
    </row>
    <row r="213" spans="1:36" x14ac:dyDescent="0.25">
      <c r="A213" s="248"/>
      <c r="B213" s="276"/>
      <c r="C213" s="250"/>
      <c r="D213" s="277"/>
      <c r="E213" s="278"/>
      <c r="F213" s="279"/>
      <c r="G213" s="280"/>
      <c r="H213" s="281"/>
      <c r="I213" s="278"/>
      <c r="J213" s="278"/>
      <c r="K213" s="280"/>
      <c r="L213" s="280"/>
      <c r="M213" s="280"/>
      <c r="N213" s="282"/>
      <c r="O213" s="278"/>
      <c r="P213" s="283"/>
      <c r="Q213" s="280"/>
      <c r="R213" s="284"/>
      <c r="S213" s="285"/>
      <c r="T213" s="278"/>
      <c r="U213" s="283"/>
      <c r="V213" s="280"/>
      <c r="W213" s="284"/>
      <c r="X213" s="286"/>
      <c r="Y213" s="278"/>
      <c r="Z213" s="283"/>
      <c r="AA213" s="280"/>
      <c r="AB213" s="284"/>
      <c r="AC213" s="287"/>
      <c r="AD213" s="278"/>
      <c r="AE213" s="283"/>
      <c r="AF213" s="280"/>
      <c r="AG213" s="250"/>
      <c r="AH213" s="250"/>
      <c r="AI213" s="250"/>
      <c r="AJ213" s="14"/>
    </row>
    <row r="214" spans="1:36" x14ac:dyDescent="0.25">
      <c r="A214" s="248"/>
      <c r="B214" s="276"/>
      <c r="C214" s="250"/>
      <c r="D214" s="277"/>
      <c r="E214" s="278"/>
      <c r="F214" s="279"/>
      <c r="G214" s="280"/>
      <c r="H214" s="281"/>
      <c r="I214" s="278"/>
      <c r="J214" s="278"/>
      <c r="K214" s="280"/>
      <c r="L214" s="280"/>
      <c r="M214" s="280"/>
      <c r="N214" s="282"/>
      <c r="O214" s="278"/>
      <c r="P214" s="283"/>
      <c r="Q214" s="280"/>
      <c r="R214" s="284"/>
      <c r="S214" s="285"/>
      <c r="T214" s="278"/>
      <c r="U214" s="283"/>
      <c r="V214" s="280"/>
      <c r="W214" s="284"/>
      <c r="X214" s="286"/>
      <c r="Y214" s="278"/>
      <c r="Z214" s="283"/>
      <c r="AA214" s="280"/>
      <c r="AB214" s="284"/>
      <c r="AC214" s="287"/>
      <c r="AD214" s="278"/>
      <c r="AE214" s="283"/>
      <c r="AF214" s="280"/>
      <c r="AG214" s="250"/>
      <c r="AH214" s="250"/>
      <c r="AI214" s="250"/>
      <c r="AJ214" s="14"/>
    </row>
    <row r="215" spans="1:36" x14ac:dyDescent="0.25">
      <c r="A215" s="248"/>
      <c r="B215" s="276"/>
      <c r="C215" s="250"/>
      <c r="D215" s="277"/>
      <c r="E215" s="278"/>
      <c r="F215" s="279"/>
      <c r="G215" s="280"/>
      <c r="H215" s="281"/>
      <c r="I215" s="278"/>
      <c r="J215" s="278"/>
      <c r="K215" s="280"/>
      <c r="L215" s="280"/>
      <c r="M215" s="280"/>
      <c r="N215" s="282"/>
      <c r="O215" s="278"/>
      <c r="P215" s="283"/>
      <c r="Q215" s="280"/>
      <c r="R215" s="284"/>
      <c r="S215" s="285"/>
      <c r="T215" s="278"/>
      <c r="U215" s="283"/>
      <c r="V215" s="280"/>
      <c r="W215" s="284"/>
      <c r="X215" s="286"/>
      <c r="Y215" s="278"/>
      <c r="Z215" s="283"/>
      <c r="AA215" s="280"/>
      <c r="AB215" s="284"/>
      <c r="AC215" s="287"/>
      <c r="AD215" s="278"/>
      <c r="AE215" s="283"/>
      <c r="AF215" s="280"/>
      <c r="AG215" s="250"/>
      <c r="AH215" s="250"/>
      <c r="AI215" s="250"/>
      <c r="AJ215" s="14"/>
    </row>
    <row r="216" spans="1:36" x14ac:dyDescent="0.25">
      <c r="A216" s="248"/>
      <c r="B216" s="276"/>
      <c r="C216" s="250"/>
      <c r="D216" s="277"/>
      <c r="E216" s="278"/>
      <c r="F216" s="279"/>
      <c r="G216" s="280"/>
      <c r="H216" s="281"/>
      <c r="I216" s="278"/>
      <c r="J216" s="278"/>
      <c r="K216" s="280"/>
      <c r="L216" s="280"/>
      <c r="M216" s="280"/>
      <c r="N216" s="282"/>
      <c r="O216" s="278"/>
      <c r="P216" s="283"/>
      <c r="Q216" s="280"/>
      <c r="R216" s="284"/>
      <c r="S216" s="285"/>
      <c r="T216" s="278"/>
      <c r="U216" s="283"/>
      <c r="V216" s="280"/>
      <c r="W216" s="284"/>
      <c r="X216" s="286"/>
      <c r="Y216" s="278"/>
      <c r="Z216" s="283"/>
      <c r="AA216" s="280"/>
      <c r="AB216" s="284"/>
      <c r="AC216" s="287"/>
      <c r="AD216" s="278"/>
      <c r="AE216" s="283"/>
      <c r="AF216" s="280"/>
      <c r="AG216" s="250"/>
      <c r="AH216" s="250"/>
      <c r="AI216" s="250"/>
      <c r="AJ216" s="14"/>
    </row>
    <row r="217" spans="1:36" x14ac:dyDescent="0.25">
      <c r="A217" s="248"/>
      <c r="B217" s="276"/>
      <c r="C217" s="250"/>
      <c r="D217" s="277"/>
      <c r="E217" s="278"/>
      <c r="F217" s="279"/>
      <c r="G217" s="280"/>
      <c r="H217" s="281"/>
      <c r="I217" s="278"/>
      <c r="J217" s="278"/>
      <c r="K217" s="280"/>
      <c r="L217" s="280"/>
      <c r="M217" s="280"/>
      <c r="N217" s="282"/>
      <c r="O217" s="278"/>
      <c r="P217" s="283"/>
      <c r="Q217" s="280"/>
      <c r="R217" s="284"/>
      <c r="S217" s="285"/>
      <c r="T217" s="278"/>
      <c r="U217" s="283"/>
      <c r="V217" s="280"/>
      <c r="W217" s="284"/>
      <c r="X217" s="286"/>
      <c r="Y217" s="278"/>
      <c r="Z217" s="283"/>
      <c r="AA217" s="280"/>
      <c r="AB217" s="284"/>
      <c r="AC217" s="287"/>
      <c r="AD217" s="278"/>
      <c r="AE217" s="283"/>
      <c r="AF217" s="280"/>
      <c r="AG217" s="250"/>
      <c r="AH217" s="250"/>
      <c r="AI217" s="250"/>
      <c r="AJ217" s="14"/>
    </row>
    <row r="218" spans="1:36" x14ac:dyDescent="0.25">
      <c r="A218" s="248"/>
      <c r="B218" s="276"/>
      <c r="C218" s="250"/>
      <c r="D218" s="277"/>
      <c r="E218" s="278"/>
      <c r="F218" s="279"/>
      <c r="G218" s="280"/>
      <c r="H218" s="281"/>
      <c r="I218" s="278"/>
      <c r="J218" s="278"/>
      <c r="K218" s="280"/>
      <c r="L218" s="280"/>
      <c r="M218" s="280"/>
      <c r="N218" s="282"/>
      <c r="O218" s="278"/>
      <c r="P218" s="283"/>
      <c r="Q218" s="280"/>
      <c r="R218" s="284"/>
      <c r="S218" s="285"/>
      <c r="T218" s="278"/>
      <c r="U218" s="283"/>
      <c r="V218" s="280"/>
      <c r="W218" s="284"/>
      <c r="X218" s="286"/>
      <c r="Y218" s="278"/>
      <c r="Z218" s="283"/>
      <c r="AA218" s="280"/>
      <c r="AB218" s="284"/>
      <c r="AC218" s="287"/>
      <c r="AD218" s="278"/>
      <c r="AE218" s="283"/>
      <c r="AF218" s="280"/>
      <c r="AG218" s="250"/>
      <c r="AH218" s="250"/>
      <c r="AI218" s="250"/>
      <c r="AJ218" s="14"/>
    </row>
    <row r="219" spans="1:36" x14ac:dyDescent="0.25">
      <c r="A219" s="248"/>
      <c r="B219" s="276"/>
      <c r="C219" s="250"/>
      <c r="D219" s="277"/>
      <c r="E219" s="278"/>
      <c r="F219" s="279"/>
      <c r="G219" s="280"/>
      <c r="H219" s="281"/>
      <c r="I219" s="278"/>
      <c r="J219" s="278"/>
      <c r="K219" s="280"/>
      <c r="L219" s="280"/>
      <c r="M219" s="280"/>
      <c r="N219" s="282"/>
      <c r="O219" s="278"/>
      <c r="P219" s="283"/>
      <c r="Q219" s="280"/>
      <c r="R219" s="284"/>
      <c r="S219" s="285"/>
      <c r="T219" s="278"/>
      <c r="U219" s="283"/>
      <c r="V219" s="280"/>
      <c r="W219" s="284"/>
      <c r="X219" s="286"/>
      <c r="Y219" s="278"/>
      <c r="Z219" s="283"/>
      <c r="AA219" s="280"/>
      <c r="AB219" s="284"/>
      <c r="AC219" s="287"/>
      <c r="AD219" s="278"/>
      <c r="AE219" s="283"/>
      <c r="AF219" s="280"/>
      <c r="AG219" s="250"/>
      <c r="AH219" s="250"/>
      <c r="AI219" s="250"/>
      <c r="AJ219" s="14"/>
    </row>
    <row r="220" spans="1:36" x14ac:dyDescent="0.25">
      <c r="A220" s="248"/>
      <c r="B220" s="276"/>
      <c r="C220" s="250"/>
      <c r="D220" s="277"/>
      <c r="E220" s="278"/>
      <c r="F220" s="279"/>
      <c r="G220" s="280"/>
      <c r="H220" s="281"/>
      <c r="I220" s="278"/>
      <c r="J220" s="278"/>
      <c r="K220" s="280"/>
      <c r="L220" s="280"/>
      <c r="M220" s="280"/>
      <c r="N220" s="282"/>
      <c r="O220" s="278"/>
      <c r="P220" s="283"/>
      <c r="Q220" s="280"/>
      <c r="R220" s="284"/>
      <c r="S220" s="285"/>
      <c r="T220" s="278"/>
      <c r="U220" s="283"/>
      <c r="V220" s="280"/>
      <c r="W220" s="284"/>
      <c r="X220" s="286"/>
      <c r="Y220" s="278"/>
      <c r="Z220" s="283"/>
      <c r="AA220" s="280"/>
      <c r="AB220" s="284"/>
      <c r="AC220" s="287"/>
      <c r="AD220" s="278"/>
      <c r="AE220" s="283"/>
      <c r="AF220" s="280"/>
      <c r="AG220" s="250"/>
      <c r="AH220" s="250"/>
      <c r="AI220" s="250"/>
      <c r="AJ220" s="14"/>
    </row>
    <row r="221" spans="1:36" x14ac:dyDescent="0.25">
      <c r="A221" s="248"/>
      <c r="B221" s="276"/>
      <c r="C221" s="250"/>
      <c r="D221" s="277"/>
      <c r="E221" s="278"/>
      <c r="F221" s="279"/>
      <c r="G221" s="280"/>
      <c r="H221" s="281"/>
      <c r="I221" s="278"/>
      <c r="J221" s="278"/>
      <c r="K221" s="280"/>
      <c r="L221" s="280"/>
      <c r="M221" s="280"/>
      <c r="N221" s="282"/>
      <c r="O221" s="278"/>
      <c r="P221" s="283"/>
      <c r="Q221" s="280"/>
      <c r="R221" s="284"/>
      <c r="S221" s="285"/>
      <c r="T221" s="278"/>
      <c r="U221" s="283"/>
      <c r="V221" s="280"/>
      <c r="W221" s="284"/>
      <c r="X221" s="286"/>
      <c r="Y221" s="278"/>
      <c r="Z221" s="283"/>
      <c r="AA221" s="280"/>
      <c r="AB221" s="284"/>
      <c r="AC221" s="287"/>
      <c r="AD221" s="278"/>
      <c r="AE221" s="283"/>
      <c r="AF221" s="280"/>
      <c r="AG221" s="250"/>
      <c r="AH221" s="250"/>
      <c r="AI221" s="250"/>
      <c r="AJ221" s="14"/>
    </row>
    <row r="222" spans="1:36" x14ac:dyDescent="0.25">
      <c r="A222" s="248"/>
      <c r="B222" s="276"/>
      <c r="C222" s="250"/>
      <c r="D222" s="277"/>
      <c r="E222" s="278"/>
      <c r="F222" s="279"/>
      <c r="G222" s="280"/>
      <c r="H222" s="281"/>
      <c r="I222" s="278"/>
      <c r="J222" s="278"/>
      <c r="K222" s="280"/>
      <c r="L222" s="280"/>
      <c r="M222" s="280"/>
      <c r="N222" s="282"/>
      <c r="O222" s="278"/>
      <c r="P222" s="283"/>
      <c r="Q222" s="280"/>
      <c r="R222" s="284"/>
      <c r="S222" s="285"/>
      <c r="T222" s="278"/>
      <c r="U222" s="283"/>
      <c r="V222" s="280"/>
      <c r="W222" s="284"/>
      <c r="X222" s="286"/>
      <c r="Y222" s="278"/>
      <c r="Z222" s="283"/>
      <c r="AA222" s="280"/>
      <c r="AB222" s="284"/>
      <c r="AC222" s="287"/>
      <c r="AD222" s="278"/>
      <c r="AE222" s="283"/>
      <c r="AF222" s="280"/>
      <c r="AG222" s="250"/>
      <c r="AH222" s="250"/>
      <c r="AI222" s="250"/>
      <c r="AJ222" s="14"/>
    </row>
    <row r="223" spans="1:36" x14ac:dyDescent="0.25">
      <c r="A223" s="248"/>
      <c r="B223" s="276"/>
      <c r="C223" s="250"/>
      <c r="D223" s="277"/>
      <c r="E223" s="278"/>
      <c r="F223" s="279"/>
      <c r="G223" s="280"/>
      <c r="H223" s="281"/>
      <c r="I223" s="278"/>
      <c r="J223" s="278"/>
      <c r="K223" s="280"/>
      <c r="L223" s="280"/>
      <c r="M223" s="280"/>
      <c r="N223" s="282"/>
      <c r="O223" s="278"/>
      <c r="P223" s="283"/>
      <c r="Q223" s="280"/>
      <c r="R223" s="284"/>
      <c r="S223" s="285"/>
      <c r="T223" s="278"/>
      <c r="U223" s="283"/>
      <c r="V223" s="280"/>
      <c r="W223" s="284"/>
      <c r="X223" s="286"/>
      <c r="Y223" s="278"/>
      <c r="Z223" s="283"/>
      <c r="AA223" s="280"/>
      <c r="AB223" s="284"/>
      <c r="AC223" s="287"/>
      <c r="AD223" s="278"/>
      <c r="AE223" s="283"/>
      <c r="AF223" s="280"/>
      <c r="AG223" s="250"/>
      <c r="AH223" s="250"/>
      <c r="AI223" s="250"/>
      <c r="AJ223" s="14"/>
    </row>
    <row r="224" spans="1:36" x14ac:dyDescent="0.25">
      <c r="A224" s="248"/>
      <c r="B224" s="276"/>
      <c r="C224" s="250"/>
      <c r="D224" s="277"/>
      <c r="E224" s="278"/>
      <c r="F224" s="279"/>
      <c r="G224" s="280"/>
      <c r="H224" s="281"/>
      <c r="I224" s="278"/>
      <c r="J224" s="278"/>
      <c r="K224" s="280"/>
      <c r="L224" s="280"/>
      <c r="M224" s="280"/>
      <c r="N224" s="282"/>
      <c r="O224" s="278"/>
      <c r="P224" s="283"/>
      <c r="Q224" s="280"/>
      <c r="R224" s="284"/>
      <c r="S224" s="285"/>
      <c r="T224" s="278"/>
      <c r="U224" s="283"/>
      <c r="V224" s="280"/>
      <c r="W224" s="284"/>
      <c r="X224" s="286"/>
      <c r="Y224" s="278"/>
      <c r="Z224" s="283"/>
      <c r="AA224" s="280"/>
      <c r="AB224" s="284"/>
      <c r="AC224" s="287"/>
      <c r="AD224" s="278"/>
      <c r="AE224" s="283"/>
      <c r="AF224" s="280"/>
      <c r="AG224" s="250"/>
      <c r="AH224" s="250"/>
      <c r="AI224" s="250"/>
      <c r="AJ224" s="14"/>
    </row>
    <row r="225" spans="1:36" x14ac:dyDescent="0.25">
      <c r="A225" s="248"/>
      <c r="B225" s="276"/>
      <c r="C225" s="250"/>
      <c r="D225" s="277"/>
      <c r="E225" s="278"/>
      <c r="F225" s="279"/>
      <c r="G225" s="280"/>
      <c r="H225" s="281"/>
      <c r="I225" s="278"/>
      <c r="J225" s="278"/>
      <c r="K225" s="280"/>
      <c r="L225" s="280"/>
      <c r="M225" s="280"/>
      <c r="N225" s="282"/>
      <c r="O225" s="278"/>
      <c r="P225" s="283"/>
      <c r="Q225" s="280"/>
      <c r="R225" s="284"/>
      <c r="S225" s="285"/>
      <c r="T225" s="278"/>
      <c r="U225" s="283"/>
      <c r="V225" s="280"/>
      <c r="W225" s="284"/>
      <c r="X225" s="286"/>
      <c r="Y225" s="278"/>
      <c r="Z225" s="283"/>
      <c r="AA225" s="280"/>
      <c r="AB225" s="284"/>
      <c r="AC225" s="287"/>
      <c r="AD225" s="278"/>
      <c r="AE225" s="283"/>
      <c r="AF225" s="280"/>
      <c r="AG225" s="250"/>
      <c r="AH225" s="250"/>
      <c r="AI225" s="250"/>
      <c r="AJ225" s="14"/>
    </row>
    <row r="226" spans="1:36" x14ac:dyDescent="0.25">
      <c r="A226" s="248"/>
      <c r="B226" s="276"/>
      <c r="C226" s="250"/>
      <c r="D226" s="277"/>
      <c r="E226" s="278"/>
      <c r="F226" s="279"/>
      <c r="G226" s="280"/>
      <c r="H226" s="281"/>
      <c r="I226" s="278"/>
      <c r="J226" s="278"/>
      <c r="K226" s="280"/>
      <c r="L226" s="280"/>
      <c r="M226" s="280"/>
      <c r="N226" s="282"/>
      <c r="O226" s="278"/>
      <c r="P226" s="283"/>
      <c r="Q226" s="280"/>
      <c r="R226" s="284"/>
      <c r="S226" s="285"/>
      <c r="T226" s="278"/>
      <c r="U226" s="283"/>
      <c r="V226" s="280"/>
      <c r="W226" s="284"/>
      <c r="X226" s="286"/>
      <c r="Y226" s="278"/>
      <c r="Z226" s="283"/>
      <c r="AA226" s="280"/>
      <c r="AB226" s="284"/>
      <c r="AC226" s="287"/>
      <c r="AD226" s="278"/>
      <c r="AE226" s="283"/>
      <c r="AF226" s="280"/>
      <c r="AG226" s="250"/>
      <c r="AH226" s="250"/>
      <c r="AI226" s="250"/>
      <c r="AJ226" s="14"/>
    </row>
    <row r="227" spans="1:36" x14ac:dyDescent="0.25">
      <c r="A227" s="248"/>
      <c r="B227" s="276"/>
      <c r="C227" s="250"/>
      <c r="D227" s="277"/>
      <c r="E227" s="278"/>
      <c r="F227" s="279"/>
      <c r="G227" s="280"/>
      <c r="H227" s="281"/>
      <c r="I227" s="278"/>
      <c r="J227" s="278"/>
      <c r="K227" s="280"/>
      <c r="L227" s="280"/>
      <c r="M227" s="280"/>
      <c r="N227" s="282"/>
      <c r="O227" s="278"/>
      <c r="P227" s="283"/>
      <c r="Q227" s="280"/>
      <c r="R227" s="284"/>
      <c r="S227" s="285"/>
      <c r="T227" s="278"/>
      <c r="U227" s="283"/>
      <c r="V227" s="280"/>
      <c r="W227" s="284"/>
      <c r="X227" s="286"/>
      <c r="Y227" s="278"/>
      <c r="Z227" s="283"/>
      <c r="AA227" s="280"/>
      <c r="AB227" s="284"/>
      <c r="AC227" s="287"/>
      <c r="AD227" s="278"/>
      <c r="AE227" s="283"/>
      <c r="AF227" s="280"/>
      <c r="AG227" s="250"/>
      <c r="AH227" s="250"/>
      <c r="AI227" s="250"/>
      <c r="AJ227" s="14"/>
    </row>
    <row r="228" spans="1:36" x14ac:dyDescent="0.25">
      <c r="A228" s="248"/>
      <c r="B228" s="276"/>
      <c r="C228" s="250"/>
      <c r="D228" s="277"/>
      <c r="E228" s="278"/>
      <c r="F228" s="279"/>
      <c r="G228" s="280"/>
      <c r="H228" s="281"/>
      <c r="I228" s="278"/>
      <c r="J228" s="278"/>
      <c r="K228" s="280"/>
      <c r="L228" s="280"/>
      <c r="M228" s="280"/>
      <c r="N228" s="282"/>
      <c r="O228" s="278"/>
      <c r="P228" s="283"/>
      <c r="Q228" s="280"/>
      <c r="R228" s="284"/>
      <c r="S228" s="285"/>
      <c r="T228" s="278"/>
      <c r="U228" s="283"/>
      <c r="V228" s="280"/>
      <c r="W228" s="284"/>
      <c r="X228" s="286"/>
      <c r="Y228" s="278"/>
      <c r="Z228" s="283"/>
      <c r="AA228" s="280"/>
      <c r="AB228" s="284"/>
      <c r="AC228" s="287"/>
      <c r="AD228" s="278"/>
      <c r="AE228" s="283"/>
      <c r="AF228" s="280"/>
      <c r="AG228" s="250"/>
      <c r="AH228" s="250"/>
      <c r="AI228" s="250"/>
      <c r="AJ228" s="14"/>
    </row>
    <row r="229" spans="1:36" x14ac:dyDescent="0.25">
      <c r="A229" s="248"/>
      <c r="B229" s="276"/>
      <c r="C229" s="250"/>
      <c r="D229" s="277"/>
      <c r="E229" s="278"/>
      <c r="F229" s="279"/>
      <c r="G229" s="280"/>
      <c r="H229" s="281"/>
      <c r="I229" s="278"/>
      <c r="J229" s="278"/>
      <c r="K229" s="280"/>
      <c r="L229" s="280"/>
      <c r="M229" s="280"/>
      <c r="N229" s="282"/>
      <c r="O229" s="278"/>
      <c r="P229" s="283"/>
      <c r="Q229" s="280"/>
      <c r="R229" s="284"/>
      <c r="S229" s="285"/>
      <c r="T229" s="278"/>
      <c r="U229" s="283"/>
      <c r="V229" s="280"/>
      <c r="W229" s="284"/>
      <c r="X229" s="286"/>
      <c r="Y229" s="278"/>
      <c r="Z229" s="283"/>
      <c r="AA229" s="280"/>
      <c r="AB229" s="284"/>
      <c r="AC229" s="287"/>
      <c r="AD229" s="278"/>
      <c r="AE229" s="283"/>
      <c r="AF229" s="280"/>
      <c r="AG229" s="250"/>
      <c r="AH229" s="250"/>
      <c r="AI229" s="250"/>
      <c r="AJ229" s="14"/>
    </row>
    <row r="230" spans="1:36" x14ac:dyDescent="0.25">
      <c r="A230" s="248"/>
      <c r="B230" s="276"/>
      <c r="C230" s="250"/>
      <c r="D230" s="277"/>
      <c r="E230" s="278"/>
      <c r="F230" s="279"/>
      <c r="G230" s="280"/>
      <c r="H230" s="281"/>
      <c r="I230" s="278"/>
      <c r="J230" s="278"/>
      <c r="K230" s="280"/>
      <c r="L230" s="280"/>
      <c r="M230" s="280"/>
      <c r="N230" s="282"/>
      <c r="O230" s="278"/>
      <c r="P230" s="283"/>
      <c r="Q230" s="280"/>
      <c r="R230" s="284"/>
      <c r="S230" s="285"/>
      <c r="T230" s="278"/>
      <c r="U230" s="283"/>
      <c r="V230" s="280"/>
      <c r="W230" s="284"/>
      <c r="X230" s="286"/>
      <c r="Y230" s="278"/>
      <c r="Z230" s="283"/>
      <c r="AA230" s="280"/>
      <c r="AB230" s="284"/>
      <c r="AC230" s="287"/>
      <c r="AD230" s="278"/>
      <c r="AE230" s="283"/>
      <c r="AF230" s="280"/>
      <c r="AG230" s="250"/>
      <c r="AH230" s="250"/>
      <c r="AI230" s="250"/>
      <c r="AJ230" s="14"/>
    </row>
    <row r="231" spans="1:36" x14ac:dyDescent="0.25">
      <c r="A231" s="248"/>
      <c r="B231" s="276"/>
      <c r="C231" s="250"/>
      <c r="D231" s="277"/>
      <c r="E231" s="278"/>
      <c r="F231" s="279"/>
      <c r="G231" s="280"/>
      <c r="H231" s="281"/>
      <c r="I231" s="278"/>
      <c r="J231" s="278"/>
      <c r="K231" s="280"/>
      <c r="L231" s="280"/>
      <c r="M231" s="280"/>
      <c r="N231" s="282"/>
      <c r="O231" s="278"/>
      <c r="P231" s="283"/>
      <c r="Q231" s="280"/>
      <c r="R231" s="284"/>
      <c r="S231" s="285"/>
      <c r="T231" s="278"/>
      <c r="U231" s="283"/>
      <c r="V231" s="280"/>
      <c r="W231" s="284"/>
      <c r="X231" s="286"/>
      <c r="Y231" s="278"/>
      <c r="Z231" s="283"/>
      <c r="AA231" s="280"/>
      <c r="AB231" s="284"/>
      <c r="AC231" s="287"/>
      <c r="AD231" s="278"/>
      <c r="AE231" s="283"/>
      <c r="AF231" s="280"/>
      <c r="AG231" s="250"/>
      <c r="AH231" s="250"/>
      <c r="AI231" s="250"/>
      <c r="AJ231" s="14"/>
    </row>
    <row r="232" spans="1:36" x14ac:dyDescent="0.25">
      <c r="A232" s="248"/>
      <c r="B232" s="276"/>
      <c r="C232" s="250"/>
      <c r="D232" s="277"/>
      <c r="E232" s="278"/>
      <c r="F232" s="279"/>
      <c r="G232" s="280"/>
      <c r="H232" s="281"/>
      <c r="I232" s="278"/>
      <c r="J232" s="278"/>
      <c r="K232" s="280"/>
      <c r="L232" s="280"/>
      <c r="M232" s="280"/>
      <c r="N232" s="282"/>
      <c r="O232" s="278"/>
      <c r="P232" s="283"/>
      <c r="Q232" s="280"/>
      <c r="R232" s="284"/>
      <c r="S232" s="285"/>
      <c r="T232" s="278"/>
      <c r="U232" s="283"/>
      <c r="V232" s="280"/>
      <c r="W232" s="284"/>
      <c r="X232" s="286"/>
      <c r="Y232" s="278"/>
      <c r="Z232" s="283"/>
      <c r="AA232" s="280"/>
      <c r="AB232" s="284"/>
      <c r="AC232" s="287"/>
      <c r="AD232" s="278"/>
      <c r="AE232" s="283"/>
      <c r="AF232" s="280"/>
      <c r="AG232" s="250"/>
      <c r="AH232" s="250"/>
      <c r="AI232" s="250"/>
      <c r="AJ232" s="14"/>
    </row>
    <row r="233" spans="1:36" x14ac:dyDescent="0.25">
      <c r="A233" s="248"/>
      <c r="B233" s="276"/>
      <c r="C233" s="250"/>
      <c r="D233" s="277"/>
      <c r="E233" s="278"/>
      <c r="F233" s="279"/>
      <c r="G233" s="280"/>
      <c r="H233" s="281"/>
      <c r="I233" s="278"/>
      <c r="J233" s="278"/>
      <c r="K233" s="280"/>
      <c r="L233" s="280"/>
      <c r="M233" s="280"/>
      <c r="N233" s="282"/>
      <c r="O233" s="278"/>
      <c r="P233" s="283"/>
      <c r="Q233" s="280"/>
      <c r="R233" s="284"/>
      <c r="S233" s="285"/>
      <c r="T233" s="278"/>
      <c r="U233" s="283"/>
      <c r="V233" s="280"/>
      <c r="W233" s="284"/>
      <c r="X233" s="286"/>
      <c r="Y233" s="278"/>
      <c r="Z233" s="283"/>
      <c r="AA233" s="280"/>
      <c r="AB233" s="284"/>
      <c r="AC233" s="287"/>
      <c r="AD233" s="278"/>
      <c r="AE233" s="283"/>
      <c r="AF233" s="280"/>
      <c r="AG233" s="250"/>
      <c r="AH233" s="250"/>
      <c r="AI233" s="250"/>
      <c r="AJ233" s="14"/>
    </row>
    <row r="234" spans="1:36" x14ac:dyDescent="0.25">
      <c r="A234" s="248"/>
      <c r="B234" s="276"/>
      <c r="C234" s="250"/>
      <c r="D234" s="277"/>
      <c r="E234" s="278"/>
      <c r="F234" s="279"/>
      <c r="G234" s="280"/>
      <c r="H234" s="281"/>
      <c r="I234" s="278"/>
      <c r="J234" s="278"/>
      <c r="K234" s="280"/>
      <c r="L234" s="280"/>
      <c r="M234" s="280"/>
      <c r="N234" s="282"/>
      <c r="O234" s="278"/>
      <c r="P234" s="283"/>
      <c r="Q234" s="280"/>
      <c r="R234" s="284"/>
      <c r="S234" s="285"/>
      <c r="T234" s="278"/>
      <c r="U234" s="283"/>
      <c r="V234" s="280"/>
      <c r="W234" s="284"/>
      <c r="X234" s="286"/>
      <c r="Y234" s="278"/>
      <c r="Z234" s="283"/>
      <c r="AA234" s="280"/>
      <c r="AB234" s="284"/>
      <c r="AC234" s="287"/>
      <c r="AD234" s="278"/>
      <c r="AE234" s="283"/>
      <c r="AF234" s="280"/>
      <c r="AG234" s="250"/>
      <c r="AH234" s="250"/>
      <c r="AI234" s="250"/>
      <c r="AJ234" s="14"/>
    </row>
    <row r="235" spans="1:36" x14ac:dyDescent="0.25">
      <c r="A235" s="248"/>
      <c r="B235" s="276"/>
      <c r="C235" s="250"/>
      <c r="D235" s="277"/>
      <c r="E235" s="278"/>
      <c r="F235" s="279"/>
      <c r="G235" s="280"/>
      <c r="H235" s="281"/>
      <c r="I235" s="278"/>
      <c r="J235" s="278"/>
      <c r="K235" s="280"/>
      <c r="L235" s="280"/>
      <c r="M235" s="280"/>
      <c r="N235" s="282"/>
      <c r="O235" s="278"/>
      <c r="P235" s="283"/>
      <c r="Q235" s="280"/>
      <c r="R235" s="284"/>
      <c r="S235" s="285"/>
      <c r="T235" s="278"/>
      <c r="U235" s="283"/>
      <c r="V235" s="280"/>
      <c r="W235" s="284"/>
      <c r="X235" s="286"/>
      <c r="Y235" s="278"/>
      <c r="Z235" s="283"/>
      <c r="AA235" s="280"/>
      <c r="AB235" s="284"/>
      <c r="AC235" s="287"/>
      <c r="AD235" s="278"/>
      <c r="AE235" s="283"/>
      <c r="AF235" s="280"/>
      <c r="AG235" s="250"/>
      <c r="AH235" s="250"/>
      <c r="AI235" s="250"/>
      <c r="AJ235" s="14"/>
    </row>
    <row r="236" spans="1:36" x14ac:dyDescent="0.25">
      <c r="A236" s="248"/>
      <c r="B236" s="276"/>
      <c r="C236" s="250"/>
      <c r="D236" s="277"/>
      <c r="E236" s="278"/>
      <c r="F236" s="279"/>
      <c r="G236" s="280"/>
      <c r="H236" s="281"/>
      <c r="I236" s="278"/>
      <c r="J236" s="278"/>
      <c r="K236" s="280"/>
      <c r="L236" s="280"/>
      <c r="M236" s="280"/>
      <c r="N236" s="282"/>
      <c r="O236" s="278"/>
      <c r="P236" s="283"/>
      <c r="Q236" s="280"/>
      <c r="R236" s="284"/>
      <c r="S236" s="285"/>
      <c r="T236" s="278"/>
      <c r="U236" s="283"/>
      <c r="V236" s="280"/>
      <c r="W236" s="284"/>
      <c r="X236" s="286"/>
      <c r="Y236" s="278"/>
      <c r="Z236" s="283"/>
      <c r="AA236" s="280"/>
      <c r="AB236" s="284"/>
      <c r="AC236" s="287"/>
      <c r="AD236" s="278"/>
      <c r="AE236" s="283"/>
      <c r="AF236" s="280"/>
      <c r="AG236" s="250"/>
      <c r="AH236" s="250"/>
      <c r="AI236" s="250"/>
      <c r="AJ236" s="14"/>
    </row>
    <row r="237" spans="1:36" x14ac:dyDescent="0.25">
      <c r="A237" s="248"/>
      <c r="B237" s="276"/>
      <c r="C237" s="250"/>
      <c r="D237" s="277"/>
      <c r="E237" s="278"/>
      <c r="F237" s="279"/>
      <c r="G237" s="280"/>
      <c r="H237" s="281"/>
      <c r="I237" s="278"/>
      <c r="J237" s="278"/>
      <c r="K237" s="280"/>
      <c r="L237" s="280"/>
      <c r="M237" s="280"/>
      <c r="N237" s="282"/>
      <c r="O237" s="278"/>
      <c r="P237" s="283"/>
      <c r="Q237" s="280"/>
      <c r="R237" s="284"/>
      <c r="S237" s="285"/>
      <c r="T237" s="278"/>
      <c r="U237" s="283"/>
      <c r="V237" s="280"/>
      <c r="W237" s="284"/>
      <c r="X237" s="286"/>
      <c r="Y237" s="278"/>
      <c r="Z237" s="283"/>
      <c r="AA237" s="280"/>
      <c r="AB237" s="284"/>
      <c r="AC237" s="287"/>
      <c r="AD237" s="278"/>
      <c r="AE237" s="283"/>
      <c r="AF237" s="280"/>
      <c r="AG237" s="250"/>
      <c r="AH237" s="250"/>
      <c r="AI237" s="250"/>
      <c r="AJ237" s="14"/>
    </row>
    <row r="238" spans="1:36" x14ac:dyDescent="0.25">
      <c r="A238" s="248"/>
      <c r="B238" s="276"/>
      <c r="C238" s="250"/>
      <c r="D238" s="277"/>
      <c r="E238" s="278"/>
      <c r="F238" s="279"/>
      <c r="G238" s="280"/>
      <c r="H238" s="281"/>
      <c r="I238" s="278"/>
      <c r="J238" s="278"/>
      <c r="K238" s="280"/>
      <c r="L238" s="280"/>
      <c r="M238" s="280"/>
      <c r="N238" s="282"/>
      <c r="O238" s="278"/>
      <c r="P238" s="283"/>
      <c r="Q238" s="280"/>
      <c r="R238" s="284"/>
      <c r="S238" s="285"/>
      <c r="T238" s="278"/>
      <c r="U238" s="283"/>
      <c r="V238" s="280"/>
      <c r="W238" s="284"/>
      <c r="X238" s="286"/>
      <c r="Y238" s="278"/>
      <c r="Z238" s="283"/>
      <c r="AA238" s="280"/>
      <c r="AB238" s="284"/>
      <c r="AC238" s="287"/>
      <c r="AD238" s="278"/>
      <c r="AE238" s="283"/>
      <c r="AF238" s="280"/>
      <c r="AG238" s="250"/>
      <c r="AH238" s="250"/>
      <c r="AI238" s="250"/>
      <c r="AJ238" s="14"/>
    </row>
    <row r="239" spans="1:36" x14ac:dyDescent="0.25">
      <c r="A239" s="248"/>
      <c r="B239" s="276"/>
      <c r="C239" s="250"/>
      <c r="D239" s="277"/>
      <c r="E239" s="278"/>
      <c r="F239" s="279"/>
      <c r="G239" s="280"/>
      <c r="H239" s="281"/>
      <c r="I239" s="278"/>
      <c r="J239" s="278"/>
      <c r="K239" s="280"/>
      <c r="L239" s="280"/>
      <c r="M239" s="280"/>
      <c r="N239" s="282"/>
      <c r="O239" s="278"/>
      <c r="P239" s="283"/>
      <c r="Q239" s="280"/>
      <c r="R239" s="284"/>
      <c r="S239" s="285"/>
      <c r="T239" s="278"/>
      <c r="U239" s="283"/>
      <c r="V239" s="280"/>
      <c r="W239" s="284"/>
      <c r="X239" s="286"/>
      <c r="Y239" s="278"/>
      <c r="Z239" s="283"/>
      <c r="AA239" s="280"/>
      <c r="AB239" s="284"/>
      <c r="AC239" s="287"/>
      <c r="AD239" s="278"/>
      <c r="AE239" s="283"/>
      <c r="AF239" s="280"/>
      <c r="AG239" s="250"/>
      <c r="AH239" s="250"/>
      <c r="AI239" s="250"/>
      <c r="AJ239" s="14"/>
    </row>
    <row r="240" spans="1:36" x14ac:dyDescent="0.25">
      <c r="A240" s="248"/>
      <c r="B240" s="276"/>
      <c r="C240" s="250"/>
      <c r="D240" s="277"/>
      <c r="E240" s="278"/>
      <c r="F240" s="279"/>
      <c r="G240" s="280"/>
      <c r="H240" s="281"/>
      <c r="I240" s="278"/>
      <c r="J240" s="278"/>
      <c r="K240" s="280"/>
      <c r="L240" s="280"/>
      <c r="M240" s="280"/>
      <c r="N240" s="282"/>
      <c r="O240" s="278"/>
      <c r="P240" s="283"/>
      <c r="Q240" s="280"/>
      <c r="R240" s="284"/>
      <c r="S240" s="285"/>
      <c r="T240" s="278"/>
      <c r="U240" s="283"/>
      <c r="V240" s="280"/>
      <c r="W240" s="284"/>
      <c r="X240" s="286"/>
      <c r="Y240" s="278"/>
      <c r="Z240" s="283"/>
      <c r="AA240" s="280"/>
      <c r="AB240" s="284"/>
      <c r="AC240" s="287"/>
      <c r="AD240" s="278"/>
      <c r="AE240" s="283"/>
      <c r="AF240" s="280"/>
      <c r="AG240" s="250"/>
      <c r="AH240" s="250"/>
      <c r="AI240" s="250"/>
      <c r="AJ240" s="14"/>
    </row>
    <row r="241" spans="1:36" x14ac:dyDescent="0.25">
      <c r="A241" s="248"/>
      <c r="B241" s="276"/>
      <c r="C241" s="250"/>
      <c r="D241" s="277"/>
      <c r="E241" s="278"/>
      <c r="F241" s="279"/>
      <c r="G241" s="280"/>
      <c r="H241" s="281"/>
      <c r="I241" s="278"/>
      <c r="J241" s="278"/>
      <c r="K241" s="280"/>
      <c r="L241" s="280"/>
      <c r="M241" s="280"/>
      <c r="N241" s="282"/>
      <c r="O241" s="278"/>
      <c r="P241" s="283"/>
      <c r="Q241" s="280"/>
      <c r="R241" s="284"/>
      <c r="S241" s="285"/>
      <c r="T241" s="278"/>
      <c r="U241" s="283"/>
      <c r="V241" s="280"/>
      <c r="W241" s="284"/>
      <c r="X241" s="286"/>
      <c r="Y241" s="278"/>
      <c r="Z241" s="283"/>
      <c r="AA241" s="280"/>
      <c r="AB241" s="284"/>
      <c r="AC241" s="287"/>
      <c r="AD241" s="278"/>
      <c r="AE241" s="283"/>
      <c r="AF241" s="280"/>
      <c r="AG241" s="250"/>
      <c r="AH241" s="250"/>
      <c r="AI241" s="250"/>
      <c r="AJ241" s="14"/>
    </row>
    <row r="242" spans="1:36" x14ac:dyDescent="0.25">
      <c r="A242" s="248"/>
      <c r="B242" s="276"/>
      <c r="C242" s="250"/>
      <c r="D242" s="277"/>
      <c r="E242" s="278"/>
      <c r="F242" s="279"/>
      <c r="G242" s="280"/>
      <c r="H242" s="281"/>
      <c r="I242" s="278"/>
      <c r="J242" s="278"/>
      <c r="K242" s="280"/>
      <c r="L242" s="280"/>
      <c r="M242" s="280"/>
      <c r="N242" s="282"/>
      <c r="O242" s="278"/>
      <c r="P242" s="283"/>
      <c r="Q242" s="280"/>
      <c r="R242" s="284"/>
      <c r="S242" s="285"/>
      <c r="T242" s="278"/>
      <c r="U242" s="283"/>
      <c r="V242" s="280"/>
      <c r="W242" s="284"/>
      <c r="X242" s="286"/>
      <c r="Y242" s="278"/>
      <c r="Z242" s="283"/>
      <c r="AA242" s="280"/>
      <c r="AB242" s="284"/>
      <c r="AC242" s="287"/>
      <c r="AD242" s="278"/>
      <c r="AE242" s="283"/>
      <c r="AF242" s="280"/>
      <c r="AG242" s="250"/>
      <c r="AH242" s="250"/>
      <c r="AI242" s="250"/>
      <c r="AJ242" s="14"/>
    </row>
    <row r="243" spans="1:36" x14ac:dyDescent="0.25">
      <c r="A243" s="248"/>
      <c r="B243" s="276"/>
      <c r="C243" s="250"/>
      <c r="D243" s="277"/>
      <c r="E243" s="278"/>
      <c r="F243" s="279"/>
      <c r="G243" s="280"/>
      <c r="H243" s="281"/>
      <c r="I243" s="278"/>
      <c r="J243" s="278"/>
      <c r="K243" s="280"/>
      <c r="L243" s="280"/>
      <c r="M243" s="280"/>
      <c r="N243" s="282"/>
      <c r="O243" s="278"/>
      <c r="P243" s="283"/>
      <c r="Q243" s="280"/>
      <c r="R243" s="284"/>
      <c r="S243" s="285"/>
      <c r="T243" s="278"/>
      <c r="U243" s="283"/>
      <c r="V243" s="280"/>
      <c r="W243" s="284"/>
      <c r="X243" s="286"/>
      <c r="Y243" s="278"/>
      <c r="Z243" s="283"/>
      <c r="AA243" s="280"/>
      <c r="AB243" s="284"/>
      <c r="AC243" s="287"/>
      <c r="AD243" s="278"/>
      <c r="AE243" s="283"/>
      <c r="AF243" s="280"/>
      <c r="AG243" s="250"/>
      <c r="AH243" s="250"/>
      <c r="AI243" s="250"/>
      <c r="AJ243" s="14"/>
    </row>
    <row r="244" spans="1:36" x14ac:dyDescent="0.25">
      <c r="A244" s="248"/>
      <c r="B244" s="276"/>
      <c r="C244" s="250"/>
      <c r="D244" s="277"/>
      <c r="E244" s="278"/>
      <c r="F244" s="279"/>
      <c r="G244" s="280"/>
      <c r="H244" s="281"/>
      <c r="I244" s="278"/>
      <c r="J244" s="278"/>
      <c r="K244" s="280"/>
      <c r="L244" s="280"/>
      <c r="M244" s="280"/>
      <c r="N244" s="282"/>
      <c r="O244" s="278"/>
      <c r="P244" s="283"/>
      <c r="Q244" s="280"/>
      <c r="R244" s="284"/>
      <c r="S244" s="285"/>
      <c r="T244" s="278"/>
      <c r="U244" s="283"/>
      <c r="V244" s="280"/>
      <c r="W244" s="284"/>
      <c r="X244" s="286"/>
      <c r="Y244" s="278"/>
      <c r="Z244" s="283"/>
      <c r="AA244" s="280"/>
      <c r="AB244" s="284"/>
      <c r="AC244" s="287"/>
      <c r="AD244" s="278"/>
      <c r="AE244" s="283"/>
      <c r="AF244" s="280"/>
      <c r="AG244" s="250"/>
      <c r="AH244" s="250"/>
      <c r="AI244" s="250"/>
      <c r="AJ244" s="14"/>
    </row>
    <row r="245" spans="1:36" x14ac:dyDescent="0.25">
      <c r="A245" s="248"/>
      <c r="B245" s="276"/>
      <c r="C245" s="250"/>
      <c r="D245" s="277"/>
      <c r="E245" s="278"/>
      <c r="F245" s="279"/>
      <c r="G245" s="280"/>
      <c r="H245" s="281"/>
      <c r="I245" s="278"/>
      <c r="J245" s="278"/>
      <c r="K245" s="280"/>
      <c r="L245" s="280"/>
      <c r="M245" s="280"/>
      <c r="N245" s="282"/>
      <c r="O245" s="278"/>
      <c r="P245" s="283"/>
      <c r="Q245" s="280"/>
      <c r="R245" s="284"/>
      <c r="S245" s="285"/>
      <c r="T245" s="278"/>
      <c r="U245" s="283"/>
      <c r="V245" s="280"/>
      <c r="W245" s="284"/>
      <c r="X245" s="286"/>
      <c r="Y245" s="278"/>
      <c r="Z245" s="283"/>
      <c r="AA245" s="280"/>
      <c r="AB245" s="284"/>
      <c r="AC245" s="287"/>
      <c r="AD245" s="278"/>
      <c r="AE245" s="283"/>
      <c r="AF245" s="280"/>
      <c r="AG245" s="250"/>
      <c r="AH245" s="250"/>
      <c r="AI245" s="250"/>
      <c r="AJ245" s="14"/>
    </row>
    <row r="246" spans="1:36" x14ac:dyDescent="0.25">
      <c r="A246" s="248"/>
      <c r="B246" s="276"/>
      <c r="C246" s="250"/>
      <c r="D246" s="277"/>
      <c r="E246" s="278"/>
      <c r="F246" s="279"/>
      <c r="G246" s="280"/>
      <c r="H246" s="281"/>
      <c r="I246" s="278"/>
      <c r="J246" s="278"/>
      <c r="K246" s="280"/>
      <c r="L246" s="280"/>
      <c r="M246" s="280"/>
      <c r="N246" s="282"/>
      <c r="O246" s="278"/>
      <c r="P246" s="283"/>
      <c r="Q246" s="280"/>
      <c r="R246" s="284"/>
      <c r="S246" s="285"/>
      <c r="T246" s="278"/>
      <c r="U246" s="283"/>
      <c r="V246" s="280"/>
      <c r="W246" s="284"/>
      <c r="X246" s="286"/>
      <c r="Y246" s="278"/>
      <c r="Z246" s="283"/>
      <c r="AA246" s="280"/>
      <c r="AB246" s="284"/>
      <c r="AC246" s="287"/>
      <c r="AD246" s="278"/>
      <c r="AE246" s="283"/>
      <c r="AF246" s="280"/>
      <c r="AG246" s="250"/>
      <c r="AH246" s="250"/>
      <c r="AI246" s="250"/>
      <c r="AJ246" s="14"/>
    </row>
    <row r="247" spans="1:36" x14ac:dyDescent="0.25">
      <c r="A247" s="248"/>
      <c r="B247" s="276"/>
      <c r="C247" s="250"/>
      <c r="D247" s="277"/>
      <c r="E247" s="278"/>
      <c r="F247" s="279"/>
      <c r="G247" s="280"/>
      <c r="H247" s="281"/>
      <c r="I247" s="278"/>
      <c r="J247" s="278"/>
      <c r="K247" s="280"/>
      <c r="L247" s="280"/>
      <c r="M247" s="280"/>
      <c r="N247" s="282"/>
      <c r="O247" s="278"/>
      <c r="P247" s="283"/>
      <c r="Q247" s="280"/>
      <c r="R247" s="284"/>
      <c r="S247" s="285"/>
      <c r="T247" s="278"/>
      <c r="U247" s="283"/>
      <c r="V247" s="280"/>
      <c r="W247" s="284"/>
      <c r="X247" s="286"/>
      <c r="Y247" s="278"/>
      <c r="Z247" s="283"/>
      <c r="AA247" s="280"/>
      <c r="AB247" s="284"/>
      <c r="AC247" s="287"/>
      <c r="AD247" s="278"/>
      <c r="AE247" s="283"/>
      <c r="AF247" s="280"/>
      <c r="AG247" s="250"/>
      <c r="AH247" s="250"/>
      <c r="AI247" s="250"/>
      <c r="AJ247" s="14"/>
    </row>
    <row r="248" spans="1:36" x14ac:dyDescent="0.25">
      <c r="A248" s="248"/>
      <c r="B248" s="276"/>
      <c r="C248" s="250"/>
      <c r="D248" s="277"/>
      <c r="E248" s="278"/>
      <c r="F248" s="279"/>
      <c r="G248" s="280"/>
      <c r="H248" s="281"/>
      <c r="I248" s="278"/>
      <c r="J248" s="278"/>
      <c r="K248" s="280"/>
      <c r="L248" s="280"/>
      <c r="M248" s="280"/>
      <c r="N248" s="282"/>
      <c r="O248" s="278"/>
      <c r="P248" s="283"/>
      <c r="Q248" s="280"/>
      <c r="R248" s="284"/>
      <c r="S248" s="285"/>
      <c r="T248" s="278"/>
      <c r="U248" s="283"/>
      <c r="V248" s="280"/>
      <c r="W248" s="284"/>
      <c r="X248" s="286"/>
      <c r="Y248" s="278"/>
      <c r="Z248" s="283"/>
      <c r="AA248" s="280"/>
      <c r="AB248" s="284"/>
      <c r="AC248" s="287"/>
      <c r="AD248" s="278"/>
      <c r="AE248" s="283"/>
      <c r="AF248" s="280"/>
      <c r="AG248" s="250"/>
      <c r="AH248" s="250"/>
      <c r="AI248" s="250"/>
      <c r="AJ248" s="14"/>
    </row>
    <row r="249" spans="1:36" x14ac:dyDescent="0.25">
      <c r="A249" s="248"/>
      <c r="B249" s="276"/>
      <c r="C249" s="250"/>
      <c r="D249" s="277"/>
      <c r="E249" s="278"/>
      <c r="F249" s="279"/>
      <c r="G249" s="280"/>
      <c r="H249" s="281"/>
      <c r="I249" s="278"/>
      <c r="J249" s="278"/>
      <c r="K249" s="280"/>
      <c r="L249" s="280"/>
      <c r="M249" s="280"/>
      <c r="N249" s="282"/>
      <c r="O249" s="278"/>
      <c r="P249" s="283"/>
      <c r="Q249" s="280"/>
      <c r="R249" s="284"/>
      <c r="S249" s="285"/>
      <c r="T249" s="278"/>
      <c r="U249" s="283"/>
      <c r="V249" s="280"/>
      <c r="W249" s="284"/>
      <c r="X249" s="286"/>
      <c r="Y249" s="278"/>
      <c r="Z249" s="283"/>
      <c r="AA249" s="280"/>
      <c r="AB249" s="284"/>
      <c r="AC249" s="287"/>
      <c r="AD249" s="278"/>
      <c r="AE249" s="283"/>
      <c r="AF249" s="280"/>
      <c r="AG249" s="250"/>
      <c r="AH249" s="250"/>
      <c r="AI249" s="250"/>
      <c r="AJ249" s="14"/>
    </row>
    <row r="250" spans="1:36" x14ac:dyDescent="0.25">
      <c r="A250" s="248"/>
      <c r="B250" s="276"/>
      <c r="C250" s="288"/>
      <c r="D250" s="277"/>
      <c r="E250" s="278"/>
      <c r="F250" s="279"/>
      <c r="G250" s="280"/>
      <c r="H250" s="281"/>
      <c r="I250" s="278"/>
      <c r="J250" s="278"/>
      <c r="K250" s="280"/>
      <c r="L250" s="280"/>
      <c r="M250" s="280"/>
      <c r="N250" s="282"/>
      <c r="O250" s="278"/>
      <c r="P250" s="283"/>
      <c r="Q250" s="280"/>
      <c r="R250" s="284"/>
      <c r="S250" s="285"/>
      <c r="T250" s="278"/>
      <c r="U250" s="283"/>
      <c r="V250" s="280"/>
      <c r="W250" s="284"/>
      <c r="X250" s="286"/>
      <c r="Y250" s="278"/>
      <c r="Z250" s="283"/>
      <c r="AA250" s="280"/>
      <c r="AB250" s="284"/>
      <c r="AC250" s="287"/>
      <c r="AD250" s="278"/>
      <c r="AE250" s="283"/>
      <c r="AF250" s="280"/>
      <c r="AG250" s="250"/>
      <c r="AH250" s="250"/>
      <c r="AI250" s="250"/>
      <c r="AJ250" s="14"/>
    </row>
    <row r="251" spans="1:36" x14ac:dyDescent="0.25">
      <c r="A251" s="248"/>
      <c r="B251" s="276"/>
      <c r="C251" s="250"/>
      <c r="D251" s="277"/>
      <c r="E251" s="278"/>
      <c r="F251" s="279"/>
      <c r="G251" s="280"/>
      <c r="H251" s="281"/>
      <c r="I251" s="278"/>
      <c r="J251" s="278"/>
      <c r="K251" s="280"/>
      <c r="L251" s="280"/>
      <c r="M251" s="280"/>
      <c r="N251" s="282"/>
      <c r="O251" s="278"/>
      <c r="P251" s="283"/>
      <c r="Q251" s="280"/>
      <c r="R251" s="284"/>
      <c r="S251" s="285"/>
      <c r="T251" s="278"/>
      <c r="U251" s="283"/>
      <c r="V251" s="280"/>
      <c r="W251" s="284"/>
      <c r="X251" s="286"/>
      <c r="Y251" s="278"/>
      <c r="Z251" s="283"/>
      <c r="AA251" s="280"/>
      <c r="AB251" s="284"/>
      <c r="AC251" s="287"/>
      <c r="AD251" s="278"/>
      <c r="AE251" s="283"/>
      <c r="AF251" s="280"/>
      <c r="AG251" s="250"/>
      <c r="AH251" s="248"/>
      <c r="AI251" s="276"/>
    </row>
    <row r="252" spans="1:36" x14ac:dyDescent="0.25">
      <c r="A252" s="248"/>
      <c r="B252" s="276"/>
      <c r="C252" s="250"/>
      <c r="D252" s="277"/>
      <c r="E252" s="278"/>
      <c r="F252" s="279"/>
      <c r="G252" s="280"/>
      <c r="H252" s="281"/>
      <c r="I252" s="278"/>
      <c r="J252" s="278"/>
      <c r="K252" s="280"/>
      <c r="L252" s="280"/>
      <c r="M252" s="280"/>
      <c r="N252" s="282"/>
      <c r="O252" s="278"/>
      <c r="P252" s="283"/>
      <c r="Q252" s="280"/>
      <c r="R252" s="284"/>
      <c r="S252" s="285"/>
      <c r="T252" s="278"/>
      <c r="U252" s="283"/>
      <c r="V252" s="280"/>
      <c r="W252" s="284"/>
      <c r="X252" s="286"/>
      <c r="Y252" s="278"/>
      <c r="Z252" s="283"/>
      <c r="AA252" s="280"/>
      <c r="AB252" s="284"/>
      <c r="AC252" s="287"/>
      <c r="AD252" s="278"/>
      <c r="AE252" s="283"/>
      <c r="AF252" s="280"/>
      <c r="AG252" s="250"/>
      <c r="AH252" s="248"/>
      <c r="AI252" s="276"/>
    </row>
    <row r="253" spans="1:36" x14ac:dyDescent="0.25">
      <c r="A253" s="248"/>
      <c r="B253" s="276"/>
      <c r="C253" s="250"/>
      <c r="D253" s="277"/>
      <c r="E253" s="278"/>
      <c r="F253" s="279"/>
      <c r="G253" s="280"/>
      <c r="H253" s="281"/>
      <c r="I253" s="278"/>
      <c r="J253" s="278"/>
      <c r="K253" s="280"/>
      <c r="L253" s="280"/>
      <c r="M253" s="280"/>
      <c r="N253" s="282"/>
      <c r="O253" s="278"/>
      <c r="P253" s="283"/>
      <c r="Q253" s="280"/>
      <c r="R253" s="284"/>
      <c r="S253" s="285"/>
      <c r="T253" s="278"/>
      <c r="U253" s="283"/>
      <c r="V253" s="280"/>
      <c r="W253" s="284"/>
      <c r="X253" s="286"/>
      <c r="Y253" s="278"/>
      <c r="Z253" s="283"/>
      <c r="AA253" s="280"/>
      <c r="AB253" s="284"/>
      <c r="AC253" s="287"/>
      <c r="AD253" s="278"/>
      <c r="AE253" s="283"/>
      <c r="AF253" s="280"/>
      <c r="AG253" s="250"/>
      <c r="AH253" s="248"/>
      <c r="AI253" s="276"/>
    </row>
    <row r="254" spans="1:36" x14ac:dyDescent="0.25">
      <c r="A254" s="248"/>
      <c r="B254" s="276"/>
      <c r="C254" s="250"/>
      <c r="D254" s="277"/>
      <c r="E254" s="278"/>
      <c r="F254" s="279"/>
      <c r="G254" s="280"/>
      <c r="H254" s="281"/>
      <c r="I254" s="278"/>
      <c r="J254" s="278"/>
      <c r="K254" s="280"/>
      <c r="L254" s="280"/>
      <c r="M254" s="280"/>
      <c r="N254" s="282"/>
      <c r="O254" s="278"/>
      <c r="P254" s="283"/>
      <c r="Q254" s="280"/>
      <c r="R254" s="284"/>
      <c r="S254" s="285"/>
      <c r="T254" s="278"/>
      <c r="U254" s="283"/>
      <c r="V254" s="280"/>
      <c r="W254" s="284"/>
      <c r="X254" s="286"/>
      <c r="Y254" s="278"/>
      <c r="Z254" s="283"/>
      <c r="AA254" s="280"/>
      <c r="AB254" s="284"/>
      <c r="AC254" s="287"/>
      <c r="AD254" s="278"/>
      <c r="AE254" s="283"/>
      <c r="AF254" s="280"/>
      <c r="AG254" s="250"/>
      <c r="AH254" s="248"/>
      <c r="AI254" s="276"/>
    </row>
    <row r="255" spans="1:36" x14ac:dyDescent="0.25">
      <c r="A255" s="248"/>
      <c r="B255" s="276"/>
      <c r="C255" s="250"/>
      <c r="D255" s="277"/>
      <c r="E255" s="278"/>
      <c r="F255" s="279"/>
      <c r="G255" s="280"/>
      <c r="H255" s="281"/>
      <c r="I255" s="278"/>
      <c r="J255" s="278"/>
      <c r="K255" s="280"/>
      <c r="L255" s="280"/>
      <c r="M255" s="280"/>
      <c r="N255" s="282"/>
      <c r="O255" s="278"/>
      <c r="P255" s="283"/>
      <c r="Q255" s="280"/>
      <c r="R255" s="284"/>
      <c r="S255" s="285"/>
      <c r="T255" s="278"/>
      <c r="U255" s="283"/>
      <c r="V255" s="280"/>
      <c r="W255" s="284"/>
      <c r="X255" s="286"/>
      <c r="Y255" s="278"/>
      <c r="Z255" s="283"/>
      <c r="AA255" s="280"/>
      <c r="AB255" s="284"/>
      <c r="AC255" s="287"/>
      <c r="AD255" s="278"/>
      <c r="AE255" s="283"/>
      <c r="AF255" s="280"/>
      <c r="AG255" s="250"/>
      <c r="AH255" s="248"/>
      <c r="AI255" s="276"/>
    </row>
    <row r="256" spans="1:36" x14ac:dyDescent="0.25">
      <c r="A256" s="248"/>
      <c r="B256" s="276"/>
      <c r="C256" s="250"/>
      <c r="D256" s="277"/>
      <c r="E256" s="278"/>
      <c r="F256" s="279"/>
      <c r="G256" s="280"/>
      <c r="H256" s="281"/>
      <c r="I256" s="278"/>
      <c r="J256" s="278"/>
      <c r="K256" s="280"/>
      <c r="L256" s="280"/>
      <c r="M256" s="280"/>
      <c r="N256" s="282"/>
      <c r="O256" s="278"/>
      <c r="P256" s="283"/>
      <c r="Q256" s="280"/>
      <c r="R256" s="284"/>
      <c r="S256" s="285"/>
      <c r="T256" s="278"/>
      <c r="U256" s="283"/>
      <c r="V256" s="280"/>
      <c r="W256" s="284"/>
      <c r="X256" s="286"/>
      <c r="Y256" s="278"/>
      <c r="Z256" s="283"/>
      <c r="AA256" s="280"/>
      <c r="AB256" s="284"/>
      <c r="AC256" s="287"/>
      <c r="AD256" s="278"/>
      <c r="AE256" s="283"/>
      <c r="AF256" s="280"/>
      <c r="AG256" s="250"/>
      <c r="AH256" s="248"/>
      <c r="AI256" s="276"/>
    </row>
    <row r="257" spans="1:35" x14ac:dyDescent="0.25">
      <c r="A257" s="248"/>
      <c r="B257" s="276"/>
      <c r="C257" s="250"/>
      <c r="D257" s="277"/>
      <c r="E257" s="278"/>
      <c r="F257" s="279"/>
      <c r="G257" s="280"/>
      <c r="H257" s="281"/>
      <c r="I257" s="278"/>
      <c r="J257" s="278"/>
      <c r="K257" s="280"/>
      <c r="L257" s="280"/>
      <c r="M257" s="280"/>
      <c r="N257" s="282"/>
      <c r="O257" s="278"/>
      <c r="P257" s="283"/>
      <c r="Q257" s="280"/>
      <c r="R257" s="284"/>
      <c r="S257" s="285"/>
      <c r="T257" s="278"/>
      <c r="U257" s="283"/>
      <c r="V257" s="280"/>
      <c r="W257" s="284"/>
      <c r="X257" s="286"/>
      <c r="Y257" s="278"/>
      <c r="Z257" s="283"/>
      <c r="AA257" s="280"/>
      <c r="AB257" s="284"/>
      <c r="AC257" s="287"/>
      <c r="AD257" s="278"/>
      <c r="AE257" s="283"/>
      <c r="AF257" s="280"/>
      <c r="AG257" s="250"/>
      <c r="AH257" s="248"/>
      <c r="AI257" s="276"/>
    </row>
    <row r="258" spans="1:35" x14ac:dyDescent="0.25">
      <c r="A258" s="248"/>
      <c r="B258" s="276"/>
      <c r="C258" s="250"/>
      <c r="D258" s="277"/>
      <c r="E258" s="278"/>
      <c r="F258" s="279"/>
      <c r="G258" s="280"/>
      <c r="H258" s="281"/>
      <c r="I258" s="278"/>
      <c r="J258" s="278"/>
      <c r="K258" s="280"/>
      <c r="L258" s="280"/>
      <c r="M258" s="280"/>
      <c r="N258" s="282"/>
      <c r="O258" s="278"/>
      <c r="P258" s="283"/>
      <c r="Q258" s="280"/>
      <c r="R258" s="284"/>
      <c r="S258" s="285"/>
      <c r="T258" s="278"/>
      <c r="U258" s="283"/>
      <c r="V258" s="280"/>
      <c r="W258" s="284"/>
      <c r="X258" s="286"/>
      <c r="Y258" s="278"/>
      <c r="Z258" s="283"/>
      <c r="AA258" s="280"/>
      <c r="AB258" s="284"/>
      <c r="AC258" s="287"/>
      <c r="AD258" s="278"/>
      <c r="AE258" s="283"/>
      <c r="AF258" s="280"/>
      <c r="AG258" s="250"/>
      <c r="AH258" s="248"/>
      <c r="AI258" s="276"/>
    </row>
    <row r="259" spans="1:35" x14ac:dyDescent="0.25">
      <c r="A259" s="248"/>
      <c r="B259" s="276"/>
      <c r="C259" s="250"/>
      <c r="D259" s="277"/>
      <c r="E259" s="278"/>
      <c r="F259" s="279"/>
      <c r="G259" s="280"/>
      <c r="H259" s="281"/>
      <c r="I259" s="278"/>
      <c r="J259" s="278"/>
      <c r="K259" s="280"/>
      <c r="L259" s="280"/>
      <c r="M259" s="280"/>
      <c r="N259" s="282"/>
      <c r="O259" s="278"/>
      <c r="P259" s="283"/>
      <c r="Q259" s="280"/>
      <c r="R259" s="284"/>
      <c r="S259" s="285"/>
      <c r="T259" s="278"/>
      <c r="U259" s="283"/>
      <c r="V259" s="280"/>
      <c r="W259" s="284"/>
      <c r="X259" s="286"/>
      <c r="Y259" s="278"/>
      <c r="Z259" s="283"/>
      <c r="AA259" s="280"/>
      <c r="AB259" s="284"/>
      <c r="AC259" s="287"/>
      <c r="AD259" s="278"/>
      <c r="AE259" s="283"/>
      <c r="AF259" s="280"/>
      <c r="AG259" s="250"/>
      <c r="AH259" s="248"/>
      <c r="AI259" s="276"/>
    </row>
    <row r="260" spans="1:35" x14ac:dyDescent="0.25">
      <c r="A260" s="248"/>
      <c r="B260" s="276"/>
      <c r="C260" s="250"/>
      <c r="D260" s="277"/>
      <c r="E260" s="278"/>
      <c r="F260" s="279"/>
      <c r="G260" s="280"/>
      <c r="H260" s="281"/>
      <c r="I260" s="278"/>
      <c r="J260" s="278"/>
      <c r="K260" s="280"/>
      <c r="L260" s="280"/>
      <c r="M260" s="280"/>
      <c r="N260" s="282"/>
      <c r="O260" s="278"/>
      <c r="P260" s="283"/>
      <c r="Q260" s="280"/>
      <c r="R260" s="284"/>
      <c r="S260" s="285"/>
      <c r="T260" s="278"/>
      <c r="U260" s="283"/>
      <c r="V260" s="280"/>
      <c r="W260" s="284"/>
      <c r="X260" s="286"/>
      <c r="Y260" s="278"/>
      <c r="Z260" s="283"/>
      <c r="AA260" s="280"/>
      <c r="AB260" s="284"/>
      <c r="AC260" s="287"/>
      <c r="AD260" s="278"/>
      <c r="AE260" s="283"/>
      <c r="AF260" s="280"/>
      <c r="AG260" s="250"/>
      <c r="AH260" s="248"/>
      <c r="AI260" s="276"/>
    </row>
    <row r="261" spans="1:35" x14ac:dyDescent="0.25">
      <c r="A261" s="248"/>
      <c r="B261" s="276"/>
      <c r="C261" s="250"/>
      <c r="D261" s="277"/>
      <c r="E261" s="278"/>
      <c r="F261" s="279"/>
      <c r="G261" s="280"/>
      <c r="H261" s="281"/>
      <c r="I261" s="278"/>
      <c r="J261" s="278"/>
      <c r="K261" s="280"/>
      <c r="L261" s="280"/>
      <c r="M261" s="280"/>
      <c r="N261" s="282"/>
      <c r="O261" s="278"/>
      <c r="P261" s="283"/>
      <c r="Q261" s="280"/>
      <c r="R261" s="284"/>
      <c r="S261" s="285"/>
      <c r="T261" s="278"/>
      <c r="U261" s="283"/>
      <c r="V261" s="280"/>
      <c r="W261" s="284"/>
      <c r="X261" s="286"/>
      <c r="Y261" s="278"/>
      <c r="Z261" s="283"/>
      <c r="AA261" s="280"/>
      <c r="AB261" s="284"/>
      <c r="AC261" s="287"/>
      <c r="AD261" s="278"/>
      <c r="AE261" s="283"/>
      <c r="AF261" s="280"/>
      <c r="AG261" s="250"/>
      <c r="AH261" s="248"/>
      <c r="AI261" s="276"/>
    </row>
    <row r="262" spans="1:35" x14ac:dyDescent="0.25">
      <c r="A262" s="248"/>
      <c r="B262" s="276"/>
      <c r="C262" s="250"/>
      <c r="D262" s="277"/>
      <c r="E262" s="278"/>
      <c r="F262" s="279"/>
      <c r="G262" s="280"/>
      <c r="H262" s="281"/>
      <c r="I262" s="278"/>
      <c r="J262" s="278"/>
      <c r="K262" s="280"/>
      <c r="L262" s="280"/>
      <c r="M262" s="280"/>
      <c r="N262" s="282"/>
      <c r="O262" s="278"/>
      <c r="P262" s="283"/>
      <c r="Q262" s="280"/>
      <c r="R262" s="284"/>
      <c r="S262" s="285"/>
      <c r="T262" s="278"/>
      <c r="U262" s="283"/>
      <c r="V262" s="280"/>
      <c r="W262" s="284"/>
      <c r="X262" s="286"/>
      <c r="Y262" s="278"/>
      <c r="Z262" s="283"/>
      <c r="AA262" s="280"/>
      <c r="AB262" s="284"/>
      <c r="AC262" s="287"/>
      <c r="AD262" s="278"/>
      <c r="AE262" s="283"/>
      <c r="AF262" s="280"/>
      <c r="AG262" s="250"/>
      <c r="AH262" s="248"/>
      <c r="AI262" s="276"/>
    </row>
    <row r="263" spans="1:35" x14ac:dyDescent="0.25">
      <c r="A263" s="248"/>
      <c r="B263" s="276"/>
      <c r="C263" s="250"/>
      <c r="D263" s="277"/>
      <c r="E263" s="278"/>
      <c r="F263" s="279"/>
      <c r="G263" s="280"/>
      <c r="H263" s="281"/>
      <c r="I263" s="278"/>
      <c r="J263" s="278"/>
      <c r="K263" s="280"/>
      <c r="L263" s="280"/>
      <c r="M263" s="280"/>
      <c r="N263" s="282"/>
      <c r="O263" s="278"/>
      <c r="P263" s="283"/>
      <c r="Q263" s="280"/>
      <c r="R263" s="284"/>
      <c r="S263" s="285"/>
      <c r="T263" s="278"/>
      <c r="U263" s="283"/>
      <c r="V263" s="280"/>
      <c r="W263" s="284"/>
      <c r="X263" s="286"/>
      <c r="Y263" s="278"/>
      <c r="Z263" s="283"/>
      <c r="AA263" s="280"/>
      <c r="AB263" s="284"/>
      <c r="AC263" s="287"/>
      <c r="AD263" s="278"/>
      <c r="AE263" s="283"/>
      <c r="AF263" s="280"/>
      <c r="AG263" s="250"/>
      <c r="AH263" s="248"/>
      <c r="AI263" s="276"/>
    </row>
    <row r="264" spans="1:35" x14ac:dyDescent="0.25">
      <c r="A264" s="248"/>
      <c r="B264" s="276"/>
      <c r="C264" s="250"/>
      <c r="D264" s="277"/>
      <c r="E264" s="278"/>
      <c r="F264" s="279"/>
      <c r="G264" s="280"/>
      <c r="H264" s="281"/>
      <c r="I264" s="278"/>
      <c r="J264" s="278"/>
      <c r="K264" s="280"/>
      <c r="L264" s="280"/>
      <c r="M264" s="280"/>
      <c r="N264" s="282"/>
      <c r="O264" s="278"/>
      <c r="P264" s="283"/>
      <c r="Q264" s="280"/>
      <c r="R264" s="284"/>
      <c r="S264" s="285"/>
      <c r="T264" s="278"/>
      <c r="U264" s="283"/>
      <c r="V264" s="280"/>
      <c r="W264" s="284"/>
      <c r="X264" s="286"/>
      <c r="Y264" s="278"/>
      <c r="Z264" s="283"/>
      <c r="AA264" s="280"/>
      <c r="AB264" s="284"/>
      <c r="AC264" s="287"/>
      <c r="AD264" s="278"/>
      <c r="AE264" s="283"/>
      <c r="AF264" s="280"/>
      <c r="AG264" s="250"/>
      <c r="AH264" s="248"/>
      <c r="AI264" s="276"/>
    </row>
    <row r="265" spans="1:35" x14ac:dyDescent="0.25">
      <c r="A265" s="248"/>
      <c r="B265" s="276"/>
      <c r="C265" s="250"/>
      <c r="D265" s="277"/>
      <c r="E265" s="278"/>
      <c r="F265" s="279"/>
      <c r="G265" s="280"/>
      <c r="H265" s="281"/>
      <c r="I265" s="278"/>
      <c r="J265" s="278"/>
      <c r="K265" s="280"/>
      <c r="L265" s="280"/>
      <c r="M265" s="280"/>
      <c r="N265" s="282"/>
      <c r="O265" s="278"/>
      <c r="P265" s="283"/>
      <c r="Q265" s="280"/>
      <c r="R265" s="284"/>
      <c r="S265" s="285"/>
      <c r="T265" s="278"/>
      <c r="U265" s="283"/>
      <c r="V265" s="280"/>
      <c r="W265" s="284"/>
      <c r="X265" s="286"/>
      <c r="Y265" s="278"/>
      <c r="Z265" s="283"/>
      <c r="AA265" s="280"/>
      <c r="AB265" s="284"/>
      <c r="AC265" s="287"/>
      <c r="AD265" s="278"/>
      <c r="AE265" s="283"/>
      <c r="AF265" s="280"/>
      <c r="AG265" s="250"/>
      <c r="AH265" s="248"/>
      <c r="AI265" s="276"/>
    </row>
    <row r="266" spans="1:35" x14ac:dyDescent="0.25">
      <c r="A266" s="248"/>
      <c r="B266" s="276"/>
      <c r="C266" s="250"/>
      <c r="D266" s="277"/>
      <c r="E266" s="278"/>
      <c r="F266" s="279"/>
      <c r="G266" s="280"/>
      <c r="H266" s="281"/>
      <c r="I266" s="278"/>
      <c r="J266" s="278"/>
      <c r="K266" s="280"/>
      <c r="L266" s="280"/>
      <c r="M266" s="280"/>
      <c r="N266" s="282"/>
      <c r="O266" s="278"/>
      <c r="P266" s="283"/>
      <c r="Q266" s="280"/>
      <c r="R266" s="284"/>
      <c r="S266" s="285"/>
      <c r="T266" s="278"/>
      <c r="U266" s="283"/>
      <c r="V266" s="280"/>
      <c r="W266" s="284"/>
      <c r="X266" s="286"/>
      <c r="Y266" s="278"/>
      <c r="Z266" s="283"/>
      <c r="AA266" s="280"/>
      <c r="AB266" s="284"/>
      <c r="AC266" s="287"/>
      <c r="AD266" s="278"/>
      <c r="AE266" s="283"/>
      <c r="AF266" s="280"/>
      <c r="AG266" s="250"/>
      <c r="AH266" s="248"/>
      <c r="AI266" s="276"/>
    </row>
    <row r="267" spans="1:35" x14ac:dyDescent="0.25">
      <c r="A267" s="248"/>
      <c r="B267" s="276"/>
      <c r="C267" s="250"/>
      <c r="D267" s="277"/>
      <c r="E267" s="278"/>
      <c r="F267" s="279"/>
      <c r="G267" s="280"/>
      <c r="H267" s="281"/>
      <c r="I267" s="278"/>
      <c r="J267" s="278"/>
      <c r="K267" s="280"/>
      <c r="L267" s="280"/>
      <c r="M267" s="280"/>
      <c r="N267" s="282"/>
      <c r="O267" s="278"/>
      <c r="P267" s="283"/>
      <c r="Q267" s="280"/>
      <c r="R267" s="284"/>
      <c r="S267" s="285"/>
      <c r="T267" s="278"/>
      <c r="U267" s="283"/>
      <c r="V267" s="280"/>
      <c r="W267" s="284"/>
      <c r="X267" s="286"/>
      <c r="Y267" s="278"/>
      <c r="Z267" s="283"/>
      <c r="AA267" s="280"/>
      <c r="AB267" s="284"/>
      <c r="AC267" s="287"/>
      <c r="AD267" s="278"/>
      <c r="AE267" s="283"/>
      <c r="AF267" s="280"/>
      <c r="AG267" s="250"/>
      <c r="AH267" s="248"/>
      <c r="AI267" s="276"/>
    </row>
    <row r="268" spans="1:35" x14ac:dyDescent="0.25">
      <c r="A268" s="248"/>
      <c r="B268" s="276"/>
      <c r="C268" s="250"/>
      <c r="D268" s="277"/>
      <c r="E268" s="278"/>
      <c r="F268" s="279"/>
      <c r="G268" s="280"/>
      <c r="H268" s="281"/>
      <c r="I268" s="278"/>
      <c r="J268" s="278"/>
      <c r="K268" s="280"/>
      <c r="L268" s="280"/>
      <c r="M268" s="280"/>
      <c r="N268" s="282"/>
      <c r="O268" s="278"/>
      <c r="P268" s="283"/>
      <c r="Q268" s="280"/>
      <c r="R268" s="284"/>
      <c r="S268" s="285"/>
      <c r="T268" s="278"/>
      <c r="U268" s="283"/>
      <c r="V268" s="280"/>
      <c r="W268" s="284"/>
      <c r="X268" s="286"/>
      <c r="Y268" s="278"/>
      <c r="Z268" s="283"/>
      <c r="AA268" s="280"/>
      <c r="AB268" s="284"/>
      <c r="AC268" s="287"/>
      <c r="AD268" s="278"/>
      <c r="AE268" s="283"/>
      <c r="AF268" s="280"/>
      <c r="AG268" s="250"/>
      <c r="AH268" s="248"/>
      <c r="AI268" s="276"/>
    </row>
    <row r="269" spans="1:35" x14ac:dyDescent="0.25">
      <c r="A269" s="248"/>
      <c r="B269" s="276"/>
      <c r="C269" s="250"/>
      <c r="D269" s="277"/>
      <c r="E269" s="278"/>
      <c r="F269" s="279"/>
      <c r="G269" s="280"/>
      <c r="H269" s="281"/>
      <c r="I269" s="278"/>
      <c r="J269" s="278"/>
      <c r="K269" s="280"/>
      <c r="L269" s="280"/>
      <c r="M269" s="280"/>
      <c r="N269" s="282"/>
      <c r="O269" s="278"/>
      <c r="P269" s="283"/>
      <c r="Q269" s="280"/>
      <c r="R269" s="284"/>
      <c r="S269" s="285"/>
      <c r="T269" s="278"/>
      <c r="U269" s="283"/>
      <c r="V269" s="280"/>
      <c r="W269" s="284"/>
      <c r="X269" s="286"/>
      <c r="Y269" s="278"/>
      <c r="Z269" s="283"/>
      <c r="AA269" s="280"/>
      <c r="AB269" s="284"/>
      <c r="AC269" s="287"/>
      <c r="AD269" s="278"/>
      <c r="AE269" s="283"/>
      <c r="AF269" s="280"/>
      <c r="AG269" s="250"/>
      <c r="AH269" s="248"/>
      <c r="AI269" s="276"/>
    </row>
    <row r="270" spans="1:35" x14ac:dyDescent="0.25">
      <c r="A270" s="248"/>
      <c r="B270" s="276"/>
      <c r="C270" s="250"/>
      <c r="D270" s="277"/>
      <c r="E270" s="278"/>
      <c r="F270" s="279"/>
      <c r="G270" s="280"/>
      <c r="H270" s="281"/>
      <c r="I270" s="278"/>
      <c r="J270" s="278"/>
      <c r="K270" s="280"/>
      <c r="L270" s="280"/>
      <c r="M270" s="280"/>
      <c r="N270" s="282"/>
      <c r="O270" s="278"/>
      <c r="P270" s="283"/>
      <c r="Q270" s="280"/>
      <c r="R270" s="284"/>
      <c r="S270" s="285"/>
      <c r="T270" s="278"/>
      <c r="U270" s="283"/>
      <c r="V270" s="280"/>
      <c r="W270" s="284"/>
      <c r="X270" s="286"/>
      <c r="Y270" s="278"/>
      <c r="Z270" s="283"/>
      <c r="AA270" s="280"/>
      <c r="AB270" s="284"/>
      <c r="AC270" s="287"/>
      <c r="AD270" s="278"/>
      <c r="AE270" s="283"/>
      <c r="AF270" s="280"/>
      <c r="AG270" s="250"/>
      <c r="AH270" s="248"/>
      <c r="AI270" s="276"/>
    </row>
    <row r="271" spans="1:35" x14ac:dyDescent="0.25">
      <c r="A271" s="248"/>
      <c r="B271" s="276"/>
      <c r="C271" s="250"/>
      <c r="D271" s="277"/>
      <c r="E271" s="278"/>
      <c r="F271" s="279"/>
      <c r="G271" s="280"/>
      <c r="H271" s="281"/>
      <c r="I271" s="278"/>
      <c r="J271" s="278"/>
      <c r="K271" s="280"/>
      <c r="L271" s="280"/>
      <c r="M271" s="280"/>
      <c r="N271" s="282"/>
      <c r="O271" s="278"/>
      <c r="P271" s="283"/>
      <c r="Q271" s="280"/>
      <c r="R271" s="284"/>
      <c r="S271" s="285"/>
      <c r="T271" s="278"/>
      <c r="U271" s="283"/>
      <c r="V271" s="280"/>
      <c r="W271" s="284"/>
      <c r="X271" s="286"/>
      <c r="Y271" s="278"/>
      <c r="Z271" s="283"/>
      <c r="AA271" s="280"/>
      <c r="AB271" s="284"/>
      <c r="AC271" s="287"/>
      <c r="AD271" s="278"/>
      <c r="AE271" s="283"/>
      <c r="AF271" s="280"/>
      <c r="AG271" s="250"/>
      <c r="AH271" s="248"/>
      <c r="AI271" s="276"/>
    </row>
    <row r="272" spans="1:35" x14ac:dyDescent="0.25">
      <c r="A272" s="248"/>
      <c r="B272" s="276"/>
      <c r="C272" s="250"/>
      <c r="D272" s="277"/>
      <c r="E272" s="278"/>
      <c r="F272" s="279"/>
      <c r="G272" s="280"/>
      <c r="H272" s="281"/>
      <c r="I272" s="278"/>
      <c r="J272" s="278"/>
      <c r="K272" s="280"/>
      <c r="L272" s="280"/>
      <c r="M272" s="280"/>
      <c r="N272" s="282"/>
      <c r="O272" s="278"/>
      <c r="P272" s="283"/>
      <c r="Q272" s="280"/>
      <c r="R272" s="284"/>
      <c r="S272" s="285"/>
      <c r="T272" s="278"/>
      <c r="U272" s="283"/>
      <c r="V272" s="280"/>
      <c r="W272" s="284"/>
      <c r="X272" s="286"/>
      <c r="Y272" s="278"/>
      <c r="Z272" s="283"/>
      <c r="AA272" s="280"/>
      <c r="AB272" s="284"/>
      <c r="AC272" s="287"/>
      <c r="AD272" s="278"/>
      <c r="AE272" s="283"/>
      <c r="AF272" s="280"/>
      <c r="AG272" s="250"/>
      <c r="AH272" s="248"/>
      <c r="AI272" s="276"/>
    </row>
    <row r="273" spans="1:35" x14ac:dyDescent="0.25">
      <c r="A273" s="248"/>
      <c r="B273" s="276"/>
      <c r="C273" s="250"/>
      <c r="D273" s="277"/>
      <c r="E273" s="278"/>
      <c r="F273" s="279"/>
      <c r="G273" s="280"/>
      <c r="H273" s="281"/>
      <c r="I273" s="278"/>
      <c r="J273" s="278"/>
      <c r="K273" s="280"/>
      <c r="L273" s="280"/>
      <c r="M273" s="280"/>
      <c r="N273" s="282"/>
      <c r="O273" s="278"/>
      <c r="P273" s="283"/>
      <c r="Q273" s="280"/>
      <c r="R273" s="284"/>
      <c r="S273" s="285"/>
      <c r="T273" s="278"/>
      <c r="U273" s="283"/>
      <c r="V273" s="280"/>
      <c r="W273" s="284"/>
      <c r="X273" s="286"/>
      <c r="Y273" s="278"/>
      <c r="Z273" s="283"/>
      <c r="AA273" s="280"/>
      <c r="AB273" s="284"/>
      <c r="AC273" s="287"/>
      <c r="AD273" s="278"/>
      <c r="AE273" s="283"/>
      <c r="AF273" s="280"/>
      <c r="AG273" s="250"/>
      <c r="AH273" s="248"/>
      <c r="AI273" s="276"/>
    </row>
    <row r="274" spans="1:35" x14ac:dyDescent="0.25">
      <c r="A274" s="248"/>
      <c r="B274" s="276"/>
      <c r="C274" s="250"/>
      <c r="D274" s="277"/>
      <c r="E274" s="278"/>
      <c r="F274" s="279"/>
      <c r="G274" s="280"/>
      <c r="H274" s="281"/>
      <c r="I274" s="278"/>
      <c r="J274" s="278"/>
      <c r="K274" s="280"/>
      <c r="L274" s="280"/>
      <c r="M274" s="280"/>
      <c r="N274" s="282"/>
      <c r="O274" s="278"/>
      <c r="P274" s="283"/>
      <c r="Q274" s="280"/>
      <c r="R274" s="284"/>
      <c r="S274" s="285"/>
      <c r="T274" s="278"/>
      <c r="U274" s="283"/>
      <c r="V274" s="280"/>
      <c r="W274" s="284"/>
      <c r="X274" s="286"/>
      <c r="Y274" s="278"/>
      <c r="Z274" s="283"/>
      <c r="AA274" s="280"/>
      <c r="AB274" s="284"/>
      <c r="AC274" s="287"/>
      <c r="AD274" s="278"/>
      <c r="AE274" s="283"/>
      <c r="AF274" s="280"/>
      <c r="AG274" s="250"/>
      <c r="AH274" s="248"/>
      <c r="AI274" s="276"/>
    </row>
    <row r="275" spans="1:35" x14ac:dyDescent="0.25">
      <c r="A275" s="248"/>
      <c r="B275" s="276"/>
      <c r="C275" s="250"/>
      <c r="D275" s="277"/>
      <c r="E275" s="278"/>
      <c r="F275" s="279"/>
      <c r="G275" s="280"/>
      <c r="H275" s="281"/>
      <c r="I275" s="278"/>
      <c r="J275" s="278"/>
      <c r="K275" s="280"/>
      <c r="L275" s="280"/>
      <c r="M275" s="280"/>
      <c r="N275" s="282"/>
      <c r="O275" s="278"/>
      <c r="P275" s="283"/>
      <c r="Q275" s="280"/>
      <c r="R275" s="284"/>
      <c r="S275" s="285"/>
      <c r="T275" s="278"/>
      <c r="U275" s="283"/>
      <c r="V275" s="280"/>
      <c r="W275" s="284"/>
      <c r="X275" s="286"/>
      <c r="Y275" s="278"/>
      <c r="Z275" s="283"/>
      <c r="AA275" s="280"/>
      <c r="AB275" s="284"/>
      <c r="AC275" s="287"/>
      <c r="AD275" s="278"/>
      <c r="AE275" s="283"/>
      <c r="AF275" s="280"/>
      <c r="AG275" s="250"/>
      <c r="AH275" s="248"/>
      <c r="AI275" s="276"/>
    </row>
    <row r="276" spans="1:35" x14ac:dyDescent="0.25">
      <c r="A276" s="248"/>
      <c r="B276" s="276"/>
      <c r="C276" s="250"/>
      <c r="D276" s="277"/>
      <c r="E276" s="278"/>
      <c r="F276" s="279"/>
      <c r="G276" s="280"/>
      <c r="H276" s="281"/>
      <c r="I276" s="278"/>
      <c r="J276" s="278"/>
      <c r="K276" s="280"/>
      <c r="L276" s="280"/>
      <c r="M276" s="280"/>
      <c r="N276" s="282"/>
      <c r="O276" s="278"/>
      <c r="P276" s="283"/>
      <c r="Q276" s="280"/>
      <c r="R276" s="284"/>
      <c r="S276" s="285"/>
      <c r="T276" s="278"/>
      <c r="U276" s="283"/>
      <c r="V276" s="280"/>
      <c r="W276" s="284"/>
      <c r="X276" s="286"/>
      <c r="Y276" s="278"/>
      <c r="Z276" s="283"/>
      <c r="AA276" s="280"/>
      <c r="AB276" s="284"/>
      <c r="AC276" s="287"/>
      <c r="AD276" s="278"/>
      <c r="AE276" s="283"/>
      <c r="AF276" s="280"/>
      <c r="AG276" s="250"/>
      <c r="AH276" s="248"/>
      <c r="AI276" s="276"/>
    </row>
    <row r="277" spans="1:35" x14ac:dyDescent="0.25">
      <c r="A277" s="248"/>
      <c r="B277" s="276"/>
      <c r="C277" s="250"/>
      <c r="D277" s="277"/>
      <c r="E277" s="278"/>
      <c r="F277" s="279"/>
      <c r="G277" s="280"/>
      <c r="H277" s="281"/>
      <c r="I277" s="278"/>
      <c r="J277" s="278"/>
      <c r="K277" s="280"/>
      <c r="L277" s="280"/>
      <c r="M277" s="280"/>
      <c r="N277" s="282"/>
      <c r="O277" s="278"/>
      <c r="P277" s="283"/>
      <c r="Q277" s="280"/>
      <c r="R277" s="284"/>
      <c r="S277" s="285"/>
      <c r="T277" s="278"/>
      <c r="U277" s="283"/>
      <c r="V277" s="280"/>
      <c r="W277" s="284"/>
      <c r="X277" s="286"/>
      <c r="Y277" s="278"/>
      <c r="Z277" s="283"/>
      <c r="AA277" s="280"/>
      <c r="AB277" s="284"/>
      <c r="AC277" s="287"/>
      <c r="AD277" s="278"/>
      <c r="AE277" s="283"/>
      <c r="AF277" s="280"/>
      <c r="AG277" s="250"/>
      <c r="AH277" s="248"/>
      <c r="AI277" s="276"/>
    </row>
    <row r="278" spans="1:35" x14ac:dyDescent="0.25">
      <c r="A278" s="248"/>
      <c r="B278" s="276"/>
      <c r="C278" s="250"/>
      <c r="D278" s="277"/>
      <c r="E278" s="278"/>
      <c r="F278" s="279"/>
      <c r="G278" s="280"/>
      <c r="H278" s="281"/>
      <c r="I278" s="278"/>
      <c r="J278" s="278"/>
      <c r="K278" s="280"/>
      <c r="L278" s="280"/>
      <c r="M278" s="280"/>
      <c r="N278" s="282"/>
      <c r="O278" s="278"/>
      <c r="P278" s="283"/>
      <c r="Q278" s="280"/>
      <c r="R278" s="284"/>
      <c r="S278" s="285"/>
      <c r="T278" s="278"/>
      <c r="U278" s="283"/>
      <c r="V278" s="280"/>
      <c r="W278" s="284"/>
      <c r="X278" s="286"/>
      <c r="Y278" s="278"/>
      <c r="Z278" s="283"/>
      <c r="AA278" s="280"/>
      <c r="AB278" s="284"/>
      <c r="AC278" s="287"/>
      <c r="AD278" s="278"/>
      <c r="AE278" s="283"/>
      <c r="AF278" s="280"/>
      <c r="AG278" s="250"/>
      <c r="AH278" s="248"/>
      <c r="AI278" s="276"/>
    </row>
    <row r="279" spans="1:35" x14ac:dyDescent="0.25">
      <c r="A279" s="248"/>
      <c r="B279" s="276"/>
      <c r="C279" s="250"/>
      <c r="D279" s="277"/>
      <c r="E279" s="278"/>
      <c r="F279" s="279"/>
      <c r="G279" s="280"/>
      <c r="H279" s="281"/>
      <c r="I279" s="278"/>
      <c r="J279" s="278"/>
      <c r="K279" s="280"/>
      <c r="L279" s="280"/>
      <c r="M279" s="280"/>
      <c r="N279" s="282"/>
      <c r="O279" s="278"/>
      <c r="P279" s="283"/>
      <c r="Q279" s="280"/>
      <c r="R279" s="284"/>
      <c r="S279" s="285"/>
      <c r="T279" s="278"/>
      <c r="U279" s="283"/>
      <c r="V279" s="280"/>
      <c r="W279" s="284"/>
      <c r="X279" s="286"/>
      <c r="Y279" s="278"/>
      <c r="Z279" s="283"/>
      <c r="AA279" s="280"/>
      <c r="AB279" s="284"/>
      <c r="AC279" s="287"/>
      <c r="AD279" s="278"/>
      <c r="AE279" s="283"/>
      <c r="AF279" s="280"/>
      <c r="AG279" s="250"/>
      <c r="AH279" s="248"/>
      <c r="AI279" s="276"/>
    </row>
    <row r="280" spans="1:35" x14ac:dyDescent="0.25">
      <c r="A280" s="248"/>
      <c r="B280" s="276"/>
      <c r="C280" s="250"/>
      <c r="D280" s="277"/>
      <c r="E280" s="278"/>
      <c r="F280" s="279"/>
      <c r="G280" s="280"/>
      <c r="H280" s="281"/>
      <c r="I280" s="278"/>
      <c r="J280" s="278"/>
      <c r="K280" s="280"/>
      <c r="L280" s="280"/>
      <c r="M280" s="280"/>
      <c r="N280" s="282"/>
      <c r="O280" s="278"/>
      <c r="P280" s="283"/>
      <c r="Q280" s="280"/>
      <c r="R280" s="284"/>
      <c r="S280" s="285"/>
      <c r="T280" s="278"/>
      <c r="U280" s="283"/>
      <c r="V280" s="280"/>
      <c r="W280" s="284"/>
      <c r="X280" s="286"/>
      <c r="Y280" s="278"/>
      <c r="Z280" s="283"/>
      <c r="AA280" s="280"/>
      <c r="AB280" s="284"/>
      <c r="AC280" s="287"/>
      <c r="AD280" s="278"/>
      <c r="AE280" s="283"/>
      <c r="AF280" s="280"/>
      <c r="AG280" s="250"/>
      <c r="AH280" s="248"/>
      <c r="AI280" s="276"/>
    </row>
    <row r="281" spans="1:35" x14ac:dyDescent="0.25">
      <c r="A281" s="248"/>
      <c r="B281" s="276"/>
      <c r="C281" s="250"/>
      <c r="D281" s="277"/>
      <c r="E281" s="278"/>
      <c r="F281" s="279"/>
      <c r="G281" s="280"/>
      <c r="H281" s="281"/>
      <c r="I281" s="278"/>
      <c r="J281" s="278"/>
      <c r="K281" s="280"/>
      <c r="L281" s="280"/>
      <c r="M281" s="280"/>
      <c r="N281" s="282"/>
      <c r="O281" s="278"/>
      <c r="P281" s="283"/>
      <c r="Q281" s="280"/>
      <c r="R281" s="284"/>
      <c r="S281" s="285"/>
      <c r="T281" s="278"/>
      <c r="U281" s="283"/>
      <c r="V281" s="280"/>
      <c r="W281" s="284"/>
      <c r="X281" s="286"/>
      <c r="Y281" s="278"/>
      <c r="Z281" s="283"/>
      <c r="AA281" s="280"/>
      <c r="AB281" s="284"/>
      <c r="AC281" s="287"/>
      <c r="AD281" s="278"/>
      <c r="AE281" s="283"/>
      <c r="AF281" s="280"/>
      <c r="AG281" s="250"/>
      <c r="AH281" s="248"/>
      <c r="AI281" s="276"/>
    </row>
    <row r="282" spans="1:35" x14ac:dyDescent="0.25">
      <c r="A282" s="248"/>
      <c r="B282" s="276"/>
      <c r="C282" s="250"/>
      <c r="D282" s="277"/>
      <c r="E282" s="278"/>
      <c r="F282" s="279"/>
      <c r="G282" s="280"/>
      <c r="H282" s="281"/>
      <c r="I282" s="278"/>
      <c r="J282" s="278"/>
      <c r="K282" s="280"/>
      <c r="L282" s="280"/>
      <c r="M282" s="280"/>
      <c r="N282" s="282"/>
      <c r="O282" s="278"/>
      <c r="P282" s="283"/>
      <c r="Q282" s="280"/>
      <c r="R282" s="284"/>
      <c r="S282" s="285"/>
      <c r="T282" s="278"/>
      <c r="U282" s="283"/>
      <c r="V282" s="280"/>
      <c r="W282" s="284"/>
      <c r="X282" s="286"/>
      <c r="Y282" s="278"/>
      <c r="Z282" s="283"/>
      <c r="AA282" s="280"/>
      <c r="AB282" s="284"/>
      <c r="AC282" s="287"/>
      <c r="AD282" s="278"/>
      <c r="AE282" s="283"/>
      <c r="AF282" s="280"/>
      <c r="AG282" s="250"/>
      <c r="AH282" s="248"/>
      <c r="AI282" s="276"/>
    </row>
    <row r="283" spans="1:35" x14ac:dyDescent="0.25">
      <c r="A283" s="248"/>
      <c r="B283" s="276"/>
      <c r="C283" s="250"/>
      <c r="D283" s="277"/>
      <c r="E283" s="278"/>
      <c r="F283" s="279"/>
      <c r="G283" s="280"/>
      <c r="H283" s="281"/>
      <c r="I283" s="278"/>
      <c r="J283" s="278"/>
      <c r="K283" s="280"/>
      <c r="L283" s="280"/>
      <c r="M283" s="280"/>
      <c r="N283" s="282"/>
      <c r="O283" s="278"/>
      <c r="P283" s="283"/>
      <c r="Q283" s="280"/>
      <c r="R283" s="284"/>
      <c r="S283" s="285"/>
      <c r="T283" s="278"/>
      <c r="U283" s="283"/>
      <c r="V283" s="280"/>
      <c r="W283" s="284"/>
      <c r="X283" s="286"/>
      <c r="Y283" s="278"/>
      <c r="Z283" s="283"/>
      <c r="AA283" s="280"/>
      <c r="AB283" s="284"/>
      <c r="AC283" s="287"/>
      <c r="AD283" s="278"/>
      <c r="AE283" s="283"/>
      <c r="AF283" s="280"/>
      <c r="AG283" s="250"/>
      <c r="AH283" s="248"/>
      <c r="AI283" s="276"/>
    </row>
    <row r="284" spans="1:35" x14ac:dyDescent="0.25">
      <c r="A284" s="248"/>
      <c r="B284" s="276"/>
      <c r="C284" s="250"/>
      <c r="D284" s="277"/>
      <c r="E284" s="278"/>
      <c r="F284" s="279"/>
      <c r="G284" s="280"/>
      <c r="H284" s="281"/>
      <c r="I284" s="278"/>
      <c r="J284" s="278"/>
      <c r="K284" s="280"/>
      <c r="L284" s="280"/>
      <c r="M284" s="280"/>
      <c r="N284" s="282"/>
      <c r="O284" s="278"/>
      <c r="P284" s="283"/>
      <c r="Q284" s="280"/>
      <c r="R284" s="284"/>
      <c r="S284" s="285"/>
      <c r="T284" s="278"/>
      <c r="U284" s="283"/>
      <c r="V284" s="280"/>
      <c r="W284" s="284"/>
      <c r="X284" s="286"/>
      <c r="Y284" s="278"/>
      <c r="Z284" s="283"/>
      <c r="AA284" s="280"/>
      <c r="AB284" s="284"/>
      <c r="AC284" s="287"/>
      <c r="AD284" s="278"/>
      <c r="AE284" s="283"/>
      <c r="AF284" s="280"/>
      <c r="AG284" s="250"/>
      <c r="AH284" s="248"/>
      <c r="AI284" s="276"/>
    </row>
    <row r="285" spans="1:35" x14ac:dyDescent="0.25">
      <c r="A285" s="248"/>
      <c r="B285" s="276"/>
      <c r="C285" s="250"/>
      <c r="D285" s="277"/>
      <c r="E285" s="278"/>
      <c r="F285" s="279"/>
      <c r="G285" s="280"/>
      <c r="H285" s="281"/>
      <c r="I285" s="278"/>
      <c r="J285" s="278"/>
      <c r="K285" s="280"/>
      <c r="L285" s="280"/>
      <c r="M285" s="280"/>
      <c r="N285" s="282"/>
      <c r="O285" s="278"/>
      <c r="P285" s="283"/>
      <c r="Q285" s="280"/>
      <c r="R285" s="284"/>
      <c r="S285" s="285"/>
      <c r="T285" s="278"/>
      <c r="U285" s="283"/>
      <c r="V285" s="280"/>
      <c r="W285" s="284"/>
      <c r="X285" s="286"/>
      <c r="Y285" s="278"/>
      <c r="Z285" s="283"/>
      <c r="AA285" s="280"/>
      <c r="AB285" s="284"/>
      <c r="AC285" s="287"/>
      <c r="AD285" s="278"/>
      <c r="AE285" s="283"/>
      <c r="AF285" s="280"/>
      <c r="AG285" s="250"/>
      <c r="AH285" s="248"/>
      <c r="AI285" s="276"/>
    </row>
    <row r="286" spans="1:35" x14ac:dyDescent="0.25">
      <c r="A286" s="248"/>
      <c r="B286" s="276"/>
      <c r="C286" s="250"/>
      <c r="D286" s="277"/>
      <c r="E286" s="278"/>
      <c r="F286" s="279"/>
      <c r="G286" s="280"/>
      <c r="H286" s="281"/>
      <c r="I286" s="278"/>
      <c r="J286" s="278"/>
      <c r="K286" s="280"/>
      <c r="L286" s="280"/>
      <c r="M286" s="280"/>
      <c r="N286" s="282"/>
      <c r="O286" s="278"/>
      <c r="P286" s="283"/>
      <c r="Q286" s="280"/>
      <c r="R286" s="284"/>
      <c r="S286" s="285"/>
      <c r="T286" s="278"/>
      <c r="U286" s="283"/>
      <c r="V286" s="280"/>
      <c r="W286" s="284"/>
      <c r="X286" s="286"/>
      <c r="Y286" s="278"/>
      <c r="Z286" s="283"/>
      <c r="AA286" s="280"/>
      <c r="AB286" s="284"/>
      <c r="AC286" s="287"/>
      <c r="AD286" s="278"/>
      <c r="AE286" s="283"/>
      <c r="AF286" s="280"/>
      <c r="AG286" s="250"/>
      <c r="AH286" s="248"/>
      <c r="AI286" s="276"/>
    </row>
    <row r="287" spans="1:35" x14ac:dyDescent="0.25">
      <c r="A287" s="248"/>
      <c r="B287" s="276"/>
      <c r="C287" s="250"/>
      <c r="D287" s="277"/>
      <c r="E287" s="278"/>
      <c r="F287" s="279"/>
      <c r="G287" s="280"/>
      <c r="H287" s="281"/>
      <c r="I287" s="278"/>
      <c r="J287" s="278"/>
      <c r="K287" s="280"/>
      <c r="L287" s="280"/>
      <c r="M287" s="280"/>
      <c r="N287" s="282"/>
      <c r="O287" s="278"/>
      <c r="P287" s="283"/>
      <c r="Q287" s="280"/>
      <c r="R287" s="284"/>
      <c r="S287" s="285"/>
      <c r="T287" s="278"/>
      <c r="U287" s="283"/>
      <c r="V287" s="280"/>
      <c r="W287" s="284"/>
      <c r="X287" s="286"/>
      <c r="Y287" s="278"/>
      <c r="Z287" s="283"/>
      <c r="AA287" s="280"/>
      <c r="AB287" s="284"/>
      <c r="AC287" s="287"/>
      <c r="AD287" s="278"/>
      <c r="AE287" s="283"/>
      <c r="AF287" s="280"/>
      <c r="AG287" s="250"/>
      <c r="AH287" s="248"/>
      <c r="AI287" s="276"/>
    </row>
    <row r="288" spans="1:35" x14ac:dyDescent="0.25">
      <c r="A288" s="248"/>
      <c r="B288" s="276"/>
      <c r="C288" s="250"/>
      <c r="D288" s="277"/>
      <c r="E288" s="278"/>
      <c r="F288" s="279"/>
      <c r="G288" s="280"/>
      <c r="H288" s="281"/>
      <c r="I288" s="278"/>
      <c r="J288" s="278"/>
      <c r="K288" s="280"/>
      <c r="L288" s="280"/>
      <c r="M288" s="280"/>
      <c r="N288" s="282"/>
      <c r="O288" s="278"/>
      <c r="P288" s="283"/>
      <c r="Q288" s="280"/>
      <c r="R288" s="284"/>
      <c r="S288" s="285"/>
      <c r="T288" s="278"/>
      <c r="U288" s="283"/>
      <c r="V288" s="280"/>
      <c r="W288" s="284"/>
      <c r="X288" s="286"/>
      <c r="Y288" s="278"/>
      <c r="Z288" s="283"/>
      <c r="AA288" s="280"/>
      <c r="AB288" s="284"/>
      <c r="AC288" s="287"/>
      <c r="AD288" s="278"/>
      <c r="AE288" s="283"/>
      <c r="AF288" s="280"/>
      <c r="AG288" s="250"/>
      <c r="AH288" s="248"/>
      <c r="AI288" s="276"/>
    </row>
    <row r="289" spans="1:35" x14ac:dyDescent="0.25">
      <c r="A289" s="248"/>
      <c r="B289" s="276"/>
      <c r="C289" s="250"/>
      <c r="D289" s="277"/>
      <c r="E289" s="278"/>
      <c r="F289" s="279"/>
      <c r="G289" s="280"/>
      <c r="H289" s="281"/>
      <c r="I289" s="278"/>
      <c r="J289" s="278"/>
      <c r="K289" s="280"/>
      <c r="L289" s="280"/>
      <c r="M289" s="280"/>
      <c r="N289" s="282"/>
      <c r="O289" s="278"/>
      <c r="P289" s="283"/>
      <c r="Q289" s="280"/>
      <c r="R289" s="284"/>
      <c r="S289" s="285"/>
      <c r="T289" s="278"/>
      <c r="U289" s="283"/>
      <c r="V289" s="280"/>
      <c r="W289" s="284"/>
      <c r="X289" s="286"/>
      <c r="Y289" s="278"/>
      <c r="Z289" s="283"/>
      <c r="AA289" s="280"/>
      <c r="AB289" s="284"/>
      <c r="AC289" s="287"/>
      <c r="AD289" s="278"/>
      <c r="AE289" s="283"/>
      <c r="AF289" s="280"/>
      <c r="AG289" s="250"/>
      <c r="AH289" s="248"/>
      <c r="AI289" s="276"/>
    </row>
    <row r="290" spans="1:35" x14ac:dyDescent="0.25">
      <c r="A290" s="248"/>
      <c r="B290" s="276"/>
      <c r="C290" s="250"/>
      <c r="D290" s="277"/>
      <c r="E290" s="278"/>
      <c r="F290" s="279"/>
      <c r="G290" s="280"/>
      <c r="H290" s="281"/>
      <c r="I290" s="278"/>
      <c r="J290" s="278"/>
      <c r="K290" s="280"/>
      <c r="L290" s="280"/>
      <c r="M290" s="280"/>
      <c r="N290" s="282"/>
      <c r="O290" s="278"/>
      <c r="P290" s="283"/>
      <c r="Q290" s="280"/>
      <c r="R290" s="284"/>
      <c r="S290" s="285"/>
      <c r="T290" s="278"/>
      <c r="U290" s="283"/>
      <c r="V290" s="280"/>
      <c r="W290" s="284"/>
      <c r="X290" s="286"/>
      <c r="Y290" s="278"/>
      <c r="Z290" s="283"/>
      <c r="AA290" s="280"/>
      <c r="AB290" s="284"/>
      <c r="AC290" s="287"/>
      <c r="AD290" s="278"/>
      <c r="AE290" s="283"/>
      <c r="AF290" s="280"/>
      <c r="AG290" s="250"/>
      <c r="AH290" s="248"/>
      <c r="AI290" s="276"/>
    </row>
    <row r="291" spans="1:35" x14ac:dyDescent="0.25">
      <c r="A291" s="248"/>
      <c r="B291" s="276"/>
      <c r="C291" s="250"/>
      <c r="D291" s="277"/>
      <c r="E291" s="278"/>
      <c r="F291" s="279"/>
      <c r="G291" s="280"/>
      <c r="H291" s="281"/>
      <c r="I291" s="278"/>
      <c r="J291" s="278"/>
      <c r="K291" s="280"/>
      <c r="L291" s="280"/>
      <c r="M291" s="280"/>
      <c r="N291" s="282"/>
      <c r="O291" s="278"/>
      <c r="P291" s="283"/>
      <c r="Q291" s="280"/>
      <c r="R291" s="284"/>
      <c r="S291" s="285"/>
      <c r="T291" s="278"/>
      <c r="U291" s="283"/>
      <c r="V291" s="280"/>
      <c r="W291" s="284"/>
      <c r="X291" s="286"/>
      <c r="Y291" s="278"/>
      <c r="Z291" s="283"/>
      <c r="AA291" s="280"/>
      <c r="AB291" s="284"/>
      <c r="AC291" s="287"/>
      <c r="AD291" s="278"/>
      <c r="AE291" s="283"/>
      <c r="AF291" s="280"/>
      <c r="AG291" s="250"/>
      <c r="AH291" s="248"/>
      <c r="AI291" s="276"/>
    </row>
    <row r="292" spans="1:35" x14ac:dyDescent="0.25">
      <c r="A292" s="248"/>
      <c r="B292" s="276"/>
      <c r="C292" s="250"/>
      <c r="D292" s="277"/>
      <c r="E292" s="278"/>
      <c r="F292" s="279"/>
      <c r="G292" s="280"/>
      <c r="H292" s="281"/>
      <c r="I292" s="278"/>
      <c r="J292" s="278"/>
      <c r="K292" s="280"/>
      <c r="L292" s="280"/>
      <c r="M292" s="280"/>
      <c r="N292" s="282"/>
      <c r="O292" s="278"/>
      <c r="P292" s="283"/>
      <c r="Q292" s="280"/>
      <c r="R292" s="284"/>
      <c r="S292" s="285"/>
      <c r="T292" s="278"/>
      <c r="U292" s="283"/>
      <c r="V292" s="280"/>
      <c r="W292" s="284"/>
      <c r="X292" s="286"/>
      <c r="Y292" s="278"/>
      <c r="Z292" s="283"/>
      <c r="AA292" s="280"/>
      <c r="AB292" s="284"/>
      <c r="AC292" s="287"/>
      <c r="AD292" s="278"/>
      <c r="AE292" s="283"/>
      <c r="AF292" s="280"/>
      <c r="AG292" s="250"/>
      <c r="AH292" s="248"/>
      <c r="AI292" s="276"/>
    </row>
    <row r="293" spans="1:35" x14ac:dyDescent="0.25">
      <c r="A293" s="248"/>
      <c r="B293" s="276"/>
      <c r="C293" s="250"/>
      <c r="D293" s="277"/>
      <c r="E293" s="278"/>
      <c r="F293" s="279"/>
      <c r="G293" s="280"/>
      <c r="H293" s="281"/>
      <c r="I293" s="278"/>
      <c r="J293" s="278"/>
      <c r="K293" s="280"/>
      <c r="L293" s="280"/>
      <c r="M293" s="280"/>
      <c r="N293" s="282"/>
      <c r="O293" s="278"/>
      <c r="P293" s="283"/>
      <c r="Q293" s="280"/>
      <c r="R293" s="284"/>
      <c r="S293" s="285"/>
      <c r="T293" s="278"/>
      <c r="U293" s="283"/>
      <c r="V293" s="280"/>
      <c r="W293" s="284"/>
      <c r="X293" s="286"/>
      <c r="Y293" s="278"/>
      <c r="Z293" s="283"/>
      <c r="AA293" s="280"/>
      <c r="AB293" s="284"/>
      <c r="AC293" s="287"/>
      <c r="AD293" s="278"/>
      <c r="AE293" s="283"/>
      <c r="AF293" s="280"/>
      <c r="AG293" s="250"/>
      <c r="AH293" s="248"/>
      <c r="AI293" s="276"/>
    </row>
    <row r="294" spans="1:35" x14ac:dyDescent="0.25">
      <c r="A294" s="248"/>
      <c r="B294" s="276"/>
      <c r="C294" s="250"/>
      <c r="D294" s="277"/>
      <c r="E294" s="278"/>
      <c r="F294" s="279"/>
      <c r="G294" s="280"/>
      <c r="H294" s="281"/>
      <c r="I294" s="278"/>
      <c r="J294" s="278"/>
      <c r="K294" s="280"/>
      <c r="L294" s="280"/>
      <c r="M294" s="280"/>
      <c r="N294" s="282"/>
      <c r="O294" s="278"/>
      <c r="P294" s="283"/>
      <c r="Q294" s="280"/>
      <c r="R294" s="284"/>
      <c r="S294" s="285"/>
      <c r="T294" s="278"/>
      <c r="U294" s="283"/>
      <c r="V294" s="280"/>
      <c r="W294" s="284"/>
      <c r="X294" s="286"/>
      <c r="Y294" s="278"/>
      <c r="Z294" s="283"/>
      <c r="AA294" s="280"/>
      <c r="AB294" s="284"/>
      <c r="AC294" s="287"/>
      <c r="AD294" s="278"/>
      <c r="AE294" s="283"/>
      <c r="AF294" s="280"/>
      <c r="AG294" s="250"/>
      <c r="AH294" s="248"/>
      <c r="AI294" s="276"/>
    </row>
    <row r="295" spans="1:35" x14ac:dyDescent="0.25">
      <c r="A295" s="248"/>
      <c r="B295" s="276"/>
      <c r="C295" s="250"/>
      <c r="D295" s="277"/>
      <c r="E295" s="278"/>
      <c r="F295" s="279"/>
      <c r="G295" s="280"/>
      <c r="H295" s="281"/>
      <c r="I295" s="278"/>
      <c r="J295" s="278"/>
      <c r="K295" s="280"/>
      <c r="L295" s="280"/>
      <c r="M295" s="280"/>
      <c r="N295" s="282"/>
      <c r="O295" s="278"/>
      <c r="P295" s="283"/>
      <c r="Q295" s="280"/>
      <c r="R295" s="284"/>
      <c r="S295" s="285"/>
      <c r="T295" s="278"/>
      <c r="U295" s="283"/>
      <c r="V295" s="280"/>
      <c r="W295" s="284"/>
      <c r="X295" s="286"/>
      <c r="Y295" s="278"/>
      <c r="Z295" s="283"/>
      <c r="AA295" s="280"/>
      <c r="AB295" s="284"/>
      <c r="AC295" s="287"/>
      <c r="AD295" s="278"/>
      <c r="AE295" s="283"/>
      <c r="AF295" s="280"/>
      <c r="AG295" s="250"/>
      <c r="AH295" s="248"/>
      <c r="AI295" s="276"/>
    </row>
    <row r="296" spans="1:35" x14ac:dyDescent="0.25">
      <c r="A296" s="248"/>
      <c r="B296" s="276"/>
      <c r="C296" s="250"/>
      <c r="D296" s="277"/>
      <c r="E296" s="278"/>
      <c r="F296" s="279"/>
      <c r="G296" s="280"/>
      <c r="H296" s="281"/>
      <c r="I296" s="278"/>
      <c r="J296" s="278"/>
      <c r="K296" s="280"/>
      <c r="L296" s="280"/>
      <c r="M296" s="280"/>
      <c r="N296" s="282"/>
      <c r="O296" s="278"/>
      <c r="P296" s="283"/>
      <c r="Q296" s="280"/>
      <c r="R296" s="284"/>
      <c r="S296" s="285"/>
      <c r="T296" s="278"/>
      <c r="U296" s="283"/>
      <c r="V296" s="280"/>
      <c r="W296" s="284"/>
      <c r="X296" s="286"/>
      <c r="Y296" s="278"/>
      <c r="Z296" s="283"/>
      <c r="AA296" s="280"/>
      <c r="AB296" s="284"/>
      <c r="AC296" s="287"/>
      <c r="AD296" s="278"/>
      <c r="AE296" s="283"/>
      <c r="AF296" s="280"/>
      <c r="AG296" s="250"/>
      <c r="AH296" s="248"/>
      <c r="AI296" s="276"/>
    </row>
    <row r="297" spans="1:35" x14ac:dyDescent="0.25">
      <c r="A297" s="248"/>
      <c r="B297" s="276"/>
      <c r="C297" s="250"/>
      <c r="D297" s="277"/>
      <c r="E297" s="278"/>
      <c r="F297" s="279"/>
      <c r="G297" s="280"/>
      <c r="H297" s="281"/>
      <c r="I297" s="278"/>
      <c r="J297" s="278"/>
      <c r="K297" s="280"/>
      <c r="L297" s="280"/>
      <c r="M297" s="280"/>
      <c r="N297" s="282"/>
      <c r="O297" s="278"/>
      <c r="P297" s="283"/>
      <c r="Q297" s="280"/>
      <c r="R297" s="284"/>
      <c r="S297" s="285"/>
      <c r="T297" s="278"/>
      <c r="U297" s="283"/>
      <c r="V297" s="280"/>
      <c r="W297" s="284"/>
      <c r="X297" s="286"/>
      <c r="Y297" s="278"/>
      <c r="Z297" s="283"/>
      <c r="AA297" s="280"/>
      <c r="AB297" s="284"/>
      <c r="AC297" s="287"/>
      <c r="AD297" s="278"/>
      <c r="AE297" s="283"/>
      <c r="AF297" s="280"/>
      <c r="AG297" s="250"/>
      <c r="AH297" s="248"/>
      <c r="AI297" s="276"/>
    </row>
    <row r="298" spans="1:35" x14ac:dyDescent="0.25">
      <c r="A298" s="248"/>
      <c r="B298" s="276"/>
      <c r="C298" s="250"/>
      <c r="D298" s="277"/>
      <c r="E298" s="278"/>
      <c r="F298" s="279"/>
      <c r="G298" s="280"/>
      <c r="H298" s="281"/>
      <c r="I298" s="278"/>
      <c r="J298" s="278"/>
      <c r="K298" s="280"/>
      <c r="L298" s="280"/>
      <c r="M298" s="280"/>
      <c r="N298" s="282"/>
      <c r="O298" s="278"/>
      <c r="P298" s="283"/>
      <c r="Q298" s="280"/>
      <c r="R298" s="284"/>
      <c r="S298" s="285"/>
      <c r="T298" s="278"/>
      <c r="U298" s="283"/>
      <c r="V298" s="280"/>
      <c r="W298" s="284"/>
      <c r="X298" s="286"/>
      <c r="Y298" s="278"/>
      <c r="Z298" s="283"/>
      <c r="AA298" s="280"/>
      <c r="AB298" s="284"/>
      <c r="AC298" s="287"/>
      <c r="AD298" s="278"/>
      <c r="AE298" s="283"/>
      <c r="AF298" s="280"/>
      <c r="AG298" s="250"/>
      <c r="AH298" s="248"/>
      <c r="AI298" s="276"/>
    </row>
    <row r="299" spans="1:35" x14ac:dyDescent="0.25">
      <c r="A299" s="248"/>
      <c r="B299" s="276"/>
      <c r="C299" s="250"/>
      <c r="D299" s="277"/>
      <c r="E299" s="278"/>
      <c r="F299" s="279"/>
      <c r="G299" s="280"/>
      <c r="H299" s="281"/>
      <c r="I299" s="278"/>
      <c r="J299" s="278"/>
      <c r="K299" s="280"/>
      <c r="L299" s="280"/>
      <c r="M299" s="280"/>
      <c r="N299" s="282"/>
      <c r="O299" s="278"/>
      <c r="P299" s="283"/>
      <c r="Q299" s="280"/>
      <c r="R299" s="284"/>
      <c r="S299" s="285"/>
      <c r="T299" s="278"/>
      <c r="U299" s="283"/>
      <c r="V299" s="280"/>
      <c r="W299" s="284"/>
      <c r="X299" s="286"/>
      <c r="Y299" s="278"/>
      <c r="Z299" s="283"/>
      <c r="AA299" s="280"/>
      <c r="AB299" s="284"/>
      <c r="AC299" s="287"/>
      <c r="AD299" s="278"/>
      <c r="AE299" s="283"/>
      <c r="AF299" s="280"/>
      <c r="AG299" s="250"/>
      <c r="AH299" s="248"/>
      <c r="AI299" s="276"/>
    </row>
    <row r="300" spans="1:35" x14ac:dyDescent="0.25">
      <c r="A300" s="248"/>
      <c r="B300" s="276"/>
      <c r="C300" s="250"/>
      <c r="D300" s="277"/>
      <c r="E300" s="278"/>
      <c r="F300" s="279"/>
      <c r="G300" s="280"/>
      <c r="H300" s="281"/>
      <c r="I300" s="278"/>
      <c r="J300" s="278"/>
      <c r="K300" s="280"/>
      <c r="L300" s="280"/>
      <c r="M300" s="280"/>
      <c r="N300" s="282"/>
      <c r="O300" s="278"/>
      <c r="P300" s="283"/>
      <c r="Q300" s="280"/>
      <c r="R300" s="284"/>
      <c r="S300" s="285"/>
      <c r="T300" s="278"/>
      <c r="U300" s="283"/>
      <c r="V300" s="280"/>
      <c r="W300" s="284"/>
      <c r="X300" s="286"/>
      <c r="Y300" s="278"/>
      <c r="Z300" s="283"/>
      <c r="AA300" s="280"/>
      <c r="AB300" s="284"/>
      <c r="AC300" s="287"/>
      <c r="AD300" s="278"/>
      <c r="AE300" s="283"/>
      <c r="AF300" s="280"/>
      <c r="AG300" s="250"/>
      <c r="AH300" s="248"/>
      <c r="AI300" s="276"/>
    </row>
    <row r="301" spans="1:35" x14ac:dyDescent="0.25">
      <c r="A301" s="248"/>
      <c r="B301" s="276"/>
      <c r="C301" s="250"/>
      <c r="D301" s="277"/>
      <c r="E301" s="278"/>
      <c r="F301" s="279"/>
      <c r="G301" s="280"/>
      <c r="H301" s="281"/>
      <c r="I301" s="278"/>
      <c r="J301" s="278"/>
      <c r="K301" s="280"/>
      <c r="L301" s="280"/>
      <c r="M301" s="280"/>
      <c r="N301" s="282"/>
      <c r="O301" s="278"/>
      <c r="P301" s="283"/>
      <c r="Q301" s="280"/>
      <c r="R301" s="284"/>
      <c r="S301" s="285"/>
      <c r="T301" s="278"/>
      <c r="U301" s="283"/>
      <c r="V301" s="280"/>
      <c r="W301" s="284"/>
      <c r="X301" s="286"/>
      <c r="Y301" s="278"/>
      <c r="Z301" s="283"/>
      <c r="AA301" s="280"/>
      <c r="AB301" s="284"/>
      <c r="AC301" s="287"/>
      <c r="AD301" s="278"/>
      <c r="AE301" s="283"/>
      <c r="AF301" s="280"/>
      <c r="AG301" s="250"/>
      <c r="AH301" s="248"/>
      <c r="AI301" s="276"/>
    </row>
    <row r="302" spans="1:35" x14ac:dyDescent="0.25">
      <c r="A302" s="248"/>
      <c r="B302" s="276"/>
      <c r="C302" s="250"/>
      <c r="D302" s="277"/>
      <c r="E302" s="278"/>
      <c r="F302" s="279"/>
      <c r="G302" s="280"/>
      <c r="H302" s="281"/>
      <c r="I302" s="278"/>
      <c r="J302" s="278"/>
      <c r="K302" s="280"/>
      <c r="L302" s="280"/>
      <c r="M302" s="280"/>
      <c r="N302" s="282"/>
      <c r="O302" s="278"/>
      <c r="P302" s="283"/>
      <c r="Q302" s="280"/>
      <c r="R302" s="284"/>
      <c r="S302" s="285"/>
      <c r="T302" s="278"/>
      <c r="U302" s="283"/>
      <c r="V302" s="280"/>
      <c r="W302" s="284"/>
      <c r="X302" s="286"/>
      <c r="Y302" s="278"/>
      <c r="Z302" s="283"/>
      <c r="AA302" s="280"/>
      <c r="AB302" s="284"/>
      <c r="AC302" s="287"/>
      <c r="AD302" s="278"/>
      <c r="AE302" s="283"/>
      <c r="AF302" s="280"/>
      <c r="AG302" s="250"/>
      <c r="AH302" s="248"/>
      <c r="AI302" s="276"/>
    </row>
    <row r="303" spans="1:35" x14ac:dyDescent="0.25">
      <c r="A303" s="248"/>
      <c r="B303" s="276"/>
      <c r="C303" s="250"/>
      <c r="D303" s="277"/>
      <c r="E303" s="278"/>
      <c r="F303" s="279"/>
      <c r="G303" s="280"/>
      <c r="H303" s="281"/>
      <c r="I303" s="278"/>
      <c r="J303" s="278"/>
      <c r="K303" s="280"/>
      <c r="L303" s="280"/>
      <c r="M303" s="280"/>
      <c r="N303" s="282"/>
      <c r="O303" s="278"/>
      <c r="P303" s="283"/>
      <c r="Q303" s="280"/>
      <c r="R303" s="284"/>
      <c r="S303" s="285"/>
      <c r="T303" s="278"/>
      <c r="U303" s="283"/>
      <c r="V303" s="280"/>
      <c r="W303" s="284"/>
      <c r="X303" s="286"/>
      <c r="Y303" s="278"/>
      <c r="Z303" s="283"/>
      <c r="AA303" s="280"/>
      <c r="AB303" s="284"/>
      <c r="AC303" s="287"/>
      <c r="AD303" s="278"/>
      <c r="AE303" s="283"/>
      <c r="AF303" s="280"/>
      <c r="AG303" s="250"/>
      <c r="AH303" s="248"/>
      <c r="AI303" s="276"/>
    </row>
    <row r="304" spans="1:35" x14ac:dyDescent="0.25">
      <c r="A304" s="248"/>
      <c r="B304" s="276"/>
      <c r="C304" s="250"/>
      <c r="D304" s="277"/>
      <c r="E304" s="278"/>
      <c r="F304" s="279"/>
      <c r="G304" s="280"/>
      <c r="H304" s="281"/>
      <c r="I304" s="278"/>
      <c r="J304" s="278"/>
      <c r="K304" s="280"/>
      <c r="L304" s="280"/>
      <c r="M304" s="280"/>
      <c r="N304" s="282"/>
      <c r="O304" s="278"/>
      <c r="P304" s="283"/>
      <c r="Q304" s="280"/>
      <c r="R304" s="284"/>
      <c r="S304" s="285"/>
      <c r="T304" s="278"/>
      <c r="U304" s="283"/>
      <c r="V304" s="280"/>
      <c r="W304" s="284"/>
      <c r="X304" s="286"/>
      <c r="Y304" s="278"/>
      <c r="Z304" s="283"/>
      <c r="AA304" s="280"/>
      <c r="AB304" s="284"/>
      <c r="AC304" s="287"/>
      <c r="AD304" s="278"/>
      <c r="AE304" s="283"/>
      <c r="AF304" s="280"/>
      <c r="AG304" s="250"/>
      <c r="AH304" s="248"/>
      <c r="AI304" s="276"/>
    </row>
    <row r="305" spans="1:35" x14ac:dyDescent="0.25">
      <c r="A305" s="248"/>
      <c r="B305" s="276"/>
      <c r="C305" s="250"/>
      <c r="D305" s="277"/>
      <c r="E305" s="278"/>
      <c r="F305" s="279"/>
      <c r="G305" s="280"/>
      <c r="H305" s="281"/>
      <c r="I305" s="278"/>
      <c r="J305" s="278"/>
      <c r="K305" s="280"/>
      <c r="L305" s="280"/>
      <c r="M305" s="280"/>
      <c r="N305" s="282"/>
      <c r="O305" s="278"/>
      <c r="P305" s="283"/>
      <c r="Q305" s="280"/>
      <c r="R305" s="284"/>
      <c r="S305" s="285"/>
      <c r="T305" s="278"/>
      <c r="U305" s="283"/>
      <c r="V305" s="280"/>
      <c r="W305" s="284"/>
      <c r="X305" s="286"/>
      <c r="Y305" s="278"/>
      <c r="Z305" s="283"/>
      <c r="AA305" s="280"/>
      <c r="AB305" s="284"/>
      <c r="AC305" s="287"/>
      <c r="AD305" s="278"/>
      <c r="AE305" s="283"/>
      <c r="AF305" s="280"/>
      <c r="AG305" s="250"/>
      <c r="AH305" s="248"/>
      <c r="AI305" s="276"/>
    </row>
    <row r="306" spans="1:35" x14ac:dyDescent="0.25">
      <c r="A306" s="248"/>
      <c r="B306" s="276"/>
      <c r="C306" s="250"/>
      <c r="D306" s="277"/>
      <c r="E306" s="278"/>
      <c r="F306" s="279"/>
      <c r="G306" s="280"/>
      <c r="H306" s="281"/>
      <c r="I306" s="278"/>
      <c r="J306" s="278"/>
      <c r="K306" s="280"/>
      <c r="L306" s="280"/>
      <c r="M306" s="280"/>
      <c r="N306" s="282"/>
      <c r="O306" s="278"/>
      <c r="P306" s="283"/>
      <c r="Q306" s="280"/>
      <c r="R306" s="284"/>
      <c r="S306" s="285"/>
      <c r="T306" s="278"/>
      <c r="U306" s="283"/>
      <c r="V306" s="280"/>
      <c r="W306" s="284"/>
      <c r="X306" s="286"/>
      <c r="Y306" s="278"/>
      <c r="Z306" s="283"/>
      <c r="AA306" s="280"/>
      <c r="AB306" s="284"/>
      <c r="AC306" s="287"/>
      <c r="AD306" s="278"/>
      <c r="AE306" s="283"/>
      <c r="AF306" s="280"/>
      <c r="AG306" s="250"/>
      <c r="AH306" s="248"/>
      <c r="AI306" s="276"/>
    </row>
    <row r="307" spans="1:35" x14ac:dyDescent="0.25">
      <c r="A307" s="248"/>
      <c r="B307" s="276"/>
      <c r="C307" s="250"/>
      <c r="D307" s="277"/>
      <c r="E307" s="278"/>
      <c r="F307" s="279"/>
      <c r="G307" s="280"/>
      <c r="H307" s="281"/>
      <c r="I307" s="278"/>
      <c r="J307" s="278"/>
      <c r="K307" s="280"/>
      <c r="L307" s="280"/>
      <c r="M307" s="280"/>
      <c r="N307" s="282"/>
      <c r="O307" s="278"/>
      <c r="P307" s="283"/>
      <c r="Q307" s="280"/>
      <c r="R307" s="284"/>
      <c r="S307" s="285"/>
      <c r="T307" s="278"/>
      <c r="U307" s="283"/>
      <c r="V307" s="280"/>
      <c r="W307" s="284"/>
      <c r="X307" s="286"/>
      <c r="Y307" s="278"/>
      <c r="Z307" s="283"/>
      <c r="AA307" s="280"/>
      <c r="AB307" s="284"/>
      <c r="AC307" s="287"/>
      <c r="AD307" s="278"/>
      <c r="AE307" s="283"/>
      <c r="AF307" s="280"/>
      <c r="AG307" s="250"/>
      <c r="AH307" s="248"/>
      <c r="AI307" s="276"/>
    </row>
    <row r="308" spans="1:35" x14ac:dyDescent="0.25">
      <c r="A308" s="248"/>
      <c r="B308" s="276"/>
      <c r="C308" s="250"/>
      <c r="D308" s="277"/>
      <c r="E308" s="278"/>
      <c r="F308" s="279"/>
      <c r="G308" s="280"/>
      <c r="H308" s="281"/>
      <c r="I308" s="278"/>
      <c r="J308" s="278"/>
      <c r="K308" s="280"/>
      <c r="L308" s="280"/>
      <c r="M308" s="280"/>
      <c r="N308" s="282"/>
      <c r="O308" s="278"/>
      <c r="P308" s="283"/>
      <c r="Q308" s="280"/>
      <c r="R308" s="284"/>
      <c r="S308" s="285"/>
      <c r="T308" s="278"/>
      <c r="U308" s="283"/>
      <c r="V308" s="280"/>
      <c r="W308" s="284"/>
      <c r="X308" s="286"/>
      <c r="Y308" s="278"/>
      <c r="Z308" s="283"/>
      <c r="AA308" s="280"/>
      <c r="AB308" s="284"/>
      <c r="AC308" s="287"/>
      <c r="AD308" s="278"/>
      <c r="AE308" s="283"/>
      <c r="AF308" s="280"/>
      <c r="AG308" s="250"/>
      <c r="AH308" s="248"/>
      <c r="AI308" s="276"/>
    </row>
    <row r="309" spans="1:35" x14ac:dyDescent="0.25">
      <c r="A309" s="248"/>
      <c r="B309" s="276"/>
      <c r="C309" s="250"/>
      <c r="D309" s="277"/>
      <c r="E309" s="278"/>
      <c r="F309" s="279"/>
      <c r="G309" s="280"/>
      <c r="H309" s="281"/>
      <c r="I309" s="278"/>
      <c r="J309" s="278"/>
      <c r="K309" s="280"/>
      <c r="L309" s="280"/>
      <c r="M309" s="280"/>
      <c r="N309" s="282"/>
      <c r="O309" s="278"/>
      <c r="P309" s="283"/>
      <c r="Q309" s="280"/>
      <c r="R309" s="284"/>
      <c r="S309" s="285"/>
      <c r="T309" s="278"/>
      <c r="U309" s="283"/>
      <c r="V309" s="280"/>
      <c r="W309" s="284"/>
      <c r="X309" s="286"/>
      <c r="Y309" s="278"/>
      <c r="Z309" s="283"/>
      <c r="AA309" s="280"/>
      <c r="AB309" s="284"/>
      <c r="AC309" s="287"/>
      <c r="AD309" s="278"/>
      <c r="AE309" s="283"/>
      <c r="AF309" s="280"/>
      <c r="AG309" s="250"/>
      <c r="AH309" s="248"/>
      <c r="AI309" s="276"/>
    </row>
    <row r="310" spans="1:35" x14ac:dyDescent="0.25">
      <c r="A310" s="248"/>
      <c r="B310" s="276"/>
      <c r="C310" s="250"/>
      <c r="D310" s="277"/>
      <c r="E310" s="278"/>
      <c r="F310" s="279"/>
      <c r="G310" s="280"/>
      <c r="H310" s="281"/>
      <c r="I310" s="278"/>
      <c r="J310" s="278"/>
      <c r="K310" s="280"/>
      <c r="L310" s="280"/>
      <c r="M310" s="280"/>
      <c r="N310" s="282"/>
      <c r="O310" s="278"/>
      <c r="P310" s="283"/>
      <c r="Q310" s="280"/>
      <c r="R310" s="284"/>
      <c r="S310" s="285"/>
      <c r="T310" s="278"/>
      <c r="U310" s="283"/>
      <c r="V310" s="280"/>
      <c r="W310" s="284"/>
      <c r="X310" s="286"/>
      <c r="Y310" s="278"/>
      <c r="Z310" s="283"/>
      <c r="AA310" s="280"/>
      <c r="AB310" s="284"/>
      <c r="AC310" s="287"/>
      <c r="AD310" s="278"/>
      <c r="AE310" s="283"/>
      <c r="AF310" s="280"/>
      <c r="AG310" s="250"/>
      <c r="AH310" s="248"/>
      <c r="AI310" s="276"/>
    </row>
    <row r="311" spans="1:35" x14ac:dyDescent="0.25">
      <c r="A311" s="248"/>
      <c r="B311" s="276"/>
      <c r="C311" s="250"/>
      <c r="D311" s="277"/>
      <c r="E311" s="278"/>
      <c r="F311" s="279"/>
      <c r="G311" s="280"/>
      <c r="H311" s="281"/>
      <c r="I311" s="278"/>
      <c r="J311" s="278"/>
      <c r="K311" s="280"/>
      <c r="L311" s="280"/>
      <c r="M311" s="280"/>
      <c r="N311" s="282"/>
      <c r="O311" s="278"/>
      <c r="P311" s="283"/>
      <c r="Q311" s="280"/>
      <c r="R311" s="284"/>
      <c r="S311" s="285"/>
      <c r="T311" s="278"/>
      <c r="U311" s="283"/>
      <c r="V311" s="280"/>
      <c r="W311" s="284"/>
      <c r="X311" s="286"/>
      <c r="Y311" s="278"/>
      <c r="Z311" s="283"/>
      <c r="AA311" s="280"/>
      <c r="AB311" s="284"/>
      <c r="AC311" s="287"/>
      <c r="AD311" s="278"/>
      <c r="AE311" s="283"/>
      <c r="AF311" s="280"/>
      <c r="AG311" s="250"/>
      <c r="AH311" s="248"/>
      <c r="AI311" s="276"/>
    </row>
    <row r="312" spans="1:35" x14ac:dyDescent="0.25">
      <c r="A312" s="248"/>
      <c r="B312" s="276"/>
      <c r="C312" s="250"/>
      <c r="D312" s="277"/>
      <c r="E312" s="278"/>
      <c r="F312" s="279"/>
      <c r="G312" s="280"/>
      <c r="H312" s="281"/>
      <c r="I312" s="278"/>
      <c r="J312" s="278"/>
      <c r="K312" s="280"/>
      <c r="L312" s="280"/>
      <c r="M312" s="280"/>
      <c r="N312" s="282"/>
      <c r="O312" s="278"/>
      <c r="P312" s="283"/>
      <c r="Q312" s="280"/>
      <c r="R312" s="284"/>
      <c r="S312" s="285"/>
      <c r="T312" s="278"/>
      <c r="U312" s="283"/>
      <c r="V312" s="280"/>
      <c r="W312" s="284"/>
      <c r="X312" s="286"/>
      <c r="Y312" s="278"/>
      <c r="Z312" s="283"/>
      <c r="AA312" s="280"/>
      <c r="AB312" s="284"/>
      <c r="AC312" s="287"/>
      <c r="AD312" s="278"/>
      <c r="AE312" s="283"/>
      <c r="AF312" s="280"/>
      <c r="AG312" s="250"/>
      <c r="AH312" s="248"/>
      <c r="AI312" s="276"/>
    </row>
    <row r="313" spans="1:35" x14ac:dyDescent="0.25">
      <c r="A313" s="248"/>
      <c r="B313" s="276"/>
      <c r="C313" s="250"/>
      <c r="D313" s="277"/>
      <c r="E313" s="278"/>
      <c r="F313" s="279"/>
      <c r="G313" s="280"/>
      <c r="H313" s="281"/>
      <c r="I313" s="278"/>
      <c r="J313" s="278"/>
      <c r="K313" s="280"/>
      <c r="L313" s="280"/>
      <c r="M313" s="280"/>
      <c r="N313" s="282"/>
      <c r="O313" s="278"/>
      <c r="P313" s="283"/>
      <c r="Q313" s="280"/>
      <c r="R313" s="284"/>
      <c r="S313" s="285"/>
      <c r="T313" s="278"/>
      <c r="U313" s="283"/>
      <c r="V313" s="280"/>
      <c r="W313" s="284"/>
      <c r="X313" s="286"/>
      <c r="Y313" s="278"/>
      <c r="Z313" s="283"/>
      <c r="AA313" s="280"/>
      <c r="AB313" s="284"/>
      <c r="AC313" s="287"/>
      <c r="AD313" s="278"/>
      <c r="AE313" s="283"/>
      <c r="AF313" s="280"/>
      <c r="AG313" s="250"/>
      <c r="AH313" s="248"/>
      <c r="AI313" s="276"/>
    </row>
    <row r="314" spans="1:35" x14ac:dyDescent="0.25">
      <c r="A314" s="248"/>
      <c r="B314" s="276"/>
      <c r="C314" s="250"/>
      <c r="D314" s="277"/>
      <c r="E314" s="278"/>
      <c r="F314" s="279"/>
      <c r="G314" s="280"/>
      <c r="H314" s="281"/>
      <c r="I314" s="278"/>
      <c r="J314" s="278"/>
      <c r="K314" s="280"/>
      <c r="L314" s="280"/>
      <c r="M314" s="280"/>
      <c r="N314" s="282"/>
      <c r="O314" s="278"/>
      <c r="P314" s="283"/>
      <c r="Q314" s="280"/>
      <c r="R314" s="284"/>
      <c r="S314" s="285"/>
      <c r="T314" s="278"/>
      <c r="U314" s="283"/>
      <c r="V314" s="280"/>
      <c r="W314" s="284"/>
      <c r="X314" s="286"/>
      <c r="Y314" s="278"/>
      <c r="Z314" s="283"/>
      <c r="AA314" s="280"/>
      <c r="AB314" s="284"/>
      <c r="AC314" s="287"/>
      <c r="AD314" s="278"/>
      <c r="AE314" s="283"/>
      <c r="AF314" s="280"/>
      <c r="AG314" s="250"/>
      <c r="AH314" s="248"/>
      <c r="AI314" s="276"/>
    </row>
    <row r="315" spans="1:35" x14ac:dyDescent="0.25">
      <c r="A315" s="248"/>
      <c r="B315" s="276"/>
      <c r="C315" s="250"/>
      <c r="D315" s="277"/>
      <c r="E315" s="278"/>
      <c r="F315" s="279"/>
      <c r="G315" s="280"/>
      <c r="H315" s="281"/>
      <c r="I315" s="278"/>
      <c r="J315" s="278"/>
      <c r="K315" s="280"/>
      <c r="L315" s="280"/>
      <c r="M315" s="280"/>
      <c r="N315" s="282"/>
      <c r="O315" s="278"/>
      <c r="P315" s="283"/>
      <c r="Q315" s="280"/>
      <c r="R315" s="284"/>
      <c r="S315" s="285"/>
      <c r="T315" s="278"/>
      <c r="U315" s="283"/>
      <c r="V315" s="280"/>
      <c r="W315" s="284"/>
      <c r="X315" s="286"/>
      <c r="Y315" s="278"/>
      <c r="Z315" s="283"/>
      <c r="AA315" s="280"/>
      <c r="AB315" s="284"/>
      <c r="AC315" s="287"/>
      <c r="AD315" s="278"/>
      <c r="AE315" s="283"/>
      <c r="AF315" s="280"/>
      <c r="AG315" s="250"/>
      <c r="AH315" s="248"/>
      <c r="AI315" s="276"/>
    </row>
    <row r="316" spans="1:35" x14ac:dyDescent="0.25">
      <c r="A316" s="248"/>
      <c r="B316" s="276"/>
      <c r="C316" s="250"/>
      <c r="D316" s="277"/>
      <c r="E316" s="278"/>
      <c r="F316" s="279"/>
      <c r="G316" s="280"/>
      <c r="H316" s="281"/>
      <c r="I316" s="278"/>
      <c r="J316" s="278"/>
      <c r="K316" s="280"/>
      <c r="L316" s="280"/>
      <c r="M316" s="280"/>
      <c r="N316" s="282"/>
      <c r="O316" s="278"/>
      <c r="P316" s="283"/>
      <c r="Q316" s="280"/>
      <c r="R316" s="284"/>
      <c r="S316" s="285"/>
      <c r="T316" s="278"/>
      <c r="U316" s="283"/>
      <c r="V316" s="280"/>
      <c r="W316" s="284"/>
      <c r="X316" s="286"/>
      <c r="Y316" s="278"/>
      <c r="Z316" s="283"/>
      <c r="AA316" s="280"/>
      <c r="AB316" s="284"/>
      <c r="AC316" s="287"/>
      <c r="AD316" s="278"/>
      <c r="AE316" s="283"/>
      <c r="AF316" s="280"/>
      <c r="AG316" s="250"/>
      <c r="AH316" s="248"/>
      <c r="AI316" s="276"/>
    </row>
    <row r="317" spans="1:35" x14ac:dyDescent="0.25">
      <c r="A317" s="248"/>
      <c r="B317" s="276"/>
      <c r="C317" s="250"/>
      <c r="D317" s="277"/>
      <c r="E317" s="278"/>
      <c r="F317" s="279"/>
      <c r="G317" s="280"/>
      <c r="H317" s="281"/>
      <c r="I317" s="278"/>
      <c r="J317" s="278"/>
      <c r="K317" s="280"/>
      <c r="L317" s="280"/>
      <c r="M317" s="280"/>
      <c r="N317" s="282"/>
      <c r="O317" s="278"/>
      <c r="P317" s="283"/>
      <c r="Q317" s="280"/>
      <c r="R317" s="284"/>
      <c r="S317" s="285"/>
      <c r="T317" s="278"/>
      <c r="U317" s="283"/>
      <c r="V317" s="280"/>
      <c r="W317" s="284"/>
      <c r="X317" s="286"/>
      <c r="Y317" s="278"/>
      <c r="Z317" s="283"/>
      <c r="AA317" s="280"/>
      <c r="AB317" s="284"/>
      <c r="AC317" s="287"/>
      <c r="AD317" s="278"/>
      <c r="AE317" s="283"/>
      <c r="AF317" s="280"/>
      <c r="AG317" s="250"/>
      <c r="AH317" s="248"/>
      <c r="AI317" s="276"/>
    </row>
    <row r="318" spans="1:35" x14ac:dyDescent="0.25">
      <c r="A318" s="248"/>
      <c r="B318" s="276"/>
      <c r="C318" s="250"/>
      <c r="D318" s="277"/>
      <c r="E318" s="278"/>
      <c r="F318" s="279"/>
      <c r="G318" s="280"/>
      <c r="H318" s="281"/>
      <c r="I318" s="278"/>
      <c r="J318" s="278"/>
      <c r="K318" s="280"/>
      <c r="L318" s="280"/>
      <c r="M318" s="280"/>
      <c r="N318" s="282"/>
      <c r="O318" s="278"/>
      <c r="P318" s="283"/>
      <c r="Q318" s="280"/>
      <c r="R318" s="284"/>
      <c r="S318" s="285"/>
      <c r="T318" s="278"/>
      <c r="U318" s="283"/>
      <c r="V318" s="280"/>
      <c r="W318" s="284"/>
      <c r="X318" s="286"/>
      <c r="Y318" s="278"/>
      <c r="Z318" s="283"/>
      <c r="AA318" s="280"/>
      <c r="AB318" s="284"/>
      <c r="AC318" s="287"/>
      <c r="AD318" s="278"/>
      <c r="AE318" s="283"/>
      <c r="AF318" s="280"/>
      <c r="AG318" s="250"/>
      <c r="AH318" s="248"/>
      <c r="AI318" s="276"/>
    </row>
    <row r="319" spans="1:35" x14ac:dyDescent="0.25">
      <c r="A319" s="248"/>
      <c r="B319" s="276"/>
      <c r="C319" s="250"/>
      <c r="D319" s="277"/>
      <c r="E319" s="278"/>
      <c r="F319" s="279"/>
      <c r="G319" s="280"/>
      <c r="H319" s="281"/>
      <c r="I319" s="278"/>
      <c r="J319" s="278"/>
      <c r="K319" s="280"/>
      <c r="L319" s="280"/>
      <c r="M319" s="280"/>
      <c r="N319" s="282"/>
      <c r="O319" s="278"/>
      <c r="P319" s="283"/>
      <c r="Q319" s="280"/>
      <c r="R319" s="284"/>
      <c r="S319" s="285"/>
      <c r="T319" s="278"/>
      <c r="U319" s="283"/>
      <c r="V319" s="280"/>
      <c r="W319" s="284"/>
      <c r="X319" s="286"/>
      <c r="Y319" s="278"/>
      <c r="Z319" s="283"/>
      <c r="AA319" s="280"/>
      <c r="AB319" s="284"/>
      <c r="AC319" s="287"/>
      <c r="AD319" s="278"/>
      <c r="AE319" s="283"/>
      <c r="AF319" s="280"/>
      <c r="AG319" s="250"/>
      <c r="AH319" s="248"/>
      <c r="AI319" s="276"/>
    </row>
    <row r="320" spans="1:35" x14ac:dyDescent="0.25">
      <c r="A320" s="248"/>
      <c r="B320" s="276"/>
      <c r="C320" s="250"/>
      <c r="D320" s="277"/>
      <c r="E320" s="278"/>
      <c r="F320" s="279"/>
      <c r="G320" s="280"/>
      <c r="H320" s="281"/>
      <c r="I320" s="278"/>
      <c r="J320" s="278"/>
      <c r="K320" s="280"/>
      <c r="L320" s="280"/>
      <c r="M320" s="280"/>
      <c r="N320" s="282"/>
      <c r="O320" s="278"/>
      <c r="P320" s="283"/>
      <c r="Q320" s="280"/>
      <c r="R320" s="284"/>
      <c r="S320" s="285"/>
      <c r="T320" s="278"/>
      <c r="U320" s="283"/>
      <c r="V320" s="280"/>
      <c r="W320" s="284"/>
      <c r="X320" s="286"/>
      <c r="Y320" s="278"/>
      <c r="Z320" s="283"/>
      <c r="AA320" s="280"/>
      <c r="AB320" s="284"/>
      <c r="AC320" s="287"/>
      <c r="AD320" s="278"/>
      <c r="AE320" s="283"/>
      <c r="AF320" s="280"/>
      <c r="AG320" s="250"/>
      <c r="AH320" s="248"/>
      <c r="AI320" s="276"/>
    </row>
    <row r="321" spans="1:35" x14ac:dyDescent="0.25">
      <c r="A321" s="248"/>
      <c r="B321" s="276"/>
      <c r="C321" s="250"/>
      <c r="D321" s="277"/>
      <c r="E321" s="278"/>
      <c r="F321" s="279"/>
      <c r="G321" s="280"/>
      <c r="H321" s="281"/>
      <c r="I321" s="278"/>
      <c r="J321" s="278"/>
      <c r="K321" s="280"/>
      <c r="L321" s="280"/>
      <c r="M321" s="280"/>
      <c r="N321" s="282"/>
      <c r="O321" s="278"/>
      <c r="P321" s="283"/>
      <c r="Q321" s="280"/>
      <c r="R321" s="284"/>
      <c r="S321" s="285"/>
      <c r="T321" s="278"/>
      <c r="U321" s="283"/>
      <c r="V321" s="280"/>
      <c r="W321" s="284"/>
      <c r="X321" s="286"/>
      <c r="Y321" s="278"/>
      <c r="Z321" s="283"/>
      <c r="AA321" s="280"/>
      <c r="AB321" s="284"/>
      <c r="AC321" s="287"/>
      <c r="AD321" s="278"/>
      <c r="AE321" s="283"/>
      <c r="AF321" s="280"/>
      <c r="AG321" s="250"/>
      <c r="AH321" s="248"/>
      <c r="AI321" s="276"/>
    </row>
    <row r="322" spans="1:35" x14ac:dyDescent="0.25">
      <c r="A322" s="248"/>
      <c r="B322" s="276"/>
      <c r="C322" s="250"/>
      <c r="D322" s="277"/>
      <c r="E322" s="278"/>
      <c r="F322" s="279"/>
      <c r="G322" s="280"/>
      <c r="H322" s="281"/>
      <c r="I322" s="278"/>
      <c r="J322" s="278"/>
      <c r="K322" s="280"/>
      <c r="L322" s="280"/>
      <c r="M322" s="280"/>
      <c r="N322" s="282"/>
      <c r="O322" s="278"/>
      <c r="P322" s="283"/>
      <c r="Q322" s="280"/>
      <c r="R322" s="284"/>
      <c r="S322" s="285"/>
      <c r="T322" s="278"/>
      <c r="U322" s="283"/>
      <c r="V322" s="280"/>
      <c r="W322" s="284"/>
      <c r="X322" s="286"/>
      <c r="Y322" s="278"/>
      <c r="Z322" s="283"/>
      <c r="AA322" s="280"/>
      <c r="AB322" s="284"/>
      <c r="AC322" s="287"/>
      <c r="AD322" s="278"/>
      <c r="AE322" s="283"/>
      <c r="AF322" s="280"/>
      <c r="AG322" s="250"/>
      <c r="AH322" s="248"/>
      <c r="AI322" s="276"/>
    </row>
    <row r="323" spans="1:35" x14ac:dyDescent="0.25">
      <c r="A323" s="248"/>
      <c r="B323" s="276"/>
      <c r="C323" s="250"/>
      <c r="D323" s="277"/>
      <c r="E323" s="278"/>
      <c r="F323" s="279"/>
      <c r="G323" s="280"/>
      <c r="H323" s="281"/>
      <c r="I323" s="278"/>
      <c r="J323" s="278"/>
      <c r="K323" s="280"/>
      <c r="L323" s="280"/>
      <c r="M323" s="280"/>
      <c r="N323" s="282"/>
      <c r="O323" s="278"/>
      <c r="P323" s="283"/>
      <c r="Q323" s="280"/>
      <c r="R323" s="284"/>
      <c r="S323" s="285"/>
      <c r="T323" s="278"/>
      <c r="U323" s="283"/>
      <c r="V323" s="280"/>
      <c r="W323" s="284"/>
      <c r="X323" s="286"/>
      <c r="Y323" s="278"/>
      <c r="Z323" s="283"/>
      <c r="AA323" s="280"/>
      <c r="AB323" s="284"/>
      <c r="AC323" s="287"/>
      <c r="AD323" s="278"/>
      <c r="AE323" s="283"/>
      <c r="AF323" s="280"/>
      <c r="AG323" s="250"/>
      <c r="AH323" s="248"/>
      <c r="AI323" s="276"/>
    </row>
    <row r="324" spans="1:35" x14ac:dyDescent="0.25">
      <c r="A324" s="248"/>
      <c r="B324" s="276"/>
      <c r="C324" s="250"/>
      <c r="D324" s="277"/>
      <c r="E324" s="278"/>
      <c r="F324" s="279"/>
      <c r="G324" s="280"/>
      <c r="H324" s="281"/>
      <c r="I324" s="278"/>
      <c r="J324" s="278"/>
      <c r="K324" s="280"/>
      <c r="L324" s="280"/>
      <c r="M324" s="280"/>
      <c r="N324" s="282"/>
      <c r="O324" s="278"/>
      <c r="P324" s="283"/>
      <c r="Q324" s="280"/>
      <c r="R324" s="284"/>
      <c r="S324" s="285"/>
      <c r="T324" s="278"/>
      <c r="U324" s="283"/>
      <c r="V324" s="280"/>
      <c r="W324" s="284"/>
      <c r="X324" s="286"/>
      <c r="Y324" s="278"/>
      <c r="Z324" s="283"/>
      <c r="AA324" s="280"/>
      <c r="AB324" s="284"/>
      <c r="AC324" s="287"/>
      <c r="AD324" s="278"/>
      <c r="AE324" s="283"/>
      <c r="AF324" s="280"/>
      <c r="AG324" s="250"/>
      <c r="AH324" s="248"/>
      <c r="AI324" s="276"/>
    </row>
    <row r="325" spans="1:35" x14ac:dyDescent="0.25">
      <c r="A325" s="248"/>
      <c r="B325" s="276"/>
      <c r="C325" s="250"/>
      <c r="D325" s="277"/>
      <c r="E325" s="278"/>
      <c r="F325" s="279"/>
      <c r="G325" s="280"/>
      <c r="H325" s="281"/>
      <c r="I325" s="278"/>
      <c r="J325" s="278"/>
      <c r="K325" s="280"/>
      <c r="L325" s="280"/>
      <c r="M325" s="280"/>
      <c r="N325" s="282"/>
      <c r="O325" s="278"/>
      <c r="P325" s="283"/>
      <c r="Q325" s="280"/>
      <c r="R325" s="284"/>
      <c r="S325" s="285"/>
      <c r="T325" s="278"/>
      <c r="U325" s="283"/>
      <c r="V325" s="280"/>
      <c r="W325" s="284"/>
      <c r="X325" s="286"/>
      <c r="Y325" s="278"/>
      <c r="Z325" s="283"/>
      <c r="AA325" s="280"/>
      <c r="AB325" s="284"/>
      <c r="AC325" s="287"/>
      <c r="AD325" s="278"/>
      <c r="AE325" s="283"/>
      <c r="AF325" s="280"/>
      <c r="AG325" s="250"/>
      <c r="AH325" s="248"/>
      <c r="AI325" s="276"/>
    </row>
    <row r="326" spans="1:35" x14ac:dyDescent="0.25">
      <c r="A326" s="248"/>
      <c r="B326" s="276"/>
      <c r="C326" s="250"/>
      <c r="D326" s="277"/>
      <c r="E326" s="278"/>
      <c r="F326" s="279"/>
      <c r="G326" s="280"/>
      <c r="H326" s="281"/>
      <c r="I326" s="278"/>
      <c r="J326" s="278"/>
      <c r="K326" s="280"/>
      <c r="L326" s="280"/>
      <c r="M326" s="280"/>
      <c r="N326" s="282"/>
      <c r="O326" s="278"/>
      <c r="P326" s="283"/>
      <c r="Q326" s="280"/>
      <c r="R326" s="284"/>
      <c r="S326" s="285"/>
      <c r="T326" s="278"/>
      <c r="U326" s="283"/>
      <c r="V326" s="280"/>
      <c r="W326" s="284"/>
      <c r="X326" s="286"/>
      <c r="Y326" s="278"/>
      <c r="Z326" s="283"/>
      <c r="AA326" s="280"/>
      <c r="AB326" s="284"/>
      <c r="AC326" s="287"/>
      <c r="AD326" s="278"/>
      <c r="AE326" s="283"/>
      <c r="AF326" s="280"/>
      <c r="AG326" s="250"/>
      <c r="AH326" s="248"/>
      <c r="AI326" s="276"/>
    </row>
    <row r="327" spans="1:35" x14ac:dyDescent="0.25">
      <c r="A327" s="248"/>
      <c r="B327" s="276"/>
      <c r="C327" s="250"/>
      <c r="D327" s="277"/>
      <c r="E327" s="278"/>
      <c r="F327" s="279"/>
      <c r="G327" s="280"/>
      <c r="H327" s="281"/>
      <c r="I327" s="278"/>
      <c r="J327" s="278"/>
      <c r="K327" s="280"/>
      <c r="L327" s="280"/>
      <c r="M327" s="280"/>
      <c r="N327" s="282"/>
      <c r="O327" s="278"/>
      <c r="P327" s="283"/>
      <c r="Q327" s="280"/>
      <c r="R327" s="284"/>
      <c r="S327" s="285"/>
      <c r="T327" s="278"/>
      <c r="U327" s="283"/>
      <c r="V327" s="280"/>
      <c r="W327" s="284"/>
      <c r="X327" s="286"/>
      <c r="Y327" s="278"/>
      <c r="Z327" s="283"/>
      <c r="AA327" s="280"/>
      <c r="AB327" s="284"/>
      <c r="AC327" s="287"/>
      <c r="AD327" s="278"/>
      <c r="AE327" s="283"/>
      <c r="AF327" s="280"/>
      <c r="AG327" s="250"/>
      <c r="AH327" s="248"/>
      <c r="AI327" s="276"/>
    </row>
    <row r="328" spans="1:35" x14ac:dyDescent="0.25">
      <c r="A328" s="248"/>
      <c r="B328" s="276"/>
      <c r="C328" s="250"/>
      <c r="D328" s="277"/>
      <c r="E328" s="278"/>
      <c r="F328" s="279"/>
      <c r="G328" s="280"/>
      <c r="H328" s="281"/>
      <c r="I328" s="278"/>
      <c r="J328" s="278"/>
      <c r="K328" s="280"/>
      <c r="L328" s="280"/>
      <c r="M328" s="280"/>
      <c r="N328" s="282"/>
      <c r="O328" s="278"/>
      <c r="P328" s="283"/>
      <c r="Q328" s="280"/>
      <c r="R328" s="284"/>
      <c r="S328" s="285"/>
      <c r="T328" s="278"/>
      <c r="U328" s="283"/>
      <c r="V328" s="280"/>
      <c r="W328" s="284"/>
      <c r="X328" s="286"/>
      <c r="Y328" s="278"/>
      <c r="Z328" s="283"/>
      <c r="AA328" s="280"/>
      <c r="AB328" s="284"/>
      <c r="AC328" s="287"/>
      <c r="AD328" s="278"/>
      <c r="AE328" s="283"/>
      <c r="AF328" s="280"/>
      <c r="AG328" s="250"/>
      <c r="AH328" s="248"/>
      <c r="AI328" s="276"/>
    </row>
    <row r="329" spans="1:35" x14ac:dyDescent="0.25">
      <c r="A329" s="248"/>
      <c r="B329" s="276"/>
      <c r="C329" s="250"/>
      <c r="D329" s="277"/>
      <c r="E329" s="278"/>
      <c r="F329" s="279"/>
      <c r="G329" s="280"/>
      <c r="H329" s="281"/>
      <c r="I329" s="278"/>
      <c r="J329" s="278"/>
      <c r="K329" s="280"/>
      <c r="L329" s="280"/>
      <c r="M329" s="280"/>
      <c r="N329" s="282"/>
      <c r="O329" s="278"/>
      <c r="P329" s="283"/>
      <c r="Q329" s="280"/>
      <c r="R329" s="284"/>
      <c r="S329" s="285"/>
      <c r="T329" s="278"/>
      <c r="U329" s="283"/>
      <c r="V329" s="280"/>
      <c r="W329" s="284"/>
      <c r="X329" s="286"/>
      <c r="Y329" s="278"/>
      <c r="Z329" s="283"/>
      <c r="AA329" s="280"/>
      <c r="AB329" s="284"/>
      <c r="AC329" s="287"/>
      <c r="AD329" s="278"/>
      <c r="AE329" s="283"/>
      <c r="AF329" s="280"/>
      <c r="AG329" s="250"/>
      <c r="AH329" s="248"/>
      <c r="AI329" s="276"/>
    </row>
    <row r="330" spans="1:35" x14ac:dyDescent="0.25">
      <c r="A330" s="248"/>
      <c r="B330" s="276"/>
      <c r="C330" s="250"/>
      <c r="D330" s="277"/>
      <c r="E330" s="278"/>
      <c r="F330" s="279"/>
      <c r="G330" s="280"/>
      <c r="H330" s="281"/>
      <c r="I330" s="278"/>
      <c r="J330" s="278"/>
      <c r="K330" s="280"/>
      <c r="L330" s="280"/>
      <c r="M330" s="280"/>
      <c r="N330" s="282"/>
      <c r="O330" s="278"/>
      <c r="P330" s="283"/>
      <c r="Q330" s="280"/>
      <c r="R330" s="284"/>
      <c r="S330" s="285"/>
      <c r="T330" s="278"/>
      <c r="U330" s="283"/>
      <c r="V330" s="280"/>
      <c r="W330" s="284"/>
      <c r="X330" s="286"/>
      <c r="Y330" s="278"/>
      <c r="Z330" s="283"/>
      <c r="AA330" s="280"/>
      <c r="AB330" s="284"/>
      <c r="AC330" s="287"/>
      <c r="AD330" s="278"/>
      <c r="AE330" s="283"/>
      <c r="AF330" s="280"/>
      <c r="AG330" s="250"/>
      <c r="AH330" s="248"/>
      <c r="AI330" s="276"/>
    </row>
    <row r="331" spans="1:35" x14ac:dyDescent="0.25">
      <c r="A331" s="248"/>
      <c r="B331" s="276"/>
      <c r="C331" s="250"/>
      <c r="D331" s="277"/>
      <c r="E331" s="278"/>
      <c r="F331" s="279"/>
      <c r="G331" s="280"/>
      <c r="H331" s="281"/>
      <c r="I331" s="278"/>
      <c r="J331" s="278"/>
      <c r="K331" s="280"/>
      <c r="L331" s="280"/>
      <c r="M331" s="280"/>
      <c r="N331" s="282"/>
      <c r="O331" s="278"/>
      <c r="P331" s="283"/>
      <c r="Q331" s="280"/>
      <c r="R331" s="284"/>
      <c r="S331" s="285"/>
      <c r="T331" s="278"/>
      <c r="U331" s="283"/>
      <c r="V331" s="280"/>
      <c r="W331" s="284"/>
      <c r="X331" s="286"/>
      <c r="Y331" s="278"/>
      <c r="Z331" s="283"/>
      <c r="AA331" s="280"/>
      <c r="AB331" s="284"/>
      <c r="AC331" s="287"/>
      <c r="AD331" s="278"/>
      <c r="AE331" s="283"/>
      <c r="AF331" s="280"/>
      <c r="AG331" s="250"/>
      <c r="AH331" s="248"/>
      <c r="AI331" s="276"/>
    </row>
    <row r="332" spans="1:35" x14ac:dyDescent="0.25">
      <c r="A332" s="248"/>
      <c r="B332" s="276"/>
      <c r="C332" s="250"/>
      <c r="D332" s="277"/>
      <c r="E332" s="278"/>
      <c r="F332" s="279"/>
      <c r="G332" s="280"/>
      <c r="H332" s="281"/>
      <c r="I332" s="278"/>
      <c r="J332" s="278"/>
      <c r="K332" s="280"/>
      <c r="L332" s="280"/>
      <c r="M332" s="280"/>
      <c r="N332" s="282"/>
      <c r="O332" s="278"/>
      <c r="P332" s="283"/>
      <c r="Q332" s="280"/>
      <c r="R332" s="284"/>
      <c r="S332" s="285"/>
      <c r="T332" s="278"/>
      <c r="U332" s="283"/>
      <c r="V332" s="280"/>
      <c r="W332" s="284"/>
      <c r="X332" s="286"/>
      <c r="Y332" s="278"/>
      <c r="Z332" s="283"/>
      <c r="AA332" s="280"/>
      <c r="AB332" s="284"/>
      <c r="AC332" s="287"/>
      <c r="AD332" s="278"/>
      <c r="AE332" s="283"/>
      <c r="AF332" s="280"/>
      <c r="AG332" s="250"/>
      <c r="AH332" s="248"/>
      <c r="AI332" s="276"/>
    </row>
    <row r="333" spans="1:35" x14ac:dyDescent="0.25">
      <c r="A333" s="248"/>
      <c r="B333" s="276"/>
      <c r="C333" s="250"/>
      <c r="D333" s="277"/>
      <c r="E333" s="278"/>
      <c r="F333" s="279"/>
      <c r="G333" s="280"/>
      <c r="H333" s="281"/>
      <c r="I333" s="278"/>
      <c r="J333" s="278"/>
      <c r="K333" s="280"/>
      <c r="L333" s="280"/>
      <c r="M333" s="280"/>
      <c r="N333" s="282"/>
      <c r="O333" s="278"/>
      <c r="P333" s="283"/>
      <c r="Q333" s="280"/>
      <c r="R333" s="284"/>
      <c r="S333" s="285"/>
      <c r="T333" s="278"/>
      <c r="U333" s="283"/>
      <c r="V333" s="280"/>
      <c r="W333" s="284"/>
      <c r="X333" s="286"/>
      <c r="Y333" s="278"/>
      <c r="Z333" s="283"/>
      <c r="AA333" s="280"/>
      <c r="AB333" s="284"/>
      <c r="AC333" s="287"/>
      <c r="AD333" s="278"/>
      <c r="AE333" s="283"/>
      <c r="AF333" s="280"/>
      <c r="AG333" s="250"/>
      <c r="AH333" s="248"/>
      <c r="AI333" s="276"/>
    </row>
    <row r="334" spans="1:35" x14ac:dyDescent="0.25">
      <c r="A334" s="248"/>
      <c r="B334" s="276"/>
      <c r="C334" s="250"/>
      <c r="D334" s="277"/>
      <c r="E334" s="278"/>
      <c r="F334" s="279"/>
      <c r="G334" s="280"/>
      <c r="H334" s="281"/>
      <c r="I334" s="278"/>
      <c r="J334" s="278"/>
      <c r="K334" s="280"/>
      <c r="L334" s="280"/>
      <c r="M334" s="280"/>
      <c r="N334" s="282"/>
      <c r="O334" s="278"/>
      <c r="P334" s="283"/>
      <c r="Q334" s="280"/>
      <c r="R334" s="284"/>
      <c r="S334" s="285"/>
      <c r="T334" s="278"/>
      <c r="U334" s="283"/>
      <c r="V334" s="280"/>
      <c r="W334" s="284"/>
      <c r="X334" s="286"/>
      <c r="Y334" s="278"/>
      <c r="Z334" s="283"/>
      <c r="AA334" s="280"/>
      <c r="AB334" s="284"/>
      <c r="AC334" s="287"/>
      <c r="AD334" s="278"/>
      <c r="AE334" s="283"/>
      <c r="AF334" s="280"/>
      <c r="AG334" s="250"/>
      <c r="AH334" s="248"/>
      <c r="AI334" s="276"/>
    </row>
    <row r="335" spans="1:35" x14ac:dyDescent="0.25">
      <c r="A335" s="248"/>
      <c r="B335" s="276"/>
      <c r="C335" s="250"/>
      <c r="D335" s="277"/>
      <c r="E335" s="278"/>
      <c r="F335" s="279"/>
      <c r="G335" s="280"/>
      <c r="H335" s="281"/>
      <c r="I335" s="278"/>
      <c r="J335" s="278"/>
      <c r="K335" s="280"/>
      <c r="L335" s="280"/>
      <c r="M335" s="280"/>
      <c r="N335" s="282"/>
      <c r="O335" s="278"/>
      <c r="P335" s="283"/>
      <c r="Q335" s="280"/>
      <c r="R335" s="284"/>
      <c r="S335" s="285"/>
      <c r="T335" s="278"/>
      <c r="U335" s="283"/>
      <c r="V335" s="280"/>
      <c r="W335" s="284"/>
      <c r="X335" s="286"/>
      <c r="Y335" s="278"/>
      <c r="Z335" s="283"/>
      <c r="AA335" s="280"/>
      <c r="AB335" s="284"/>
      <c r="AC335" s="287"/>
      <c r="AD335" s="278"/>
      <c r="AE335" s="283"/>
      <c r="AF335" s="280"/>
      <c r="AG335" s="250"/>
      <c r="AH335" s="248"/>
      <c r="AI335" s="276"/>
    </row>
    <row r="336" spans="1:35" x14ac:dyDescent="0.25">
      <c r="A336" s="248"/>
      <c r="B336" s="276"/>
      <c r="C336" s="250"/>
      <c r="D336" s="277"/>
      <c r="E336" s="278"/>
      <c r="F336" s="279"/>
      <c r="G336" s="280"/>
      <c r="H336" s="281"/>
      <c r="I336" s="278"/>
      <c r="J336" s="278"/>
      <c r="K336" s="280"/>
      <c r="L336" s="280"/>
      <c r="M336" s="280"/>
      <c r="N336" s="282"/>
      <c r="O336" s="278"/>
      <c r="P336" s="283"/>
      <c r="Q336" s="280"/>
      <c r="R336" s="284"/>
      <c r="S336" s="285"/>
      <c r="T336" s="278"/>
      <c r="U336" s="283"/>
      <c r="V336" s="280"/>
      <c r="W336" s="284"/>
      <c r="X336" s="286"/>
      <c r="Y336" s="278"/>
      <c r="Z336" s="283"/>
      <c r="AA336" s="280"/>
      <c r="AB336" s="284"/>
      <c r="AC336" s="287"/>
      <c r="AD336" s="278"/>
      <c r="AE336" s="283"/>
      <c r="AF336" s="280"/>
      <c r="AG336" s="250"/>
      <c r="AH336" s="248"/>
      <c r="AI336" s="276"/>
    </row>
  </sheetData>
  <autoFilter ref="A1:AG336"/>
  <sortState ref="A4:AJ336">
    <sortCondition ref="A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9" tint="-0.249977111117893"/>
  </sheetPr>
  <dimension ref="A1:AG335"/>
  <sheetViews>
    <sheetView workbookViewId="0">
      <pane xSplit="3" ySplit="3" topLeftCell="D253" activePane="bottomRight" state="frozen"/>
      <selection activeCell="A7" sqref="A7:XFD7"/>
      <selection pane="topRight" activeCell="A7" sqref="A7:XFD7"/>
      <selection pane="bottomLeft" activeCell="A7" sqref="A7:XFD7"/>
      <selection pane="bottomRight" activeCell="A4" sqref="A4:XFD258"/>
    </sheetView>
  </sheetViews>
  <sheetFormatPr defaultColWidth="8.85546875" defaultRowHeight="15" outlineLevelCol="1" x14ac:dyDescent="0.25"/>
  <cols>
    <col min="1" max="2" width="8.85546875" style="54"/>
    <col min="3" max="3" width="19.140625" style="54" customWidth="1"/>
    <col min="4" max="6" width="8.85546875" style="54"/>
    <col min="7" max="15" width="8.85546875" style="54" customWidth="1" outlineLevel="1"/>
    <col min="16" max="16" width="8.85546875" style="54"/>
    <col min="17" max="20" width="8.85546875" style="54" customWidth="1" outlineLevel="1"/>
    <col min="21" max="21" width="8.85546875" style="54"/>
    <col min="22" max="25" width="8.85546875" style="54" customWidth="1" outlineLevel="1"/>
    <col min="26" max="26" width="8.85546875" style="54"/>
    <col min="27" max="30" width="8.85546875" style="54" customWidth="1" outlineLevel="1"/>
    <col min="31" max="16384" width="8.85546875" style="54"/>
  </cols>
  <sheetData>
    <row r="1" spans="1:33" x14ac:dyDescent="0.25">
      <c r="A1" s="69">
        <f>COLUMN()</f>
        <v>1</v>
      </c>
      <c r="B1" s="69">
        <f>COLUMN()</f>
        <v>2</v>
      </c>
      <c r="C1" s="69">
        <f>COLUMN()</f>
        <v>3</v>
      </c>
      <c r="D1" s="70">
        <f>COLUMN()</f>
        <v>4</v>
      </c>
      <c r="E1" s="69">
        <f>COLUMN()</f>
        <v>5</v>
      </c>
      <c r="F1" s="70">
        <f>COLUMN()</f>
        <v>6</v>
      </c>
      <c r="G1" s="69">
        <f>COLUMN()</f>
        <v>7</v>
      </c>
      <c r="H1" s="69">
        <f>COLUMN()</f>
        <v>8</v>
      </c>
      <c r="I1" s="69">
        <f>COLUMN()</f>
        <v>9</v>
      </c>
      <c r="J1" s="69">
        <f>COLUMN()</f>
        <v>10</v>
      </c>
      <c r="K1" s="69">
        <f>COLUMN()</f>
        <v>11</v>
      </c>
      <c r="L1" s="69">
        <f>COLUMN()</f>
        <v>12</v>
      </c>
      <c r="M1" s="69">
        <f>COLUMN()</f>
        <v>13</v>
      </c>
      <c r="N1" s="69">
        <f>COLUMN()</f>
        <v>14</v>
      </c>
      <c r="O1" s="69">
        <f>COLUMN()</f>
        <v>15</v>
      </c>
      <c r="P1" s="70">
        <f>COLUMN()</f>
        <v>16</v>
      </c>
      <c r="Q1" s="69">
        <f>COLUMN()</f>
        <v>17</v>
      </c>
      <c r="R1" s="69">
        <f>COLUMN()</f>
        <v>18</v>
      </c>
      <c r="S1" s="69">
        <f>COLUMN()</f>
        <v>19</v>
      </c>
      <c r="T1" s="69">
        <f>COLUMN()</f>
        <v>20</v>
      </c>
      <c r="U1" s="70">
        <f>COLUMN()</f>
        <v>21</v>
      </c>
      <c r="V1" s="69">
        <f>COLUMN()</f>
        <v>22</v>
      </c>
      <c r="W1" s="69">
        <f>COLUMN()</f>
        <v>23</v>
      </c>
      <c r="X1" s="69">
        <f>COLUMN()</f>
        <v>24</v>
      </c>
      <c r="Y1" s="69">
        <f>COLUMN()</f>
        <v>25</v>
      </c>
      <c r="Z1" s="70">
        <f>COLUMN()</f>
        <v>26</v>
      </c>
      <c r="AA1" s="69">
        <f>COLUMN()</f>
        <v>27</v>
      </c>
      <c r="AB1" s="69">
        <f>COLUMN()</f>
        <v>28</v>
      </c>
      <c r="AC1" s="69">
        <f>COLUMN()</f>
        <v>29</v>
      </c>
      <c r="AD1" s="69">
        <f>COLUMN()</f>
        <v>30</v>
      </c>
      <c r="AE1" s="70">
        <f>COLUMN()</f>
        <v>31</v>
      </c>
      <c r="AF1" s="69">
        <f>COLUMN()</f>
        <v>32</v>
      </c>
      <c r="AG1" s="69">
        <f>COLUMN()</f>
        <v>33</v>
      </c>
    </row>
    <row r="2" spans="1:33" s="55" customFormat="1" x14ac:dyDescent="0.2">
      <c r="A2" s="291"/>
      <c r="B2" s="290" t="s">
        <v>5201</v>
      </c>
      <c r="C2" s="291"/>
      <c r="D2" s="292"/>
      <c r="E2" s="291"/>
      <c r="F2" s="291"/>
      <c r="G2" s="293"/>
      <c r="H2" s="291"/>
      <c r="I2" s="291"/>
      <c r="J2" s="291"/>
      <c r="K2" s="291"/>
      <c r="L2" s="291"/>
      <c r="M2" s="291"/>
      <c r="N2" s="291" t="s">
        <v>913</v>
      </c>
      <c r="O2" s="291"/>
      <c r="P2" s="293"/>
      <c r="Q2" s="293"/>
      <c r="R2" s="291" t="s">
        <v>5202</v>
      </c>
      <c r="S2" s="291" t="s">
        <v>915</v>
      </c>
      <c r="T2" s="291"/>
      <c r="U2" s="293"/>
      <c r="V2" s="293"/>
      <c r="W2" s="291" t="s">
        <v>5203</v>
      </c>
      <c r="X2" s="291" t="s">
        <v>912</v>
      </c>
      <c r="Y2" s="291"/>
      <c r="Z2" s="293"/>
      <c r="AA2" s="293"/>
      <c r="AB2" s="291" t="s">
        <v>5204</v>
      </c>
      <c r="AC2" s="291" t="s">
        <v>914</v>
      </c>
      <c r="AD2" s="291"/>
      <c r="AE2" s="293"/>
      <c r="AF2" s="293"/>
      <c r="AG2" s="291" t="s">
        <v>5205</v>
      </c>
    </row>
    <row r="3" spans="1:33" ht="63.75" x14ac:dyDescent="0.25">
      <c r="A3" s="55" t="s">
        <v>970</v>
      </c>
      <c r="B3" s="55" t="s">
        <v>91</v>
      </c>
      <c r="C3" s="55" t="s">
        <v>15</v>
      </c>
      <c r="D3" s="259" t="s">
        <v>1370</v>
      </c>
      <c r="E3" s="259" t="s">
        <v>997</v>
      </c>
      <c r="F3" s="259" t="s">
        <v>90</v>
      </c>
      <c r="G3" s="260" t="s">
        <v>89</v>
      </c>
      <c r="H3" s="261" t="s">
        <v>998</v>
      </c>
      <c r="I3" s="261" t="s">
        <v>999</v>
      </c>
      <c r="J3" s="261" t="s">
        <v>1000</v>
      </c>
      <c r="K3" s="261" t="s">
        <v>1001</v>
      </c>
      <c r="L3" s="261" t="s">
        <v>1002</v>
      </c>
      <c r="M3" s="261" t="s">
        <v>1003</v>
      </c>
      <c r="N3" s="262" t="s">
        <v>1004</v>
      </c>
      <c r="O3" s="263" t="s">
        <v>5221</v>
      </c>
      <c r="P3" s="264" t="s">
        <v>5222</v>
      </c>
      <c r="Q3" s="264" t="s">
        <v>5223</v>
      </c>
      <c r="R3" s="265" t="s">
        <v>1372</v>
      </c>
      <c r="S3" s="266" t="s">
        <v>1008</v>
      </c>
      <c r="T3" s="247" t="s">
        <v>5224</v>
      </c>
      <c r="U3" s="267" t="s">
        <v>5225</v>
      </c>
      <c r="V3" s="267" t="s">
        <v>5226</v>
      </c>
      <c r="W3" s="268" t="s">
        <v>1374</v>
      </c>
      <c r="X3" s="269" t="s">
        <v>1012</v>
      </c>
      <c r="Y3" s="270" t="s">
        <v>5227</v>
      </c>
      <c r="Z3" s="271" t="s">
        <v>5228</v>
      </c>
      <c r="AA3" s="271" t="s">
        <v>5229</v>
      </c>
      <c r="AB3" s="269" t="s">
        <v>1376</v>
      </c>
      <c r="AC3" s="272" t="s">
        <v>1016</v>
      </c>
      <c r="AD3" s="273" t="s">
        <v>5230</v>
      </c>
      <c r="AE3" s="274" t="s">
        <v>5231</v>
      </c>
      <c r="AF3" s="274" t="s">
        <v>5232</v>
      </c>
      <c r="AG3" s="272" t="s">
        <v>1378</v>
      </c>
    </row>
    <row r="4" spans="1:33" x14ac:dyDescent="0.25">
      <c r="A4" s="248" t="s">
        <v>133</v>
      </c>
      <c r="B4" s="276" t="s">
        <v>5201</v>
      </c>
      <c r="C4" s="250" t="s">
        <v>1024</v>
      </c>
      <c r="D4" s="277">
        <v>127</v>
      </c>
      <c r="E4" s="278">
        <v>66</v>
      </c>
      <c r="F4" s="279">
        <v>57.946141732283486</v>
      </c>
      <c r="G4" s="280">
        <v>38.244094488188978</v>
      </c>
      <c r="H4" s="281">
        <v>109</v>
      </c>
      <c r="I4" s="278">
        <v>0</v>
      </c>
      <c r="J4" s="278">
        <v>18</v>
      </c>
      <c r="K4" s="280">
        <v>0.8582677165354331</v>
      </c>
      <c r="L4" s="280">
        <v>0</v>
      </c>
      <c r="M4" s="280">
        <v>0.14173228346456693</v>
      </c>
      <c r="N4" s="282" t="s">
        <v>913</v>
      </c>
      <c r="O4" s="278">
        <v>19</v>
      </c>
      <c r="P4" s="283">
        <v>0.51992125984251969</v>
      </c>
      <c r="Q4" s="280">
        <v>9.8818897637795278</v>
      </c>
      <c r="R4" s="284" t="s">
        <v>5202</v>
      </c>
      <c r="S4" s="285" t="s">
        <v>915</v>
      </c>
      <c r="T4" s="278">
        <v>15</v>
      </c>
      <c r="U4" s="283">
        <v>0.56748031496063023</v>
      </c>
      <c r="V4" s="280">
        <v>8.5118110236220481</v>
      </c>
      <c r="W4" s="284" t="s">
        <v>5203</v>
      </c>
      <c r="X4" s="286" t="s">
        <v>912</v>
      </c>
      <c r="Y4" s="278">
        <v>8</v>
      </c>
      <c r="Z4" s="283">
        <v>0.4719685039370084</v>
      </c>
      <c r="AA4" s="280">
        <v>3.7559055118110236</v>
      </c>
      <c r="AB4" s="284" t="s">
        <v>5204</v>
      </c>
      <c r="AC4" s="287" t="s">
        <v>914</v>
      </c>
      <c r="AD4" s="278">
        <v>24</v>
      </c>
      <c r="AE4" s="283">
        <v>0.67149606299212605</v>
      </c>
      <c r="AF4" s="280">
        <v>16.094488188976378</v>
      </c>
      <c r="AG4" s="250" t="s">
        <v>5205</v>
      </c>
    </row>
    <row r="5" spans="1:33" x14ac:dyDescent="0.25">
      <c r="A5" s="248" t="s">
        <v>134</v>
      </c>
      <c r="B5" s="276" t="s">
        <v>5201</v>
      </c>
      <c r="C5" s="250" t="s">
        <v>1025</v>
      </c>
      <c r="D5" s="277">
        <v>28</v>
      </c>
      <c r="E5" s="278">
        <v>66</v>
      </c>
      <c r="F5" s="279">
        <v>37.716785714285713</v>
      </c>
      <c r="G5" s="280">
        <v>24.892857142857142</v>
      </c>
      <c r="H5" s="281">
        <v>28</v>
      </c>
      <c r="I5" s="278">
        <v>0</v>
      </c>
      <c r="J5" s="278">
        <v>0</v>
      </c>
      <c r="K5" s="280">
        <v>1</v>
      </c>
      <c r="L5" s="280">
        <v>0</v>
      </c>
      <c r="M5" s="280">
        <v>0</v>
      </c>
      <c r="N5" s="282" t="s">
        <v>913</v>
      </c>
      <c r="O5" s="278">
        <v>19</v>
      </c>
      <c r="P5" s="283">
        <v>0.30499999999999999</v>
      </c>
      <c r="Q5" s="280">
        <v>5.7857142857142856</v>
      </c>
      <c r="R5" s="284" t="s">
        <v>5202</v>
      </c>
      <c r="S5" s="285" t="s">
        <v>915</v>
      </c>
      <c r="T5" s="278">
        <v>15</v>
      </c>
      <c r="U5" s="283">
        <v>0.39000000000000007</v>
      </c>
      <c r="V5" s="280">
        <v>5.8571428571428568</v>
      </c>
      <c r="W5" s="284" t="s">
        <v>5203</v>
      </c>
      <c r="X5" s="286" t="s">
        <v>912</v>
      </c>
      <c r="Y5" s="278">
        <v>8</v>
      </c>
      <c r="Z5" s="283">
        <v>0.3239285714285714</v>
      </c>
      <c r="AA5" s="280">
        <v>2.5714285714285716</v>
      </c>
      <c r="AB5" s="284" t="s">
        <v>5204</v>
      </c>
      <c r="AC5" s="287" t="s">
        <v>914</v>
      </c>
      <c r="AD5" s="278">
        <v>24</v>
      </c>
      <c r="AE5" s="283">
        <v>0.44642857142857151</v>
      </c>
      <c r="AF5" s="280">
        <v>10.678571428571429</v>
      </c>
      <c r="AG5" s="250" t="s">
        <v>5205</v>
      </c>
    </row>
    <row r="6" spans="1:33" x14ac:dyDescent="0.25">
      <c r="A6" s="248" t="s">
        <v>135</v>
      </c>
      <c r="B6" s="276" t="s">
        <v>5201</v>
      </c>
      <c r="C6" s="250" t="s">
        <v>1026</v>
      </c>
      <c r="D6" s="277">
        <v>201</v>
      </c>
      <c r="E6" s="278">
        <v>66</v>
      </c>
      <c r="F6" s="279">
        <v>50.180845771144263</v>
      </c>
      <c r="G6" s="280">
        <v>33.119402985074629</v>
      </c>
      <c r="H6" s="281">
        <v>167</v>
      </c>
      <c r="I6" s="278">
        <v>0</v>
      </c>
      <c r="J6" s="278">
        <v>34</v>
      </c>
      <c r="K6" s="280">
        <v>0.8308457711442786</v>
      </c>
      <c r="L6" s="280">
        <v>0</v>
      </c>
      <c r="M6" s="280">
        <v>0.1691542288557214</v>
      </c>
      <c r="N6" s="282" t="s">
        <v>913</v>
      </c>
      <c r="O6" s="278">
        <v>19</v>
      </c>
      <c r="P6" s="283">
        <v>0.47432835820895469</v>
      </c>
      <c r="Q6" s="280">
        <v>9.0049751243781095</v>
      </c>
      <c r="R6" s="284" t="s">
        <v>5202</v>
      </c>
      <c r="S6" s="285" t="s">
        <v>915</v>
      </c>
      <c r="T6" s="278">
        <v>15</v>
      </c>
      <c r="U6" s="283">
        <v>0.50164179104477613</v>
      </c>
      <c r="V6" s="280">
        <v>7.5223880597014929</v>
      </c>
      <c r="W6" s="284" t="s">
        <v>5203</v>
      </c>
      <c r="X6" s="286" t="s">
        <v>912</v>
      </c>
      <c r="Y6" s="278">
        <v>8</v>
      </c>
      <c r="Z6" s="283">
        <v>0.41482587064676602</v>
      </c>
      <c r="AA6" s="280">
        <v>3.2985074626865671</v>
      </c>
      <c r="AB6" s="284" t="s">
        <v>5204</v>
      </c>
      <c r="AC6" s="287" t="s">
        <v>914</v>
      </c>
      <c r="AD6" s="278">
        <v>24</v>
      </c>
      <c r="AE6" s="283">
        <v>0.55492537313432844</v>
      </c>
      <c r="AF6" s="280">
        <v>13.293532338308458</v>
      </c>
      <c r="AG6" s="250" t="s">
        <v>5205</v>
      </c>
    </row>
    <row r="7" spans="1:33" x14ac:dyDescent="0.25">
      <c r="A7" s="248" t="s">
        <v>136</v>
      </c>
      <c r="B7" s="276" t="s">
        <v>5201</v>
      </c>
      <c r="C7" s="250" t="s">
        <v>1027</v>
      </c>
      <c r="D7" s="277">
        <v>50</v>
      </c>
      <c r="E7" s="278">
        <v>66</v>
      </c>
      <c r="F7" s="279">
        <v>52.211800000000011</v>
      </c>
      <c r="G7" s="280">
        <v>34.46</v>
      </c>
      <c r="H7" s="281">
        <v>45</v>
      </c>
      <c r="I7" s="278">
        <v>0</v>
      </c>
      <c r="J7" s="278">
        <v>5</v>
      </c>
      <c r="K7" s="280">
        <v>0.9</v>
      </c>
      <c r="L7" s="280">
        <v>0</v>
      </c>
      <c r="M7" s="280">
        <v>0.1</v>
      </c>
      <c r="N7" s="282" t="s">
        <v>913</v>
      </c>
      <c r="O7" s="278">
        <v>19</v>
      </c>
      <c r="P7" s="283">
        <v>0.50719999999999987</v>
      </c>
      <c r="Q7" s="280">
        <v>9.6199999999999992</v>
      </c>
      <c r="R7" s="284" t="s">
        <v>5202</v>
      </c>
      <c r="S7" s="285" t="s">
        <v>915</v>
      </c>
      <c r="T7" s="278">
        <v>15</v>
      </c>
      <c r="U7" s="283">
        <v>0.50819999999999987</v>
      </c>
      <c r="V7" s="280">
        <v>7.62</v>
      </c>
      <c r="W7" s="284" t="s">
        <v>5203</v>
      </c>
      <c r="X7" s="286" t="s">
        <v>912</v>
      </c>
      <c r="Y7" s="278">
        <v>8</v>
      </c>
      <c r="Z7" s="283">
        <v>0.37280000000000008</v>
      </c>
      <c r="AA7" s="280">
        <v>2.96</v>
      </c>
      <c r="AB7" s="284" t="s">
        <v>5204</v>
      </c>
      <c r="AC7" s="287" t="s">
        <v>914</v>
      </c>
      <c r="AD7" s="278">
        <v>24</v>
      </c>
      <c r="AE7" s="283">
        <v>0.59520000000000006</v>
      </c>
      <c r="AF7" s="280">
        <v>14.26</v>
      </c>
      <c r="AG7" s="250" t="s">
        <v>5205</v>
      </c>
    </row>
    <row r="8" spans="1:33" x14ac:dyDescent="0.25">
      <c r="A8" s="248" t="s">
        <v>137</v>
      </c>
      <c r="B8" s="276" t="s">
        <v>5201</v>
      </c>
      <c r="C8" s="250" t="s">
        <v>1028</v>
      </c>
      <c r="D8" s="277">
        <v>103</v>
      </c>
      <c r="E8" s="278">
        <v>66</v>
      </c>
      <c r="F8" s="279">
        <v>43.365242718446595</v>
      </c>
      <c r="G8" s="280">
        <v>28.621359223300971</v>
      </c>
      <c r="H8" s="281">
        <v>102</v>
      </c>
      <c r="I8" s="278">
        <v>0</v>
      </c>
      <c r="J8" s="278">
        <v>1</v>
      </c>
      <c r="K8" s="280">
        <v>0.99029126213592233</v>
      </c>
      <c r="L8" s="280">
        <v>0</v>
      </c>
      <c r="M8" s="280">
        <v>9.7087378640776691E-3</v>
      </c>
      <c r="N8" s="282" t="s">
        <v>913</v>
      </c>
      <c r="O8" s="278">
        <v>19</v>
      </c>
      <c r="P8" s="283">
        <v>0.41262135922330118</v>
      </c>
      <c r="Q8" s="280">
        <v>7.8349514563106792</v>
      </c>
      <c r="R8" s="284" t="s">
        <v>5202</v>
      </c>
      <c r="S8" s="285" t="s">
        <v>915</v>
      </c>
      <c r="T8" s="278">
        <v>15</v>
      </c>
      <c r="U8" s="283">
        <v>0.39611650485436883</v>
      </c>
      <c r="V8" s="280">
        <v>5.941747572815534</v>
      </c>
      <c r="W8" s="284" t="s">
        <v>5203</v>
      </c>
      <c r="X8" s="286" t="s">
        <v>912</v>
      </c>
      <c r="Y8" s="278">
        <v>8</v>
      </c>
      <c r="Z8" s="283">
        <v>0.30106796116504841</v>
      </c>
      <c r="AA8" s="280">
        <v>2.3883495145631066</v>
      </c>
      <c r="AB8" s="284" t="s">
        <v>5204</v>
      </c>
      <c r="AC8" s="287" t="s">
        <v>914</v>
      </c>
      <c r="AD8" s="278">
        <v>24</v>
      </c>
      <c r="AE8" s="283">
        <v>0.51970873786407767</v>
      </c>
      <c r="AF8" s="280">
        <v>12.456310679611651</v>
      </c>
      <c r="AG8" s="250" t="s">
        <v>5205</v>
      </c>
    </row>
    <row r="9" spans="1:33" x14ac:dyDescent="0.25">
      <c r="A9" s="248" t="s">
        <v>138</v>
      </c>
      <c r="B9" s="276" t="s">
        <v>5201</v>
      </c>
      <c r="C9" s="250" t="s">
        <v>1029</v>
      </c>
      <c r="D9" s="277">
        <v>60</v>
      </c>
      <c r="E9" s="278">
        <v>66</v>
      </c>
      <c r="F9" s="279">
        <v>43.938999999999993</v>
      </c>
      <c r="G9" s="280">
        <v>29</v>
      </c>
      <c r="H9" s="281">
        <v>59</v>
      </c>
      <c r="I9" s="278">
        <v>0</v>
      </c>
      <c r="J9" s="278">
        <v>1</v>
      </c>
      <c r="K9" s="280">
        <v>0.98333333333333328</v>
      </c>
      <c r="L9" s="280">
        <v>0</v>
      </c>
      <c r="M9" s="280">
        <v>1.6666666666666666E-2</v>
      </c>
      <c r="N9" s="282" t="s">
        <v>913</v>
      </c>
      <c r="O9" s="278">
        <v>19</v>
      </c>
      <c r="P9" s="283">
        <v>0.40250000000000036</v>
      </c>
      <c r="Q9" s="280">
        <v>7.65</v>
      </c>
      <c r="R9" s="284" t="s">
        <v>5202</v>
      </c>
      <c r="S9" s="285" t="s">
        <v>915</v>
      </c>
      <c r="T9" s="278">
        <v>15</v>
      </c>
      <c r="U9" s="283">
        <v>0.4076666666666664</v>
      </c>
      <c r="V9" s="280">
        <v>6.1166666666666663</v>
      </c>
      <c r="W9" s="284" t="s">
        <v>5203</v>
      </c>
      <c r="X9" s="286" t="s">
        <v>912</v>
      </c>
      <c r="Y9" s="278">
        <v>8</v>
      </c>
      <c r="Z9" s="283">
        <v>0.31533333333333347</v>
      </c>
      <c r="AA9" s="280">
        <v>2.5</v>
      </c>
      <c r="AB9" s="284" t="s">
        <v>5204</v>
      </c>
      <c r="AC9" s="287" t="s">
        <v>914</v>
      </c>
      <c r="AD9" s="278">
        <v>24</v>
      </c>
      <c r="AE9" s="283">
        <v>0.53099999999999992</v>
      </c>
      <c r="AF9" s="280">
        <v>12.733333333333333</v>
      </c>
      <c r="AG9" s="250" t="s">
        <v>5205</v>
      </c>
    </row>
    <row r="10" spans="1:33" x14ac:dyDescent="0.25">
      <c r="A10" s="248" t="s">
        <v>139</v>
      </c>
      <c r="B10" s="276" t="s">
        <v>5201</v>
      </c>
      <c r="C10" s="250" t="s">
        <v>1030</v>
      </c>
      <c r="D10" s="277">
        <v>198</v>
      </c>
      <c r="E10" s="278">
        <v>66</v>
      </c>
      <c r="F10" s="279">
        <v>47.045606060606055</v>
      </c>
      <c r="G10" s="280">
        <v>31.050505050505052</v>
      </c>
      <c r="H10" s="281">
        <v>182</v>
      </c>
      <c r="I10" s="278">
        <v>0</v>
      </c>
      <c r="J10" s="278">
        <v>16</v>
      </c>
      <c r="K10" s="280">
        <v>0.91919191919191923</v>
      </c>
      <c r="L10" s="280">
        <v>0</v>
      </c>
      <c r="M10" s="280">
        <v>8.0808080808080815E-2</v>
      </c>
      <c r="N10" s="282" t="s">
        <v>913</v>
      </c>
      <c r="O10" s="278">
        <v>19</v>
      </c>
      <c r="P10" s="283">
        <v>0.44479797979798003</v>
      </c>
      <c r="Q10" s="280">
        <v>8.4494949494949498</v>
      </c>
      <c r="R10" s="284" t="s">
        <v>5202</v>
      </c>
      <c r="S10" s="285" t="s">
        <v>915</v>
      </c>
      <c r="T10" s="278">
        <v>15</v>
      </c>
      <c r="U10" s="283">
        <v>0.46742424242424246</v>
      </c>
      <c r="V10" s="280">
        <v>7.0101010101010104</v>
      </c>
      <c r="W10" s="284" t="s">
        <v>5203</v>
      </c>
      <c r="X10" s="286" t="s">
        <v>912</v>
      </c>
      <c r="Y10" s="278">
        <v>8</v>
      </c>
      <c r="Z10" s="283">
        <v>0.373787878787879</v>
      </c>
      <c r="AA10" s="280">
        <v>2.9696969696969697</v>
      </c>
      <c r="AB10" s="284" t="s">
        <v>5204</v>
      </c>
      <c r="AC10" s="287" t="s">
        <v>914</v>
      </c>
      <c r="AD10" s="278">
        <v>24</v>
      </c>
      <c r="AE10" s="283">
        <v>0.52696969696969687</v>
      </c>
      <c r="AF10" s="280">
        <v>12.621212121212121</v>
      </c>
      <c r="AG10" s="250" t="s">
        <v>5205</v>
      </c>
    </row>
    <row r="11" spans="1:33" x14ac:dyDescent="0.25">
      <c r="A11" s="248" t="s">
        <v>140</v>
      </c>
      <c r="B11" s="276" t="s">
        <v>5201</v>
      </c>
      <c r="C11" s="250" t="s">
        <v>1031</v>
      </c>
      <c r="D11" s="277">
        <v>221</v>
      </c>
      <c r="E11" s="278">
        <v>66</v>
      </c>
      <c r="F11" s="279">
        <v>55.717828054298643</v>
      </c>
      <c r="G11" s="280">
        <v>36.773755656108598</v>
      </c>
      <c r="H11" s="281">
        <v>186</v>
      </c>
      <c r="I11" s="278">
        <v>0</v>
      </c>
      <c r="J11" s="278">
        <v>35</v>
      </c>
      <c r="K11" s="280">
        <v>0.84162895927601811</v>
      </c>
      <c r="L11" s="280">
        <v>0</v>
      </c>
      <c r="M11" s="280">
        <v>0.15837104072398189</v>
      </c>
      <c r="N11" s="282" t="s">
        <v>913</v>
      </c>
      <c r="O11" s="278">
        <v>19</v>
      </c>
      <c r="P11" s="283">
        <v>0.51045248868778292</v>
      </c>
      <c r="Q11" s="280">
        <v>9.7013574660633477</v>
      </c>
      <c r="R11" s="284" t="s">
        <v>5202</v>
      </c>
      <c r="S11" s="285" t="s">
        <v>915</v>
      </c>
      <c r="T11" s="278">
        <v>15</v>
      </c>
      <c r="U11" s="283">
        <v>0.54674208144796355</v>
      </c>
      <c r="V11" s="280">
        <v>8.1990950226244337</v>
      </c>
      <c r="W11" s="284" t="s">
        <v>5203</v>
      </c>
      <c r="X11" s="286" t="s">
        <v>912</v>
      </c>
      <c r="Y11" s="278">
        <v>8</v>
      </c>
      <c r="Z11" s="283">
        <v>0.42886877828054248</v>
      </c>
      <c r="AA11" s="280">
        <v>3.4117647058823528</v>
      </c>
      <c r="AB11" s="284" t="s">
        <v>5204</v>
      </c>
      <c r="AC11" s="287" t="s">
        <v>914</v>
      </c>
      <c r="AD11" s="278">
        <v>24</v>
      </c>
      <c r="AE11" s="283">
        <v>0.64475113122171968</v>
      </c>
      <c r="AF11" s="280">
        <v>15.461538461538462</v>
      </c>
      <c r="AG11" s="250" t="s">
        <v>5205</v>
      </c>
    </row>
    <row r="12" spans="1:33" x14ac:dyDescent="0.25">
      <c r="A12" s="248" t="s">
        <v>142</v>
      </c>
      <c r="B12" s="276" t="s">
        <v>5201</v>
      </c>
      <c r="C12" s="250" t="s">
        <v>1033</v>
      </c>
      <c r="D12" s="277">
        <v>62</v>
      </c>
      <c r="E12" s="278">
        <v>66</v>
      </c>
      <c r="F12" s="279">
        <v>43.694677419354853</v>
      </c>
      <c r="G12" s="280">
        <v>28.838709677419356</v>
      </c>
      <c r="H12" s="281">
        <v>62</v>
      </c>
      <c r="I12" s="278">
        <v>0</v>
      </c>
      <c r="J12" s="278">
        <v>0</v>
      </c>
      <c r="K12" s="280">
        <v>1</v>
      </c>
      <c r="L12" s="280">
        <v>0</v>
      </c>
      <c r="M12" s="280">
        <v>0</v>
      </c>
      <c r="N12" s="282" t="s">
        <v>913</v>
      </c>
      <c r="O12" s="278">
        <v>19</v>
      </c>
      <c r="P12" s="283">
        <v>0.38919354838709697</v>
      </c>
      <c r="Q12" s="280">
        <v>7.387096774193548</v>
      </c>
      <c r="R12" s="284" t="s">
        <v>5202</v>
      </c>
      <c r="S12" s="285" t="s">
        <v>915</v>
      </c>
      <c r="T12" s="278">
        <v>15</v>
      </c>
      <c r="U12" s="283">
        <v>0.43451612903225778</v>
      </c>
      <c r="V12" s="280">
        <v>6.5161290322580649</v>
      </c>
      <c r="W12" s="284" t="s">
        <v>5203</v>
      </c>
      <c r="X12" s="286" t="s">
        <v>912</v>
      </c>
      <c r="Y12" s="278">
        <v>8</v>
      </c>
      <c r="Z12" s="283">
        <v>0.33112903225806456</v>
      </c>
      <c r="AA12" s="280">
        <v>2.629032258064516</v>
      </c>
      <c r="AB12" s="284" t="s">
        <v>5204</v>
      </c>
      <c r="AC12" s="287" t="s">
        <v>914</v>
      </c>
      <c r="AD12" s="278">
        <v>24</v>
      </c>
      <c r="AE12" s="283">
        <v>0.51338709677419336</v>
      </c>
      <c r="AF12" s="280">
        <v>12.306451612903226</v>
      </c>
      <c r="AG12" s="250" t="s">
        <v>5205</v>
      </c>
    </row>
    <row r="13" spans="1:33" x14ac:dyDescent="0.25">
      <c r="A13" s="248" t="s">
        <v>143</v>
      </c>
      <c r="B13" s="276" t="s">
        <v>5201</v>
      </c>
      <c r="C13" s="250" t="s">
        <v>1279</v>
      </c>
      <c r="D13" s="277">
        <v>79</v>
      </c>
      <c r="E13" s="278">
        <v>66</v>
      </c>
      <c r="F13" s="279">
        <v>43.248354430379734</v>
      </c>
      <c r="G13" s="280">
        <v>28.544303797468356</v>
      </c>
      <c r="H13" s="281">
        <v>74</v>
      </c>
      <c r="I13" s="278">
        <v>0</v>
      </c>
      <c r="J13" s="278">
        <v>5</v>
      </c>
      <c r="K13" s="280">
        <v>0.93670886075949367</v>
      </c>
      <c r="L13" s="280">
        <v>0</v>
      </c>
      <c r="M13" s="280">
        <v>6.3291139240506333E-2</v>
      </c>
      <c r="N13" s="282" t="s">
        <v>913</v>
      </c>
      <c r="O13" s="278">
        <v>19</v>
      </c>
      <c r="P13" s="283">
        <v>0.41126582278481033</v>
      </c>
      <c r="Q13" s="280">
        <v>7.8101265822784809</v>
      </c>
      <c r="R13" s="284" t="s">
        <v>5202</v>
      </c>
      <c r="S13" s="285" t="s">
        <v>915</v>
      </c>
      <c r="T13" s="278">
        <v>15</v>
      </c>
      <c r="U13" s="283">
        <v>0.42822784810126563</v>
      </c>
      <c r="V13" s="280">
        <v>6.4303797468354427</v>
      </c>
      <c r="W13" s="284" t="s">
        <v>5203</v>
      </c>
      <c r="X13" s="286" t="s">
        <v>912</v>
      </c>
      <c r="Y13" s="278">
        <v>8</v>
      </c>
      <c r="Z13" s="283">
        <v>0.30531645569620253</v>
      </c>
      <c r="AA13" s="280">
        <v>2.4177215189873418</v>
      </c>
      <c r="AB13" s="284" t="s">
        <v>5204</v>
      </c>
      <c r="AC13" s="287" t="s">
        <v>914</v>
      </c>
      <c r="AD13" s="278">
        <v>24</v>
      </c>
      <c r="AE13" s="283">
        <v>0.4958227848101267</v>
      </c>
      <c r="AF13" s="280">
        <v>11.886075949367088</v>
      </c>
      <c r="AG13" s="250" t="s">
        <v>5205</v>
      </c>
    </row>
    <row r="14" spans="1:33" x14ac:dyDescent="0.25">
      <c r="A14" s="248" t="s">
        <v>144</v>
      </c>
      <c r="B14" s="276" t="s">
        <v>5201</v>
      </c>
      <c r="C14" s="250" t="s">
        <v>1034</v>
      </c>
      <c r="D14" s="277">
        <v>94</v>
      </c>
      <c r="E14" s="278">
        <v>66</v>
      </c>
      <c r="F14" s="279">
        <v>45.551063829787239</v>
      </c>
      <c r="G14" s="280">
        <v>30.063829787234042</v>
      </c>
      <c r="H14" s="281">
        <v>90</v>
      </c>
      <c r="I14" s="278">
        <v>0</v>
      </c>
      <c r="J14" s="278">
        <v>4</v>
      </c>
      <c r="K14" s="280">
        <v>0.95744680851063835</v>
      </c>
      <c r="L14" s="280">
        <v>0</v>
      </c>
      <c r="M14" s="280">
        <v>4.2553191489361701E-2</v>
      </c>
      <c r="N14" s="282" t="s">
        <v>913</v>
      </c>
      <c r="O14" s="278">
        <v>19</v>
      </c>
      <c r="P14" s="283">
        <v>0.43010638297872333</v>
      </c>
      <c r="Q14" s="280">
        <v>8.1808510638297864</v>
      </c>
      <c r="R14" s="284" t="s">
        <v>5202</v>
      </c>
      <c r="S14" s="285" t="s">
        <v>915</v>
      </c>
      <c r="T14" s="278">
        <v>15</v>
      </c>
      <c r="U14" s="283">
        <v>0.43276595744680846</v>
      </c>
      <c r="V14" s="280">
        <v>6.5</v>
      </c>
      <c r="W14" s="284" t="s">
        <v>5203</v>
      </c>
      <c r="X14" s="286" t="s">
        <v>912</v>
      </c>
      <c r="Y14" s="278">
        <v>8</v>
      </c>
      <c r="Z14" s="283">
        <v>0.33627659574468072</v>
      </c>
      <c r="AA14" s="280">
        <v>2.6702127659574466</v>
      </c>
      <c r="AB14" s="284" t="s">
        <v>5204</v>
      </c>
      <c r="AC14" s="287" t="s">
        <v>914</v>
      </c>
      <c r="AD14" s="278">
        <v>24</v>
      </c>
      <c r="AE14" s="283">
        <v>0.53053191489361706</v>
      </c>
      <c r="AF14" s="280">
        <v>12.712765957446809</v>
      </c>
      <c r="AG14" s="250" t="s">
        <v>5205</v>
      </c>
    </row>
    <row r="15" spans="1:33" x14ac:dyDescent="0.25">
      <c r="A15" s="248" t="s">
        <v>145</v>
      </c>
      <c r="B15" s="276" t="s">
        <v>5201</v>
      </c>
      <c r="C15" s="250" t="s">
        <v>1035</v>
      </c>
      <c r="D15" s="277">
        <v>129</v>
      </c>
      <c r="E15" s="278">
        <v>66</v>
      </c>
      <c r="F15" s="279">
        <v>43.53968992248064</v>
      </c>
      <c r="G15" s="280">
        <v>28.736434108527131</v>
      </c>
      <c r="H15" s="281">
        <v>116</v>
      </c>
      <c r="I15" s="278">
        <v>0</v>
      </c>
      <c r="J15" s="278">
        <v>13</v>
      </c>
      <c r="K15" s="280">
        <v>0.89922480620155043</v>
      </c>
      <c r="L15" s="280">
        <v>0</v>
      </c>
      <c r="M15" s="280">
        <v>0.10077519379844961</v>
      </c>
      <c r="N15" s="282" t="s">
        <v>913</v>
      </c>
      <c r="O15" s="278">
        <v>19</v>
      </c>
      <c r="P15" s="283">
        <v>0.4251937984496123</v>
      </c>
      <c r="Q15" s="280">
        <v>8.0775193798449614</v>
      </c>
      <c r="R15" s="284" t="s">
        <v>5202</v>
      </c>
      <c r="S15" s="285" t="s">
        <v>915</v>
      </c>
      <c r="T15" s="278">
        <v>15</v>
      </c>
      <c r="U15" s="283">
        <v>0.43465116279069771</v>
      </c>
      <c r="V15" s="280">
        <v>6.5193798449612403</v>
      </c>
      <c r="W15" s="284" t="s">
        <v>5203</v>
      </c>
      <c r="X15" s="286" t="s">
        <v>912</v>
      </c>
      <c r="Y15" s="278">
        <v>8</v>
      </c>
      <c r="Z15" s="283">
        <v>0.31000000000000011</v>
      </c>
      <c r="AA15" s="280">
        <v>2.4573643410852712</v>
      </c>
      <c r="AB15" s="284" t="s">
        <v>5204</v>
      </c>
      <c r="AC15" s="287" t="s">
        <v>914</v>
      </c>
      <c r="AD15" s="278">
        <v>24</v>
      </c>
      <c r="AE15" s="283">
        <v>0.48720930232558146</v>
      </c>
      <c r="AF15" s="280">
        <v>11.682170542635658</v>
      </c>
      <c r="AG15" s="250" t="s">
        <v>5205</v>
      </c>
    </row>
    <row r="16" spans="1:33" x14ac:dyDescent="0.25">
      <c r="A16" s="248" t="s">
        <v>146</v>
      </c>
      <c r="B16" s="276" t="s">
        <v>5201</v>
      </c>
      <c r="C16" s="250" t="s">
        <v>1036</v>
      </c>
      <c r="D16" s="277">
        <v>197</v>
      </c>
      <c r="E16" s="278">
        <v>66</v>
      </c>
      <c r="F16" s="279">
        <v>50.807918781725895</v>
      </c>
      <c r="G16" s="280">
        <v>33.532994923857871</v>
      </c>
      <c r="H16" s="281">
        <v>179</v>
      </c>
      <c r="I16" s="278">
        <v>0</v>
      </c>
      <c r="J16" s="278">
        <v>18</v>
      </c>
      <c r="K16" s="280">
        <v>0.90862944162436543</v>
      </c>
      <c r="L16" s="280">
        <v>0</v>
      </c>
      <c r="M16" s="280">
        <v>9.1370558375634514E-2</v>
      </c>
      <c r="N16" s="282" t="s">
        <v>913</v>
      </c>
      <c r="O16" s="278">
        <v>19</v>
      </c>
      <c r="P16" s="283">
        <v>0.49720812182741103</v>
      </c>
      <c r="Q16" s="280">
        <v>9.4467005076142136</v>
      </c>
      <c r="R16" s="284" t="s">
        <v>5202</v>
      </c>
      <c r="S16" s="285" t="s">
        <v>915</v>
      </c>
      <c r="T16" s="278">
        <v>15</v>
      </c>
      <c r="U16" s="283">
        <v>0.5009137055837567</v>
      </c>
      <c r="V16" s="280">
        <v>7.5126903553299496</v>
      </c>
      <c r="W16" s="284" t="s">
        <v>5203</v>
      </c>
      <c r="X16" s="286" t="s">
        <v>912</v>
      </c>
      <c r="Y16" s="278">
        <v>8</v>
      </c>
      <c r="Z16" s="283">
        <v>0.38451776649746205</v>
      </c>
      <c r="AA16" s="280">
        <v>3.0558375634517767</v>
      </c>
      <c r="AB16" s="284" t="s">
        <v>5204</v>
      </c>
      <c r="AC16" s="287" t="s">
        <v>914</v>
      </c>
      <c r="AD16" s="278">
        <v>24</v>
      </c>
      <c r="AE16" s="283">
        <v>0.56411167512690308</v>
      </c>
      <c r="AF16" s="280">
        <v>13.517766497461929</v>
      </c>
      <c r="AG16" s="250" t="s">
        <v>5205</v>
      </c>
    </row>
    <row r="17" spans="1:33" x14ac:dyDescent="0.25">
      <c r="A17" s="248" t="s">
        <v>147</v>
      </c>
      <c r="B17" s="276" t="s">
        <v>5201</v>
      </c>
      <c r="C17" s="250" t="s">
        <v>1037</v>
      </c>
      <c r="D17" s="277">
        <v>183</v>
      </c>
      <c r="E17" s="278">
        <v>66</v>
      </c>
      <c r="F17" s="279">
        <v>55.431639344262315</v>
      </c>
      <c r="G17" s="280">
        <v>36.584699453551913</v>
      </c>
      <c r="H17" s="281">
        <v>151</v>
      </c>
      <c r="I17" s="278">
        <v>0</v>
      </c>
      <c r="J17" s="278">
        <v>32</v>
      </c>
      <c r="K17" s="280">
        <v>0.82513661202185795</v>
      </c>
      <c r="L17" s="280">
        <v>0</v>
      </c>
      <c r="M17" s="280">
        <v>0.17486338797814208</v>
      </c>
      <c r="N17" s="282" t="s">
        <v>913</v>
      </c>
      <c r="O17" s="278">
        <v>19</v>
      </c>
      <c r="P17" s="283">
        <v>0.48846994535519134</v>
      </c>
      <c r="Q17" s="280">
        <v>9.278688524590164</v>
      </c>
      <c r="R17" s="284" t="s">
        <v>5202</v>
      </c>
      <c r="S17" s="285" t="s">
        <v>915</v>
      </c>
      <c r="T17" s="278">
        <v>15</v>
      </c>
      <c r="U17" s="283">
        <v>0.55491803278688534</v>
      </c>
      <c r="V17" s="280">
        <v>8.3169398907103833</v>
      </c>
      <c r="W17" s="284" t="s">
        <v>5203</v>
      </c>
      <c r="X17" s="286" t="s">
        <v>912</v>
      </c>
      <c r="Y17" s="278">
        <v>8</v>
      </c>
      <c r="Z17" s="283">
        <v>0.4507650273224042</v>
      </c>
      <c r="AA17" s="280">
        <v>3.5846994535519126</v>
      </c>
      <c r="AB17" s="284" t="s">
        <v>5204</v>
      </c>
      <c r="AC17" s="287" t="s">
        <v>914</v>
      </c>
      <c r="AD17" s="278">
        <v>24</v>
      </c>
      <c r="AE17" s="283">
        <v>0.64245901639344272</v>
      </c>
      <c r="AF17" s="280">
        <v>15.404371584699453</v>
      </c>
      <c r="AG17" s="250" t="s">
        <v>5205</v>
      </c>
    </row>
    <row r="18" spans="1:33" x14ac:dyDescent="0.25">
      <c r="A18" s="248" t="s">
        <v>149</v>
      </c>
      <c r="B18" s="276" t="s">
        <v>5201</v>
      </c>
      <c r="C18" s="250" t="s">
        <v>1038</v>
      </c>
      <c r="D18" s="277">
        <v>61</v>
      </c>
      <c r="E18" s="278">
        <v>66</v>
      </c>
      <c r="F18" s="279">
        <v>49.204754098360652</v>
      </c>
      <c r="G18" s="280">
        <v>32.475409836065573</v>
      </c>
      <c r="H18" s="281">
        <v>55</v>
      </c>
      <c r="I18" s="278">
        <v>0</v>
      </c>
      <c r="J18" s="278">
        <v>6</v>
      </c>
      <c r="K18" s="280">
        <v>0.90163934426229508</v>
      </c>
      <c r="L18" s="280">
        <v>0</v>
      </c>
      <c r="M18" s="280">
        <v>9.8360655737704916E-2</v>
      </c>
      <c r="N18" s="282" t="s">
        <v>913</v>
      </c>
      <c r="O18" s="278">
        <v>19</v>
      </c>
      <c r="P18" s="283">
        <v>0.44721311475409853</v>
      </c>
      <c r="Q18" s="280">
        <v>8.4918032786885238</v>
      </c>
      <c r="R18" s="284" t="s">
        <v>5202</v>
      </c>
      <c r="S18" s="285" t="s">
        <v>915</v>
      </c>
      <c r="T18" s="278">
        <v>15</v>
      </c>
      <c r="U18" s="283">
        <v>0.48295081967213094</v>
      </c>
      <c r="V18" s="280">
        <v>7.2459016393442619</v>
      </c>
      <c r="W18" s="284" t="s">
        <v>5203</v>
      </c>
      <c r="X18" s="286" t="s">
        <v>912</v>
      </c>
      <c r="Y18" s="278">
        <v>8</v>
      </c>
      <c r="Z18" s="283">
        <v>0.3955737704918032</v>
      </c>
      <c r="AA18" s="280">
        <v>3.1475409836065573</v>
      </c>
      <c r="AB18" s="284" t="s">
        <v>5204</v>
      </c>
      <c r="AC18" s="287" t="s">
        <v>914</v>
      </c>
      <c r="AD18" s="278">
        <v>24</v>
      </c>
      <c r="AE18" s="283">
        <v>0.5672131147540983</v>
      </c>
      <c r="AF18" s="280">
        <v>13.590163934426229</v>
      </c>
      <c r="AG18" s="250" t="s">
        <v>5205</v>
      </c>
    </row>
    <row r="19" spans="1:33" x14ac:dyDescent="0.25">
      <c r="A19" s="248" t="s">
        <v>150</v>
      </c>
      <c r="B19" s="276" t="s">
        <v>5201</v>
      </c>
      <c r="C19" s="250" t="s">
        <v>1039</v>
      </c>
      <c r="D19" s="277">
        <v>138</v>
      </c>
      <c r="E19" s="278">
        <v>66</v>
      </c>
      <c r="F19" s="279">
        <v>54.32644927536235</v>
      </c>
      <c r="G19" s="280">
        <v>35.855072463768117</v>
      </c>
      <c r="H19" s="281">
        <v>110</v>
      </c>
      <c r="I19" s="278">
        <v>0</v>
      </c>
      <c r="J19" s="278">
        <v>28</v>
      </c>
      <c r="K19" s="280">
        <v>0.79710144927536231</v>
      </c>
      <c r="L19" s="280">
        <v>0</v>
      </c>
      <c r="M19" s="280">
        <v>0.20289855072463769</v>
      </c>
      <c r="N19" s="282" t="s">
        <v>913</v>
      </c>
      <c r="O19" s="278">
        <v>19</v>
      </c>
      <c r="P19" s="283">
        <v>0.49391304347826093</v>
      </c>
      <c r="Q19" s="280">
        <v>9.3840579710144922</v>
      </c>
      <c r="R19" s="284" t="s">
        <v>5202</v>
      </c>
      <c r="S19" s="285" t="s">
        <v>915</v>
      </c>
      <c r="T19" s="278">
        <v>15</v>
      </c>
      <c r="U19" s="283">
        <v>0.53028985507246362</v>
      </c>
      <c r="V19" s="280">
        <v>7.9565217391304346</v>
      </c>
      <c r="W19" s="284" t="s">
        <v>5203</v>
      </c>
      <c r="X19" s="286" t="s">
        <v>912</v>
      </c>
      <c r="Y19" s="278">
        <v>8</v>
      </c>
      <c r="Z19" s="283">
        <v>0.43833333333333396</v>
      </c>
      <c r="AA19" s="280">
        <v>3.4855072463768115</v>
      </c>
      <c r="AB19" s="284" t="s">
        <v>5204</v>
      </c>
      <c r="AC19" s="287" t="s">
        <v>914</v>
      </c>
      <c r="AD19" s="278">
        <v>24</v>
      </c>
      <c r="AE19" s="283">
        <v>0.62681159420289867</v>
      </c>
      <c r="AF19" s="280">
        <v>15.028985507246377</v>
      </c>
      <c r="AG19" s="250" t="s">
        <v>5205</v>
      </c>
    </row>
    <row r="20" spans="1:33" x14ac:dyDescent="0.25">
      <c r="A20" s="248" t="s">
        <v>151</v>
      </c>
      <c r="B20" s="276" t="s">
        <v>5201</v>
      </c>
      <c r="C20" s="250" t="s">
        <v>1040</v>
      </c>
      <c r="D20" s="277">
        <v>244</v>
      </c>
      <c r="E20" s="278">
        <v>66</v>
      </c>
      <c r="F20" s="279">
        <v>50.453196721311457</v>
      </c>
      <c r="G20" s="280">
        <v>33.299180327868854</v>
      </c>
      <c r="H20" s="281">
        <v>210</v>
      </c>
      <c r="I20" s="278">
        <v>0</v>
      </c>
      <c r="J20" s="278">
        <v>34</v>
      </c>
      <c r="K20" s="280">
        <v>0.86065573770491799</v>
      </c>
      <c r="L20" s="280">
        <v>0</v>
      </c>
      <c r="M20" s="280">
        <v>0.13934426229508196</v>
      </c>
      <c r="N20" s="282" t="s">
        <v>913</v>
      </c>
      <c r="O20" s="278">
        <v>19</v>
      </c>
      <c r="P20" s="283">
        <v>0.48467213114754099</v>
      </c>
      <c r="Q20" s="280">
        <v>9.2090163934426226</v>
      </c>
      <c r="R20" s="284" t="s">
        <v>5202</v>
      </c>
      <c r="S20" s="285" t="s">
        <v>915</v>
      </c>
      <c r="T20" s="278">
        <v>15</v>
      </c>
      <c r="U20" s="283">
        <v>0.49258196721311459</v>
      </c>
      <c r="V20" s="280">
        <v>7.389344262295082</v>
      </c>
      <c r="W20" s="284" t="s">
        <v>5203</v>
      </c>
      <c r="X20" s="286" t="s">
        <v>912</v>
      </c>
      <c r="Y20" s="278">
        <v>8</v>
      </c>
      <c r="Z20" s="283">
        <v>0.39368852459016351</v>
      </c>
      <c r="AA20" s="280">
        <v>3.1311475409836067</v>
      </c>
      <c r="AB20" s="284" t="s">
        <v>5204</v>
      </c>
      <c r="AC20" s="287" t="s">
        <v>914</v>
      </c>
      <c r="AD20" s="278">
        <v>24</v>
      </c>
      <c r="AE20" s="283">
        <v>0.56651639344262228</v>
      </c>
      <c r="AF20" s="280">
        <v>13.569672131147541</v>
      </c>
      <c r="AG20" s="250" t="s">
        <v>5205</v>
      </c>
    </row>
    <row r="21" spans="1:33" x14ac:dyDescent="0.25">
      <c r="A21" s="248" t="s">
        <v>152</v>
      </c>
      <c r="B21" s="276" t="s">
        <v>5201</v>
      </c>
      <c r="C21" s="250" t="s">
        <v>1041</v>
      </c>
      <c r="D21" s="277">
        <v>158</v>
      </c>
      <c r="E21" s="278">
        <v>66</v>
      </c>
      <c r="F21" s="279">
        <v>53.289556962025294</v>
      </c>
      <c r="G21" s="280">
        <v>35.170886075949369</v>
      </c>
      <c r="H21" s="281">
        <v>137</v>
      </c>
      <c r="I21" s="278">
        <v>0</v>
      </c>
      <c r="J21" s="278">
        <v>21</v>
      </c>
      <c r="K21" s="280">
        <v>0.86708860759493667</v>
      </c>
      <c r="L21" s="280">
        <v>0</v>
      </c>
      <c r="M21" s="280">
        <v>0.13291139240506328</v>
      </c>
      <c r="N21" s="282" t="s">
        <v>913</v>
      </c>
      <c r="O21" s="278">
        <v>19</v>
      </c>
      <c r="P21" s="283">
        <v>0.50430379746835441</v>
      </c>
      <c r="Q21" s="280">
        <v>9.575949367088608</v>
      </c>
      <c r="R21" s="284" t="s">
        <v>5202</v>
      </c>
      <c r="S21" s="285" t="s">
        <v>915</v>
      </c>
      <c r="T21" s="278">
        <v>15</v>
      </c>
      <c r="U21" s="283">
        <v>0.52936708860759518</v>
      </c>
      <c r="V21" s="280">
        <v>7.943037974683544</v>
      </c>
      <c r="W21" s="284" t="s">
        <v>5203</v>
      </c>
      <c r="X21" s="286" t="s">
        <v>912</v>
      </c>
      <c r="Y21" s="278">
        <v>8</v>
      </c>
      <c r="Z21" s="283">
        <v>0.43936708860759538</v>
      </c>
      <c r="AA21" s="280">
        <v>3.4936708860759493</v>
      </c>
      <c r="AB21" s="284" t="s">
        <v>5204</v>
      </c>
      <c r="AC21" s="287" t="s">
        <v>914</v>
      </c>
      <c r="AD21" s="278">
        <v>24</v>
      </c>
      <c r="AE21" s="283">
        <v>0.59088607594936704</v>
      </c>
      <c r="AF21" s="280">
        <v>14.158227848101266</v>
      </c>
      <c r="AG21" s="250" t="s">
        <v>5205</v>
      </c>
    </row>
    <row r="22" spans="1:33" x14ac:dyDescent="0.25">
      <c r="A22" s="248" t="s">
        <v>153</v>
      </c>
      <c r="B22" s="276" t="s">
        <v>5201</v>
      </c>
      <c r="C22" s="250" t="s">
        <v>1042</v>
      </c>
      <c r="D22" s="277">
        <v>122</v>
      </c>
      <c r="E22" s="278">
        <v>66</v>
      </c>
      <c r="F22" s="279">
        <v>54.619836065573772</v>
      </c>
      <c r="G22" s="280">
        <v>36.049180327868854</v>
      </c>
      <c r="H22" s="281">
        <v>105</v>
      </c>
      <c r="I22" s="278">
        <v>0</v>
      </c>
      <c r="J22" s="278">
        <v>17</v>
      </c>
      <c r="K22" s="280">
        <v>0.86065573770491799</v>
      </c>
      <c r="L22" s="280">
        <v>0</v>
      </c>
      <c r="M22" s="280">
        <v>0.13934426229508196</v>
      </c>
      <c r="N22" s="282" t="s">
        <v>913</v>
      </c>
      <c r="O22" s="278">
        <v>19</v>
      </c>
      <c r="P22" s="283">
        <v>0.51942622950819684</v>
      </c>
      <c r="Q22" s="280">
        <v>9.8770491803278695</v>
      </c>
      <c r="R22" s="284" t="s">
        <v>5202</v>
      </c>
      <c r="S22" s="285" t="s">
        <v>915</v>
      </c>
      <c r="T22" s="278">
        <v>15</v>
      </c>
      <c r="U22" s="283">
        <v>0.52713114754098356</v>
      </c>
      <c r="V22" s="280">
        <v>7.9098360655737707</v>
      </c>
      <c r="W22" s="284" t="s">
        <v>5203</v>
      </c>
      <c r="X22" s="286" t="s">
        <v>912</v>
      </c>
      <c r="Y22" s="278">
        <v>8</v>
      </c>
      <c r="Z22" s="283">
        <v>0.4388524590163938</v>
      </c>
      <c r="AA22" s="280">
        <v>3.4918032786885247</v>
      </c>
      <c r="AB22" s="284" t="s">
        <v>5204</v>
      </c>
      <c r="AC22" s="287" t="s">
        <v>914</v>
      </c>
      <c r="AD22" s="278">
        <v>24</v>
      </c>
      <c r="AE22" s="283">
        <v>0.61639344262295104</v>
      </c>
      <c r="AF22" s="280">
        <v>14.770491803278688</v>
      </c>
      <c r="AG22" s="250" t="s">
        <v>5205</v>
      </c>
    </row>
    <row r="23" spans="1:33" x14ac:dyDescent="0.25">
      <c r="A23" s="248" t="s">
        <v>154</v>
      </c>
      <c r="B23" s="276" t="s">
        <v>5201</v>
      </c>
      <c r="C23" s="250" t="s">
        <v>1043</v>
      </c>
      <c r="D23" s="277">
        <v>57</v>
      </c>
      <c r="E23" s="278">
        <v>66</v>
      </c>
      <c r="F23" s="279">
        <v>44.497543859649141</v>
      </c>
      <c r="G23" s="280">
        <v>29.368421052631579</v>
      </c>
      <c r="H23" s="281">
        <v>55</v>
      </c>
      <c r="I23" s="278">
        <v>0</v>
      </c>
      <c r="J23" s="278">
        <v>2</v>
      </c>
      <c r="K23" s="280">
        <v>0.96491228070175439</v>
      </c>
      <c r="L23" s="280">
        <v>0</v>
      </c>
      <c r="M23" s="280">
        <v>3.5087719298245612E-2</v>
      </c>
      <c r="N23" s="282" t="s">
        <v>913</v>
      </c>
      <c r="O23" s="278">
        <v>19</v>
      </c>
      <c r="P23" s="283">
        <v>0.43719298245614052</v>
      </c>
      <c r="Q23" s="280">
        <v>8.2982456140350873</v>
      </c>
      <c r="R23" s="284" t="s">
        <v>5202</v>
      </c>
      <c r="S23" s="285" t="s">
        <v>915</v>
      </c>
      <c r="T23" s="278">
        <v>15</v>
      </c>
      <c r="U23" s="283">
        <v>0.41473684210526313</v>
      </c>
      <c r="V23" s="280">
        <v>6.2280701754385968</v>
      </c>
      <c r="W23" s="284" t="s">
        <v>5203</v>
      </c>
      <c r="X23" s="286" t="s">
        <v>912</v>
      </c>
      <c r="Y23" s="278">
        <v>8</v>
      </c>
      <c r="Z23" s="283">
        <v>0.33157894736842103</v>
      </c>
      <c r="AA23" s="280">
        <v>2.6315789473684212</v>
      </c>
      <c r="AB23" s="284" t="s">
        <v>5204</v>
      </c>
      <c r="AC23" s="287" t="s">
        <v>914</v>
      </c>
      <c r="AD23" s="278">
        <v>24</v>
      </c>
      <c r="AE23" s="283">
        <v>0.50982456140350885</v>
      </c>
      <c r="AF23" s="280">
        <v>12.210526315789474</v>
      </c>
      <c r="AG23" s="250" t="s">
        <v>5205</v>
      </c>
    </row>
    <row r="24" spans="1:33" x14ac:dyDescent="0.25">
      <c r="A24" s="248" t="s">
        <v>155</v>
      </c>
      <c r="B24" s="276" t="s">
        <v>5201</v>
      </c>
      <c r="C24" s="250" t="s">
        <v>5206</v>
      </c>
      <c r="D24" s="277">
        <v>73</v>
      </c>
      <c r="E24" s="278">
        <v>66</v>
      </c>
      <c r="F24" s="279">
        <v>48.028493150684938</v>
      </c>
      <c r="G24" s="280">
        <v>31.698630136986303</v>
      </c>
      <c r="H24" s="281">
        <v>67</v>
      </c>
      <c r="I24" s="278">
        <v>0</v>
      </c>
      <c r="J24" s="278">
        <v>6</v>
      </c>
      <c r="K24" s="280">
        <v>0.9178082191780822</v>
      </c>
      <c r="L24" s="280">
        <v>0</v>
      </c>
      <c r="M24" s="280">
        <v>8.2191780821917804E-2</v>
      </c>
      <c r="N24" s="282" t="s">
        <v>913</v>
      </c>
      <c r="O24" s="278">
        <v>19</v>
      </c>
      <c r="P24" s="283">
        <v>0.43684931506849345</v>
      </c>
      <c r="Q24" s="280">
        <v>8.3013698630136989</v>
      </c>
      <c r="R24" s="284" t="s">
        <v>5202</v>
      </c>
      <c r="S24" s="285" t="s">
        <v>915</v>
      </c>
      <c r="T24" s="278">
        <v>15</v>
      </c>
      <c r="U24" s="283">
        <v>0.47438356164383583</v>
      </c>
      <c r="V24" s="280">
        <v>7.1095890410958908</v>
      </c>
      <c r="W24" s="284" t="s">
        <v>5203</v>
      </c>
      <c r="X24" s="286" t="s">
        <v>912</v>
      </c>
      <c r="Y24" s="278">
        <v>8</v>
      </c>
      <c r="Z24" s="283">
        <v>0.35876712328767113</v>
      </c>
      <c r="AA24" s="280">
        <v>2.8493150684931505</v>
      </c>
      <c r="AB24" s="284" t="s">
        <v>5204</v>
      </c>
      <c r="AC24" s="287" t="s">
        <v>914</v>
      </c>
      <c r="AD24" s="278">
        <v>24</v>
      </c>
      <c r="AE24" s="283">
        <v>0.56095890410958893</v>
      </c>
      <c r="AF24" s="280">
        <v>13.438356164383562</v>
      </c>
      <c r="AG24" s="250" t="s">
        <v>5205</v>
      </c>
    </row>
    <row r="25" spans="1:33" x14ac:dyDescent="0.25">
      <c r="A25" s="248" t="s">
        <v>156</v>
      </c>
      <c r="B25" s="276" t="s">
        <v>5201</v>
      </c>
      <c r="C25" s="250" t="s">
        <v>1044</v>
      </c>
      <c r="D25" s="277">
        <v>74</v>
      </c>
      <c r="E25" s="278">
        <v>66</v>
      </c>
      <c r="F25" s="279">
        <v>41.973378378378378</v>
      </c>
      <c r="G25" s="280">
        <v>27.702702702702702</v>
      </c>
      <c r="H25" s="281">
        <v>73</v>
      </c>
      <c r="I25" s="278">
        <v>0</v>
      </c>
      <c r="J25" s="278">
        <v>1</v>
      </c>
      <c r="K25" s="280">
        <v>0.98648648648648651</v>
      </c>
      <c r="L25" s="280">
        <v>0</v>
      </c>
      <c r="M25" s="280">
        <v>1.3513513513513514E-2</v>
      </c>
      <c r="N25" s="282" t="s">
        <v>913</v>
      </c>
      <c r="O25" s="278">
        <v>19</v>
      </c>
      <c r="P25" s="283">
        <v>0.39797297297297313</v>
      </c>
      <c r="Q25" s="280">
        <v>7.5540540540540544</v>
      </c>
      <c r="R25" s="284" t="s">
        <v>5202</v>
      </c>
      <c r="S25" s="285" t="s">
        <v>915</v>
      </c>
      <c r="T25" s="278">
        <v>15</v>
      </c>
      <c r="U25" s="283">
        <v>0.39986486486486439</v>
      </c>
      <c r="V25" s="280">
        <v>6</v>
      </c>
      <c r="W25" s="284" t="s">
        <v>5203</v>
      </c>
      <c r="X25" s="286" t="s">
        <v>912</v>
      </c>
      <c r="Y25" s="278">
        <v>8</v>
      </c>
      <c r="Z25" s="283">
        <v>0.35527027027027014</v>
      </c>
      <c r="AA25" s="280">
        <v>2.8243243243243241</v>
      </c>
      <c r="AB25" s="284" t="s">
        <v>5204</v>
      </c>
      <c r="AC25" s="287" t="s">
        <v>914</v>
      </c>
      <c r="AD25" s="278">
        <v>24</v>
      </c>
      <c r="AE25" s="283">
        <v>0.47270270270270265</v>
      </c>
      <c r="AF25" s="280">
        <v>11.324324324324325</v>
      </c>
      <c r="AG25" s="250" t="s">
        <v>5205</v>
      </c>
    </row>
    <row r="26" spans="1:33" x14ac:dyDescent="0.25">
      <c r="A26" s="248" t="s">
        <v>157</v>
      </c>
      <c r="B26" s="276" t="s">
        <v>5201</v>
      </c>
      <c r="C26" s="250" t="s">
        <v>1045</v>
      </c>
      <c r="D26" s="277">
        <v>92</v>
      </c>
      <c r="E26" s="278">
        <v>66</v>
      </c>
      <c r="F26" s="279">
        <v>55.286739130434796</v>
      </c>
      <c r="G26" s="280">
        <v>36.489130434782609</v>
      </c>
      <c r="H26" s="281">
        <v>83</v>
      </c>
      <c r="I26" s="278">
        <v>0</v>
      </c>
      <c r="J26" s="278">
        <v>9</v>
      </c>
      <c r="K26" s="280">
        <v>0.90217391304347827</v>
      </c>
      <c r="L26" s="280">
        <v>0</v>
      </c>
      <c r="M26" s="280">
        <v>9.7826086956521743E-2</v>
      </c>
      <c r="N26" s="282" t="s">
        <v>913</v>
      </c>
      <c r="O26" s="278">
        <v>19</v>
      </c>
      <c r="P26" s="283">
        <v>0.53771739130434792</v>
      </c>
      <c r="Q26" s="280">
        <v>10.217391304347826</v>
      </c>
      <c r="R26" s="284" t="s">
        <v>5202</v>
      </c>
      <c r="S26" s="285" t="s">
        <v>915</v>
      </c>
      <c r="T26" s="278">
        <v>15</v>
      </c>
      <c r="U26" s="283">
        <v>0.51326086956521744</v>
      </c>
      <c r="V26" s="280">
        <v>7.6956521739130439</v>
      </c>
      <c r="W26" s="284" t="s">
        <v>5203</v>
      </c>
      <c r="X26" s="286" t="s">
        <v>912</v>
      </c>
      <c r="Y26" s="278">
        <v>8</v>
      </c>
      <c r="Z26" s="283">
        <v>0.47163043478260891</v>
      </c>
      <c r="AA26" s="280">
        <v>3.75</v>
      </c>
      <c r="AB26" s="284" t="s">
        <v>5204</v>
      </c>
      <c r="AC26" s="287" t="s">
        <v>914</v>
      </c>
      <c r="AD26" s="278">
        <v>24</v>
      </c>
      <c r="AE26" s="283">
        <v>0.61880434782608718</v>
      </c>
      <c r="AF26" s="280">
        <v>14.826086956521738</v>
      </c>
      <c r="AG26" s="250" t="s">
        <v>5205</v>
      </c>
    </row>
    <row r="27" spans="1:33" x14ac:dyDescent="0.25">
      <c r="A27" s="248" t="s">
        <v>158</v>
      </c>
      <c r="B27" s="276" t="s">
        <v>5201</v>
      </c>
      <c r="C27" s="250" t="s">
        <v>1046</v>
      </c>
      <c r="D27" s="277">
        <v>97</v>
      </c>
      <c r="E27" s="278">
        <v>66</v>
      </c>
      <c r="F27" s="279">
        <v>45.766597938144301</v>
      </c>
      <c r="G27" s="280">
        <v>30.206185567010309</v>
      </c>
      <c r="H27" s="281">
        <v>90</v>
      </c>
      <c r="I27" s="278">
        <v>0</v>
      </c>
      <c r="J27" s="278">
        <v>7</v>
      </c>
      <c r="K27" s="280">
        <v>0.92783505154639179</v>
      </c>
      <c r="L27" s="280">
        <v>0</v>
      </c>
      <c r="M27" s="280">
        <v>7.2164948453608241E-2</v>
      </c>
      <c r="N27" s="282" t="s">
        <v>913</v>
      </c>
      <c r="O27" s="278">
        <v>19</v>
      </c>
      <c r="P27" s="283">
        <v>0.44432989690721653</v>
      </c>
      <c r="Q27" s="280">
        <v>8.4432989690721651</v>
      </c>
      <c r="R27" s="284" t="s">
        <v>5202</v>
      </c>
      <c r="S27" s="285" t="s">
        <v>915</v>
      </c>
      <c r="T27" s="278">
        <v>15</v>
      </c>
      <c r="U27" s="283">
        <v>0.4482474226804124</v>
      </c>
      <c r="V27" s="280">
        <v>6.7216494845360826</v>
      </c>
      <c r="W27" s="284" t="s">
        <v>5203</v>
      </c>
      <c r="X27" s="286" t="s">
        <v>912</v>
      </c>
      <c r="Y27" s="278">
        <v>8</v>
      </c>
      <c r="Z27" s="283">
        <v>0.33206185567010293</v>
      </c>
      <c r="AA27" s="280">
        <v>2.6391752577319587</v>
      </c>
      <c r="AB27" s="284" t="s">
        <v>5204</v>
      </c>
      <c r="AC27" s="287" t="s">
        <v>914</v>
      </c>
      <c r="AD27" s="278">
        <v>24</v>
      </c>
      <c r="AE27" s="283">
        <v>0.51721649484536081</v>
      </c>
      <c r="AF27" s="280">
        <v>12.402061855670103</v>
      </c>
      <c r="AG27" s="250" t="s">
        <v>5205</v>
      </c>
    </row>
    <row r="28" spans="1:33" x14ac:dyDescent="0.25">
      <c r="A28" s="248" t="s">
        <v>159</v>
      </c>
      <c r="B28" s="276" t="s">
        <v>5201</v>
      </c>
      <c r="C28" s="250" t="s">
        <v>1047</v>
      </c>
      <c r="D28" s="277">
        <v>75</v>
      </c>
      <c r="E28" s="278">
        <v>66</v>
      </c>
      <c r="F28" s="279">
        <v>53.010400000000004</v>
      </c>
      <c r="G28" s="280">
        <v>34.986666666666665</v>
      </c>
      <c r="H28" s="281">
        <v>62</v>
      </c>
      <c r="I28" s="278">
        <v>0</v>
      </c>
      <c r="J28" s="278">
        <v>13</v>
      </c>
      <c r="K28" s="280">
        <v>0.82666666666666666</v>
      </c>
      <c r="L28" s="280">
        <v>0</v>
      </c>
      <c r="M28" s="280">
        <v>0.17333333333333334</v>
      </c>
      <c r="N28" s="282" t="s">
        <v>913</v>
      </c>
      <c r="O28" s="278">
        <v>19</v>
      </c>
      <c r="P28" s="283">
        <v>0.49719999999999998</v>
      </c>
      <c r="Q28" s="280">
        <v>9.4533333333333331</v>
      </c>
      <c r="R28" s="284" t="s">
        <v>5202</v>
      </c>
      <c r="S28" s="285" t="s">
        <v>915</v>
      </c>
      <c r="T28" s="278">
        <v>15</v>
      </c>
      <c r="U28" s="283">
        <v>0.52200000000000013</v>
      </c>
      <c r="V28" s="280">
        <v>7.8266666666666671</v>
      </c>
      <c r="W28" s="284" t="s">
        <v>5203</v>
      </c>
      <c r="X28" s="286" t="s">
        <v>912</v>
      </c>
      <c r="Y28" s="278">
        <v>8</v>
      </c>
      <c r="Z28" s="283">
        <v>0.4171999999999999</v>
      </c>
      <c r="AA28" s="280">
        <v>3.32</v>
      </c>
      <c r="AB28" s="284" t="s">
        <v>5204</v>
      </c>
      <c r="AC28" s="287" t="s">
        <v>914</v>
      </c>
      <c r="AD28" s="278">
        <v>24</v>
      </c>
      <c r="AE28" s="283">
        <v>0.60013333333333341</v>
      </c>
      <c r="AF28" s="280">
        <v>14.386666666666667</v>
      </c>
      <c r="AG28" s="250" t="s">
        <v>5205</v>
      </c>
    </row>
    <row r="29" spans="1:33" x14ac:dyDescent="0.25">
      <c r="A29" s="248" t="s">
        <v>785</v>
      </c>
      <c r="B29" s="276" t="s">
        <v>5201</v>
      </c>
      <c r="C29" s="250" t="s">
        <v>5219</v>
      </c>
      <c r="D29" s="277">
        <v>75</v>
      </c>
      <c r="E29" s="278">
        <v>66</v>
      </c>
      <c r="F29" s="279">
        <v>47.21200000000001</v>
      </c>
      <c r="G29" s="280">
        <v>31.16</v>
      </c>
      <c r="H29" s="281">
        <v>73</v>
      </c>
      <c r="I29" s="278">
        <v>0</v>
      </c>
      <c r="J29" s="278">
        <v>2</v>
      </c>
      <c r="K29" s="280">
        <v>0.97333333333333338</v>
      </c>
      <c r="L29" s="280">
        <v>0</v>
      </c>
      <c r="M29" s="280">
        <v>2.6666666666666668E-2</v>
      </c>
      <c r="N29" s="282" t="s">
        <v>913</v>
      </c>
      <c r="O29" s="278">
        <v>19</v>
      </c>
      <c r="P29" s="283">
        <v>0.42946666666666677</v>
      </c>
      <c r="Q29" s="280">
        <v>8.16</v>
      </c>
      <c r="R29" s="284" t="s">
        <v>5202</v>
      </c>
      <c r="S29" s="285" t="s">
        <v>915</v>
      </c>
      <c r="T29" s="278">
        <v>15</v>
      </c>
      <c r="U29" s="283">
        <v>0.46826666666666644</v>
      </c>
      <c r="V29" s="280">
        <v>7.0266666666666664</v>
      </c>
      <c r="W29" s="284" t="s">
        <v>5203</v>
      </c>
      <c r="X29" s="286" t="s">
        <v>912</v>
      </c>
      <c r="Y29" s="278">
        <v>8</v>
      </c>
      <c r="Z29" s="283">
        <v>0.36933333333333318</v>
      </c>
      <c r="AA29" s="280">
        <v>2.9333333333333331</v>
      </c>
      <c r="AB29" s="284" t="s">
        <v>5204</v>
      </c>
      <c r="AC29" s="287" t="s">
        <v>914</v>
      </c>
      <c r="AD29" s="278">
        <v>24</v>
      </c>
      <c r="AE29" s="283">
        <v>0.54506666666666703</v>
      </c>
      <c r="AF29" s="280">
        <v>13.04</v>
      </c>
      <c r="AG29" s="250" t="s">
        <v>5205</v>
      </c>
    </row>
    <row r="30" spans="1:33" x14ac:dyDescent="0.25">
      <c r="A30" s="248" t="s">
        <v>160</v>
      </c>
      <c r="B30" s="276" t="s">
        <v>5201</v>
      </c>
      <c r="C30" s="250" t="s">
        <v>1048</v>
      </c>
      <c r="D30" s="277">
        <v>94</v>
      </c>
      <c r="E30" s="278">
        <v>66</v>
      </c>
      <c r="F30" s="279">
        <v>46.808829787234046</v>
      </c>
      <c r="G30" s="280">
        <v>30.893617021276597</v>
      </c>
      <c r="H30" s="281">
        <v>92</v>
      </c>
      <c r="I30" s="278">
        <v>0</v>
      </c>
      <c r="J30" s="278">
        <v>2</v>
      </c>
      <c r="K30" s="280">
        <v>0.97872340425531912</v>
      </c>
      <c r="L30" s="280">
        <v>0</v>
      </c>
      <c r="M30" s="280">
        <v>2.1276595744680851E-2</v>
      </c>
      <c r="N30" s="282" t="s">
        <v>913</v>
      </c>
      <c r="O30" s="278">
        <v>19</v>
      </c>
      <c r="P30" s="283">
        <v>0.45712765957446821</v>
      </c>
      <c r="Q30" s="280">
        <v>8.6914893617021285</v>
      </c>
      <c r="R30" s="284" t="s">
        <v>5202</v>
      </c>
      <c r="S30" s="285" t="s">
        <v>915</v>
      </c>
      <c r="T30" s="278">
        <v>15</v>
      </c>
      <c r="U30" s="283">
        <v>0.41414893617021276</v>
      </c>
      <c r="V30" s="280">
        <v>6.2127659574468082</v>
      </c>
      <c r="W30" s="284" t="s">
        <v>5203</v>
      </c>
      <c r="X30" s="286" t="s">
        <v>912</v>
      </c>
      <c r="Y30" s="278">
        <v>8</v>
      </c>
      <c r="Z30" s="283">
        <v>0.31627659574468064</v>
      </c>
      <c r="AA30" s="280">
        <v>2.5106382978723403</v>
      </c>
      <c r="AB30" s="284" t="s">
        <v>5204</v>
      </c>
      <c r="AC30" s="287" t="s">
        <v>914</v>
      </c>
      <c r="AD30" s="278">
        <v>24</v>
      </c>
      <c r="AE30" s="283">
        <v>0.56276595744680868</v>
      </c>
      <c r="AF30" s="280">
        <v>13.478723404255319</v>
      </c>
      <c r="AG30" s="250" t="s">
        <v>5205</v>
      </c>
    </row>
    <row r="31" spans="1:33" x14ac:dyDescent="0.25">
      <c r="A31" s="248" t="s">
        <v>162</v>
      </c>
      <c r="B31" s="276" t="s">
        <v>5201</v>
      </c>
      <c r="C31" s="250" t="s">
        <v>1050</v>
      </c>
      <c r="D31" s="277">
        <v>46</v>
      </c>
      <c r="E31" s="278">
        <v>66</v>
      </c>
      <c r="F31" s="279">
        <v>49.242173913043466</v>
      </c>
      <c r="G31" s="280">
        <v>32.5</v>
      </c>
      <c r="H31" s="281">
        <v>45</v>
      </c>
      <c r="I31" s="278">
        <v>0</v>
      </c>
      <c r="J31" s="278">
        <v>1</v>
      </c>
      <c r="K31" s="280">
        <v>0.97826086956521741</v>
      </c>
      <c r="L31" s="280">
        <v>0</v>
      </c>
      <c r="M31" s="280">
        <v>2.1739130434782608E-2</v>
      </c>
      <c r="N31" s="282" t="s">
        <v>913</v>
      </c>
      <c r="O31" s="278">
        <v>19</v>
      </c>
      <c r="P31" s="283">
        <v>0.5099999999999999</v>
      </c>
      <c r="Q31" s="280">
        <v>9.6739130434782616</v>
      </c>
      <c r="R31" s="284" t="s">
        <v>5202</v>
      </c>
      <c r="S31" s="285" t="s">
        <v>915</v>
      </c>
      <c r="T31" s="278">
        <v>15</v>
      </c>
      <c r="U31" s="283">
        <v>0.44826086956521732</v>
      </c>
      <c r="V31" s="280">
        <v>6.7173913043478262</v>
      </c>
      <c r="W31" s="284" t="s">
        <v>5203</v>
      </c>
      <c r="X31" s="286" t="s">
        <v>912</v>
      </c>
      <c r="Y31" s="278">
        <v>8</v>
      </c>
      <c r="Z31" s="283">
        <v>0.36108695652173928</v>
      </c>
      <c r="AA31" s="280">
        <v>2.8695652173913042</v>
      </c>
      <c r="AB31" s="284" t="s">
        <v>5204</v>
      </c>
      <c r="AC31" s="287" t="s">
        <v>914</v>
      </c>
      <c r="AD31" s="278">
        <v>24</v>
      </c>
      <c r="AE31" s="283">
        <v>0.55260869565217374</v>
      </c>
      <c r="AF31" s="280">
        <v>13.239130434782609</v>
      </c>
      <c r="AG31" s="250" t="s">
        <v>5205</v>
      </c>
    </row>
    <row r="32" spans="1:33" x14ac:dyDescent="0.25">
      <c r="A32" s="248" t="s">
        <v>164</v>
      </c>
      <c r="B32" s="276" t="s">
        <v>5201</v>
      </c>
      <c r="C32" s="250" t="s">
        <v>1051</v>
      </c>
      <c r="D32" s="277">
        <v>81</v>
      </c>
      <c r="E32" s="278">
        <v>66</v>
      </c>
      <c r="F32" s="279">
        <v>40.889876543209859</v>
      </c>
      <c r="G32" s="280">
        <v>26.987654320987655</v>
      </c>
      <c r="H32" s="281">
        <v>77</v>
      </c>
      <c r="I32" s="278">
        <v>0</v>
      </c>
      <c r="J32" s="278">
        <v>4</v>
      </c>
      <c r="K32" s="280">
        <v>0.95061728395061729</v>
      </c>
      <c r="L32" s="280">
        <v>0</v>
      </c>
      <c r="M32" s="280">
        <v>4.9382716049382713E-2</v>
      </c>
      <c r="N32" s="282" t="s">
        <v>913</v>
      </c>
      <c r="O32" s="278">
        <v>19</v>
      </c>
      <c r="P32" s="283">
        <v>0.38234567901234601</v>
      </c>
      <c r="Q32" s="280">
        <v>7.2592592592592595</v>
      </c>
      <c r="R32" s="284" t="s">
        <v>5202</v>
      </c>
      <c r="S32" s="285" t="s">
        <v>915</v>
      </c>
      <c r="T32" s="278">
        <v>15</v>
      </c>
      <c r="U32" s="283">
        <v>0.37518518518518496</v>
      </c>
      <c r="V32" s="280">
        <v>5.6296296296296298</v>
      </c>
      <c r="W32" s="284" t="s">
        <v>5203</v>
      </c>
      <c r="X32" s="286" t="s">
        <v>912</v>
      </c>
      <c r="Y32" s="278">
        <v>8</v>
      </c>
      <c r="Z32" s="283">
        <v>0.31283950617283945</v>
      </c>
      <c r="AA32" s="280">
        <v>2.4814814814814814</v>
      </c>
      <c r="AB32" s="284" t="s">
        <v>5204</v>
      </c>
      <c r="AC32" s="287" t="s">
        <v>914</v>
      </c>
      <c r="AD32" s="278">
        <v>24</v>
      </c>
      <c r="AE32" s="283">
        <v>0.48518518518518522</v>
      </c>
      <c r="AF32" s="280">
        <v>11.617283950617283</v>
      </c>
      <c r="AG32" s="250" t="s">
        <v>5205</v>
      </c>
    </row>
    <row r="33" spans="1:33" x14ac:dyDescent="0.25">
      <c r="A33" s="248" t="s">
        <v>819</v>
      </c>
      <c r="B33" s="276" t="s">
        <v>5201</v>
      </c>
      <c r="C33" s="250" t="s">
        <v>1052</v>
      </c>
      <c r="D33" s="277">
        <v>94</v>
      </c>
      <c r="E33" s="278">
        <v>66</v>
      </c>
      <c r="F33" s="279">
        <v>60.348936170212745</v>
      </c>
      <c r="G33" s="280">
        <v>39.829787234042556</v>
      </c>
      <c r="H33" s="281">
        <v>68</v>
      </c>
      <c r="I33" s="278">
        <v>0</v>
      </c>
      <c r="J33" s="278">
        <v>26</v>
      </c>
      <c r="K33" s="280">
        <v>0.72340425531914898</v>
      </c>
      <c r="L33" s="280">
        <v>0</v>
      </c>
      <c r="M33" s="280">
        <v>0.27659574468085107</v>
      </c>
      <c r="N33" s="282" t="s">
        <v>913</v>
      </c>
      <c r="O33" s="278">
        <v>19</v>
      </c>
      <c r="P33" s="283">
        <v>0.56404255319148933</v>
      </c>
      <c r="Q33" s="280">
        <v>10.723404255319149</v>
      </c>
      <c r="R33" s="284" t="s">
        <v>5202</v>
      </c>
      <c r="S33" s="285" t="s">
        <v>915</v>
      </c>
      <c r="T33" s="278">
        <v>15</v>
      </c>
      <c r="U33" s="283">
        <v>0.57936170212765969</v>
      </c>
      <c r="V33" s="280">
        <v>8.6914893617021285</v>
      </c>
      <c r="W33" s="284" t="s">
        <v>5203</v>
      </c>
      <c r="X33" s="286" t="s">
        <v>912</v>
      </c>
      <c r="Y33" s="278">
        <v>8</v>
      </c>
      <c r="Z33" s="283">
        <v>0.47627659574468112</v>
      </c>
      <c r="AA33" s="280">
        <v>3.7872340425531914</v>
      </c>
      <c r="AB33" s="284" t="s">
        <v>5204</v>
      </c>
      <c r="AC33" s="287" t="s">
        <v>914</v>
      </c>
      <c r="AD33" s="278">
        <v>24</v>
      </c>
      <c r="AE33" s="283">
        <v>0.69361702127659597</v>
      </c>
      <c r="AF33" s="280">
        <v>16.627659574468087</v>
      </c>
      <c r="AG33" s="250" t="s">
        <v>5205</v>
      </c>
    </row>
    <row r="34" spans="1:33" x14ac:dyDescent="0.25">
      <c r="A34" s="248" t="s">
        <v>165</v>
      </c>
      <c r="B34" s="276" t="s">
        <v>5201</v>
      </c>
      <c r="C34" s="250" t="s">
        <v>1053</v>
      </c>
      <c r="D34" s="277">
        <v>64</v>
      </c>
      <c r="E34" s="278">
        <v>66</v>
      </c>
      <c r="F34" s="279">
        <v>52.603906250000001</v>
      </c>
      <c r="G34" s="280">
        <v>34.71875</v>
      </c>
      <c r="H34" s="281">
        <v>52</v>
      </c>
      <c r="I34" s="278">
        <v>0</v>
      </c>
      <c r="J34" s="278">
        <v>12</v>
      </c>
      <c r="K34" s="280">
        <v>0.8125</v>
      </c>
      <c r="L34" s="280">
        <v>0</v>
      </c>
      <c r="M34" s="280">
        <v>0.1875</v>
      </c>
      <c r="N34" s="282" t="s">
        <v>913</v>
      </c>
      <c r="O34" s="278">
        <v>19</v>
      </c>
      <c r="P34" s="283">
        <v>0.50171874999999999</v>
      </c>
      <c r="Q34" s="280">
        <v>9.53125</v>
      </c>
      <c r="R34" s="284" t="s">
        <v>5202</v>
      </c>
      <c r="S34" s="285" t="s">
        <v>915</v>
      </c>
      <c r="T34" s="278">
        <v>15</v>
      </c>
      <c r="U34" s="283">
        <v>0.5446875000000001</v>
      </c>
      <c r="V34" s="280">
        <v>8.15625</v>
      </c>
      <c r="W34" s="284" t="s">
        <v>5203</v>
      </c>
      <c r="X34" s="286" t="s">
        <v>912</v>
      </c>
      <c r="Y34" s="278">
        <v>8</v>
      </c>
      <c r="Z34" s="283">
        <v>0.41718749999999982</v>
      </c>
      <c r="AA34" s="280">
        <v>3.3125</v>
      </c>
      <c r="AB34" s="284" t="s">
        <v>5204</v>
      </c>
      <c r="AC34" s="287" t="s">
        <v>914</v>
      </c>
      <c r="AD34" s="278">
        <v>24</v>
      </c>
      <c r="AE34" s="283">
        <v>0.57250000000000001</v>
      </c>
      <c r="AF34" s="280">
        <v>13.71875</v>
      </c>
      <c r="AG34" s="250" t="s">
        <v>5205</v>
      </c>
    </row>
    <row r="35" spans="1:33" x14ac:dyDescent="0.25">
      <c r="A35" s="248" t="s">
        <v>166</v>
      </c>
      <c r="B35" s="276" t="s">
        <v>5201</v>
      </c>
      <c r="C35" s="250" t="s">
        <v>1054</v>
      </c>
      <c r="D35" s="277">
        <v>124</v>
      </c>
      <c r="E35" s="278">
        <v>66</v>
      </c>
      <c r="F35" s="279">
        <v>50.244354838709647</v>
      </c>
      <c r="G35" s="280">
        <v>33.161290322580648</v>
      </c>
      <c r="H35" s="281">
        <v>113</v>
      </c>
      <c r="I35" s="278">
        <v>0</v>
      </c>
      <c r="J35" s="278">
        <v>11</v>
      </c>
      <c r="K35" s="280">
        <v>0.91129032258064513</v>
      </c>
      <c r="L35" s="280">
        <v>0</v>
      </c>
      <c r="M35" s="280">
        <v>8.8709677419354843E-2</v>
      </c>
      <c r="N35" s="282" t="s">
        <v>913</v>
      </c>
      <c r="O35" s="278">
        <v>19</v>
      </c>
      <c r="P35" s="283">
        <v>0.44137096774193568</v>
      </c>
      <c r="Q35" s="280">
        <v>8.379032258064516</v>
      </c>
      <c r="R35" s="284" t="s">
        <v>5202</v>
      </c>
      <c r="S35" s="285" t="s">
        <v>915</v>
      </c>
      <c r="T35" s="278">
        <v>15</v>
      </c>
      <c r="U35" s="283">
        <v>0.51233870967741901</v>
      </c>
      <c r="V35" s="280">
        <v>7.685483870967742</v>
      </c>
      <c r="W35" s="284" t="s">
        <v>5203</v>
      </c>
      <c r="X35" s="286" t="s">
        <v>912</v>
      </c>
      <c r="Y35" s="278">
        <v>8</v>
      </c>
      <c r="Z35" s="283">
        <v>0.39483870967741963</v>
      </c>
      <c r="AA35" s="280">
        <v>3.1370967741935485</v>
      </c>
      <c r="AB35" s="284" t="s">
        <v>5204</v>
      </c>
      <c r="AC35" s="287" t="s">
        <v>914</v>
      </c>
      <c r="AD35" s="278">
        <v>24</v>
      </c>
      <c r="AE35" s="283">
        <v>0.58282258064516157</v>
      </c>
      <c r="AF35" s="280">
        <v>13.959677419354838</v>
      </c>
      <c r="AG35" s="250" t="s">
        <v>5205</v>
      </c>
    </row>
    <row r="36" spans="1:33" x14ac:dyDescent="0.25">
      <c r="A36" s="248" t="s">
        <v>167</v>
      </c>
      <c r="B36" s="276" t="s">
        <v>5201</v>
      </c>
      <c r="C36" s="250" t="s">
        <v>1055</v>
      </c>
      <c r="D36" s="277">
        <v>86</v>
      </c>
      <c r="E36" s="278">
        <v>66</v>
      </c>
      <c r="F36" s="279">
        <v>45.92976744186047</v>
      </c>
      <c r="G36" s="280">
        <v>30.313953488372093</v>
      </c>
      <c r="H36" s="281">
        <v>83</v>
      </c>
      <c r="I36" s="278">
        <v>0</v>
      </c>
      <c r="J36" s="278">
        <v>3</v>
      </c>
      <c r="K36" s="280">
        <v>0.96511627906976749</v>
      </c>
      <c r="L36" s="280">
        <v>0</v>
      </c>
      <c r="M36" s="280">
        <v>3.4883720930232558E-2</v>
      </c>
      <c r="N36" s="282" t="s">
        <v>913</v>
      </c>
      <c r="O36" s="278">
        <v>19</v>
      </c>
      <c r="P36" s="283">
        <v>0.4172093023255814</v>
      </c>
      <c r="Q36" s="280">
        <v>7.9186046511627906</v>
      </c>
      <c r="R36" s="284" t="s">
        <v>5202</v>
      </c>
      <c r="S36" s="285" t="s">
        <v>915</v>
      </c>
      <c r="T36" s="278">
        <v>15</v>
      </c>
      <c r="U36" s="283">
        <v>0.44302325581395335</v>
      </c>
      <c r="V36" s="280">
        <v>6.6511627906976747</v>
      </c>
      <c r="W36" s="284" t="s">
        <v>5203</v>
      </c>
      <c r="X36" s="286" t="s">
        <v>912</v>
      </c>
      <c r="Y36" s="278">
        <v>8</v>
      </c>
      <c r="Z36" s="283">
        <v>0.30325581395348833</v>
      </c>
      <c r="AA36" s="280">
        <v>2.4069767441860463</v>
      </c>
      <c r="AB36" s="284" t="s">
        <v>5204</v>
      </c>
      <c r="AC36" s="287" t="s">
        <v>914</v>
      </c>
      <c r="AD36" s="278">
        <v>24</v>
      </c>
      <c r="AE36" s="283">
        <v>0.5563953488372092</v>
      </c>
      <c r="AF36" s="280">
        <v>13.337209302325581</v>
      </c>
      <c r="AG36" s="250" t="s">
        <v>5205</v>
      </c>
    </row>
    <row r="37" spans="1:33" x14ac:dyDescent="0.25">
      <c r="A37" s="248" t="s">
        <v>168</v>
      </c>
      <c r="B37" s="276" t="s">
        <v>5201</v>
      </c>
      <c r="C37" s="250" t="s">
        <v>1056</v>
      </c>
      <c r="D37" s="277">
        <v>99</v>
      </c>
      <c r="E37" s="278">
        <v>66</v>
      </c>
      <c r="F37" s="279">
        <v>36.302121212121207</v>
      </c>
      <c r="G37" s="280">
        <v>23.959595959595958</v>
      </c>
      <c r="H37" s="281">
        <v>99</v>
      </c>
      <c r="I37" s="278">
        <v>0</v>
      </c>
      <c r="J37" s="278">
        <v>0</v>
      </c>
      <c r="K37" s="280">
        <v>1</v>
      </c>
      <c r="L37" s="280">
        <v>0</v>
      </c>
      <c r="M37" s="280">
        <v>0</v>
      </c>
      <c r="N37" s="282" t="s">
        <v>913</v>
      </c>
      <c r="O37" s="278">
        <v>19</v>
      </c>
      <c r="P37" s="283">
        <v>0.29929292929292955</v>
      </c>
      <c r="Q37" s="280">
        <v>5.6767676767676765</v>
      </c>
      <c r="R37" s="284" t="s">
        <v>5202</v>
      </c>
      <c r="S37" s="285" t="s">
        <v>915</v>
      </c>
      <c r="T37" s="278">
        <v>15</v>
      </c>
      <c r="U37" s="283">
        <v>0.36252525252525231</v>
      </c>
      <c r="V37" s="280">
        <v>5.4343434343434343</v>
      </c>
      <c r="W37" s="284" t="s">
        <v>5203</v>
      </c>
      <c r="X37" s="286" t="s">
        <v>912</v>
      </c>
      <c r="Y37" s="278">
        <v>8</v>
      </c>
      <c r="Z37" s="283">
        <v>0.26757575757575741</v>
      </c>
      <c r="AA37" s="280">
        <v>2.1212121212121211</v>
      </c>
      <c r="AB37" s="284" t="s">
        <v>5204</v>
      </c>
      <c r="AC37" s="287" t="s">
        <v>914</v>
      </c>
      <c r="AD37" s="278">
        <v>24</v>
      </c>
      <c r="AE37" s="283">
        <v>0.44767676767676773</v>
      </c>
      <c r="AF37" s="280">
        <v>10.727272727272727</v>
      </c>
      <c r="AG37" s="250" t="s">
        <v>5205</v>
      </c>
    </row>
    <row r="38" spans="1:33" x14ac:dyDescent="0.25">
      <c r="A38" s="248" t="s">
        <v>171</v>
      </c>
      <c r="B38" s="276" t="s">
        <v>5201</v>
      </c>
      <c r="C38" s="250" t="s">
        <v>1059</v>
      </c>
      <c r="D38" s="277">
        <v>70</v>
      </c>
      <c r="E38" s="278">
        <v>66</v>
      </c>
      <c r="F38" s="279">
        <v>44.956142857142851</v>
      </c>
      <c r="G38" s="280">
        <v>29.671428571428571</v>
      </c>
      <c r="H38" s="281">
        <v>66</v>
      </c>
      <c r="I38" s="278">
        <v>0</v>
      </c>
      <c r="J38" s="278">
        <v>4</v>
      </c>
      <c r="K38" s="280">
        <v>0.94285714285714284</v>
      </c>
      <c r="L38" s="280">
        <v>0</v>
      </c>
      <c r="M38" s="280">
        <v>5.7142857142857141E-2</v>
      </c>
      <c r="N38" s="282" t="s">
        <v>913</v>
      </c>
      <c r="O38" s="278">
        <v>19</v>
      </c>
      <c r="P38" s="283">
        <v>0.42528571428571443</v>
      </c>
      <c r="Q38" s="280">
        <v>8.0857142857142854</v>
      </c>
      <c r="R38" s="284" t="s">
        <v>5202</v>
      </c>
      <c r="S38" s="285" t="s">
        <v>915</v>
      </c>
      <c r="T38" s="278">
        <v>15</v>
      </c>
      <c r="U38" s="283">
        <v>0.4218571428571426</v>
      </c>
      <c r="V38" s="280">
        <v>6.3285714285714283</v>
      </c>
      <c r="W38" s="284" t="s">
        <v>5203</v>
      </c>
      <c r="X38" s="286" t="s">
        <v>912</v>
      </c>
      <c r="Y38" s="278">
        <v>8</v>
      </c>
      <c r="Z38" s="283">
        <v>0.33757142857142863</v>
      </c>
      <c r="AA38" s="280">
        <v>2.6857142857142855</v>
      </c>
      <c r="AB38" s="284" t="s">
        <v>5204</v>
      </c>
      <c r="AC38" s="287" t="s">
        <v>914</v>
      </c>
      <c r="AD38" s="278">
        <v>24</v>
      </c>
      <c r="AE38" s="283">
        <v>0.52428571428571424</v>
      </c>
      <c r="AF38" s="280">
        <v>12.571428571428571</v>
      </c>
      <c r="AG38" s="250" t="s">
        <v>5205</v>
      </c>
    </row>
    <row r="39" spans="1:33" x14ac:dyDescent="0.25">
      <c r="A39" s="248" t="s">
        <v>172</v>
      </c>
      <c r="B39" s="276" t="s">
        <v>5201</v>
      </c>
      <c r="C39" s="250" t="s">
        <v>1060</v>
      </c>
      <c r="D39" s="277">
        <v>101</v>
      </c>
      <c r="E39" s="278">
        <v>66</v>
      </c>
      <c r="F39" s="279">
        <v>43.278910891089119</v>
      </c>
      <c r="G39" s="280">
        <v>28.564356435643564</v>
      </c>
      <c r="H39" s="281">
        <v>98</v>
      </c>
      <c r="I39" s="278">
        <v>0</v>
      </c>
      <c r="J39" s="278">
        <v>3</v>
      </c>
      <c r="K39" s="280">
        <v>0.97029702970297027</v>
      </c>
      <c r="L39" s="280">
        <v>0</v>
      </c>
      <c r="M39" s="280">
        <v>2.9702970297029702E-2</v>
      </c>
      <c r="N39" s="282" t="s">
        <v>913</v>
      </c>
      <c r="O39" s="278">
        <v>19</v>
      </c>
      <c r="P39" s="283">
        <v>0.41287128712871268</v>
      </c>
      <c r="Q39" s="280">
        <v>7.8415841584158414</v>
      </c>
      <c r="R39" s="284" t="s">
        <v>5202</v>
      </c>
      <c r="S39" s="285" t="s">
        <v>915</v>
      </c>
      <c r="T39" s="278">
        <v>15</v>
      </c>
      <c r="U39" s="283">
        <v>0.41188118811881169</v>
      </c>
      <c r="V39" s="280">
        <v>6.1782178217821784</v>
      </c>
      <c r="W39" s="284" t="s">
        <v>5203</v>
      </c>
      <c r="X39" s="286" t="s">
        <v>912</v>
      </c>
      <c r="Y39" s="278">
        <v>8</v>
      </c>
      <c r="Z39" s="283">
        <v>0.31217821782178207</v>
      </c>
      <c r="AA39" s="280">
        <v>2.4752475247524752</v>
      </c>
      <c r="AB39" s="284" t="s">
        <v>5204</v>
      </c>
      <c r="AC39" s="287" t="s">
        <v>914</v>
      </c>
      <c r="AD39" s="278">
        <v>24</v>
      </c>
      <c r="AE39" s="283">
        <v>0.50316831683168317</v>
      </c>
      <c r="AF39" s="280">
        <v>12.069306930693068</v>
      </c>
      <c r="AG39" s="250" t="s">
        <v>5205</v>
      </c>
    </row>
    <row r="40" spans="1:33" x14ac:dyDescent="0.25">
      <c r="A40" s="248" t="s">
        <v>173</v>
      </c>
      <c r="B40" s="276" t="s">
        <v>5201</v>
      </c>
      <c r="C40" s="250" t="s">
        <v>1061</v>
      </c>
      <c r="D40" s="277">
        <v>108</v>
      </c>
      <c r="E40" s="278">
        <v>66</v>
      </c>
      <c r="F40" s="279">
        <v>52.440833333333359</v>
      </c>
      <c r="G40" s="280">
        <v>34.611111111111114</v>
      </c>
      <c r="H40" s="281">
        <v>91</v>
      </c>
      <c r="I40" s="278">
        <v>0</v>
      </c>
      <c r="J40" s="278">
        <v>17</v>
      </c>
      <c r="K40" s="280">
        <v>0.84259259259259256</v>
      </c>
      <c r="L40" s="280">
        <v>0</v>
      </c>
      <c r="M40" s="280">
        <v>0.15740740740740741</v>
      </c>
      <c r="N40" s="282" t="s">
        <v>913</v>
      </c>
      <c r="O40" s="278">
        <v>19</v>
      </c>
      <c r="P40" s="283">
        <v>0.49092592592592604</v>
      </c>
      <c r="Q40" s="280">
        <v>9.3148148148148149</v>
      </c>
      <c r="R40" s="284" t="s">
        <v>5202</v>
      </c>
      <c r="S40" s="285" t="s">
        <v>915</v>
      </c>
      <c r="T40" s="278">
        <v>15</v>
      </c>
      <c r="U40" s="283">
        <v>0.54231481481481481</v>
      </c>
      <c r="V40" s="280">
        <v>8.1296296296296298</v>
      </c>
      <c r="W40" s="284" t="s">
        <v>5203</v>
      </c>
      <c r="X40" s="286" t="s">
        <v>912</v>
      </c>
      <c r="Y40" s="278">
        <v>8</v>
      </c>
      <c r="Z40" s="283">
        <v>0.39592592592592624</v>
      </c>
      <c r="AA40" s="280">
        <v>3.1481481481481484</v>
      </c>
      <c r="AB40" s="284" t="s">
        <v>5204</v>
      </c>
      <c r="AC40" s="287" t="s">
        <v>914</v>
      </c>
      <c r="AD40" s="278">
        <v>24</v>
      </c>
      <c r="AE40" s="283">
        <v>0.58527777777777801</v>
      </c>
      <c r="AF40" s="280">
        <v>14.018518518518519</v>
      </c>
      <c r="AG40" s="250" t="s">
        <v>5205</v>
      </c>
    </row>
    <row r="41" spans="1:33" x14ac:dyDescent="0.25">
      <c r="A41" s="248" t="s">
        <v>174</v>
      </c>
      <c r="B41" s="276" t="s">
        <v>5201</v>
      </c>
      <c r="C41" s="250" t="s">
        <v>1062</v>
      </c>
      <c r="D41" s="277">
        <v>28</v>
      </c>
      <c r="E41" s="278">
        <v>66</v>
      </c>
      <c r="F41" s="279">
        <v>49.02571428571428</v>
      </c>
      <c r="G41" s="280">
        <v>32.357142857142854</v>
      </c>
      <c r="H41" s="281">
        <v>26</v>
      </c>
      <c r="I41" s="278">
        <v>0</v>
      </c>
      <c r="J41" s="278">
        <v>2</v>
      </c>
      <c r="K41" s="280">
        <v>0.9285714285714286</v>
      </c>
      <c r="L41" s="280">
        <v>0</v>
      </c>
      <c r="M41" s="280">
        <v>7.1428571428571425E-2</v>
      </c>
      <c r="N41" s="282" t="s">
        <v>913</v>
      </c>
      <c r="O41" s="278">
        <v>19</v>
      </c>
      <c r="P41" s="283">
        <v>0.44749999999999995</v>
      </c>
      <c r="Q41" s="280">
        <v>8.5</v>
      </c>
      <c r="R41" s="284" t="s">
        <v>5202</v>
      </c>
      <c r="S41" s="285" t="s">
        <v>915</v>
      </c>
      <c r="T41" s="278">
        <v>15</v>
      </c>
      <c r="U41" s="283">
        <v>0.46607142857142853</v>
      </c>
      <c r="V41" s="280">
        <v>7</v>
      </c>
      <c r="W41" s="284" t="s">
        <v>5203</v>
      </c>
      <c r="X41" s="286" t="s">
        <v>912</v>
      </c>
      <c r="Y41" s="278">
        <v>8</v>
      </c>
      <c r="Z41" s="283">
        <v>0.36821428571428572</v>
      </c>
      <c r="AA41" s="280">
        <v>2.9285714285714284</v>
      </c>
      <c r="AB41" s="284" t="s">
        <v>5204</v>
      </c>
      <c r="AC41" s="287" t="s">
        <v>914</v>
      </c>
      <c r="AD41" s="278">
        <v>24</v>
      </c>
      <c r="AE41" s="283">
        <v>0.58142857142857152</v>
      </c>
      <c r="AF41" s="280">
        <v>13.928571428571429</v>
      </c>
      <c r="AG41" s="250" t="s">
        <v>5205</v>
      </c>
    </row>
    <row r="42" spans="1:33" x14ac:dyDescent="0.25">
      <c r="A42" s="248" t="s">
        <v>175</v>
      </c>
      <c r="B42" s="276" t="s">
        <v>5201</v>
      </c>
      <c r="C42" s="250" t="s">
        <v>1063</v>
      </c>
      <c r="D42" s="277">
        <v>98</v>
      </c>
      <c r="E42" s="278">
        <v>66</v>
      </c>
      <c r="F42" s="279">
        <v>42.237959183673475</v>
      </c>
      <c r="G42" s="280">
        <v>27.877551020408163</v>
      </c>
      <c r="H42" s="281">
        <v>94</v>
      </c>
      <c r="I42" s="278">
        <v>0</v>
      </c>
      <c r="J42" s="278">
        <v>4</v>
      </c>
      <c r="K42" s="280">
        <v>0.95918367346938771</v>
      </c>
      <c r="L42" s="280">
        <v>0</v>
      </c>
      <c r="M42" s="280">
        <v>4.0816326530612242E-2</v>
      </c>
      <c r="N42" s="282" t="s">
        <v>913</v>
      </c>
      <c r="O42" s="278">
        <v>19</v>
      </c>
      <c r="P42" s="283">
        <v>0.40326530612244893</v>
      </c>
      <c r="Q42" s="280">
        <v>7.6632653061224492</v>
      </c>
      <c r="R42" s="284" t="s">
        <v>5202</v>
      </c>
      <c r="S42" s="285" t="s">
        <v>915</v>
      </c>
      <c r="T42" s="278">
        <v>15</v>
      </c>
      <c r="U42" s="283">
        <v>0.41500000000000015</v>
      </c>
      <c r="V42" s="280">
        <v>6.2244897959183669</v>
      </c>
      <c r="W42" s="284" t="s">
        <v>5203</v>
      </c>
      <c r="X42" s="286" t="s">
        <v>912</v>
      </c>
      <c r="Y42" s="278">
        <v>8</v>
      </c>
      <c r="Z42" s="283">
        <v>0.29326530612244889</v>
      </c>
      <c r="AA42" s="280">
        <v>2.3265306122448979</v>
      </c>
      <c r="AB42" s="284" t="s">
        <v>5204</v>
      </c>
      <c r="AC42" s="287" t="s">
        <v>914</v>
      </c>
      <c r="AD42" s="278">
        <v>24</v>
      </c>
      <c r="AE42" s="283">
        <v>0.48683673469387762</v>
      </c>
      <c r="AF42" s="280">
        <v>11.663265306122449</v>
      </c>
      <c r="AG42" s="250" t="s">
        <v>5205</v>
      </c>
    </row>
    <row r="43" spans="1:33" x14ac:dyDescent="0.25">
      <c r="A43" s="248" t="s">
        <v>176</v>
      </c>
      <c r="B43" s="276" t="s">
        <v>5201</v>
      </c>
      <c r="C43" s="250" t="s">
        <v>1064</v>
      </c>
      <c r="D43" s="277">
        <v>90</v>
      </c>
      <c r="E43" s="278">
        <v>66</v>
      </c>
      <c r="F43" s="279">
        <v>42.154444444444437</v>
      </c>
      <c r="G43" s="280">
        <v>27.822222222222223</v>
      </c>
      <c r="H43" s="281">
        <v>86</v>
      </c>
      <c r="I43" s="278">
        <v>0</v>
      </c>
      <c r="J43" s="278">
        <v>4</v>
      </c>
      <c r="K43" s="280">
        <v>0.9555555555555556</v>
      </c>
      <c r="L43" s="280">
        <v>0</v>
      </c>
      <c r="M43" s="280">
        <v>4.4444444444444446E-2</v>
      </c>
      <c r="N43" s="282" t="s">
        <v>913</v>
      </c>
      <c r="O43" s="278">
        <v>19</v>
      </c>
      <c r="P43" s="283">
        <v>0.40788888888888897</v>
      </c>
      <c r="Q43" s="280">
        <v>7.7444444444444445</v>
      </c>
      <c r="R43" s="284" t="s">
        <v>5202</v>
      </c>
      <c r="S43" s="285" t="s">
        <v>915</v>
      </c>
      <c r="T43" s="278">
        <v>15</v>
      </c>
      <c r="U43" s="283">
        <v>0.39644444444444421</v>
      </c>
      <c r="V43" s="280">
        <v>5.9444444444444446</v>
      </c>
      <c r="W43" s="284" t="s">
        <v>5203</v>
      </c>
      <c r="X43" s="286" t="s">
        <v>912</v>
      </c>
      <c r="Y43" s="278">
        <v>8</v>
      </c>
      <c r="Z43" s="283">
        <v>0.31211111111111101</v>
      </c>
      <c r="AA43" s="280">
        <v>2.4777777777777779</v>
      </c>
      <c r="AB43" s="284" t="s">
        <v>5204</v>
      </c>
      <c r="AC43" s="287" t="s">
        <v>914</v>
      </c>
      <c r="AD43" s="278">
        <v>24</v>
      </c>
      <c r="AE43" s="283">
        <v>0.4864444444444444</v>
      </c>
      <c r="AF43" s="280">
        <v>11.655555555555555</v>
      </c>
      <c r="AG43" s="250" t="s">
        <v>5205</v>
      </c>
    </row>
    <row r="44" spans="1:33" x14ac:dyDescent="0.25">
      <c r="A44" s="248" t="s">
        <v>177</v>
      </c>
      <c r="B44" s="276" t="s">
        <v>5201</v>
      </c>
      <c r="C44" s="250" t="s">
        <v>1065</v>
      </c>
      <c r="D44" s="277">
        <v>134</v>
      </c>
      <c r="E44" s="278">
        <v>66</v>
      </c>
      <c r="F44" s="279">
        <v>40.524104477611928</v>
      </c>
      <c r="G44" s="280">
        <v>26.746268656716417</v>
      </c>
      <c r="H44" s="281">
        <v>134</v>
      </c>
      <c r="I44" s="278">
        <v>0</v>
      </c>
      <c r="J44" s="278">
        <v>0</v>
      </c>
      <c r="K44" s="280">
        <v>1</v>
      </c>
      <c r="L44" s="280">
        <v>0</v>
      </c>
      <c r="M44" s="280">
        <v>0</v>
      </c>
      <c r="N44" s="282" t="s">
        <v>913</v>
      </c>
      <c r="O44" s="278">
        <v>19</v>
      </c>
      <c r="P44" s="283">
        <v>0.31246268656716442</v>
      </c>
      <c r="Q44" s="280">
        <v>5.9328358208955221</v>
      </c>
      <c r="R44" s="284" t="s">
        <v>5202</v>
      </c>
      <c r="S44" s="285" t="s">
        <v>915</v>
      </c>
      <c r="T44" s="278">
        <v>15</v>
      </c>
      <c r="U44" s="283">
        <v>0.42970149253731349</v>
      </c>
      <c r="V44" s="280">
        <v>6.4477611940298507</v>
      </c>
      <c r="W44" s="284" t="s">
        <v>5203</v>
      </c>
      <c r="X44" s="286" t="s">
        <v>912</v>
      </c>
      <c r="Y44" s="278">
        <v>8</v>
      </c>
      <c r="Z44" s="283">
        <v>0.28686567164179111</v>
      </c>
      <c r="AA44" s="280">
        <v>2.2761194029850746</v>
      </c>
      <c r="AB44" s="284" t="s">
        <v>5204</v>
      </c>
      <c r="AC44" s="287" t="s">
        <v>914</v>
      </c>
      <c r="AD44" s="278">
        <v>24</v>
      </c>
      <c r="AE44" s="283">
        <v>0.50425373134328366</v>
      </c>
      <c r="AF44" s="280">
        <v>12.08955223880597</v>
      </c>
      <c r="AG44" s="250" t="s">
        <v>5205</v>
      </c>
    </row>
    <row r="45" spans="1:33" x14ac:dyDescent="0.25">
      <c r="A45" s="248" t="s">
        <v>178</v>
      </c>
      <c r="B45" s="276" t="s">
        <v>5201</v>
      </c>
      <c r="C45" s="250" t="s">
        <v>1066</v>
      </c>
      <c r="D45" s="277">
        <v>59</v>
      </c>
      <c r="E45" s="278">
        <v>66</v>
      </c>
      <c r="F45" s="279">
        <v>44.863389830508488</v>
      </c>
      <c r="G45" s="280">
        <v>29.610169491525422</v>
      </c>
      <c r="H45" s="281">
        <v>58</v>
      </c>
      <c r="I45" s="278">
        <v>0</v>
      </c>
      <c r="J45" s="278">
        <v>1</v>
      </c>
      <c r="K45" s="280">
        <v>0.98305084745762716</v>
      </c>
      <c r="L45" s="280">
        <v>0</v>
      </c>
      <c r="M45" s="280">
        <v>1.6949152542372881E-2</v>
      </c>
      <c r="N45" s="282" t="s">
        <v>913</v>
      </c>
      <c r="O45" s="278">
        <v>19</v>
      </c>
      <c r="P45" s="283">
        <v>0.40627118644067822</v>
      </c>
      <c r="Q45" s="280">
        <v>7.7118644067796609</v>
      </c>
      <c r="R45" s="284" t="s">
        <v>5202</v>
      </c>
      <c r="S45" s="285" t="s">
        <v>915</v>
      </c>
      <c r="T45" s="278">
        <v>15</v>
      </c>
      <c r="U45" s="283">
        <v>0.43983050847457617</v>
      </c>
      <c r="V45" s="280">
        <v>6.593220338983051</v>
      </c>
      <c r="W45" s="284" t="s">
        <v>5203</v>
      </c>
      <c r="X45" s="286" t="s">
        <v>912</v>
      </c>
      <c r="Y45" s="278">
        <v>8</v>
      </c>
      <c r="Z45" s="283">
        <v>0.35830508474576278</v>
      </c>
      <c r="AA45" s="280">
        <v>2.847457627118644</v>
      </c>
      <c r="AB45" s="284" t="s">
        <v>5204</v>
      </c>
      <c r="AC45" s="287" t="s">
        <v>914</v>
      </c>
      <c r="AD45" s="278">
        <v>24</v>
      </c>
      <c r="AE45" s="283">
        <v>0.51966101694915245</v>
      </c>
      <c r="AF45" s="280">
        <v>12.457627118644067</v>
      </c>
      <c r="AG45" s="250" t="s">
        <v>5205</v>
      </c>
    </row>
    <row r="46" spans="1:33" x14ac:dyDescent="0.25">
      <c r="A46" s="248" t="s">
        <v>179</v>
      </c>
      <c r="B46" s="276" t="s">
        <v>5201</v>
      </c>
      <c r="C46" s="250" t="s">
        <v>1067</v>
      </c>
      <c r="D46" s="277">
        <v>65</v>
      </c>
      <c r="E46" s="278">
        <v>66</v>
      </c>
      <c r="F46" s="279">
        <v>48.158769230769224</v>
      </c>
      <c r="G46" s="280">
        <v>31.784615384615385</v>
      </c>
      <c r="H46" s="281">
        <v>60</v>
      </c>
      <c r="I46" s="278">
        <v>0</v>
      </c>
      <c r="J46" s="278">
        <v>5</v>
      </c>
      <c r="K46" s="280">
        <v>0.92307692307692313</v>
      </c>
      <c r="L46" s="280">
        <v>0</v>
      </c>
      <c r="M46" s="280">
        <v>7.6923076923076927E-2</v>
      </c>
      <c r="N46" s="282" t="s">
        <v>913</v>
      </c>
      <c r="O46" s="278">
        <v>19</v>
      </c>
      <c r="P46" s="283">
        <v>0.43938461538461515</v>
      </c>
      <c r="Q46" s="280">
        <v>8.338461538461539</v>
      </c>
      <c r="R46" s="284" t="s">
        <v>5202</v>
      </c>
      <c r="S46" s="285" t="s">
        <v>915</v>
      </c>
      <c r="T46" s="278">
        <v>15</v>
      </c>
      <c r="U46" s="283">
        <v>0.50169230769230777</v>
      </c>
      <c r="V46" s="280">
        <v>7.523076923076923</v>
      </c>
      <c r="W46" s="284" t="s">
        <v>5203</v>
      </c>
      <c r="X46" s="286" t="s">
        <v>912</v>
      </c>
      <c r="Y46" s="278">
        <v>8</v>
      </c>
      <c r="Z46" s="283">
        <v>0.340923076923077</v>
      </c>
      <c r="AA46" s="280">
        <v>2.7076923076923078</v>
      </c>
      <c r="AB46" s="284" t="s">
        <v>5204</v>
      </c>
      <c r="AC46" s="287" t="s">
        <v>914</v>
      </c>
      <c r="AD46" s="278">
        <v>24</v>
      </c>
      <c r="AE46" s="283">
        <v>0.55215384615384622</v>
      </c>
      <c r="AF46" s="280">
        <v>13.215384615384615</v>
      </c>
      <c r="AG46" s="250" t="s">
        <v>5205</v>
      </c>
    </row>
    <row r="47" spans="1:33" x14ac:dyDescent="0.25">
      <c r="A47" s="248" t="s">
        <v>180</v>
      </c>
      <c r="B47" s="276" t="s">
        <v>5201</v>
      </c>
      <c r="C47" s="250" t="s">
        <v>5207</v>
      </c>
      <c r="D47" s="277">
        <v>68</v>
      </c>
      <c r="E47" s="278">
        <v>66</v>
      </c>
      <c r="F47" s="279">
        <v>45.744264705882358</v>
      </c>
      <c r="G47" s="280">
        <v>30.191176470588236</v>
      </c>
      <c r="H47" s="281">
        <v>67</v>
      </c>
      <c r="I47" s="278">
        <v>0</v>
      </c>
      <c r="J47" s="278">
        <v>1</v>
      </c>
      <c r="K47" s="280">
        <v>0.98529411764705888</v>
      </c>
      <c r="L47" s="280">
        <v>0</v>
      </c>
      <c r="M47" s="280">
        <v>1.4705882352941176E-2</v>
      </c>
      <c r="N47" s="282" t="s">
        <v>913</v>
      </c>
      <c r="O47" s="278">
        <v>19</v>
      </c>
      <c r="P47" s="283">
        <v>0.42720588235294138</v>
      </c>
      <c r="Q47" s="280">
        <v>8.117647058823529</v>
      </c>
      <c r="R47" s="284" t="s">
        <v>5202</v>
      </c>
      <c r="S47" s="285" t="s">
        <v>915</v>
      </c>
      <c r="T47" s="278">
        <v>15</v>
      </c>
      <c r="U47" s="283">
        <v>0.46058823529411752</v>
      </c>
      <c r="V47" s="280">
        <v>6.9117647058823533</v>
      </c>
      <c r="W47" s="284" t="s">
        <v>5203</v>
      </c>
      <c r="X47" s="286" t="s">
        <v>912</v>
      </c>
      <c r="Y47" s="278">
        <v>8</v>
      </c>
      <c r="Z47" s="283">
        <v>0.34602941176470581</v>
      </c>
      <c r="AA47" s="280">
        <v>2.75</v>
      </c>
      <c r="AB47" s="284" t="s">
        <v>5204</v>
      </c>
      <c r="AC47" s="287" t="s">
        <v>914</v>
      </c>
      <c r="AD47" s="278">
        <v>24</v>
      </c>
      <c r="AE47" s="283">
        <v>0.51779411764705885</v>
      </c>
      <c r="AF47" s="280">
        <v>12.411764705882353</v>
      </c>
      <c r="AG47" s="250" t="s">
        <v>5205</v>
      </c>
    </row>
    <row r="48" spans="1:33" x14ac:dyDescent="0.25">
      <c r="A48" s="248" t="s">
        <v>181</v>
      </c>
      <c r="B48" s="276" t="s">
        <v>5201</v>
      </c>
      <c r="C48" s="250" t="s">
        <v>1069</v>
      </c>
      <c r="D48" s="277">
        <v>70</v>
      </c>
      <c r="E48" s="278">
        <v>66</v>
      </c>
      <c r="F48" s="279">
        <v>45.367571428571431</v>
      </c>
      <c r="G48" s="280">
        <v>29.942857142857143</v>
      </c>
      <c r="H48" s="281">
        <v>69</v>
      </c>
      <c r="I48" s="278">
        <v>0</v>
      </c>
      <c r="J48" s="278">
        <v>1</v>
      </c>
      <c r="K48" s="280">
        <v>0.98571428571428577</v>
      </c>
      <c r="L48" s="280">
        <v>0</v>
      </c>
      <c r="M48" s="280">
        <v>1.4285714285714285E-2</v>
      </c>
      <c r="N48" s="282" t="s">
        <v>913</v>
      </c>
      <c r="O48" s="278">
        <v>19</v>
      </c>
      <c r="P48" s="283">
        <v>0.4274285714285716</v>
      </c>
      <c r="Q48" s="280">
        <v>8.1142857142857139</v>
      </c>
      <c r="R48" s="284" t="s">
        <v>5202</v>
      </c>
      <c r="S48" s="285" t="s">
        <v>915</v>
      </c>
      <c r="T48" s="278">
        <v>15</v>
      </c>
      <c r="U48" s="283">
        <v>0.45871428571428569</v>
      </c>
      <c r="V48" s="280">
        <v>6.8857142857142861</v>
      </c>
      <c r="W48" s="284" t="s">
        <v>5203</v>
      </c>
      <c r="X48" s="286" t="s">
        <v>912</v>
      </c>
      <c r="Y48" s="278">
        <v>8</v>
      </c>
      <c r="Z48" s="283">
        <v>0.30285714285714282</v>
      </c>
      <c r="AA48" s="280">
        <v>2.4</v>
      </c>
      <c r="AB48" s="284" t="s">
        <v>5204</v>
      </c>
      <c r="AC48" s="287" t="s">
        <v>914</v>
      </c>
      <c r="AD48" s="278">
        <v>24</v>
      </c>
      <c r="AE48" s="283">
        <v>0.5229999999999998</v>
      </c>
      <c r="AF48" s="280">
        <v>12.542857142857143</v>
      </c>
      <c r="AG48" s="250" t="s">
        <v>5205</v>
      </c>
    </row>
    <row r="49" spans="1:33" x14ac:dyDescent="0.25">
      <c r="A49" s="248" t="s">
        <v>182</v>
      </c>
      <c r="B49" s="276" t="s">
        <v>5201</v>
      </c>
      <c r="C49" s="250" t="s">
        <v>1070</v>
      </c>
      <c r="D49" s="277">
        <v>107</v>
      </c>
      <c r="E49" s="278">
        <v>66</v>
      </c>
      <c r="F49" s="279">
        <v>45.581121495327118</v>
      </c>
      <c r="G49" s="280">
        <v>30.084112149532711</v>
      </c>
      <c r="H49" s="281">
        <v>97</v>
      </c>
      <c r="I49" s="278">
        <v>0</v>
      </c>
      <c r="J49" s="278">
        <v>10</v>
      </c>
      <c r="K49" s="280">
        <v>0.90654205607476634</v>
      </c>
      <c r="L49" s="280">
        <v>0</v>
      </c>
      <c r="M49" s="280">
        <v>9.3457943925233641E-2</v>
      </c>
      <c r="N49" s="282" t="s">
        <v>913</v>
      </c>
      <c r="O49" s="278">
        <v>19</v>
      </c>
      <c r="P49" s="283">
        <v>0.42299065420560733</v>
      </c>
      <c r="Q49" s="280">
        <v>8.0373831775700939</v>
      </c>
      <c r="R49" s="284" t="s">
        <v>5202</v>
      </c>
      <c r="S49" s="285" t="s">
        <v>915</v>
      </c>
      <c r="T49" s="278">
        <v>15</v>
      </c>
      <c r="U49" s="283">
        <v>0.44093457943925241</v>
      </c>
      <c r="V49" s="280">
        <v>6.6168224299065423</v>
      </c>
      <c r="W49" s="284" t="s">
        <v>5203</v>
      </c>
      <c r="X49" s="286" t="s">
        <v>912</v>
      </c>
      <c r="Y49" s="278">
        <v>8</v>
      </c>
      <c r="Z49" s="283">
        <v>0.36467289719626172</v>
      </c>
      <c r="AA49" s="280">
        <v>2.8971962616822431</v>
      </c>
      <c r="AB49" s="284" t="s">
        <v>5204</v>
      </c>
      <c r="AC49" s="287" t="s">
        <v>914</v>
      </c>
      <c r="AD49" s="278">
        <v>24</v>
      </c>
      <c r="AE49" s="283">
        <v>0.52233644859813089</v>
      </c>
      <c r="AF49" s="280">
        <v>12.532710280373832</v>
      </c>
      <c r="AG49" s="250" t="s">
        <v>5205</v>
      </c>
    </row>
    <row r="50" spans="1:33" x14ac:dyDescent="0.25">
      <c r="A50" s="248" t="s">
        <v>183</v>
      </c>
      <c r="B50" s="276" t="s">
        <v>5201</v>
      </c>
      <c r="C50" s="250" t="s">
        <v>1071</v>
      </c>
      <c r="D50" s="277">
        <v>59</v>
      </c>
      <c r="E50" s="278">
        <v>66</v>
      </c>
      <c r="F50" s="279">
        <v>56.754745762711877</v>
      </c>
      <c r="G50" s="280">
        <v>37.457627118644069</v>
      </c>
      <c r="H50" s="281">
        <v>48</v>
      </c>
      <c r="I50" s="278">
        <v>0</v>
      </c>
      <c r="J50" s="278">
        <v>11</v>
      </c>
      <c r="K50" s="280">
        <v>0.81355932203389836</v>
      </c>
      <c r="L50" s="280">
        <v>0</v>
      </c>
      <c r="M50" s="280">
        <v>0.1864406779661017</v>
      </c>
      <c r="N50" s="282" t="s">
        <v>913</v>
      </c>
      <c r="O50" s="278">
        <v>19</v>
      </c>
      <c r="P50" s="283">
        <v>0.52559322033898292</v>
      </c>
      <c r="Q50" s="280">
        <v>9.9830508474576263</v>
      </c>
      <c r="R50" s="284" t="s">
        <v>5202</v>
      </c>
      <c r="S50" s="285" t="s">
        <v>915</v>
      </c>
      <c r="T50" s="278">
        <v>15</v>
      </c>
      <c r="U50" s="283">
        <v>0.55881355932203425</v>
      </c>
      <c r="V50" s="280">
        <v>8.3898305084745761</v>
      </c>
      <c r="W50" s="284" t="s">
        <v>5203</v>
      </c>
      <c r="X50" s="286" t="s">
        <v>912</v>
      </c>
      <c r="Y50" s="278">
        <v>8</v>
      </c>
      <c r="Z50" s="283">
        <v>0.45627118644067782</v>
      </c>
      <c r="AA50" s="280">
        <v>3.6271186440677967</v>
      </c>
      <c r="AB50" s="284" t="s">
        <v>5204</v>
      </c>
      <c r="AC50" s="287" t="s">
        <v>914</v>
      </c>
      <c r="AD50" s="278">
        <v>24</v>
      </c>
      <c r="AE50" s="283">
        <v>0.64508474576271191</v>
      </c>
      <c r="AF50" s="280">
        <v>15.457627118644067</v>
      </c>
      <c r="AG50" s="250" t="s">
        <v>5205</v>
      </c>
    </row>
    <row r="51" spans="1:33" x14ac:dyDescent="0.25">
      <c r="A51" s="248" t="s">
        <v>184</v>
      </c>
      <c r="B51" s="276" t="s">
        <v>5201</v>
      </c>
      <c r="C51" s="250" t="s">
        <v>1072</v>
      </c>
      <c r="D51" s="277">
        <v>64</v>
      </c>
      <c r="E51" s="278">
        <v>66</v>
      </c>
      <c r="F51" s="279">
        <v>48.958281250000006</v>
      </c>
      <c r="G51" s="280">
        <v>32.3125</v>
      </c>
      <c r="H51" s="281">
        <v>54</v>
      </c>
      <c r="I51" s="278">
        <v>0</v>
      </c>
      <c r="J51" s="278">
        <v>10</v>
      </c>
      <c r="K51" s="280">
        <v>0.84375</v>
      </c>
      <c r="L51" s="280">
        <v>0</v>
      </c>
      <c r="M51" s="280">
        <v>0.15625</v>
      </c>
      <c r="N51" s="282" t="s">
        <v>913</v>
      </c>
      <c r="O51" s="278">
        <v>19</v>
      </c>
      <c r="P51" s="283">
        <v>0.46906249999999999</v>
      </c>
      <c r="Q51" s="280">
        <v>8.921875</v>
      </c>
      <c r="R51" s="284" t="s">
        <v>5202</v>
      </c>
      <c r="S51" s="285" t="s">
        <v>915</v>
      </c>
      <c r="T51" s="278">
        <v>15</v>
      </c>
      <c r="U51" s="283">
        <v>0.47296874999999988</v>
      </c>
      <c r="V51" s="280">
        <v>7.09375</v>
      </c>
      <c r="W51" s="284" t="s">
        <v>5203</v>
      </c>
      <c r="X51" s="286" t="s">
        <v>912</v>
      </c>
      <c r="Y51" s="278">
        <v>8</v>
      </c>
      <c r="Z51" s="283">
        <v>0.37171874999999999</v>
      </c>
      <c r="AA51" s="280">
        <v>2.953125</v>
      </c>
      <c r="AB51" s="284" t="s">
        <v>5204</v>
      </c>
      <c r="AC51" s="287" t="s">
        <v>914</v>
      </c>
      <c r="AD51" s="278">
        <v>24</v>
      </c>
      <c r="AE51" s="283">
        <v>0.55703125000000009</v>
      </c>
      <c r="AF51" s="280">
        <v>13.34375</v>
      </c>
      <c r="AG51" s="250" t="s">
        <v>5205</v>
      </c>
    </row>
    <row r="52" spans="1:33" x14ac:dyDescent="0.25">
      <c r="A52" s="248" t="s">
        <v>185</v>
      </c>
      <c r="B52" s="276" t="s">
        <v>5201</v>
      </c>
      <c r="C52" s="250" t="s">
        <v>1073</v>
      </c>
      <c r="D52" s="277">
        <v>34</v>
      </c>
      <c r="E52" s="278">
        <v>66</v>
      </c>
      <c r="F52" s="279">
        <v>43.761764705882356</v>
      </c>
      <c r="G52" s="280">
        <v>28.882352941176471</v>
      </c>
      <c r="H52" s="281">
        <v>32</v>
      </c>
      <c r="I52" s="278">
        <v>0</v>
      </c>
      <c r="J52" s="278">
        <v>2</v>
      </c>
      <c r="K52" s="280">
        <v>0.94117647058823528</v>
      </c>
      <c r="L52" s="280">
        <v>0</v>
      </c>
      <c r="M52" s="280">
        <v>5.8823529411764705E-2</v>
      </c>
      <c r="N52" s="282" t="s">
        <v>913</v>
      </c>
      <c r="O52" s="278">
        <v>19</v>
      </c>
      <c r="P52" s="283">
        <v>0.37647058823529411</v>
      </c>
      <c r="Q52" s="280">
        <v>7.1470588235294121</v>
      </c>
      <c r="R52" s="284" t="s">
        <v>5202</v>
      </c>
      <c r="S52" s="285" t="s">
        <v>915</v>
      </c>
      <c r="T52" s="278">
        <v>15</v>
      </c>
      <c r="U52" s="283">
        <v>0.41088235294117648</v>
      </c>
      <c r="V52" s="280">
        <v>6.1764705882352944</v>
      </c>
      <c r="W52" s="284" t="s">
        <v>5203</v>
      </c>
      <c r="X52" s="286" t="s">
        <v>912</v>
      </c>
      <c r="Y52" s="278">
        <v>8</v>
      </c>
      <c r="Z52" s="283">
        <v>0.35617647058823543</v>
      </c>
      <c r="AA52" s="280">
        <v>2.8235294117647061</v>
      </c>
      <c r="AB52" s="284" t="s">
        <v>5204</v>
      </c>
      <c r="AC52" s="287" t="s">
        <v>914</v>
      </c>
      <c r="AD52" s="278">
        <v>24</v>
      </c>
      <c r="AE52" s="283">
        <v>0.53205882352941192</v>
      </c>
      <c r="AF52" s="280">
        <v>12.735294117647058</v>
      </c>
      <c r="AG52" s="250" t="s">
        <v>5205</v>
      </c>
    </row>
    <row r="53" spans="1:33" x14ac:dyDescent="0.25">
      <c r="A53" s="248" t="s">
        <v>189</v>
      </c>
      <c r="B53" s="276" t="s">
        <v>5201</v>
      </c>
      <c r="C53" s="250" t="s">
        <v>1075</v>
      </c>
      <c r="D53" s="277">
        <v>89</v>
      </c>
      <c r="E53" s="278">
        <v>66</v>
      </c>
      <c r="F53" s="279">
        <v>51.447191011235944</v>
      </c>
      <c r="G53" s="280">
        <v>33.955056179775283</v>
      </c>
      <c r="H53" s="281">
        <v>77</v>
      </c>
      <c r="I53" s="278">
        <v>0</v>
      </c>
      <c r="J53" s="278">
        <v>12</v>
      </c>
      <c r="K53" s="280">
        <v>0.8651685393258427</v>
      </c>
      <c r="L53" s="280">
        <v>0</v>
      </c>
      <c r="M53" s="280">
        <v>0.1348314606741573</v>
      </c>
      <c r="N53" s="282" t="s">
        <v>913</v>
      </c>
      <c r="O53" s="278">
        <v>19</v>
      </c>
      <c r="P53" s="283">
        <v>0.49471910112359546</v>
      </c>
      <c r="Q53" s="280">
        <v>9.3932584269662929</v>
      </c>
      <c r="R53" s="284" t="s">
        <v>5202</v>
      </c>
      <c r="S53" s="285" t="s">
        <v>915</v>
      </c>
      <c r="T53" s="278">
        <v>15</v>
      </c>
      <c r="U53" s="283">
        <v>0.51348314606741585</v>
      </c>
      <c r="V53" s="280">
        <v>7.6966292134831464</v>
      </c>
      <c r="W53" s="284" t="s">
        <v>5203</v>
      </c>
      <c r="X53" s="286" t="s">
        <v>912</v>
      </c>
      <c r="Y53" s="278">
        <v>8</v>
      </c>
      <c r="Z53" s="283">
        <v>0.40134831460674147</v>
      </c>
      <c r="AA53" s="280">
        <v>3.191011235955056</v>
      </c>
      <c r="AB53" s="284" t="s">
        <v>5204</v>
      </c>
      <c r="AC53" s="287" t="s">
        <v>914</v>
      </c>
      <c r="AD53" s="278">
        <v>24</v>
      </c>
      <c r="AE53" s="283">
        <v>0.57101123595505654</v>
      </c>
      <c r="AF53" s="280">
        <v>13.674157303370787</v>
      </c>
      <c r="AG53" s="250" t="s">
        <v>5205</v>
      </c>
    </row>
    <row r="54" spans="1:33" x14ac:dyDescent="0.25">
      <c r="A54" s="248" t="s">
        <v>190</v>
      </c>
      <c r="B54" s="276" t="s">
        <v>5201</v>
      </c>
      <c r="C54" s="250" t="s">
        <v>1076</v>
      </c>
      <c r="D54" s="277">
        <v>143</v>
      </c>
      <c r="E54" s="278">
        <v>66</v>
      </c>
      <c r="F54" s="279">
        <v>33.216363636363624</v>
      </c>
      <c r="G54" s="280">
        <v>21.923076923076923</v>
      </c>
      <c r="H54" s="281">
        <v>141</v>
      </c>
      <c r="I54" s="278">
        <v>0</v>
      </c>
      <c r="J54" s="278">
        <v>2</v>
      </c>
      <c r="K54" s="280">
        <v>0.98601398601398604</v>
      </c>
      <c r="L54" s="280">
        <v>0</v>
      </c>
      <c r="M54" s="280">
        <v>1.3986013986013986E-2</v>
      </c>
      <c r="N54" s="282" t="s">
        <v>913</v>
      </c>
      <c r="O54" s="278">
        <v>19</v>
      </c>
      <c r="P54" s="283">
        <v>0.32426573426573435</v>
      </c>
      <c r="Q54" s="280">
        <v>6.1538461538461542</v>
      </c>
      <c r="R54" s="284" t="s">
        <v>5202</v>
      </c>
      <c r="S54" s="285" t="s">
        <v>915</v>
      </c>
      <c r="T54" s="278">
        <v>15</v>
      </c>
      <c r="U54" s="283">
        <v>0.34559440559440535</v>
      </c>
      <c r="V54" s="280">
        <v>5.1888111888111892</v>
      </c>
      <c r="W54" s="284" t="s">
        <v>5203</v>
      </c>
      <c r="X54" s="286" t="s">
        <v>912</v>
      </c>
      <c r="Y54" s="278">
        <v>8</v>
      </c>
      <c r="Z54" s="283">
        <v>0.27475524475524488</v>
      </c>
      <c r="AA54" s="280">
        <v>2.174825174825175</v>
      </c>
      <c r="AB54" s="284" t="s">
        <v>5204</v>
      </c>
      <c r="AC54" s="287" t="s">
        <v>914</v>
      </c>
      <c r="AD54" s="278">
        <v>24</v>
      </c>
      <c r="AE54" s="283">
        <v>0.35139860139860157</v>
      </c>
      <c r="AF54" s="280">
        <v>8.405594405594405</v>
      </c>
      <c r="AG54" s="250" t="s">
        <v>5205</v>
      </c>
    </row>
    <row r="55" spans="1:33" x14ac:dyDescent="0.25">
      <c r="A55" s="248" t="s">
        <v>191</v>
      </c>
      <c r="B55" s="276" t="s">
        <v>5201</v>
      </c>
      <c r="C55" s="250" t="s">
        <v>1077</v>
      </c>
      <c r="D55" s="277">
        <v>174</v>
      </c>
      <c r="E55" s="278">
        <v>66</v>
      </c>
      <c r="F55" s="279">
        <v>54.266896551724152</v>
      </c>
      <c r="G55" s="280">
        <v>35.816091954022987</v>
      </c>
      <c r="H55" s="281">
        <v>143</v>
      </c>
      <c r="I55" s="278">
        <v>0</v>
      </c>
      <c r="J55" s="278">
        <v>31</v>
      </c>
      <c r="K55" s="280">
        <v>0.82183908045977017</v>
      </c>
      <c r="L55" s="280">
        <v>0</v>
      </c>
      <c r="M55" s="280">
        <v>0.17816091954022989</v>
      </c>
      <c r="N55" s="282" t="s">
        <v>913</v>
      </c>
      <c r="O55" s="278">
        <v>19</v>
      </c>
      <c r="P55" s="283">
        <v>0.52258620689655166</v>
      </c>
      <c r="Q55" s="280">
        <v>9.931034482758621</v>
      </c>
      <c r="R55" s="284" t="s">
        <v>5202</v>
      </c>
      <c r="S55" s="285" t="s">
        <v>915</v>
      </c>
      <c r="T55" s="278">
        <v>15</v>
      </c>
      <c r="U55" s="283">
        <v>0.54390804597701148</v>
      </c>
      <c r="V55" s="280">
        <v>8.1609195402298855</v>
      </c>
      <c r="W55" s="284" t="s">
        <v>5203</v>
      </c>
      <c r="X55" s="286" t="s">
        <v>912</v>
      </c>
      <c r="Y55" s="278">
        <v>8</v>
      </c>
      <c r="Z55" s="283">
        <v>0.42080459770114959</v>
      </c>
      <c r="AA55" s="280">
        <v>3.3448275862068964</v>
      </c>
      <c r="AB55" s="284" t="s">
        <v>5204</v>
      </c>
      <c r="AC55" s="287" t="s">
        <v>914</v>
      </c>
      <c r="AD55" s="278">
        <v>24</v>
      </c>
      <c r="AE55" s="283">
        <v>0.59999999999999976</v>
      </c>
      <c r="AF55" s="280">
        <v>14.379310344827585</v>
      </c>
      <c r="AG55" s="250" t="s">
        <v>5205</v>
      </c>
    </row>
    <row r="56" spans="1:33" x14ac:dyDescent="0.25">
      <c r="A56" s="248" t="s">
        <v>764</v>
      </c>
      <c r="B56" s="276" t="s">
        <v>5201</v>
      </c>
      <c r="C56" s="250" t="s">
        <v>1078</v>
      </c>
      <c r="D56" s="277">
        <v>79</v>
      </c>
      <c r="E56" s="278">
        <v>66</v>
      </c>
      <c r="F56" s="279">
        <v>57.518481012658206</v>
      </c>
      <c r="G56" s="280">
        <v>37.962025316455694</v>
      </c>
      <c r="H56" s="281">
        <v>68</v>
      </c>
      <c r="I56" s="278">
        <v>0</v>
      </c>
      <c r="J56" s="278">
        <v>11</v>
      </c>
      <c r="K56" s="280">
        <v>0.86075949367088611</v>
      </c>
      <c r="L56" s="280">
        <v>0</v>
      </c>
      <c r="M56" s="280">
        <v>0.13924050632911392</v>
      </c>
      <c r="N56" s="282" t="s">
        <v>913</v>
      </c>
      <c r="O56" s="278">
        <v>19</v>
      </c>
      <c r="P56" s="283">
        <v>0.5292405063291139</v>
      </c>
      <c r="Q56" s="280">
        <v>10.050632911392405</v>
      </c>
      <c r="R56" s="284" t="s">
        <v>5202</v>
      </c>
      <c r="S56" s="285" t="s">
        <v>915</v>
      </c>
      <c r="T56" s="278">
        <v>15</v>
      </c>
      <c r="U56" s="283">
        <v>0.54886075949367075</v>
      </c>
      <c r="V56" s="280">
        <v>8.2278481012658222</v>
      </c>
      <c r="W56" s="284" t="s">
        <v>5203</v>
      </c>
      <c r="X56" s="286" t="s">
        <v>912</v>
      </c>
      <c r="Y56" s="278">
        <v>8</v>
      </c>
      <c r="Z56" s="283">
        <v>0.46506329113924055</v>
      </c>
      <c r="AA56" s="280">
        <v>3.6962025316455698</v>
      </c>
      <c r="AB56" s="284" t="s">
        <v>5204</v>
      </c>
      <c r="AC56" s="287" t="s">
        <v>914</v>
      </c>
      <c r="AD56" s="278">
        <v>24</v>
      </c>
      <c r="AE56" s="283">
        <v>0.66683544303797482</v>
      </c>
      <c r="AF56" s="280">
        <v>15.987341772151899</v>
      </c>
      <c r="AG56" s="250" t="s">
        <v>5205</v>
      </c>
    </row>
    <row r="57" spans="1:33" x14ac:dyDescent="0.25">
      <c r="A57" s="248" t="s">
        <v>763</v>
      </c>
      <c r="B57" s="276" t="s">
        <v>5201</v>
      </c>
      <c r="C57" s="250" t="s">
        <v>1079</v>
      </c>
      <c r="D57" s="277">
        <v>24</v>
      </c>
      <c r="E57" s="278">
        <v>66</v>
      </c>
      <c r="F57" s="279">
        <v>47.600833333333334</v>
      </c>
      <c r="G57" s="280">
        <v>31.416666666666668</v>
      </c>
      <c r="H57" s="281">
        <v>22</v>
      </c>
      <c r="I57" s="278">
        <v>0</v>
      </c>
      <c r="J57" s="278">
        <v>2</v>
      </c>
      <c r="K57" s="280">
        <v>0.91666666666666663</v>
      </c>
      <c r="L57" s="280">
        <v>0</v>
      </c>
      <c r="M57" s="280">
        <v>8.3333333333333329E-2</v>
      </c>
      <c r="N57" s="282" t="s">
        <v>913</v>
      </c>
      <c r="O57" s="278">
        <v>19</v>
      </c>
      <c r="P57" s="283">
        <v>0.45874999999999999</v>
      </c>
      <c r="Q57" s="280">
        <v>8.7083333333333339</v>
      </c>
      <c r="R57" s="284" t="s">
        <v>5202</v>
      </c>
      <c r="S57" s="285" t="s">
        <v>915</v>
      </c>
      <c r="T57" s="278">
        <v>15</v>
      </c>
      <c r="U57" s="283">
        <v>0.43916666666666665</v>
      </c>
      <c r="V57" s="280">
        <v>6.583333333333333</v>
      </c>
      <c r="W57" s="284" t="s">
        <v>5203</v>
      </c>
      <c r="X57" s="286" t="s">
        <v>912</v>
      </c>
      <c r="Y57" s="278">
        <v>8</v>
      </c>
      <c r="Z57" s="283">
        <v>0.34125</v>
      </c>
      <c r="AA57" s="280">
        <v>2.7083333333333335</v>
      </c>
      <c r="AB57" s="284" t="s">
        <v>5204</v>
      </c>
      <c r="AC57" s="287" t="s">
        <v>914</v>
      </c>
      <c r="AD57" s="278">
        <v>24</v>
      </c>
      <c r="AE57" s="283">
        <v>0.5591666666666667</v>
      </c>
      <c r="AF57" s="280">
        <v>13.416666666666666</v>
      </c>
      <c r="AG57" s="250" t="s">
        <v>5205</v>
      </c>
    </row>
    <row r="58" spans="1:33" x14ac:dyDescent="0.25">
      <c r="A58" s="248" t="s">
        <v>192</v>
      </c>
      <c r="B58" s="276" t="s">
        <v>5201</v>
      </c>
      <c r="C58" s="250" t="s">
        <v>1080</v>
      </c>
      <c r="D58" s="277">
        <v>93</v>
      </c>
      <c r="E58" s="278">
        <v>66</v>
      </c>
      <c r="F58" s="279">
        <v>51.140752688172043</v>
      </c>
      <c r="G58" s="280">
        <v>33.752688172043008</v>
      </c>
      <c r="H58" s="281">
        <v>82</v>
      </c>
      <c r="I58" s="278">
        <v>0</v>
      </c>
      <c r="J58" s="278">
        <v>11</v>
      </c>
      <c r="K58" s="280">
        <v>0.88172043010752688</v>
      </c>
      <c r="L58" s="280">
        <v>0</v>
      </c>
      <c r="M58" s="280">
        <v>0.11827956989247312</v>
      </c>
      <c r="N58" s="282" t="s">
        <v>913</v>
      </c>
      <c r="O58" s="278">
        <v>19</v>
      </c>
      <c r="P58" s="283">
        <v>0.49129032258064498</v>
      </c>
      <c r="Q58" s="280">
        <v>9.3333333333333339</v>
      </c>
      <c r="R58" s="284" t="s">
        <v>5202</v>
      </c>
      <c r="S58" s="285" t="s">
        <v>915</v>
      </c>
      <c r="T58" s="278">
        <v>15</v>
      </c>
      <c r="U58" s="283">
        <v>0.50118279569892499</v>
      </c>
      <c r="V58" s="280">
        <v>7.5161290322580649</v>
      </c>
      <c r="W58" s="284" t="s">
        <v>5203</v>
      </c>
      <c r="X58" s="286" t="s">
        <v>912</v>
      </c>
      <c r="Y58" s="278">
        <v>8</v>
      </c>
      <c r="Z58" s="283">
        <v>0.38924731182795702</v>
      </c>
      <c r="AA58" s="280">
        <v>3.096774193548387</v>
      </c>
      <c r="AB58" s="284" t="s">
        <v>5204</v>
      </c>
      <c r="AC58" s="287" t="s">
        <v>914</v>
      </c>
      <c r="AD58" s="278">
        <v>24</v>
      </c>
      <c r="AE58" s="283">
        <v>0.57623655913978522</v>
      </c>
      <c r="AF58" s="280">
        <v>13.806451612903226</v>
      </c>
      <c r="AG58" s="250" t="s">
        <v>5205</v>
      </c>
    </row>
    <row r="59" spans="1:33" x14ac:dyDescent="0.25">
      <c r="A59" s="248" t="s">
        <v>193</v>
      </c>
      <c r="B59" s="276" t="s">
        <v>5201</v>
      </c>
      <c r="C59" s="250" t="s">
        <v>1081</v>
      </c>
      <c r="D59" s="277">
        <v>144</v>
      </c>
      <c r="E59" s="278">
        <v>66</v>
      </c>
      <c r="F59" s="279">
        <v>55.755625000000002</v>
      </c>
      <c r="G59" s="280">
        <v>36.798611111111114</v>
      </c>
      <c r="H59" s="281">
        <v>119</v>
      </c>
      <c r="I59" s="278">
        <v>0</v>
      </c>
      <c r="J59" s="278">
        <v>25</v>
      </c>
      <c r="K59" s="280">
        <v>0.82638888888888884</v>
      </c>
      <c r="L59" s="280">
        <v>0</v>
      </c>
      <c r="M59" s="280">
        <v>0.1736111111111111</v>
      </c>
      <c r="N59" s="282" t="s">
        <v>913</v>
      </c>
      <c r="O59" s="278">
        <v>19</v>
      </c>
      <c r="P59" s="283">
        <v>0.49374999999999974</v>
      </c>
      <c r="Q59" s="280">
        <v>9.3819444444444446</v>
      </c>
      <c r="R59" s="284" t="s">
        <v>5202</v>
      </c>
      <c r="S59" s="285" t="s">
        <v>915</v>
      </c>
      <c r="T59" s="278">
        <v>15</v>
      </c>
      <c r="U59" s="283">
        <v>0.57826388888888891</v>
      </c>
      <c r="V59" s="280">
        <v>8.6736111111111107</v>
      </c>
      <c r="W59" s="284" t="s">
        <v>5203</v>
      </c>
      <c r="X59" s="286" t="s">
        <v>912</v>
      </c>
      <c r="Y59" s="278">
        <v>8</v>
      </c>
      <c r="Z59" s="283">
        <v>0.45194444444444515</v>
      </c>
      <c r="AA59" s="280">
        <v>3.5972222222222223</v>
      </c>
      <c r="AB59" s="284" t="s">
        <v>5204</v>
      </c>
      <c r="AC59" s="287" t="s">
        <v>914</v>
      </c>
      <c r="AD59" s="278">
        <v>24</v>
      </c>
      <c r="AE59" s="283">
        <v>0.63187500000000052</v>
      </c>
      <c r="AF59" s="280">
        <v>15.145833333333334</v>
      </c>
      <c r="AG59" s="250" t="s">
        <v>5205</v>
      </c>
    </row>
    <row r="60" spans="1:33" x14ac:dyDescent="0.25">
      <c r="A60" s="248" t="s">
        <v>195</v>
      </c>
      <c r="B60" s="276" t="s">
        <v>5201</v>
      </c>
      <c r="C60" s="250" t="s">
        <v>1083</v>
      </c>
      <c r="D60" s="277">
        <v>172</v>
      </c>
      <c r="E60" s="278">
        <v>66</v>
      </c>
      <c r="F60" s="279">
        <v>48.625581395348831</v>
      </c>
      <c r="G60" s="280">
        <v>32.093023255813954</v>
      </c>
      <c r="H60" s="281">
        <v>157</v>
      </c>
      <c r="I60" s="278">
        <v>0</v>
      </c>
      <c r="J60" s="278">
        <v>15</v>
      </c>
      <c r="K60" s="280">
        <v>0.91279069767441856</v>
      </c>
      <c r="L60" s="280">
        <v>0</v>
      </c>
      <c r="M60" s="280">
        <v>8.7209302325581398E-2</v>
      </c>
      <c r="N60" s="282" t="s">
        <v>913</v>
      </c>
      <c r="O60" s="278">
        <v>19</v>
      </c>
      <c r="P60" s="283">
        <v>0.45970930232558155</v>
      </c>
      <c r="Q60" s="280">
        <v>8.7383720930232567</v>
      </c>
      <c r="R60" s="284" t="s">
        <v>5202</v>
      </c>
      <c r="S60" s="285" t="s">
        <v>915</v>
      </c>
      <c r="T60" s="278">
        <v>15</v>
      </c>
      <c r="U60" s="283">
        <v>0.50901162790697696</v>
      </c>
      <c r="V60" s="280">
        <v>7.6337209302325579</v>
      </c>
      <c r="W60" s="284" t="s">
        <v>5203</v>
      </c>
      <c r="X60" s="286" t="s">
        <v>912</v>
      </c>
      <c r="Y60" s="278">
        <v>8</v>
      </c>
      <c r="Z60" s="283">
        <v>0.35308139534883759</v>
      </c>
      <c r="AA60" s="280">
        <v>2.808139534883721</v>
      </c>
      <c r="AB60" s="284" t="s">
        <v>5204</v>
      </c>
      <c r="AC60" s="287" t="s">
        <v>914</v>
      </c>
      <c r="AD60" s="278">
        <v>24</v>
      </c>
      <c r="AE60" s="283">
        <v>0.53848837209302292</v>
      </c>
      <c r="AF60" s="280">
        <v>12.912790697674419</v>
      </c>
      <c r="AG60" s="250" t="s">
        <v>5205</v>
      </c>
    </row>
    <row r="61" spans="1:33" x14ac:dyDescent="0.25">
      <c r="A61" s="248" t="s">
        <v>196</v>
      </c>
      <c r="B61" s="276" t="s">
        <v>5201</v>
      </c>
      <c r="C61" s="250" t="s">
        <v>1084</v>
      </c>
      <c r="D61" s="277">
        <v>39</v>
      </c>
      <c r="E61" s="278">
        <v>66</v>
      </c>
      <c r="F61" s="279">
        <v>48.989230769230758</v>
      </c>
      <c r="G61" s="280">
        <v>32.333333333333336</v>
      </c>
      <c r="H61" s="281">
        <v>37</v>
      </c>
      <c r="I61" s="278">
        <v>0</v>
      </c>
      <c r="J61" s="278">
        <v>2</v>
      </c>
      <c r="K61" s="280">
        <v>0.94871794871794868</v>
      </c>
      <c r="L61" s="280">
        <v>0</v>
      </c>
      <c r="M61" s="280">
        <v>5.128205128205128E-2</v>
      </c>
      <c r="N61" s="282" t="s">
        <v>913</v>
      </c>
      <c r="O61" s="278">
        <v>19</v>
      </c>
      <c r="P61" s="283">
        <v>0.44871794871794879</v>
      </c>
      <c r="Q61" s="280">
        <v>8.5384615384615383</v>
      </c>
      <c r="R61" s="284" t="s">
        <v>5202</v>
      </c>
      <c r="S61" s="285" t="s">
        <v>915</v>
      </c>
      <c r="T61" s="278">
        <v>15</v>
      </c>
      <c r="U61" s="283">
        <v>0.47153846153846157</v>
      </c>
      <c r="V61" s="280">
        <v>7.0769230769230766</v>
      </c>
      <c r="W61" s="284" t="s">
        <v>5203</v>
      </c>
      <c r="X61" s="286" t="s">
        <v>912</v>
      </c>
      <c r="Y61" s="278">
        <v>8</v>
      </c>
      <c r="Z61" s="283">
        <v>0.40256410256410269</v>
      </c>
      <c r="AA61" s="280">
        <v>3.2051282051282053</v>
      </c>
      <c r="AB61" s="284" t="s">
        <v>5204</v>
      </c>
      <c r="AC61" s="287" t="s">
        <v>914</v>
      </c>
      <c r="AD61" s="278">
        <v>24</v>
      </c>
      <c r="AE61" s="283">
        <v>0.56358974358974356</v>
      </c>
      <c r="AF61" s="280">
        <v>13.512820512820513</v>
      </c>
      <c r="AG61" s="250" t="s">
        <v>5205</v>
      </c>
    </row>
    <row r="62" spans="1:33" x14ac:dyDescent="0.25">
      <c r="A62" s="248" t="s">
        <v>197</v>
      </c>
      <c r="B62" s="276" t="s">
        <v>5201</v>
      </c>
      <c r="C62" s="250" t="s">
        <v>1085</v>
      </c>
      <c r="D62" s="277">
        <v>98</v>
      </c>
      <c r="E62" s="278">
        <v>66</v>
      </c>
      <c r="F62" s="279">
        <v>46.629387755102044</v>
      </c>
      <c r="G62" s="280">
        <v>30.775510204081634</v>
      </c>
      <c r="H62" s="281">
        <v>90</v>
      </c>
      <c r="I62" s="278">
        <v>0</v>
      </c>
      <c r="J62" s="278">
        <v>8</v>
      </c>
      <c r="K62" s="280">
        <v>0.91836734693877553</v>
      </c>
      <c r="L62" s="280">
        <v>0</v>
      </c>
      <c r="M62" s="280">
        <v>8.1632653061224483E-2</v>
      </c>
      <c r="N62" s="282" t="s">
        <v>913</v>
      </c>
      <c r="O62" s="278">
        <v>19</v>
      </c>
      <c r="P62" s="283">
        <v>0.42775510204081613</v>
      </c>
      <c r="Q62" s="280">
        <v>8.1224489795918373</v>
      </c>
      <c r="R62" s="284" t="s">
        <v>5202</v>
      </c>
      <c r="S62" s="285" t="s">
        <v>915</v>
      </c>
      <c r="T62" s="278">
        <v>15</v>
      </c>
      <c r="U62" s="283">
        <v>0.46479591836734685</v>
      </c>
      <c r="V62" s="280">
        <v>6.9693877551020407</v>
      </c>
      <c r="W62" s="284" t="s">
        <v>5203</v>
      </c>
      <c r="X62" s="286" t="s">
        <v>912</v>
      </c>
      <c r="Y62" s="278">
        <v>8</v>
      </c>
      <c r="Z62" s="283">
        <v>0.34183673469387743</v>
      </c>
      <c r="AA62" s="280">
        <v>2.7142857142857144</v>
      </c>
      <c r="AB62" s="284" t="s">
        <v>5204</v>
      </c>
      <c r="AC62" s="287" t="s">
        <v>914</v>
      </c>
      <c r="AD62" s="278">
        <v>24</v>
      </c>
      <c r="AE62" s="283">
        <v>0.54091836734693888</v>
      </c>
      <c r="AF62" s="280">
        <v>12.969387755102041</v>
      </c>
      <c r="AG62" s="250" t="s">
        <v>5205</v>
      </c>
    </row>
    <row r="63" spans="1:33" x14ac:dyDescent="0.25">
      <c r="A63" s="248" t="s">
        <v>198</v>
      </c>
      <c r="B63" s="276" t="s">
        <v>5201</v>
      </c>
      <c r="C63" s="250" t="s">
        <v>1086</v>
      </c>
      <c r="D63" s="277">
        <v>43</v>
      </c>
      <c r="E63" s="278">
        <v>66</v>
      </c>
      <c r="F63" s="279">
        <v>45.419069767441854</v>
      </c>
      <c r="G63" s="280">
        <v>29.976744186046513</v>
      </c>
      <c r="H63" s="281">
        <v>41</v>
      </c>
      <c r="I63" s="278">
        <v>0</v>
      </c>
      <c r="J63" s="278">
        <v>2</v>
      </c>
      <c r="K63" s="280">
        <v>0.95348837209302328</v>
      </c>
      <c r="L63" s="280">
        <v>0</v>
      </c>
      <c r="M63" s="280">
        <v>4.6511627906976744E-2</v>
      </c>
      <c r="N63" s="282" t="s">
        <v>913</v>
      </c>
      <c r="O63" s="278">
        <v>19</v>
      </c>
      <c r="P63" s="283">
        <v>0.40255813953488379</v>
      </c>
      <c r="Q63" s="280">
        <v>7.6279069767441863</v>
      </c>
      <c r="R63" s="284" t="s">
        <v>5202</v>
      </c>
      <c r="S63" s="285" t="s">
        <v>915</v>
      </c>
      <c r="T63" s="278">
        <v>15</v>
      </c>
      <c r="U63" s="283">
        <v>0.47558139534883709</v>
      </c>
      <c r="V63" s="280">
        <v>7.1395348837209305</v>
      </c>
      <c r="W63" s="284" t="s">
        <v>5203</v>
      </c>
      <c r="X63" s="286" t="s">
        <v>912</v>
      </c>
      <c r="Y63" s="278">
        <v>8</v>
      </c>
      <c r="Z63" s="283">
        <v>0.41232558139534886</v>
      </c>
      <c r="AA63" s="280">
        <v>3.2790697674418605</v>
      </c>
      <c r="AB63" s="284" t="s">
        <v>5204</v>
      </c>
      <c r="AC63" s="287" t="s">
        <v>914</v>
      </c>
      <c r="AD63" s="278">
        <v>24</v>
      </c>
      <c r="AE63" s="283">
        <v>0.49860465116279079</v>
      </c>
      <c r="AF63" s="280">
        <v>11.930232558139535</v>
      </c>
      <c r="AG63" s="250" t="s">
        <v>5205</v>
      </c>
    </row>
    <row r="64" spans="1:33" x14ac:dyDescent="0.25">
      <c r="A64" s="248" t="s">
        <v>199</v>
      </c>
      <c r="B64" s="276" t="s">
        <v>5201</v>
      </c>
      <c r="C64" s="250" t="s">
        <v>1087</v>
      </c>
      <c r="D64" s="277">
        <v>175</v>
      </c>
      <c r="E64" s="278">
        <v>66</v>
      </c>
      <c r="F64" s="279">
        <v>54.303428571428562</v>
      </c>
      <c r="G64" s="280">
        <v>35.840000000000003</v>
      </c>
      <c r="H64" s="281">
        <v>154</v>
      </c>
      <c r="I64" s="278">
        <v>0</v>
      </c>
      <c r="J64" s="278">
        <v>21</v>
      </c>
      <c r="K64" s="280">
        <v>0.88</v>
      </c>
      <c r="L64" s="280">
        <v>0</v>
      </c>
      <c r="M64" s="280">
        <v>0.12</v>
      </c>
      <c r="N64" s="282" t="s">
        <v>913</v>
      </c>
      <c r="O64" s="278">
        <v>19</v>
      </c>
      <c r="P64" s="283">
        <v>0.49302857142857154</v>
      </c>
      <c r="Q64" s="280">
        <v>9.3714285714285719</v>
      </c>
      <c r="R64" s="284" t="s">
        <v>5202</v>
      </c>
      <c r="S64" s="285" t="s">
        <v>915</v>
      </c>
      <c r="T64" s="278">
        <v>15</v>
      </c>
      <c r="U64" s="283">
        <v>0.5432571428571431</v>
      </c>
      <c r="V64" s="280">
        <v>8.1485714285714277</v>
      </c>
      <c r="W64" s="284" t="s">
        <v>5203</v>
      </c>
      <c r="X64" s="286" t="s">
        <v>912</v>
      </c>
      <c r="Y64" s="278">
        <v>8</v>
      </c>
      <c r="Z64" s="283">
        <v>0.41851428571428595</v>
      </c>
      <c r="AA64" s="280">
        <v>3.3257142857142856</v>
      </c>
      <c r="AB64" s="284" t="s">
        <v>5204</v>
      </c>
      <c r="AC64" s="287" t="s">
        <v>914</v>
      </c>
      <c r="AD64" s="278">
        <v>24</v>
      </c>
      <c r="AE64" s="283">
        <v>0.62571428571428522</v>
      </c>
      <c r="AF64" s="280">
        <v>14.994285714285715</v>
      </c>
      <c r="AG64" s="250" t="s">
        <v>5205</v>
      </c>
    </row>
    <row r="65" spans="1:33" x14ac:dyDescent="0.25">
      <c r="A65" s="248" t="s">
        <v>200</v>
      </c>
      <c r="B65" s="276" t="s">
        <v>5201</v>
      </c>
      <c r="C65" s="250" t="s">
        <v>1088</v>
      </c>
      <c r="D65" s="277">
        <v>28</v>
      </c>
      <c r="E65" s="278">
        <v>66</v>
      </c>
      <c r="F65" s="279">
        <v>39.880357142857129</v>
      </c>
      <c r="G65" s="280">
        <v>26.321428571428573</v>
      </c>
      <c r="H65" s="281">
        <v>28</v>
      </c>
      <c r="I65" s="278">
        <v>0</v>
      </c>
      <c r="J65" s="278">
        <v>0</v>
      </c>
      <c r="K65" s="280">
        <v>1</v>
      </c>
      <c r="L65" s="280">
        <v>0</v>
      </c>
      <c r="M65" s="280">
        <v>0</v>
      </c>
      <c r="N65" s="282" t="s">
        <v>913</v>
      </c>
      <c r="O65" s="278">
        <v>19</v>
      </c>
      <c r="P65" s="283">
        <v>0.37785714285714284</v>
      </c>
      <c r="Q65" s="280">
        <v>7.1785714285714288</v>
      </c>
      <c r="R65" s="284" t="s">
        <v>5202</v>
      </c>
      <c r="S65" s="285" t="s">
        <v>915</v>
      </c>
      <c r="T65" s="278">
        <v>15</v>
      </c>
      <c r="U65" s="283">
        <v>0.36857142857142861</v>
      </c>
      <c r="V65" s="280">
        <v>5.5357142857142856</v>
      </c>
      <c r="W65" s="284" t="s">
        <v>5203</v>
      </c>
      <c r="X65" s="286" t="s">
        <v>912</v>
      </c>
      <c r="Y65" s="278">
        <v>8</v>
      </c>
      <c r="Z65" s="283">
        <v>0.31928571428571428</v>
      </c>
      <c r="AA65" s="280">
        <v>2.5357142857142856</v>
      </c>
      <c r="AB65" s="284" t="s">
        <v>5204</v>
      </c>
      <c r="AC65" s="287" t="s">
        <v>914</v>
      </c>
      <c r="AD65" s="278">
        <v>24</v>
      </c>
      <c r="AE65" s="283">
        <v>0.4617857142857143</v>
      </c>
      <c r="AF65" s="280">
        <v>11.071428571428571</v>
      </c>
      <c r="AG65" s="250" t="s">
        <v>5205</v>
      </c>
    </row>
    <row r="66" spans="1:33" x14ac:dyDescent="0.25">
      <c r="A66" s="248" t="s">
        <v>201</v>
      </c>
      <c r="B66" s="276" t="s">
        <v>5201</v>
      </c>
      <c r="C66" s="250" t="s">
        <v>1089</v>
      </c>
      <c r="D66" s="277">
        <v>150</v>
      </c>
      <c r="E66" s="278">
        <v>66</v>
      </c>
      <c r="F66" s="279">
        <v>50.616333333333351</v>
      </c>
      <c r="G66" s="280">
        <v>33.406666666666666</v>
      </c>
      <c r="H66" s="281">
        <v>141</v>
      </c>
      <c r="I66" s="278">
        <v>0</v>
      </c>
      <c r="J66" s="278">
        <v>9</v>
      </c>
      <c r="K66" s="280">
        <v>0.94</v>
      </c>
      <c r="L66" s="280">
        <v>0</v>
      </c>
      <c r="M66" s="280">
        <v>0.06</v>
      </c>
      <c r="N66" s="282" t="s">
        <v>913</v>
      </c>
      <c r="O66" s="278">
        <v>19</v>
      </c>
      <c r="P66" s="283">
        <v>0.48400000000000004</v>
      </c>
      <c r="Q66" s="280">
        <v>9.1933333333333334</v>
      </c>
      <c r="R66" s="284" t="s">
        <v>5202</v>
      </c>
      <c r="S66" s="285" t="s">
        <v>915</v>
      </c>
      <c r="T66" s="278">
        <v>15</v>
      </c>
      <c r="U66" s="283">
        <v>0.49119999999999997</v>
      </c>
      <c r="V66" s="280">
        <v>7.3666666666666663</v>
      </c>
      <c r="W66" s="284" t="s">
        <v>5203</v>
      </c>
      <c r="X66" s="286" t="s">
        <v>912</v>
      </c>
      <c r="Y66" s="278">
        <v>8</v>
      </c>
      <c r="Z66" s="283">
        <v>0.37453333333333377</v>
      </c>
      <c r="AA66" s="280">
        <v>2.98</v>
      </c>
      <c r="AB66" s="284" t="s">
        <v>5204</v>
      </c>
      <c r="AC66" s="287" t="s">
        <v>914</v>
      </c>
      <c r="AD66" s="278">
        <v>24</v>
      </c>
      <c r="AE66" s="283">
        <v>0.57840000000000025</v>
      </c>
      <c r="AF66" s="280">
        <v>13.866666666666667</v>
      </c>
      <c r="AG66" s="250" t="s">
        <v>5205</v>
      </c>
    </row>
    <row r="67" spans="1:33" x14ac:dyDescent="0.25">
      <c r="A67" s="248" t="s">
        <v>202</v>
      </c>
      <c r="B67" s="276" t="s">
        <v>5201</v>
      </c>
      <c r="C67" s="250" t="s">
        <v>1090</v>
      </c>
      <c r="D67" s="277">
        <v>30</v>
      </c>
      <c r="E67" s="278">
        <v>66</v>
      </c>
      <c r="F67" s="279">
        <v>44.443666666666665</v>
      </c>
      <c r="G67" s="280">
        <v>29.333333333333332</v>
      </c>
      <c r="H67" s="281">
        <v>30</v>
      </c>
      <c r="I67" s="278">
        <v>0</v>
      </c>
      <c r="J67" s="278">
        <v>0</v>
      </c>
      <c r="K67" s="280">
        <v>1</v>
      </c>
      <c r="L67" s="280">
        <v>0</v>
      </c>
      <c r="M67" s="280">
        <v>0</v>
      </c>
      <c r="N67" s="282" t="s">
        <v>913</v>
      </c>
      <c r="O67" s="278">
        <v>19</v>
      </c>
      <c r="P67" s="283">
        <v>0.43566666666666659</v>
      </c>
      <c r="Q67" s="280">
        <v>8.2666666666666675</v>
      </c>
      <c r="R67" s="284" t="s">
        <v>5202</v>
      </c>
      <c r="S67" s="285" t="s">
        <v>915</v>
      </c>
      <c r="T67" s="278">
        <v>15</v>
      </c>
      <c r="U67" s="283">
        <v>0.41366666666666674</v>
      </c>
      <c r="V67" s="280">
        <v>6.2</v>
      </c>
      <c r="W67" s="284" t="s">
        <v>5203</v>
      </c>
      <c r="X67" s="286" t="s">
        <v>912</v>
      </c>
      <c r="Y67" s="278">
        <v>8</v>
      </c>
      <c r="Z67" s="283">
        <v>0.31466666666666665</v>
      </c>
      <c r="AA67" s="280">
        <v>2.5</v>
      </c>
      <c r="AB67" s="284" t="s">
        <v>5204</v>
      </c>
      <c r="AC67" s="287" t="s">
        <v>914</v>
      </c>
      <c r="AD67" s="278">
        <v>24</v>
      </c>
      <c r="AE67" s="283">
        <v>0.51633333333333342</v>
      </c>
      <c r="AF67" s="280">
        <v>12.366666666666667</v>
      </c>
      <c r="AG67" s="250" t="s">
        <v>5205</v>
      </c>
    </row>
    <row r="68" spans="1:33" x14ac:dyDescent="0.25">
      <c r="A68" s="248" t="s">
        <v>203</v>
      </c>
      <c r="B68" s="276" t="s">
        <v>5201</v>
      </c>
      <c r="C68" s="250" t="s">
        <v>1091</v>
      </c>
      <c r="D68" s="277">
        <v>53</v>
      </c>
      <c r="E68" s="278">
        <v>66</v>
      </c>
      <c r="F68" s="279">
        <v>43.56735849056605</v>
      </c>
      <c r="G68" s="280">
        <v>28.754716981132077</v>
      </c>
      <c r="H68" s="281">
        <v>52</v>
      </c>
      <c r="I68" s="278">
        <v>0</v>
      </c>
      <c r="J68" s="278">
        <v>1</v>
      </c>
      <c r="K68" s="280">
        <v>0.98113207547169812</v>
      </c>
      <c r="L68" s="280">
        <v>0</v>
      </c>
      <c r="M68" s="280">
        <v>1.8867924528301886E-2</v>
      </c>
      <c r="N68" s="282" t="s">
        <v>913</v>
      </c>
      <c r="O68" s="278">
        <v>19</v>
      </c>
      <c r="P68" s="283">
        <v>0.39830188679245293</v>
      </c>
      <c r="Q68" s="280">
        <v>7.5660377358490569</v>
      </c>
      <c r="R68" s="284" t="s">
        <v>5202</v>
      </c>
      <c r="S68" s="285" t="s">
        <v>915</v>
      </c>
      <c r="T68" s="278">
        <v>15</v>
      </c>
      <c r="U68" s="283">
        <v>0.39698113207547153</v>
      </c>
      <c r="V68" s="280">
        <v>5.9622641509433958</v>
      </c>
      <c r="W68" s="284" t="s">
        <v>5203</v>
      </c>
      <c r="X68" s="286" t="s">
        <v>912</v>
      </c>
      <c r="Y68" s="278">
        <v>8</v>
      </c>
      <c r="Z68" s="283">
        <v>0.36301886792452837</v>
      </c>
      <c r="AA68" s="280">
        <v>2.8867924528301887</v>
      </c>
      <c r="AB68" s="284" t="s">
        <v>5204</v>
      </c>
      <c r="AC68" s="287" t="s">
        <v>914</v>
      </c>
      <c r="AD68" s="278">
        <v>24</v>
      </c>
      <c r="AE68" s="283">
        <v>0.51547169811320759</v>
      </c>
      <c r="AF68" s="280">
        <v>12.339622641509434</v>
      </c>
      <c r="AG68" s="250" t="s">
        <v>5205</v>
      </c>
    </row>
    <row r="69" spans="1:33" x14ac:dyDescent="0.25">
      <c r="A69" s="248" t="s">
        <v>204</v>
      </c>
      <c r="B69" s="276" t="s">
        <v>5201</v>
      </c>
      <c r="C69" s="250" t="s">
        <v>1092</v>
      </c>
      <c r="D69" s="277">
        <v>113</v>
      </c>
      <c r="E69" s="278">
        <v>66</v>
      </c>
      <c r="F69" s="279">
        <v>47.559823008849563</v>
      </c>
      <c r="G69" s="280">
        <v>31.389380530973451</v>
      </c>
      <c r="H69" s="281">
        <v>106</v>
      </c>
      <c r="I69" s="278">
        <v>0</v>
      </c>
      <c r="J69" s="278">
        <v>7</v>
      </c>
      <c r="K69" s="280">
        <v>0.93805309734513276</v>
      </c>
      <c r="L69" s="280">
        <v>0</v>
      </c>
      <c r="M69" s="280">
        <v>6.1946902654867256E-2</v>
      </c>
      <c r="N69" s="282" t="s">
        <v>913</v>
      </c>
      <c r="O69" s="278">
        <v>19</v>
      </c>
      <c r="P69" s="283">
        <v>0.45035398230088486</v>
      </c>
      <c r="Q69" s="280">
        <v>8.5486725663716818</v>
      </c>
      <c r="R69" s="284" t="s">
        <v>5202</v>
      </c>
      <c r="S69" s="285" t="s">
        <v>915</v>
      </c>
      <c r="T69" s="278">
        <v>15</v>
      </c>
      <c r="U69" s="283">
        <v>0.47486725663716828</v>
      </c>
      <c r="V69" s="280">
        <v>7.1238938053097343</v>
      </c>
      <c r="W69" s="284" t="s">
        <v>5203</v>
      </c>
      <c r="X69" s="286" t="s">
        <v>912</v>
      </c>
      <c r="Y69" s="278">
        <v>8</v>
      </c>
      <c r="Z69" s="283">
        <v>0.35831858407079659</v>
      </c>
      <c r="AA69" s="280">
        <v>2.8495575221238938</v>
      </c>
      <c r="AB69" s="284" t="s">
        <v>5204</v>
      </c>
      <c r="AC69" s="287" t="s">
        <v>914</v>
      </c>
      <c r="AD69" s="278">
        <v>24</v>
      </c>
      <c r="AE69" s="283">
        <v>0.53716814159292059</v>
      </c>
      <c r="AF69" s="280">
        <v>12.867256637168142</v>
      </c>
      <c r="AG69" s="250" t="s">
        <v>5205</v>
      </c>
    </row>
    <row r="70" spans="1:33" x14ac:dyDescent="0.25">
      <c r="A70" s="248" t="s">
        <v>205</v>
      </c>
      <c r="B70" s="276" t="s">
        <v>5201</v>
      </c>
      <c r="C70" s="250" t="s">
        <v>1093</v>
      </c>
      <c r="D70" s="277">
        <v>69</v>
      </c>
      <c r="E70" s="278">
        <v>66</v>
      </c>
      <c r="F70" s="279">
        <v>47.342608695652189</v>
      </c>
      <c r="G70" s="280">
        <v>31.246376811594203</v>
      </c>
      <c r="H70" s="281">
        <v>68</v>
      </c>
      <c r="I70" s="278">
        <v>0</v>
      </c>
      <c r="J70" s="278">
        <v>1</v>
      </c>
      <c r="K70" s="280">
        <v>0.98550724637681164</v>
      </c>
      <c r="L70" s="280">
        <v>0</v>
      </c>
      <c r="M70" s="280">
        <v>1.4492753623188406E-2</v>
      </c>
      <c r="N70" s="282" t="s">
        <v>913</v>
      </c>
      <c r="O70" s="278">
        <v>19</v>
      </c>
      <c r="P70" s="283">
        <v>0.41565217391304377</v>
      </c>
      <c r="Q70" s="280">
        <v>7.8840579710144931</v>
      </c>
      <c r="R70" s="284" t="s">
        <v>5202</v>
      </c>
      <c r="S70" s="285" t="s">
        <v>915</v>
      </c>
      <c r="T70" s="278">
        <v>15</v>
      </c>
      <c r="U70" s="283">
        <v>0.48304347826086952</v>
      </c>
      <c r="V70" s="280">
        <v>7.2463768115942031</v>
      </c>
      <c r="W70" s="284" t="s">
        <v>5203</v>
      </c>
      <c r="X70" s="286" t="s">
        <v>912</v>
      </c>
      <c r="Y70" s="278">
        <v>8</v>
      </c>
      <c r="Z70" s="283">
        <v>0.36739130434782591</v>
      </c>
      <c r="AA70" s="280">
        <v>2.9130434782608696</v>
      </c>
      <c r="AB70" s="284" t="s">
        <v>5204</v>
      </c>
      <c r="AC70" s="287" t="s">
        <v>914</v>
      </c>
      <c r="AD70" s="278">
        <v>24</v>
      </c>
      <c r="AE70" s="283">
        <v>0.55072463768115931</v>
      </c>
      <c r="AF70" s="280">
        <v>13.202898550724637</v>
      </c>
      <c r="AG70" s="250" t="s">
        <v>5205</v>
      </c>
    </row>
    <row r="71" spans="1:33" x14ac:dyDescent="0.25">
      <c r="A71" s="248" t="s">
        <v>206</v>
      </c>
      <c r="B71" s="276" t="s">
        <v>5201</v>
      </c>
      <c r="C71" s="250" t="s">
        <v>1094</v>
      </c>
      <c r="D71" s="277">
        <v>57</v>
      </c>
      <c r="E71" s="278">
        <v>66</v>
      </c>
      <c r="F71" s="279">
        <v>39.12754385964913</v>
      </c>
      <c r="G71" s="280">
        <v>25.82456140350877</v>
      </c>
      <c r="H71" s="281">
        <v>57</v>
      </c>
      <c r="I71" s="278">
        <v>0</v>
      </c>
      <c r="J71" s="278">
        <v>0</v>
      </c>
      <c r="K71" s="280">
        <v>1</v>
      </c>
      <c r="L71" s="280">
        <v>0</v>
      </c>
      <c r="M71" s="280">
        <v>0</v>
      </c>
      <c r="N71" s="282" t="s">
        <v>913</v>
      </c>
      <c r="O71" s="278">
        <v>19</v>
      </c>
      <c r="P71" s="283">
        <v>0.37859649122807015</v>
      </c>
      <c r="Q71" s="280">
        <v>7.192982456140351</v>
      </c>
      <c r="R71" s="284" t="s">
        <v>5202</v>
      </c>
      <c r="S71" s="285" t="s">
        <v>915</v>
      </c>
      <c r="T71" s="278">
        <v>15</v>
      </c>
      <c r="U71" s="283">
        <v>0.36526315789473673</v>
      </c>
      <c r="V71" s="280">
        <v>5.4736842105263159</v>
      </c>
      <c r="W71" s="284" t="s">
        <v>5203</v>
      </c>
      <c r="X71" s="286" t="s">
        <v>912</v>
      </c>
      <c r="Y71" s="278">
        <v>8</v>
      </c>
      <c r="Z71" s="283">
        <v>0.32929824561403515</v>
      </c>
      <c r="AA71" s="280">
        <v>2.6140350877192984</v>
      </c>
      <c r="AB71" s="284" t="s">
        <v>5204</v>
      </c>
      <c r="AC71" s="287" t="s">
        <v>914</v>
      </c>
      <c r="AD71" s="278">
        <v>24</v>
      </c>
      <c r="AE71" s="283">
        <v>0.44035087719298238</v>
      </c>
      <c r="AF71" s="280">
        <v>10.543859649122806</v>
      </c>
      <c r="AG71" s="250" t="s">
        <v>5205</v>
      </c>
    </row>
    <row r="72" spans="1:33" x14ac:dyDescent="0.25">
      <c r="A72" s="248" t="s">
        <v>207</v>
      </c>
      <c r="B72" s="276" t="s">
        <v>5201</v>
      </c>
      <c r="C72" s="250" t="s">
        <v>1095</v>
      </c>
      <c r="D72" s="277">
        <v>42</v>
      </c>
      <c r="E72" s="278">
        <v>66</v>
      </c>
      <c r="F72" s="279">
        <v>40.043095238095233</v>
      </c>
      <c r="G72" s="280">
        <v>26.428571428571427</v>
      </c>
      <c r="H72" s="281">
        <v>40</v>
      </c>
      <c r="I72" s="278">
        <v>0</v>
      </c>
      <c r="J72" s="278">
        <v>2</v>
      </c>
      <c r="K72" s="280">
        <v>0.95238095238095233</v>
      </c>
      <c r="L72" s="280">
        <v>0</v>
      </c>
      <c r="M72" s="280">
        <v>4.7619047619047616E-2</v>
      </c>
      <c r="N72" s="282" t="s">
        <v>913</v>
      </c>
      <c r="O72" s="278">
        <v>19</v>
      </c>
      <c r="P72" s="283">
        <v>0.3554761904761905</v>
      </c>
      <c r="Q72" s="280">
        <v>6.7380952380952381</v>
      </c>
      <c r="R72" s="284" t="s">
        <v>5202</v>
      </c>
      <c r="S72" s="285" t="s">
        <v>915</v>
      </c>
      <c r="T72" s="278">
        <v>15</v>
      </c>
      <c r="U72" s="283">
        <v>0.3780952380952381</v>
      </c>
      <c r="V72" s="280">
        <v>5.666666666666667</v>
      </c>
      <c r="W72" s="284" t="s">
        <v>5203</v>
      </c>
      <c r="X72" s="286" t="s">
        <v>912</v>
      </c>
      <c r="Y72" s="278">
        <v>8</v>
      </c>
      <c r="Z72" s="283">
        <v>0.32071428571428584</v>
      </c>
      <c r="AA72" s="280">
        <v>2.5476190476190474</v>
      </c>
      <c r="AB72" s="284" t="s">
        <v>5204</v>
      </c>
      <c r="AC72" s="287" t="s">
        <v>914</v>
      </c>
      <c r="AD72" s="278">
        <v>24</v>
      </c>
      <c r="AE72" s="283">
        <v>0.47880952380952352</v>
      </c>
      <c r="AF72" s="280">
        <v>11.476190476190476</v>
      </c>
      <c r="AG72" s="250" t="s">
        <v>5205</v>
      </c>
    </row>
    <row r="73" spans="1:33" x14ac:dyDescent="0.25">
      <c r="A73" s="248" t="s">
        <v>208</v>
      </c>
      <c r="B73" s="276" t="s">
        <v>5201</v>
      </c>
      <c r="C73" s="250" t="s">
        <v>1096</v>
      </c>
      <c r="D73" s="277">
        <v>43</v>
      </c>
      <c r="E73" s="278">
        <v>66</v>
      </c>
      <c r="F73" s="279">
        <v>52.713488372093032</v>
      </c>
      <c r="G73" s="280">
        <v>34.790697674418603</v>
      </c>
      <c r="H73" s="281">
        <v>36</v>
      </c>
      <c r="I73" s="278">
        <v>0</v>
      </c>
      <c r="J73" s="278">
        <v>7</v>
      </c>
      <c r="K73" s="280">
        <v>0.83720930232558144</v>
      </c>
      <c r="L73" s="280">
        <v>0</v>
      </c>
      <c r="M73" s="280">
        <v>0.16279069767441862</v>
      </c>
      <c r="N73" s="282" t="s">
        <v>913</v>
      </c>
      <c r="O73" s="278">
        <v>19</v>
      </c>
      <c r="P73" s="283">
        <v>0.49302325581395345</v>
      </c>
      <c r="Q73" s="280">
        <v>9.3720930232558146</v>
      </c>
      <c r="R73" s="284" t="s">
        <v>5202</v>
      </c>
      <c r="S73" s="285" t="s">
        <v>915</v>
      </c>
      <c r="T73" s="278">
        <v>15</v>
      </c>
      <c r="U73" s="283">
        <v>0.46511627906976727</v>
      </c>
      <c r="V73" s="280">
        <v>6.9767441860465116</v>
      </c>
      <c r="W73" s="284" t="s">
        <v>5203</v>
      </c>
      <c r="X73" s="286" t="s">
        <v>912</v>
      </c>
      <c r="Y73" s="278">
        <v>8</v>
      </c>
      <c r="Z73" s="283">
        <v>0.4474418604651163</v>
      </c>
      <c r="AA73" s="280">
        <v>3.558139534883721</v>
      </c>
      <c r="AB73" s="284" t="s">
        <v>5204</v>
      </c>
      <c r="AC73" s="287" t="s">
        <v>914</v>
      </c>
      <c r="AD73" s="278">
        <v>24</v>
      </c>
      <c r="AE73" s="283">
        <v>0.62139534883720926</v>
      </c>
      <c r="AF73" s="280">
        <v>14.883720930232558</v>
      </c>
      <c r="AG73" s="250" t="s">
        <v>5205</v>
      </c>
    </row>
    <row r="74" spans="1:33" x14ac:dyDescent="0.25">
      <c r="A74" s="248" t="s">
        <v>209</v>
      </c>
      <c r="B74" s="276" t="s">
        <v>5201</v>
      </c>
      <c r="C74" s="250" t="s">
        <v>1097</v>
      </c>
      <c r="D74" s="277">
        <v>41</v>
      </c>
      <c r="E74" s="278">
        <v>66</v>
      </c>
      <c r="F74" s="279">
        <v>45.528292682926839</v>
      </c>
      <c r="G74" s="280">
        <v>30.048780487804876</v>
      </c>
      <c r="H74" s="281">
        <v>41</v>
      </c>
      <c r="I74" s="278">
        <v>0</v>
      </c>
      <c r="J74" s="278">
        <v>0</v>
      </c>
      <c r="K74" s="280">
        <v>1</v>
      </c>
      <c r="L74" s="280">
        <v>0</v>
      </c>
      <c r="M74" s="280">
        <v>0</v>
      </c>
      <c r="N74" s="282" t="s">
        <v>913</v>
      </c>
      <c r="O74" s="278">
        <v>19</v>
      </c>
      <c r="P74" s="283">
        <v>0.42048780487804893</v>
      </c>
      <c r="Q74" s="280">
        <v>7.975609756097561</v>
      </c>
      <c r="R74" s="284" t="s">
        <v>5202</v>
      </c>
      <c r="S74" s="285" t="s">
        <v>915</v>
      </c>
      <c r="T74" s="278">
        <v>15</v>
      </c>
      <c r="U74" s="283">
        <v>0.45609756097560955</v>
      </c>
      <c r="V74" s="280">
        <v>6.8292682926829267</v>
      </c>
      <c r="W74" s="284" t="s">
        <v>5203</v>
      </c>
      <c r="X74" s="286" t="s">
        <v>912</v>
      </c>
      <c r="Y74" s="278">
        <v>8</v>
      </c>
      <c r="Z74" s="283">
        <v>0.30487804878048796</v>
      </c>
      <c r="AA74" s="280">
        <v>2.4146341463414633</v>
      </c>
      <c r="AB74" s="284" t="s">
        <v>5204</v>
      </c>
      <c r="AC74" s="287" t="s">
        <v>914</v>
      </c>
      <c r="AD74" s="278">
        <v>24</v>
      </c>
      <c r="AE74" s="283">
        <v>0.53585365853658551</v>
      </c>
      <c r="AF74" s="280">
        <v>12.829268292682928</v>
      </c>
      <c r="AG74" s="250" t="s">
        <v>5205</v>
      </c>
    </row>
    <row r="75" spans="1:33" x14ac:dyDescent="0.25">
      <c r="A75" s="248" t="s">
        <v>210</v>
      </c>
      <c r="B75" s="276" t="s">
        <v>5201</v>
      </c>
      <c r="C75" s="250" t="s">
        <v>1098</v>
      </c>
      <c r="D75" s="277">
        <v>143</v>
      </c>
      <c r="E75" s="278">
        <v>66</v>
      </c>
      <c r="F75" s="279">
        <v>52.341748251748236</v>
      </c>
      <c r="G75" s="280">
        <v>34.545454545454547</v>
      </c>
      <c r="H75" s="281">
        <v>124</v>
      </c>
      <c r="I75" s="278">
        <v>0</v>
      </c>
      <c r="J75" s="278">
        <v>19</v>
      </c>
      <c r="K75" s="280">
        <v>0.86713286713286708</v>
      </c>
      <c r="L75" s="280">
        <v>0</v>
      </c>
      <c r="M75" s="280">
        <v>0.13286713286713286</v>
      </c>
      <c r="N75" s="282" t="s">
        <v>913</v>
      </c>
      <c r="O75" s="278">
        <v>19</v>
      </c>
      <c r="P75" s="283">
        <v>0.48594405594405593</v>
      </c>
      <c r="Q75" s="280">
        <v>9.2377622377622384</v>
      </c>
      <c r="R75" s="284" t="s">
        <v>5202</v>
      </c>
      <c r="S75" s="285" t="s">
        <v>915</v>
      </c>
      <c r="T75" s="278">
        <v>15</v>
      </c>
      <c r="U75" s="283">
        <v>0.50916083916083898</v>
      </c>
      <c r="V75" s="280">
        <v>7.6363636363636367</v>
      </c>
      <c r="W75" s="284" t="s">
        <v>5203</v>
      </c>
      <c r="X75" s="286" t="s">
        <v>912</v>
      </c>
      <c r="Y75" s="278">
        <v>8</v>
      </c>
      <c r="Z75" s="283">
        <v>0.42181818181818237</v>
      </c>
      <c r="AA75" s="280">
        <v>3.3566433566433567</v>
      </c>
      <c r="AB75" s="284" t="s">
        <v>5204</v>
      </c>
      <c r="AC75" s="287" t="s">
        <v>914</v>
      </c>
      <c r="AD75" s="278">
        <v>24</v>
      </c>
      <c r="AE75" s="283">
        <v>0.59748251748251735</v>
      </c>
      <c r="AF75" s="280">
        <v>14.314685314685315</v>
      </c>
      <c r="AG75" s="250" t="s">
        <v>5205</v>
      </c>
    </row>
    <row r="76" spans="1:33" x14ac:dyDescent="0.25">
      <c r="A76" s="248" t="s">
        <v>211</v>
      </c>
      <c r="B76" s="276" t="s">
        <v>5201</v>
      </c>
      <c r="C76" s="250" t="s">
        <v>1099</v>
      </c>
      <c r="D76" s="277">
        <v>98</v>
      </c>
      <c r="E76" s="278">
        <v>66</v>
      </c>
      <c r="F76" s="279">
        <v>52.180102040816323</v>
      </c>
      <c r="G76" s="280">
        <v>34.438775510204081</v>
      </c>
      <c r="H76" s="281">
        <v>86</v>
      </c>
      <c r="I76" s="278">
        <v>0</v>
      </c>
      <c r="J76" s="278">
        <v>12</v>
      </c>
      <c r="K76" s="280">
        <v>0.87755102040816324</v>
      </c>
      <c r="L76" s="280">
        <v>0</v>
      </c>
      <c r="M76" s="280">
        <v>0.12244897959183673</v>
      </c>
      <c r="N76" s="282" t="s">
        <v>913</v>
      </c>
      <c r="O76" s="278">
        <v>19</v>
      </c>
      <c r="P76" s="283">
        <v>0.48908163265306132</v>
      </c>
      <c r="Q76" s="280">
        <v>9.295918367346939</v>
      </c>
      <c r="R76" s="284" t="s">
        <v>5202</v>
      </c>
      <c r="S76" s="285" t="s">
        <v>915</v>
      </c>
      <c r="T76" s="278">
        <v>15</v>
      </c>
      <c r="U76" s="283">
        <v>0.49775510204081624</v>
      </c>
      <c r="V76" s="280">
        <v>7.4693877551020407</v>
      </c>
      <c r="W76" s="284" t="s">
        <v>5203</v>
      </c>
      <c r="X76" s="286" t="s">
        <v>912</v>
      </c>
      <c r="Y76" s="278">
        <v>8</v>
      </c>
      <c r="Z76" s="283">
        <v>0.40316326530612256</v>
      </c>
      <c r="AA76" s="280">
        <v>3.204081632653061</v>
      </c>
      <c r="AB76" s="284" t="s">
        <v>5204</v>
      </c>
      <c r="AC76" s="287" t="s">
        <v>914</v>
      </c>
      <c r="AD76" s="278">
        <v>24</v>
      </c>
      <c r="AE76" s="283">
        <v>0.60316326530612252</v>
      </c>
      <c r="AF76" s="280">
        <v>14.469387755102041</v>
      </c>
      <c r="AG76" s="250" t="s">
        <v>5205</v>
      </c>
    </row>
    <row r="77" spans="1:33" x14ac:dyDescent="0.25">
      <c r="A77" s="248" t="s">
        <v>212</v>
      </c>
      <c r="B77" s="276" t="s">
        <v>5201</v>
      </c>
      <c r="C77" s="250" t="s">
        <v>1100</v>
      </c>
      <c r="D77" s="277">
        <v>95</v>
      </c>
      <c r="E77" s="278">
        <v>66</v>
      </c>
      <c r="F77" s="279">
        <v>53.811894736842127</v>
      </c>
      <c r="G77" s="280">
        <v>35.515789473684208</v>
      </c>
      <c r="H77" s="281">
        <v>83</v>
      </c>
      <c r="I77" s="278">
        <v>0</v>
      </c>
      <c r="J77" s="278">
        <v>12</v>
      </c>
      <c r="K77" s="280">
        <v>0.87368421052631584</v>
      </c>
      <c r="L77" s="280">
        <v>0</v>
      </c>
      <c r="M77" s="280">
        <v>0.12631578947368421</v>
      </c>
      <c r="N77" s="282" t="s">
        <v>913</v>
      </c>
      <c r="O77" s="278">
        <v>19</v>
      </c>
      <c r="P77" s="283">
        <v>0.49800000000000011</v>
      </c>
      <c r="Q77" s="280">
        <v>9.4526315789473685</v>
      </c>
      <c r="R77" s="284" t="s">
        <v>5202</v>
      </c>
      <c r="S77" s="285" t="s">
        <v>915</v>
      </c>
      <c r="T77" s="278">
        <v>15</v>
      </c>
      <c r="U77" s="283">
        <v>0.56315789473684219</v>
      </c>
      <c r="V77" s="280">
        <v>8.4421052631578952</v>
      </c>
      <c r="W77" s="284" t="s">
        <v>5203</v>
      </c>
      <c r="X77" s="286" t="s">
        <v>912</v>
      </c>
      <c r="Y77" s="278">
        <v>8</v>
      </c>
      <c r="Z77" s="283">
        <v>0.42231578947368426</v>
      </c>
      <c r="AA77" s="280">
        <v>3.357894736842105</v>
      </c>
      <c r="AB77" s="284" t="s">
        <v>5204</v>
      </c>
      <c r="AC77" s="287" t="s">
        <v>914</v>
      </c>
      <c r="AD77" s="278">
        <v>24</v>
      </c>
      <c r="AE77" s="283">
        <v>0.59494736842105267</v>
      </c>
      <c r="AF77" s="280">
        <v>14.263157894736842</v>
      </c>
      <c r="AG77" s="250" t="s">
        <v>5205</v>
      </c>
    </row>
    <row r="78" spans="1:33" x14ac:dyDescent="0.25">
      <c r="A78" s="248" t="s">
        <v>213</v>
      </c>
      <c r="B78" s="276" t="s">
        <v>5201</v>
      </c>
      <c r="C78" s="250" t="s">
        <v>1101</v>
      </c>
      <c r="D78" s="277">
        <v>104</v>
      </c>
      <c r="E78" s="278">
        <v>66</v>
      </c>
      <c r="F78" s="279">
        <v>45.615000000000009</v>
      </c>
      <c r="G78" s="280">
        <v>30.10576923076923</v>
      </c>
      <c r="H78" s="281">
        <v>94</v>
      </c>
      <c r="I78" s="278">
        <v>0</v>
      </c>
      <c r="J78" s="278">
        <v>10</v>
      </c>
      <c r="K78" s="280">
        <v>0.90384615384615385</v>
      </c>
      <c r="L78" s="280">
        <v>0</v>
      </c>
      <c r="M78" s="280">
        <v>9.6153846153846159E-2</v>
      </c>
      <c r="N78" s="282" t="s">
        <v>913</v>
      </c>
      <c r="O78" s="278">
        <v>19</v>
      </c>
      <c r="P78" s="283">
        <v>0.43336538461538482</v>
      </c>
      <c r="Q78" s="280">
        <v>8.2307692307692299</v>
      </c>
      <c r="R78" s="284" t="s">
        <v>5202</v>
      </c>
      <c r="S78" s="285" t="s">
        <v>915</v>
      </c>
      <c r="T78" s="278">
        <v>15</v>
      </c>
      <c r="U78" s="283">
        <v>0.42942307692307674</v>
      </c>
      <c r="V78" s="280">
        <v>6.4423076923076925</v>
      </c>
      <c r="W78" s="284" t="s">
        <v>5203</v>
      </c>
      <c r="X78" s="286" t="s">
        <v>912</v>
      </c>
      <c r="Y78" s="278">
        <v>8</v>
      </c>
      <c r="Z78" s="283">
        <v>0.33759615384615377</v>
      </c>
      <c r="AA78" s="280">
        <v>2.6826923076923075</v>
      </c>
      <c r="AB78" s="284" t="s">
        <v>5204</v>
      </c>
      <c r="AC78" s="287" t="s">
        <v>914</v>
      </c>
      <c r="AD78" s="278">
        <v>24</v>
      </c>
      <c r="AE78" s="283">
        <v>0.5313461538461538</v>
      </c>
      <c r="AF78" s="280">
        <v>12.75</v>
      </c>
      <c r="AG78" s="250" t="s">
        <v>5205</v>
      </c>
    </row>
    <row r="79" spans="1:33" x14ac:dyDescent="0.25">
      <c r="A79" s="248" t="s">
        <v>214</v>
      </c>
      <c r="B79" s="276" t="s">
        <v>5201</v>
      </c>
      <c r="C79" s="250" t="s">
        <v>1102</v>
      </c>
      <c r="D79" s="277">
        <v>63</v>
      </c>
      <c r="E79" s="278">
        <v>66</v>
      </c>
      <c r="F79" s="279">
        <v>53.126507936507913</v>
      </c>
      <c r="G79" s="280">
        <v>35.063492063492063</v>
      </c>
      <c r="H79" s="281">
        <v>58</v>
      </c>
      <c r="I79" s="278">
        <v>0</v>
      </c>
      <c r="J79" s="278">
        <v>5</v>
      </c>
      <c r="K79" s="280">
        <v>0.92063492063492058</v>
      </c>
      <c r="L79" s="280">
        <v>0</v>
      </c>
      <c r="M79" s="280">
        <v>7.9365079365079361E-2</v>
      </c>
      <c r="N79" s="282" t="s">
        <v>913</v>
      </c>
      <c r="O79" s="278">
        <v>19</v>
      </c>
      <c r="P79" s="283">
        <v>0.49222222222222212</v>
      </c>
      <c r="Q79" s="280">
        <v>9.3492063492063497</v>
      </c>
      <c r="R79" s="284" t="s">
        <v>5202</v>
      </c>
      <c r="S79" s="285" t="s">
        <v>915</v>
      </c>
      <c r="T79" s="278">
        <v>15</v>
      </c>
      <c r="U79" s="283">
        <v>0.53888888888888919</v>
      </c>
      <c r="V79" s="280">
        <v>8.0952380952380949</v>
      </c>
      <c r="W79" s="284" t="s">
        <v>5203</v>
      </c>
      <c r="X79" s="286" t="s">
        <v>912</v>
      </c>
      <c r="Y79" s="278">
        <v>8</v>
      </c>
      <c r="Z79" s="283">
        <v>0.40365079365079354</v>
      </c>
      <c r="AA79" s="280">
        <v>3.2063492063492065</v>
      </c>
      <c r="AB79" s="284" t="s">
        <v>5204</v>
      </c>
      <c r="AC79" s="287" t="s">
        <v>914</v>
      </c>
      <c r="AD79" s="278">
        <v>24</v>
      </c>
      <c r="AE79" s="283">
        <v>0.60190476190476205</v>
      </c>
      <c r="AF79" s="280">
        <v>14.412698412698413</v>
      </c>
      <c r="AG79" s="250" t="s">
        <v>5205</v>
      </c>
    </row>
    <row r="80" spans="1:33" x14ac:dyDescent="0.25">
      <c r="A80" s="248" t="s">
        <v>215</v>
      </c>
      <c r="B80" s="276" t="s">
        <v>5201</v>
      </c>
      <c r="C80" s="250" t="s">
        <v>1103</v>
      </c>
      <c r="D80" s="277">
        <v>64</v>
      </c>
      <c r="E80" s="278">
        <v>66</v>
      </c>
      <c r="F80" s="279">
        <v>48.792500000000004</v>
      </c>
      <c r="G80" s="280">
        <v>32.203125</v>
      </c>
      <c r="H80" s="281">
        <v>58</v>
      </c>
      <c r="I80" s="278">
        <v>0</v>
      </c>
      <c r="J80" s="278">
        <v>6</v>
      </c>
      <c r="K80" s="280">
        <v>0.90625</v>
      </c>
      <c r="L80" s="280">
        <v>0</v>
      </c>
      <c r="M80" s="280">
        <v>9.375E-2</v>
      </c>
      <c r="N80" s="282" t="s">
        <v>913</v>
      </c>
      <c r="O80" s="278">
        <v>19</v>
      </c>
      <c r="P80" s="283">
        <v>0.46390625000000019</v>
      </c>
      <c r="Q80" s="280">
        <v>8.828125</v>
      </c>
      <c r="R80" s="284" t="s">
        <v>5202</v>
      </c>
      <c r="S80" s="285" t="s">
        <v>915</v>
      </c>
      <c r="T80" s="278">
        <v>15</v>
      </c>
      <c r="U80" s="283">
        <v>0.51765624999999993</v>
      </c>
      <c r="V80" s="280">
        <v>7.765625</v>
      </c>
      <c r="W80" s="284" t="s">
        <v>5203</v>
      </c>
      <c r="X80" s="286" t="s">
        <v>912</v>
      </c>
      <c r="Y80" s="278">
        <v>8</v>
      </c>
      <c r="Z80" s="283">
        <v>0.34640624999999997</v>
      </c>
      <c r="AA80" s="280">
        <v>2.75</v>
      </c>
      <c r="AB80" s="284" t="s">
        <v>5204</v>
      </c>
      <c r="AC80" s="287" t="s">
        <v>914</v>
      </c>
      <c r="AD80" s="278">
        <v>24</v>
      </c>
      <c r="AE80" s="283">
        <v>0.53703125000000018</v>
      </c>
      <c r="AF80" s="280">
        <v>12.859375</v>
      </c>
      <c r="AG80" s="250" t="s">
        <v>5205</v>
      </c>
    </row>
    <row r="81" spans="1:33" x14ac:dyDescent="0.25">
      <c r="A81" s="248" t="s">
        <v>216</v>
      </c>
      <c r="B81" s="276" t="s">
        <v>5201</v>
      </c>
      <c r="C81" s="250" t="s">
        <v>1104</v>
      </c>
      <c r="D81" s="277">
        <v>106</v>
      </c>
      <c r="E81" s="278">
        <v>66</v>
      </c>
      <c r="F81" s="279">
        <v>44.282358490566047</v>
      </c>
      <c r="G81" s="280">
        <v>29.226415094339622</v>
      </c>
      <c r="H81" s="281">
        <v>96</v>
      </c>
      <c r="I81" s="278">
        <v>0</v>
      </c>
      <c r="J81" s="278">
        <v>10</v>
      </c>
      <c r="K81" s="280">
        <v>0.90566037735849059</v>
      </c>
      <c r="L81" s="280">
        <v>0</v>
      </c>
      <c r="M81" s="280">
        <v>9.4339622641509441E-2</v>
      </c>
      <c r="N81" s="282" t="s">
        <v>913</v>
      </c>
      <c r="O81" s="278">
        <v>19</v>
      </c>
      <c r="P81" s="283">
        <v>0.41613207547169817</v>
      </c>
      <c r="Q81" s="280">
        <v>7.9056603773584904</v>
      </c>
      <c r="R81" s="284" t="s">
        <v>5202</v>
      </c>
      <c r="S81" s="285" t="s">
        <v>915</v>
      </c>
      <c r="T81" s="278">
        <v>15</v>
      </c>
      <c r="U81" s="283">
        <v>0.42018867924528314</v>
      </c>
      <c r="V81" s="280">
        <v>6.3113207547169807</v>
      </c>
      <c r="W81" s="284" t="s">
        <v>5203</v>
      </c>
      <c r="X81" s="286" t="s">
        <v>912</v>
      </c>
      <c r="Y81" s="278">
        <v>8</v>
      </c>
      <c r="Z81" s="283">
        <v>0.36811320754716992</v>
      </c>
      <c r="AA81" s="280">
        <v>2.9245283018867925</v>
      </c>
      <c r="AB81" s="284" t="s">
        <v>5204</v>
      </c>
      <c r="AC81" s="287" t="s">
        <v>914</v>
      </c>
      <c r="AD81" s="278">
        <v>24</v>
      </c>
      <c r="AE81" s="283">
        <v>0.50443396226415116</v>
      </c>
      <c r="AF81" s="280">
        <v>12.084905660377359</v>
      </c>
      <c r="AG81" s="250" t="s">
        <v>5205</v>
      </c>
    </row>
    <row r="82" spans="1:33" x14ac:dyDescent="0.25">
      <c r="A82" s="248" t="s">
        <v>217</v>
      </c>
      <c r="B82" s="276" t="s">
        <v>5201</v>
      </c>
      <c r="C82" s="250" t="s">
        <v>1105</v>
      </c>
      <c r="D82" s="277">
        <v>107</v>
      </c>
      <c r="E82" s="278">
        <v>66</v>
      </c>
      <c r="F82" s="279">
        <v>47.054672897196241</v>
      </c>
      <c r="G82" s="280">
        <v>31.056074766355142</v>
      </c>
      <c r="H82" s="281">
        <v>103</v>
      </c>
      <c r="I82" s="278">
        <v>0</v>
      </c>
      <c r="J82" s="278">
        <v>4</v>
      </c>
      <c r="K82" s="280">
        <v>0.96261682242990654</v>
      </c>
      <c r="L82" s="280">
        <v>0</v>
      </c>
      <c r="M82" s="280">
        <v>3.7383177570093455E-2</v>
      </c>
      <c r="N82" s="282" t="s">
        <v>913</v>
      </c>
      <c r="O82" s="278">
        <v>19</v>
      </c>
      <c r="P82" s="283">
        <v>0.45121495327102801</v>
      </c>
      <c r="Q82" s="280">
        <v>8.5700934579439245</v>
      </c>
      <c r="R82" s="284" t="s">
        <v>5202</v>
      </c>
      <c r="S82" s="285" t="s">
        <v>915</v>
      </c>
      <c r="T82" s="278">
        <v>15</v>
      </c>
      <c r="U82" s="283">
        <v>0.4497196261682242</v>
      </c>
      <c r="V82" s="280">
        <v>6.7476635514018692</v>
      </c>
      <c r="W82" s="284" t="s">
        <v>5203</v>
      </c>
      <c r="X82" s="286" t="s">
        <v>912</v>
      </c>
      <c r="Y82" s="278">
        <v>8</v>
      </c>
      <c r="Z82" s="283">
        <v>0.37140186915887879</v>
      </c>
      <c r="AA82" s="280">
        <v>2.9532710280373831</v>
      </c>
      <c r="AB82" s="284" t="s">
        <v>5204</v>
      </c>
      <c r="AC82" s="287" t="s">
        <v>914</v>
      </c>
      <c r="AD82" s="278">
        <v>24</v>
      </c>
      <c r="AE82" s="283">
        <v>0.53345794392523371</v>
      </c>
      <c r="AF82" s="280">
        <v>12.785046728971963</v>
      </c>
      <c r="AG82" s="250" t="s">
        <v>5205</v>
      </c>
    </row>
    <row r="83" spans="1:33" x14ac:dyDescent="0.25">
      <c r="A83" s="248" t="s">
        <v>218</v>
      </c>
      <c r="B83" s="276" t="s">
        <v>5201</v>
      </c>
      <c r="C83" s="250" t="s">
        <v>1106</v>
      </c>
      <c r="D83" s="277">
        <v>98</v>
      </c>
      <c r="E83" s="278">
        <v>66</v>
      </c>
      <c r="F83" s="279">
        <v>44.928367346938771</v>
      </c>
      <c r="G83" s="280">
        <v>29.653061224489797</v>
      </c>
      <c r="H83" s="281">
        <v>94</v>
      </c>
      <c r="I83" s="278">
        <v>0</v>
      </c>
      <c r="J83" s="278">
        <v>4</v>
      </c>
      <c r="K83" s="280">
        <v>0.95918367346938771</v>
      </c>
      <c r="L83" s="280">
        <v>0</v>
      </c>
      <c r="M83" s="280">
        <v>4.0816326530612242E-2</v>
      </c>
      <c r="N83" s="282" t="s">
        <v>913</v>
      </c>
      <c r="O83" s="278">
        <v>19</v>
      </c>
      <c r="P83" s="283">
        <v>0.41316326530612235</v>
      </c>
      <c r="Q83" s="280">
        <v>7.8469387755102042</v>
      </c>
      <c r="R83" s="284" t="s">
        <v>5202</v>
      </c>
      <c r="S83" s="285" t="s">
        <v>915</v>
      </c>
      <c r="T83" s="278">
        <v>15</v>
      </c>
      <c r="U83" s="283">
        <v>0.43163265306122417</v>
      </c>
      <c r="V83" s="280">
        <v>6.4795918367346941</v>
      </c>
      <c r="W83" s="284" t="s">
        <v>5203</v>
      </c>
      <c r="X83" s="286" t="s">
        <v>912</v>
      </c>
      <c r="Y83" s="278">
        <v>8</v>
      </c>
      <c r="Z83" s="283">
        <v>0.35061224489795906</v>
      </c>
      <c r="AA83" s="280">
        <v>2.7857142857142856</v>
      </c>
      <c r="AB83" s="284" t="s">
        <v>5204</v>
      </c>
      <c r="AC83" s="287" t="s">
        <v>914</v>
      </c>
      <c r="AD83" s="278">
        <v>24</v>
      </c>
      <c r="AE83" s="283">
        <v>0.52387755102040845</v>
      </c>
      <c r="AF83" s="280">
        <v>12.540816326530612</v>
      </c>
      <c r="AG83" s="250" t="s">
        <v>5205</v>
      </c>
    </row>
    <row r="84" spans="1:33" x14ac:dyDescent="0.25">
      <c r="A84" s="248" t="s">
        <v>5191</v>
      </c>
      <c r="B84" s="276" t="s">
        <v>5201</v>
      </c>
      <c r="C84" s="250" t="s">
        <v>5208</v>
      </c>
      <c r="D84" s="277">
        <v>10</v>
      </c>
      <c r="E84" s="278">
        <v>66</v>
      </c>
      <c r="F84" s="279">
        <v>49.395000000000003</v>
      </c>
      <c r="G84" s="280">
        <v>32.6</v>
      </c>
      <c r="H84" s="281">
        <v>9</v>
      </c>
      <c r="I84" s="278">
        <v>0</v>
      </c>
      <c r="J84" s="278">
        <v>1</v>
      </c>
      <c r="K84" s="280">
        <v>0.9</v>
      </c>
      <c r="L84" s="280">
        <v>0</v>
      </c>
      <c r="M84" s="280">
        <v>0.1</v>
      </c>
      <c r="N84" s="282" t="s">
        <v>913</v>
      </c>
      <c r="O84" s="278">
        <v>19</v>
      </c>
      <c r="P84" s="283">
        <v>0.50600000000000001</v>
      </c>
      <c r="Q84" s="280">
        <v>9.6</v>
      </c>
      <c r="R84" s="284" t="s">
        <v>5202</v>
      </c>
      <c r="S84" s="285" t="s">
        <v>915</v>
      </c>
      <c r="T84" s="278">
        <v>15</v>
      </c>
      <c r="U84" s="283">
        <v>0.48599999999999993</v>
      </c>
      <c r="V84" s="280">
        <v>7.3</v>
      </c>
      <c r="W84" s="284" t="s">
        <v>5203</v>
      </c>
      <c r="X84" s="286" t="s">
        <v>912</v>
      </c>
      <c r="Y84" s="278">
        <v>8</v>
      </c>
      <c r="Z84" s="283">
        <v>0.378</v>
      </c>
      <c r="AA84" s="280">
        <v>3</v>
      </c>
      <c r="AB84" s="284" t="s">
        <v>5204</v>
      </c>
      <c r="AC84" s="287" t="s">
        <v>914</v>
      </c>
      <c r="AD84" s="278">
        <v>24</v>
      </c>
      <c r="AE84" s="283">
        <v>0.53</v>
      </c>
      <c r="AF84" s="280">
        <v>12.7</v>
      </c>
      <c r="AG84" s="250" t="s">
        <v>5205</v>
      </c>
    </row>
    <row r="85" spans="1:33" x14ac:dyDescent="0.25">
      <c r="A85" s="248" t="s">
        <v>821</v>
      </c>
      <c r="B85" s="276" t="s">
        <v>5201</v>
      </c>
      <c r="C85" s="250" t="s">
        <v>1107</v>
      </c>
      <c r="D85" s="277">
        <v>73</v>
      </c>
      <c r="E85" s="278">
        <v>66</v>
      </c>
      <c r="F85" s="279">
        <v>51.867945205479437</v>
      </c>
      <c r="G85" s="280">
        <v>34.232876712328768</v>
      </c>
      <c r="H85" s="281">
        <v>64</v>
      </c>
      <c r="I85" s="278">
        <v>0</v>
      </c>
      <c r="J85" s="278">
        <v>9</v>
      </c>
      <c r="K85" s="280">
        <v>0.87671232876712324</v>
      </c>
      <c r="L85" s="280">
        <v>0</v>
      </c>
      <c r="M85" s="280">
        <v>0.12328767123287671</v>
      </c>
      <c r="N85" s="282" t="s">
        <v>913</v>
      </c>
      <c r="O85" s="278">
        <v>19</v>
      </c>
      <c r="P85" s="283">
        <v>0.47945205479452047</v>
      </c>
      <c r="Q85" s="280">
        <v>9.1095890410958908</v>
      </c>
      <c r="R85" s="284" t="s">
        <v>5202</v>
      </c>
      <c r="S85" s="285" t="s">
        <v>915</v>
      </c>
      <c r="T85" s="278">
        <v>15</v>
      </c>
      <c r="U85" s="283">
        <v>0.54164383561643836</v>
      </c>
      <c r="V85" s="280">
        <v>8.1232876712328768</v>
      </c>
      <c r="W85" s="284" t="s">
        <v>5203</v>
      </c>
      <c r="X85" s="286" t="s">
        <v>912</v>
      </c>
      <c r="Y85" s="278">
        <v>8</v>
      </c>
      <c r="Z85" s="283">
        <v>0.4286301369863012</v>
      </c>
      <c r="AA85" s="280">
        <v>3.4109589041095889</v>
      </c>
      <c r="AB85" s="284" t="s">
        <v>5204</v>
      </c>
      <c r="AC85" s="287" t="s">
        <v>914</v>
      </c>
      <c r="AD85" s="278">
        <v>24</v>
      </c>
      <c r="AE85" s="283">
        <v>0.56726027397260281</v>
      </c>
      <c r="AF85" s="280">
        <v>13.58904109589041</v>
      </c>
      <c r="AG85" s="250" t="s">
        <v>5205</v>
      </c>
    </row>
    <row r="86" spans="1:33" x14ac:dyDescent="0.25">
      <c r="A86" s="248" t="s">
        <v>742</v>
      </c>
      <c r="B86" s="276" t="s">
        <v>5201</v>
      </c>
      <c r="C86" s="250" t="s">
        <v>1109</v>
      </c>
      <c r="D86" s="277">
        <v>98</v>
      </c>
      <c r="E86" s="278">
        <v>66</v>
      </c>
      <c r="F86" s="279">
        <v>60.389999999999986</v>
      </c>
      <c r="G86" s="280">
        <v>39.857142857142854</v>
      </c>
      <c r="H86" s="281">
        <v>72</v>
      </c>
      <c r="I86" s="278">
        <v>0</v>
      </c>
      <c r="J86" s="278">
        <v>26</v>
      </c>
      <c r="K86" s="280">
        <v>0.73469387755102045</v>
      </c>
      <c r="L86" s="280">
        <v>0</v>
      </c>
      <c r="M86" s="280">
        <v>0.26530612244897961</v>
      </c>
      <c r="N86" s="282" t="s">
        <v>913</v>
      </c>
      <c r="O86" s="278">
        <v>19</v>
      </c>
      <c r="P86" s="283">
        <v>0.56816326530612249</v>
      </c>
      <c r="Q86" s="280">
        <v>10.806122448979592</v>
      </c>
      <c r="R86" s="284" t="s">
        <v>5202</v>
      </c>
      <c r="S86" s="285" t="s">
        <v>915</v>
      </c>
      <c r="T86" s="278">
        <v>15</v>
      </c>
      <c r="U86" s="283">
        <v>0.63642857142857123</v>
      </c>
      <c r="V86" s="280">
        <v>9.5510204081632661</v>
      </c>
      <c r="W86" s="284" t="s">
        <v>5203</v>
      </c>
      <c r="X86" s="286" t="s">
        <v>912</v>
      </c>
      <c r="Y86" s="278">
        <v>8</v>
      </c>
      <c r="Z86" s="283">
        <v>0.47326530612244927</v>
      </c>
      <c r="AA86" s="280">
        <v>3.7653061224489797</v>
      </c>
      <c r="AB86" s="284" t="s">
        <v>5204</v>
      </c>
      <c r="AC86" s="287" t="s">
        <v>914</v>
      </c>
      <c r="AD86" s="278">
        <v>24</v>
      </c>
      <c r="AE86" s="283">
        <v>0.65653061224489795</v>
      </c>
      <c r="AF86" s="280">
        <v>15.73469387755102</v>
      </c>
      <c r="AG86" s="250" t="s">
        <v>5205</v>
      </c>
    </row>
    <row r="87" spans="1:33" x14ac:dyDescent="0.25">
      <c r="A87" s="248" t="s">
        <v>741</v>
      </c>
      <c r="B87" s="276" t="s">
        <v>5201</v>
      </c>
      <c r="C87" s="250" t="s">
        <v>5220</v>
      </c>
      <c r="D87" s="277">
        <v>35</v>
      </c>
      <c r="E87" s="278">
        <v>66</v>
      </c>
      <c r="F87" s="279">
        <v>47.272571428571418</v>
      </c>
      <c r="G87" s="280">
        <v>31.2</v>
      </c>
      <c r="H87" s="281">
        <v>34</v>
      </c>
      <c r="I87" s="278">
        <v>0</v>
      </c>
      <c r="J87" s="278">
        <v>1</v>
      </c>
      <c r="K87" s="280">
        <v>0.97142857142857142</v>
      </c>
      <c r="L87" s="280">
        <v>0</v>
      </c>
      <c r="M87" s="280">
        <v>2.8571428571428571E-2</v>
      </c>
      <c r="N87" s="282" t="s">
        <v>913</v>
      </c>
      <c r="O87" s="278">
        <v>19</v>
      </c>
      <c r="P87" s="283">
        <v>0.41685714285714293</v>
      </c>
      <c r="Q87" s="280">
        <v>7.9142857142857146</v>
      </c>
      <c r="R87" s="284" t="s">
        <v>5202</v>
      </c>
      <c r="S87" s="285" t="s">
        <v>915</v>
      </c>
      <c r="T87" s="278">
        <v>15</v>
      </c>
      <c r="U87" s="283">
        <v>0.44371428571428573</v>
      </c>
      <c r="V87" s="280">
        <v>6.6571428571428575</v>
      </c>
      <c r="W87" s="284" t="s">
        <v>5203</v>
      </c>
      <c r="X87" s="286" t="s">
        <v>912</v>
      </c>
      <c r="Y87" s="278">
        <v>8</v>
      </c>
      <c r="Z87" s="283">
        <v>0.38171428571428589</v>
      </c>
      <c r="AA87" s="280">
        <v>3.0285714285714285</v>
      </c>
      <c r="AB87" s="284" t="s">
        <v>5204</v>
      </c>
      <c r="AC87" s="287" t="s">
        <v>914</v>
      </c>
      <c r="AD87" s="278">
        <v>24</v>
      </c>
      <c r="AE87" s="283">
        <v>0.56800000000000006</v>
      </c>
      <c r="AF87" s="280">
        <v>13.6</v>
      </c>
      <c r="AG87" s="250" t="s">
        <v>5205</v>
      </c>
    </row>
    <row r="88" spans="1:33" x14ac:dyDescent="0.25">
      <c r="A88" s="248" t="s">
        <v>220</v>
      </c>
      <c r="B88" s="276" t="s">
        <v>5201</v>
      </c>
      <c r="C88" s="250" t="s">
        <v>1110</v>
      </c>
      <c r="D88" s="277">
        <v>74</v>
      </c>
      <c r="E88" s="278">
        <v>66</v>
      </c>
      <c r="F88" s="279">
        <v>49.160270270270274</v>
      </c>
      <c r="G88" s="280">
        <v>32.445945945945944</v>
      </c>
      <c r="H88" s="281">
        <v>62</v>
      </c>
      <c r="I88" s="278">
        <v>0</v>
      </c>
      <c r="J88" s="278">
        <v>12</v>
      </c>
      <c r="K88" s="280">
        <v>0.83783783783783783</v>
      </c>
      <c r="L88" s="280">
        <v>0</v>
      </c>
      <c r="M88" s="280">
        <v>0.16216216216216217</v>
      </c>
      <c r="N88" s="282" t="s">
        <v>913</v>
      </c>
      <c r="O88" s="278">
        <v>19</v>
      </c>
      <c r="P88" s="283">
        <v>0.46472972972972976</v>
      </c>
      <c r="Q88" s="280">
        <v>8.8378378378378386</v>
      </c>
      <c r="R88" s="284" t="s">
        <v>5202</v>
      </c>
      <c r="S88" s="285" t="s">
        <v>915</v>
      </c>
      <c r="T88" s="278">
        <v>15</v>
      </c>
      <c r="U88" s="283">
        <v>0.49972972972972968</v>
      </c>
      <c r="V88" s="280">
        <v>7.5</v>
      </c>
      <c r="W88" s="284" t="s">
        <v>5203</v>
      </c>
      <c r="X88" s="286" t="s">
        <v>912</v>
      </c>
      <c r="Y88" s="278">
        <v>8</v>
      </c>
      <c r="Z88" s="283">
        <v>0.37797297297297289</v>
      </c>
      <c r="AA88" s="280">
        <v>3</v>
      </c>
      <c r="AB88" s="284" t="s">
        <v>5204</v>
      </c>
      <c r="AC88" s="287" t="s">
        <v>914</v>
      </c>
      <c r="AD88" s="278">
        <v>24</v>
      </c>
      <c r="AE88" s="283">
        <v>0.54662162162162142</v>
      </c>
      <c r="AF88" s="280">
        <v>13.108108108108109</v>
      </c>
      <c r="AG88" s="250" t="s">
        <v>5205</v>
      </c>
    </row>
    <row r="89" spans="1:33" x14ac:dyDescent="0.25">
      <c r="A89" s="248" t="s">
        <v>221</v>
      </c>
      <c r="B89" s="276" t="s">
        <v>5201</v>
      </c>
      <c r="C89" s="250" t="s">
        <v>1111</v>
      </c>
      <c r="D89" s="277">
        <v>59</v>
      </c>
      <c r="E89" s="278">
        <v>66</v>
      </c>
      <c r="F89" s="279">
        <v>41.910847457627113</v>
      </c>
      <c r="G89" s="280">
        <v>27.661016949152543</v>
      </c>
      <c r="H89" s="281">
        <v>59</v>
      </c>
      <c r="I89" s="278">
        <v>0</v>
      </c>
      <c r="J89" s="278">
        <v>0</v>
      </c>
      <c r="K89" s="280">
        <v>1</v>
      </c>
      <c r="L89" s="280">
        <v>0</v>
      </c>
      <c r="M89" s="280">
        <v>0</v>
      </c>
      <c r="N89" s="282" t="s">
        <v>913</v>
      </c>
      <c r="O89" s="278">
        <v>19</v>
      </c>
      <c r="P89" s="283">
        <v>0.39491525423728818</v>
      </c>
      <c r="Q89" s="280">
        <v>7.4915254237288131</v>
      </c>
      <c r="R89" s="284" t="s">
        <v>5202</v>
      </c>
      <c r="S89" s="285" t="s">
        <v>915</v>
      </c>
      <c r="T89" s="278">
        <v>15</v>
      </c>
      <c r="U89" s="283">
        <v>0.40508474576271153</v>
      </c>
      <c r="V89" s="280">
        <v>6.0847457627118642</v>
      </c>
      <c r="W89" s="284" t="s">
        <v>5203</v>
      </c>
      <c r="X89" s="286" t="s">
        <v>912</v>
      </c>
      <c r="Y89" s="278">
        <v>8</v>
      </c>
      <c r="Z89" s="283">
        <v>0.34338983050847455</v>
      </c>
      <c r="AA89" s="280">
        <v>2.7288135593220337</v>
      </c>
      <c r="AB89" s="284" t="s">
        <v>5204</v>
      </c>
      <c r="AC89" s="287" t="s">
        <v>914</v>
      </c>
      <c r="AD89" s="278">
        <v>24</v>
      </c>
      <c r="AE89" s="283">
        <v>0.47389830508474573</v>
      </c>
      <c r="AF89" s="280">
        <v>11.35593220338983</v>
      </c>
      <c r="AG89" s="250" t="s">
        <v>5205</v>
      </c>
    </row>
    <row r="90" spans="1:33" x14ac:dyDescent="0.25">
      <c r="A90" s="248" t="s">
        <v>222</v>
      </c>
      <c r="B90" s="276" t="s">
        <v>5201</v>
      </c>
      <c r="C90" s="250" t="s">
        <v>1112</v>
      </c>
      <c r="D90" s="277">
        <v>25</v>
      </c>
      <c r="E90" s="278">
        <v>66</v>
      </c>
      <c r="F90" s="279">
        <v>43.938800000000001</v>
      </c>
      <c r="G90" s="280">
        <v>29</v>
      </c>
      <c r="H90" s="281">
        <v>25</v>
      </c>
      <c r="I90" s="278">
        <v>0</v>
      </c>
      <c r="J90" s="278">
        <v>0</v>
      </c>
      <c r="K90" s="280">
        <v>1</v>
      </c>
      <c r="L90" s="280">
        <v>0</v>
      </c>
      <c r="M90" s="280">
        <v>0</v>
      </c>
      <c r="N90" s="282" t="s">
        <v>913</v>
      </c>
      <c r="O90" s="278">
        <v>19</v>
      </c>
      <c r="P90" s="283">
        <v>0.4304</v>
      </c>
      <c r="Q90" s="280">
        <v>8.1999999999999993</v>
      </c>
      <c r="R90" s="284" t="s">
        <v>5202</v>
      </c>
      <c r="S90" s="285" t="s">
        <v>915</v>
      </c>
      <c r="T90" s="278">
        <v>15</v>
      </c>
      <c r="U90" s="283">
        <v>0.42080000000000001</v>
      </c>
      <c r="V90" s="280">
        <v>6.32</v>
      </c>
      <c r="W90" s="284" t="s">
        <v>5203</v>
      </c>
      <c r="X90" s="286" t="s">
        <v>912</v>
      </c>
      <c r="Y90" s="278">
        <v>8</v>
      </c>
      <c r="Z90" s="283">
        <v>0.27239999999999998</v>
      </c>
      <c r="AA90" s="280">
        <v>2.16</v>
      </c>
      <c r="AB90" s="284" t="s">
        <v>5204</v>
      </c>
      <c r="AC90" s="287" t="s">
        <v>914</v>
      </c>
      <c r="AD90" s="278">
        <v>24</v>
      </c>
      <c r="AE90" s="283">
        <v>0.51400000000000001</v>
      </c>
      <c r="AF90" s="280">
        <v>12.32</v>
      </c>
      <c r="AG90" s="250" t="s">
        <v>5205</v>
      </c>
    </row>
    <row r="91" spans="1:33" x14ac:dyDescent="0.25">
      <c r="A91" s="248" t="s">
        <v>223</v>
      </c>
      <c r="B91" s="276" t="s">
        <v>5201</v>
      </c>
      <c r="C91" s="250" t="s">
        <v>1113</v>
      </c>
      <c r="D91" s="277">
        <v>85</v>
      </c>
      <c r="E91" s="278">
        <v>66</v>
      </c>
      <c r="F91" s="279">
        <v>41.728588235294119</v>
      </c>
      <c r="G91" s="280">
        <v>27.541176470588237</v>
      </c>
      <c r="H91" s="281">
        <v>83</v>
      </c>
      <c r="I91" s="278">
        <v>0</v>
      </c>
      <c r="J91" s="278">
        <v>2</v>
      </c>
      <c r="K91" s="280">
        <v>0.97647058823529409</v>
      </c>
      <c r="L91" s="280">
        <v>0</v>
      </c>
      <c r="M91" s="280">
        <v>2.3529411764705882E-2</v>
      </c>
      <c r="N91" s="282" t="s">
        <v>913</v>
      </c>
      <c r="O91" s="278">
        <v>19</v>
      </c>
      <c r="P91" s="283">
        <v>0.37317647058823561</v>
      </c>
      <c r="Q91" s="280">
        <v>7.0823529411764703</v>
      </c>
      <c r="R91" s="284" t="s">
        <v>5202</v>
      </c>
      <c r="S91" s="285" t="s">
        <v>915</v>
      </c>
      <c r="T91" s="278">
        <v>15</v>
      </c>
      <c r="U91" s="283">
        <v>0.41000000000000003</v>
      </c>
      <c r="V91" s="280">
        <v>6.1411764705882357</v>
      </c>
      <c r="W91" s="284" t="s">
        <v>5203</v>
      </c>
      <c r="X91" s="286" t="s">
        <v>912</v>
      </c>
      <c r="Y91" s="278">
        <v>8</v>
      </c>
      <c r="Z91" s="283">
        <v>0.31058823529411761</v>
      </c>
      <c r="AA91" s="280">
        <v>2.4588235294117649</v>
      </c>
      <c r="AB91" s="284" t="s">
        <v>5204</v>
      </c>
      <c r="AC91" s="287" t="s">
        <v>914</v>
      </c>
      <c r="AD91" s="278">
        <v>24</v>
      </c>
      <c r="AE91" s="283">
        <v>0.49517647058823516</v>
      </c>
      <c r="AF91" s="280">
        <v>11.858823529411765</v>
      </c>
      <c r="AG91" s="250" t="s">
        <v>5205</v>
      </c>
    </row>
    <row r="92" spans="1:33" x14ac:dyDescent="0.25">
      <c r="A92" s="248" t="s">
        <v>224</v>
      </c>
      <c r="B92" s="276" t="s">
        <v>5201</v>
      </c>
      <c r="C92" s="250" t="s">
        <v>1114</v>
      </c>
      <c r="D92" s="277">
        <v>141</v>
      </c>
      <c r="E92" s="278">
        <v>66</v>
      </c>
      <c r="F92" s="279">
        <v>48.721347517730472</v>
      </c>
      <c r="G92" s="280">
        <v>32.156028368794324</v>
      </c>
      <c r="H92" s="281">
        <v>134</v>
      </c>
      <c r="I92" s="278">
        <v>0</v>
      </c>
      <c r="J92" s="278">
        <v>7</v>
      </c>
      <c r="K92" s="280">
        <v>0.95035460992907805</v>
      </c>
      <c r="L92" s="280">
        <v>0</v>
      </c>
      <c r="M92" s="280">
        <v>4.9645390070921988E-2</v>
      </c>
      <c r="N92" s="282" t="s">
        <v>913</v>
      </c>
      <c r="O92" s="278">
        <v>19</v>
      </c>
      <c r="P92" s="283">
        <v>0.45808510638297867</v>
      </c>
      <c r="Q92" s="280">
        <v>8.7021276595744688</v>
      </c>
      <c r="R92" s="284" t="s">
        <v>5202</v>
      </c>
      <c r="S92" s="285" t="s">
        <v>915</v>
      </c>
      <c r="T92" s="278">
        <v>15</v>
      </c>
      <c r="U92" s="283">
        <v>0.48624113475177294</v>
      </c>
      <c r="V92" s="280">
        <v>7.2907801418439719</v>
      </c>
      <c r="W92" s="284" t="s">
        <v>5203</v>
      </c>
      <c r="X92" s="286" t="s">
        <v>912</v>
      </c>
      <c r="Y92" s="278">
        <v>8</v>
      </c>
      <c r="Z92" s="283">
        <v>0.37581560283687981</v>
      </c>
      <c r="AA92" s="280">
        <v>2.9858156028368796</v>
      </c>
      <c r="AB92" s="284" t="s">
        <v>5204</v>
      </c>
      <c r="AC92" s="287" t="s">
        <v>914</v>
      </c>
      <c r="AD92" s="278">
        <v>24</v>
      </c>
      <c r="AE92" s="283">
        <v>0.55028368794326266</v>
      </c>
      <c r="AF92" s="280">
        <v>13.177304964539006</v>
      </c>
      <c r="AG92" s="250" t="s">
        <v>5205</v>
      </c>
    </row>
    <row r="93" spans="1:33" x14ac:dyDescent="0.25">
      <c r="A93" s="248" t="s">
        <v>225</v>
      </c>
      <c r="B93" s="276" t="s">
        <v>5201</v>
      </c>
      <c r="C93" s="250" t="s">
        <v>1115</v>
      </c>
      <c r="D93" s="277">
        <v>164</v>
      </c>
      <c r="E93" s="278">
        <v>66</v>
      </c>
      <c r="F93" s="279">
        <v>52.734817073170724</v>
      </c>
      <c r="G93" s="280">
        <v>34.804878048780488</v>
      </c>
      <c r="H93" s="281">
        <v>148</v>
      </c>
      <c r="I93" s="278">
        <v>0</v>
      </c>
      <c r="J93" s="278">
        <v>16</v>
      </c>
      <c r="K93" s="280">
        <v>0.90243902439024393</v>
      </c>
      <c r="L93" s="280">
        <v>0</v>
      </c>
      <c r="M93" s="280">
        <v>9.7560975609756101E-2</v>
      </c>
      <c r="N93" s="282" t="s">
        <v>913</v>
      </c>
      <c r="O93" s="278">
        <v>19</v>
      </c>
      <c r="P93" s="283">
        <v>0.48140243902439001</v>
      </c>
      <c r="Q93" s="280">
        <v>9.1402439024390247</v>
      </c>
      <c r="R93" s="284" t="s">
        <v>5202</v>
      </c>
      <c r="S93" s="285" t="s">
        <v>915</v>
      </c>
      <c r="T93" s="278">
        <v>15</v>
      </c>
      <c r="U93" s="283">
        <v>0.5500609756097562</v>
      </c>
      <c r="V93" s="280">
        <v>8.2560975609756095</v>
      </c>
      <c r="W93" s="284" t="s">
        <v>5203</v>
      </c>
      <c r="X93" s="286" t="s">
        <v>912</v>
      </c>
      <c r="Y93" s="278">
        <v>8</v>
      </c>
      <c r="Z93" s="283">
        <v>0.39932926829268334</v>
      </c>
      <c r="AA93" s="280">
        <v>3.1768292682926829</v>
      </c>
      <c r="AB93" s="284" t="s">
        <v>5204</v>
      </c>
      <c r="AC93" s="287" t="s">
        <v>914</v>
      </c>
      <c r="AD93" s="278">
        <v>24</v>
      </c>
      <c r="AE93" s="283">
        <v>0.59396341463414626</v>
      </c>
      <c r="AF93" s="280">
        <v>14.231707317073171</v>
      </c>
      <c r="AG93" s="250" t="s">
        <v>5205</v>
      </c>
    </row>
    <row r="94" spans="1:33" x14ac:dyDescent="0.25">
      <c r="A94" s="248" t="s">
        <v>226</v>
      </c>
      <c r="B94" s="276" t="s">
        <v>5201</v>
      </c>
      <c r="C94" s="250" t="s">
        <v>1116</v>
      </c>
      <c r="D94" s="277">
        <v>26</v>
      </c>
      <c r="E94" s="278">
        <v>66</v>
      </c>
      <c r="F94" s="279">
        <v>38.984999999999999</v>
      </c>
      <c r="G94" s="280">
        <v>25.73076923076923</v>
      </c>
      <c r="H94" s="281">
        <v>26</v>
      </c>
      <c r="I94" s="278">
        <v>0</v>
      </c>
      <c r="J94" s="278">
        <v>0</v>
      </c>
      <c r="K94" s="280">
        <v>1</v>
      </c>
      <c r="L94" s="280">
        <v>0</v>
      </c>
      <c r="M94" s="280">
        <v>0</v>
      </c>
      <c r="N94" s="282" t="s">
        <v>913</v>
      </c>
      <c r="O94" s="278">
        <v>19</v>
      </c>
      <c r="P94" s="283">
        <v>0.35038461538461535</v>
      </c>
      <c r="Q94" s="280">
        <v>6.6538461538461542</v>
      </c>
      <c r="R94" s="284" t="s">
        <v>5202</v>
      </c>
      <c r="S94" s="285" t="s">
        <v>915</v>
      </c>
      <c r="T94" s="278">
        <v>15</v>
      </c>
      <c r="U94" s="283">
        <v>0.36384615384615387</v>
      </c>
      <c r="V94" s="280">
        <v>5.4615384615384617</v>
      </c>
      <c r="W94" s="284" t="s">
        <v>5203</v>
      </c>
      <c r="X94" s="286" t="s">
        <v>912</v>
      </c>
      <c r="Y94" s="278">
        <v>8</v>
      </c>
      <c r="Z94" s="283">
        <v>0.29038461538461535</v>
      </c>
      <c r="AA94" s="280">
        <v>2.3076923076923075</v>
      </c>
      <c r="AB94" s="284" t="s">
        <v>5204</v>
      </c>
      <c r="AC94" s="287" t="s">
        <v>914</v>
      </c>
      <c r="AD94" s="278">
        <v>24</v>
      </c>
      <c r="AE94" s="283">
        <v>0.47115384615384615</v>
      </c>
      <c r="AF94" s="280">
        <v>11.307692307692308</v>
      </c>
      <c r="AG94" s="250" t="s">
        <v>5205</v>
      </c>
    </row>
    <row r="95" spans="1:33" x14ac:dyDescent="0.25">
      <c r="A95" s="248" t="s">
        <v>227</v>
      </c>
      <c r="B95" s="276" t="s">
        <v>5201</v>
      </c>
      <c r="C95" s="250" t="s">
        <v>1117</v>
      </c>
      <c r="D95" s="277">
        <v>140</v>
      </c>
      <c r="E95" s="278">
        <v>66</v>
      </c>
      <c r="F95" s="279">
        <v>51.233999999999973</v>
      </c>
      <c r="G95" s="280">
        <v>33.814285714285717</v>
      </c>
      <c r="H95" s="281">
        <v>127</v>
      </c>
      <c r="I95" s="278">
        <v>0</v>
      </c>
      <c r="J95" s="278">
        <v>13</v>
      </c>
      <c r="K95" s="280">
        <v>0.90714285714285714</v>
      </c>
      <c r="L95" s="280">
        <v>0</v>
      </c>
      <c r="M95" s="280">
        <v>9.285714285714286E-2</v>
      </c>
      <c r="N95" s="282" t="s">
        <v>913</v>
      </c>
      <c r="O95" s="278">
        <v>19</v>
      </c>
      <c r="P95" s="283">
        <v>0.49457142857142866</v>
      </c>
      <c r="Q95" s="280">
        <v>9.3928571428571423</v>
      </c>
      <c r="R95" s="284" t="s">
        <v>5202</v>
      </c>
      <c r="S95" s="285" t="s">
        <v>915</v>
      </c>
      <c r="T95" s="278">
        <v>15</v>
      </c>
      <c r="U95" s="283">
        <v>0.50085714285714267</v>
      </c>
      <c r="V95" s="280">
        <v>7.5142857142857142</v>
      </c>
      <c r="W95" s="284" t="s">
        <v>5203</v>
      </c>
      <c r="X95" s="286" t="s">
        <v>912</v>
      </c>
      <c r="Y95" s="278">
        <v>8</v>
      </c>
      <c r="Z95" s="283">
        <v>0.39435714285714329</v>
      </c>
      <c r="AA95" s="280">
        <v>3.1357142857142857</v>
      </c>
      <c r="AB95" s="284" t="s">
        <v>5204</v>
      </c>
      <c r="AC95" s="287" t="s">
        <v>914</v>
      </c>
      <c r="AD95" s="278">
        <v>24</v>
      </c>
      <c r="AE95" s="283">
        <v>0.57471428571428573</v>
      </c>
      <c r="AF95" s="280">
        <v>13.771428571428572</v>
      </c>
      <c r="AG95" s="250" t="s">
        <v>5205</v>
      </c>
    </row>
    <row r="96" spans="1:33" x14ac:dyDescent="0.25">
      <c r="A96" s="248" t="s">
        <v>228</v>
      </c>
      <c r="B96" s="276" t="s">
        <v>5201</v>
      </c>
      <c r="C96" s="250" t="s">
        <v>1118</v>
      </c>
      <c r="D96" s="277">
        <v>273</v>
      </c>
      <c r="E96" s="278">
        <v>66</v>
      </c>
      <c r="F96" s="279">
        <v>44.188681318681319</v>
      </c>
      <c r="G96" s="280">
        <v>29.164835164835164</v>
      </c>
      <c r="H96" s="281">
        <v>261</v>
      </c>
      <c r="I96" s="278">
        <v>0</v>
      </c>
      <c r="J96" s="278">
        <v>12</v>
      </c>
      <c r="K96" s="280">
        <v>0.95604395604395609</v>
      </c>
      <c r="L96" s="280">
        <v>0</v>
      </c>
      <c r="M96" s="280">
        <v>4.3956043956043959E-2</v>
      </c>
      <c r="N96" s="282" t="s">
        <v>913</v>
      </c>
      <c r="O96" s="278">
        <v>19</v>
      </c>
      <c r="P96" s="283">
        <v>0.41926739926739909</v>
      </c>
      <c r="Q96" s="280">
        <v>7.9633699633699635</v>
      </c>
      <c r="R96" s="284" t="s">
        <v>5202</v>
      </c>
      <c r="S96" s="285" t="s">
        <v>915</v>
      </c>
      <c r="T96" s="278">
        <v>15</v>
      </c>
      <c r="U96" s="283">
        <v>0.43633699633699669</v>
      </c>
      <c r="V96" s="280">
        <v>6.542124542124542</v>
      </c>
      <c r="W96" s="284" t="s">
        <v>5203</v>
      </c>
      <c r="X96" s="286" t="s">
        <v>912</v>
      </c>
      <c r="Y96" s="278">
        <v>8</v>
      </c>
      <c r="Z96" s="283">
        <v>0.31549450549450547</v>
      </c>
      <c r="AA96" s="280">
        <v>2.5054945054945055</v>
      </c>
      <c r="AB96" s="284" t="s">
        <v>5204</v>
      </c>
      <c r="AC96" s="287" t="s">
        <v>914</v>
      </c>
      <c r="AD96" s="278">
        <v>24</v>
      </c>
      <c r="AE96" s="283">
        <v>0.50703296703296652</v>
      </c>
      <c r="AF96" s="280">
        <v>12.153846153846153</v>
      </c>
      <c r="AG96" s="250" t="s">
        <v>5205</v>
      </c>
    </row>
    <row r="97" spans="1:33" x14ac:dyDescent="0.25">
      <c r="A97" s="248" t="s">
        <v>229</v>
      </c>
      <c r="B97" s="276" t="s">
        <v>5201</v>
      </c>
      <c r="C97" s="250" t="s">
        <v>1119</v>
      </c>
      <c r="D97" s="277">
        <v>77</v>
      </c>
      <c r="E97" s="278">
        <v>66</v>
      </c>
      <c r="F97" s="279">
        <v>45.316233766233751</v>
      </c>
      <c r="G97" s="280">
        <v>29.90909090909091</v>
      </c>
      <c r="H97" s="281">
        <v>75</v>
      </c>
      <c r="I97" s="278">
        <v>0</v>
      </c>
      <c r="J97" s="278">
        <v>2</v>
      </c>
      <c r="K97" s="280">
        <v>0.97402597402597402</v>
      </c>
      <c r="L97" s="280">
        <v>0</v>
      </c>
      <c r="M97" s="280">
        <v>2.5974025974025976E-2</v>
      </c>
      <c r="N97" s="282" t="s">
        <v>913</v>
      </c>
      <c r="O97" s="278">
        <v>19</v>
      </c>
      <c r="P97" s="283">
        <v>0.41935064935064953</v>
      </c>
      <c r="Q97" s="280">
        <v>7.9610389610389607</v>
      </c>
      <c r="R97" s="284" t="s">
        <v>5202</v>
      </c>
      <c r="S97" s="285" t="s">
        <v>915</v>
      </c>
      <c r="T97" s="278">
        <v>15</v>
      </c>
      <c r="U97" s="283">
        <v>0.43792207792207782</v>
      </c>
      <c r="V97" s="280">
        <v>6.5584415584415581</v>
      </c>
      <c r="W97" s="284" t="s">
        <v>5203</v>
      </c>
      <c r="X97" s="286" t="s">
        <v>912</v>
      </c>
      <c r="Y97" s="278">
        <v>8</v>
      </c>
      <c r="Z97" s="283">
        <v>0.33831168831168823</v>
      </c>
      <c r="AA97" s="280">
        <v>2.6883116883116882</v>
      </c>
      <c r="AB97" s="284" t="s">
        <v>5204</v>
      </c>
      <c r="AC97" s="287" t="s">
        <v>914</v>
      </c>
      <c r="AD97" s="278">
        <v>24</v>
      </c>
      <c r="AE97" s="283">
        <v>0.52974025974025996</v>
      </c>
      <c r="AF97" s="280">
        <v>12.7012987012987</v>
      </c>
      <c r="AG97" s="250" t="s">
        <v>5205</v>
      </c>
    </row>
    <row r="98" spans="1:33" x14ac:dyDescent="0.25">
      <c r="A98" s="248" t="s">
        <v>230</v>
      </c>
      <c r="B98" s="276" t="s">
        <v>5201</v>
      </c>
      <c r="C98" s="250" t="s">
        <v>1120</v>
      </c>
      <c r="D98" s="277">
        <v>77</v>
      </c>
      <c r="E98" s="278">
        <v>66</v>
      </c>
      <c r="F98" s="279">
        <v>47.087402597402601</v>
      </c>
      <c r="G98" s="280">
        <v>31.077922077922079</v>
      </c>
      <c r="H98" s="281">
        <v>73</v>
      </c>
      <c r="I98" s="278">
        <v>0</v>
      </c>
      <c r="J98" s="278">
        <v>4</v>
      </c>
      <c r="K98" s="280">
        <v>0.94805194805194803</v>
      </c>
      <c r="L98" s="280">
        <v>0</v>
      </c>
      <c r="M98" s="280">
        <v>5.1948051948051951E-2</v>
      </c>
      <c r="N98" s="282" t="s">
        <v>913</v>
      </c>
      <c r="O98" s="278">
        <v>19</v>
      </c>
      <c r="P98" s="283">
        <v>0.44246753246753256</v>
      </c>
      <c r="Q98" s="280">
        <v>8.4155844155844157</v>
      </c>
      <c r="R98" s="284" t="s">
        <v>5202</v>
      </c>
      <c r="S98" s="285" t="s">
        <v>915</v>
      </c>
      <c r="T98" s="278">
        <v>15</v>
      </c>
      <c r="U98" s="283">
        <v>0.47844155844155828</v>
      </c>
      <c r="V98" s="280">
        <v>7.1818181818181817</v>
      </c>
      <c r="W98" s="284" t="s">
        <v>5203</v>
      </c>
      <c r="X98" s="286" t="s">
        <v>912</v>
      </c>
      <c r="Y98" s="278">
        <v>8</v>
      </c>
      <c r="Z98" s="283">
        <v>0.34493506493506482</v>
      </c>
      <c r="AA98" s="280">
        <v>2.7402597402597402</v>
      </c>
      <c r="AB98" s="284" t="s">
        <v>5204</v>
      </c>
      <c r="AC98" s="287" t="s">
        <v>914</v>
      </c>
      <c r="AD98" s="278">
        <v>24</v>
      </c>
      <c r="AE98" s="283">
        <v>0.53129870129870116</v>
      </c>
      <c r="AF98" s="280">
        <v>12.74025974025974</v>
      </c>
      <c r="AG98" s="250" t="s">
        <v>5205</v>
      </c>
    </row>
    <row r="99" spans="1:33" x14ac:dyDescent="0.25">
      <c r="A99" s="248" t="s">
        <v>231</v>
      </c>
      <c r="B99" s="276" t="s">
        <v>5201</v>
      </c>
      <c r="C99" s="250" t="s">
        <v>1121</v>
      </c>
      <c r="D99" s="277">
        <v>90</v>
      </c>
      <c r="E99" s="278">
        <v>66</v>
      </c>
      <c r="F99" s="279">
        <v>48.855111111111093</v>
      </c>
      <c r="G99" s="280">
        <v>32.244444444444447</v>
      </c>
      <c r="H99" s="281">
        <v>81</v>
      </c>
      <c r="I99" s="278">
        <v>0</v>
      </c>
      <c r="J99" s="278">
        <v>9</v>
      </c>
      <c r="K99" s="280">
        <v>0.9</v>
      </c>
      <c r="L99" s="280">
        <v>0</v>
      </c>
      <c r="M99" s="280">
        <v>0.1</v>
      </c>
      <c r="N99" s="282" t="s">
        <v>913</v>
      </c>
      <c r="O99" s="278">
        <v>19</v>
      </c>
      <c r="P99" s="283">
        <v>0.44033333333333313</v>
      </c>
      <c r="Q99" s="280">
        <v>8.3666666666666671</v>
      </c>
      <c r="R99" s="284" t="s">
        <v>5202</v>
      </c>
      <c r="S99" s="285" t="s">
        <v>915</v>
      </c>
      <c r="T99" s="278">
        <v>15</v>
      </c>
      <c r="U99" s="283">
        <v>0.49044444444444452</v>
      </c>
      <c r="V99" s="280">
        <v>7.3555555555555552</v>
      </c>
      <c r="W99" s="284" t="s">
        <v>5203</v>
      </c>
      <c r="X99" s="286" t="s">
        <v>912</v>
      </c>
      <c r="Y99" s="278">
        <v>8</v>
      </c>
      <c r="Z99" s="283">
        <v>0.38144444444444453</v>
      </c>
      <c r="AA99" s="280">
        <v>3.0333333333333332</v>
      </c>
      <c r="AB99" s="284" t="s">
        <v>5204</v>
      </c>
      <c r="AC99" s="287" t="s">
        <v>914</v>
      </c>
      <c r="AD99" s="278">
        <v>24</v>
      </c>
      <c r="AE99" s="283">
        <v>0.56277777777777771</v>
      </c>
      <c r="AF99" s="280">
        <v>13.488888888888889</v>
      </c>
      <c r="AG99" s="250" t="s">
        <v>5205</v>
      </c>
    </row>
    <row r="100" spans="1:33" x14ac:dyDescent="0.25">
      <c r="A100" s="248" t="s">
        <v>232</v>
      </c>
      <c r="B100" s="276" t="s">
        <v>5201</v>
      </c>
      <c r="C100" s="250" t="s">
        <v>1122</v>
      </c>
      <c r="D100" s="277">
        <v>66</v>
      </c>
      <c r="E100" s="278">
        <v>66</v>
      </c>
      <c r="F100" s="279">
        <v>53.581363636363633</v>
      </c>
      <c r="G100" s="280">
        <v>35.363636363636367</v>
      </c>
      <c r="H100" s="281">
        <v>55</v>
      </c>
      <c r="I100" s="278">
        <v>0</v>
      </c>
      <c r="J100" s="278">
        <v>11</v>
      </c>
      <c r="K100" s="280">
        <v>0.83333333333333337</v>
      </c>
      <c r="L100" s="280">
        <v>0</v>
      </c>
      <c r="M100" s="280">
        <v>0.16666666666666666</v>
      </c>
      <c r="N100" s="282" t="s">
        <v>913</v>
      </c>
      <c r="O100" s="278">
        <v>19</v>
      </c>
      <c r="P100" s="283">
        <v>0.50181818181818194</v>
      </c>
      <c r="Q100" s="280">
        <v>9.5303030303030312</v>
      </c>
      <c r="R100" s="284" t="s">
        <v>5202</v>
      </c>
      <c r="S100" s="285" t="s">
        <v>915</v>
      </c>
      <c r="T100" s="278">
        <v>15</v>
      </c>
      <c r="U100" s="283">
        <v>0.52833333333333343</v>
      </c>
      <c r="V100" s="280">
        <v>7.9242424242424239</v>
      </c>
      <c r="W100" s="284" t="s">
        <v>5203</v>
      </c>
      <c r="X100" s="286" t="s">
        <v>912</v>
      </c>
      <c r="Y100" s="278">
        <v>8</v>
      </c>
      <c r="Z100" s="283">
        <v>0.44727272727272716</v>
      </c>
      <c r="AA100" s="280">
        <v>3.5606060606060606</v>
      </c>
      <c r="AB100" s="284" t="s">
        <v>5204</v>
      </c>
      <c r="AC100" s="287" t="s">
        <v>914</v>
      </c>
      <c r="AD100" s="278">
        <v>24</v>
      </c>
      <c r="AE100" s="283">
        <v>0.59878787878787887</v>
      </c>
      <c r="AF100" s="280">
        <v>14.348484848484848</v>
      </c>
      <c r="AG100" s="250" t="s">
        <v>5205</v>
      </c>
    </row>
    <row r="101" spans="1:33" x14ac:dyDescent="0.25">
      <c r="A101" s="248" t="s">
        <v>233</v>
      </c>
      <c r="B101" s="276" t="s">
        <v>5201</v>
      </c>
      <c r="C101" s="250" t="s">
        <v>1123</v>
      </c>
      <c r="D101" s="277">
        <v>139</v>
      </c>
      <c r="E101" s="278">
        <v>66</v>
      </c>
      <c r="F101" s="279">
        <v>45.737841726618718</v>
      </c>
      <c r="G101" s="280">
        <v>30.187050359712231</v>
      </c>
      <c r="H101" s="281">
        <v>128</v>
      </c>
      <c r="I101" s="278">
        <v>0</v>
      </c>
      <c r="J101" s="278">
        <v>11</v>
      </c>
      <c r="K101" s="280">
        <v>0.92086330935251803</v>
      </c>
      <c r="L101" s="280">
        <v>0</v>
      </c>
      <c r="M101" s="280">
        <v>7.9136690647482008E-2</v>
      </c>
      <c r="N101" s="282" t="s">
        <v>913</v>
      </c>
      <c r="O101" s="278">
        <v>19</v>
      </c>
      <c r="P101" s="283">
        <v>0.42697841726618718</v>
      </c>
      <c r="Q101" s="280">
        <v>8.1079136690647484</v>
      </c>
      <c r="R101" s="284" t="s">
        <v>5202</v>
      </c>
      <c r="S101" s="285" t="s">
        <v>915</v>
      </c>
      <c r="T101" s="278">
        <v>15</v>
      </c>
      <c r="U101" s="283">
        <v>0.4436690647482015</v>
      </c>
      <c r="V101" s="280">
        <v>6.6474820143884896</v>
      </c>
      <c r="W101" s="284" t="s">
        <v>5203</v>
      </c>
      <c r="X101" s="286" t="s">
        <v>912</v>
      </c>
      <c r="Y101" s="278">
        <v>8</v>
      </c>
      <c r="Z101" s="283">
        <v>0.34863309352518024</v>
      </c>
      <c r="AA101" s="280">
        <v>2.7697841726618706</v>
      </c>
      <c r="AB101" s="284" t="s">
        <v>5204</v>
      </c>
      <c r="AC101" s="287" t="s">
        <v>914</v>
      </c>
      <c r="AD101" s="278">
        <v>24</v>
      </c>
      <c r="AE101" s="283">
        <v>0.52820143884892057</v>
      </c>
      <c r="AF101" s="280">
        <v>12.661870503597122</v>
      </c>
      <c r="AG101" s="250" t="s">
        <v>5205</v>
      </c>
    </row>
    <row r="102" spans="1:33" x14ac:dyDescent="0.25">
      <c r="A102" s="248" t="s">
        <v>234</v>
      </c>
      <c r="B102" s="276" t="s">
        <v>5201</v>
      </c>
      <c r="C102" s="250" t="s">
        <v>1124</v>
      </c>
      <c r="D102" s="277">
        <v>92</v>
      </c>
      <c r="E102" s="278">
        <v>66</v>
      </c>
      <c r="F102" s="279">
        <v>49.884673913043471</v>
      </c>
      <c r="G102" s="280">
        <v>32.923913043478258</v>
      </c>
      <c r="H102" s="281">
        <v>90</v>
      </c>
      <c r="I102" s="278">
        <v>0</v>
      </c>
      <c r="J102" s="278">
        <v>2</v>
      </c>
      <c r="K102" s="280">
        <v>0.97826086956521741</v>
      </c>
      <c r="L102" s="280">
        <v>0</v>
      </c>
      <c r="M102" s="280">
        <v>2.1739130434782608E-2</v>
      </c>
      <c r="N102" s="282" t="s">
        <v>913</v>
      </c>
      <c r="O102" s="278">
        <v>19</v>
      </c>
      <c r="P102" s="283">
        <v>0.4802173913043476</v>
      </c>
      <c r="Q102" s="280">
        <v>9.1195652173913047</v>
      </c>
      <c r="R102" s="284" t="s">
        <v>5202</v>
      </c>
      <c r="S102" s="285" t="s">
        <v>915</v>
      </c>
      <c r="T102" s="278">
        <v>15</v>
      </c>
      <c r="U102" s="283">
        <v>0.47880434782608672</v>
      </c>
      <c r="V102" s="280">
        <v>7.1847826086956523</v>
      </c>
      <c r="W102" s="284" t="s">
        <v>5203</v>
      </c>
      <c r="X102" s="286" t="s">
        <v>912</v>
      </c>
      <c r="Y102" s="278">
        <v>8</v>
      </c>
      <c r="Z102" s="283">
        <v>0.35891304347826075</v>
      </c>
      <c r="AA102" s="280">
        <v>2.847826086956522</v>
      </c>
      <c r="AB102" s="284" t="s">
        <v>5204</v>
      </c>
      <c r="AC102" s="287" t="s">
        <v>914</v>
      </c>
      <c r="AD102" s="278">
        <v>24</v>
      </c>
      <c r="AE102" s="283">
        <v>0.57489130434782643</v>
      </c>
      <c r="AF102" s="280">
        <v>13.771739130434783</v>
      </c>
      <c r="AG102" s="250" t="s">
        <v>5205</v>
      </c>
    </row>
    <row r="103" spans="1:33" x14ac:dyDescent="0.25">
      <c r="A103" s="248" t="s">
        <v>235</v>
      </c>
      <c r="B103" s="276" t="s">
        <v>5201</v>
      </c>
      <c r="C103" s="250" t="s">
        <v>1125</v>
      </c>
      <c r="D103" s="277">
        <v>61</v>
      </c>
      <c r="E103" s="278">
        <v>66</v>
      </c>
      <c r="F103" s="279">
        <v>40.013934426229518</v>
      </c>
      <c r="G103" s="280">
        <v>26.409836065573771</v>
      </c>
      <c r="H103" s="281">
        <v>60</v>
      </c>
      <c r="I103" s="278">
        <v>0</v>
      </c>
      <c r="J103" s="278">
        <v>1</v>
      </c>
      <c r="K103" s="280">
        <v>0.98360655737704916</v>
      </c>
      <c r="L103" s="280">
        <v>0</v>
      </c>
      <c r="M103" s="280">
        <v>1.6393442622950821E-2</v>
      </c>
      <c r="N103" s="282" t="s">
        <v>913</v>
      </c>
      <c r="O103" s="278">
        <v>19</v>
      </c>
      <c r="P103" s="283">
        <v>0.35852459016393462</v>
      </c>
      <c r="Q103" s="280">
        <v>6.8032786885245899</v>
      </c>
      <c r="R103" s="284" t="s">
        <v>5202</v>
      </c>
      <c r="S103" s="285" t="s">
        <v>915</v>
      </c>
      <c r="T103" s="278">
        <v>15</v>
      </c>
      <c r="U103" s="283">
        <v>0.39737704918032762</v>
      </c>
      <c r="V103" s="280">
        <v>5.9508196721311473</v>
      </c>
      <c r="W103" s="284" t="s">
        <v>5203</v>
      </c>
      <c r="X103" s="286" t="s">
        <v>912</v>
      </c>
      <c r="Y103" s="278">
        <v>8</v>
      </c>
      <c r="Z103" s="283">
        <v>0.28737704918032797</v>
      </c>
      <c r="AA103" s="280">
        <v>2.278688524590164</v>
      </c>
      <c r="AB103" s="284" t="s">
        <v>5204</v>
      </c>
      <c r="AC103" s="287" t="s">
        <v>914</v>
      </c>
      <c r="AD103" s="278">
        <v>24</v>
      </c>
      <c r="AE103" s="283">
        <v>0.47491803278688516</v>
      </c>
      <c r="AF103" s="280">
        <v>11.377049180327869</v>
      </c>
      <c r="AG103" s="250" t="s">
        <v>5205</v>
      </c>
    </row>
    <row r="104" spans="1:33" x14ac:dyDescent="0.25">
      <c r="A104" s="248" t="s">
        <v>237</v>
      </c>
      <c r="B104" s="276" t="s">
        <v>5201</v>
      </c>
      <c r="C104" s="250" t="s">
        <v>1127</v>
      </c>
      <c r="D104" s="277">
        <v>239</v>
      </c>
      <c r="E104" s="278">
        <v>66</v>
      </c>
      <c r="F104" s="279">
        <v>39.589790794979073</v>
      </c>
      <c r="G104" s="280">
        <v>26.12970711297071</v>
      </c>
      <c r="H104" s="281">
        <v>237</v>
      </c>
      <c r="I104" s="278">
        <v>0</v>
      </c>
      <c r="J104" s="278">
        <v>2</v>
      </c>
      <c r="K104" s="280">
        <v>0.99163179916317989</v>
      </c>
      <c r="L104" s="280">
        <v>0</v>
      </c>
      <c r="M104" s="280">
        <v>8.368200836820083E-3</v>
      </c>
      <c r="N104" s="282" t="s">
        <v>913</v>
      </c>
      <c r="O104" s="278">
        <v>19</v>
      </c>
      <c r="P104" s="283">
        <v>0.35887029288702915</v>
      </c>
      <c r="Q104" s="280">
        <v>6.8075313807531384</v>
      </c>
      <c r="R104" s="284" t="s">
        <v>5202</v>
      </c>
      <c r="S104" s="285" t="s">
        <v>915</v>
      </c>
      <c r="T104" s="278">
        <v>15</v>
      </c>
      <c r="U104" s="283">
        <v>0.3998744769874476</v>
      </c>
      <c r="V104" s="280">
        <v>6</v>
      </c>
      <c r="W104" s="284" t="s">
        <v>5203</v>
      </c>
      <c r="X104" s="286" t="s">
        <v>912</v>
      </c>
      <c r="Y104" s="278">
        <v>8</v>
      </c>
      <c r="Z104" s="283">
        <v>0.27225941422594174</v>
      </c>
      <c r="AA104" s="280">
        <v>2.1589958158995817</v>
      </c>
      <c r="AB104" s="284" t="s">
        <v>5204</v>
      </c>
      <c r="AC104" s="287" t="s">
        <v>914</v>
      </c>
      <c r="AD104" s="278">
        <v>24</v>
      </c>
      <c r="AE104" s="283">
        <v>0.46594142259414212</v>
      </c>
      <c r="AF104" s="280">
        <v>11.163179916317992</v>
      </c>
      <c r="AG104" s="250" t="s">
        <v>5205</v>
      </c>
    </row>
    <row r="105" spans="1:33" x14ac:dyDescent="0.25">
      <c r="A105" s="294" t="s">
        <v>239</v>
      </c>
      <c r="B105" s="276" t="s">
        <v>5201</v>
      </c>
      <c r="C105" s="340" t="s">
        <v>1129</v>
      </c>
      <c r="D105" s="277">
        <v>100</v>
      </c>
      <c r="E105" s="278">
        <v>66</v>
      </c>
      <c r="F105" s="279">
        <v>54.94</v>
      </c>
      <c r="G105" s="280"/>
      <c r="H105" s="281"/>
      <c r="I105" s="278"/>
      <c r="J105" s="278"/>
      <c r="K105" s="280"/>
      <c r="L105" s="280"/>
      <c r="M105" s="280"/>
      <c r="N105" s="282" t="s">
        <v>913</v>
      </c>
      <c r="O105" s="278">
        <v>19</v>
      </c>
      <c r="P105" s="283">
        <v>0.50949999999999995</v>
      </c>
      <c r="Q105" s="280"/>
      <c r="R105" s="284" t="s">
        <v>5202</v>
      </c>
      <c r="S105" s="285" t="s">
        <v>915</v>
      </c>
      <c r="T105" s="278">
        <v>15</v>
      </c>
      <c r="U105" s="283">
        <v>0.53269999999999995</v>
      </c>
      <c r="V105" s="280"/>
      <c r="W105" s="284" t="s">
        <v>5203</v>
      </c>
      <c r="X105" s="286" t="s">
        <v>912</v>
      </c>
      <c r="Y105" s="278">
        <v>8</v>
      </c>
      <c r="Z105" s="283">
        <v>0.435</v>
      </c>
      <c r="AA105" s="280"/>
      <c r="AB105" s="284" t="s">
        <v>5204</v>
      </c>
      <c r="AC105" s="287" t="s">
        <v>914</v>
      </c>
      <c r="AD105" s="278">
        <v>24</v>
      </c>
      <c r="AE105" s="283">
        <v>0.62960000000000005</v>
      </c>
      <c r="AF105" s="280"/>
      <c r="AG105" s="250" t="s">
        <v>5205</v>
      </c>
    </row>
    <row r="106" spans="1:33" x14ac:dyDescent="0.25">
      <c r="A106" s="248" t="s">
        <v>240</v>
      </c>
      <c r="B106" s="276" t="s">
        <v>5201</v>
      </c>
      <c r="C106" s="250" t="s">
        <v>1130</v>
      </c>
      <c r="D106" s="277">
        <v>55</v>
      </c>
      <c r="E106" s="278">
        <v>66</v>
      </c>
      <c r="F106" s="279">
        <v>44.076727272727268</v>
      </c>
      <c r="G106" s="280">
        <v>29.09090909090909</v>
      </c>
      <c r="H106" s="281">
        <v>55</v>
      </c>
      <c r="I106" s="278">
        <v>0</v>
      </c>
      <c r="J106" s="278">
        <v>0</v>
      </c>
      <c r="K106" s="280">
        <v>1</v>
      </c>
      <c r="L106" s="280">
        <v>0</v>
      </c>
      <c r="M106" s="280">
        <v>0</v>
      </c>
      <c r="N106" s="282" t="s">
        <v>913</v>
      </c>
      <c r="O106" s="278">
        <v>19</v>
      </c>
      <c r="P106" s="283">
        <v>0.41254545454545466</v>
      </c>
      <c r="Q106" s="280">
        <v>7.836363636363636</v>
      </c>
      <c r="R106" s="284" t="s">
        <v>5202</v>
      </c>
      <c r="S106" s="285" t="s">
        <v>915</v>
      </c>
      <c r="T106" s="278">
        <v>15</v>
      </c>
      <c r="U106" s="283">
        <v>0.4365454545454544</v>
      </c>
      <c r="V106" s="280">
        <v>6.5454545454545459</v>
      </c>
      <c r="W106" s="284" t="s">
        <v>5203</v>
      </c>
      <c r="X106" s="286" t="s">
        <v>912</v>
      </c>
      <c r="Y106" s="278">
        <v>8</v>
      </c>
      <c r="Z106" s="283">
        <v>0.33018181818181824</v>
      </c>
      <c r="AA106" s="280">
        <v>2.6181818181818182</v>
      </c>
      <c r="AB106" s="284" t="s">
        <v>5204</v>
      </c>
      <c r="AC106" s="287" t="s">
        <v>914</v>
      </c>
      <c r="AD106" s="278">
        <v>24</v>
      </c>
      <c r="AE106" s="283">
        <v>0.50490909090909086</v>
      </c>
      <c r="AF106" s="280">
        <v>12.090909090909092</v>
      </c>
      <c r="AG106" s="250" t="s">
        <v>5205</v>
      </c>
    </row>
    <row r="107" spans="1:33" x14ac:dyDescent="0.25">
      <c r="A107" s="248" t="s">
        <v>241</v>
      </c>
      <c r="B107" s="276" t="s">
        <v>5201</v>
      </c>
      <c r="C107" s="250" t="s">
        <v>1131</v>
      </c>
      <c r="D107" s="277">
        <v>110</v>
      </c>
      <c r="E107" s="278">
        <v>66</v>
      </c>
      <c r="F107" s="279">
        <v>44.104363636363644</v>
      </c>
      <c r="G107" s="280">
        <v>29.109090909090909</v>
      </c>
      <c r="H107" s="281">
        <v>103</v>
      </c>
      <c r="I107" s="278">
        <v>0</v>
      </c>
      <c r="J107" s="278">
        <v>7</v>
      </c>
      <c r="K107" s="280">
        <v>0.9363636363636364</v>
      </c>
      <c r="L107" s="280">
        <v>0</v>
      </c>
      <c r="M107" s="280">
        <v>6.363636363636363E-2</v>
      </c>
      <c r="N107" s="282" t="s">
        <v>913</v>
      </c>
      <c r="O107" s="278">
        <v>19</v>
      </c>
      <c r="P107" s="283">
        <v>0.42781818181818215</v>
      </c>
      <c r="Q107" s="280">
        <v>8.1363636363636367</v>
      </c>
      <c r="R107" s="284" t="s">
        <v>5202</v>
      </c>
      <c r="S107" s="285" t="s">
        <v>915</v>
      </c>
      <c r="T107" s="278">
        <v>15</v>
      </c>
      <c r="U107" s="283">
        <v>0.428181818181818</v>
      </c>
      <c r="V107" s="280">
        <v>6.418181818181818</v>
      </c>
      <c r="W107" s="284" t="s">
        <v>5203</v>
      </c>
      <c r="X107" s="286" t="s">
        <v>912</v>
      </c>
      <c r="Y107" s="278">
        <v>8</v>
      </c>
      <c r="Z107" s="283">
        <v>0.32409090909090904</v>
      </c>
      <c r="AA107" s="280">
        <v>2.5727272727272728</v>
      </c>
      <c r="AB107" s="284" t="s">
        <v>5204</v>
      </c>
      <c r="AC107" s="287" t="s">
        <v>914</v>
      </c>
      <c r="AD107" s="278">
        <v>24</v>
      </c>
      <c r="AE107" s="283">
        <v>0.49990909090909108</v>
      </c>
      <c r="AF107" s="280">
        <v>11.981818181818182</v>
      </c>
      <c r="AG107" s="250" t="s">
        <v>5205</v>
      </c>
    </row>
    <row r="108" spans="1:33" x14ac:dyDescent="0.25">
      <c r="A108" s="248" t="s">
        <v>242</v>
      </c>
      <c r="B108" s="276" t="s">
        <v>5201</v>
      </c>
      <c r="C108" s="250" t="s">
        <v>1132</v>
      </c>
      <c r="D108" s="277">
        <v>127</v>
      </c>
      <c r="E108" s="278">
        <v>66</v>
      </c>
      <c r="F108" s="279">
        <v>50.775433070866164</v>
      </c>
      <c r="G108" s="280">
        <v>33.511811023622045</v>
      </c>
      <c r="H108" s="281">
        <v>115</v>
      </c>
      <c r="I108" s="278">
        <v>0</v>
      </c>
      <c r="J108" s="278">
        <v>12</v>
      </c>
      <c r="K108" s="280">
        <v>0.90551181102362199</v>
      </c>
      <c r="L108" s="280">
        <v>0</v>
      </c>
      <c r="M108" s="280">
        <v>9.4488188976377951E-2</v>
      </c>
      <c r="N108" s="282" t="s">
        <v>913</v>
      </c>
      <c r="O108" s="278">
        <v>19</v>
      </c>
      <c r="P108" s="283">
        <v>0.47267716535433085</v>
      </c>
      <c r="Q108" s="280">
        <v>8.9763779527559056</v>
      </c>
      <c r="R108" s="284" t="s">
        <v>5202</v>
      </c>
      <c r="S108" s="285" t="s">
        <v>915</v>
      </c>
      <c r="T108" s="278">
        <v>15</v>
      </c>
      <c r="U108" s="283">
        <v>0.5079527559055117</v>
      </c>
      <c r="V108" s="280">
        <v>7.6141732283464565</v>
      </c>
      <c r="W108" s="284" t="s">
        <v>5203</v>
      </c>
      <c r="X108" s="286" t="s">
        <v>912</v>
      </c>
      <c r="Y108" s="278">
        <v>8</v>
      </c>
      <c r="Z108" s="283">
        <v>0.38551181102362253</v>
      </c>
      <c r="AA108" s="280">
        <v>3.0629921259842519</v>
      </c>
      <c r="AB108" s="284" t="s">
        <v>5204</v>
      </c>
      <c r="AC108" s="287" t="s">
        <v>914</v>
      </c>
      <c r="AD108" s="278">
        <v>24</v>
      </c>
      <c r="AE108" s="283">
        <v>0.57858267716535439</v>
      </c>
      <c r="AF108" s="280">
        <v>13.858267716535433</v>
      </c>
      <c r="AG108" s="250" t="s">
        <v>5205</v>
      </c>
    </row>
    <row r="109" spans="1:33" x14ac:dyDescent="0.25">
      <c r="A109" s="248" t="s">
        <v>244</v>
      </c>
      <c r="B109" s="276" t="s">
        <v>5201</v>
      </c>
      <c r="C109" s="250" t="s">
        <v>1133</v>
      </c>
      <c r="D109" s="277">
        <v>97</v>
      </c>
      <c r="E109" s="278">
        <v>66</v>
      </c>
      <c r="F109" s="279">
        <v>53.623814432989676</v>
      </c>
      <c r="G109" s="280">
        <v>35.391752577319586</v>
      </c>
      <c r="H109" s="281">
        <v>79</v>
      </c>
      <c r="I109" s="278">
        <v>0</v>
      </c>
      <c r="J109" s="278">
        <v>18</v>
      </c>
      <c r="K109" s="280">
        <v>0.81443298969072164</v>
      </c>
      <c r="L109" s="280">
        <v>0</v>
      </c>
      <c r="M109" s="280">
        <v>0.18556701030927836</v>
      </c>
      <c r="N109" s="282" t="s">
        <v>913</v>
      </c>
      <c r="O109" s="278">
        <v>19</v>
      </c>
      <c r="P109" s="283">
        <v>0.48206185567010329</v>
      </c>
      <c r="Q109" s="280">
        <v>9.1649484536082468</v>
      </c>
      <c r="R109" s="284" t="s">
        <v>5202</v>
      </c>
      <c r="S109" s="285" t="s">
        <v>915</v>
      </c>
      <c r="T109" s="278">
        <v>15</v>
      </c>
      <c r="U109" s="283">
        <v>0.53494845360824728</v>
      </c>
      <c r="V109" s="280">
        <v>8.0206185567010309</v>
      </c>
      <c r="W109" s="284" t="s">
        <v>5203</v>
      </c>
      <c r="X109" s="286" t="s">
        <v>912</v>
      </c>
      <c r="Y109" s="278">
        <v>8</v>
      </c>
      <c r="Z109" s="283">
        <v>0.44175257731958772</v>
      </c>
      <c r="AA109" s="280">
        <v>3.5154639175257731</v>
      </c>
      <c r="AB109" s="284" t="s">
        <v>5204</v>
      </c>
      <c r="AC109" s="287" t="s">
        <v>914</v>
      </c>
      <c r="AD109" s="278">
        <v>24</v>
      </c>
      <c r="AE109" s="283">
        <v>0.61288659793814471</v>
      </c>
      <c r="AF109" s="280">
        <v>14.690721649484535</v>
      </c>
      <c r="AG109" s="250" t="s">
        <v>5205</v>
      </c>
    </row>
    <row r="110" spans="1:33" x14ac:dyDescent="0.25">
      <c r="A110" s="248" t="s">
        <v>245</v>
      </c>
      <c r="B110" s="276" t="s">
        <v>5201</v>
      </c>
      <c r="C110" s="250" t="s">
        <v>1134</v>
      </c>
      <c r="D110" s="277">
        <v>111</v>
      </c>
      <c r="E110" s="278">
        <v>66</v>
      </c>
      <c r="F110" s="279">
        <v>49.017027027027055</v>
      </c>
      <c r="G110" s="280">
        <v>32.351351351351354</v>
      </c>
      <c r="H110" s="281">
        <v>107</v>
      </c>
      <c r="I110" s="278">
        <v>0</v>
      </c>
      <c r="J110" s="278">
        <v>4</v>
      </c>
      <c r="K110" s="280">
        <v>0.963963963963964</v>
      </c>
      <c r="L110" s="280">
        <v>0</v>
      </c>
      <c r="M110" s="280">
        <v>3.6036036036036036E-2</v>
      </c>
      <c r="N110" s="282" t="s">
        <v>913</v>
      </c>
      <c r="O110" s="278">
        <v>19</v>
      </c>
      <c r="P110" s="283">
        <v>0.46423423423423443</v>
      </c>
      <c r="Q110" s="280">
        <v>8.8198198198198199</v>
      </c>
      <c r="R110" s="284" t="s">
        <v>5202</v>
      </c>
      <c r="S110" s="285" t="s">
        <v>915</v>
      </c>
      <c r="T110" s="278">
        <v>15</v>
      </c>
      <c r="U110" s="283">
        <v>0.47918918918918924</v>
      </c>
      <c r="V110" s="280">
        <v>7.1891891891891895</v>
      </c>
      <c r="W110" s="284" t="s">
        <v>5203</v>
      </c>
      <c r="X110" s="286" t="s">
        <v>912</v>
      </c>
      <c r="Y110" s="278">
        <v>8</v>
      </c>
      <c r="Z110" s="283">
        <v>0.39252252252252279</v>
      </c>
      <c r="AA110" s="280">
        <v>3.1171171171171173</v>
      </c>
      <c r="AB110" s="284" t="s">
        <v>5204</v>
      </c>
      <c r="AC110" s="287" t="s">
        <v>914</v>
      </c>
      <c r="AD110" s="278">
        <v>24</v>
      </c>
      <c r="AE110" s="283">
        <v>0.55216216216216252</v>
      </c>
      <c r="AF110" s="280">
        <v>13.225225225225225</v>
      </c>
      <c r="AG110" s="250" t="s">
        <v>5205</v>
      </c>
    </row>
    <row r="111" spans="1:33" x14ac:dyDescent="0.25">
      <c r="A111" s="248" t="s">
        <v>246</v>
      </c>
      <c r="B111" s="276" t="s">
        <v>5201</v>
      </c>
      <c r="C111" s="250" t="s">
        <v>1135</v>
      </c>
      <c r="D111" s="277">
        <v>78</v>
      </c>
      <c r="E111" s="278">
        <v>66</v>
      </c>
      <c r="F111" s="279">
        <v>54.740384615384627</v>
      </c>
      <c r="G111" s="280">
        <v>36.128205128205131</v>
      </c>
      <c r="H111" s="281">
        <v>68</v>
      </c>
      <c r="I111" s="278">
        <v>0</v>
      </c>
      <c r="J111" s="278">
        <v>10</v>
      </c>
      <c r="K111" s="280">
        <v>0.87179487179487181</v>
      </c>
      <c r="L111" s="280">
        <v>0</v>
      </c>
      <c r="M111" s="280">
        <v>0.12820512820512819</v>
      </c>
      <c r="N111" s="282" t="s">
        <v>913</v>
      </c>
      <c r="O111" s="278">
        <v>19</v>
      </c>
      <c r="P111" s="283">
        <v>0.49897435897435899</v>
      </c>
      <c r="Q111" s="280">
        <v>9.4743589743589745</v>
      </c>
      <c r="R111" s="284" t="s">
        <v>5202</v>
      </c>
      <c r="S111" s="285" t="s">
        <v>915</v>
      </c>
      <c r="T111" s="278">
        <v>15</v>
      </c>
      <c r="U111" s="283">
        <v>0.54448717948717951</v>
      </c>
      <c r="V111" s="280">
        <v>8.1794871794871788</v>
      </c>
      <c r="W111" s="284" t="s">
        <v>5203</v>
      </c>
      <c r="X111" s="286" t="s">
        <v>912</v>
      </c>
      <c r="Y111" s="278">
        <v>8</v>
      </c>
      <c r="Z111" s="283">
        <v>0.42282051282051281</v>
      </c>
      <c r="AA111" s="280">
        <v>3.358974358974359</v>
      </c>
      <c r="AB111" s="284" t="s">
        <v>5204</v>
      </c>
      <c r="AC111" s="287" t="s">
        <v>914</v>
      </c>
      <c r="AD111" s="278">
        <v>24</v>
      </c>
      <c r="AE111" s="283">
        <v>0.6312820512820515</v>
      </c>
      <c r="AF111" s="280">
        <v>15.115384615384615</v>
      </c>
      <c r="AG111" s="250" t="s">
        <v>5205</v>
      </c>
    </row>
    <row r="112" spans="1:33" x14ac:dyDescent="0.25">
      <c r="A112" s="248" t="s">
        <v>247</v>
      </c>
      <c r="B112" s="276" t="s">
        <v>5201</v>
      </c>
      <c r="C112" s="250" t="s">
        <v>1136</v>
      </c>
      <c r="D112" s="277">
        <v>103</v>
      </c>
      <c r="E112" s="278">
        <v>66</v>
      </c>
      <c r="F112" s="279">
        <v>48.911262135922343</v>
      </c>
      <c r="G112" s="280">
        <v>32.28155339805825</v>
      </c>
      <c r="H112" s="281">
        <v>89</v>
      </c>
      <c r="I112" s="278">
        <v>0</v>
      </c>
      <c r="J112" s="278">
        <v>14</v>
      </c>
      <c r="K112" s="280">
        <v>0.86407766990291257</v>
      </c>
      <c r="L112" s="280">
        <v>0</v>
      </c>
      <c r="M112" s="280">
        <v>0.13592233009708737</v>
      </c>
      <c r="N112" s="282" t="s">
        <v>913</v>
      </c>
      <c r="O112" s="278">
        <v>19</v>
      </c>
      <c r="P112" s="283">
        <v>0.43834951456310667</v>
      </c>
      <c r="Q112" s="280">
        <v>8.3300970873786415</v>
      </c>
      <c r="R112" s="284" t="s">
        <v>5202</v>
      </c>
      <c r="S112" s="285" t="s">
        <v>915</v>
      </c>
      <c r="T112" s="278">
        <v>15</v>
      </c>
      <c r="U112" s="283">
        <v>0.48436893203883508</v>
      </c>
      <c r="V112" s="280">
        <v>7.2621359223300974</v>
      </c>
      <c r="W112" s="284" t="s">
        <v>5203</v>
      </c>
      <c r="X112" s="286" t="s">
        <v>912</v>
      </c>
      <c r="Y112" s="278">
        <v>8</v>
      </c>
      <c r="Z112" s="283">
        <v>0.41116504854368952</v>
      </c>
      <c r="AA112" s="280">
        <v>3.2718446601941746</v>
      </c>
      <c r="AB112" s="284" t="s">
        <v>5204</v>
      </c>
      <c r="AC112" s="287" t="s">
        <v>914</v>
      </c>
      <c r="AD112" s="278">
        <v>24</v>
      </c>
      <c r="AE112" s="283">
        <v>0.55961165048543693</v>
      </c>
      <c r="AF112" s="280">
        <v>13.41747572815534</v>
      </c>
      <c r="AG112" s="250" t="s">
        <v>5205</v>
      </c>
    </row>
    <row r="113" spans="1:33" x14ac:dyDescent="0.25">
      <c r="A113" s="248" t="s">
        <v>248</v>
      </c>
      <c r="B113" s="276" t="s">
        <v>5201</v>
      </c>
      <c r="C113" s="250" t="s">
        <v>1137</v>
      </c>
      <c r="D113" s="277">
        <v>157</v>
      </c>
      <c r="E113" s="278">
        <v>66</v>
      </c>
      <c r="F113" s="279">
        <v>47.345923566878987</v>
      </c>
      <c r="G113" s="280">
        <v>31.248407643312103</v>
      </c>
      <c r="H113" s="281">
        <v>149</v>
      </c>
      <c r="I113" s="278">
        <v>0</v>
      </c>
      <c r="J113" s="278">
        <v>8</v>
      </c>
      <c r="K113" s="280">
        <v>0.94904458598726116</v>
      </c>
      <c r="L113" s="280">
        <v>0</v>
      </c>
      <c r="M113" s="280">
        <v>5.0955414012738856E-2</v>
      </c>
      <c r="N113" s="282" t="s">
        <v>913</v>
      </c>
      <c r="O113" s="278">
        <v>19</v>
      </c>
      <c r="P113" s="283">
        <v>0.43573248407643317</v>
      </c>
      <c r="Q113" s="280">
        <v>8.2802547770700645</v>
      </c>
      <c r="R113" s="284" t="s">
        <v>5202</v>
      </c>
      <c r="S113" s="285" t="s">
        <v>915</v>
      </c>
      <c r="T113" s="278">
        <v>15</v>
      </c>
      <c r="U113" s="283">
        <v>0.4692356687898091</v>
      </c>
      <c r="V113" s="280">
        <v>7.031847133757962</v>
      </c>
      <c r="W113" s="284" t="s">
        <v>5203</v>
      </c>
      <c r="X113" s="286" t="s">
        <v>912</v>
      </c>
      <c r="Y113" s="278">
        <v>8</v>
      </c>
      <c r="Z113" s="283">
        <v>0.37509554140127438</v>
      </c>
      <c r="AA113" s="280">
        <v>2.9808917197452227</v>
      </c>
      <c r="AB113" s="284" t="s">
        <v>5204</v>
      </c>
      <c r="AC113" s="287" t="s">
        <v>914</v>
      </c>
      <c r="AD113" s="278">
        <v>24</v>
      </c>
      <c r="AE113" s="283">
        <v>0.54044585987261162</v>
      </c>
      <c r="AF113" s="280">
        <v>12.955414012738853</v>
      </c>
      <c r="AG113" s="250" t="s">
        <v>5205</v>
      </c>
    </row>
    <row r="114" spans="1:33" x14ac:dyDescent="0.25">
      <c r="A114" s="248" t="s">
        <v>249</v>
      </c>
      <c r="B114" s="276" t="s">
        <v>5201</v>
      </c>
      <c r="C114" s="250" t="s">
        <v>1138</v>
      </c>
      <c r="D114" s="277">
        <v>118</v>
      </c>
      <c r="E114" s="278">
        <v>66</v>
      </c>
      <c r="F114" s="279">
        <v>49.589152542372872</v>
      </c>
      <c r="G114" s="280">
        <v>32.728813559322035</v>
      </c>
      <c r="H114" s="281">
        <v>107</v>
      </c>
      <c r="I114" s="278">
        <v>0</v>
      </c>
      <c r="J114" s="278">
        <v>11</v>
      </c>
      <c r="K114" s="280">
        <v>0.90677966101694918</v>
      </c>
      <c r="L114" s="280">
        <v>0</v>
      </c>
      <c r="M114" s="280">
        <v>9.3220338983050849E-2</v>
      </c>
      <c r="N114" s="282" t="s">
        <v>913</v>
      </c>
      <c r="O114" s="278">
        <v>19</v>
      </c>
      <c r="P114" s="283">
        <v>0.43957627118644077</v>
      </c>
      <c r="Q114" s="280">
        <v>8.3474576271186436</v>
      </c>
      <c r="R114" s="284" t="s">
        <v>5202</v>
      </c>
      <c r="S114" s="285" t="s">
        <v>915</v>
      </c>
      <c r="T114" s="278">
        <v>15</v>
      </c>
      <c r="U114" s="283">
        <v>0.50499999999999978</v>
      </c>
      <c r="V114" s="280">
        <v>7.5762711864406782</v>
      </c>
      <c r="W114" s="284" t="s">
        <v>5203</v>
      </c>
      <c r="X114" s="286" t="s">
        <v>912</v>
      </c>
      <c r="Y114" s="278">
        <v>8</v>
      </c>
      <c r="Z114" s="283">
        <v>0.36474576271186476</v>
      </c>
      <c r="AA114" s="280">
        <v>2.8983050847457625</v>
      </c>
      <c r="AB114" s="284" t="s">
        <v>5204</v>
      </c>
      <c r="AC114" s="287" t="s">
        <v>914</v>
      </c>
      <c r="AD114" s="278">
        <v>24</v>
      </c>
      <c r="AE114" s="283">
        <v>0.58067796610169531</v>
      </c>
      <c r="AF114" s="280">
        <v>13.90677966101695</v>
      </c>
      <c r="AG114" s="250" t="s">
        <v>5205</v>
      </c>
    </row>
    <row r="115" spans="1:33" x14ac:dyDescent="0.25">
      <c r="A115" s="248" t="s">
        <v>250</v>
      </c>
      <c r="B115" s="276" t="s">
        <v>5201</v>
      </c>
      <c r="C115" s="250" t="s">
        <v>1139</v>
      </c>
      <c r="D115" s="277">
        <v>172</v>
      </c>
      <c r="E115" s="278">
        <v>66</v>
      </c>
      <c r="F115" s="279">
        <v>55.505639534883741</v>
      </c>
      <c r="G115" s="280">
        <v>36.633720930232556</v>
      </c>
      <c r="H115" s="281">
        <v>146</v>
      </c>
      <c r="I115" s="278">
        <v>0</v>
      </c>
      <c r="J115" s="278">
        <v>26</v>
      </c>
      <c r="K115" s="280">
        <v>0.84883720930232553</v>
      </c>
      <c r="L115" s="280">
        <v>0</v>
      </c>
      <c r="M115" s="280">
        <v>0.15116279069767441</v>
      </c>
      <c r="N115" s="282" t="s">
        <v>913</v>
      </c>
      <c r="O115" s="278">
        <v>19</v>
      </c>
      <c r="P115" s="283">
        <v>0.50994186046511625</v>
      </c>
      <c r="Q115" s="280">
        <v>9.6918604651162799</v>
      </c>
      <c r="R115" s="284" t="s">
        <v>5202</v>
      </c>
      <c r="S115" s="285" t="s">
        <v>915</v>
      </c>
      <c r="T115" s="278">
        <v>15</v>
      </c>
      <c r="U115" s="283">
        <v>0.55360465116279045</v>
      </c>
      <c r="V115" s="280">
        <v>8.3023255813953494</v>
      </c>
      <c r="W115" s="284" t="s">
        <v>5203</v>
      </c>
      <c r="X115" s="286" t="s">
        <v>912</v>
      </c>
      <c r="Y115" s="278">
        <v>8</v>
      </c>
      <c r="Z115" s="283">
        <v>0.47773255813953491</v>
      </c>
      <c r="AA115" s="280">
        <v>3.8023255813953489</v>
      </c>
      <c r="AB115" s="284" t="s">
        <v>5204</v>
      </c>
      <c r="AC115" s="287" t="s">
        <v>914</v>
      </c>
      <c r="AD115" s="278">
        <v>24</v>
      </c>
      <c r="AE115" s="283">
        <v>0.61918604651162734</v>
      </c>
      <c r="AF115" s="280">
        <v>14.837209302325581</v>
      </c>
      <c r="AG115" s="250" t="s">
        <v>5205</v>
      </c>
    </row>
    <row r="116" spans="1:33" x14ac:dyDescent="0.25">
      <c r="A116" s="248" t="s">
        <v>251</v>
      </c>
      <c r="B116" s="276" t="s">
        <v>5201</v>
      </c>
      <c r="C116" s="250" t="s">
        <v>1140</v>
      </c>
      <c r="D116" s="277">
        <v>118</v>
      </c>
      <c r="E116" s="278">
        <v>66</v>
      </c>
      <c r="F116" s="279">
        <v>49.114067796610193</v>
      </c>
      <c r="G116" s="280">
        <v>32.415254237288138</v>
      </c>
      <c r="H116" s="281">
        <v>112</v>
      </c>
      <c r="I116" s="278">
        <v>0</v>
      </c>
      <c r="J116" s="278">
        <v>6</v>
      </c>
      <c r="K116" s="280">
        <v>0.94915254237288138</v>
      </c>
      <c r="L116" s="280">
        <v>0</v>
      </c>
      <c r="M116" s="280">
        <v>5.0847457627118647E-2</v>
      </c>
      <c r="N116" s="282" t="s">
        <v>913</v>
      </c>
      <c r="O116" s="278">
        <v>19</v>
      </c>
      <c r="P116" s="283">
        <v>0.46432203389830501</v>
      </c>
      <c r="Q116" s="280">
        <v>8.8220338983050848</v>
      </c>
      <c r="R116" s="284" t="s">
        <v>5202</v>
      </c>
      <c r="S116" s="285" t="s">
        <v>915</v>
      </c>
      <c r="T116" s="278">
        <v>15</v>
      </c>
      <c r="U116" s="283">
        <v>0.4480508474576273</v>
      </c>
      <c r="V116" s="280">
        <v>6.7203389830508478</v>
      </c>
      <c r="W116" s="284" t="s">
        <v>5203</v>
      </c>
      <c r="X116" s="286" t="s">
        <v>912</v>
      </c>
      <c r="Y116" s="278">
        <v>8</v>
      </c>
      <c r="Z116" s="283">
        <v>0.42262711864406827</v>
      </c>
      <c r="AA116" s="280">
        <v>3.3644067796610169</v>
      </c>
      <c r="AB116" s="284" t="s">
        <v>5204</v>
      </c>
      <c r="AC116" s="287" t="s">
        <v>914</v>
      </c>
      <c r="AD116" s="278">
        <v>24</v>
      </c>
      <c r="AE116" s="283">
        <v>0.56364406779661025</v>
      </c>
      <c r="AF116" s="280">
        <v>13.508474576271187</v>
      </c>
      <c r="AG116" s="250" t="s">
        <v>5205</v>
      </c>
    </row>
    <row r="117" spans="1:33" x14ac:dyDescent="0.25">
      <c r="A117" s="248" t="s">
        <v>252</v>
      </c>
      <c r="B117" s="276" t="s">
        <v>5201</v>
      </c>
      <c r="C117" s="250" t="s">
        <v>1141</v>
      </c>
      <c r="D117" s="277">
        <v>37</v>
      </c>
      <c r="E117" s="278">
        <v>66</v>
      </c>
      <c r="F117" s="279">
        <v>48.402972972972975</v>
      </c>
      <c r="G117" s="280">
        <v>31.945945945945947</v>
      </c>
      <c r="H117" s="281">
        <v>36</v>
      </c>
      <c r="I117" s="278">
        <v>0</v>
      </c>
      <c r="J117" s="278">
        <v>1</v>
      </c>
      <c r="K117" s="280">
        <v>0.97297297297297303</v>
      </c>
      <c r="L117" s="280">
        <v>0</v>
      </c>
      <c r="M117" s="280">
        <v>2.7027027027027029E-2</v>
      </c>
      <c r="N117" s="282" t="s">
        <v>913</v>
      </c>
      <c r="O117" s="278">
        <v>19</v>
      </c>
      <c r="P117" s="283">
        <v>0.44351351351351354</v>
      </c>
      <c r="Q117" s="280">
        <v>8.4324324324324316</v>
      </c>
      <c r="R117" s="284" t="s">
        <v>5202</v>
      </c>
      <c r="S117" s="285" t="s">
        <v>915</v>
      </c>
      <c r="T117" s="278">
        <v>15</v>
      </c>
      <c r="U117" s="283">
        <v>0.45567567567567568</v>
      </c>
      <c r="V117" s="280">
        <v>6.8378378378378377</v>
      </c>
      <c r="W117" s="284" t="s">
        <v>5203</v>
      </c>
      <c r="X117" s="286" t="s">
        <v>912</v>
      </c>
      <c r="Y117" s="278">
        <v>8</v>
      </c>
      <c r="Z117" s="283">
        <v>0.32324324324324333</v>
      </c>
      <c r="AA117" s="280">
        <v>2.5675675675675675</v>
      </c>
      <c r="AB117" s="284" t="s">
        <v>5204</v>
      </c>
      <c r="AC117" s="287" t="s">
        <v>914</v>
      </c>
      <c r="AD117" s="278">
        <v>24</v>
      </c>
      <c r="AE117" s="283">
        <v>0.58891891891891901</v>
      </c>
      <c r="AF117" s="280">
        <v>14.108108108108109</v>
      </c>
      <c r="AG117" s="250" t="s">
        <v>5205</v>
      </c>
    </row>
    <row r="118" spans="1:33" x14ac:dyDescent="0.25">
      <c r="A118" s="248" t="s">
        <v>253</v>
      </c>
      <c r="B118" s="276" t="s">
        <v>5201</v>
      </c>
      <c r="C118" s="250" t="s">
        <v>1142</v>
      </c>
      <c r="D118" s="277">
        <v>45</v>
      </c>
      <c r="E118" s="278">
        <v>66</v>
      </c>
      <c r="F118" s="279">
        <v>50.201777777777764</v>
      </c>
      <c r="G118" s="280">
        <v>33.133333333333333</v>
      </c>
      <c r="H118" s="281">
        <v>41</v>
      </c>
      <c r="I118" s="278">
        <v>0</v>
      </c>
      <c r="J118" s="278">
        <v>4</v>
      </c>
      <c r="K118" s="280">
        <v>0.91111111111111109</v>
      </c>
      <c r="L118" s="280">
        <v>0</v>
      </c>
      <c r="M118" s="280">
        <v>8.8888888888888892E-2</v>
      </c>
      <c r="N118" s="282" t="s">
        <v>913</v>
      </c>
      <c r="O118" s="278">
        <v>19</v>
      </c>
      <c r="P118" s="283">
        <v>0.50288888888888883</v>
      </c>
      <c r="Q118" s="280">
        <v>9.5555555555555554</v>
      </c>
      <c r="R118" s="284" t="s">
        <v>5202</v>
      </c>
      <c r="S118" s="285" t="s">
        <v>915</v>
      </c>
      <c r="T118" s="278">
        <v>15</v>
      </c>
      <c r="U118" s="283">
        <v>0.43733333333333335</v>
      </c>
      <c r="V118" s="280">
        <v>6.5555555555555554</v>
      </c>
      <c r="W118" s="284" t="s">
        <v>5203</v>
      </c>
      <c r="X118" s="286" t="s">
        <v>912</v>
      </c>
      <c r="Y118" s="278">
        <v>8</v>
      </c>
      <c r="Z118" s="283">
        <v>0.41422222222222238</v>
      </c>
      <c r="AA118" s="280">
        <v>3.2888888888888888</v>
      </c>
      <c r="AB118" s="284" t="s">
        <v>5204</v>
      </c>
      <c r="AC118" s="287" t="s">
        <v>914</v>
      </c>
      <c r="AD118" s="278">
        <v>24</v>
      </c>
      <c r="AE118" s="283">
        <v>0.57377777777777794</v>
      </c>
      <c r="AF118" s="280">
        <v>13.733333333333333</v>
      </c>
      <c r="AG118" s="250" t="s">
        <v>5205</v>
      </c>
    </row>
    <row r="119" spans="1:33" x14ac:dyDescent="0.25">
      <c r="A119" s="248" t="s">
        <v>254</v>
      </c>
      <c r="B119" s="276" t="s">
        <v>5201</v>
      </c>
      <c r="C119" s="250" t="s">
        <v>1143</v>
      </c>
      <c r="D119" s="277">
        <v>76</v>
      </c>
      <c r="E119" s="278">
        <v>66</v>
      </c>
      <c r="F119" s="279">
        <v>54.904210526315808</v>
      </c>
      <c r="G119" s="280">
        <v>36.236842105263158</v>
      </c>
      <c r="H119" s="281">
        <v>65</v>
      </c>
      <c r="I119" s="278">
        <v>0</v>
      </c>
      <c r="J119" s="278">
        <v>11</v>
      </c>
      <c r="K119" s="280">
        <v>0.85526315789473684</v>
      </c>
      <c r="L119" s="280">
        <v>0</v>
      </c>
      <c r="M119" s="280">
        <v>0.14473684210526316</v>
      </c>
      <c r="N119" s="282" t="s">
        <v>913</v>
      </c>
      <c r="O119" s="278">
        <v>19</v>
      </c>
      <c r="P119" s="283">
        <v>0.49500000000000005</v>
      </c>
      <c r="Q119" s="280">
        <v>9.3947368421052637</v>
      </c>
      <c r="R119" s="284" t="s">
        <v>5202</v>
      </c>
      <c r="S119" s="285" t="s">
        <v>915</v>
      </c>
      <c r="T119" s="278">
        <v>15</v>
      </c>
      <c r="U119" s="283">
        <v>0.55828947368421045</v>
      </c>
      <c r="V119" s="280">
        <v>8.3684210526315788</v>
      </c>
      <c r="W119" s="284" t="s">
        <v>5203</v>
      </c>
      <c r="X119" s="286" t="s">
        <v>912</v>
      </c>
      <c r="Y119" s="278">
        <v>8</v>
      </c>
      <c r="Z119" s="283">
        <v>0.45302631578947361</v>
      </c>
      <c r="AA119" s="280">
        <v>3.6052631578947367</v>
      </c>
      <c r="AB119" s="284" t="s">
        <v>5204</v>
      </c>
      <c r="AC119" s="287" t="s">
        <v>914</v>
      </c>
      <c r="AD119" s="278">
        <v>24</v>
      </c>
      <c r="AE119" s="283">
        <v>0.62039473684210544</v>
      </c>
      <c r="AF119" s="280">
        <v>14.868421052631579</v>
      </c>
      <c r="AG119" s="250" t="s">
        <v>5205</v>
      </c>
    </row>
    <row r="120" spans="1:33" x14ac:dyDescent="0.25">
      <c r="A120" s="248" t="s">
        <v>255</v>
      </c>
      <c r="B120" s="276" t="s">
        <v>5201</v>
      </c>
      <c r="C120" s="250" t="s">
        <v>1144</v>
      </c>
      <c r="D120" s="277">
        <v>81</v>
      </c>
      <c r="E120" s="278">
        <v>66</v>
      </c>
      <c r="F120" s="279">
        <v>52.731481481481495</v>
      </c>
      <c r="G120" s="280">
        <v>34.802469135802468</v>
      </c>
      <c r="H120" s="281">
        <v>73</v>
      </c>
      <c r="I120" s="278">
        <v>0</v>
      </c>
      <c r="J120" s="278">
        <v>8</v>
      </c>
      <c r="K120" s="280">
        <v>0.90123456790123457</v>
      </c>
      <c r="L120" s="280">
        <v>0</v>
      </c>
      <c r="M120" s="280">
        <v>9.8765432098765427E-2</v>
      </c>
      <c r="N120" s="282" t="s">
        <v>913</v>
      </c>
      <c r="O120" s="278">
        <v>19</v>
      </c>
      <c r="P120" s="283">
        <v>0.47407407407407404</v>
      </c>
      <c r="Q120" s="280">
        <v>9</v>
      </c>
      <c r="R120" s="284" t="s">
        <v>5202</v>
      </c>
      <c r="S120" s="285" t="s">
        <v>915</v>
      </c>
      <c r="T120" s="278">
        <v>15</v>
      </c>
      <c r="U120" s="283">
        <v>0.48999999999999988</v>
      </c>
      <c r="V120" s="280">
        <v>7.3456790123456788</v>
      </c>
      <c r="W120" s="284" t="s">
        <v>5203</v>
      </c>
      <c r="X120" s="286" t="s">
        <v>912</v>
      </c>
      <c r="Y120" s="278">
        <v>8</v>
      </c>
      <c r="Z120" s="283">
        <v>0.42555555555555552</v>
      </c>
      <c r="AA120" s="280">
        <v>3.382716049382716</v>
      </c>
      <c r="AB120" s="284" t="s">
        <v>5204</v>
      </c>
      <c r="AC120" s="287" t="s">
        <v>914</v>
      </c>
      <c r="AD120" s="278">
        <v>24</v>
      </c>
      <c r="AE120" s="283">
        <v>0.62888888888888916</v>
      </c>
      <c r="AF120" s="280">
        <v>15.074074074074074</v>
      </c>
      <c r="AG120" s="250" t="s">
        <v>5205</v>
      </c>
    </row>
    <row r="121" spans="1:33" x14ac:dyDescent="0.25">
      <c r="A121" s="248" t="s">
        <v>256</v>
      </c>
      <c r="B121" s="276" t="s">
        <v>5201</v>
      </c>
      <c r="C121" s="250" t="s">
        <v>1145</v>
      </c>
      <c r="D121" s="277">
        <v>113</v>
      </c>
      <c r="E121" s="278">
        <v>66</v>
      </c>
      <c r="F121" s="279">
        <v>40.426194690265497</v>
      </c>
      <c r="G121" s="280">
        <v>26.681415929203538</v>
      </c>
      <c r="H121" s="281">
        <v>113</v>
      </c>
      <c r="I121" s="278">
        <v>0</v>
      </c>
      <c r="J121" s="278">
        <v>0</v>
      </c>
      <c r="K121" s="280">
        <v>1</v>
      </c>
      <c r="L121" s="280">
        <v>0</v>
      </c>
      <c r="M121" s="280">
        <v>0</v>
      </c>
      <c r="N121" s="282" t="s">
        <v>913</v>
      </c>
      <c r="O121" s="278">
        <v>19</v>
      </c>
      <c r="P121" s="283">
        <v>0.37274336283185844</v>
      </c>
      <c r="Q121" s="280">
        <v>7.0707964601769913</v>
      </c>
      <c r="R121" s="284" t="s">
        <v>5202</v>
      </c>
      <c r="S121" s="285" t="s">
        <v>915</v>
      </c>
      <c r="T121" s="278">
        <v>15</v>
      </c>
      <c r="U121" s="283">
        <v>0.3813274336283185</v>
      </c>
      <c r="V121" s="280">
        <v>5.716814159292035</v>
      </c>
      <c r="W121" s="284" t="s">
        <v>5203</v>
      </c>
      <c r="X121" s="286" t="s">
        <v>912</v>
      </c>
      <c r="Y121" s="278">
        <v>8</v>
      </c>
      <c r="Z121" s="283">
        <v>0.2931858407079645</v>
      </c>
      <c r="AA121" s="280">
        <v>2.3274336283185839</v>
      </c>
      <c r="AB121" s="284" t="s">
        <v>5204</v>
      </c>
      <c r="AC121" s="287" t="s">
        <v>914</v>
      </c>
      <c r="AD121" s="278">
        <v>24</v>
      </c>
      <c r="AE121" s="283">
        <v>0.48221238938053101</v>
      </c>
      <c r="AF121" s="280">
        <v>11.56637168141593</v>
      </c>
      <c r="AG121" s="250" t="s">
        <v>5205</v>
      </c>
    </row>
    <row r="122" spans="1:33" x14ac:dyDescent="0.25">
      <c r="A122" s="248" t="s">
        <v>257</v>
      </c>
      <c r="B122" s="276" t="s">
        <v>5201</v>
      </c>
      <c r="C122" s="250" t="s">
        <v>1146</v>
      </c>
      <c r="D122" s="277">
        <v>97</v>
      </c>
      <c r="E122" s="278">
        <v>66</v>
      </c>
      <c r="F122" s="279">
        <v>43.923092783505155</v>
      </c>
      <c r="G122" s="280">
        <v>28.989690721649485</v>
      </c>
      <c r="H122" s="281">
        <v>95</v>
      </c>
      <c r="I122" s="278">
        <v>0</v>
      </c>
      <c r="J122" s="278">
        <v>2</v>
      </c>
      <c r="K122" s="280">
        <v>0.97938144329896903</v>
      </c>
      <c r="L122" s="280">
        <v>0</v>
      </c>
      <c r="M122" s="280">
        <v>2.0618556701030927E-2</v>
      </c>
      <c r="N122" s="282" t="s">
        <v>913</v>
      </c>
      <c r="O122" s="278">
        <v>19</v>
      </c>
      <c r="P122" s="283">
        <v>0.40164948453608257</v>
      </c>
      <c r="Q122" s="280">
        <v>7.6288659793814437</v>
      </c>
      <c r="R122" s="284" t="s">
        <v>5202</v>
      </c>
      <c r="S122" s="285" t="s">
        <v>915</v>
      </c>
      <c r="T122" s="278">
        <v>15</v>
      </c>
      <c r="U122" s="283">
        <v>0.42123711340206182</v>
      </c>
      <c r="V122" s="280">
        <v>6.3195876288659791</v>
      </c>
      <c r="W122" s="284" t="s">
        <v>5203</v>
      </c>
      <c r="X122" s="286" t="s">
        <v>912</v>
      </c>
      <c r="Y122" s="278">
        <v>8</v>
      </c>
      <c r="Z122" s="283">
        <v>0.32773195876288636</v>
      </c>
      <c r="AA122" s="280">
        <v>2.597938144329897</v>
      </c>
      <c r="AB122" s="284" t="s">
        <v>5204</v>
      </c>
      <c r="AC122" s="287" t="s">
        <v>914</v>
      </c>
      <c r="AD122" s="278">
        <v>24</v>
      </c>
      <c r="AE122" s="283">
        <v>0.51917525773195894</v>
      </c>
      <c r="AF122" s="280">
        <v>12.443298969072165</v>
      </c>
      <c r="AG122" s="250" t="s">
        <v>5205</v>
      </c>
    </row>
    <row r="123" spans="1:33" x14ac:dyDescent="0.25">
      <c r="A123" s="248" t="s">
        <v>258</v>
      </c>
      <c r="B123" s="276" t="s">
        <v>5201</v>
      </c>
      <c r="C123" s="250" t="s">
        <v>1147</v>
      </c>
      <c r="D123" s="277">
        <v>84</v>
      </c>
      <c r="E123" s="278">
        <v>66</v>
      </c>
      <c r="F123" s="279">
        <v>41.503809523809537</v>
      </c>
      <c r="G123" s="280">
        <v>27.392857142857142</v>
      </c>
      <c r="H123" s="281">
        <v>83</v>
      </c>
      <c r="I123" s="278">
        <v>0</v>
      </c>
      <c r="J123" s="278">
        <v>1</v>
      </c>
      <c r="K123" s="280">
        <v>0.98809523809523814</v>
      </c>
      <c r="L123" s="280">
        <v>0</v>
      </c>
      <c r="M123" s="280">
        <v>1.1904761904761904E-2</v>
      </c>
      <c r="N123" s="282" t="s">
        <v>913</v>
      </c>
      <c r="O123" s="278">
        <v>19</v>
      </c>
      <c r="P123" s="283">
        <v>0.38059523809523832</v>
      </c>
      <c r="Q123" s="280">
        <v>7.2261904761904763</v>
      </c>
      <c r="R123" s="284" t="s">
        <v>5202</v>
      </c>
      <c r="S123" s="285" t="s">
        <v>915</v>
      </c>
      <c r="T123" s="278">
        <v>15</v>
      </c>
      <c r="U123" s="283">
        <v>0.39499999999999968</v>
      </c>
      <c r="V123" s="280">
        <v>5.9285714285714288</v>
      </c>
      <c r="W123" s="284" t="s">
        <v>5203</v>
      </c>
      <c r="X123" s="286" t="s">
        <v>912</v>
      </c>
      <c r="Y123" s="278">
        <v>8</v>
      </c>
      <c r="Z123" s="283">
        <v>0.33011904761904748</v>
      </c>
      <c r="AA123" s="280">
        <v>2.6190476190476191</v>
      </c>
      <c r="AB123" s="284" t="s">
        <v>5204</v>
      </c>
      <c r="AC123" s="287" t="s">
        <v>914</v>
      </c>
      <c r="AD123" s="278">
        <v>24</v>
      </c>
      <c r="AE123" s="283">
        <v>0.48523809523809519</v>
      </c>
      <c r="AF123" s="280">
        <v>11.619047619047619</v>
      </c>
      <c r="AG123" s="250" t="s">
        <v>5205</v>
      </c>
    </row>
    <row r="124" spans="1:33" x14ac:dyDescent="0.25">
      <c r="A124" s="248" t="s">
        <v>259</v>
      </c>
      <c r="B124" s="276" t="s">
        <v>5201</v>
      </c>
      <c r="C124" s="250" t="s">
        <v>1148</v>
      </c>
      <c r="D124" s="277">
        <v>38</v>
      </c>
      <c r="E124" s="278">
        <v>66</v>
      </c>
      <c r="F124" s="279">
        <v>38.875263157894743</v>
      </c>
      <c r="G124" s="280">
        <v>25.657894736842106</v>
      </c>
      <c r="H124" s="281">
        <v>37</v>
      </c>
      <c r="I124" s="278">
        <v>0</v>
      </c>
      <c r="J124" s="278">
        <v>1</v>
      </c>
      <c r="K124" s="280">
        <v>0.97368421052631582</v>
      </c>
      <c r="L124" s="280">
        <v>0</v>
      </c>
      <c r="M124" s="280">
        <v>2.6315789473684209E-2</v>
      </c>
      <c r="N124" s="282" t="s">
        <v>913</v>
      </c>
      <c r="O124" s="278">
        <v>19</v>
      </c>
      <c r="P124" s="283">
        <v>0.35815789473684212</v>
      </c>
      <c r="Q124" s="280">
        <v>6.7894736842105265</v>
      </c>
      <c r="R124" s="284" t="s">
        <v>5202</v>
      </c>
      <c r="S124" s="285" t="s">
        <v>915</v>
      </c>
      <c r="T124" s="278">
        <v>15</v>
      </c>
      <c r="U124" s="283">
        <v>0.35631578947368431</v>
      </c>
      <c r="V124" s="280">
        <v>5.3421052631578947</v>
      </c>
      <c r="W124" s="284" t="s">
        <v>5203</v>
      </c>
      <c r="X124" s="286" t="s">
        <v>912</v>
      </c>
      <c r="Y124" s="278">
        <v>8</v>
      </c>
      <c r="Z124" s="283">
        <v>0.28763157894736846</v>
      </c>
      <c r="AA124" s="280">
        <v>2.2894736842105261</v>
      </c>
      <c r="AB124" s="284" t="s">
        <v>5204</v>
      </c>
      <c r="AC124" s="287" t="s">
        <v>914</v>
      </c>
      <c r="AD124" s="278">
        <v>24</v>
      </c>
      <c r="AE124" s="283">
        <v>0.46947368421052632</v>
      </c>
      <c r="AF124" s="280">
        <v>11.236842105263158</v>
      </c>
      <c r="AG124" s="250" t="s">
        <v>5205</v>
      </c>
    </row>
    <row r="125" spans="1:33" x14ac:dyDescent="0.25">
      <c r="A125" s="248" t="s">
        <v>260</v>
      </c>
      <c r="B125" s="276" t="s">
        <v>5201</v>
      </c>
      <c r="C125" s="250" t="s">
        <v>1149</v>
      </c>
      <c r="D125" s="277">
        <v>78</v>
      </c>
      <c r="E125" s="278">
        <v>66</v>
      </c>
      <c r="F125" s="279">
        <v>41.141538461538474</v>
      </c>
      <c r="G125" s="280">
        <v>27.153846153846153</v>
      </c>
      <c r="H125" s="281">
        <v>77</v>
      </c>
      <c r="I125" s="278">
        <v>0</v>
      </c>
      <c r="J125" s="278">
        <v>1</v>
      </c>
      <c r="K125" s="280">
        <v>0.98717948717948723</v>
      </c>
      <c r="L125" s="280">
        <v>0</v>
      </c>
      <c r="M125" s="280">
        <v>1.282051282051282E-2</v>
      </c>
      <c r="N125" s="282" t="s">
        <v>913</v>
      </c>
      <c r="O125" s="278">
        <v>19</v>
      </c>
      <c r="P125" s="283">
        <v>0.38051282051282076</v>
      </c>
      <c r="Q125" s="280">
        <v>7.2307692307692308</v>
      </c>
      <c r="R125" s="284" t="s">
        <v>5202</v>
      </c>
      <c r="S125" s="285" t="s">
        <v>915</v>
      </c>
      <c r="T125" s="278">
        <v>15</v>
      </c>
      <c r="U125" s="283">
        <v>0.40064102564102544</v>
      </c>
      <c r="V125" s="280">
        <v>6.0128205128205128</v>
      </c>
      <c r="W125" s="284" t="s">
        <v>5203</v>
      </c>
      <c r="X125" s="286" t="s">
        <v>912</v>
      </c>
      <c r="Y125" s="278">
        <v>8</v>
      </c>
      <c r="Z125" s="283">
        <v>0.35371794871794854</v>
      </c>
      <c r="AA125" s="280">
        <v>2.8076923076923075</v>
      </c>
      <c r="AB125" s="284" t="s">
        <v>5204</v>
      </c>
      <c r="AC125" s="287" t="s">
        <v>914</v>
      </c>
      <c r="AD125" s="278">
        <v>24</v>
      </c>
      <c r="AE125" s="283">
        <v>0.4634615384615387</v>
      </c>
      <c r="AF125" s="280">
        <v>11.102564102564102</v>
      </c>
      <c r="AG125" s="250" t="s">
        <v>5205</v>
      </c>
    </row>
    <row r="126" spans="1:33" x14ac:dyDescent="0.25">
      <c r="A126" s="248" t="s">
        <v>859</v>
      </c>
      <c r="B126" s="276" t="s">
        <v>5201</v>
      </c>
      <c r="C126" s="250" t="s">
        <v>1150</v>
      </c>
      <c r="D126" s="277">
        <v>40</v>
      </c>
      <c r="E126" s="278">
        <v>66</v>
      </c>
      <c r="F126" s="279">
        <v>58.67524999999997</v>
      </c>
      <c r="G126" s="280">
        <v>38.725000000000001</v>
      </c>
      <c r="H126" s="281">
        <v>35</v>
      </c>
      <c r="I126" s="278">
        <v>0</v>
      </c>
      <c r="J126" s="278">
        <v>5</v>
      </c>
      <c r="K126" s="280">
        <v>0.875</v>
      </c>
      <c r="L126" s="280">
        <v>0</v>
      </c>
      <c r="M126" s="280">
        <v>0.125</v>
      </c>
      <c r="N126" s="282" t="s">
        <v>913</v>
      </c>
      <c r="O126" s="278">
        <v>19</v>
      </c>
      <c r="P126" s="283">
        <v>0.54175000000000006</v>
      </c>
      <c r="Q126" s="280">
        <v>10.3</v>
      </c>
      <c r="R126" s="284" t="s">
        <v>5202</v>
      </c>
      <c r="S126" s="285" t="s">
        <v>915</v>
      </c>
      <c r="T126" s="278">
        <v>15</v>
      </c>
      <c r="U126" s="283">
        <v>0.58950000000000014</v>
      </c>
      <c r="V126" s="280">
        <v>8.85</v>
      </c>
      <c r="W126" s="284" t="s">
        <v>5203</v>
      </c>
      <c r="X126" s="286" t="s">
        <v>912</v>
      </c>
      <c r="Y126" s="278">
        <v>8</v>
      </c>
      <c r="Z126" s="283">
        <v>0.43900000000000006</v>
      </c>
      <c r="AA126" s="280">
        <v>3.5</v>
      </c>
      <c r="AB126" s="284" t="s">
        <v>5204</v>
      </c>
      <c r="AC126" s="287" t="s">
        <v>914</v>
      </c>
      <c r="AD126" s="278">
        <v>24</v>
      </c>
      <c r="AE126" s="283">
        <v>0.67099999999999993</v>
      </c>
      <c r="AF126" s="280">
        <v>16.074999999999999</v>
      </c>
      <c r="AG126" s="250" t="s">
        <v>5205</v>
      </c>
    </row>
    <row r="127" spans="1:33" x14ac:dyDescent="0.25">
      <c r="A127" s="248" t="s">
        <v>261</v>
      </c>
      <c r="B127" s="276" t="s">
        <v>5201</v>
      </c>
      <c r="C127" s="250" t="s">
        <v>1151</v>
      </c>
      <c r="D127" s="277">
        <v>176</v>
      </c>
      <c r="E127" s="278">
        <v>66</v>
      </c>
      <c r="F127" s="279">
        <v>49.095909090909096</v>
      </c>
      <c r="G127" s="280">
        <v>32.403409090909093</v>
      </c>
      <c r="H127" s="281">
        <v>163</v>
      </c>
      <c r="I127" s="278">
        <v>0</v>
      </c>
      <c r="J127" s="278">
        <v>13</v>
      </c>
      <c r="K127" s="280">
        <v>0.92613636363636365</v>
      </c>
      <c r="L127" s="280">
        <v>0</v>
      </c>
      <c r="M127" s="280">
        <v>7.3863636363636367E-2</v>
      </c>
      <c r="N127" s="282" t="s">
        <v>913</v>
      </c>
      <c r="O127" s="278">
        <v>19</v>
      </c>
      <c r="P127" s="283">
        <v>0.43823863636363641</v>
      </c>
      <c r="Q127" s="280">
        <v>8.3181818181818183</v>
      </c>
      <c r="R127" s="284" t="s">
        <v>5202</v>
      </c>
      <c r="S127" s="285" t="s">
        <v>915</v>
      </c>
      <c r="T127" s="278">
        <v>15</v>
      </c>
      <c r="U127" s="283">
        <v>0.47301136363636348</v>
      </c>
      <c r="V127" s="280">
        <v>7.0965909090909092</v>
      </c>
      <c r="W127" s="284" t="s">
        <v>5203</v>
      </c>
      <c r="X127" s="286" t="s">
        <v>912</v>
      </c>
      <c r="Y127" s="278">
        <v>8</v>
      </c>
      <c r="Z127" s="283">
        <v>0.40829545454545485</v>
      </c>
      <c r="AA127" s="280">
        <v>3.2443181818181817</v>
      </c>
      <c r="AB127" s="284" t="s">
        <v>5204</v>
      </c>
      <c r="AC127" s="287" t="s">
        <v>914</v>
      </c>
      <c r="AD127" s="278">
        <v>24</v>
      </c>
      <c r="AE127" s="283">
        <v>0.57380681818181822</v>
      </c>
      <c r="AF127" s="280">
        <v>13.744318181818182</v>
      </c>
      <c r="AG127" s="250" t="s">
        <v>5205</v>
      </c>
    </row>
    <row r="128" spans="1:33" x14ac:dyDescent="0.25">
      <c r="A128" s="248" t="s">
        <v>869</v>
      </c>
      <c r="B128" s="276" t="s">
        <v>5201</v>
      </c>
      <c r="C128" s="250" t="s">
        <v>1152</v>
      </c>
      <c r="D128" s="277">
        <v>2</v>
      </c>
      <c r="E128" s="278">
        <v>66</v>
      </c>
      <c r="F128" s="279">
        <v>61.365000000000002</v>
      </c>
      <c r="G128" s="280">
        <v>40.5</v>
      </c>
      <c r="H128" s="281">
        <v>2</v>
      </c>
      <c r="I128" s="278">
        <v>0</v>
      </c>
      <c r="J128" s="278">
        <v>0</v>
      </c>
      <c r="K128" s="280">
        <v>1</v>
      </c>
      <c r="L128" s="280">
        <v>0</v>
      </c>
      <c r="M128" s="280">
        <v>0</v>
      </c>
      <c r="N128" s="282" t="s">
        <v>913</v>
      </c>
      <c r="O128" s="278">
        <v>19</v>
      </c>
      <c r="P128" s="283">
        <v>0.66</v>
      </c>
      <c r="Q128" s="280">
        <v>12.5</v>
      </c>
      <c r="R128" s="284" t="s">
        <v>5202</v>
      </c>
      <c r="S128" s="285" t="s">
        <v>915</v>
      </c>
      <c r="T128" s="278">
        <v>15</v>
      </c>
      <c r="U128" s="283">
        <v>0.56499999999999995</v>
      </c>
      <c r="V128" s="280">
        <v>8.5</v>
      </c>
      <c r="W128" s="284" t="s">
        <v>5203</v>
      </c>
      <c r="X128" s="286" t="s">
        <v>912</v>
      </c>
      <c r="Y128" s="278">
        <v>8</v>
      </c>
      <c r="Z128" s="283">
        <v>0.44</v>
      </c>
      <c r="AA128" s="280">
        <v>3.5</v>
      </c>
      <c r="AB128" s="284" t="s">
        <v>5204</v>
      </c>
      <c r="AC128" s="287" t="s">
        <v>914</v>
      </c>
      <c r="AD128" s="278">
        <v>24</v>
      </c>
      <c r="AE128" s="283">
        <v>0.66999999999999993</v>
      </c>
      <c r="AF128" s="280">
        <v>16</v>
      </c>
      <c r="AG128" s="250" t="s">
        <v>5205</v>
      </c>
    </row>
    <row r="129" spans="1:33" x14ac:dyDescent="0.25">
      <c r="A129" s="248" t="s">
        <v>870</v>
      </c>
      <c r="B129" s="276" t="s">
        <v>5201</v>
      </c>
      <c r="C129" s="250" t="s">
        <v>1153</v>
      </c>
      <c r="D129" s="277">
        <v>23</v>
      </c>
      <c r="E129" s="278">
        <v>66</v>
      </c>
      <c r="F129" s="279">
        <v>50.527826086956516</v>
      </c>
      <c r="G129" s="280">
        <v>33.347826086956523</v>
      </c>
      <c r="H129" s="281">
        <v>21</v>
      </c>
      <c r="I129" s="278">
        <v>0</v>
      </c>
      <c r="J129" s="278">
        <v>2</v>
      </c>
      <c r="K129" s="280">
        <v>0.91304347826086951</v>
      </c>
      <c r="L129" s="280">
        <v>0</v>
      </c>
      <c r="M129" s="280">
        <v>8.6956521739130432E-2</v>
      </c>
      <c r="N129" s="282" t="s">
        <v>913</v>
      </c>
      <c r="O129" s="278">
        <v>19</v>
      </c>
      <c r="P129" s="283">
        <v>0.48565217391304333</v>
      </c>
      <c r="Q129" s="280">
        <v>9.2173913043478262</v>
      </c>
      <c r="R129" s="284" t="s">
        <v>5202</v>
      </c>
      <c r="S129" s="285" t="s">
        <v>915</v>
      </c>
      <c r="T129" s="278">
        <v>15</v>
      </c>
      <c r="U129" s="283">
        <v>0.49608695652173912</v>
      </c>
      <c r="V129" s="280">
        <v>7.4347826086956523</v>
      </c>
      <c r="W129" s="284" t="s">
        <v>5203</v>
      </c>
      <c r="X129" s="286" t="s">
        <v>912</v>
      </c>
      <c r="Y129" s="278">
        <v>8</v>
      </c>
      <c r="Z129" s="283">
        <v>0.39956521739130441</v>
      </c>
      <c r="AA129" s="280">
        <v>3.1739130434782608</v>
      </c>
      <c r="AB129" s="284" t="s">
        <v>5204</v>
      </c>
      <c r="AC129" s="287" t="s">
        <v>914</v>
      </c>
      <c r="AD129" s="278">
        <v>24</v>
      </c>
      <c r="AE129" s="283">
        <v>0.56434782608695655</v>
      </c>
      <c r="AF129" s="280">
        <v>13.521739130434783</v>
      </c>
      <c r="AG129" s="250" t="s">
        <v>5205</v>
      </c>
    </row>
    <row r="130" spans="1:33" x14ac:dyDescent="0.25">
      <c r="A130" s="248" t="s">
        <v>262</v>
      </c>
      <c r="B130" s="276" t="s">
        <v>5201</v>
      </c>
      <c r="C130" s="250" t="s">
        <v>1154</v>
      </c>
      <c r="D130" s="277">
        <v>82</v>
      </c>
      <c r="E130" s="278">
        <v>66</v>
      </c>
      <c r="F130" s="279">
        <v>43.532560975609762</v>
      </c>
      <c r="G130" s="280">
        <v>28.73170731707317</v>
      </c>
      <c r="H130" s="281">
        <v>80</v>
      </c>
      <c r="I130" s="278">
        <v>0</v>
      </c>
      <c r="J130" s="278">
        <v>2</v>
      </c>
      <c r="K130" s="280">
        <v>0.97560975609756095</v>
      </c>
      <c r="L130" s="280">
        <v>0</v>
      </c>
      <c r="M130" s="280">
        <v>2.4390243902439025E-2</v>
      </c>
      <c r="N130" s="282" t="s">
        <v>913</v>
      </c>
      <c r="O130" s="278">
        <v>19</v>
      </c>
      <c r="P130" s="283">
        <v>0.38536585365853671</v>
      </c>
      <c r="Q130" s="280">
        <v>7.3170731707317076</v>
      </c>
      <c r="R130" s="284" t="s">
        <v>5202</v>
      </c>
      <c r="S130" s="285" t="s">
        <v>915</v>
      </c>
      <c r="T130" s="278">
        <v>15</v>
      </c>
      <c r="U130" s="283">
        <v>0.40170731707317053</v>
      </c>
      <c r="V130" s="280">
        <v>6.024390243902439</v>
      </c>
      <c r="W130" s="284" t="s">
        <v>5203</v>
      </c>
      <c r="X130" s="286" t="s">
        <v>912</v>
      </c>
      <c r="Y130" s="278">
        <v>8</v>
      </c>
      <c r="Z130" s="283">
        <v>0.35609756097560963</v>
      </c>
      <c r="AA130" s="280">
        <v>2.8292682926829267</v>
      </c>
      <c r="AB130" s="284" t="s">
        <v>5204</v>
      </c>
      <c r="AC130" s="287" t="s">
        <v>914</v>
      </c>
      <c r="AD130" s="278">
        <v>24</v>
      </c>
      <c r="AE130" s="283">
        <v>0.52451219512195146</v>
      </c>
      <c r="AF130" s="280">
        <v>12.560975609756097</v>
      </c>
      <c r="AG130" s="250" t="s">
        <v>5205</v>
      </c>
    </row>
    <row r="131" spans="1:33" x14ac:dyDescent="0.25">
      <c r="A131" s="248" t="s">
        <v>263</v>
      </c>
      <c r="B131" s="276" t="s">
        <v>5201</v>
      </c>
      <c r="C131" s="250" t="s">
        <v>5209</v>
      </c>
      <c r="D131" s="277">
        <v>68</v>
      </c>
      <c r="E131" s="278">
        <v>66</v>
      </c>
      <c r="F131" s="279">
        <v>38.278823529411781</v>
      </c>
      <c r="G131" s="280">
        <v>25.264705882352942</v>
      </c>
      <c r="H131" s="281">
        <v>67</v>
      </c>
      <c r="I131" s="278">
        <v>0</v>
      </c>
      <c r="J131" s="278">
        <v>1</v>
      </c>
      <c r="K131" s="280">
        <v>0.98529411764705888</v>
      </c>
      <c r="L131" s="280">
        <v>0</v>
      </c>
      <c r="M131" s="280">
        <v>1.4705882352941176E-2</v>
      </c>
      <c r="N131" s="282" t="s">
        <v>913</v>
      </c>
      <c r="O131" s="278">
        <v>19</v>
      </c>
      <c r="P131" s="283">
        <v>0.35970588235294132</v>
      </c>
      <c r="Q131" s="280">
        <v>6.8235294117647056</v>
      </c>
      <c r="R131" s="284" t="s">
        <v>5202</v>
      </c>
      <c r="S131" s="285" t="s">
        <v>915</v>
      </c>
      <c r="T131" s="278">
        <v>15</v>
      </c>
      <c r="U131" s="283">
        <v>0.35455882352941176</v>
      </c>
      <c r="V131" s="280">
        <v>5.3088235294117645</v>
      </c>
      <c r="W131" s="284" t="s">
        <v>5203</v>
      </c>
      <c r="X131" s="286" t="s">
        <v>912</v>
      </c>
      <c r="Y131" s="278">
        <v>8</v>
      </c>
      <c r="Z131" s="283">
        <v>0.28941176470588242</v>
      </c>
      <c r="AA131" s="280">
        <v>2.2941176470588234</v>
      </c>
      <c r="AB131" s="284" t="s">
        <v>5204</v>
      </c>
      <c r="AC131" s="287" t="s">
        <v>914</v>
      </c>
      <c r="AD131" s="278">
        <v>24</v>
      </c>
      <c r="AE131" s="283">
        <v>0.45264705882352951</v>
      </c>
      <c r="AF131" s="280">
        <v>10.838235294117647</v>
      </c>
      <c r="AG131" s="250" t="s">
        <v>5205</v>
      </c>
    </row>
    <row r="132" spans="1:33" x14ac:dyDescent="0.25">
      <c r="A132" s="248" t="s">
        <v>264</v>
      </c>
      <c r="B132" s="276" t="s">
        <v>5201</v>
      </c>
      <c r="C132" s="250" t="s">
        <v>1156</v>
      </c>
      <c r="D132" s="277">
        <v>52</v>
      </c>
      <c r="E132" s="278">
        <v>66</v>
      </c>
      <c r="F132" s="279">
        <v>50.435961538461541</v>
      </c>
      <c r="G132" s="280">
        <v>33.28846153846154</v>
      </c>
      <c r="H132" s="281">
        <v>43</v>
      </c>
      <c r="I132" s="278">
        <v>0</v>
      </c>
      <c r="J132" s="278">
        <v>9</v>
      </c>
      <c r="K132" s="280">
        <v>0.82692307692307687</v>
      </c>
      <c r="L132" s="280">
        <v>0</v>
      </c>
      <c r="M132" s="280">
        <v>0.17307692307692307</v>
      </c>
      <c r="N132" s="282" t="s">
        <v>913</v>
      </c>
      <c r="O132" s="278">
        <v>19</v>
      </c>
      <c r="P132" s="283">
        <v>0.49903846153846143</v>
      </c>
      <c r="Q132" s="280">
        <v>9.4807692307692299</v>
      </c>
      <c r="R132" s="284" t="s">
        <v>5202</v>
      </c>
      <c r="S132" s="285" t="s">
        <v>915</v>
      </c>
      <c r="T132" s="278">
        <v>15</v>
      </c>
      <c r="U132" s="283">
        <v>0.49615384615384595</v>
      </c>
      <c r="V132" s="280">
        <v>7.4423076923076925</v>
      </c>
      <c r="W132" s="284" t="s">
        <v>5203</v>
      </c>
      <c r="X132" s="286" t="s">
        <v>912</v>
      </c>
      <c r="Y132" s="278">
        <v>8</v>
      </c>
      <c r="Z132" s="283">
        <v>0.39230769230769236</v>
      </c>
      <c r="AA132" s="280">
        <v>3.1153846153846154</v>
      </c>
      <c r="AB132" s="284" t="s">
        <v>5204</v>
      </c>
      <c r="AC132" s="287" t="s">
        <v>914</v>
      </c>
      <c r="AD132" s="278">
        <v>24</v>
      </c>
      <c r="AE132" s="283">
        <v>0.55269230769230782</v>
      </c>
      <c r="AF132" s="280">
        <v>13.25</v>
      </c>
      <c r="AG132" s="250" t="s">
        <v>5205</v>
      </c>
    </row>
    <row r="133" spans="1:33" x14ac:dyDescent="0.25">
      <c r="A133" s="248" t="s">
        <v>265</v>
      </c>
      <c r="B133" s="276" t="s">
        <v>5201</v>
      </c>
      <c r="C133" s="250" t="s">
        <v>1157</v>
      </c>
      <c r="D133" s="277">
        <v>65</v>
      </c>
      <c r="E133" s="278">
        <v>66</v>
      </c>
      <c r="F133" s="279">
        <v>57.087384615384622</v>
      </c>
      <c r="G133" s="280">
        <v>37.676923076923075</v>
      </c>
      <c r="H133" s="281">
        <v>59</v>
      </c>
      <c r="I133" s="278">
        <v>0</v>
      </c>
      <c r="J133" s="278">
        <v>6</v>
      </c>
      <c r="K133" s="280">
        <v>0.90769230769230769</v>
      </c>
      <c r="L133" s="280">
        <v>0</v>
      </c>
      <c r="M133" s="280">
        <v>9.2307692307692313E-2</v>
      </c>
      <c r="N133" s="282" t="s">
        <v>913</v>
      </c>
      <c r="O133" s="278">
        <v>19</v>
      </c>
      <c r="P133" s="283">
        <v>0.5170769230769231</v>
      </c>
      <c r="Q133" s="280">
        <v>9.8307692307692314</v>
      </c>
      <c r="R133" s="284" t="s">
        <v>5202</v>
      </c>
      <c r="S133" s="285" t="s">
        <v>915</v>
      </c>
      <c r="T133" s="278">
        <v>15</v>
      </c>
      <c r="U133" s="283">
        <v>0.57307692307692326</v>
      </c>
      <c r="V133" s="280">
        <v>8.6</v>
      </c>
      <c r="W133" s="284" t="s">
        <v>5203</v>
      </c>
      <c r="X133" s="286" t="s">
        <v>912</v>
      </c>
      <c r="Y133" s="278">
        <v>8</v>
      </c>
      <c r="Z133" s="283">
        <v>0.43523076923076903</v>
      </c>
      <c r="AA133" s="280">
        <v>3.4615384615384617</v>
      </c>
      <c r="AB133" s="284" t="s">
        <v>5204</v>
      </c>
      <c r="AC133" s="287" t="s">
        <v>914</v>
      </c>
      <c r="AD133" s="278">
        <v>24</v>
      </c>
      <c r="AE133" s="283">
        <v>0.65907692307692323</v>
      </c>
      <c r="AF133" s="280">
        <v>15.784615384615385</v>
      </c>
      <c r="AG133" s="250" t="s">
        <v>5205</v>
      </c>
    </row>
    <row r="134" spans="1:33" x14ac:dyDescent="0.25">
      <c r="A134" s="248" t="s">
        <v>266</v>
      </c>
      <c r="B134" s="276" t="s">
        <v>5201</v>
      </c>
      <c r="C134" s="250" t="s">
        <v>1158</v>
      </c>
      <c r="D134" s="277">
        <v>123</v>
      </c>
      <c r="E134" s="278">
        <v>66</v>
      </c>
      <c r="F134" s="279">
        <v>57.206585365853648</v>
      </c>
      <c r="G134" s="280">
        <v>37.756097560975611</v>
      </c>
      <c r="H134" s="281">
        <v>101</v>
      </c>
      <c r="I134" s="278">
        <v>0</v>
      </c>
      <c r="J134" s="278">
        <v>22</v>
      </c>
      <c r="K134" s="280">
        <v>0.82113821138211385</v>
      </c>
      <c r="L134" s="280">
        <v>0</v>
      </c>
      <c r="M134" s="280">
        <v>0.17886178861788618</v>
      </c>
      <c r="N134" s="282" t="s">
        <v>913</v>
      </c>
      <c r="O134" s="278">
        <v>19</v>
      </c>
      <c r="P134" s="283">
        <v>0.52569105691056905</v>
      </c>
      <c r="Q134" s="280">
        <v>9.9918699186991873</v>
      </c>
      <c r="R134" s="284" t="s">
        <v>5202</v>
      </c>
      <c r="S134" s="285" t="s">
        <v>915</v>
      </c>
      <c r="T134" s="278">
        <v>15</v>
      </c>
      <c r="U134" s="283">
        <v>0.56308943089430863</v>
      </c>
      <c r="V134" s="280">
        <v>8.4471544715447155</v>
      </c>
      <c r="W134" s="284" t="s">
        <v>5203</v>
      </c>
      <c r="X134" s="286" t="s">
        <v>912</v>
      </c>
      <c r="Y134" s="278">
        <v>8</v>
      </c>
      <c r="Z134" s="283">
        <v>0.46406504065040699</v>
      </c>
      <c r="AA134" s="280">
        <v>3.6910569105691056</v>
      </c>
      <c r="AB134" s="284" t="s">
        <v>5204</v>
      </c>
      <c r="AC134" s="287" t="s">
        <v>914</v>
      </c>
      <c r="AD134" s="278">
        <v>24</v>
      </c>
      <c r="AE134" s="283">
        <v>0.65186991869918698</v>
      </c>
      <c r="AF134" s="280">
        <v>15.626016260162602</v>
      </c>
      <c r="AG134" s="250" t="s">
        <v>5205</v>
      </c>
    </row>
    <row r="135" spans="1:33" x14ac:dyDescent="0.25">
      <c r="A135" s="248" t="s">
        <v>267</v>
      </c>
      <c r="B135" s="276" t="s">
        <v>5201</v>
      </c>
      <c r="C135" s="250" t="s">
        <v>1159</v>
      </c>
      <c r="D135" s="277">
        <v>69</v>
      </c>
      <c r="E135" s="278">
        <v>66</v>
      </c>
      <c r="F135" s="279">
        <v>55.863478260869584</v>
      </c>
      <c r="G135" s="280">
        <v>36.869565217391305</v>
      </c>
      <c r="H135" s="281">
        <v>58</v>
      </c>
      <c r="I135" s="278">
        <v>0</v>
      </c>
      <c r="J135" s="278">
        <v>11</v>
      </c>
      <c r="K135" s="280">
        <v>0.84057971014492749</v>
      </c>
      <c r="L135" s="280">
        <v>0</v>
      </c>
      <c r="M135" s="280">
        <v>0.15942028985507245</v>
      </c>
      <c r="N135" s="282" t="s">
        <v>913</v>
      </c>
      <c r="O135" s="278">
        <v>19</v>
      </c>
      <c r="P135" s="283">
        <v>0.48289855072463778</v>
      </c>
      <c r="Q135" s="280">
        <v>9.1739130434782616</v>
      </c>
      <c r="R135" s="284" t="s">
        <v>5202</v>
      </c>
      <c r="S135" s="285" t="s">
        <v>915</v>
      </c>
      <c r="T135" s="278">
        <v>15</v>
      </c>
      <c r="U135" s="283">
        <v>0.56376811594202914</v>
      </c>
      <c r="V135" s="280">
        <v>8.4492753623188399</v>
      </c>
      <c r="W135" s="284" t="s">
        <v>5203</v>
      </c>
      <c r="X135" s="286" t="s">
        <v>912</v>
      </c>
      <c r="Y135" s="278">
        <v>8</v>
      </c>
      <c r="Z135" s="283">
        <v>0.43347826086956509</v>
      </c>
      <c r="AA135" s="280">
        <v>3.4492753623188408</v>
      </c>
      <c r="AB135" s="284" t="s">
        <v>5204</v>
      </c>
      <c r="AC135" s="287" t="s">
        <v>914</v>
      </c>
      <c r="AD135" s="278">
        <v>24</v>
      </c>
      <c r="AE135" s="283">
        <v>0.65869565217391324</v>
      </c>
      <c r="AF135" s="280">
        <v>15.797101449275363</v>
      </c>
      <c r="AG135" s="250" t="s">
        <v>5205</v>
      </c>
    </row>
    <row r="136" spans="1:33" x14ac:dyDescent="0.25">
      <c r="A136" s="248" t="s">
        <v>268</v>
      </c>
      <c r="B136" s="276" t="s">
        <v>5201</v>
      </c>
      <c r="C136" s="250" t="s">
        <v>1160</v>
      </c>
      <c r="D136" s="277">
        <v>171</v>
      </c>
      <c r="E136" s="278">
        <v>66</v>
      </c>
      <c r="F136" s="279">
        <v>44.364736842105245</v>
      </c>
      <c r="G136" s="280">
        <v>29.280701754385966</v>
      </c>
      <c r="H136" s="281">
        <v>167</v>
      </c>
      <c r="I136" s="278">
        <v>0</v>
      </c>
      <c r="J136" s="278">
        <v>4</v>
      </c>
      <c r="K136" s="280">
        <v>0.97660818713450293</v>
      </c>
      <c r="L136" s="280">
        <v>0</v>
      </c>
      <c r="M136" s="280">
        <v>2.3391812865497075E-2</v>
      </c>
      <c r="N136" s="282" t="s">
        <v>913</v>
      </c>
      <c r="O136" s="278">
        <v>19</v>
      </c>
      <c r="P136" s="283">
        <v>0.42163742690058476</v>
      </c>
      <c r="Q136" s="280">
        <v>8.0116959064327489</v>
      </c>
      <c r="R136" s="284" t="s">
        <v>5202</v>
      </c>
      <c r="S136" s="285" t="s">
        <v>915</v>
      </c>
      <c r="T136" s="278">
        <v>15</v>
      </c>
      <c r="U136" s="283">
        <v>0.42994152046783624</v>
      </c>
      <c r="V136" s="280">
        <v>6.4444444444444446</v>
      </c>
      <c r="W136" s="284" t="s">
        <v>5203</v>
      </c>
      <c r="X136" s="286" t="s">
        <v>912</v>
      </c>
      <c r="Y136" s="278">
        <v>8</v>
      </c>
      <c r="Z136" s="283">
        <v>0.34947368421052682</v>
      </c>
      <c r="AA136" s="280">
        <v>2.7777777777777777</v>
      </c>
      <c r="AB136" s="284" t="s">
        <v>5204</v>
      </c>
      <c r="AC136" s="287" t="s">
        <v>914</v>
      </c>
      <c r="AD136" s="278">
        <v>24</v>
      </c>
      <c r="AE136" s="283">
        <v>0.50245614035087693</v>
      </c>
      <c r="AF136" s="280">
        <v>12.046783625730994</v>
      </c>
      <c r="AG136" s="250" t="s">
        <v>5205</v>
      </c>
    </row>
    <row r="137" spans="1:33" x14ac:dyDescent="0.25">
      <c r="A137" s="248" t="s">
        <v>269</v>
      </c>
      <c r="B137" s="276" t="s">
        <v>5201</v>
      </c>
      <c r="C137" s="250" t="s">
        <v>1161</v>
      </c>
      <c r="D137" s="277">
        <v>76</v>
      </c>
      <c r="E137" s="278">
        <v>66</v>
      </c>
      <c r="F137" s="279">
        <v>44.317894736842106</v>
      </c>
      <c r="G137" s="280">
        <v>29.25</v>
      </c>
      <c r="H137" s="281">
        <v>67</v>
      </c>
      <c r="I137" s="278">
        <v>0</v>
      </c>
      <c r="J137" s="278">
        <v>9</v>
      </c>
      <c r="K137" s="280">
        <v>0.88157894736842102</v>
      </c>
      <c r="L137" s="280">
        <v>0</v>
      </c>
      <c r="M137" s="280">
        <v>0.11842105263157894</v>
      </c>
      <c r="N137" s="282" t="s">
        <v>913</v>
      </c>
      <c r="O137" s="278">
        <v>19</v>
      </c>
      <c r="P137" s="283">
        <v>0.40828947368421087</v>
      </c>
      <c r="Q137" s="280">
        <v>7.75</v>
      </c>
      <c r="R137" s="284" t="s">
        <v>5202</v>
      </c>
      <c r="S137" s="285" t="s">
        <v>915</v>
      </c>
      <c r="T137" s="278">
        <v>15</v>
      </c>
      <c r="U137" s="283">
        <v>0.43763157894736809</v>
      </c>
      <c r="V137" s="280">
        <v>6.5657894736842106</v>
      </c>
      <c r="W137" s="284" t="s">
        <v>5203</v>
      </c>
      <c r="X137" s="286" t="s">
        <v>912</v>
      </c>
      <c r="Y137" s="278">
        <v>8</v>
      </c>
      <c r="Z137" s="283">
        <v>0.34460526315789469</v>
      </c>
      <c r="AA137" s="280">
        <v>2.736842105263158</v>
      </c>
      <c r="AB137" s="284" t="s">
        <v>5204</v>
      </c>
      <c r="AC137" s="287" t="s">
        <v>914</v>
      </c>
      <c r="AD137" s="278">
        <v>24</v>
      </c>
      <c r="AE137" s="283">
        <v>0.50881578947368444</v>
      </c>
      <c r="AF137" s="280">
        <v>12.197368421052632</v>
      </c>
      <c r="AG137" s="250" t="s">
        <v>5205</v>
      </c>
    </row>
    <row r="138" spans="1:33" x14ac:dyDescent="0.25">
      <c r="A138" s="248" t="s">
        <v>270</v>
      </c>
      <c r="B138" s="276" t="s">
        <v>5201</v>
      </c>
      <c r="C138" s="250" t="s">
        <v>5210</v>
      </c>
      <c r="D138" s="277">
        <v>81</v>
      </c>
      <c r="E138" s="278">
        <v>66</v>
      </c>
      <c r="F138" s="279">
        <v>60.606913580246911</v>
      </c>
      <c r="G138" s="280">
        <v>40</v>
      </c>
      <c r="H138" s="281">
        <v>62</v>
      </c>
      <c r="I138" s="278">
        <v>0</v>
      </c>
      <c r="J138" s="278">
        <v>19</v>
      </c>
      <c r="K138" s="280">
        <v>0.76543209876543206</v>
      </c>
      <c r="L138" s="280">
        <v>0</v>
      </c>
      <c r="M138" s="280">
        <v>0.23456790123456789</v>
      </c>
      <c r="N138" s="282" t="s">
        <v>913</v>
      </c>
      <c r="O138" s="278">
        <v>19</v>
      </c>
      <c r="P138" s="283">
        <v>0.57098765432098775</v>
      </c>
      <c r="Q138" s="280">
        <v>10.851851851851851</v>
      </c>
      <c r="R138" s="284" t="s">
        <v>5202</v>
      </c>
      <c r="S138" s="285" t="s">
        <v>915</v>
      </c>
      <c r="T138" s="278">
        <v>15</v>
      </c>
      <c r="U138" s="283">
        <v>0.6350617283950617</v>
      </c>
      <c r="V138" s="280">
        <v>9.5308641975308639</v>
      </c>
      <c r="W138" s="284" t="s">
        <v>5203</v>
      </c>
      <c r="X138" s="286" t="s">
        <v>912</v>
      </c>
      <c r="Y138" s="278">
        <v>8</v>
      </c>
      <c r="Z138" s="283">
        <v>0.48567901234567912</v>
      </c>
      <c r="AA138" s="280">
        <v>3.8641975308641974</v>
      </c>
      <c r="AB138" s="284" t="s">
        <v>5204</v>
      </c>
      <c r="AC138" s="287" t="s">
        <v>914</v>
      </c>
      <c r="AD138" s="278">
        <v>24</v>
      </c>
      <c r="AE138" s="283">
        <v>0.65740740740740766</v>
      </c>
      <c r="AF138" s="280">
        <v>15.753086419753087</v>
      </c>
      <c r="AG138" s="250" t="s">
        <v>5205</v>
      </c>
    </row>
    <row r="139" spans="1:33" x14ac:dyDescent="0.25">
      <c r="A139" s="248" t="s">
        <v>271</v>
      </c>
      <c r="B139" s="276" t="s">
        <v>5201</v>
      </c>
      <c r="C139" s="250" t="s">
        <v>1162</v>
      </c>
      <c r="D139" s="277">
        <v>41</v>
      </c>
      <c r="E139" s="278">
        <v>66</v>
      </c>
      <c r="F139" s="279">
        <v>47.190975609756109</v>
      </c>
      <c r="G139" s="280">
        <v>31.146341463414632</v>
      </c>
      <c r="H139" s="281">
        <v>36</v>
      </c>
      <c r="I139" s="278">
        <v>0</v>
      </c>
      <c r="J139" s="278">
        <v>5</v>
      </c>
      <c r="K139" s="280">
        <v>0.87804878048780488</v>
      </c>
      <c r="L139" s="280">
        <v>0</v>
      </c>
      <c r="M139" s="280">
        <v>0.12195121951219512</v>
      </c>
      <c r="N139" s="282" t="s">
        <v>913</v>
      </c>
      <c r="O139" s="278">
        <v>19</v>
      </c>
      <c r="P139" s="283">
        <v>0.4658536585365855</v>
      </c>
      <c r="Q139" s="280">
        <v>8.8292682926829276</v>
      </c>
      <c r="R139" s="284" t="s">
        <v>5202</v>
      </c>
      <c r="S139" s="285" t="s">
        <v>915</v>
      </c>
      <c r="T139" s="278">
        <v>15</v>
      </c>
      <c r="U139" s="283">
        <v>0.45024390243902424</v>
      </c>
      <c r="V139" s="280">
        <v>6.7560975609756095</v>
      </c>
      <c r="W139" s="284" t="s">
        <v>5203</v>
      </c>
      <c r="X139" s="286" t="s">
        <v>912</v>
      </c>
      <c r="Y139" s="278">
        <v>8</v>
      </c>
      <c r="Z139" s="283">
        <v>0.35268292682926838</v>
      </c>
      <c r="AA139" s="280">
        <v>2.8048780487804876</v>
      </c>
      <c r="AB139" s="284" t="s">
        <v>5204</v>
      </c>
      <c r="AC139" s="287" t="s">
        <v>914</v>
      </c>
      <c r="AD139" s="278">
        <v>24</v>
      </c>
      <c r="AE139" s="283">
        <v>0.53195121951219515</v>
      </c>
      <c r="AF139" s="280">
        <v>12.75609756097561</v>
      </c>
      <c r="AG139" s="250" t="s">
        <v>5205</v>
      </c>
    </row>
    <row r="140" spans="1:33" x14ac:dyDescent="0.25">
      <c r="A140" s="248" t="s">
        <v>272</v>
      </c>
      <c r="B140" s="276" t="s">
        <v>5201</v>
      </c>
      <c r="C140" s="250" t="s">
        <v>1163</v>
      </c>
      <c r="D140" s="277">
        <v>145</v>
      </c>
      <c r="E140" s="278">
        <v>66</v>
      </c>
      <c r="F140" s="279">
        <v>45.06758620689655</v>
      </c>
      <c r="G140" s="280">
        <v>29.744827586206895</v>
      </c>
      <c r="H140" s="281">
        <v>140</v>
      </c>
      <c r="I140" s="278">
        <v>0</v>
      </c>
      <c r="J140" s="278">
        <v>5</v>
      </c>
      <c r="K140" s="280">
        <v>0.96551724137931039</v>
      </c>
      <c r="L140" s="280">
        <v>0</v>
      </c>
      <c r="M140" s="280">
        <v>3.4482758620689655E-2</v>
      </c>
      <c r="N140" s="282" t="s">
        <v>913</v>
      </c>
      <c r="O140" s="278">
        <v>19</v>
      </c>
      <c r="P140" s="283">
        <v>0.43372413793103426</v>
      </c>
      <c r="Q140" s="280">
        <v>8.2482758620689651</v>
      </c>
      <c r="R140" s="284" t="s">
        <v>5202</v>
      </c>
      <c r="S140" s="285" t="s">
        <v>915</v>
      </c>
      <c r="T140" s="278">
        <v>15</v>
      </c>
      <c r="U140" s="283">
        <v>0.42758620689655186</v>
      </c>
      <c r="V140" s="280">
        <v>6.4068965517241381</v>
      </c>
      <c r="W140" s="284" t="s">
        <v>5203</v>
      </c>
      <c r="X140" s="286" t="s">
        <v>912</v>
      </c>
      <c r="Y140" s="278">
        <v>8</v>
      </c>
      <c r="Z140" s="283">
        <v>0.35179310344827636</v>
      </c>
      <c r="AA140" s="280">
        <v>2.7931034482758621</v>
      </c>
      <c r="AB140" s="284" t="s">
        <v>5204</v>
      </c>
      <c r="AC140" s="287" t="s">
        <v>914</v>
      </c>
      <c r="AD140" s="278">
        <v>24</v>
      </c>
      <c r="AE140" s="283">
        <v>0.51296551724137929</v>
      </c>
      <c r="AF140" s="280">
        <v>12.296551724137931</v>
      </c>
      <c r="AG140" s="250" t="s">
        <v>5205</v>
      </c>
    </row>
    <row r="141" spans="1:33" x14ac:dyDescent="0.25">
      <c r="A141" s="248" t="s">
        <v>273</v>
      </c>
      <c r="B141" s="276" t="s">
        <v>5201</v>
      </c>
      <c r="C141" s="250" t="s">
        <v>1164</v>
      </c>
      <c r="D141" s="277">
        <v>141</v>
      </c>
      <c r="E141" s="278">
        <v>66</v>
      </c>
      <c r="F141" s="279">
        <v>52.052411347517719</v>
      </c>
      <c r="G141" s="280">
        <v>34.354609929078016</v>
      </c>
      <c r="H141" s="281">
        <v>121</v>
      </c>
      <c r="I141" s="278">
        <v>0</v>
      </c>
      <c r="J141" s="278">
        <v>20</v>
      </c>
      <c r="K141" s="280">
        <v>0.85815602836879434</v>
      </c>
      <c r="L141" s="280">
        <v>0</v>
      </c>
      <c r="M141" s="280">
        <v>0.14184397163120568</v>
      </c>
      <c r="N141" s="282" t="s">
        <v>913</v>
      </c>
      <c r="O141" s="278">
        <v>19</v>
      </c>
      <c r="P141" s="283">
        <v>0.48865248226950347</v>
      </c>
      <c r="Q141" s="280">
        <v>9.2836879432624109</v>
      </c>
      <c r="R141" s="284" t="s">
        <v>5202</v>
      </c>
      <c r="S141" s="285" t="s">
        <v>915</v>
      </c>
      <c r="T141" s="278">
        <v>15</v>
      </c>
      <c r="U141" s="283">
        <v>0.50687943262411339</v>
      </c>
      <c r="V141" s="280">
        <v>7.6099290780141846</v>
      </c>
      <c r="W141" s="284" t="s">
        <v>5203</v>
      </c>
      <c r="X141" s="286" t="s">
        <v>912</v>
      </c>
      <c r="Y141" s="278">
        <v>8</v>
      </c>
      <c r="Z141" s="283">
        <v>0.39390070921985854</v>
      </c>
      <c r="AA141" s="280">
        <v>3.1347517730496453</v>
      </c>
      <c r="AB141" s="284" t="s">
        <v>5204</v>
      </c>
      <c r="AC141" s="287" t="s">
        <v>914</v>
      </c>
      <c r="AD141" s="278">
        <v>24</v>
      </c>
      <c r="AE141" s="283">
        <v>0.59765957446808493</v>
      </c>
      <c r="AF141" s="280">
        <v>14.326241134751774</v>
      </c>
      <c r="AG141" s="250" t="s">
        <v>5205</v>
      </c>
    </row>
    <row r="142" spans="1:33" x14ac:dyDescent="0.25">
      <c r="A142" s="248" t="s">
        <v>274</v>
      </c>
      <c r="B142" s="276" t="s">
        <v>5201</v>
      </c>
      <c r="C142" s="250" t="s">
        <v>1165</v>
      </c>
      <c r="D142" s="277">
        <v>49</v>
      </c>
      <c r="E142" s="278">
        <v>66</v>
      </c>
      <c r="F142" s="279">
        <v>44.27918367346939</v>
      </c>
      <c r="G142" s="280">
        <v>29.224489795918366</v>
      </c>
      <c r="H142" s="281">
        <v>49</v>
      </c>
      <c r="I142" s="278">
        <v>0</v>
      </c>
      <c r="J142" s="278">
        <v>0</v>
      </c>
      <c r="K142" s="280">
        <v>1</v>
      </c>
      <c r="L142" s="280">
        <v>0</v>
      </c>
      <c r="M142" s="280">
        <v>0</v>
      </c>
      <c r="N142" s="282" t="s">
        <v>913</v>
      </c>
      <c r="O142" s="278">
        <v>19</v>
      </c>
      <c r="P142" s="283">
        <v>0.42122448979591837</v>
      </c>
      <c r="Q142" s="280">
        <v>8</v>
      </c>
      <c r="R142" s="284" t="s">
        <v>5202</v>
      </c>
      <c r="S142" s="285" t="s">
        <v>915</v>
      </c>
      <c r="T142" s="278">
        <v>15</v>
      </c>
      <c r="U142" s="283">
        <v>0.42448979591836739</v>
      </c>
      <c r="V142" s="280">
        <v>6.3673469387755102</v>
      </c>
      <c r="W142" s="284" t="s">
        <v>5203</v>
      </c>
      <c r="X142" s="286" t="s">
        <v>912</v>
      </c>
      <c r="Y142" s="278">
        <v>8</v>
      </c>
      <c r="Z142" s="283">
        <v>0.36530612244897975</v>
      </c>
      <c r="AA142" s="280">
        <v>2.8979591836734695</v>
      </c>
      <c r="AB142" s="284" t="s">
        <v>5204</v>
      </c>
      <c r="AC142" s="287" t="s">
        <v>914</v>
      </c>
      <c r="AD142" s="278">
        <v>24</v>
      </c>
      <c r="AE142" s="283">
        <v>0.49979591836734688</v>
      </c>
      <c r="AF142" s="280">
        <v>11.959183673469388</v>
      </c>
      <c r="AG142" s="250" t="s">
        <v>5205</v>
      </c>
    </row>
    <row r="143" spans="1:33" x14ac:dyDescent="0.25">
      <c r="A143" s="248" t="s">
        <v>275</v>
      </c>
      <c r="B143" s="276" t="s">
        <v>5201</v>
      </c>
      <c r="C143" s="250" t="s">
        <v>1166</v>
      </c>
      <c r="D143" s="277">
        <v>109</v>
      </c>
      <c r="E143" s="278">
        <v>66</v>
      </c>
      <c r="F143" s="279">
        <v>48.095596330275235</v>
      </c>
      <c r="G143" s="280">
        <v>31.743119266055047</v>
      </c>
      <c r="H143" s="281">
        <v>101</v>
      </c>
      <c r="I143" s="278">
        <v>0</v>
      </c>
      <c r="J143" s="278">
        <v>8</v>
      </c>
      <c r="K143" s="280">
        <v>0.92660550458715596</v>
      </c>
      <c r="L143" s="280">
        <v>0</v>
      </c>
      <c r="M143" s="280">
        <v>7.3394495412844041E-2</v>
      </c>
      <c r="N143" s="282" t="s">
        <v>913</v>
      </c>
      <c r="O143" s="278">
        <v>19</v>
      </c>
      <c r="P143" s="283">
        <v>0.45788990825688092</v>
      </c>
      <c r="Q143" s="280">
        <v>8.6972477064220186</v>
      </c>
      <c r="R143" s="284" t="s">
        <v>5202</v>
      </c>
      <c r="S143" s="285" t="s">
        <v>915</v>
      </c>
      <c r="T143" s="278">
        <v>15</v>
      </c>
      <c r="U143" s="283">
        <v>0.4543119266055044</v>
      </c>
      <c r="V143" s="280">
        <v>6.8165137614678901</v>
      </c>
      <c r="W143" s="284" t="s">
        <v>5203</v>
      </c>
      <c r="X143" s="286" t="s">
        <v>912</v>
      </c>
      <c r="Y143" s="278">
        <v>8</v>
      </c>
      <c r="Z143" s="283">
        <v>0.37055045871559644</v>
      </c>
      <c r="AA143" s="280">
        <v>2.9449541284403669</v>
      </c>
      <c r="AB143" s="284" t="s">
        <v>5204</v>
      </c>
      <c r="AC143" s="287" t="s">
        <v>914</v>
      </c>
      <c r="AD143" s="278">
        <v>24</v>
      </c>
      <c r="AE143" s="283">
        <v>0.55431192660550477</v>
      </c>
      <c r="AF143" s="280">
        <v>13.284403669724771</v>
      </c>
      <c r="AG143" s="250" t="s">
        <v>5205</v>
      </c>
    </row>
    <row r="144" spans="1:33" x14ac:dyDescent="0.25">
      <c r="A144" s="248" t="s">
        <v>276</v>
      </c>
      <c r="B144" s="276" t="s">
        <v>5201</v>
      </c>
      <c r="C144" s="250" t="s">
        <v>1167</v>
      </c>
      <c r="D144" s="277">
        <v>65</v>
      </c>
      <c r="E144" s="278">
        <v>66</v>
      </c>
      <c r="F144" s="279">
        <v>48.088769230769245</v>
      </c>
      <c r="G144" s="280">
        <v>31.738461538461539</v>
      </c>
      <c r="H144" s="281">
        <v>60</v>
      </c>
      <c r="I144" s="278">
        <v>0</v>
      </c>
      <c r="J144" s="278">
        <v>5</v>
      </c>
      <c r="K144" s="280">
        <v>0.92307692307692313</v>
      </c>
      <c r="L144" s="280">
        <v>0</v>
      </c>
      <c r="M144" s="280">
        <v>7.6923076923076927E-2</v>
      </c>
      <c r="N144" s="282" t="s">
        <v>913</v>
      </c>
      <c r="O144" s="278">
        <v>19</v>
      </c>
      <c r="P144" s="283">
        <v>0.43276923076923091</v>
      </c>
      <c r="Q144" s="280">
        <v>8.2307692307692299</v>
      </c>
      <c r="R144" s="284" t="s">
        <v>5202</v>
      </c>
      <c r="S144" s="285" t="s">
        <v>915</v>
      </c>
      <c r="T144" s="278">
        <v>15</v>
      </c>
      <c r="U144" s="283">
        <v>0.50923076923076949</v>
      </c>
      <c r="V144" s="280">
        <v>7.6307692307692312</v>
      </c>
      <c r="W144" s="284" t="s">
        <v>5203</v>
      </c>
      <c r="X144" s="286" t="s">
        <v>912</v>
      </c>
      <c r="Y144" s="278">
        <v>8</v>
      </c>
      <c r="Z144" s="283">
        <v>0.36999999999999988</v>
      </c>
      <c r="AA144" s="280">
        <v>2.9384615384615387</v>
      </c>
      <c r="AB144" s="284" t="s">
        <v>5204</v>
      </c>
      <c r="AC144" s="287" t="s">
        <v>914</v>
      </c>
      <c r="AD144" s="278">
        <v>24</v>
      </c>
      <c r="AE144" s="283">
        <v>0.53984615384615364</v>
      </c>
      <c r="AF144" s="280">
        <v>12.938461538461539</v>
      </c>
      <c r="AG144" s="250" t="s">
        <v>5205</v>
      </c>
    </row>
    <row r="145" spans="1:33" x14ac:dyDescent="0.25">
      <c r="A145" s="248" t="s">
        <v>277</v>
      </c>
      <c r="B145" s="276" t="s">
        <v>5201</v>
      </c>
      <c r="C145" s="250" t="s">
        <v>1168</v>
      </c>
      <c r="D145" s="277">
        <v>81</v>
      </c>
      <c r="E145" s="278">
        <v>66</v>
      </c>
      <c r="F145" s="279">
        <v>47.006913580246902</v>
      </c>
      <c r="G145" s="280">
        <v>31.02469135802469</v>
      </c>
      <c r="H145" s="281">
        <v>74</v>
      </c>
      <c r="I145" s="278">
        <v>0</v>
      </c>
      <c r="J145" s="278">
        <v>7</v>
      </c>
      <c r="K145" s="280">
        <v>0.9135802469135802</v>
      </c>
      <c r="L145" s="280">
        <v>0</v>
      </c>
      <c r="M145" s="280">
        <v>8.6419753086419748E-2</v>
      </c>
      <c r="N145" s="282" t="s">
        <v>913</v>
      </c>
      <c r="O145" s="278">
        <v>19</v>
      </c>
      <c r="P145" s="283">
        <v>0.42617283950617285</v>
      </c>
      <c r="Q145" s="280">
        <v>8.0987654320987659</v>
      </c>
      <c r="R145" s="284" t="s">
        <v>5202</v>
      </c>
      <c r="S145" s="285" t="s">
        <v>915</v>
      </c>
      <c r="T145" s="278">
        <v>15</v>
      </c>
      <c r="U145" s="283">
        <v>0.45765432098765424</v>
      </c>
      <c r="V145" s="280">
        <v>6.8641975308641978</v>
      </c>
      <c r="W145" s="284" t="s">
        <v>5203</v>
      </c>
      <c r="X145" s="286" t="s">
        <v>912</v>
      </c>
      <c r="Y145" s="278">
        <v>8</v>
      </c>
      <c r="Z145" s="283">
        <v>0.36333333333333317</v>
      </c>
      <c r="AA145" s="280">
        <v>2.8888888888888888</v>
      </c>
      <c r="AB145" s="284" t="s">
        <v>5204</v>
      </c>
      <c r="AC145" s="287" t="s">
        <v>914</v>
      </c>
      <c r="AD145" s="278">
        <v>24</v>
      </c>
      <c r="AE145" s="283">
        <v>0.55000000000000004</v>
      </c>
      <c r="AF145" s="280">
        <v>13.17283950617284</v>
      </c>
      <c r="AG145" s="250" t="s">
        <v>5205</v>
      </c>
    </row>
    <row r="146" spans="1:33" x14ac:dyDescent="0.25">
      <c r="A146" s="248" t="s">
        <v>278</v>
      </c>
      <c r="B146" s="276" t="s">
        <v>5201</v>
      </c>
      <c r="C146" s="250" t="s">
        <v>1169</v>
      </c>
      <c r="D146" s="277">
        <v>83</v>
      </c>
      <c r="E146" s="278">
        <v>66</v>
      </c>
      <c r="F146" s="279">
        <v>46.421686746987952</v>
      </c>
      <c r="G146" s="280">
        <v>30.638554216867469</v>
      </c>
      <c r="H146" s="281">
        <v>78</v>
      </c>
      <c r="I146" s="278">
        <v>0</v>
      </c>
      <c r="J146" s="278">
        <v>5</v>
      </c>
      <c r="K146" s="280">
        <v>0.93975903614457834</v>
      </c>
      <c r="L146" s="280">
        <v>0</v>
      </c>
      <c r="M146" s="280">
        <v>6.0240963855421686E-2</v>
      </c>
      <c r="N146" s="282" t="s">
        <v>913</v>
      </c>
      <c r="O146" s="278">
        <v>19</v>
      </c>
      <c r="P146" s="283">
        <v>0.44096385542168692</v>
      </c>
      <c r="Q146" s="280">
        <v>8.3734939759036138</v>
      </c>
      <c r="R146" s="284" t="s">
        <v>5202</v>
      </c>
      <c r="S146" s="285" t="s">
        <v>915</v>
      </c>
      <c r="T146" s="278">
        <v>15</v>
      </c>
      <c r="U146" s="283">
        <v>0.45060240963855402</v>
      </c>
      <c r="V146" s="280">
        <v>6.7590361445783129</v>
      </c>
      <c r="W146" s="284" t="s">
        <v>5203</v>
      </c>
      <c r="X146" s="286" t="s">
        <v>912</v>
      </c>
      <c r="Y146" s="278">
        <v>8</v>
      </c>
      <c r="Z146" s="283">
        <v>0.40903614457831311</v>
      </c>
      <c r="AA146" s="280">
        <v>3.2530120481927711</v>
      </c>
      <c r="AB146" s="284" t="s">
        <v>5204</v>
      </c>
      <c r="AC146" s="287" t="s">
        <v>914</v>
      </c>
      <c r="AD146" s="278">
        <v>24</v>
      </c>
      <c r="AE146" s="283">
        <v>0.51120481927710859</v>
      </c>
      <c r="AF146" s="280">
        <v>12.253012048192771</v>
      </c>
      <c r="AG146" s="250" t="s">
        <v>5205</v>
      </c>
    </row>
    <row r="147" spans="1:33" x14ac:dyDescent="0.25">
      <c r="A147" s="248" t="s">
        <v>279</v>
      </c>
      <c r="B147" s="276" t="s">
        <v>5201</v>
      </c>
      <c r="C147" s="250" t="s">
        <v>1170</v>
      </c>
      <c r="D147" s="277">
        <v>55</v>
      </c>
      <c r="E147" s="278">
        <v>66</v>
      </c>
      <c r="F147" s="279">
        <v>41.569818181818192</v>
      </c>
      <c r="G147" s="280">
        <v>27.436363636363637</v>
      </c>
      <c r="H147" s="281">
        <v>53</v>
      </c>
      <c r="I147" s="278">
        <v>0</v>
      </c>
      <c r="J147" s="278">
        <v>2</v>
      </c>
      <c r="K147" s="280">
        <v>0.96363636363636362</v>
      </c>
      <c r="L147" s="280">
        <v>0</v>
      </c>
      <c r="M147" s="280">
        <v>3.6363636363636362E-2</v>
      </c>
      <c r="N147" s="282" t="s">
        <v>913</v>
      </c>
      <c r="O147" s="278">
        <v>19</v>
      </c>
      <c r="P147" s="283">
        <v>0.39727272727272755</v>
      </c>
      <c r="Q147" s="280">
        <v>7.5454545454545459</v>
      </c>
      <c r="R147" s="284" t="s">
        <v>5202</v>
      </c>
      <c r="S147" s="285" t="s">
        <v>915</v>
      </c>
      <c r="T147" s="278">
        <v>15</v>
      </c>
      <c r="U147" s="283">
        <v>0.41218181818181787</v>
      </c>
      <c r="V147" s="280">
        <v>6.1818181818181817</v>
      </c>
      <c r="W147" s="284" t="s">
        <v>5203</v>
      </c>
      <c r="X147" s="286" t="s">
        <v>912</v>
      </c>
      <c r="Y147" s="278">
        <v>8</v>
      </c>
      <c r="Z147" s="283">
        <v>0.29072727272727289</v>
      </c>
      <c r="AA147" s="280">
        <v>2.3090909090909091</v>
      </c>
      <c r="AB147" s="284" t="s">
        <v>5204</v>
      </c>
      <c r="AC147" s="287" t="s">
        <v>914</v>
      </c>
      <c r="AD147" s="278">
        <v>24</v>
      </c>
      <c r="AE147" s="283">
        <v>0.4758181818181817</v>
      </c>
      <c r="AF147" s="280">
        <v>11.4</v>
      </c>
      <c r="AG147" s="250" t="s">
        <v>5205</v>
      </c>
    </row>
    <row r="148" spans="1:33" x14ac:dyDescent="0.25">
      <c r="A148" s="248" t="s">
        <v>280</v>
      </c>
      <c r="B148" s="276" t="s">
        <v>5201</v>
      </c>
      <c r="C148" s="250" t="s">
        <v>1171</v>
      </c>
      <c r="D148" s="277">
        <v>46</v>
      </c>
      <c r="E148" s="278">
        <v>66</v>
      </c>
      <c r="F148" s="279">
        <v>39.789130434782606</v>
      </c>
      <c r="G148" s="280">
        <v>26.260869565217391</v>
      </c>
      <c r="H148" s="281">
        <v>45</v>
      </c>
      <c r="I148" s="278">
        <v>0</v>
      </c>
      <c r="J148" s="278">
        <v>1</v>
      </c>
      <c r="K148" s="280">
        <v>0.97826086956521741</v>
      </c>
      <c r="L148" s="280">
        <v>0</v>
      </c>
      <c r="M148" s="280">
        <v>2.1739130434782608E-2</v>
      </c>
      <c r="N148" s="282" t="s">
        <v>913</v>
      </c>
      <c r="O148" s="278">
        <v>19</v>
      </c>
      <c r="P148" s="283">
        <v>0.35739130434782612</v>
      </c>
      <c r="Q148" s="280">
        <v>6.7826086956521738</v>
      </c>
      <c r="R148" s="284" t="s">
        <v>5202</v>
      </c>
      <c r="S148" s="285" t="s">
        <v>915</v>
      </c>
      <c r="T148" s="278">
        <v>15</v>
      </c>
      <c r="U148" s="283">
        <v>0.37826086956521726</v>
      </c>
      <c r="V148" s="280">
        <v>5.6739130434782608</v>
      </c>
      <c r="W148" s="284" t="s">
        <v>5203</v>
      </c>
      <c r="X148" s="286" t="s">
        <v>912</v>
      </c>
      <c r="Y148" s="278">
        <v>8</v>
      </c>
      <c r="Z148" s="283">
        <v>0.33652173913043493</v>
      </c>
      <c r="AA148" s="280">
        <v>2.6739130434782608</v>
      </c>
      <c r="AB148" s="284" t="s">
        <v>5204</v>
      </c>
      <c r="AC148" s="287" t="s">
        <v>914</v>
      </c>
      <c r="AD148" s="278">
        <v>24</v>
      </c>
      <c r="AE148" s="283">
        <v>0.46456521739130424</v>
      </c>
      <c r="AF148" s="280">
        <v>11.130434782608695</v>
      </c>
      <c r="AG148" s="250" t="s">
        <v>5205</v>
      </c>
    </row>
    <row r="149" spans="1:33" x14ac:dyDescent="0.25">
      <c r="A149" s="248" t="s">
        <v>281</v>
      </c>
      <c r="B149" s="276" t="s">
        <v>5201</v>
      </c>
      <c r="C149" s="250" t="s">
        <v>1172</v>
      </c>
      <c r="D149" s="277">
        <v>58</v>
      </c>
      <c r="E149" s="278">
        <v>66</v>
      </c>
      <c r="F149" s="279">
        <v>46.420689655172417</v>
      </c>
      <c r="G149" s="280">
        <v>30.637931034482758</v>
      </c>
      <c r="H149" s="281">
        <v>57</v>
      </c>
      <c r="I149" s="278">
        <v>0</v>
      </c>
      <c r="J149" s="278">
        <v>1</v>
      </c>
      <c r="K149" s="280">
        <v>0.98275862068965514</v>
      </c>
      <c r="L149" s="280">
        <v>0</v>
      </c>
      <c r="M149" s="280">
        <v>1.7241379310344827E-2</v>
      </c>
      <c r="N149" s="282" t="s">
        <v>913</v>
      </c>
      <c r="O149" s="278">
        <v>19</v>
      </c>
      <c r="P149" s="283">
        <v>0.41103448275862098</v>
      </c>
      <c r="Q149" s="280">
        <v>7.8103448275862073</v>
      </c>
      <c r="R149" s="284" t="s">
        <v>5202</v>
      </c>
      <c r="S149" s="285" t="s">
        <v>915</v>
      </c>
      <c r="T149" s="278">
        <v>15</v>
      </c>
      <c r="U149" s="283">
        <v>0.40810344827586181</v>
      </c>
      <c r="V149" s="280">
        <v>6.1206896551724137</v>
      </c>
      <c r="W149" s="284" t="s">
        <v>5203</v>
      </c>
      <c r="X149" s="286" t="s">
        <v>912</v>
      </c>
      <c r="Y149" s="278">
        <v>8</v>
      </c>
      <c r="Z149" s="283">
        <v>0.38189655172413789</v>
      </c>
      <c r="AA149" s="280">
        <v>3.0344827586206895</v>
      </c>
      <c r="AB149" s="284" t="s">
        <v>5204</v>
      </c>
      <c r="AC149" s="287" t="s">
        <v>914</v>
      </c>
      <c r="AD149" s="278">
        <v>24</v>
      </c>
      <c r="AE149" s="283">
        <v>0.57068965517241377</v>
      </c>
      <c r="AF149" s="280">
        <v>13.672413793103448</v>
      </c>
      <c r="AG149" s="250" t="s">
        <v>5205</v>
      </c>
    </row>
    <row r="150" spans="1:33" x14ac:dyDescent="0.25">
      <c r="A150" s="248" t="s">
        <v>283</v>
      </c>
      <c r="B150" s="276" t="s">
        <v>5201</v>
      </c>
      <c r="C150" s="250" t="s">
        <v>5211</v>
      </c>
      <c r="D150" s="277">
        <v>3</v>
      </c>
      <c r="E150" s="278">
        <v>66</v>
      </c>
      <c r="F150" s="279">
        <v>48.99</v>
      </c>
      <c r="G150" s="280">
        <v>32.333333333333336</v>
      </c>
      <c r="H150" s="281">
        <v>2</v>
      </c>
      <c r="I150" s="278">
        <v>0</v>
      </c>
      <c r="J150" s="278">
        <v>1</v>
      </c>
      <c r="K150" s="280">
        <v>0.66666666666666663</v>
      </c>
      <c r="L150" s="280">
        <v>0</v>
      </c>
      <c r="M150" s="280">
        <v>0.33333333333333331</v>
      </c>
      <c r="N150" s="282" t="s">
        <v>913</v>
      </c>
      <c r="O150" s="278">
        <v>19</v>
      </c>
      <c r="P150" s="283">
        <v>0.42</v>
      </c>
      <c r="Q150" s="280">
        <v>8</v>
      </c>
      <c r="R150" s="284" t="s">
        <v>5202</v>
      </c>
      <c r="S150" s="285" t="s">
        <v>915</v>
      </c>
      <c r="T150" s="278">
        <v>15</v>
      </c>
      <c r="U150" s="283">
        <v>0.53333333333333333</v>
      </c>
      <c r="V150" s="280">
        <v>8</v>
      </c>
      <c r="W150" s="284" t="s">
        <v>5203</v>
      </c>
      <c r="X150" s="286" t="s">
        <v>912</v>
      </c>
      <c r="Y150" s="278">
        <v>8</v>
      </c>
      <c r="Z150" s="283">
        <v>0.54333333333333333</v>
      </c>
      <c r="AA150" s="280">
        <v>4.333333333333333</v>
      </c>
      <c r="AB150" s="284" t="s">
        <v>5204</v>
      </c>
      <c r="AC150" s="287" t="s">
        <v>914</v>
      </c>
      <c r="AD150" s="278">
        <v>24</v>
      </c>
      <c r="AE150" s="283">
        <v>0.5</v>
      </c>
      <c r="AF150" s="280">
        <v>12</v>
      </c>
      <c r="AG150" s="250" t="s">
        <v>5205</v>
      </c>
    </row>
    <row r="151" spans="1:33" x14ac:dyDescent="0.25">
      <c r="A151" s="248" t="s">
        <v>284</v>
      </c>
      <c r="B151" s="276" t="s">
        <v>5201</v>
      </c>
      <c r="C151" s="250" t="s">
        <v>1173</v>
      </c>
      <c r="D151" s="277">
        <v>169</v>
      </c>
      <c r="E151" s="278">
        <v>66</v>
      </c>
      <c r="F151" s="279">
        <v>45.23905325443787</v>
      </c>
      <c r="G151" s="280">
        <v>29.857988165680474</v>
      </c>
      <c r="H151" s="281">
        <v>163</v>
      </c>
      <c r="I151" s="278">
        <v>0</v>
      </c>
      <c r="J151" s="278">
        <v>6</v>
      </c>
      <c r="K151" s="280">
        <v>0.96449704142011838</v>
      </c>
      <c r="L151" s="280">
        <v>0</v>
      </c>
      <c r="M151" s="280">
        <v>3.5502958579881658E-2</v>
      </c>
      <c r="N151" s="282" t="s">
        <v>913</v>
      </c>
      <c r="O151" s="278">
        <v>19</v>
      </c>
      <c r="P151" s="283">
        <v>0.42988165680473384</v>
      </c>
      <c r="Q151" s="280">
        <v>8.165680473372781</v>
      </c>
      <c r="R151" s="284" t="s">
        <v>5202</v>
      </c>
      <c r="S151" s="285" t="s">
        <v>915</v>
      </c>
      <c r="T151" s="278">
        <v>15</v>
      </c>
      <c r="U151" s="283">
        <v>0.4300000000000001</v>
      </c>
      <c r="V151" s="280">
        <v>6.4556213017751478</v>
      </c>
      <c r="W151" s="284" t="s">
        <v>5203</v>
      </c>
      <c r="X151" s="286" t="s">
        <v>912</v>
      </c>
      <c r="Y151" s="278">
        <v>8</v>
      </c>
      <c r="Z151" s="283">
        <v>0.31573964497041457</v>
      </c>
      <c r="AA151" s="280">
        <v>2.5088757396449703</v>
      </c>
      <c r="AB151" s="284" t="s">
        <v>5204</v>
      </c>
      <c r="AC151" s="287" t="s">
        <v>914</v>
      </c>
      <c r="AD151" s="278">
        <v>24</v>
      </c>
      <c r="AE151" s="283">
        <v>0.53100591715976342</v>
      </c>
      <c r="AF151" s="280">
        <v>12.727810650887575</v>
      </c>
      <c r="AG151" s="250" t="s">
        <v>5205</v>
      </c>
    </row>
    <row r="152" spans="1:33" x14ac:dyDescent="0.25">
      <c r="A152" s="248" t="s">
        <v>285</v>
      </c>
      <c r="B152" s="276" t="s">
        <v>5201</v>
      </c>
      <c r="C152" s="250" t="s">
        <v>1174</v>
      </c>
      <c r="D152" s="277">
        <v>94</v>
      </c>
      <c r="E152" s="278">
        <v>66</v>
      </c>
      <c r="F152" s="279">
        <v>46.9691489361702</v>
      </c>
      <c r="G152" s="280">
        <v>31</v>
      </c>
      <c r="H152" s="281">
        <v>87</v>
      </c>
      <c r="I152" s="278">
        <v>0</v>
      </c>
      <c r="J152" s="278">
        <v>7</v>
      </c>
      <c r="K152" s="280">
        <v>0.92553191489361697</v>
      </c>
      <c r="L152" s="280">
        <v>0</v>
      </c>
      <c r="M152" s="280">
        <v>7.4468085106382975E-2</v>
      </c>
      <c r="N152" s="282" t="s">
        <v>913</v>
      </c>
      <c r="O152" s="278">
        <v>19</v>
      </c>
      <c r="P152" s="283">
        <v>0.4403191489361703</v>
      </c>
      <c r="Q152" s="280">
        <v>8.3723404255319149</v>
      </c>
      <c r="R152" s="284" t="s">
        <v>5202</v>
      </c>
      <c r="S152" s="285" t="s">
        <v>915</v>
      </c>
      <c r="T152" s="278">
        <v>15</v>
      </c>
      <c r="U152" s="283">
        <v>0.45638297872340411</v>
      </c>
      <c r="V152" s="280">
        <v>6.8510638297872344</v>
      </c>
      <c r="W152" s="284" t="s">
        <v>5203</v>
      </c>
      <c r="X152" s="286" t="s">
        <v>912</v>
      </c>
      <c r="Y152" s="278">
        <v>8</v>
      </c>
      <c r="Z152" s="283">
        <v>0.34170212765957431</v>
      </c>
      <c r="AA152" s="280">
        <v>2.7127659574468086</v>
      </c>
      <c r="AB152" s="284" t="s">
        <v>5204</v>
      </c>
      <c r="AC152" s="287" t="s">
        <v>914</v>
      </c>
      <c r="AD152" s="278">
        <v>24</v>
      </c>
      <c r="AE152" s="283">
        <v>0.54531914893617051</v>
      </c>
      <c r="AF152" s="280">
        <v>13.063829787234043</v>
      </c>
      <c r="AG152" s="250" t="s">
        <v>5205</v>
      </c>
    </row>
    <row r="153" spans="1:33" x14ac:dyDescent="0.25">
      <c r="A153" s="248" t="s">
        <v>286</v>
      </c>
      <c r="B153" s="276" t="s">
        <v>5201</v>
      </c>
      <c r="C153" s="250" t="s">
        <v>1175</v>
      </c>
      <c r="D153" s="277">
        <v>90</v>
      </c>
      <c r="E153" s="278">
        <v>66</v>
      </c>
      <c r="F153" s="279">
        <v>45.101111111111123</v>
      </c>
      <c r="G153" s="280">
        <v>29.766666666666666</v>
      </c>
      <c r="H153" s="281">
        <v>90</v>
      </c>
      <c r="I153" s="278">
        <v>0</v>
      </c>
      <c r="J153" s="278">
        <v>0</v>
      </c>
      <c r="K153" s="280">
        <v>1</v>
      </c>
      <c r="L153" s="280">
        <v>0</v>
      </c>
      <c r="M153" s="280">
        <v>0</v>
      </c>
      <c r="N153" s="282" t="s">
        <v>913</v>
      </c>
      <c r="O153" s="278">
        <v>19</v>
      </c>
      <c r="P153" s="283">
        <v>0.40366666666666667</v>
      </c>
      <c r="Q153" s="280">
        <v>7.666666666666667</v>
      </c>
      <c r="R153" s="284" t="s">
        <v>5202</v>
      </c>
      <c r="S153" s="285" t="s">
        <v>915</v>
      </c>
      <c r="T153" s="278">
        <v>15</v>
      </c>
      <c r="U153" s="283">
        <v>0.41922222222222205</v>
      </c>
      <c r="V153" s="280">
        <v>6.2888888888888888</v>
      </c>
      <c r="W153" s="284" t="s">
        <v>5203</v>
      </c>
      <c r="X153" s="286" t="s">
        <v>912</v>
      </c>
      <c r="Y153" s="278">
        <v>8</v>
      </c>
      <c r="Z153" s="283">
        <v>0.3346666666666665</v>
      </c>
      <c r="AA153" s="280">
        <v>2.6555555555555554</v>
      </c>
      <c r="AB153" s="284" t="s">
        <v>5204</v>
      </c>
      <c r="AC153" s="287" t="s">
        <v>914</v>
      </c>
      <c r="AD153" s="278">
        <v>24</v>
      </c>
      <c r="AE153" s="283">
        <v>0.5492222222222225</v>
      </c>
      <c r="AF153" s="280">
        <v>13.155555555555555</v>
      </c>
      <c r="AG153" s="250" t="s">
        <v>5205</v>
      </c>
    </row>
    <row r="154" spans="1:33" x14ac:dyDescent="0.25">
      <c r="A154" s="248" t="s">
        <v>287</v>
      </c>
      <c r="B154" s="276" t="s">
        <v>5201</v>
      </c>
      <c r="C154" s="250" t="s">
        <v>1176</v>
      </c>
      <c r="D154" s="277">
        <v>167</v>
      </c>
      <c r="E154" s="278">
        <v>66</v>
      </c>
      <c r="F154" s="279">
        <v>58.556167664670667</v>
      </c>
      <c r="G154" s="280">
        <v>38.646706586826348</v>
      </c>
      <c r="H154" s="281">
        <v>132</v>
      </c>
      <c r="I154" s="278">
        <v>0</v>
      </c>
      <c r="J154" s="278">
        <v>35</v>
      </c>
      <c r="K154" s="280">
        <v>0.79041916167664672</v>
      </c>
      <c r="L154" s="280">
        <v>0</v>
      </c>
      <c r="M154" s="280">
        <v>0.20958083832335328</v>
      </c>
      <c r="N154" s="282" t="s">
        <v>913</v>
      </c>
      <c r="O154" s="278">
        <v>19</v>
      </c>
      <c r="P154" s="283">
        <v>0.53065868263473082</v>
      </c>
      <c r="Q154" s="280">
        <v>10.083832335329342</v>
      </c>
      <c r="R154" s="284" t="s">
        <v>5202</v>
      </c>
      <c r="S154" s="285" t="s">
        <v>915</v>
      </c>
      <c r="T154" s="278">
        <v>15</v>
      </c>
      <c r="U154" s="283">
        <v>0.56485029940119758</v>
      </c>
      <c r="V154" s="280">
        <v>8.4730538922155691</v>
      </c>
      <c r="W154" s="284" t="s">
        <v>5203</v>
      </c>
      <c r="X154" s="286" t="s">
        <v>912</v>
      </c>
      <c r="Y154" s="278">
        <v>8</v>
      </c>
      <c r="Z154" s="283">
        <v>0.49443113772455105</v>
      </c>
      <c r="AA154" s="280">
        <v>3.9341317365269459</v>
      </c>
      <c r="AB154" s="284" t="s">
        <v>5204</v>
      </c>
      <c r="AC154" s="287" t="s">
        <v>914</v>
      </c>
      <c r="AD154" s="278">
        <v>24</v>
      </c>
      <c r="AE154" s="283">
        <v>0.67365269461077815</v>
      </c>
      <c r="AF154" s="280">
        <v>16.155688622754489</v>
      </c>
      <c r="AG154" s="250" t="s">
        <v>5205</v>
      </c>
    </row>
    <row r="155" spans="1:33" x14ac:dyDescent="0.25">
      <c r="A155" s="248" t="s">
        <v>288</v>
      </c>
      <c r="B155" s="276" t="s">
        <v>5201</v>
      </c>
      <c r="C155" s="250" t="s">
        <v>1177</v>
      </c>
      <c r="D155" s="277">
        <v>35</v>
      </c>
      <c r="E155" s="278">
        <v>66</v>
      </c>
      <c r="F155" s="279">
        <v>44.111428571428583</v>
      </c>
      <c r="G155" s="280">
        <v>29.114285714285714</v>
      </c>
      <c r="H155" s="281">
        <v>35</v>
      </c>
      <c r="I155" s="278">
        <v>0</v>
      </c>
      <c r="J155" s="278">
        <v>0</v>
      </c>
      <c r="K155" s="280">
        <v>1</v>
      </c>
      <c r="L155" s="280">
        <v>0</v>
      </c>
      <c r="M155" s="280">
        <v>0</v>
      </c>
      <c r="N155" s="282" t="s">
        <v>913</v>
      </c>
      <c r="O155" s="278">
        <v>19</v>
      </c>
      <c r="P155" s="283">
        <v>0.37628571428571428</v>
      </c>
      <c r="Q155" s="280">
        <v>7.1428571428571432</v>
      </c>
      <c r="R155" s="284" t="s">
        <v>5202</v>
      </c>
      <c r="S155" s="285" t="s">
        <v>915</v>
      </c>
      <c r="T155" s="278">
        <v>15</v>
      </c>
      <c r="U155" s="283">
        <v>0.38514285714285723</v>
      </c>
      <c r="V155" s="280">
        <v>5.7714285714285714</v>
      </c>
      <c r="W155" s="284" t="s">
        <v>5203</v>
      </c>
      <c r="X155" s="286" t="s">
        <v>912</v>
      </c>
      <c r="Y155" s="278">
        <v>8</v>
      </c>
      <c r="Z155" s="283">
        <v>0.370857142857143</v>
      </c>
      <c r="AA155" s="280">
        <v>2.9428571428571431</v>
      </c>
      <c r="AB155" s="284" t="s">
        <v>5204</v>
      </c>
      <c r="AC155" s="287" t="s">
        <v>914</v>
      </c>
      <c r="AD155" s="278">
        <v>24</v>
      </c>
      <c r="AE155" s="283">
        <v>0.55285714285714294</v>
      </c>
      <c r="AF155" s="280">
        <v>13.257142857142858</v>
      </c>
      <c r="AG155" s="250" t="s">
        <v>5205</v>
      </c>
    </row>
    <row r="156" spans="1:33" x14ac:dyDescent="0.25">
      <c r="A156" s="248" t="s">
        <v>289</v>
      </c>
      <c r="B156" s="276" t="s">
        <v>5201</v>
      </c>
      <c r="C156" s="250" t="s">
        <v>1178</v>
      </c>
      <c r="D156" s="277">
        <v>55</v>
      </c>
      <c r="E156" s="278">
        <v>66</v>
      </c>
      <c r="F156" s="279">
        <v>36.500727272727275</v>
      </c>
      <c r="G156" s="280">
        <v>24.09090909090909</v>
      </c>
      <c r="H156" s="281">
        <v>55</v>
      </c>
      <c r="I156" s="278">
        <v>0</v>
      </c>
      <c r="J156" s="278">
        <v>0</v>
      </c>
      <c r="K156" s="280">
        <v>1</v>
      </c>
      <c r="L156" s="280">
        <v>0</v>
      </c>
      <c r="M156" s="280">
        <v>0</v>
      </c>
      <c r="N156" s="282" t="s">
        <v>913</v>
      </c>
      <c r="O156" s="278">
        <v>19</v>
      </c>
      <c r="P156" s="283">
        <v>0.36727272727272747</v>
      </c>
      <c r="Q156" s="280">
        <v>6.9636363636363638</v>
      </c>
      <c r="R156" s="284" t="s">
        <v>5202</v>
      </c>
      <c r="S156" s="285" t="s">
        <v>915</v>
      </c>
      <c r="T156" s="278">
        <v>15</v>
      </c>
      <c r="U156" s="283">
        <v>0.34618181818181809</v>
      </c>
      <c r="V156" s="280">
        <v>5.2</v>
      </c>
      <c r="W156" s="284" t="s">
        <v>5203</v>
      </c>
      <c r="X156" s="286" t="s">
        <v>912</v>
      </c>
      <c r="Y156" s="278">
        <v>8</v>
      </c>
      <c r="Z156" s="283">
        <v>0.26400000000000018</v>
      </c>
      <c r="AA156" s="280">
        <v>2.0909090909090908</v>
      </c>
      <c r="AB156" s="284" t="s">
        <v>5204</v>
      </c>
      <c r="AC156" s="287" t="s">
        <v>914</v>
      </c>
      <c r="AD156" s="278">
        <v>24</v>
      </c>
      <c r="AE156" s="283">
        <v>0.41054545454545466</v>
      </c>
      <c r="AF156" s="280">
        <v>9.836363636363636</v>
      </c>
      <c r="AG156" s="250" t="s">
        <v>5205</v>
      </c>
    </row>
    <row r="157" spans="1:33" x14ac:dyDescent="0.25">
      <c r="A157" s="248" t="s">
        <v>290</v>
      </c>
      <c r="B157" s="276" t="s">
        <v>5201</v>
      </c>
      <c r="C157" s="250" t="s">
        <v>1179</v>
      </c>
      <c r="D157" s="277">
        <v>45</v>
      </c>
      <c r="E157" s="278">
        <v>66</v>
      </c>
      <c r="F157" s="279">
        <v>43.60177777777777</v>
      </c>
      <c r="G157" s="280">
        <v>28.777777777777779</v>
      </c>
      <c r="H157" s="281">
        <v>43</v>
      </c>
      <c r="I157" s="278">
        <v>0</v>
      </c>
      <c r="J157" s="278">
        <v>2</v>
      </c>
      <c r="K157" s="280">
        <v>0.9555555555555556</v>
      </c>
      <c r="L157" s="280">
        <v>0</v>
      </c>
      <c r="M157" s="280">
        <v>4.4444444444444446E-2</v>
      </c>
      <c r="N157" s="282" t="s">
        <v>913</v>
      </c>
      <c r="O157" s="278">
        <v>19</v>
      </c>
      <c r="P157" s="283">
        <v>0.37222222222222223</v>
      </c>
      <c r="Q157" s="280">
        <v>7.0666666666666664</v>
      </c>
      <c r="R157" s="284" t="s">
        <v>5202</v>
      </c>
      <c r="S157" s="285" t="s">
        <v>915</v>
      </c>
      <c r="T157" s="278">
        <v>15</v>
      </c>
      <c r="U157" s="283">
        <v>0.46177777777777762</v>
      </c>
      <c r="V157" s="280">
        <v>6.9333333333333336</v>
      </c>
      <c r="W157" s="284" t="s">
        <v>5203</v>
      </c>
      <c r="X157" s="286" t="s">
        <v>912</v>
      </c>
      <c r="Y157" s="278">
        <v>8</v>
      </c>
      <c r="Z157" s="283">
        <v>0.32466666666666671</v>
      </c>
      <c r="AA157" s="280">
        <v>2.5777777777777779</v>
      </c>
      <c r="AB157" s="284" t="s">
        <v>5204</v>
      </c>
      <c r="AC157" s="287" t="s">
        <v>914</v>
      </c>
      <c r="AD157" s="278">
        <v>24</v>
      </c>
      <c r="AE157" s="283">
        <v>0.50800000000000001</v>
      </c>
      <c r="AF157" s="280">
        <v>12.2</v>
      </c>
      <c r="AG157" s="250" t="s">
        <v>5205</v>
      </c>
    </row>
    <row r="158" spans="1:33" x14ac:dyDescent="0.25">
      <c r="A158" s="248" t="s">
        <v>291</v>
      </c>
      <c r="B158" s="276" t="s">
        <v>5201</v>
      </c>
      <c r="C158" s="250" t="s">
        <v>1180</v>
      </c>
      <c r="D158" s="277">
        <v>97</v>
      </c>
      <c r="E158" s="278">
        <v>66</v>
      </c>
      <c r="F158" s="279">
        <v>46.594639175257726</v>
      </c>
      <c r="G158" s="280">
        <v>30.75257731958763</v>
      </c>
      <c r="H158" s="281">
        <v>85</v>
      </c>
      <c r="I158" s="278">
        <v>0</v>
      </c>
      <c r="J158" s="278">
        <v>12</v>
      </c>
      <c r="K158" s="280">
        <v>0.87628865979381443</v>
      </c>
      <c r="L158" s="280">
        <v>0</v>
      </c>
      <c r="M158" s="280">
        <v>0.12371134020618557</v>
      </c>
      <c r="N158" s="282" t="s">
        <v>913</v>
      </c>
      <c r="O158" s="278">
        <v>19</v>
      </c>
      <c r="P158" s="283">
        <v>0.42298969072164944</v>
      </c>
      <c r="Q158" s="280">
        <v>8.0412371134020617</v>
      </c>
      <c r="R158" s="284" t="s">
        <v>5202</v>
      </c>
      <c r="S158" s="285" t="s">
        <v>915</v>
      </c>
      <c r="T158" s="278">
        <v>15</v>
      </c>
      <c r="U158" s="283">
        <v>0.48432989690721667</v>
      </c>
      <c r="V158" s="280">
        <v>7.268041237113402</v>
      </c>
      <c r="W158" s="284" t="s">
        <v>5203</v>
      </c>
      <c r="X158" s="286" t="s">
        <v>912</v>
      </c>
      <c r="Y158" s="278">
        <v>8</v>
      </c>
      <c r="Z158" s="283">
        <v>0.39041237113402066</v>
      </c>
      <c r="AA158" s="280">
        <v>3.1030927835051547</v>
      </c>
      <c r="AB158" s="284" t="s">
        <v>5204</v>
      </c>
      <c r="AC158" s="287" t="s">
        <v>914</v>
      </c>
      <c r="AD158" s="278">
        <v>24</v>
      </c>
      <c r="AE158" s="283">
        <v>0.51494845360824748</v>
      </c>
      <c r="AF158" s="280">
        <v>12.340206185567011</v>
      </c>
      <c r="AG158" s="250" t="s">
        <v>5205</v>
      </c>
    </row>
    <row r="159" spans="1:33" x14ac:dyDescent="0.25">
      <c r="A159" s="248" t="s">
        <v>292</v>
      </c>
      <c r="B159" s="276" t="s">
        <v>5201</v>
      </c>
      <c r="C159" s="250" t="s">
        <v>1181</v>
      </c>
      <c r="D159" s="277">
        <v>65</v>
      </c>
      <c r="E159" s="278">
        <v>66</v>
      </c>
      <c r="F159" s="279">
        <v>43.495384615384609</v>
      </c>
      <c r="G159" s="280">
        <v>28.707692307692309</v>
      </c>
      <c r="H159" s="281">
        <v>63</v>
      </c>
      <c r="I159" s="278">
        <v>0</v>
      </c>
      <c r="J159" s="278">
        <v>2</v>
      </c>
      <c r="K159" s="280">
        <v>0.96923076923076923</v>
      </c>
      <c r="L159" s="280">
        <v>0</v>
      </c>
      <c r="M159" s="280">
        <v>3.0769230769230771E-2</v>
      </c>
      <c r="N159" s="282" t="s">
        <v>913</v>
      </c>
      <c r="O159" s="278">
        <v>19</v>
      </c>
      <c r="P159" s="283">
        <v>0.41492307692307717</v>
      </c>
      <c r="Q159" s="280">
        <v>7.8769230769230774</v>
      </c>
      <c r="R159" s="284" t="s">
        <v>5202</v>
      </c>
      <c r="S159" s="285" t="s">
        <v>915</v>
      </c>
      <c r="T159" s="278">
        <v>15</v>
      </c>
      <c r="U159" s="283">
        <v>0.39769230769230762</v>
      </c>
      <c r="V159" s="280">
        <v>5.9692307692307693</v>
      </c>
      <c r="W159" s="284" t="s">
        <v>5203</v>
      </c>
      <c r="X159" s="286" t="s">
        <v>912</v>
      </c>
      <c r="Y159" s="278">
        <v>8</v>
      </c>
      <c r="Z159" s="283">
        <v>0.3521538461538461</v>
      </c>
      <c r="AA159" s="280">
        <v>2.8</v>
      </c>
      <c r="AB159" s="284" t="s">
        <v>5204</v>
      </c>
      <c r="AC159" s="287" t="s">
        <v>914</v>
      </c>
      <c r="AD159" s="278">
        <v>24</v>
      </c>
      <c r="AE159" s="283">
        <v>0.50384615384615383</v>
      </c>
      <c r="AF159" s="280">
        <v>12.061538461538461</v>
      </c>
      <c r="AG159" s="250" t="s">
        <v>5205</v>
      </c>
    </row>
    <row r="160" spans="1:33" x14ac:dyDescent="0.25">
      <c r="A160" s="248" t="s">
        <v>688</v>
      </c>
      <c r="B160" s="276" t="s">
        <v>5201</v>
      </c>
      <c r="C160" s="250" t="s">
        <v>1183</v>
      </c>
      <c r="D160" s="277">
        <v>48</v>
      </c>
      <c r="E160" s="278">
        <v>66</v>
      </c>
      <c r="F160" s="279">
        <v>56.060833333333328</v>
      </c>
      <c r="G160" s="280">
        <v>37</v>
      </c>
      <c r="H160" s="281">
        <v>41</v>
      </c>
      <c r="I160" s="278">
        <v>0</v>
      </c>
      <c r="J160" s="278">
        <v>7</v>
      </c>
      <c r="K160" s="280">
        <v>0.85416666666666663</v>
      </c>
      <c r="L160" s="280">
        <v>0</v>
      </c>
      <c r="M160" s="280">
        <v>0.14583333333333334</v>
      </c>
      <c r="N160" s="282" t="s">
        <v>913</v>
      </c>
      <c r="O160" s="278">
        <v>19</v>
      </c>
      <c r="P160" s="283">
        <v>0.52645833333333358</v>
      </c>
      <c r="Q160" s="280">
        <v>10</v>
      </c>
      <c r="R160" s="284" t="s">
        <v>5202</v>
      </c>
      <c r="S160" s="285" t="s">
        <v>915</v>
      </c>
      <c r="T160" s="278">
        <v>15</v>
      </c>
      <c r="U160" s="283">
        <v>0.55729166666666663</v>
      </c>
      <c r="V160" s="280">
        <v>8.3541666666666661</v>
      </c>
      <c r="W160" s="284" t="s">
        <v>5203</v>
      </c>
      <c r="X160" s="286" t="s">
        <v>912</v>
      </c>
      <c r="Y160" s="278">
        <v>8</v>
      </c>
      <c r="Z160" s="283">
        <v>0.4372916666666668</v>
      </c>
      <c r="AA160" s="280">
        <v>3.4791666666666665</v>
      </c>
      <c r="AB160" s="284" t="s">
        <v>5204</v>
      </c>
      <c r="AC160" s="287" t="s">
        <v>914</v>
      </c>
      <c r="AD160" s="278">
        <v>24</v>
      </c>
      <c r="AE160" s="283">
        <v>0.6327083333333331</v>
      </c>
      <c r="AF160" s="280">
        <v>15.166666666666666</v>
      </c>
      <c r="AG160" s="250" t="s">
        <v>5205</v>
      </c>
    </row>
    <row r="161" spans="1:33" x14ac:dyDescent="0.25">
      <c r="A161" s="248" t="s">
        <v>294</v>
      </c>
      <c r="B161" s="276" t="s">
        <v>5201</v>
      </c>
      <c r="C161" s="250" t="s">
        <v>1184</v>
      </c>
      <c r="D161" s="277">
        <v>92</v>
      </c>
      <c r="E161" s="278">
        <v>66</v>
      </c>
      <c r="F161" s="279">
        <v>42.571739130434771</v>
      </c>
      <c r="G161" s="280">
        <v>28.097826086956523</v>
      </c>
      <c r="H161" s="281">
        <v>90</v>
      </c>
      <c r="I161" s="278">
        <v>0</v>
      </c>
      <c r="J161" s="278">
        <v>2</v>
      </c>
      <c r="K161" s="280">
        <v>0.97826086956521741</v>
      </c>
      <c r="L161" s="280">
        <v>0</v>
      </c>
      <c r="M161" s="280">
        <v>2.1739130434782608E-2</v>
      </c>
      <c r="N161" s="282" t="s">
        <v>913</v>
      </c>
      <c r="O161" s="278">
        <v>19</v>
      </c>
      <c r="P161" s="283">
        <v>0.37706521739130455</v>
      </c>
      <c r="Q161" s="280">
        <v>7.1630434782608692</v>
      </c>
      <c r="R161" s="284" t="s">
        <v>5202</v>
      </c>
      <c r="S161" s="285" t="s">
        <v>915</v>
      </c>
      <c r="T161" s="278">
        <v>15</v>
      </c>
      <c r="U161" s="283">
        <v>0.39413043478260851</v>
      </c>
      <c r="V161" s="280">
        <v>5.9130434782608692</v>
      </c>
      <c r="W161" s="284" t="s">
        <v>5203</v>
      </c>
      <c r="X161" s="286" t="s">
        <v>912</v>
      </c>
      <c r="Y161" s="278">
        <v>8</v>
      </c>
      <c r="Z161" s="283">
        <v>0.35445652173913028</v>
      </c>
      <c r="AA161" s="280">
        <v>2.8152173913043477</v>
      </c>
      <c r="AB161" s="284" t="s">
        <v>5204</v>
      </c>
      <c r="AC161" s="287" t="s">
        <v>914</v>
      </c>
      <c r="AD161" s="278">
        <v>24</v>
      </c>
      <c r="AE161" s="283">
        <v>0.50923913043478264</v>
      </c>
      <c r="AF161" s="280">
        <v>12.206521739130435</v>
      </c>
      <c r="AG161" s="250" t="s">
        <v>5205</v>
      </c>
    </row>
    <row r="162" spans="1:33" x14ac:dyDescent="0.25">
      <c r="A162" s="248" t="s">
        <v>873</v>
      </c>
      <c r="B162" s="276" t="s">
        <v>5201</v>
      </c>
      <c r="C162" s="250" t="s">
        <v>1185</v>
      </c>
      <c r="D162" s="277">
        <v>100</v>
      </c>
      <c r="E162" s="278">
        <v>66</v>
      </c>
      <c r="F162" s="279">
        <v>54.682300000000026</v>
      </c>
      <c r="G162" s="280">
        <v>36.090000000000003</v>
      </c>
      <c r="H162" s="281">
        <v>85</v>
      </c>
      <c r="I162" s="278">
        <v>0</v>
      </c>
      <c r="J162" s="278">
        <v>15</v>
      </c>
      <c r="K162" s="280">
        <v>0.85</v>
      </c>
      <c r="L162" s="280">
        <v>0</v>
      </c>
      <c r="M162" s="280">
        <v>0.15</v>
      </c>
      <c r="N162" s="282" t="s">
        <v>913</v>
      </c>
      <c r="O162" s="278">
        <v>19</v>
      </c>
      <c r="P162" s="283">
        <v>0.48220000000000007</v>
      </c>
      <c r="Q162" s="280">
        <v>9.16</v>
      </c>
      <c r="R162" s="284" t="s">
        <v>5202</v>
      </c>
      <c r="S162" s="285" t="s">
        <v>915</v>
      </c>
      <c r="T162" s="278">
        <v>15</v>
      </c>
      <c r="U162" s="283">
        <v>0.55770000000000008</v>
      </c>
      <c r="V162" s="280">
        <v>8.36</v>
      </c>
      <c r="W162" s="284" t="s">
        <v>5203</v>
      </c>
      <c r="X162" s="286" t="s">
        <v>912</v>
      </c>
      <c r="Y162" s="278">
        <v>8</v>
      </c>
      <c r="Z162" s="283">
        <v>0.43130000000000029</v>
      </c>
      <c r="AA162" s="280">
        <v>3.43</v>
      </c>
      <c r="AB162" s="284" t="s">
        <v>5204</v>
      </c>
      <c r="AC162" s="287" t="s">
        <v>914</v>
      </c>
      <c r="AD162" s="278">
        <v>24</v>
      </c>
      <c r="AE162" s="283">
        <v>0.63160000000000005</v>
      </c>
      <c r="AF162" s="280">
        <v>15.14</v>
      </c>
      <c r="AG162" s="250" t="s">
        <v>5205</v>
      </c>
    </row>
    <row r="163" spans="1:33" x14ac:dyDescent="0.25">
      <c r="A163" s="248" t="s">
        <v>295</v>
      </c>
      <c r="B163" s="276" t="s">
        <v>5201</v>
      </c>
      <c r="C163" s="250" t="s">
        <v>1186</v>
      </c>
      <c r="D163" s="277">
        <v>75</v>
      </c>
      <c r="E163" s="278">
        <v>66</v>
      </c>
      <c r="F163" s="279">
        <v>39.453866666666663</v>
      </c>
      <c r="G163" s="280">
        <v>26.04</v>
      </c>
      <c r="H163" s="281">
        <v>75</v>
      </c>
      <c r="I163" s="278">
        <v>0</v>
      </c>
      <c r="J163" s="278">
        <v>0</v>
      </c>
      <c r="K163" s="280">
        <v>1</v>
      </c>
      <c r="L163" s="280">
        <v>0</v>
      </c>
      <c r="M163" s="280">
        <v>0</v>
      </c>
      <c r="N163" s="282" t="s">
        <v>913</v>
      </c>
      <c r="O163" s="278">
        <v>19</v>
      </c>
      <c r="P163" s="283">
        <v>0.38653333333333356</v>
      </c>
      <c r="Q163" s="280">
        <v>7.333333333333333</v>
      </c>
      <c r="R163" s="284" t="s">
        <v>5202</v>
      </c>
      <c r="S163" s="285" t="s">
        <v>915</v>
      </c>
      <c r="T163" s="278">
        <v>15</v>
      </c>
      <c r="U163" s="283">
        <v>0.35026666666666645</v>
      </c>
      <c r="V163" s="280">
        <v>5.253333333333333</v>
      </c>
      <c r="W163" s="284" t="s">
        <v>5203</v>
      </c>
      <c r="X163" s="286" t="s">
        <v>912</v>
      </c>
      <c r="Y163" s="278">
        <v>8</v>
      </c>
      <c r="Z163" s="283">
        <v>0.24266666666666675</v>
      </c>
      <c r="AA163" s="280">
        <v>1.92</v>
      </c>
      <c r="AB163" s="284" t="s">
        <v>5204</v>
      </c>
      <c r="AC163" s="287" t="s">
        <v>914</v>
      </c>
      <c r="AD163" s="278">
        <v>24</v>
      </c>
      <c r="AE163" s="283">
        <v>0.48159999999999986</v>
      </c>
      <c r="AF163" s="280">
        <v>11.533333333333333</v>
      </c>
      <c r="AG163" s="250" t="s">
        <v>5205</v>
      </c>
    </row>
    <row r="164" spans="1:33" x14ac:dyDescent="0.25">
      <c r="A164" s="248" t="s">
        <v>684</v>
      </c>
      <c r="B164" s="276" t="s">
        <v>5201</v>
      </c>
      <c r="C164" s="250" t="s">
        <v>1187</v>
      </c>
      <c r="D164" s="277">
        <v>183</v>
      </c>
      <c r="E164" s="278">
        <v>66</v>
      </c>
      <c r="F164" s="279">
        <v>45.644754098360671</v>
      </c>
      <c r="G164" s="280">
        <v>30.125683060109289</v>
      </c>
      <c r="H164" s="281">
        <v>176</v>
      </c>
      <c r="I164" s="278">
        <v>0</v>
      </c>
      <c r="J164" s="278">
        <v>7</v>
      </c>
      <c r="K164" s="280">
        <v>0.96174863387978138</v>
      </c>
      <c r="L164" s="280">
        <v>0</v>
      </c>
      <c r="M164" s="280">
        <v>3.825136612021858E-2</v>
      </c>
      <c r="N164" s="282" t="s">
        <v>913</v>
      </c>
      <c r="O164" s="278">
        <v>19</v>
      </c>
      <c r="P164" s="283">
        <v>0.41480874316939881</v>
      </c>
      <c r="Q164" s="280">
        <v>7.8797814207650276</v>
      </c>
      <c r="R164" s="284" t="s">
        <v>5202</v>
      </c>
      <c r="S164" s="285" t="s">
        <v>915</v>
      </c>
      <c r="T164" s="278">
        <v>15</v>
      </c>
      <c r="U164" s="283">
        <v>0.44852459016393409</v>
      </c>
      <c r="V164" s="280">
        <v>6.7267759562841531</v>
      </c>
      <c r="W164" s="284" t="s">
        <v>5203</v>
      </c>
      <c r="X164" s="286" t="s">
        <v>912</v>
      </c>
      <c r="Y164" s="278">
        <v>8</v>
      </c>
      <c r="Z164" s="283">
        <v>0.34054644808743223</v>
      </c>
      <c r="AA164" s="280">
        <v>2.7049180327868854</v>
      </c>
      <c r="AB164" s="284" t="s">
        <v>5204</v>
      </c>
      <c r="AC164" s="287" t="s">
        <v>914</v>
      </c>
      <c r="AD164" s="278">
        <v>24</v>
      </c>
      <c r="AE164" s="283">
        <v>0.53475409836065546</v>
      </c>
      <c r="AF164" s="280">
        <v>12.814207650273223</v>
      </c>
      <c r="AG164" s="250" t="s">
        <v>5205</v>
      </c>
    </row>
    <row r="165" spans="1:33" x14ac:dyDescent="0.25">
      <c r="A165" s="248" t="s">
        <v>296</v>
      </c>
      <c r="B165" s="276" t="s">
        <v>5201</v>
      </c>
      <c r="C165" s="250" t="s">
        <v>1188</v>
      </c>
      <c r="D165" s="277">
        <v>137</v>
      </c>
      <c r="E165" s="278">
        <v>66</v>
      </c>
      <c r="F165" s="279">
        <v>51.526131386861316</v>
      </c>
      <c r="G165" s="280">
        <v>34.007299270072991</v>
      </c>
      <c r="H165" s="281">
        <v>113</v>
      </c>
      <c r="I165" s="278">
        <v>0</v>
      </c>
      <c r="J165" s="278">
        <v>24</v>
      </c>
      <c r="K165" s="280">
        <v>0.82481751824817517</v>
      </c>
      <c r="L165" s="280">
        <v>0</v>
      </c>
      <c r="M165" s="280">
        <v>0.17518248175182483</v>
      </c>
      <c r="N165" s="282" t="s">
        <v>913</v>
      </c>
      <c r="O165" s="278">
        <v>19</v>
      </c>
      <c r="P165" s="283">
        <v>0.49591240875912385</v>
      </c>
      <c r="Q165" s="280">
        <v>9.4233576642335759</v>
      </c>
      <c r="R165" s="284" t="s">
        <v>5202</v>
      </c>
      <c r="S165" s="285" t="s">
        <v>915</v>
      </c>
      <c r="T165" s="278">
        <v>15</v>
      </c>
      <c r="U165" s="283">
        <v>0.49868613138686124</v>
      </c>
      <c r="V165" s="280">
        <v>7.4817518248175183</v>
      </c>
      <c r="W165" s="284" t="s">
        <v>5203</v>
      </c>
      <c r="X165" s="286" t="s">
        <v>912</v>
      </c>
      <c r="Y165" s="278">
        <v>8</v>
      </c>
      <c r="Z165" s="283">
        <v>0.38094890510948948</v>
      </c>
      <c r="AA165" s="280">
        <v>3.0291970802919708</v>
      </c>
      <c r="AB165" s="284" t="s">
        <v>5204</v>
      </c>
      <c r="AC165" s="287" t="s">
        <v>914</v>
      </c>
      <c r="AD165" s="278">
        <v>24</v>
      </c>
      <c r="AE165" s="283">
        <v>0.58708029197080291</v>
      </c>
      <c r="AF165" s="280">
        <v>14.072992700729927</v>
      </c>
      <c r="AG165" s="250" t="s">
        <v>5205</v>
      </c>
    </row>
    <row r="166" spans="1:33" x14ac:dyDescent="0.25">
      <c r="A166" s="248" t="s">
        <v>297</v>
      </c>
      <c r="B166" s="276" t="s">
        <v>5201</v>
      </c>
      <c r="C166" s="250" t="s">
        <v>1189</v>
      </c>
      <c r="D166" s="277">
        <v>51</v>
      </c>
      <c r="E166" s="278">
        <v>66</v>
      </c>
      <c r="F166" s="279">
        <v>44.384705882352954</v>
      </c>
      <c r="G166" s="280">
        <v>29.294117647058822</v>
      </c>
      <c r="H166" s="281">
        <v>50</v>
      </c>
      <c r="I166" s="278">
        <v>0</v>
      </c>
      <c r="J166" s="278">
        <v>1</v>
      </c>
      <c r="K166" s="280">
        <v>0.98039215686274506</v>
      </c>
      <c r="L166" s="280">
        <v>0</v>
      </c>
      <c r="M166" s="280">
        <v>1.9607843137254902E-2</v>
      </c>
      <c r="N166" s="282" t="s">
        <v>913</v>
      </c>
      <c r="O166" s="278">
        <v>19</v>
      </c>
      <c r="P166" s="283">
        <v>0.42607843137254908</v>
      </c>
      <c r="Q166" s="280">
        <v>8.0784313725490193</v>
      </c>
      <c r="R166" s="284" t="s">
        <v>5202</v>
      </c>
      <c r="S166" s="285" t="s">
        <v>915</v>
      </c>
      <c r="T166" s="278">
        <v>15</v>
      </c>
      <c r="U166" s="283">
        <v>0.40490196078431362</v>
      </c>
      <c r="V166" s="280">
        <v>6.0784313725490193</v>
      </c>
      <c r="W166" s="284" t="s">
        <v>5203</v>
      </c>
      <c r="X166" s="286" t="s">
        <v>912</v>
      </c>
      <c r="Y166" s="278">
        <v>8</v>
      </c>
      <c r="Z166" s="283">
        <v>0.30901960784313737</v>
      </c>
      <c r="AA166" s="280">
        <v>2.4509803921568629</v>
      </c>
      <c r="AB166" s="284" t="s">
        <v>5204</v>
      </c>
      <c r="AC166" s="287" t="s">
        <v>914</v>
      </c>
      <c r="AD166" s="278">
        <v>24</v>
      </c>
      <c r="AE166" s="283">
        <v>0.52960784313725462</v>
      </c>
      <c r="AF166" s="280">
        <v>12.686274509803921</v>
      </c>
      <c r="AG166" s="250" t="s">
        <v>5205</v>
      </c>
    </row>
    <row r="167" spans="1:33" x14ac:dyDescent="0.25">
      <c r="A167" s="248" t="s">
        <v>298</v>
      </c>
      <c r="B167" s="276" t="s">
        <v>5201</v>
      </c>
      <c r="C167" s="250" t="s">
        <v>1190</v>
      </c>
      <c r="D167" s="277">
        <v>84</v>
      </c>
      <c r="E167" s="278">
        <v>66</v>
      </c>
      <c r="F167" s="279">
        <v>38.113095238095241</v>
      </c>
      <c r="G167" s="280">
        <v>25.154761904761905</v>
      </c>
      <c r="H167" s="281">
        <v>82</v>
      </c>
      <c r="I167" s="278">
        <v>0</v>
      </c>
      <c r="J167" s="278">
        <v>2</v>
      </c>
      <c r="K167" s="280">
        <v>0.97619047619047616</v>
      </c>
      <c r="L167" s="280">
        <v>0</v>
      </c>
      <c r="M167" s="280">
        <v>2.3809523809523808E-2</v>
      </c>
      <c r="N167" s="282" t="s">
        <v>913</v>
      </c>
      <c r="O167" s="278">
        <v>19</v>
      </c>
      <c r="P167" s="283">
        <v>0.39892857142857163</v>
      </c>
      <c r="Q167" s="280">
        <v>7.583333333333333</v>
      </c>
      <c r="R167" s="284" t="s">
        <v>5202</v>
      </c>
      <c r="S167" s="285" t="s">
        <v>915</v>
      </c>
      <c r="T167" s="278">
        <v>15</v>
      </c>
      <c r="U167" s="283">
        <v>0.36464285714285694</v>
      </c>
      <c r="V167" s="280">
        <v>5.4642857142857144</v>
      </c>
      <c r="W167" s="284" t="s">
        <v>5203</v>
      </c>
      <c r="X167" s="286" t="s">
        <v>912</v>
      </c>
      <c r="Y167" s="278">
        <v>8</v>
      </c>
      <c r="Z167" s="283">
        <v>0.29999999999999993</v>
      </c>
      <c r="AA167" s="280">
        <v>2.3809523809523809</v>
      </c>
      <c r="AB167" s="284" t="s">
        <v>5204</v>
      </c>
      <c r="AC167" s="287" t="s">
        <v>914</v>
      </c>
      <c r="AD167" s="278">
        <v>24</v>
      </c>
      <c r="AE167" s="283">
        <v>0.40547619047619043</v>
      </c>
      <c r="AF167" s="280">
        <v>9.7261904761904763</v>
      </c>
      <c r="AG167" s="250" t="s">
        <v>5205</v>
      </c>
    </row>
    <row r="168" spans="1:33" x14ac:dyDescent="0.25">
      <c r="A168" s="248" t="s">
        <v>299</v>
      </c>
      <c r="B168" s="276" t="s">
        <v>5201</v>
      </c>
      <c r="C168" s="250" t="s">
        <v>1191</v>
      </c>
      <c r="D168" s="277">
        <v>51</v>
      </c>
      <c r="E168" s="278">
        <v>66</v>
      </c>
      <c r="F168" s="279">
        <v>40.165686274509788</v>
      </c>
      <c r="G168" s="280">
        <v>26.509803921568629</v>
      </c>
      <c r="H168" s="281">
        <v>51</v>
      </c>
      <c r="I168" s="278">
        <v>0</v>
      </c>
      <c r="J168" s="278">
        <v>0</v>
      </c>
      <c r="K168" s="280">
        <v>1</v>
      </c>
      <c r="L168" s="280">
        <v>0</v>
      </c>
      <c r="M168" s="280">
        <v>0</v>
      </c>
      <c r="N168" s="282" t="s">
        <v>913</v>
      </c>
      <c r="O168" s="278">
        <v>19</v>
      </c>
      <c r="P168" s="283">
        <v>0.38411764705882362</v>
      </c>
      <c r="Q168" s="280">
        <v>7.2941176470588234</v>
      </c>
      <c r="R168" s="284" t="s">
        <v>5202</v>
      </c>
      <c r="S168" s="285" t="s">
        <v>915</v>
      </c>
      <c r="T168" s="278">
        <v>15</v>
      </c>
      <c r="U168" s="283">
        <v>0.35294117647058809</v>
      </c>
      <c r="V168" s="280">
        <v>5.2941176470588234</v>
      </c>
      <c r="W168" s="284" t="s">
        <v>5203</v>
      </c>
      <c r="X168" s="286" t="s">
        <v>912</v>
      </c>
      <c r="Y168" s="278">
        <v>8</v>
      </c>
      <c r="Z168" s="283">
        <v>0.32333333333333353</v>
      </c>
      <c r="AA168" s="280">
        <v>2.5686274509803924</v>
      </c>
      <c r="AB168" s="284" t="s">
        <v>5204</v>
      </c>
      <c r="AC168" s="287" t="s">
        <v>914</v>
      </c>
      <c r="AD168" s="278">
        <v>24</v>
      </c>
      <c r="AE168" s="283">
        <v>0.47372549019607829</v>
      </c>
      <c r="AF168" s="280">
        <v>11.352941176470589</v>
      </c>
      <c r="AG168" s="250" t="s">
        <v>5205</v>
      </c>
    </row>
    <row r="169" spans="1:33" x14ac:dyDescent="0.25">
      <c r="A169" s="248" t="s">
        <v>300</v>
      </c>
      <c r="B169" s="276" t="s">
        <v>5201</v>
      </c>
      <c r="C169" s="250" t="s">
        <v>1192</v>
      </c>
      <c r="D169" s="277">
        <v>56</v>
      </c>
      <c r="E169" s="278">
        <v>66</v>
      </c>
      <c r="F169" s="279">
        <v>42.261785714285701</v>
      </c>
      <c r="G169" s="280">
        <v>27.892857142857142</v>
      </c>
      <c r="H169" s="281">
        <v>55</v>
      </c>
      <c r="I169" s="278">
        <v>0</v>
      </c>
      <c r="J169" s="278">
        <v>1</v>
      </c>
      <c r="K169" s="280">
        <v>0.9821428571428571</v>
      </c>
      <c r="L169" s="280">
        <v>0</v>
      </c>
      <c r="M169" s="280">
        <v>1.7857142857142856E-2</v>
      </c>
      <c r="N169" s="282" t="s">
        <v>913</v>
      </c>
      <c r="O169" s="278">
        <v>19</v>
      </c>
      <c r="P169" s="283">
        <v>0.40589285714285717</v>
      </c>
      <c r="Q169" s="280">
        <v>7.7142857142857144</v>
      </c>
      <c r="R169" s="284" t="s">
        <v>5202</v>
      </c>
      <c r="S169" s="285" t="s">
        <v>915</v>
      </c>
      <c r="T169" s="278">
        <v>15</v>
      </c>
      <c r="U169" s="283">
        <v>0.39857142857142863</v>
      </c>
      <c r="V169" s="280">
        <v>5.9821428571428568</v>
      </c>
      <c r="W169" s="284" t="s">
        <v>5203</v>
      </c>
      <c r="X169" s="286" t="s">
        <v>912</v>
      </c>
      <c r="Y169" s="278">
        <v>8</v>
      </c>
      <c r="Z169" s="283">
        <v>0.30375000000000008</v>
      </c>
      <c r="AA169" s="280">
        <v>2.4107142857142856</v>
      </c>
      <c r="AB169" s="284" t="s">
        <v>5204</v>
      </c>
      <c r="AC169" s="287" t="s">
        <v>914</v>
      </c>
      <c r="AD169" s="278">
        <v>24</v>
      </c>
      <c r="AE169" s="283">
        <v>0.49214285714285727</v>
      </c>
      <c r="AF169" s="280">
        <v>11.785714285714286</v>
      </c>
      <c r="AG169" s="250" t="s">
        <v>5205</v>
      </c>
    </row>
    <row r="170" spans="1:33" x14ac:dyDescent="0.25">
      <c r="A170" s="248" t="s">
        <v>301</v>
      </c>
      <c r="B170" s="276" t="s">
        <v>5201</v>
      </c>
      <c r="C170" s="250" t="s">
        <v>1193</v>
      </c>
      <c r="D170" s="277">
        <v>96</v>
      </c>
      <c r="E170" s="278">
        <v>66</v>
      </c>
      <c r="F170" s="279">
        <v>56.50312499999999</v>
      </c>
      <c r="G170" s="280">
        <v>37.291666666666664</v>
      </c>
      <c r="H170" s="281">
        <v>73</v>
      </c>
      <c r="I170" s="278">
        <v>0</v>
      </c>
      <c r="J170" s="278">
        <v>23</v>
      </c>
      <c r="K170" s="280">
        <v>0.76041666666666663</v>
      </c>
      <c r="L170" s="280">
        <v>0</v>
      </c>
      <c r="M170" s="280">
        <v>0.23958333333333334</v>
      </c>
      <c r="N170" s="282" t="s">
        <v>913</v>
      </c>
      <c r="O170" s="278">
        <v>19</v>
      </c>
      <c r="P170" s="283">
        <v>0.50239583333333349</v>
      </c>
      <c r="Q170" s="280">
        <v>9.5520833333333339</v>
      </c>
      <c r="R170" s="284" t="s">
        <v>5202</v>
      </c>
      <c r="S170" s="285" t="s">
        <v>915</v>
      </c>
      <c r="T170" s="278">
        <v>15</v>
      </c>
      <c r="U170" s="283">
        <v>0.58468749999999992</v>
      </c>
      <c r="V170" s="280">
        <v>8.7708333333333339</v>
      </c>
      <c r="W170" s="284" t="s">
        <v>5203</v>
      </c>
      <c r="X170" s="286" t="s">
        <v>912</v>
      </c>
      <c r="Y170" s="278">
        <v>8</v>
      </c>
      <c r="Z170" s="283">
        <v>0.43854166666666689</v>
      </c>
      <c r="AA170" s="280">
        <v>3.4895833333333335</v>
      </c>
      <c r="AB170" s="284" t="s">
        <v>5204</v>
      </c>
      <c r="AC170" s="287" t="s">
        <v>914</v>
      </c>
      <c r="AD170" s="278">
        <v>24</v>
      </c>
      <c r="AE170" s="283">
        <v>0.64562500000000023</v>
      </c>
      <c r="AF170" s="280">
        <v>15.479166666666666</v>
      </c>
      <c r="AG170" s="250" t="s">
        <v>5205</v>
      </c>
    </row>
    <row r="171" spans="1:33" x14ac:dyDescent="0.25">
      <c r="A171" s="248" t="s">
        <v>302</v>
      </c>
      <c r="B171" s="276" t="s">
        <v>5201</v>
      </c>
      <c r="C171" s="250" t="s">
        <v>1194</v>
      </c>
      <c r="D171" s="277">
        <v>123</v>
      </c>
      <c r="E171" s="278">
        <v>66</v>
      </c>
      <c r="F171" s="279">
        <v>49.593495934959357</v>
      </c>
      <c r="G171" s="280">
        <v>32.731707317073173</v>
      </c>
      <c r="H171" s="281">
        <v>113</v>
      </c>
      <c r="I171" s="278">
        <v>0</v>
      </c>
      <c r="J171" s="278">
        <v>10</v>
      </c>
      <c r="K171" s="280">
        <v>0.91869918699186992</v>
      </c>
      <c r="L171" s="280">
        <v>0</v>
      </c>
      <c r="M171" s="280">
        <v>8.1300813008130079E-2</v>
      </c>
      <c r="N171" s="282" t="s">
        <v>913</v>
      </c>
      <c r="O171" s="278">
        <v>19</v>
      </c>
      <c r="P171" s="283">
        <v>0.45609756097560972</v>
      </c>
      <c r="Q171" s="280">
        <v>8.6585365853658534</v>
      </c>
      <c r="R171" s="284" t="s">
        <v>5202</v>
      </c>
      <c r="S171" s="285" t="s">
        <v>915</v>
      </c>
      <c r="T171" s="278">
        <v>15</v>
      </c>
      <c r="U171" s="283">
        <v>0.51260162601626036</v>
      </c>
      <c r="V171" s="280">
        <v>7.691056910569106</v>
      </c>
      <c r="W171" s="284" t="s">
        <v>5203</v>
      </c>
      <c r="X171" s="286" t="s">
        <v>912</v>
      </c>
      <c r="Y171" s="278">
        <v>8</v>
      </c>
      <c r="Z171" s="283">
        <v>0.34715447154471551</v>
      </c>
      <c r="AA171" s="280">
        <v>2.7560975609756095</v>
      </c>
      <c r="AB171" s="284" t="s">
        <v>5204</v>
      </c>
      <c r="AC171" s="287" t="s">
        <v>914</v>
      </c>
      <c r="AD171" s="278">
        <v>24</v>
      </c>
      <c r="AE171" s="283">
        <v>0.56878048780487822</v>
      </c>
      <c r="AF171" s="280">
        <v>13.626016260162602</v>
      </c>
      <c r="AG171" s="250" t="s">
        <v>5205</v>
      </c>
    </row>
    <row r="172" spans="1:33" x14ac:dyDescent="0.25">
      <c r="A172" s="248" t="s">
        <v>303</v>
      </c>
      <c r="B172" s="276" t="s">
        <v>5201</v>
      </c>
      <c r="C172" s="250" t="s">
        <v>1195</v>
      </c>
      <c r="D172" s="277">
        <v>109</v>
      </c>
      <c r="E172" s="278">
        <v>66</v>
      </c>
      <c r="F172" s="279">
        <v>42.465779816513773</v>
      </c>
      <c r="G172" s="280">
        <v>28.027522935779817</v>
      </c>
      <c r="H172" s="281">
        <v>108</v>
      </c>
      <c r="I172" s="278">
        <v>0</v>
      </c>
      <c r="J172" s="278">
        <v>1</v>
      </c>
      <c r="K172" s="280">
        <v>0.99082568807339455</v>
      </c>
      <c r="L172" s="280">
        <v>0</v>
      </c>
      <c r="M172" s="280">
        <v>9.1743119266055051E-3</v>
      </c>
      <c r="N172" s="282" t="s">
        <v>913</v>
      </c>
      <c r="O172" s="278">
        <v>19</v>
      </c>
      <c r="P172" s="283">
        <v>0.40467889908256882</v>
      </c>
      <c r="Q172" s="280">
        <v>7.6880733944954125</v>
      </c>
      <c r="R172" s="284" t="s">
        <v>5202</v>
      </c>
      <c r="S172" s="285" t="s">
        <v>915</v>
      </c>
      <c r="T172" s="278">
        <v>15</v>
      </c>
      <c r="U172" s="283">
        <v>0.4130275229357801</v>
      </c>
      <c r="V172" s="280">
        <v>6.192660550458716</v>
      </c>
      <c r="W172" s="284" t="s">
        <v>5203</v>
      </c>
      <c r="X172" s="286" t="s">
        <v>912</v>
      </c>
      <c r="Y172" s="278">
        <v>8</v>
      </c>
      <c r="Z172" s="283">
        <v>0.34550458715596333</v>
      </c>
      <c r="AA172" s="280">
        <v>2.7431192660550461</v>
      </c>
      <c r="AB172" s="284" t="s">
        <v>5204</v>
      </c>
      <c r="AC172" s="287" t="s">
        <v>914</v>
      </c>
      <c r="AD172" s="278">
        <v>24</v>
      </c>
      <c r="AE172" s="283">
        <v>0.47559633027522941</v>
      </c>
      <c r="AF172" s="280">
        <v>11.403669724770642</v>
      </c>
      <c r="AG172" s="250" t="s">
        <v>5205</v>
      </c>
    </row>
    <row r="173" spans="1:33" x14ac:dyDescent="0.25">
      <c r="A173" s="248" t="s">
        <v>304</v>
      </c>
      <c r="B173" s="276" t="s">
        <v>5201</v>
      </c>
      <c r="C173" s="250" t="s">
        <v>1196</v>
      </c>
      <c r="D173" s="277">
        <v>159</v>
      </c>
      <c r="E173" s="278">
        <v>66</v>
      </c>
      <c r="F173" s="279">
        <v>46.778742138364755</v>
      </c>
      <c r="G173" s="280">
        <v>30.874213836477988</v>
      </c>
      <c r="H173" s="281">
        <v>153</v>
      </c>
      <c r="I173" s="278">
        <v>0</v>
      </c>
      <c r="J173" s="278">
        <v>6</v>
      </c>
      <c r="K173" s="280">
        <v>0.96226415094339623</v>
      </c>
      <c r="L173" s="280">
        <v>0</v>
      </c>
      <c r="M173" s="280">
        <v>3.7735849056603772E-2</v>
      </c>
      <c r="N173" s="282" t="s">
        <v>913</v>
      </c>
      <c r="O173" s="278">
        <v>19</v>
      </c>
      <c r="P173" s="283">
        <v>0.43377358490566026</v>
      </c>
      <c r="Q173" s="280">
        <v>8.2389937106918243</v>
      </c>
      <c r="R173" s="284" t="s">
        <v>5202</v>
      </c>
      <c r="S173" s="285" t="s">
        <v>915</v>
      </c>
      <c r="T173" s="278">
        <v>15</v>
      </c>
      <c r="U173" s="283">
        <v>0.44490566037735829</v>
      </c>
      <c r="V173" s="280">
        <v>6.6729559748427674</v>
      </c>
      <c r="W173" s="284" t="s">
        <v>5203</v>
      </c>
      <c r="X173" s="286" t="s">
        <v>912</v>
      </c>
      <c r="Y173" s="278">
        <v>8</v>
      </c>
      <c r="Z173" s="283">
        <v>0.38698113207547225</v>
      </c>
      <c r="AA173" s="280">
        <v>3.0754716981132075</v>
      </c>
      <c r="AB173" s="284" t="s">
        <v>5204</v>
      </c>
      <c r="AC173" s="287" t="s">
        <v>914</v>
      </c>
      <c r="AD173" s="278">
        <v>24</v>
      </c>
      <c r="AE173" s="283">
        <v>0.53779874213836465</v>
      </c>
      <c r="AF173" s="280">
        <v>12.886792452830189</v>
      </c>
      <c r="AG173" s="250" t="s">
        <v>5205</v>
      </c>
    </row>
    <row r="174" spans="1:33" x14ac:dyDescent="0.25">
      <c r="A174" s="248" t="s">
        <v>305</v>
      </c>
      <c r="B174" s="276" t="s">
        <v>5201</v>
      </c>
      <c r="C174" s="250" t="s">
        <v>1197</v>
      </c>
      <c r="D174" s="277">
        <v>36</v>
      </c>
      <c r="E174" s="278">
        <v>66</v>
      </c>
      <c r="F174" s="279">
        <v>44.359722222222224</v>
      </c>
      <c r="G174" s="280">
        <v>29.277777777777779</v>
      </c>
      <c r="H174" s="281">
        <v>35</v>
      </c>
      <c r="I174" s="278">
        <v>0</v>
      </c>
      <c r="J174" s="278">
        <v>1</v>
      </c>
      <c r="K174" s="280">
        <v>0.97222222222222221</v>
      </c>
      <c r="L174" s="280">
        <v>0</v>
      </c>
      <c r="M174" s="280">
        <v>2.7777777777777776E-2</v>
      </c>
      <c r="N174" s="282" t="s">
        <v>913</v>
      </c>
      <c r="O174" s="278">
        <v>19</v>
      </c>
      <c r="P174" s="283">
        <v>0.43583333333333335</v>
      </c>
      <c r="Q174" s="280">
        <v>8.2777777777777786</v>
      </c>
      <c r="R174" s="284" t="s">
        <v>5202</v>
      </c>
      <c r="S174" s="285" t="s">
        <v>915</v>
      </c>
      <c r="T174" s="278">
        <v>15</v>
      </c>
      <c r="U174" s="283">
        <v>0.39361111111111113</v>
      </c>
      <c r="V174" s="280">
        <v>5.916666666666667</v>
      </c>
      <c r="W174" s="284" t="s">
        <v>5203</v>
      </c>
      <c r="X174" s="286" t="s">
        <v>912</v>
      </c>
      <c r="Y174" s="278">
        <v>8</v>
      </c>
      <c r="Z174" s="283">
        <v>0.29138888888888892</v>
      </c>
      <c r="AA174" s="280">
        <v>2.3055555555555554</v>
      </c>
      <c r="AB174" s="284" t="s">
        <v>5204</v>
      </c>
      <c r="AC174" s="287" t="s">
        <v>914</v>
      </c>
      <c r="AD174" s="278">
        <v>24</v>
      </c>
      <c r="AE174" s="283">
        <v>0.53361111111111137</v>
      </c>
      <c r="AF174" s="280">
        <v>12.777777777777779</v>
      </c>
      <c r="AG174" s="250" t="s">
        <v>5205</v>
      </c>
    </row>
    <row r="175" spans="1:33" x14ac:dyDescent="0.25">
      <c r="A175" s="248" t="s">
        <v>306</v>
      </c>
      <c r="B175" s="276" t="s">
        <v>5201</v>
      </c>
      <c r="C175" s="250" t="s">
        <v>1198</v>
      </c>
      <c r="D175" s="277">
        <v>51</v>
      </c>
      <c r="E175" s="278">
        <v>66</v>
      </c>
      <c r="F175" s="279">
        <v>47.771176470588252</v>
      </c>
      <c r="G175" s="280">
        <v>31.529411764705884</v>
      </c>
      <c r="H175" s="281">
        <v>49</v>
      </c>
      <c r="I175" s="278">
        <v>0</v>
      </c>
      <c r="J175" s="278">
        <v>2</v>
      </c>
      <c r="K175" s="280">
        <v>0.96078431372549022</v>
      </c>
      <c r="L175" s="280">
        <v>0</v>
      </c>
      <c r="M175" s="280">
        <v>3.9215686274509803E-2</v>
      </c>
      <c r="N175" s="282" t="s">
        <v>913</v>
      </c>
      <c r="O175" s="278">
        <v>19</v>
      </c>
      <c r="P175" s="283">
        <v>0.44352941176470595</v>
      </c>
      <c r="Q175" s="280">
        <v>8.4313725490196081</v>
      </c>
      <c r="R175" s="284" t="s">
        <v>5202</v>
      </c>
      <c r="S175" s="285" t="s">
        <v>915</v>
      </c>
      <c r="T175" s="278">
        <v>15</v>
      </c>
      <c r="U175" s="283">
        <v>0.47803921568627433</v>
      </c>
      <c r="V175" s="280">
        <v>7.1764705882352944</v>
      </c>
      <c r="W175" s="284" t="s">
        <v>5203</v>
      </c>
      <c r="X175" s="286" t="s">
        <v>912</v>
      </c>
      <c r="Y175" s="278">
        <v>8</v>
      </c>
      <c r="Z175" s="283">
        <v>0.35607843137254908</v>
      </c>
      <c r="AA175" s="280">
        <v>2.8235294117647061</v>
      </c>
      <c r="AB175" s="284" t="s">
        <v>5204</v>
      </c>
      <c r="AC175" s="287" t="s">
        <v>914</v>
      </c>
      <c r="AD175" s="278">
        <v>24</v>
      </c>
      <c r="AE175" s="283">
        <v>0.54686274509803912</v>
      </c>
      <c r="AF175" s="280">
        <v>13.098039215686274</v>
      </c>
      <c r="AG175" s="250" t="s">
        <v>5205</v>
      </c>
    </row>
    <row r="176" spans="1:33" x14ac:dyDescent="0.25">
      <c r="A176" s="248" t="s">
        <v>307</v>
      </c>
      <c r="B176" s="276" t="s">
        <v>5201</v>
      </c>
      <c r="C176" s="250" t="s">
        <v>1199</v>
      </c>
      <c r="D176" s="277">
        <v>141</v>
      </c>
      <c r="E176" s="278">
        <v>66</v>
      </c>
      <c r="F176" s="279">
        <v>48.108723404255322</v>
      </c>
      <c r="G176" s="280">
        <v>31.75177304964539</v>
      </c>
      <c r="H176" s="281">
        <v>124</v>
      </c>
      <c r="I176" s="278">
        <v>0</v>
      </c>
      <c r="J176" s="278">
        <v>17</v>
      </c>
      <c r="K176" s="280">
        <v>0.87943262411347523</v>
      </c>
      <c r="L176" s="280">
        <v>0</v>
      </c>
      <c r="M176" s="280">
        <v>0.12056737588652482</v>
      </c>
      <c r="N176" s="282" t="s">
        <v>913</v>
      </c>
      <c r="O176" s="278">
        <v>19</v>
      </c>
      <c r="P176" s="283">
        <v>0.45226950354609941</v>
      </c>
      <c r="Q176" s="280">
        <v>8.5957446808510642</v>
      </c>
      <c r="R176" s="284" t="s">
        <v>5202</v>
      </c>
      <c r="S176" s="285" t="s">
        <v>915</v>
      </c>
      <c r="T176" s="278">
        <v>15</v>
      </c>
      <c r="U176" s="283">
        <v>0.47014184397163106</v>
      </c>
      <c r="V176" s="280">
        <v>7.0496453900709222</v>
      </c>
      <c r="W176" s="284" t="s">
        <v>5203</v>
      </c>
      <c r="X176" s="286" t="s">
        <v>912</v>
      </c>
      <c r="Y176" s="278">
        <v>8</v>
      </c>
      <c r="Z176" s="283">
        <v>0.37936170212765996</v>
      </c>
      <c r="AA176" s="280">
        <v>3.0141843971631204</v>
      </c>
      <c r="AB176" s="284" t="s">
        <v>5204</v>
      </c>
      <c r="AC176" s="287" t="s">
        <v>914</v>
      </c>
      <c r="AD176" s="278">
        <v>24</v>
      </c>
      <c r="AE176" s="283">
        <v>0.54638297872340424</v>
      </c>
      <c r="AF176" s="280">
        <v>13.092198581560284</v>
      </c>
      <c r="AG176" s="250" t="s">
        <v>5205</v>
      </c>
    </row>
    <row r="177" spans="1:33" x14ac:dyDescent="0.25">
      <c r="A177" s="248" t="s">
        <v>308</v>
      </c>
      <c r="B177" s="276" t="s">
        <v>5201</v>
      </c>
      <c r="C177" s="250" t="s">
        <v>1200</v>
      </c>
      <c r="D177" s="277">
        <v>95</v>
      </c>
      <c r="E177" s="278">
        <v>66</v>
      </c>
      <c r="F177" s="279">
        <v>45.103052631578947</v>
      </c>
      <c r="G177" s="280">
        <v>29.768421052631577</v>
      </c>
      <c r="H177" s="281">
        <v>93</v>
      </c>
      <c r="I177" s="278">
        <v>0</v>
      </c>
      <c r="J177" s="278">
        <v>2</v>
      </c>
      <c r="K177" s="280">
        <v>0.97894736842105268</v>
      </c>
      <c r="L177" s="280">
        <v>0</v>
      </c>
      <c r="M177" s="280">
        <v>2.1052631578947368E-2</v>
      </c>
      <c r="N177" s="282" t="s">
        <v>913</v>
      </c>
      <c r="O177" s="278">
        <v>19</v>
      </c>
      <c r="P177" s="283">
        <v>0.4155789473684211</v>
      </c>
      <c r="Q177" s="280">
        <v>7.8947368421052628</v>
      </c>
      <c r="R177" s="284" t="s">
        <v>5202</v>
      </c>
      <c r="S177" s="285" t="s">
        <v>915</v>
      </c>
      <c r="T177" s="278">
        <v>15</v>
      </c>
      <c r="U177" s="283">
        <v>0.45242105263157906</v>
      </c>
      <c r="V177" s="280">
        <v>6.7789473684210524</v>
      </c>
      <c r="W177" s="284" t="s">
        <v>5203</v>
      </c>
      <c r="X177" s="286" t="s">
        <v>912</v>
      </c>
      <c r="Y177" s="278">
        <v>8</v>
      </c>
      <c r="Z177" s="283">
        <v>0.34842105263157891</v>
      </c>
      <c r="AA177" s="280">
        <v>2.7684210526315791</v>
      </c>
      <c r="AB177" s="284" t="s">
        <v>5204</v>
      </c>
      <c r="AC177" s="287" t="s">
        <v>914</v>
      </c>
      <c r="AD177" s="278">
        <v>24</v>
      </c>
      <c r="AE177" s="283">
        <v>0.51410526315789473</v>
      </c>
      <c r="AF177" s="280">
        <v>12.326315789473684</v>
      </c>
      <c r="AG177" s="250" t="s">
        <v>5205</v>
      </c>
    </row>
    <row r="178" spans="1:33" x14ac:dyDescent="0.25">
      <c r="A178" s="248" t="s">
        <v>309</v>
      </c>
      <c r="B178" s="276" t="s">
        <v>5201</v>
      </c>
      <c r="C178" s="250" t="s">
        <v>1201</v>
      </c>
      <c r="D178" s="277">
        <v>43</v>
      </c>
      <c r="E178" s="278">
        <v>66</v>
      </c>
      <c r="F178" s="279">
        <v>46.899767441860469</v>
      </c>
      <c r="G178" s="280">
        <v>30.953488372093023</v>
      </c>
      <c r="H178" s="281">
        <v>39</v>
      </c>
      <c r="I178" s="278">
        <v>0</v>
      </c>
      <c r="J178" s="278">
        <v>4</v>
      </c>
      <c r="K178" s="280">
        <v>0.90697674418604646</v>
      </c>
      <c r="L178" s="280">
        <v>0</v>
      </c>
      <c r="M178" s="280">
        <v>9.3023255813953487E-2</v>
      </c>
      <c r="N178" s="282" t="s">
        <v>913</v>
      </c>
      <c r="O178" s="278">
        <v>19</v>
      </c>
      <c r="P178" s="283">
        <v>0.42651162790697689</v>
      </c>
      <c r="Q178" s="280">
        <v>8.0930232558139537</v>
      </c>
      <c r="R178" s="284" t="s">
        <v>5202</v>
      </c>
      <c r="S178" s="285" t="s">
        <v>915</v>
      </c>
      <c r="T178" s="278">
        <v>15</v>
      </c>
      <c r="U178" s="283">
        <v>0.43883720930232545</v>
      </c>
      <c r="V178" s="280">
        <v>6.5813953488372094</v>
      </c>
      <c r="W178" s="284" t="s">
        <v>5203</v>
      </c>
      <c r="X178" s="286" t="s">
        <v>912</v>
      </c>
      <c r="Y178" s="278">
        <v>8</v>
      </c>
      <c r="Z178" s="283">
        <v>0.39441860465116291</v>
      </c>
      <c r="AA178" s="280">
        <v>3.13953488372093</v>
      </c>
      <c r="AB178" s="284" t="s">
        <v>5204</v>
      </c>
      <c r="AC178" s="287" t="s">
        <v>914</v>
      </c>
      <c r="AD178" s="278">
        <v>24</v>
      </c>
      <c r="AE178" s="283">
        <v>0.54860465116279089</v>
      </c>
      <c r="AF178" s="280">
        <v>13.13953488372093</v>
      </c>
      <c r="AG178" s="250" t="s">
        <v>5205</v>
      </c>
    </row>
    <row r="179" spans="1:33" x14ac:dyDescent="0.25">
      <c r="A179" s="248" t="s">
        <v>310</v>
      </c>
      <c r="B179" s="276" t="s">
        <v>5201</v>
      </c>
      <c r="C179" s="250" t="s">
        <v>1202</v>
      </c>
      <c r="D179" s="277">
        <v>153</v>
      </c>
      <c r="E179" s="278">
        <v>66</v>
      </c>
      <c r="F179" s="279">
        <v>59.4083006535948</v>
      </c>
      <c r="G179" s="280">
        <v>39.209150326797385</v>
      </c>
      <c r="H179" s="281">
        <v>117</v>
      </c>
      <c r="I179" s="278">
        <v>0</v>
      </c>
      <c r="J179" s="278">
        <v>36</v>
      </c>
      <c r="K179" s="280">
        <v>0.76470588235294112</v>
      </c>
      <c r="L179" s="280">
        <v>0</v>
      </c>
      <c r="M179" s="280">
        <v>0.23529411764705882</v>
      </c>
      <c r="N179" s="282" t="s">
        <v>913</v>
      </c>
      <c r="O179" s="278">
        <v>19</v>
      </c>
      <c r="P179" s="283">
        <v>0.54411764705882404</v>
      </c>
      <c r="Q179" s="280">
        <v>10.339869281045752</v>
      </c>
      <c r="R179" s="284" t="s">
        <v>5202</v>
      </c>
      <c r="S179" s="285" t="s">
        <v>915</v>
      </c>
      <c r="T179" s="278">
        <v>15</v>
      </c>
      <c r="U179" s="283">
        <v>0.58098039215686259</v>
      </c>
      <c r="V179" s="280">
        <v>8.712418300653594</v>
      </c>
      <c r="W179" s="284" t="s">
        <v>5203</v>
      </c>
      <c r="X179" s="286" t="s">
        <v>912</v>
      </c>
      <c r="Y179" s="278">
        <v>8</v>
      </c>
      <c r="Z179" s="283">
        <v>0.47307189542483669</v>
      </c>
      <c r="AA179" s="280">
        <v>3.7647058823529411</v>
      </c>
      <c r="AB179" s="284" t="s">
        <v>5204</v>
      </c>
      <c r="AC179" s="287" t="s">
        <v>914</v>
      </c>
      <c r="AD179" s="278">
        <v>24</v>
      </c>
      <c r="AE179" s="283">
        <v>0.68359477124182966</v>
      </c>
      <c r="AF179" s="280">
        <v>16.392156862745097</v>
      </c>
      <c r="AG179" s="250" t="s">
        <v>5205</v>
      </c>
    </row>
    <row r="180" spans="1:33" x14ac:dyDescent="0.25">
      <c r="A180" s="248" t="s">
        <v>311</v>
      </c>
      <c r="B180" s="276" t="s">
        <v>5201</v>
      </c>
      <c r="C180" s="250" t="s">
        <v>1203</v>
      </c>
      <c r="D180" s="277">
        <v>79</v>
      </c>
      <c r="E180" s="278">
        <v>66</v>
      </c>
      <c r="F180" s="279">
        <v>44.41835443037975</v>
      </c>
      <c r="G180" s="280">
        <v>29.316455696202532</v>
      </c>
      <c r="H180" s="281">
        <v>75</v>
      </c>
      <c r="I180" s="278">
        <v>0</v>
      </c>
      <c r="J180" s="278">
        <v>4</v>
      </c>
      <c r="K180" s="280">
        <v>0.94936708860759489</v>
      </c>
      <c r="L180" s="280">
        <v>0</v>
      </c>
      <c r="M180" s="280">
        <v>5.0632911392405063E-2</v>
      </c>
      <c r="N180" s="282" t="s">
        <v>913</v>
      </c>
      <c r="O180" s="278">
        <v>19</v>
      </c>
      <c r="P180" s="283">
        <v>0.43063291139240512</v>
      </c>
      <c r="Q180" s="280">
        <v>8.1772151898734169</v>
      </c>
      <c r="R180" s="284" t="s">
        <v>5202</v>
      </c>
      <c r="S180" s="285" t="s">
        <v>915</v>
      </c>
      <c r="T180" s="278">
        <v>15</v>
      </c>
      <c r="U180" s="283">
        <v>0.42848101265822786</v>
      </c>
      <c r="V180" s="280">
        <v>6.4303797468354427</v>
      </c>
      <c r="W180" s="284" t="s">
        <v>5203</v>
      </c>
      <c r="X180" s="286" t="s">
        <v>912</v>
      </c>
      <c r="Y180" s="278">
        <v>8</v>
      </c>
      <c r="Z180" s="283">
        <v>0.30886075949367076</v>
      </c>
      <c r="AA180" s="280">
        <v>2.4556962025316458</v>
      </c>
      <c r="AB180" s="284" t="s">
        <v>5204</v>
      </c>
      <c r="AC180" s="287" t="s">
        <v>914</v>
      </c>
      <c r="AD180" s="278">
        <v>24</v>
      </c>
      <c r="AE180" s="283">
        <v>0.51164556962025309</v>
      </c>
      <c r="AF180" s="280">
        <v>12.253164556962025</v>
      </c>
      <c r="AG180" s="250" t="s">
        <v>5205</v>
      </c>
    </row>
    <row r="181" spans="1:33" x14ac:dyDescent="0.25">
      <c r="A181" s="248" t="s">
        <v>312</v>
      </c>
      <c r="B181" s="276" t="s">
        <v>5201</v>
      </c>
      <c r="C181" s="250" t="s">
        <v>1204</v>
      </c>
      <c r="D181" s="277">
        <v>32</v>
      </c>
      <c r="E181" s="278">
        <v>66</v>
      </c>
      <c r="F181" s="279">
        <v>40.15</v>
      </c>
      <c r="G181" s="280">
        <v>26.5</v>
      </c>
      <c r="H181" s="281">
        <v>31</v>
      </c>
      <c r="I181" s="278">
        <v>0</v>
      </c>
      <c r="J181" s="278">
        <v>1</v>
      </c>
      <c r="K181" s="280">
        <v>0.96875</v>
      </c>
      <c r="L181" s="280">
        <v>0</v>
      </c>
      <c r="M181" s="280">
        <v>3.125E-2</v>
      </c>
      <c r="N181" s="282" t="s">
        <v>913</v>
      </c>
      <c r="O181" s="278">
        <v>19</v>
      </c>
      <c r="P181" s="283">
        <v>0.36968749999999995</v>
      </c>
      <c r="Q181" s="280">
        <v>7.03125</v>
      </c>
      <c r="R181" s="284" t="s">
        <v>5202</v>
      </c>
      <c r="S181" s="285" t="s">
        <v>915</v>
      </c>
      <c r="T181" s="278">
        <v>15</v>
      </c>
      <c r="U181" s="283">
        <v>0.37749999999999989</v>
      </c>
      <c r="V181" s="280">
        <v>5.65625</v>
      </c>
      <c r="W181" s="284" t="s">
        <v>5203</v>
      </c>
      <c r="X181" s="286" t="s">
        <v>912</v>
      </c>
      <c r="Y181" s="278">
        <v>8</v>
      </c>
      <c r="Z181" s="283">
        <v>0.30281250000000004</v>
      </c>
      <c r="AA181" s="280">
        <v>2.40625</v>
      </c>
      <c r="AB181" s="284" t="s">
        <v>5204</v>
      </c>
      <c r="AC181" s="287" t="s">
        <v>914</v>
      </c>
      <c r="AD181" s="278">
        <v>24</v>
      </c>
      <c r="AE181" s="283">
        <v>0.47593750000000012</v>
      </c>
      <c r="AF181" s="280">
        <v>11.40625</v>
      </c>
      <c r="AG181" s="250" t="s">
        <v>5205</v>
      </c>
    </row>
    <row r="182" spans="1:33" x14ac:dyDescent="0.25">
      <c r="A182" s="248" t="s">
        <v>313</v>
      </c>
      <c r="B182" s="276" t="s">
        <v>5201</v>
      </c>
      <c r="C182" s="250" t="s">
        <v>1205</v>
      </c>
      <c r="D182" s="277">
        <v>96</v>
      </c>
      <c r="E182" s="278">
        <v>66</v>
      </c>
      <c r="F182" s="279">
        <v>44.017916666666672</v>
      </c>
      <c r="G182" s="280">
        <v>29.052083333333332</v>
      </c>
      <c r="H182" s="281">
        <v>96</v>
      </c>
      <c r="I182" s="278">
        <v>0</v>
      </c>
      <c r="J182" s="278">
        <v>0</v>
      </c>
      <c r="K182" s="280">
        <v>1</v>
      </c>
      <c r="L182" s="280">
        <v>0</v>
      </c>
      <c r="M182" s="280">
        <v>0</v>
      </c>
      <c r="N182" s="282" t="s">
        <v>913</v>
      </c>
      <c r="O182" s="278">
        <v>19</v>
      </c>
      <c r="P182" s="283">
        <v>0.41177083333333336</v>
      </c>
      <c r="Q182" s="280">
        <v>7.8125</v>
      </c>
      <c r="R182" s="284" t="s">
        <v>5202</v>
      </c>
      <c r="S182" s="285" t="s">
        <v>915</v>
      </c>
      <c r="T182" s="278">
        <v>15</v>
      </c>
      <c r="U182" s="283">
        <v>0.40031249999999985</v>
      </c>
      <c r="V182" s="280">
        <v>6</v>
      </c>
      <c r="W182" s="284" t="s">
        <v>5203</v>
      </c>
      <c r="X182" s="286" t="s">
        <v>912</v>
      </c>
      <c r="Y182" s="278">
        <v>8</v>
      </c>
      <c r="Z182" s="283">
        <v>0.35531249999999992</v>
      </c>
      <c r="AA182" s="280">
        <v>2.8229166666666665</v>
      </c>
      <c r="AB182" s="284" t="s">
        <v>5204</v>
      </c>
      <c r="AC182" s="287" t="s">
        <v>914</v>
      </c>
      <c r="AD182" s="278">
        <v>24</v>
      </c>
      <c r="AE182" s="283">
        <v>0.51802083333333326</v>
      </c>
      <c r="AF182" s="280">
        <v>12.416666666666666</v>
      </c>
      <c r="AG182" s="250" t="s">
        <v>5205</v>
      </c>
    </row>
    <row r="183" spans="1:33" x14ac:dyDescent="0.25">
      <c r="A183" s="248" t="s">
        <v>314</v>
      </c>
      <c r="B183" s="276" t="s">
        <v>5201</v>
      </c>
      <c r="C183" s="250" t="s">
        <v>1206</v>
      </c>
      <c r="D183" s="277">
        <v>33</v>
      </c>
      <c r="E183" s="278">
        <v>66</v>
      </c>
      <c r="F183" s="279">
        <v>42.331212121212126</v>
      </c>
      <c r="G183" s="280">
        <v>27.939393939393938</v>
      </c>
      <c r="H183" s="281">
        <v>33</v>
      </c>
      <c r="I183" s="278">
        <v>0</v>
      </c>
      <c r="J183" s="278">
        <v>0</v>
      </c>
      <c r="K183" s="280">
        <v>1</v>
      </c>
      <c r="L183" s="280">
        <v>0</v>
      </c>
      <c r="M183" s="280">
        <v>0</v>
      </c>
      <c r="N183" s="282" t="s">
        <v>913</v>
      </c>
      <c r="O183" s="278">
        <v>19</v>
      </c>
      <c r="P183" s="283">
        <v>0.37757575757575751</v>
      </c>
      <c r="Q183" s="280">
        <v>7.1818181818181817</v>
      </c>
      <c r="R183" s="284" t="s">
        <v>5202</v>
      </c>
      <c r="S183" s="285" t="s">
        <v>915</v>
      </c>
      <c r="T183" s="278">
        <v>15</v>
      </c>
      <c r="U183" s="283">
        <v>0.38757575757575763</v>
      </c>
      <c r="V183" s="280">
        <v>5.8181818181818183</v>
      </c>
      <c r="W183" s="284" t="s">
        <v>5203</v>
      </c>
      <c r="X183" s="286" t="s">
        <v>912</v>
      </c>
      <c r="Y183" s="278">
        <v>8</v>
      </c>
      <c r="Z183" s="283">
        <v>0.34636363636363648</v>
      </c>
      <c r="AA183" s="280">
        <v>2.7575757575757578</v>
      </c>
      <c r="AB183" s="284" t="s">
        <v>5204</v>
      </c>
      <c r="AC183" s="287" t="s">
        <v>914</v>
      </c>
      <c r="AD183" s="278">
        <v>24</v>
      </c>
      <c r="AE183" s="283">
        <v>0.50848484848484854</v>
      </c>
      <c r="AF183" s="280">
        <v>12.181818181818182</v>
      </c>
      <c r="AG183" s="250" t="s">
        <v>5205</v>
      </c>
    </row>
    <row r="184" spans="1:33" x14ac:dyDescent="0.25">
      <c r="A184" s="248" t="s">
        <v>315</v>
      </c>
      <c r="B184" s="276" t="s">
        <v>5201</v>
      </c>
      <c r="C184" s="250" t="s">
        <v>1207</v>
      </c>
      <c r="D184" s="277">
        <v>118</v>
      </c>
      <c r="E184" s="278">
        <v>66</v>
      </c>
      <c r="F184" s="279">
        <v>51.207118644067791</v>
      </c>
      <c r="G184" s="280">
        <v>33.796610169491522</v>
      </c>
      <c r="H184" s="281">
        <v>107</v>
      </c>
      <c r="I184" s="278">
        <v>0</v>
      </c>
      <c r="J184" s="278">
        <v>11</v>
      </c>
      <c r="K184" s="280">
        <v>0.90677966101694918</v>
      </c>
      <c r="L184" s="280">
        <v>0</v>
      </c>
      <c r="M184" s="280">
        <v>9.3220338983050849E-2</v>
      </c>
      <c r="N184" s="282" t="s">
        <v>913</v>
      </c>
      <c r="O184" s="278">
        <v>19</v>
      </c>
      <c r="P184" s="283">
        <v>0.4539830508474576</v>
      </c>
      <c r="Q184" s="280">
        <v>8.6186440677966107</v>
      </c>
      <c r="R184" s="284" t="s">
        <v>5202</v>
      </c>
      <c r="S184" s="285" t="s">
        <v>915</v>
      </c>
      <c r="T184" s="278">
        <v>15</v>
      </c>
      <c r="U184" s="283">
        <v>0.5051694915254239</v>
      </c>
      <c r="V184" s="280">
        <v>7.5762711864406782</v>
      </c>
      <c r="W184" s="284" t="s">
        <v>5203</v>
      </c>
      <c r="X184" s="286" t="s">
        <v>912</v>
      </c>
      <c r="Y184" s="278">
        <v>8</v>
      </c>
      <c r="Z184" s="283">
        <v>0.42288135593220372</v>
      </c>
      <c r="AA184" s="280">
        <v>3.3644067796610169</v>
      </c>
      <c r="AB184" s="284" t="s">
        <v>5204</v>
      </c>
      <c r="AC184" s="287" t="s">
        <v>914</v>
      </c>
      <c r="AD184" s="278">
        <v>24</v>
      </c>
      <c r="AE184" s="283">
        <v>0.5941525423728814</v>
      </c>
      <c r="AF184" s="280">
        <v>14.23728813559322</v>
      </c>
      <c r="AG184" s="250" t="s">
        <v>5205</v>
      </c>
    </row>
    <row r="185" spans="1:33" x14ac:dyDescent="0.25">
      <c r="A185" s="248" t="s">
        <v>316</v>
      </c>
      <c r="B185" s="276" t="s">
        <v>5201</v>
      </c>
      <c r="C185" s="250" t="s">
        <v>1208</v>
      </c>
      <c r="D185" s="277">
        <v>64</v>
      </c>
      <c r="E185" s="278">
        <v>66</v>
      </c>
      <c r="F185" s="279">
        <v>44.057343750000015</v>
      </c>
      <c r="G185" s="280">
        <v>29.078125</v>
      </c>
      <c r="H185" s="281">
        <v>64</v>
      </c>
      <c r="I185" s="278">
        <v>0</v>
      </c>
      <c r="J185" s="278">
        <v>0</v>
      </c>
      <c r="K185" s="280">
        <v>1</v>
      </c>
      <c r="L185" s="280">
        <v>0</v>
      </c>
      <c r="M185" s="280">
        <v>0</v>
      </c>
      <c r="N185" s="282" t="s">
        <v>913</v>
      </c>
      <c r="O185" s="278">
        <v>19</v>
      </c>
      <c r="P185" s="283">
        <v>0.41390625000000025</v>
      </c>
      <c r="Q185" s="280">
        <v>7.859375</v>
      </c>
      <c r="R185" s="284" t="s">
        <v>5202</v>
      </c>
      <c r="S185" s="285" t="s">
        <v>915</v>
      </c>
      <c r="T185" s="278">
        <v>15</v>
      </c>
      <c r="U185" s="283">
        <v>0.43062500000000004</v>
      </c>
      <c r="V185" s="280">
        <v>6.453125</v>
      </c>
      <c r="W185" s="284" t="s">
        <v>5203</v>
      </c>
      <c r="X185" s="286" t="s">
        <v>912</v>
      </c>
      <c r="Y185" s="278">
        <v>8</v>
      </c>
      <c r="Z185" s="283">
        <v>0.26031250000000011</v>
      </c>
      <c r="AA185" s="280">
        <v>2.0625</v>
      </c>
      <c r="AB185" s="284" t="s">
        <v>5204</v>
      </c>
      <c r="AC185" s="287" t="s">
        <v>914</v>
      </c>
      <c r="AD185" s="278">
        <v>24</v>
      </c>
      <c r="AE185" s="283">
        <v>0.52984374999999984</v>
      </c>
      <c r="AF185" s="280">
        <v>12.703125</v>
      </c>
      <c r="AG185" s="250" t="s">
        <v>5205</v>
      </c>
    </row>
    <row r="186" spans="1:33" x14ac:dyDescent="0.25">
      <c r="A186" s="248" t="s">
        <v>317</v>
      </c>
      <c r="B186" s="276" t="s">
        <v>5201</v>
      </c>
      <c r="C186" s="250" t="s">
        <v>1209</v>
      </c>
      <c r="D186" s="277">
        <v>128</v>
      </c>
      <c r="E186" s="278">
        <v>66</v>
      </c>
      <c r="F186" s="279">
        <v>45.561171874999992</v>
      </c>
      <c r="G186" s="280">
        <v>30.0703125</v>
      </c>
      <c r="H186" s="281">
        <v>124</v>
      </c>
      <c r="I186" s="278">
        <v>0</v>
      </c>
      <c r="J186" s="278">
        <v>4</v>
      </c>
      <c r="K186" s="280">
        <v>0.96875</v>
      </c>
      <c r="L186" s="280">
        <v>0</v>
      </c>
      <c r="M186" s="280">
        <v>3.125E-2</v>
      </c>
      <c r="N186" s="282" t="s">
        <v>913</v>
      </c>
      <c r="O186" s="278">
        <v>19</v>
      </c>
      <c r="P186" s="283">
        <v>0.41843750000000002</v>
      </c>
      <c r="Q186" s="280">
        <v>7.9453125</v>
      </c>
      <c r="R186" s="284" t="s">
        <v>5202</v>
      </c>
      <c r="S186" s="285" t="s">
        <v>915</v>
      </c>
      <c r="T186" s="278">
        <v>15</v>
      </c>
      <c r="U186" s="283">
        <v>0.45109374999999996</v>
      </c>
      <c r="V186" s="280">
        <v>6.765625</v>
      </c>
      <c r="W186" s="284" t="s">
        <v>5203</v>
      </c>
      <c r="X186" s="286" t="s">
        <v>912</v>
      </c>
      <c r="Y186" s="278">
        <v>8</v>
      </c>
      <c r="Z186" s="283">
        <v>0.35085937500000025</v>
      </c>
      <c r="AA186" s="280">
        <v>2.7890625</v>
      </c>
      <c r="AB186" s="284" t="s">
        <v>5204</v>
      </c>
      <c r="AC186" s="287" t="s">
        <v>914</v>
      </c>
      <c r="AD186" s="278">
        <v>24</v>
      </c>
      <c r="AE186" s="283">
        <v>0.52429687500000011</v>
      </c>
      <c r="AF186" s="280">
        <v>12.5703125</v>
      </c>
      <c r="AG186" s="250" t="s">
        <v>5205</v>
      </c>
    </row>
    <row r="187" spans="1:33" s="58" customFormat="1" x14ac:dyDescent="0.25">
      <c r="A187" s="248" t="s">
        <v>320</v>
      </c>
      <c r="B187" s="276" t="s">
        <v>5201</v>
      </c>
      <c r="C187" s="250" t="s">
        <v>1211</v>
      </c>
      <c r="D187" s="277">
        <v>157</v>
      </c>
      <c r="E187" s="278">
        <v>66</v>
      </c>
      <c r="F187" s="279">
        <v>42.279108280254761</v>
      </c>
      <c r="G187" s="280">
        <v>27.904458598726116</v>
      </c>
      <c r="H187" s="281">
        <v>151</v>
      </c>
      <c r="I187" s="278">
        <v>0</v>
      </c>
      <c r="J187" s="278">
        <v>6</v>
      </c>
      <c r="K187" s="280">
        <v>0.96178343949044587</v>
      </c>
      <c r="L187" s="280">
        <v>0</v>
      </c>
      <c r="M187" s="280">
        <v>3.8216560509554139E-2</v>
      </c>
      <c r="N187" s="282" t="s">
        <v>913</v>
      </c>
      <c r="O187" s="278">
        <v>19</v>
      </c>
      <c r="P187" s="283">
        <v>0.40878980891719702</v>
      </c>
      <c r="Q187" s="280">
        <v>7.7579617834394901</v>
      </c>
      <c r="R187" s="284" t="s">
        <v>5202</v>
      </c>
      <c r="S187" s="285" t="s">
        <v>915</v>
      </c>
      <c r="T187" s="278">
        <v>15</v>
      </c>
      <c r="U187" s="283">
        <v>0.39643312101910827</v>
      </c>
      <c r="V187" s="280">
        <v>5.9490445859872612</v>
      </c>
      <c r="W187" s="284" t="s">
        <v>5203</v>
      </c>
      <c r="X187" s="286" t="s">
        <v>912</v>
      </c>
      <c r="Y187" s="278">
        <v>8</v>
      </c>
      <c r="Z187" s="283">
        <v>0.33522292993630615</v>
      </c>
      <c r="AA187" s="280">
        <v>2.6624203821656049</v>
      </c>
      <c r="AB187" s="284" t="s">
        <v>5204</v>
      </c>
      <c r="AC187" s="287" t="s">
        <v>914</v>
      </c>
      <c r="AD187" s="278">
        <v>24</v>
      </c>
      <c r="AE187" s="283">
        <v>0.48165605095541403</v>
      </c>
      <c r="AF187" s="280">
        <v>11.535031847133759</v>
      </c>
      <c r="AG187" s="250" t="s">
        <v>5205</v>
      </c>
    </row>
    <row r="188" spans="1:33" x14ac:dyDescent="0.25">
      <c r="A188" s="248" t="s">
        <v>321</v>
      </c>
      <c r="B188" s="276" t="s">
        <v>5201</v>
      </c>
      <c r="C188" s="250" t="s">
        <v>1212</v>
      </c>
      <c r="D188" s="277">
        <v>89</v>
      </c>
      <c r="E188" s="278">
        <v>66</v>
      </c>
      <c r="F188" s="279">
        <v>50.766179775280904</v>
      </c>
      <c r="G188" s="280">
        <v>33.50561797752809</v>
      </c>
      <c r="H188" s="281">
        <v>85</v>
      </c>
      <c r="I188" s="278">
        <v>0</v>
      </c>
      <c r="J188" s="278">
        <v>4</v>
      </c>
      <c r="K188" s="280">
        <v>0.9550561797752809</v>
      </c>
      <c r="L188" s="280">
        <v>0</v>
      </c>
      <c r="M188" s="280">
        <v>4.49438202247191E-2</v>
      </c>
      <c r="N188" s="282" t="s">
        <v>913</v>
      </c>
      <c r="O188" s="278">
        <v>19</v>
      </c>
      <c r="P188" s="283">
        <v>0.45898876404494382</v>
      </c>
      <c r="Q188" s="280">
        <v>8.7078651685393265</v>
      </c>
      <c r="R188" s="284" t="s">
        <v>5202</v>
      </c>
      <c r="S188" s="285" t="s">
        <v>915</v>
      </c>
      <c r="T188" s="278">
        <v>15</v>
      </c>
      <c r="U188" s="283">
        <v>0.51247191011235971</v>
      </c>
      <c r="V188" s="280">
        <v>7.6853932584269664</v>
      </c>
      <c r="W188" s="284" t="s">
        <v>5203</v>
      </c>
      <c r="X188" s="286" t="s">
        <v>912</v>
      </c>
      <c r="Y188" s="278">
        <v>8</v>
      </c>
      <c r="Z188" s="283">
        <v>0.4157303370786517</v>
      </c>
      <c r="AA188" s="280">
        <v>3.303370786516854</v>
      </c>
      <c r="AB188" s="284" t="s">
        <v>5204</v>
      </c>
      <c r="AC188" s="287" t="s">
        <v>914</v>
      </c>
      <c r="AD188" s="278">
        <v>24</v>
      </c>
      <c r="AE188" s="283">
        <v>0.57617977528089925</v>
      </c>
      <c r="AF188" s="280">
        <v>13.808988764044944</v>
      </c>
      <c r="AG188" s="250" t="s">
        <v>5205</v>
      </c>
    </row>
    <row r="189" spans="1:33" x14ac:dyDescent="0.25">
      <c r="A189" s="248" t="s">
        <v>322</v>
      </c>
      <c r="B189" s="276" t="s">
        <v>5201</v>
      </c>
      <c r="C189" s="250" t="s">
        <v>1213</v>
      </c>
      <c r="D189" s="277">
        <v>53</v>
      </c>
      <c r="E189" s="278">
        <v>66</v>
      </c>
      <c r="F189" s="279">
        <v>50.371132075471706</v>
      </c>
      <c r="G189" s="280">
        <v>33.245283018867923</v>
      </c>
      <c r="H189" s="281">
        <v>47</v>
      </c>
      <c r="I189" s="278">
        <v>0</v>
      </c>
      <c r="J189" s="278">
        <v>6</v>
      </c>
      <c r="K189" s="280">
        <v>0.8867924528301887</v>
      </c>
      <c r="L189" s="280">
        <v>0</v>
      </c>
      <c r="M189" s="280">
        <v>0.11320754716981132</v>
      </c>
      <c r="N189" s="282" t="s">
        <v>913</v>
      </c>
      <c r="O189" s="278">
        <v>19</v>
      </c>
      <c r="P189" s="283">
        <v>0.45056603773584908</v>
      </c>
      <c r="Q189" s="280">
        <v>8.566037735849056</v>
      </c>
      <c r="R189" s="284" t="s">
        <v>5202</v>
      </c>
      <c r="S189" s="285" t="s">
        <v>915</v>
      </c>
      <c r="T189" s="278">
        <v>15</v>
      </c>
      <c r="U189" s="283">
        <v>0.51207547169811329</v>
      </c>
      <c r="V189" s="280">
        <v>7.6792452830188678</v>
      </c>
      <c r="W189" s="284" t="s">
        <v>5203</v>
      </c>
      <c r="X189" s="286" t="s">
        <v>912</v>
      </c>
      <c r="Y189" s="278">
        <v>8</v>
      </c>
      <c r="Z189" s="283">
        <v>0.38207547169811323</v>
      </c>
      <c r="AA189" s="280">
        <v>3.0377358490566038</v>
      </c>
      <c r="AB189" s="284" t="s">
        <v>5204</v>
      </c>
      <c r="AC189" s="287" t="s">
        <v>914</v>
      </c>
      <c r="AD189" s="278">
        <v>24</v>
      </c>
      <c r="AE189" s="283">
        <v>0.58245283018867922</v>
      </c>
      <c r="AF189" s="280">
        <v>13.962264150943396</v>
      </c>
      <c r="AG189" s="250" t="s">
        <v>5205</v>
      </c>
    </row>
    <row r="190" spans="1:33" x14ac:dyDescent="0.25">
      <c r="A190" s="248" t="s">
        <v>323</v>
      </c>
      <c r="B190" s="276" t="s">
        <v>5201</v>
      </c>
      <c r="C190" s="250" t="s">
        <v>1214</v>
      </c>
      <c r="D190" s="277">
        <v>75</v>
      </c>
      <c r="E190" s="278">
        <v>66</v>
      </c>
      <c r="F190" s="279">
        <v>48.080666666666687</v>
      </c>
      <c r="G190" s="280">
        <v>31.733333333333334</v>
      </c>
      <c r="H190" s="281">
        <v>70</v>
      </c>
      <c r="I190" s="278">
        <v>0</v>
      </c>
      <c r="J190" s="278">
        <v>5</v>
      </c>
      <c r="K190" s="280">
        <v>0.93333333333333335</v>
      </c>
      <c r="L190" s="280">
        <v>0</v>
      </c>
      <c r="M190" s="280">
        <v>6.6666666666666666E-2</v>
      </c>
      <c r="N190" s="282" t="s">
        <v>913</v>
      </c>
      <c r="O190" s="278">
        <v>19</v>
      </c>
      <c r="P190" s="283">
        <v>0.44266666666666682</v>
      </c>
      <c r="Q190" s="280">
        <v>8.413333333333334</v>
      </c>
      <c r="R190" s="284" t="s">
        <v>5202</v>
      </c>
      <c r="S190" s="285" t="s">
        <v>915</v>
      </c>
      <c r="T190" s="278">
        <v>15</v>
      </c>
      <c r="U190" s="283">
        <v>0.48173333333333335</v>
      </c>
      <c r="V190" s="280">
        <v>7.2266666666666666</v>
      </c>
      <c r="W190" s="284" t="s">
        <v>5203</v>
      </c>
      <c r="X190" s="286" t="s">
        <v>912</v>
      </c>
      <c r="Y190" s="278">
        <v>8</v>
      </c>
      <c r="Z190" s="283">
        <v>0.35066666666666652</v>
      </c>
      <c r="AA190" s="280">
        <v>2.7866666666666666</v>
      </c>
      <c r="AB190" s="284" t="s">
        <v>5204</v>
      </c>
      <c r="AC190" s="287" t="s">
        <v>914</v>
      </c>
      <c r="AD190" s="278">
        <v>24</v>
      </c>
      <c r="AE190" s="283">
        <v>0.55493333333333339</v>
      </c>
      <c r="AF190" s="280">
        <v>13.306666666666667</v>
      </c>
      <c r="AG190" s="250" t="s">
        <v>5205</v>
      </c>
    </row>
    <row r="191" spans="1:33" x14ac:dyDescent="0.25">
      <c r="A191" s="248" t="s">
        <v>324</v>
      </c>
      <c r="B191" s="276" t="s">
        <v>5201</v>
      </c>
      <c r="C191" s="250" t="s">
        <v>1215</v>
      </c>
      <c r="D191" s="277">
        <v>87</v>
      </c>
      <c r="E191" s="278">
        <v>66</v>
      </c>
      <c r="F191" s="279">
        <v>43.085517241379328</v>
      </c>
      <c r="G191" s="280">
        <v>28.436781609195403</v>
      </c>
      <c r="H191" s="281">
        <v>84</v>
      </c>
      <c r="I191" s="278">
        <v>0</v>
      </c>
      <c r="J191" s="278">
        <v>3</v>
      </c>
      <c r="K191" s="280">
        <v>0.96551724137931039</v>
      </c>
      <c r="L191" s="280">
        <v>0</v>
      </c>
      <c r="M191" s="280">
        <v>3.4482758620689655E-2</v>
      </c>
      <c r="N191" s="282" t="s">
        <v>913</v>
      </c>
      <c r="O191" s="278">
        <v>19</v>
      </c>
      <c r="P191" s="283">
        <v>0.39908045977011503</v>
      </c>
      <c r="Q191" s="280">
        <v>7.5747126436781613</v>
      </c>
      <c r="R191" s="284" t="s">
        <v>5202</v>
      </c>
      <c r="S191" s="285" t="s">
        <v>915</v>
      </c>
      <c r="T191" s="278">
        <v>15</v>
      </c>
      <c r="U191" s="283">
        <v>0.44908045977011496</v>
      </c>
      <c r="V191" s="280">
        <v>6.735632183908046</v>
      </c>
      <c r="W191" s="284" t="s">
        <v>5203</v>
      </c>
      <c r="X191" s="286" t="s">
        <v>912</v>
      </c>
      <c r="Y191" s="278">
        <v>8</v>
      </c>
      <c r="Z191" s="283">
        <v>0.30873563218390798</v>
      </c>
      <c r="AA191" s="280">
        <v>2.4482758620689653</v>
      </c>
      <c r="AB191" s="284" t="s">
        <v>5204</v>
      </c>
      <c r="AC191" s="287" t="s">
        <v>914</v>
      </c>
      <c r="AD191" s="278">
        <v>24</v>
      </c>
      <c r="AE191" s="283">
        <v>0.48701149425287343</v>
      </c>
      <c r="AF191" s="280">
        <v>11.678160919540231</v>
      </c>
      <c r="AG191" s="250" t="s">
        <v>5205</v>
      </c>
    </row>
    <row r="192" spans="1:33" x14ac:dyDescent="0.25">
      <c r="A192" s="248" t="s">
        <v>325</v>
      </c>
      <c r="B192" s="276" t="s">
        <v>5201</v>
      </c>
      <c r="C192" s="250" t="s">
        <v>1216</v>
      </c>
      <c r="D192" s="277">
        <v>92</v>
      </c>
      <c r="E192" s="278">
        <v>66</v>
      </c>
      <c r="F192" s="279">
        <v>42.374021739130413</v>
      </c>
      <c r="G192" s="280">
        <v>27.967391304347824</v>
      </c>
      <c r="H192" s="281">
        <v>89</v>
      </c>
      <c r="I192" s="278">
        <v>0</v>
      </c>
      <c r="J192" s="278">
        <v>3</v>
      </c>
      <c r="K192" s="280">
        <v>0.96739130434782605</v>
      </c>
      <c r="L192" s="280">
        <v>0</v>
      </c>
      <c r="M192" s="280">
        <v>3.2608695652173912E-2</v>
      </c>
      <c r="N192" s="282" t="s">
        <v>913</v>
      </c>
      <c r="O192" s="278">
        <v>19</v>
      </c>
      <c r="P192" s="283">
        <v>0.40097826086956523</v>
      </c>
      <c r="Q192" s="280">
        <v>7.6086956521739131</v>
      </c>
      <c r="R192" s="284" t="s">
        <v>5202</v>
      </c>
      <c r="S192" s="285" t="s">
        <v>915</v>
      </c>
      <c r="T192" s="278">
        <v>15</v>
      </c>
      <c r="U192" s="283">
        <v>0.398478260869565</v>
      </c>
      <c r="V192" s="280">
        <v>5.9782608695652177</v>
      </c>
      <c r="W192" s="284" t="s">
        <v>5203</v>
      </c>
      <c r="X192" s="286" t="s">
        <v>912</v>
      </c>
      <c r="Y192" s="278">
        <v>8</v>
      </c>
      <c r="Z192" s="283">
        <v>0.34880434782608682</v>
      </c>
      <c r="AA192" s="280">
        <v>2.7717391304347827</v>
      </c>
      <c r="AB192" s="284" t="s">
        <v>5204</v>
      </c>
      <c r="AC192" s="287" t="s">
        <v>914</v>
      </c>
      <c r="AD192" s="278">
        <v>24</v>
      </c>
      <c r="AE192" s="283">
        <v>0.48445652173913051</v>
      </c>
      <c r="AF192" s="280">
        <v>11.608695652173912</v>
      </c>
      <c r="AG192" s="250" t="s">
        <v>5205</v>
      </c>
    </row>
    <row r="193" spans="1:33" x14ac:dyDescent="0.25">
      <c r="A193" s="248" t="s">
        <v>326</v>
      </c>
      <c r="B193" s="276" t="s">
        <v>5201</v>
      </c>
      <c r="C193" s="250" t="s">
        <v>1217</v>
      </c>
      <c r="D193" s="277">
        <v>94</v>
      </c>
      <c r="E193" s="278">
        <v>66</v>
      </c>
      <c r="F193" s="279">
        <v>41.069893617021286</v>
      </c>
      <c r="G193" s="280">
        <v>27.106382978723403</v>
      </c>
      <c r="H193" s="281">
        <v>94</v>
      </c>
      <c r="I193" s="278">
        <v>0</v>
      </c>
      <c r="J193" s="278">
        <v>0</v>
      </c>
      <c r="K193" s="280">
        <v>1</v>
      </c>
      <c r="L193" s="280">
        <v>0</v>
      </c>
      <c r="M193" s="280">
        <v>0</v>
      </c>
      <c r="N193" s="282" t="s">
        <v>913</v>
      </c>
      <c r="O193" s="278">
        <v>19</v>
      </c>
      <c r="P193" s="283">
        <v>0.3894680851063832</v>
      </c>
      <c r="Q193" s="280">
        <v>7.3936170212765955</v>
      </c>
      <c r="R193" s="284" t="s">
        <v>5202</v>
      </c>
      <c r="S193" s="285" t="s">
        <v>915</v>
      </c>
      <c r="T193" s="278">
        <v>15</v>
      </c>
      <c r="U193" s="283">
        <v>0.37574468085106383</v>
      </c>
      <c r="V193" s="280">
        <v>5.6382978723404253</v>
      </c>
      <c r="W193" s="284" t="s">
        <v>5203</v>
      </c>
      <c r="X193" s="286" t="s">
        <v>912</v>
      </c>
      <c r="Y193" s="278">
        <v>8</v>
      </c>
      <c r="Z193" s="283">
        <v>0.30180851063829772</v>
      </c>
      <c r="AA193" s="280">
        <v>2.3936170212765959</v>
      </c>
      <c r="AB193" s="284" t="s">
        <v>5204</v>
      </c>
      <c r="AC193" s="287" t="s">
        <v>914</v>
      </c>
      <c r="AD193" s="278">
        <v>24</v>
      </c>
      <c r="AE193" s="283">
        <v>0.48787234042553207</v>
      </c>
      <c r="AF193" s="280">
        <v>11.680851063829786</v>
      </c>
      <c r="AG193" s="250" t="s">
        <v>5205</v>
      </c>
    </row>
    <row r="194" spans="1:33" x14ac:dyDescent="0.25">
      <c r="A194" s="248" t="s">
        <v>327</v>
      </c>
      <c r="B194" s="276" t="s">
        <v>5201</v>
      </c>
      <c r="C194" s="250" t="s">
        <v>1218</v>
      </c>
      <c r="D194" s="277">
        <v>60</v>
      </c>
      <c r="E194" s="278">
        <v>66</v>
      </c>
      <c r="F194" s="279">
        <v>51.06033333333334</v>
      </c>
      <c r="G194" s="280">
        <v>33.700000000000003</v>
      </c>
      <c r="H194" s="281">
        <v>53</v>
      </c>
      <c r="I194" s="278">
        <v>0</v>
      </c>
      <c r="J194" s="278">
        <v>7</v>
      </c>
      <c r="K194" s="280">
        <v>0.8833333333333333</v>
      </c>
      <c r="L194" s="280">
        <v>0</v>
      </c>
      <c r="M194" s="280">
        <v>0.11666666666666667</v>
      </c>
      <c r="N194" s="282" t="s">
        <v>913</v>
      </c>
      <c r="O194" s="278">
        <v>19</v>
      </c>
      <c r="P194" s="283">
        <v>0.46883333333333355</v>
      </c>
      <c r="Q194" s="280">
        <v>8.9</v>
      </c>
      <c r="R194" s="284" t="s">
        <v>5202</v>
      </c>
      <c r="S194" s="285" t="s">
        <v>915</v>
      </c>
      <c r="T194" s="278">
        <v>15</v>
      </c>
      <c r="U194" s="283">
        <v>0.48583333333333323</v>
      </c>
      <c r="V194" s="280">
        <v>7.2833333333333332</v>
      </c>
      <c r="W194" s="284" t="s">
        <v>5203</v>
      </c>
      <c r="X194" s="286" t="s">
        <v>912</v>
      </c>
      <c r="Y194" s="278">
        <v>8</v>
      </c>
      <c r="Z194" s="283">
        <v>0.39050000000000007</v>
      </c>
      <c r="AA194" s="280">
        <v>3.1</v>
      </c>
      <c r="AB194" s="284" t="s">
        <v>5204</v>
      </c>
      <c r="AC194" s="287" t="s">
        <v>914</v>
      </c>
      <c r="AD194" s="278">
        <v>24</v>
      </c>
      <c r="AE194" s="283">
        <v>0.60216666666666674</v>
      </c>
      <c r="AF194" s="280">
        <v>14.416666666666666</v>
      </c>
      <c r="AG194" s="250" t="s">
        <v>5205</v>
      </c>
    </row>
    <row r="195" spans="1:33" x14ac:dyDescent="0.25">
      <c r="A195" s="248" t="s">
        <v>328</v>
      </c>
      <c r="B195" s="276" t="s">
        <v>5201</v>
      </c>
      <c r="C195" s="250" t="s">
        <v>1219</v>
      </c>
      <c r="D195" s="277">
        <v>71</v>
      </c>
      <c r="E195" s="278">
        <v>66</v>
      </c>
      <c r="F195" s="279">
        <v>50.021549295774669</v>
      </c>
      <c r="G195" s="280">
        <v>33.014084507042256</v>
      </c>
      <c r="H195" s="281">
        <v>61</v>
      </c>
      <c r="I195" s="278">
        <v>0</v>
      </c>
      <c r="J195" s="278">
        <v>10</v>
      </c>
      <c r="K195" s="280">
        <v>0.85915492957746475</v>
      </c>
      <c r="L195" s="280">
        <v>0</v>
      </c>
      <c r="M195" s="280">
        <v>0.14084507042253522</v>
      </c>
      <c r="N195" s="282" t="s">
        <v>913</v>
      </c>
      <c r="O195" s="278">
        <v>19</v>
      </c>
      <c r="P195" s="283">
        <v>0.46478873239436608</v>
      </c>
      <c r="Q195" s="280">
        <v>8.830985915492958</v>
      </c>
      <c r="R195" s="284" t="s">
        <v>5202</v>
      </c>
      <c r="S195" s="285" t="s">
        <v>915</v>
      </c>
      <c r="T195" s="278">
        <v>15</v>
      </c>
      <c r="U195" s="283">
        <v>0.49309859154929575</v>
      </c>
      <c r="V195" s="280">
        <v>7.408450704225352</v>
      </c>
      <c r="W195" s="284" t="s">
        <v>5203</v>
      </c>
      <c r="X195" s="286" t="s">
        <v>912</v>
      </c>
      <c r="Y195" s="278">
        <v>8</v>
      </c>
      <c r="Z195" s="283">
        <v>0.41169014084507027</v>
      </c>
      <c r="AA195" s="280">
        <v>3.267605633802817</v>
      </c>
      <c r="AB195" s="284" t="s">
        <v>5204</v>
      </c>
      <c r="AC195" s="287" t="s">
        <v>914</v>
      </c>
      <c r="AD195" s="278">
        <v>24</v>
      </c>
      <c r="AE195" s="283">
        <v>0.56380281690140865</v>
      </c>
      <c r="AF195" s="280">
        <v>13.507042253521126</v>
      </c>
      <c r="AG195" s="250" t="s">
        <v>5205</v>
      </c>
    </row>
    <row r="196" spans="1:33" x14ac:dyDescent="0.25">
      <c r="A196" s="248" t="s">
        <v>329</v>
      </c>
      <c r="B196" s="276" t="s">
        <v>5201</v>
      </c>
      <c r="C196" s="250" t="s">
        <v>1220</v>
      </c>
      <c r="D196" s="277">
        <v>37</v>
      </c>
      <c r="E196" s="278">
        <v>66</v>
      </c>
      <c r="F196" s="279">
        <v>43.406486486486472</v>
      </c>
      <c r="G196" s="280">
        <v>28.648648648648649</v>
      </c>
      <c r="H196" s="281">
        <v>37</v>
      </c>
      <c r="I196" s="278">
        <v>0</v>
      </c>
      <c r="J196" s="278">
        <v>0</v>
      </c>
      <c r="K196" s="280">
        <v>1</v>
      </c>
      <c r="L196" s="280">
        <v>0</v>
      </c>
      <c r="M196" s="280">
        <v>0</v>
      </c>
      <c r="N196" s="282" t="s">
        <v>913</v>
      </c>
      <c r="O196" s="278">
        <v>19</v>
      </c>
      <c r="P196" s="283">
        <v>0.39972972972972975</v>
      </c>
      <c r="Q196" s="280">
        <v>7.5945945945945947</v>
      </c>
      <c r="R196" s="284" t="s">
        <v>5202</v>
      </c>
      <c r="S196" s="285" t="s">
        <v>915</v>
      </c>
      <c r="T196" s="278">
        <v>15</v>
      </c>
      <c r="U196" s="283">
        <v>0.39459459459459456</v>
      </c>
      <c r="V196" s="280">
        <v>5.9189189189189193</v>
      </c>
      <c r="W196" s="284" t="s">
        <v>5203</v>
      </c>
      <c r="X196" s="286" t="s">
        <v>912</v>
      </c>
      <c r="Y196" s="278">
        <v>8</v>
      </c>
      <c r="Z196" s="283">
        <v>0.37135135135135156</v>
      </c>
      <c r="AA196" s="280">
        <v>2.9459459459459461</v>
      </c>
      <c r="AB196" s="284" t="s">
        <v>5204</v>
      </c>
      <c r="AC196" s="287" t="s">
        <v>914</v>
      </c>
      <c r="AD196" s="278">
        <v>24</v>
      </c>
      <c r="AE196" s="283">
        <v>0.50918918918918932</v>
      </c>
      <c r="AF196" s="280">
        <v>12.189189189189189</v>
      </c>
      <c r="AG196" s="250" t="s">
        <v>5205</v>
      </c>
    </row>
    <row r="197" spans="1:33" x14ac:dyDescent="0.25">
      <c r="A197" s="248" t="s">
        <v>330</v>
      </c>
      <c r="B197" s="276" t="s">
        <v>5201</v>
      </c>
      <c r="C197" s="250" t="s">
        <v>1221</v>
      </c>
      <c r="D197" s="277">
        <v>189</v>
      </c>
      <c r="E197" s="278">
        <v>66</v>
      </c>
      <c r="F197" s="279">
        <v>45.582592592592604</v>
      </c>
      <c r="G197" s="280">
        <v>30.084656084656086</v>
      </c>
      <c r="H197" s="281">
        <v>178</v>
      </c>
      <c r="I197" s="278">
        <v>0</v>
      </c>
      <c r="J197" s="278">
        <v>11</v>
      </c>
      <c r="K197" s="280">
        <v>0.94179894179894175</v>
      </c>
      <c r="L197" s="280">
        <v>0</v>
      </c>
      <c r="M197" s="280">
        <v>5.8201058201058198E-2</v>
      </c>
      <c r="N197" s="282" t="s">
        <v>913</v>
      </c>
      <c r="O197" s="278">
        <v>19</v>
      </c>
      <c r="P197" s="283">
        <v>0.4279894179894182</v>
      </c>
      <c r="Q197" s="280">
        <v>8.132275132275133</v>
      </c>
      <c r="R197" s="284" t="s">
        <v>5202</v>
      </c>
      <c r="S197" s="285" t="s">
        <v>915</v>
      </c>
      <c r="T197" s="278">
        <v>15</v>
      </c>
      <c r="U197" s="283">
        <v>0.4660846560846561</v>
      </c>
      <c r="V197" s="280">
        <v>6.9894179894179898</v>
      </c>
      <c r="W197" s="284" t="s">
        <v>5203</v>
      </c>
      <c r="X197" s="286" t="s">
        <v>912</v>
      </c>
      <c r="Y197" s="278">
        <v>8</v>
      </c>
      <c r="Z197" s="283">
        <v>0.35481481481481514</v>
      </c>
      <c r="AA197" s="280">
        <v>2.82010582010582</v>
      </c>
      <c r="AB197" s="284" t="s">
        <v>5204</v>
      </c>
      <c r="AC197" s="287" t="s">
        <v>914</v>
      </c>
      <c r="AD197" s="278">
        <v>24</v>
      </c>
      <c r="AE197" s="283">
        <v>0.50693121693121623</v>
      </c>
      <c r="AF197" s="280">
        <v>12.142857142857142</v>
      </c>
      <c r="AG197" s="250" t="s">
        <v>5205</v>
      </c>
    </row>
    <row r="198" spans="1:33" x14ac:dyDescent="0.25">
      <c r="A198" s="248" t="s">
        <v>331</v>
      </c>
      <c r="B198" s="276" t="s">
        <v>5201</v>
      </c>
      <c r="C198" s="250" t="s">
        <v>1278</v>
      </c>
      <c r="D198" s="277">
        <v>204</v>
      </c>
      <c r="E198" s="278">
        <v>66</v>
      </c>
      <c r="F198" s="279">
        <v>44.362843137254913</v>
      </c>
      <c r="G198" s="280">
        <v>29.279411764705884</v>
      </c>
      <c r="H198" s="281">
        <v>196</v>
      </c>
      <c r="I198" s="278">
        <v>0</v>
      </c>
      <c r="J198" s="278">
        <v>8</v>
      </c>
      <c r="K198" s="280">
        <v>0.96078431372549022</v>
      </c>
      <c r="L198" s="280">
        <v>0</v>
      </c>
      <c r="M198" s="280">
        <v>3.9215686274509803E-2</v>
      </c>
      <c r="N198" s="282" t="s">
        <v>913</v>
      </c>
      <c r="O198" s="278">
        <v>19</v>
      </c>
      <c r="P198" s="283">
        <v>0.40720588235294108</v>
      </c>
      <c r="Q198" s="280">
        <v>7.7303921568627452</v>
      </c>
      <c r="R198" s="284" t="s">
        <v>5202</v>
      </c>
      <c r="S198" s="285" t="s">
        <v>915</v>
      </c>
      <c r="T198" s="278">
        <v>15</v>
      </c>
      <c r="U198" s="283">
        <v>0.43911764705882322</v>
      </c>
      <c r="V198" s="280">
        <v>6.5882352941176467</v>
      </c>
      <c r="W198" s="284" t="s">
        <v>5203</v>
      </c>
      <c r="X198" s="286" t="s">
        <v>912</v>
      </c>
      <c r="Y198" s="278">
        <v>8</v>
      </c>
      <c r="Z198" s="283">
        <v>0.32730392156862775</v>
      </c>
      <c r="AA198" s="280">
        <v>2.5980392156862746</v>
      </c>
      <c r="AB198" s="284" t="s">
        <v>5204</v>
      </c>
      <c r="AC198" s="287" t="s">
        <v>914</v>
      </c>
      <c r="AD198" s="278">
        <v>24</v>
      </c>
      <c r="AE198" s="283">
        <v>0.51563725490196077</v>
      </c>
      <c r="AF198" s="280">
        <v>12.362745098039216</v>
      </c>
      <c r="AG198" s="250" t="s">
        <v>5205</v>
      </c>
    </row>
    <row r="199" spans="1:33" x14ac:dyDescent="0.25">
      <c r="A199" s="248" t="s">
        <v>332</v>
      </c>
      <c r="B199" s="276" t="s">
        <v>5201</v>
      </c>
      <c r="C199" s="250" t="s">
        <v>1222</v>
      </c>
      <c r="D199" s="277">
        <v>177</v>
      </c>
      <c r="E199" s="278">
        <v>66</v>
      </c>
      <c r="F199" s="279">
        <v>47.140508474576265</v>
      </c>
      <c r="G199" s="280">
        <v>31.112994350282484</v>
      </c>
      <c r="H199" s="281">
        <v>166</v>
      </c>
      <c r="I199" s="278">
        <v>0</v>
      </c>
      <c r="J199" s="278">
        <v>11</v>
      </c>
      <c r="K199" s="280">
        <v>0.93785310734463279</v>
      </c>
      <c r="L199" s="280">
        <v>0</v>
      </c>
      <c r="M199" s="280">
        <v>6.2146892655367235E-2</v>
      </c>
      <c r="N199" s="282" t="s">
        <v>913</v>
      </c>
      <c r="O199" s="278">
        <v>19</v>
      </c>
      <c r="P199" s="283">
        <v>0.44638418079096009</v>
      </c>
      <c r="Q199" s="280">
        <v>8.4802259887005658</v>
      </c>
      <c r="R199" s="284" t="s">
        <v>5202</v>
      </c>
      <c r="S199" s="285" t="s">
        <v>915</v>
      </c>
      <c r="T199" s="278">
        <v>15</v>
      </c>
      <c r="U199" s="283">
        <v>0.47203389830508496</v>
      </c>
      <c r="V199" s="280">
        <v>7.0790960451977405</v>
      </c>
      <c r="W199" s="284" t="s">
        <v>5203</v>
      </c>
      <c r="X199" s="286" t="s">
        <v>912</v>
      </c>
      <c r="Y199" s="278">
        <v>8</v>
      </c>
      <c r="Z199" s="283">
        <v>0.3687570621468933</v>
      </c>
      <c r="AA199" s="280">
        <v>2.9322033898305087</v>
      </c>
      <c r="AB199" s="284" t="s">
        <v>5204</v>
      </c>
      <c r="AC199" s="287" t="s">
        <v>914</v>
      </c>
      <c r="AD199" s="278">
        <v>24</v>
      </c>
      <c r="AE199" s="283">
        <v>0.52661016949152506</v>
      </c>
      <c r="AF199" s="280">
        <v>12.621468926553673</v>
      </c>
      <c r="AG199" s="250" t="s">
        <v>5205</v>
      </c>
    </row>
    <row r="200" spans="1:33" x14ac:dyDescent="0.25">
      <c r="A200" s="248" t="s">
        <v>649</v>
      </c>
      <c r="B200" s="276" t="s">
        <v>5201</v>
      </c>
      <c r="C200" s="250" t="s">
        <v>1223</v>
      </c>
      <c r="D200" s="277">
        <v>40</v>
      </c>
      <c r="E200" s="278">
        <v>66</v>
      </c>
      <c r="F200" s="279">
        <v>46.022499999999994</v>
      </c>
      <c r="G200" s="280">
        <v>30.375</v>
      </c>
      <c r="H200" s="281">
        <v>39</v>
      </c>
      <c r="I200" s="278">
        <v>0</v>
      </c>
      <c r="J200" s="278">
        <v>1</v>
      </c>
      <c r="K200" s="280">
        <v>0.97499999999999998</v>
      </c>
      <c r="L200" s="280">
        <v>0</v>
      </c>
      <c r="M200" s="280">
        <v>2.5000000000000001E-2</v>
      </c>
      <c r="N200" s="282" t="s">
        <v>913</v>
      </c>
      <c r="O200" s="278">
        <v>19</v>
      </c>
      <c r="P200" s="283">
        <v>0.42825000000000008</v>
      </c>
      <c r="Q200" s="280">
        <v>8.125</v>
      </c>
      <c r="R200" s="284" t="s">
        <v>5202</v>
      </c>
      <c r="S200" s="285" t="s">
        <v>915</v>
      </c>
      <c r="T200" s="278">
        <v>15</v>
      </c>
      <c r="U200" s="283">
        <v>0.43674999999999997</v>
      </c>
      <c r="V200" s="280">
        <v>6.55</v>
      </c>
      <c r="W200" s="284" t="s">
        <v>5203</v>
      </c>
      <c r="X200" s="286" t="s">
        <v>912</v>
      </c>
      <c r="Y200" s="278">
        <v>8</v>
      </c>
      <c r="Z200" s="283">
        <v>0.35950000000000026</v>
      </c>
      <c r="AA200" s="280">
        <v>2.85</v>
      </c>
      <c r="AB200" s="284" t="s">
        <v>5204</v>
      </c>
      <c r="AC200" s="287" t="s">
        <v>914</v>
      </c>
      <c r="AD200" s="278">
        <v>24</v>
      </c>
      <c r="AE200" s="283">
        <v>0.53624999999999978</v>
      </c>
      <c r="AF200" s="280">
        <v>12.85</v>
      </c>
      <c r="AG200" s="250" t="s">
        <v>5205</v>
      </c>
    </row>
    <row r="201" spans="1:33" x14ac:dyDescent="0.25">
      <c r="A201" s="248" t="s">
        <v>825</v>
      </c>
      <c r="B201" s="276" t="s">
        <v>5201</v>
      </c>
      <c r="C201" s="250" t="s">
        <v>1224</v>
      </c>
      <c r="D201" s="277">
        <v>17</v>
      </c>
      <c r="E201" s="278">
        <v>66</v>
      </c>
      <c r="F201" s="279">
        <v>60.51705882352941</v>
      </c>
      <c r="G201" s="280">
        <v>39.941176470588232</v>
      </c>
      <c r="H201" s="281">
        <v>12</v>
      </c>
      <c r="I201" s="278">
        <v>0</v>
      </c>
      <c r="J201" s="278">
        <v>5</v>
      </c>
      <c r="K201" s="280">
        <v>0.70588235294117652</v>
      </c>
      <c r="L201" s="280">
        <v>0</v>
      </c>
      <c r="M201" s="280">
        <v>0.29411764705882354</v>
      </c>
      <c r="N201" s="282" t="s">
        <v>913</v>
      </c>
      <c r="O201" s="278">
        <v>19</v>
      </c>
      <c r="P201" s="283">
        <v>0.54764705882352949</v>
      </c>
      <c r="Q201" s="280">
        <v>10.411764705882353</v>
      </c>
      <c r="R201" s="284" t="s">
        <v>5202</v>
      </c>
      <c r="S201" s="285" t="s">
        <v>915</v>
      </c>
      <c r="T201" s="278">
        <v>15</v>
      </c>
      <c r="U201" s="283">
        <v>0.6352941176470589</v>
      </c>
      <c r="V201" s="280">
        <v>9.5294117647058822</v>
      </c>
      <c r="W201" s="284" t="s">
        <v>5203</v>
      </c>
      <c r="X201" s="286" t="s">
        <v>912</v>
      </c>
      <c r="Y201" s="278">
        <v>8</v>
      </c>
      <c r="Z201" s="283">
        <v>0.40647058823529408</v>
      </c>
      <c r="AA201" s="280">
        <v>3.2352941176470589</v>
      </c>
      <c r="AB201" s="284" t="s">
        <v>5204</v>
      </c>
      <c r="AC201" s="287" t="s">
        <v>914</v>
      </c>
      <c r="AD201" s="278">
        <v>24</v>
      </c>
      <c r="AE201" s="283">
        <v>0.6976470588235294</v>
      </c>
      <c r="AF201" s="280">
        <v>16.764705882352942</v>
      </c>
      <c r="AG201" s="250" t="s">
        <v>5205</v>
      </c>
    </row>
    <row r="202" spans="1:33" x14ac:dyDescent="0.25">
      <c r="A202" s="248" t="s">
        <v>935</v>
      </c>
      <c r="B202" s="276" t="s">
        <v>5201</v>
      </c>
      <c r="C202" s="250" t="s">
        <v>5212</v>
      </c>
      <c r="D202" s="277">
        <v>16</v>
      </c>
      <c r="E202" s="278">
        <v>66</v>
      </c>
      <c r="F202" s="279">
        <v>51.325625000000002</v>
      </c>
      <c r="G202" s="280">
        <v>33.875</v>
      </c>
      <c r="H202" s="281">
        <v>14</v>
      </c>
      <c r="I202" s="278">
        <v>0</v>
      </c>
      <c r="J202" s="278">
        <v>2</v>
      </c>
      <c r="K202" s="280">
        <v>0.875</v>
      </c>
      <c r="L202" s="280">
        <v>0</v>
      </c>
      <c r="M202" s="280">
        <v>0.125</v>
      </c>
      <c r="N202" s="282" t="s">
        <v>913</v>
      </c>
      <c r="O202" s="278">
        <v>19</v>
      </c>
      <c r="P202" s="283">
        <v>0.48625000000000002</v>
      </c>
      <c r="Q202" s="280">
        <v>9.25</v>
      </c>
      <c r="R202" s="284" t="s">
        <v>5202</v>
      </c>
      <c r="S202" s="285" t="s">
        <v>915</v>
      </c>
      <c r="T202" s="278">
        <v>15</v>
      </c>
      <c r="U202" s="283">
        <v>0.46625</v>
      </c>
      <c r="V202" s="280">
        <v>7</v>
      </c>
      <c r="W202" s="284" t="s">
        <v>5203</v>
      </c>
      <c r="X202" s="286" t="s">
        <v>912</v>
      </c>
      <c r="Y202" s="278">
        <v>8</v>
      </c>
      <c r="Z202" s="283">
        <v>0.416875</v>
      </c>
      <c r="AA202" s="280">
        <v>3.3125</v>
      </c>
      <c r="AB202" s="284" t="s">
        <v>5204</v>
      </c>
      <c r="AC202" s="287" t="s">
        <v>914</v>
      </c>
      <c r="AD202" s="278">
        <v>24</v>
      </c>
      <c r="AE202" s="283">
        <v>0.59812500000000002</v>
      </c>
      <c r="AF202" s="280">
        <v>14.3125</v>
      </c>
      <c r="AG202" s="250" t="s">
        <v>5205</v>
      </c>
    </row>
    <row r="203" spans="1:33" x14ac:dyDescent="0.25">
      <c r="A203" s="248" t="s">
        <v>334</v>
      </c>
      <c r="B203" s="276" t="s">
        <v>5201</v>
      </c>
      <c r="C203" s="250" t="s">
        <v>1225</v>
      </c>
      <c r="D203" s="277">
        <v>165</v>
      </c>
      <c r="E203" s="278">
        <v>66</v>
      </c>
      <c r="F203" s="279">
        <v>45.74818181818182</v>
      </c>
      <c r="G203" s="280">
        <v>30.193939393939395</v>
      </c>
      <c r="H203" s="281">
        <v>155</v>
      </c>
      <c r="I203" s="278">
        <v>0</v>
      </c>
      <c r="J203" s="278">
        <v>10</v>
      </c>
      <c r="K203" s="280">
        <v>0.93939393939393945</v>
      </c>
      <c r="L203" s="280">
        <v>0</v>
      </c>
      <c r="M203" s="280">
        <v>6.0606060606060608E-2</v>
      </c>
      <c r="N203" s="282" t="s">
        <v>913</v>
      </c>
      <c r="O203" s="278">
        <v>19</v>
      </c>
      <c r="P203" s="283">
        <v>0.42842424242424232</v>
      </c>
      <c r="Q203" s="280">
        <v>8.127272727272727</v>
      </c>
      <c r="R203" s="284" t="s">
        <v>5202</v>
      </c>
      <c r="S203" s="285" t="s">
        <v>915</v>
      </c>
      <c r="T203" s="278">
        <v>15</v>
      </c>
      <c r="U203" s="283">
        <v>0.45309090909090938</v>
      </c>
      <c r="V203" s="280">
        <v>6.7939393939393939</v>
      </c>
      <c r="W203" s="284" t="s">
        <v>5203</v>
      </c>
      <c r="X203" s="286" t="s">
        <v>912</v>
      </c>
      <c r="Y203" s="278">
        <v>8</v>
      </c>
      <c r="Z203" s="283">
        <v>0.36145454545454614</v>
      </c>
      <c r="AA203" s="280">
        <v>2.8727272727272726</v>
      </c>
      <c r="AB203" s="284" t="s">
        <v>5204</v>
      </c>
      <c r="AC203" s="287" t="s">
        <v>914</v>
      </c>
      <c r="AD203" s="278">
        <v>24</v>
      </c>
      <c r="AE203" s="283">
        <v>0.51684848484848489</v>
      </c>
      <c r="AF203" s="280">
        <v>12.4</v>
      </c>
      <c r="AG203" s="250" t="s">
        <v>5205</v>
      </c>
    </row>
    <row r="204" spans="1:33" x14ac:dyDescent="0.25">
      <c r="A204" s="248" t="s">
        <v>647</v>
      </c>
      <c r="B204" s="276" t="s">
        <v>5201</v>
      </c>
      <c r="C204" s="250" t="s">
        <v>1227</v>
      </c>
      <c r="D204" s="277">
        <v>67</v>
      </c>
      <c r="E204" s="278">
        <v>66</v>
      </c>
      <c r="F204" s="279">
        <v>46.359104477611936</v>
      </c>
      <c r="G204" s="280">
        <v>30.597014925373134</v>
      </c>
      <c r="H204" s="281">
        <v>65</v>
      </c>
      <c r="I204" s="278">
        <v>0</v>
      </c>
      <c r="J204" s="278">
        <v>2</v>
      </c>
      <c r="K204" s="280">
        <v>0.97014925373134331</v>
      </c>
      <c r="L204" s="280">
        <v>0</v>
      </c>
      <c r="M204" s="280">
        <v>2.9850746268656716E-2</v>
      </c>
      <c r="N204" s="282" t="s">
        <v>913</v>
      </c>
      <c r="O204" s="278">
        <v>19</v>
      </c>
      <c r="P204" s="283">
        <v>0.45283582089552249</v>
      </c>
      <c r="Q204" s="280">
        <v>8.6119402985074629</v>
      </c>
      <c r="R204" s="284" t="s">
        <v>5202</v>
      </c>
      <c r="S204" s="285" t="s">
        <v>915</v>
      </c>
      <c r="T204" s="278">
        <v>15</v>
      </c>
      <c r="U204" s="283">
        <v>0.46298507462686533</v>
      </c>
      <c r="V204" s="280">
        <v>6.9402985074626864</v>
      </c>
      <c r="W204" s="284" t="s">
        <v>5203</v>
      </c>
      <c r="X204" s="286" t="s">
        <v>912</v>
      </c>
      <c r="Y204" s="278">
        <v>8</v>
      </c>
      <c r="Z204" s="283">
        <v>0.32149253731343269</v>
      </c>
      <c r="AA204" s="280">
        <v>2.5522388059701493</v>
      </c>
      <c r="AB204" s="284" t="s">
        <v>5204</v>
      </c>
      <c r="AC204" s="287" t="s">
        <v>914</v>
      </c>
      <c r="AD204" s="278">
        <v>24</v>
      </c>
      <c r="AE204" s="283">
        <v>0.52074626865671636</v>
      </c>
      <c r="AF204" s="280">
        <v>12.492537313432836</v>
      </c>
      <c r="AG204" s="250" t="s">
        <v>5205</v>
      </c>
    </row>
    <row r="205" spans="1:33" x14ac:dyDescent="0.25">
      <c r="A205" s="248" t="s">
        <v>336</v>
      </c>
      <c r="B205" s="276" t="s">
        <v>5201</v>
      </c>
      <c r="C205" s="250" t="s">
        <v>1230</v>
      </c>
      <c r="D205" s="277">
        <v>85</v>
      </c>
      <c r="E205" s="278">
        <v>66</v>
      </c>
      <c r="F205" s="279">
        <v>46.238470588235316</v>
      </c>
      <c r="G205" s="280">
        <v>30.517647058823531</v>
      </c>
      <c r="H205" s="281">
        <v>80</v>
      </c>
      <c r="I205" s="278">
        <v>0</v>
      </c>
      <c r="J205" s="278">
        <v>5</v>
      </c>
      <c r="K205" s="280">
        <v>0.94117647058823528</v>
      </c>
      <c r="L205" s="280">
        <v>0</v>
      </c>
      <c r="M205" s="280">
        <v>5.8823529411764705E-2</v>
      </c>
      <c r="N205" s="282" t="s">
        <v>913</v>
      </c>
      <c r="O205" s="278">
        <v>19</v>
      </c>
      <c r="P205" s="283">
        <v>0.43752941176470594</v>
      </c>
      <c r="Q205" s="280">
        <v>8.3176470588235301</v>
      </c>
      <c r="R205" s="284" t="s">
        <v>5202</v>
      </c>
      <c r="S205" s="285" t="s">
        <v>915</v>
      </c>
      <c r="T205" s="278">
        <v>15</v>
      </c>
      <c r="U205" s="283">
        <v>0.46058823529411769</v>
      </c>
      <c r="V205" s="280">
        <v>6.9058823529411768</v>
      </c>
      <c r="W205" s="284" t="s">
        <v>5203</v>
      </c>
      <c r="X205" s="286" t="s">
        <v>912</v>
      </c>
      <c r="Y205" s="278">
        <v>8</v>
      </c>
      <c r="Z205" s="283">
        <v>0.34270588235294097</v>
      </c>
      <c r="AA205" s="280">
        <v>2.7176470588235295</v>
      </c>
      <c r="AB205" s="284" t="s">
        <v>5204</v>
      </c>
      <c r="AC205" s="287" t="s">
        <v>914</v>
      </c>
      <c r="AD205" s="278">
        <v>24</v>
      </c>
      <c r="AE205" s="283">
        <v>0.52470588235294136</v>
      </c>
      <c r="AF205" s="280">
        <v>12.576470588235294</v>
      </c>
      <c r="AG205" s="250" t="s">
        <v>5205</v>
      </c>
    </row>
    <row r="206" spans="1:33" x14ac:dyDescent="0.25">
      <c r="A206" s="248" t="s">
        <v>828</v>
      </c>
      <c r="B206" s="276" t="s">
        <v>5201</v>
      </c>
      <c r="C206" s="250" t="s">
        <v>1231</v>
      </c>
      <c r="D206" s="277">
        <v>41</v>
      </c>
      <c r="E206" s="278">
        <v>66</v>
      </c>
      <c r="F206" s="279">
        <v>42.904390243902462</v>
      </c>
      <c r="G206" s="280">
        <v>28.317073170731707</v>
      </c>
      <c r="H206" s="281">
        <v>39</v>
      </c>
      <c r="I206" s="278">
        <v>0</v>
      </c>
      <c r="J206" s="278">
        <v>2</v>
      </c>
      <c r="K206" s="280">
        <v>0.95121951219512191</v>
      </c>
      <c r="L206" s="280">
        <v>0</v>
      </c>
      <c r="M206" s="280">
        <v>4.878048780487805E-2</v>
      </c>
      <c r="N206" s="282" t="s">
        <v>913</v>
      </c>
      <c r="O206" s="278">
        <v>19</v>
      </c>
      <c r="P206" s="283">
        <v>0.37073170731707322</v>
      </c>
      <c r="Q206" s="280">
        <v>7.0487804878048781</v>
      </c>
      <c r="R206" s="284" t="s">
        <v>5202</v>
      </c>
      <c r="S206" s="285" t="s">
        <v>915</v>
      </c>
      <c r="T206" s="278">
        <v>15</v>
      </c>
      <c r="U206" s="283">
        <v>0.4641463414634146</v>
      </c>
      <c r="V206" s="280">
        <v>6.9512195121951219</v>
      </c>
      <c r="W206" s="284" t="s">
        <v>5203</v>
      </c>
      <c r="X206" s="286" t="s">
        <v>912</v>
      </c>
      <c r="Y206" s="278">
        <v>8</v>
      </c>
      <c r="Z206" s="283">
        <v>0.32609756097560993</v>
      </c>
      <c r="AA206" s="280">
        <v>2.5853658536585367</v>
      </c>
      <c r="AB206" s="284" t="s">
        <v>5204</v>
      </c>
      <c r="AC206" s="287" t="s">
        <v>914</v>
      </c>
      <c r="AD206" s="278">
        <v>24</v>
      </c>
      <c r="AE206" s="283">
        <v>0.48926829268292699</v>
      </c>
      <c r="AF206" s="280">
        <v>11.731707317073171</v>
      </c>
      <c r="AG206" s="250" t="s">
        <v>5205</v>
      </c>
    </row>
    <row r="207" spans="1:33" x14ac:dyDescent="0.25">
      <c r="A207" s="248" t="s">
        <v>877</v>
      </c>
      <c r="B207" s="276" t="s">
        <v>5201</v>
      </c>
      <c r="C207" s="250" t="s">
        <v>1232</v>
      </c>
      <c r="D207" s="277">
        <v>48</v>
      </c>
      <c r="E207" s="278">
        <v>66</v>
      </c>
      <c r="F207" s="279">
        <v>47.664166666666667</v>
      </c>
      <c r="G207" s="280">
        <v>31.458333333333332</v>
      </c>
      <c r="H207" s="281">
        <v>46</v>
      </c>
      <c r="I207" s="278">
        <v>0</v>
      </c>
      <c r="J207" s="278">
        <v>2</v>
      </c>
      <c r="K207" s="280">
        <v>0.95833333333333337</v>
      </c>
      <c r="L207" s="280">
        <v>0</v>
      </c>
      <c r="M207" s="280">
        <v>4.1666666666666664E-2</v>
      </c>
      <c r="N207" s="282" t="s">
        <v>913</v>
      </c>
      <c r="O207" s="278">
        <v>19</v>
      </c>
      <c r="P207" s="283">
        <v>0.44833333333333342</v>
      </c>
      <c r="Q207" s="280">
        <v>8.5208333333333339</v>
      </c>
      <c r="R207" s="284" t="s">
        <v>5202</v>
      </c>
      <c r="S207" s="285" t="s">
        <v>915</v>
      </c>
      <c r="T207" s="278">
        <v>15</v>
      </c>
      <c r="U207" s="283">
        <v>0.47354166666666669</v>
      </c>
      <c r="V207" s="280">
        <v>7.104166666666667</v>
      </c>
      <c r="W207" s="284" t="s">
        <v>5203</v>
      </c>
      <c r="X207" s="286" t="s">
        <v>912</v>
      </c>
      <c r="Y207" s="278">
        <v>8</v>
      </c>
      <c r="Z207" s="283">
        <v>0.34875000000000012</v>
      </c>
      <c r="AA207" s="280">
        <v>2.7708333333333335</v>
      </c>
      <c r="AB207" s="284" t="s">
        <v>5204</v>
      </c>
      <c r="AC207" s="287" t="s">
        <v>914</v>
      </c>
      <c r="AD207" s="278">
        <v>24</v>
      </c>
      <c r="AE207" s="283">
        <v>0.54458333333333331</v>
      </c>
      <c r="AF207" s="280">
        <v>13.0625</v>
      </c>
      <c r="AG207" s="250" t="s">
        <v>5205</v>
      </c>
    </row>
    <row r="208" spans="1:33" x14ac:dyDescent="0.25">
      <c r="A208" s="248" t="s">
        <v>878</v>
      </c>
      <c r="B208" s="276" t="s">
        <v>5201</v>
      </c>
      <c r="C208" s="250" t="s">
        <v>1233</v>
      </c>
      <c r="D208" s="277">
        <v>20</v>
      </c>
      <c r="E208" s="278">
        <v>66</v>
      </c>
      <c r="F208" s="279">
        <v>58.484999999999992</v>
      </c>
      <c r="G208" s="280">
        <v>38.6</v>
      </c>
      <c r="H208" s="281">
        <v>16</v>
      </c>
      <c r="I208" s="278">
        <v>0</v>
      </c>
      <c r="J208" s="278">
        <v>4</v>
      </c>
      <c r="K208" s="280">
        <v>0.8</v>
      </c>
      <c r="L208" s="280">
        <v>0</v>
      </c>
      <c r="M208" s="280">
        <v>0.2</v>
      </c>
      <c r="N208" s="282" t="s">
        <v>913</v>
      </c>
      <c r="O208" s="278">
        <v>19</v>
      </c>
      <c r="P208" s="283">
        <v>0.5555000000000001</v>
      </c>
      <c r="Q208" s="280">
        <v>10.55</v>
      </c>
      <c r="R208" s="284" t="s">
        <v>5202</v>
      </c>
      <c r="S208" s="285" t="s">
        <v>915</v>
      </c>
      <c r="T208" s="278">
        <v>15</v>
      </c>
      <c r="U208" s="283">
        <v>0.5625</v>
      </c>
      <c r="V208" s="280">
        <v>8.4499999999999993</v>
      </c>
      <c r="W208" s="284" t="s">
        <v>5203</v>
      </c>
      <c r="X208" s="286" t="s">
        <v>912</v>
      </c>
      <c r="Y208" s="278">
        <v>8</v>
      </c>
      <c r="Z208" s="283">
        <v>0.42049999999999998</v>
      </c>
      <c r="AA208" s="280">
        <v>3.35</v>
      </c>
      <c r="AB208" s="284" t="s">
        <v>5204</v>
      </c>
      <c r="AC208" s="287" t="s">
        <v>914</v>
      </c>
      <c r="AD208" s="278">
        <v>24</v>
      </c>
      <c r="AE208" s="283">
        <v>0.67849999999999988</v>
      </c>
      <c r="AF208" s="280">
        <v>16.25</v>
      </c>
      <c r="AG208" s="250" t="s">
        <v>5205</v>
      </c>
    </row>
    <row r="209" spans="1:33" x14ac:dyDescent="0.25">
      <c r="A209" s="248" t="s">
        <v>880</v>
      </c>
      <c r="B209" s="276" t="s">
        <v>5201</v>
      </c>
      <c r="C209" s="250" t="s">
        <v>1234</v>
      </c>
      <c r="D209" s="277">
        <v>20</v>
      </c>
      <c r="E209" s="278">
        <v>66</v>
      </c>
      <c r="F209" s="279">
        <v>57.880500000000005</v>
      </c>
      <c r="G209" s="280">
        <v>38.200000000000003</v>
      </c>
      <c r="H209" s="281">
        <v>13</v>
      </c>
      <c r="I209" s="278">
        <v>0</v>
      </c>
      <c r="J209" s="278">
        <v>7</v>
      </c>
      <c r="K209" s="280">
        <v>0.65</v>
      </c>
      <c r="L209" s="280">
        <v>0</v>
      </c>
      <c r="M209" s="280">
        <v>0.35</v>
      </c>
      <c r="N209" s="282" t="s">
        <v>913</v>
      </c>
      <c r="O209" s="278">
        <v>19</v>
      </c>
      <c r="P209" s="283">
        <v>0.55249999999999999</v>
      </c>
      <c r="Q209" s="280">
        <v>10.5</v>
      </c>
      <c r="R209" s="284" t="s">
        <v>5202</v>
      </c>
      <c r="S209" s="285" t="s">
        <v>915</v>
      </c>
      <c r="T209" s="278">
        <v>15</v>
      </c>
      <c r="U209" s="283">
        <v>0.57600000000000018</v>
      </c>
      <c r="V209" s="280">
        <v>8.65</v>
      </c>
      <c r="W209" s="284" t="s">
        <v>5203</v>
      </c>
      <c r="X209" s="286" t="s">
        <v>912</v>
      </c>
      <c r="Y209" s="278">
        <v>8</v>
      </c>
      <c r="Z209" s="283">
        <v>0.41649999999999998</v>
      </c>
      <c r="AA209" s="280">
        <v>3.3</v>
      </c>
      <c r="AB209" s="284" t="s">
        <v>5204</v>
      </c>
      <c r="AC209" s="287" t="s">
        <v>914</v>
      </c>
      <c r="AD209" s="278">
        <v>24</v>
      </c>
      <c r="AE209" s="283">
        <v>0.65800000000000014</v>
      </c>
      <c r="AF209" s="280">
        <v>15.75</v>
      </c>
      <c r="AG209" s="250" t="s">
        <v>5205</v>
      </c>
    </row>
    <row r="210" spans="1:33" x14ac:dyDescent="0.25">
      <c r="A210" s="248" t="s">
        <v>829</v>
      </c>
      <c r="B210" s="276" t="s">
        <v>5201</v>
      </c>
      <c r="C210" s="250" t="s">
        <v>1235</v>
      </c>
      <c r="D210" s="277">
        <v>45</v>
      </c>
      <c r="E210" s="278">
        <v>66</v>
      </c>
      <c r="F210" s="279">
        <v>50.942222222222235</v>
      </c>
      <c r="G210" s="280">
        <v>33.62222222222222</v>
      </c>
      <c r="H210" s="281">
        <v>42</v>
      </c>
      <c r="I210" s="278">
        <v>0</v>
      </c>
      <c r="J210" s="278">
        <v>3</v>
      </c>
      <c r="K210" s="280">
        <v>0.93333333333333335</v>
      </c>
      <c r="L210" s="280">
        <v>0</v>
      </c>
      <c r="M210" s="280">
        <v>6.6666666666666666E-2</v>
      </c>
      <c r="N210" s="282" t="s">
        <v>913</v>
      </c>
      <c r="O210" s="278">
        <v>19</v>
      </c>
      <c r="P210" s="283">
        <v>0.48400000000000021</v>
      </c>
      <c r="Q210" s="280">
        <v>9.1999999999999993</v>
      </c>
      <c r="R210" s="284" t="s">
        <v>5202</v>
      </c>
      <c r="S210" s="285" t="s">
        <v>915</v>
      </c>
      <c r="T210" s="278">
        <v>15</v>
      </c>
      <c r="U210" s="283">
        <v>0.48333333333333328</v>
      </c>
      <c r="V210" s="280">
        <v>7.2444444444444445</v>
      </c>
      <c r="W210" s="284" t="s">
        <v>5203</v>
      </c>
      <c r="X210" s="286" t="s">
        <v>912</v>
      </c>
      <c r="Y210" s="278">
        <v>8</v>
      </c>
      <c r="Z210" s="283">
        <v>0.45244444444444454</v>
      </c>
      <c r="AA210" s="280">
        <v>3.6</v>
      </c>
      <c r="AB210" s="284" t="s">
        <v>5204</v>
      </c>
      <c r="AC210" s="287" t="s">
        <v>914</v>
      </c>
      <c r="AD210" s="278">
        <v>24</v>
      </c>
      <c r="AE210" s="283">
        <v>0.56666666666666687</v>
      </c>
      <c r="AF210" s="280">
        <v>13.577777777777778</v>
      </c>
      <c r="AG210" s="250" t="s">
        <v>5205</v>
      </c>
    </row>
    <row r="211" spans="1:33" x14ac:dyDescent="0.25">
      <c r="A211" s="248" t="s">
        <v>831</v>
      </c>
      <c r="B211" s="276" t="s">
        <v>5201</v>
      </c>
      <c r="C211" s="250" t="s">
        <v>1236</v>
      </c>
      <c r="D211" s="277">
        <v>67</v>
      </c>
      <c r="E211" s="278">
        <v>66</v>
      </c>
      <c r="F211" s="279">
        <v>59.475970149253719</v>
      </c>
      <c r="G211" s="280">
        <v>39.253731343283583</v>
      </c>
      <c r="H211" s="281">
        <v>51</v>
      </c>
      <c r="I211" s="278">
        <v>0</v>
      </c>
      <c r="J211" s="278">
        <v>16</v>
      </c>
      <c r="K211" s="280">
        <v>0.76119402985074625</v>
      </c>
      <c r="L211" s="280">
        <v>0</v>
      </c>
      <c r="M211" s="280">
        <v>0.23880597014925373</v>
      </c>
      <c r="N211" s="282" t="s">
        <v>913</v>
      </c>
      <c r="O211" s="278">
        <v>19</v>
      </c>
      <c r="P211" s="283">
        <v>0.57044776119402985</v>
      </c>
      <c r="Q211" s="280">
        <v>10.835820895522389</v>
      </c>
      <c r="R211" s="284" t="s">
        <v>5202</v>
      </c>
      <c r="S211" s="285" t="s">
        <v>915</v>
      </c>
      <c r="T211" s="278">
        <v>15</v>
      </c>
      <c r="U211" s="283">
        <v>0.59671641791044772</v>
      </c>
      <c r="V211" s="280">
        <v>8.9552238805970141</v>
      </c>
      <c r="W211" s="284" t="s">
        <v>5203</v>
      </c>
      <c r="X211" s="286" t="s">
        <v>912</v>
      </c>
      <c r="Y211" s="278">
        <v>8</v>
      </c>
      <c r="Z211" s="283">
        <v>0.45791044776119394</v>
      </c>
      <c r="AA211" s="280">
        <v>3.6417910447761193</v>
      </c>
      <c r="AB211" s="284" t="s">
        <v>5204</v>
      </c>
      <c r="AC211" s="287" t="s">
        <v>914</v>
      </c>
      <c r="AD211" s="278">
        <v>24</v>
      </c>
      <c r="AE211" s="283">
        <v>0.65955223880597014</v>
      </c>
      <c r="AF211" s="280">
        <v>15.82089552238806</v>
      </c>
      <c r="AG211" s="250" t="s">
        <v>5205</v>
      </c>
    </row>
    <row r="212" spans="1:33" x14ac:dyDescent="0.25">
      <c r="A212" s="248" t="s">
        <v>882</v>
      </c>
      <c r="B212" s="276" t="s">
        <v>5201</v>
      </c>
      <c r="C212" s="250" t="s">
        <v>1237</v>
      </c>
      <c r="D212" s="277">
        <v>71</v>
      </c>
      <c r="E212" s="278">
        <v>66</v>
      </c>
      <c r="F212" s="279">
        <v>53.542957746478848</v>
      </c>
      <c r="G212" s="280">
        <v>35.338028169014088</v>
      </c>
      <c r="H212" s="281">
        <v>62</v>
      </c>
      <c r="I212" s="278">
        <v>0</v>
      </c>
      <c r="J212" s="278">
        <v>9</v>
      </c>
      <c r="K212" s="280">
        <v>0.87323943661971826</v>
      </c>
      <c r="L212" s="280">
        <v>0</v>
      </c>
      <c r="M212" s="280">
        <v>0.12676056338028169</v>
      </c>
      <c r="N212" s="282" t="s">
        <v>913</v>
      </c>
      <c r="O212" s="278">
        <v>19</v>
      </c>
      <c r="P212" s="283">
        <v>0.49211267605633807</v>
      </c>
      <c r="Q212" s="280">
        <v>9.3661971830985919</v>
      </c>
      <c r="R212" s="284" t="s">
        <v>5202</v>
      </c>
      <c r="S212" s="285" t="s">
        <v>915</v>
      </c>
      <c r="T212" s="278">
        <v>15</v>
      </c>
      <c r="U212" s="283">
        <v>0.53154929577464805</v>
      </c>
      <c r="V212" s="280">
        <v>7.971830985915493</v>
      </c>
      <c r="W212" s="284" t="s">
        <v>5203</v>
      </c>
      <c r="X212" s="286" t="s">
        <v>912</v>
      </c>
      <c r="Y212" s="278">
        <v>8</v>
      </c>
      <c r="Z212" s="283">
        <v>0.46732394366197161</v>
      </c>
      <c r="AA212" s="280">
        <v>3.7183098591549295</v>
      </c>
      <c r="AB212" s="284" t="s">
        <v>5204</v>
      </c>
      <c r="AC212" s="287" t="s">
        <v>914</v>
      </c>
      <c r="AD212" s="278">
        <v>24</v>
      </c>
      <c r="AE212" s="283">
        <v>0.59577464788732404</v>
      </c>
      <c r="AF212" s="280">
        <v>14.28169014084507</v>
      </c>
      <c r="AG212" s="250" t="s">
        <v>5205</v>
      </c>
    </row>
    <row r="213" spans="1:33" x14ac:dyDescent="0.25">
      <c r="A213" s="248" t="s">
        <v>337</v>
      </c>
      <c r="B213" s="276" t="s">
        <v>5201</v>
      </c>
      <c r="C213" s="250" t="s">
        <v>1238</v>
      </c>
      <c r="D213" s="277">
        <v>185</v>
      </c>
      <c r="E213" s="278">
        <v>66</v>
      </c>
      <c r="F213" s="279">
        <v>46.24075675675676</v>
      </c>
      <c r="G213" s="280">
        <v>30.518918918918917</v>
      </c>
      <c r="H213" s="281">
        <v>172</v>
      </c>
      <c r="I213" s="278">
        <v>0</v>
      </c>
      <c r="J213" s="278">
        <v>13</v>
      </c>
      <c r="K213" s="280">
        <v>0.92972972972972978</v>
      </c>
      <c r="L213" s="280">
        <v>0</v>
      </c>
      <c r="M213" s="280">
        <v>7.0270270270270274E-2</v>
      </c>
      <c r="N213" s="282" t="s">
        <v>913</v>
      </c>
      <c r="O213" s="278">
        <v>19</v>
      </c>
      <c r="P213" s="283">
        <v>0.44421621621621632</v>
      </c>
      <c r="Q213" s="280">
        <v>8.4378378378378383</v>
      </c>
      <c r="R213" s="284" t="s">
        <v>5202</v>
      </c>
      <c r="S213" s="285" t="s">
        <v>915</v>
      </c>
      <c r="T213" s="278">
        <v>15</v>
      </c>
      <c r="U213" s="283">
        <v>0.4498378378378376</v>
      </c>
      <c r="V213" s="280">
        <v>6.7459459459459463</v>
      </c>
      <c r="W213" s="284" t="s">
        <v>5203</v>
      </c>
      <c r="X213" s="286" t="s">
        <v>912</v>
      </c>
      <c r="Y213" s="278">
        <v>8</v>
      </c>
      <c r="Z213" s="283">
        <v>0.3740000000000005</v>
      </c>
      <c r="AA213" s="280">
        <v>2.9729729729729728</v>
      </c>
      <c r="AB213" s="284" t="s">
        <v>5204</v>
      </c>
      <c r="AC213" s="287" t="s">
        <v>914</v>
      </c>
      <c r="AD213" s="278">
        <v>24</v>
      </c>
      <c r="AE213" s="283">
        <v>0.51605405405405425</v>
      </c>
      <c r="AF213" s="280">
        <v>12.362162162162162</v>
      </c>
      <c r="AG213" s="250" t="s">
        <v>5205</v>
      </c>
    </row>
    <row r="214" spans="1:33" x14ac:dyDescent="0.25">
      <c r="A214" s="248" t="s">
        <v>936</v>
      </c>
      <c r="B214" s="276" t="s">
        <v>5201</v>
      </c>
      <c r="C214" s="250" t="s">
        <v>1239</v>
      </c>
      <c r="D214" s="277">
        <v>13</v>
      </c>
      <c r="E214" s="278">
        <v>66</v>
      </c>
      <c r="F214" s="279">
        <v>49.183846153846162</v>
      </c>
      <c r="G214" s="280">
        <v>32.46153846153846</v>
      </c>
      <c r="H214" s="281">
        <v>11</v>
      </c>
      <c r="I214" s="278">
        <v>0</v>
      </c>
      <c r="J214" s="278">
        <v>2</v>
      </c>
      <c r="K214" s="280">
        <v>0.84615384615384615</v>
      </c>
      <c r="L214" s="280">
        <v>0</v>
      </c>
      <c r="M214" s="280">
        <v>0.15384615384615385</v>
      </c>
      <c r="N214" s="282" t="s">
        <v>913</v>
      </c>
      <c r="O214" s="278">
        <v>19</v>
      </c>
      <c r="P214" s="283">
        <v>0.4861538461538461</v>
      </c>
      <c r="Q214" s="280">
        <v>9.2307692307692299</v>
      </c>
      <c r="R214" s="284" t="s">
        <v>5202</v>
      </c>
      <c r="S214" s="285" t="s">
        <v>915</v>
      </c>
      <c r="T214" s="278">
        <v>15</v>
      </c>
      <c r="U214" s="283">
        <v>0.47769230769230764</v>
      </c>
      <c r="V214" s="280">
        <v>7.1538461538461542</v>
      </c>
      <c r="W214" s="284" t="s">
        <v>5203</v>
      </c>
      <c r="X214" s="286" t="s">
        <v>912</v>
      </c>
      <c r="Y214" s="278">
        <v>8</v>
      </c>
      <c r="Z214" s="283">
        <v>0.30999999999999994</v>
      </c>
      <c r="AA214" s="280">
        <v>2.4615384615384617</v>
      </c>
      <c r="AB214" s="284" t="s">
        <v>5204</v>
      </c>
      <c r="AC214" s="287" t="s">
        <v>914</v>
      </c>
      <c r="AD214" s="278">
        <v>24</v>
      </c>
      <c r="AE214" s="283">
        <v>0.56769230769230772</v>
      </c>
      <c r="AF214" s="280">
        <v>13.615384615384615</v>
      </c>
      <c r="AG214" s="250" t="s">
        <v>5205</v>
      </c>
    </row>
    <row r="215" spans="1:33" x14ac:dyDescent="0.25">
      <c r="A215" s="248" t="s">
        <v>338</v>
      </c>
      <c r="B215" s="276" t="s">
        <v>5201</v>
      </c>
      <c r="C215" s="250" t="s">
        <v>1240</v>
      </c>
      <c r="D215" s="277">
        <v>73</v>
      </c>
      <c r="E215" s="278">
        <v>66</v>
      </c>
      <c r="F215" s="279">
        <v>49.937260273972598</v>
      </c>
      <c r="G215" s="280">
        <v>32.958904109589042</v>
      </c>
      <c r="H215" s="281">
        <v>66</v>
      </c>
      <c r="I215" s="278">
        <v>0</v>
      </c>
      <c r="J215" s="278">
        <v>7</v>
      </c>
      <c r="K215" s="280">
        <v>0.90410958904109584</v>
      </c>
      <c r="L215" s="280">
        <v>0</v>
      </c>
      <c r="M215" s="280">
        <v>9.5890410958904104E-2</v>
      </c>
      <c r="N215" s="282" t="s">
        <v>913</v>
      </c>
      <c r="O215" s="278">
        <v>19</v>
      </c>
      <c r="P215" s="283">
        <v>0.43493150684931509</v>
      </c>
      <c r="Q215" s="280">
        <v>8.2602739726027394</v>
      </c>
      <c r="R215" s="284" t="s">
        <v>5202</v>
      </c>
      <c r="S215" s="285" t="s">
        <v>915</v>
      </c>
      <c r="T215" s="278">
        <v>15</v>
      </c>
      <c r="U215" s="283">
        <v>0.52890410958904099</v>
      </c>
      <c r="V215" s="280">
        <v>7.9315068493150687</v>
      </c>
      <c r="W215" s="284" t="s">
        <v>5203</v>
      </c>
      <c r="X215" s="286" t="s">
        <v>912</v>
      </c>
      <c r="Y215" s="278">
        <v>8</v>
      </c>
      <c r="Z215" s="283">
        <v>0.35849315068493154</v>
      </c>
      <c r="AA215" s="280">
        <v>2.8493150684931505</v>
      </c>
      <c r="AB215" s="284" t="s">
        <v>5204</v>
      </c>
      <c r="AC215" s="287" t="s">
        <v>914</v>
      </c>
      <c r="AD215" s="278">
        <v>24</v>
      </c>
      <c r="AE215" s="283">
        <v>0.58041095890410943</v>
      </c>
      <c r="AF215" s="280">
        <v>13.917808219178083</v>
      </c>
      <c r="AG215" s="250" t="s">
        <v>5205</v>
      </c>
    </row>
    <row r="216" spans="1:33" x14ac:dyDescent="0.25">
      <c r="A216" s="248" t="s">
        <v>965</v>
      </c>
      <c r="B216" s="276" t="s">
        <v>5201</v>
      </c>
      <c r="C216" s="250" t="s">
        <v>1241</v>
      </c>
      <c r="D216" s="277">
        <v>20</v>
      </c>
      <c r="E216" s="278">
        <v>66</v>
      </c>
      <c r="F216" s="279">
        <v>66.288500000000013</v>
      </c>
      <c r="G216" s="280">
        <v>43.75</v>
      </c>
      <c r="H216" s="281">
        <v>10</v>
      </c>
      <c r="I216" s="278">
        <v>0</v>
      </c>
      <c r="J216" s="278">
        <v>10</v>
      </c>
      <c r="K216" s="280">
        <v>0.5</v>
      </c>
      <c r="L216" s="280">
        <v>0</v>
      </c>
      <c r="M216" s="280">
        <v>0.5</v>
      </c>
      <c r="N216" s="282" t="s">
        <v>913</v>
      </c>
      <c r="O216" s="278">
        <v>19</v>
      </c>
      <c r="P216" s="283">
        <v>0.59400000000000008</v>
      </c>
      <c r="Q216" s="280">
        <v>11.3</v>
      </c>
      <c r="R216" s="284" t="s">
        <v>5202</v>
      </c>
      <c r="S216" s="285" t="s">
        <v>915</v>
      </c>
      <c r="T216" s="278">
        <v>15</v>
      </c>
      <c r="U216" s="283">
        <v>0.6725000000000001</v>
      </c>
      <c r="V216" s="280">
        <v>10.1</v>
      </c>
      <c r="W216" s="284" t="s">
        <v>5203</v>
      </c>
      <c r="X216" s="286" t="s">
        <v>912</v>
      </c>
      <c r="Y216" s="278">
        <v>8</v>
      </c>
      <c r="Z216" s="283">
        <v>0.53400000000000003</v>
      </c>
      <c r="AA216" s="280">
        <v>4.25</v>
      </c>
      <c r="AB216" s="284" t="s">
        <v>5204</v>
      </c>
      <c r="AC216" s="287" t="s">
        <v>914</v>
      </c>
      <c r="AD216" s="278">
        <v>24</v>
      </c>
      <c r="AE216" s="283">
        <v>0.75399999999999989</v>
      </c>
      <c r="AF216" s="280">
        <v>18.100000000000001</v>
      </c>
      <c r="AG216" s="250" t="s">
        <v>5205</v>
      </c>
    </row>
    <row r="217" spans="1:33" x14ac:dyDescent="0.25">
      <c r="A217" s="248" t="s">
        <v>339</v>
      </c>
      <c r="B217" s="276" t="s">
        <v>5201</v>
      </c>
      <c r="C217" s="250" t="s">
        <v>1242</v>
      </c>
      <c r="D217" s="277">
        <v>51</v>
      </c>
      <c r="E217" s="278">
        <v>66</v>
      </c>
      <c r="F217" s="279">
        <v>41.17588235294118</v>
      </c>
      <c r="G217" s="280">
        <v>27.176470588235293</v>
      </c>
      <c r="H217" s="281">
        <v>49</v>
      </c>
      <c r="I217" s="278">
        <v>0</v>
      </c>
      <c r="J217" s="278">
        <v>2</v>
      </c>
      <c r="K217" s="280">
        <v>0.96078431372549022</v>
      </c>
      <c r="L217" s="280">
        <v>0</v>
      </c>
      <c r="M217" s="280">
        <v>3.9215686274509803E-2</v>
      </c>
      <c r="N217" s="282" t="s">
        <v>913</v>
      </c>
      <c r="O217" s="278">
        <v>19</v>
      </c>
      <c r="P217" s="283">
        <v>0.3954901960784315</v>
      </c>
      <c r="Q217" s="280">
        <v>7.5098039215686274</v>
      </c>
      <c r="R217" s="284" t="s">
        <v>5202</v>
      </c>
      <c r="S217" s="285" t="s">
        <v>915</v>
      </c>
      <c r="T217" s="278">
        <v>15</v>
      </c>
      <c r="U217" s="283">
        <v>0.40333333333333327</v>
      </c>
      <c r="V217" s="280">
        <v>6.0588235294117645</v>
      </c>
      <c r="W217" s="284" t="s">
        <v>5203</v>
      </c>
      <c r="X217" s="286" t="s">
        <v>912</v>
      </c>
      <c r="Y217" s="278">
        <v>8</v>
      </c>
      <c r="Z217" s="283">
        <v>0.30196078431372569</v>
      </c>
      <c r="AA217" s="280">
        <v>2.392156862745098</v>
      </c>
      <c r="AB217" s="284" t="s">
        <v>5204</v>
      </c>
      <c r="AC217" s="287" t="s">
        <v>914</v>
      </c>
      <c r="AD217" s="278">
        <v>24</v>
      </c>
      <c r="AE217" s="283">
        <v>0.46803921568627432</v>
      </c>
      <c r="AF217" s="280">
        <v>11.215686274509803</v>
      </c>
      <c r="AG217" s="250" t="s">
        <v>5205</v>
      </c>
    </row>
    <row r="218" spans="1:33" x14ac:dyDescent="0.25">
      <c r="A218" s="248" t="s">
        <v>340</v>
      </c>
      <c r="B218" s="276" t="s">
        <v>5201</v>
      </c>
      <c r="C218" s="250" t="s">
        <v>5213</v>
      </c>
      <c r="D218" s="277">
        <v>79</v>
      </c>
      <c r="E218" s="278">
        <v>66</v>
      </c>
      <c r="F218" s="279">
        <v>51.285063291139238</v>
      </c>
      <c r="G218" s="280">
        <v>33.848101265822784</v>
      </c>
      <c r="H218" s="281">
        <v>68</v>
      </c>
      <c r="I218" s="278">
        <v>0</v>
      </c>
      <c r="J218" s="278">
        <v>11</v>
      </c>
      <c r="K218" s="280">
        <v>0.86075949367088611</v>
      </c>
      <c r="L218" s="280">
        <v>0</v>
      </c>
      <c r="M218" s="280">
        <v>0.13924050632911392</v>
      </c>
      <c r="N218" s="282" t="s">
        <v>913</v>
      </c>
      <c r="O218" s="278">
        <v>19</v>
      </c>
      <c r="P218" s="283">
        <v>0.48291139240506326</v>
      </c>
      <c r="Q218" s="280">
        <v>9.1645569620253173</v>
      </c>
      <c r="R218" s="284" t="s">
        <v>5202</v>
      </c>
      <c r="S218" s="285" t="s">
        <v>915</v>
      </c>
      <c r="T218" s="278">
        <v>15</v>
      </c>
      <c r="U218" s="283">
        <v>0.50506329113924064</v>
      </c>
      <c r="V218" s="280">
        <v>7.5696202531645573</v>
      </c>
      <c r="W218" s="284" t="s">
        <v>5203</v>
      </c>
      <c r="X218" s="286" t="s">
        <v>912</v>
      </c>
      <c r="Y218" s="278">
        <v>8</v>
      </c>
      <c r="Z218" s="283">
        <v>0.39025316455696185</v>
      </c>
      <c r="AA218" s="280">
        <v>3.1012658227848102</v>
      </c>
      <c r="AB218" s="284" t="s">
        <v>5204</v>
      </c>
      <c r="AC218" s="287" t="s">
        <v>914</v>
      </c>
      <c r="AD218" s="278">
        <v>24</v>
      </c>
      <c r="AE218" s="283">
        <v>0.5845569620253166</v>
      </c>
      <c r="AF218" s="280">
        <v>14.012658227848101</v>
      </c>
      <c r="AG218" s="250" t="s">
        <v>5205</v>
      </c>
    </row>
    <row r="219" spans="1:33" x14ac:dyDescent="0.25">
      <c r="A219" s="248" t="s">
        <v>341</v>
      </c>
      <c r="B219" s="276" t="s">
        <v>5201</v>
      </c>
      <c r="C219" s="250" t="s">
        <v>1243</v>
      </c>
      <c r="D219" s="277">
        <v>202</v>
      </c>
      <c r="E219" s="278">
        <v>66</v>
      </c>
      <c r="F219" s="279">
        <v>52.145148514851478</v>
      </c>
      <c r="G219" s="280">
        <v>34.415841584158414</v>
      </c>
      <c r="H219" s="281">
        <v>170</v>
      </c>
      <c r="I219" s="278">
        <v>0</v>
      </c>
      <c r="J219" s="278">
        <v>32</v>
      </c>
      <c r="K219" s="280">
        <v>0.84158415841584155</v>
      </c>
      <c r="L219" s="280">
        <v>0</v>
      </c>
      <c r="M219" s="280">
        <v>0.15841584158415842</v>
      </c>
      <c r="N219" s="282" t="s">
        <v>913</v>
      </c>
      <c r="O219" s="278">
        <v>19</v>
      </c>
      <c r="P219" s="283">
        <v>0.47688118811881147</v>
      </c>
      <c r="Q219" s="280">
        <v>9.064356435643564</v>
      </c>
      <c r="R219" s="284" t="s">
        <v>5202</v>
      </c>
      <c r="S219" s="285" t="s">
        <v>915</v>
      </c>
      <c r="T219" s="278">
        <v>15</v>
      </c>
      <c r="U219" s="283">
        <v>0.53584158415841598</v>
      </c>
      <c r="V219" s="280">
        <v>8.0396039603960396</v>
      </c>
      <c r="W219" s="284" t="s">
        <v>5203</v>
      </c>
      <c r="X219" s="286" t="s">
        <v>912</v>
      </c>
      <c r="Y219" s="278">
        <v>8</v>
      </c>
      <c r="Z219" s="283">
        <v>0.42534653465346528</v>
      </c>
      <c r="AA219" s="280">
        <v>3.3811881188118811</v>
      </c>
      <c r="AB219" s="284" t="s">
        <v>5204</v>
      </c>
      <c r="AC219" s="287" t="s">
        <v>914</v>
      </c>
      <c r="AD219" s="278">
        <v>24</v>
      </c>
      <c r="AE219" s="283">
        <v>0.58158415841584121</v>
      </c>
      <c r="AF219" s="280">
        <v>13.930693069306932</v>
      </c>
      <c r="AG219" s="250" t="s">
        <v>5205</v>
      </c>
    </row>
    <row r="220" spans="1:33" x14ac:dyDescent="0.25">
      <c r="A220" s="248" t="s">
        <v>342</v>
      </c>
      <c r="B220" s="276" t="s">
        <v>5201</v>
      </c>
      <c r="C220" s="250" t="s">
        <v>1244</v>
      </c>
      <c r="D220" s="277">
        <v>68</v>
      </c>
      <c r="E220" s="278">
        <v>66</v>
      </c>
      <c r="F220" s="279">
        <v>46.947058823529403</v>
      </c>
      <c r="G220" s="280">
        <v>30.985294117647058</v>
      </c>
      <c r="H220" s="281">
        <v>63</v>
      </c>
      <c r="I220" s="278">
        <v>0</v>
      </c>
      <c r="J220" s="278">
        <v>5</v>
      </c>
      <c r="K220" s="280">
        <v>0.92647058823529416</v>
      </c>
      <c r="L220" s="280">
        <v>0</v>
      </c>
      <c r="M220" s="280">
        <v>7.3529411764705885E-2</v>
      </c>
      <c r="N220" s="282" t="s">
        <v>913</v>
      </c>
      <c r="O220" s="278">
        <v>19</v>
      </c>
      <c r="P220" s="283">
        <v>0.41205882352941209</v>
      </c>
      <c r="Q220" s="280">
        <v>7.8235294117647056</v>
      </c>
      <c r="R220" s="284" t="s">
        <v>5202</v>
      </c>
      <c r="S220" s="285" t="s">
        <v>915</v>
      </c>
      <c r="T220" s="278">
        <v>15</v>
      </c>
      <c r="U220" s="283">
        <v>0.48352941176470604</v>
      </c>
      <c r="V220" s="280">
        <v>7.25</v>
      </c>
      <c r="W220" s="284" t="s">
        <v>5203</v>
      </c>
      <c r="X220" s="286" t="s">
        <v>912</v>
      </c>
      <c r="Y220" s="278">
        <v>8</v>
      </c>
      <c r="Z220" s="283">
        <v>0.3552941176470587</v>
      </c>
      <c r="AA220" s="280">
        <v>2.8235294117647061</v>
      </c>
      <c r="AB220" s="284" t="s">
        <v>5204</v>
      </c>
      <c r="AC220" s="287" t="s">
        <v>914</v>
      </c>
      <c r="AD220" s="278">
        <v>24</v>
      </c>
      <c r="AE220" s="283">
        <v>0.54588235294117649</v>
      </c>
      <c r="AF220" s="280">
        <v>13.088235294117647</v>
      </c>
      <c r="AG220" s="250" t="s">
        <v>5205</v>
      </c>
    </row>
    <row r="221" spans="1:33" x14ac:dyDescent="0.25">
      <c r="A221" s="248" t="s">
        <v>343</v>
      </c>
      <c r="B221" s="276" t="s">
        <v>5201</v>
      </c>
      <c r="C221" s="250" t="s">
        <v>1245</v>
      </c>
      <c r="D221" s="277">
        <v>81</v>
      </c>
      <c r="E221" s="278">
        <v>66</v>
      </c>
      <c r="F221" s="279">
        <v>53.872345679012369</v>
      </c>
      <c r="G221" s="280">
        <v>35.555555555555557</v>
      </c>
      <c r="H221" s="281">
        <v>67</v>
      </c>
      <c r="I221" s="278">
        <v>0</v>
      </c>
      <c r="J221" s="278">
        <v>14</v>
      </c>
      <c r="K221" s="280">
        <v>0.8271604938271605</v>
      </c>
      <c r="L221" s="280">
        <v>0</v>
      </c>
      <c r="M221" s="280">
        <v>0.1728395061728395</v>
      </c>
      <c r="N221" s="282" t="s">
        <v>913</v>
      </c>
      <c r="O221" s="278">
        <v>19</v>
      </c>
      <c r="P221" s="283">
        <v>0.48654320987654315</v>
      </c>
      <c r="Q221" s="280">
        <v>9.2469135802469129</v>
      </c>
      <c r="R221" s="284" t="s">
        <v>5202</v>
      </c>
      <c r="S221" s="285" t="s">
        <v>915</v>
      </c>
      <c r="T221" s="278">
        <v>15</v>
      </c>
      <c r="U221" s="283">
        <v>0.56740740740740736</v>
      </c>
      <c r="V221" s="280">
        <v>8.5061728395061724</v>
      </c>
      <c r="W221" s="284" t="s">
        <v>5203</v>
      </c>
      <c r="X221" s="286" t="s">
        <v>912</v>
      </c>
      <c r="Y221" s="278">
        <v>8</v>
      </c>
      <c r="Z221" s="283">
        <v>0.42469135802469143</v>
      </c>
      <c r="AA221" s="280">
        <v>3.382716049382716</v>
      </c>
      <c r="AB221" s="284" t="s">
        <v>5204</v>
      </c>
      <c r="AC221" s="287" t="s">
        <v>914</v>
      </c>
      <c r="AD221" s="278">
        <v>24</v>
      </c>
      <c r="AE221" s="283">
        <v>0.60185185185185208</v>
      </c>
      <c r="AF221" s="280">
        <v>14.419753086419753</v>
      </c>
      <c r="AG221" s="250" t="s">
        <v>5205</v>
      </c>
    </row>
    <row r="222" spans="1:33" x14ac:dyDescent="0.25">
      <c r="A222" s="248" t="s">
        <v>344</v>
      </c>
      <c r="B222" s="276" t="s">
        <v>5201</v>
      </c>
      <c r="C222" s="250" t="s">
        <v>1246</v>
      </c>
      <c r="D222" s="277">
        <v>91</v>
      </c>
      <c r="E222" s="278">
        <v>66</v>
      </c>
      <c r="F222" s="279">
        <v>42.323516483516471</v>
      </c>
      <c r="G222" s="280">
        <v>27.934065934065934</v>
      </c>
      <c r="H222" s="281">
        <v>87</v>
      </c>
      <c r="I222" s="278">
        <v>0</v>
      </c>
      <c r="J222" s="278">
        <v>4</v>
      </c>
      <c r="K222" s="280">
        <v>0.95604395604395609</v>
      </c>
      <c r="L222" s="280">
        <v>0</v>
      </c>
      <c r="M222" s="280">
        <v>4.3956043956043959E-2</v>
      </c>
      <c r="N222" s="282" t="s">
        <v>913</v>
      </c>
      <c r="O222" s="278">
        <v>19</v>
      </c>
      <c r="P222" s="283">
        <v>0.39945054945054936</v>
      </c>
      <c r="Q222" s="280">
        <v>7.5934065934065931</v>
      </c>
      <c r="R222" s="284" t="s">
        <v>5202</v>
      </c>
      <c r="S222" s="285" t="s">
        <v>915</v>
      </c>
      <c r="T222" s="278">
        <v>15</v>
      </c>
      <c r="U222" s="283">
        <v>0.40868131868131891</v>
      </c>
      <c r="V222" s="280">
        <v>6.1318681318681323</v>
      </c>
      <c r="W222" s="284" t="s">
        <v>5203</v>
      </c>
      <c r="X222" s="286" t="s">
        <v>912</v>
      </c>
      <c r="Y222" s="278">
        <v>8</v>
      </c>
      <c r="Z222" s="283">
        <v>0.30318681318681306</v>
      </c>
      <c r="AA222" s="280">
        <v>2.4065934065934065</v>
      </c>
      <c r="AB222" s="284" t="s">
        <v>5204</v>
      </c>
      <c r="AC222" s="287" t="s">
        <v>914</v>
      </c>
      <c r="AD222" s="278">
        <v>24</v>
      </c>
      <c r="AE222" s="283">
        <v>0.49274725274725284</v>
      </c>
      <c r="AF222" s="280">
        <v>11.802197802197803</v>
      </c>
      <c r="AG222" s="250" t="s">
        <v>5205</v>
      </c>
    </row>
    <row r="223" spans="1:33" x14ac:dyDescent="0.25">
      <c r="A223" s="248" t="s">
        <v>345</v>
      </c>
      <c r="B223" s="276" t="s">
        <v>5201</v>
      </c>
      <c r="C223" s="250" t="s">
        <v>1247</v>
      </c>
      <c r="D223" s="277">
        <v>173</v>
      </c>
      <c r="E223" s="278">
        <v>66</v>
      </c>
      <c r="F223" s="279">
        <v>45.883468208092488</v>
      </c>
      <c r="G223" s="280">
        <v>30.283236994219653</v>
      </c>
      <c r="H223" s="281">
        <v>161</v>
      </c>
      <c r="I223" s="278">
        <v>0</v>
      </c>
      <c r="J223" s="278">
        <v>12</v>
      </c>
      <c r="K223" s="280">
        <v>0.93063583815028905</v>
      </c>
      <c r="L223" s="280">
        <v>0</v>
      </c>
      <c r="M223" s="280">
        <v>6.9364161849710976E-2</v>
      </c>
      <c r="N223" s="282" t="s">
        <v>913</v>
      </c>
      <c r="O223" s="278">
        <v>19</v>
      </c>
      <c r="P223" s="283">
        <v>0.42277456647398842</v>
      </c>
      <c r="Q223" s="280">
        <v>8.0289017341040463</v>
      </c>
      <c r="R223" s="284" t="s">
        <v>5202</v>
      </c>
      <c r="S223" s="285" t="s">
        <v>915</v>
      </c>
      <c r="T223" s="278">
        <v>15</v>
      </c>
      <c r="U223" s="283">
        <v>0.44560693641618493</v>
      </c>
      <c r="V223" s="280">
        <v>6.6820809248554918</v>
      </c>
      <c r="W223" s="284" t="s">
        <v>5203</v>
      </c>
      <c r="X223" s="286" t="s">
        <v>912</v>
      </c>
      <c r="Y223" s="278">
        <v>8</v>
      </c>
      <c r="Z223" s="283">
        <v>0.36387283236994272</v>
      </c>
      <c r="AA223" s="280">
        <v>2.8901734104046244</v>
      </c>
      <c r="AB223" s="284" t="s">
        <v>5204</v>
      </c>
      <c r="AC223" s="287" t="s">
        <v>914</v>
      </c>
      <c r="AD223" s="278">
        <v>24</v>
      </c>
      <c r="AE223" s="283">
        <v>0.52942196531791885</v>
      </c>
      <c r="AF223" s="280">
        <v>12.682080924855491</v>
      </c>
      <c r="AG223" s="250" t="s">
        <v>5205</v>
      </c>
    </row>
    <row r="224" spans="1:33" x14ac:dyDescent="0.25">
      <c r="A224" s="248" t="s">
        <v>346</v>
      </c>
      <c r="B224" s="276" t="s">
        <v>5201</v>
      </c>
      <c r="C224" s="250" t="s">
        <v>1248</v>
      </c>
      <c r="D224" s="277">
        <v>132</v>
      </c>
      <c r="E224" s="278">
        <v>66</v>
      </c>
      <c r="F224" s="279">
        <v>51.824924242424252</v>
      </c>
      <c r="G224" s="280">
        <v>34.204545454545453</v>
      </c>
      <c r="H224" s="281">
        <v>114</v>
      </c>
      <c r="I224" s="278">
        <v>0</v>
      </c>
      <c r="J224" s="278">
        <v>18</v>
      </c>
      <c r="K224" s="280">
        <v>0.86363636363636365</v>
      </c>
      <c r="L224" s="280">
        <v>0</v>
      </c>
      <c r="M224" s="280">
        <v>0.13636363636363635</v>
      </c>
      <c r="N224" s="282" t="s">
        <v>913</v>
      </c>
      <c r="O224" s="278">
        <v>19</v>
      </c>
      <c r="P224" s="283">
        <v>0.46583333333333332</v>
      </c>
      <c r="Q224" s="280">
        <v>8.8560606060606055</v>
      </c>
      <c r="R224" s="284" t="s">
        <v>5202</v>
      </c>
      <c r="S224" s="285" t="s">
        <v>915</v>
      </c>
      <c r="T224" s="278">
        <v>15</v>
      </c>
      <c r="U224" s="283">
        <v>0.51287878787878793</v>
      </c>
      <c r="V224" s="280">
        <v>7.6893939393939394</v>
      </c>
      <c r="W224" s="284" t="s">
        <v>5203</v>
      </c>
      <c r="X224" s="286" t="s">
        <v>912</v>
      </c>
      <c r="Y224" s="278">
        <v>8</v>
      </c>
      <c r="Z224" s="283">
        <v>0.42492424242424287</v>
      </c>
      <c r="AA224" s="280">
        <v>3.3787878787878789</v>
      </c>
      <c r="AB224" s="284" t="s">
        <v>5204</v>
      </c>
      <c r="AC224" s="287" t="s">
        <v>914</v>
      </c>
      <c r="AD224" s="278">
        <v>24</v>
      </c>
      <c r="AE224" s="283">
        <v>0.59583333333333321</v>
      </c>
      <c r="AF224" s="280">
        <v>14.280303030303031</v>
      </c>
      <c r="AG224" s="250" t="s">
        <v>5205</v>
      </c>
    </row>
    <row r="225" spans="1:33" x14ac:dyDescent="0.25">
      <c r="A225" s="248" t="s">
        <v>347</v>
      </c>
      <c r="B225" s="276" t="s">
        <v>5201</v>
      </c>
      <c r="C225" s="250" t="s">
        <v>1249</v>
      </c>
      <c r="D225" s="277">
        <v>89</v>
      </c>
      <c r="E225" s="278">
        <v>66</v>
      </c>
      <c r="F225" s="279">
        <v>38.423370786516855</v>
      </c>
      <c r="G225" s="280">
        <v>25.359550561797754</v>
      </c>
      <c r="H225" s="281">
        <v>87</v>
      </c>
      <c r="I225" s="278">
        <v>0</v>
      </c>
      <c r="J225" s="278">
        <v>2</v>
      </c>
      <c r="K225" s="280">
        <v>0.97752808988764039</v>
      </c>
      <c r="L225" s="280">
        <v>0</v>
      </c>
      <c r="M225" s="280">
        <v>2.247191011235955E-2</v>
      </c>
      <c r="N225" s="282" t="s">
        <v>913</v>
      </c>
      <c r="O225" s="278">
        <v>19</v>
      </c>
      <c r="P225" s="283">
        <v>0.37550561797752841</v>
      </c>
      <c r="Q225" s="280">
        <v>7.1348314606741576</v>
      </c>
      <c r="R225" s="284" t="s">
        <v>5202</v>
      </c>
      <c r="S225" s="285" t="s">
        <v>915</v>
      </c>
      <c r="T225" s="278">
        <v>15</v>
      </c>
      <c r="U225" s="283">
        <v>0.38797752808988739</v>
      </c>
      <c r="V225" s="280">
        <v>5.8202247191011232</v>
      </c>
      <c r="W225" s="284" t="s">
        <v>5203</v>
      </c>
      <c r="X225" s="286" t="s">
        <v>912</v>
      </c>
      <c r="Y225" s="278">
        <v>8</v>
      </c>
      <c r="Z225" s="283">
        <v>0.28348314606741559</v>
      </c>
      <c r="AA225" s="280">
        <v>2.2471910112359552</v>
      </c>
      <c r="AB225" s="284" t="s">
        <v>5204</v>
      </c>
      <c r="AC225" s="287" t="s">
        <v>914</v>
      </c>
      <c r="AD225" s="278">
        <v>24</v>
      </c>
      <c r="AE225" s="283">
        <v>0.42404494382022451</v>
      </c>
      <c r="AF225" s="280">
        <v>10.157303370786517</v>
      </c>
      <c r="AG225" s="250" t="s">
        <v>5205</v>
      </c>
    </row>
    <row r="226" spans="1:33" x14ac:dyDescent="0.25">
      <c r="A226" s="248" t="s">
        <v>348</v>
      </c>
      <c r="B226" s="276" t="s">
        <v>5201</v>
      </c>
      <c r="C226" s="250" t="s">
        <v>1250</v>
      </c>
      <c r="D226" s="277">
        <v>120</v>
      </c>
      <c r="E226" s="278">
        <v>66</v>
      </c>
      <c r="F226" s="279">
        <v>56.89383333333334</v>
      </c>
      <c r="G226" s="280">
        <v>37.549999999999997</v>
      </c>
      <c r="H226" s="281">
        <v>92</v>
      </c>
      <c r="I226" s="278">
        <v>0</v>
      </c>
      <c r="J226" s="278">
        <v>28</v>
      </c>
      <c r="K226" s="280">
        <v>0.76666666666666672</v>
      </c>
      <c r="L226" s="280">
        <v>0</v>
      </c>
      <c r="M226" s="280">
        <v>0.23333333333333334</v>
      </c>
      <c r="N226" s="282" t="s">
        <v>913</v>
      </c>
      <c r="O226" s="278">
        <v>19</v>
      </c>
      <c r="P226" s="283">
        <v>0.53083333333333327</v>
      </c>
      <c r="Q226" s="280">
        <v>10.091666666666667</v>
      </c>
      <c r="R226" s="284" t="s">
        <v>5202</v>
      </c>
      <c r="S226" s="285" t="s">
        <v>915</v>
      </c>
      <c r="T226" s="278">
        <v>15</v>
      </c>
      <c r="U226" s="283">
        <v>0.55908333333333349</v>
      </c>
      <c r="V226" s="280">
        <v>8.3833333333333329</v>
      </c>
      <c r="W226" s="284" t="s">
        <v>5203</v>
      </c>
      <c r="X226" s="286" t="s">
        <v>912</v>
      </c>
      <c r="Y226" s="278">
        <v>8</v>
      </c>
      <c r="Z226" s="283">
        <v>0.44741666666666724</v>
      </c>
      <c r="AA226" s="280">
        <v>3.5583333333333331</v>
      </c>
      <c r="AB226" s="284" t="s">
        <v>5204</v>
      </c>
      <c r="AC226" s="287" t="s">
        <v>914</v>
      </c>
      <c r="AD226" s="278">
        <v>24</v>
      </c>
      <c r="AE226" s="283">
        <v>0.64691666666666658</v>
      </c>
      <c r="AF226" s="280">
        <v>15.516666666666667</v>
      </c>
      <c r="AG226" s="250" t="s">
        <v>5205</v>
      </c>
    </row>
    <row r="227" spans="1:33" x14ac:dyDescent="0.25">
      <c r="A227" s="248" t="s">
        <v>349</v>
      </c>
      <c r="B227" s="276" t="s">
        <v>5201</v>
      </c>
      <c r="C227" s="250" t="s">
        <v>1251</v>
      </c>
      <c r="D227" s="277">
        <v>79</v>
      </c>
      <c r="E227" s="278">
        <v>66</v>
      </c>
      <c r="F227" s="279">
        <v>52.780886075949375</v>
      </c>
      <c r="G227" s="280">
        <v>34.835443037974684</v>
      </c>
      <c r="H227" s="281">
        <v>69</v>
      </c>
      <c r="I227" s="278">
        <v>0</v>
      </c>
      <c r="J227" s="278">
        <v>10</v>
      </c>
      <c r="K227" s="280">
        <v>0.87341772151898733</v>
      </c>
      <c r="L227" s="280">
        <v>0</v>
      </c>
      <c r="M227" s="280">
        <v>0.12658227848101267</v>
      </c>
      <c r="N227" s="282" t="s">
        <v>913</v>
      </c>
      <c r="O227" s="278">
        <v>19</v>
      </c>
      <c r="P227" s="283">
        <v>0.48569620253164525</v>
      </c>
      <c r="Q227" s="280">
        <v>9.2278481012658222</v>
      </c>
      <c r="R227" s="284" t="s">
        <v>5202</v>
      </c>
      <c r="S227" s="285" t="s">
        <v>915</v>
      </c>
      <c r="T227" s="278">
        <v>15</v>
      </c>
      <c r="U227" s="283">
        <v>0.54999999999999993</v>
      </c>
      <c r="V227" s="280">
        <v>8.2531645569620249</v>
      </c>
      <c r="W227" s="284" t="s">
        <v>5203</v>
      </c>
      <c r="X227" s="286" t="s">
        <v>912</v>
      </c>
      <c r="Y227" s="278">
        <v>8</v>
      </c>
      <c r="Z227" s="283">
        <v>0.37620253164556944</v>
      </c>
      <c r="AA227" s="280">
        <v>2.9873417721518987</v>
      </c>
      <c r="AB227" s="284" t="s">
        <v>5204</v>
      </c>
      <c r="AC227" s="287" t="s">
        <v>914</v>
      </c>
      <c r="AD227" s="278">
        <v>24</v>
      </c>
      <c r="AE227" s="283">
        <v>0.59962025316455714</v>
      </c>
      <c r="AF227" s="280">
        <v>14.367088607594937</v>
      </c>
      <c r="AG227" s="250" t="s">
        <v>5205</v>
      </c>
    </row>
    <row r="228" spans="1:33" x14ac:dyDescent="0.25">
      <c r="A228" s="248" t="s">
        <v>350</v>
      </c>
      <c r="B228" s="276" t="s">
        <v>5201</v>
      </c>
      <c r="C228" s="250" t="s">
        <v>1252</v>
      </c>
      <c r="D228" s="277">
        <v>164</v>
      </c>
      <c r="E228" s="278">
        <v>66</v>
      </c>
      <c r="F228" s="279">
        <v>47.680792682926864</v>
      </c>
      <c r="G228" s="280">
        <v>31.469512195121951</v>
      </c>
      <c r="H228" s="281">
        <v>153</v>
      </c>
      <c r="I228" s="278">
        <v>0</v>
      </c>
      <c r="J228" s="278">
        <v>11</v>
      </c>
      <c r="K228" s="280">
        <v>0.93292682926829273</v>
      </c>
      <c r="L228" s="280">
        <v>0</v>
      </c>
      <c r="M228" s="280">
        <v>6.7073170731707321E-2</v>
      </c>
      <c r="N228" s="282" t="s">
        <v>913</v>
      </c>
      <c r="O228" s="278">
        <v>19</v>
      </c>
      <c r="P228" s="283">
        <v>0.44634146341463427</v>
      </c>
      <c r="Q228" s="280">
        <v>8.4817073170731714</v>
      </c>
      <c r="R228" s="284" t="s">
        <v>5202</v>
      </c>
      <c r="S228" s="285" t="s">
        <v>915</v>
      </c>
      <c r="T228" s="278">
        <v>15</v>
      </c>
      <c r="U228" s="283">
        <v>0.4832317073170731</v>
      </c>
      <c r="V228" s="280">
        <v>7.2378048780487809</v>
      </c>
      <c r="W228" s="284" t="s">
        <v>5203</v>
      </c>
      <c r="X228" s="286" t="s">
        <v>912</v>
      </c>
      <c r="Y228" s="278">
        <v>8</v>
      </c>
      <c r="Z228" s="283">
        <v>0.35829268292682964</v>
      </c>
      <c r="AA228" s="280">
        <v>2.8475609756097562</v>
      </c>
      <c r="AB228" s="284" t="s">
        <v>5204</v>
      </c>
      <c r="AC228" s="287" t="s">
        <v>914</v>
      </c>
      <c r="AD228" s="278">
        <v>24</v>
      </c>
      <c r="AE228" s="283">
        <v>0.53798780487804865</v>
      </c>
      <c r="AF228" s="280">
        <v>12.902439024390244</v>
      </c>
      <c r="AG228" s="250" t="s">
        <v>5205</v>
      </c>
    </row>
    <row r="229" spans="1:33" x14ac:dyDescent="0.25">
      <c r="A229" s="248" t="s">
        <v>981</v>
      </c>
      <c r="B229" s="276" t="s">
        <v>5201</v>
      </c>
      <c r="C229" s="250" t="s">
        <v>1253</v>
      </c>
      <c r="D229" s="277">
        <v>73</v>
      </c>
      <c r="E229" s="278">
        <v>66</v>
      </c>
      <c r="F229" s="279">
        <v>48.152739726027399</v>
      </c>
      <c r="G229" s="280">
        <v>31.780821917808218</v>
      </c>
      <c r="H229" s="281">
        <v>68</v>
      </c>
      <c r="I229" s="278">
        <v>0</v>
      </c>
      <c r="J229" s="278">
        <v>5</v>
      </c>
      <c r="K229" s="280">
        <v>0.93150684931506844</v>
      </c>
      <c r="L229" s="280">
        <v>0</v>
      </c>
      <c r="M229" s="280">
        <v>6.8493150684931503E-2</v>
      </c>
      <c r="N229" s="282" t="s">
        <v>913</v>
      </c>
      <c r="O229" s="278">
        <v>19</v>
      </c>
      <c r="P229" s="283">
        <v>0.4531506849315069</v>
      </c>
      <c r="Q229" s="280">
        <v>8.6027397260273979</v>
      </c>
      <c r="R229" s="284" t="s">
        <v>5202</v>
      </c>
      <c r="S229" s="285" t="s">
        <v>915</v>
      </c>
      <c r="T229" s="278">
        <v>15</v>
      </c>
      <c r="U229" s="283">
        <v>0.46068493150684908</v>
      </c>
      <c r="V229" s="280">
        <v>6.9178082191780819</v>
      </c>
      <c r="W229" s="284" t="s">
        <v>5203</v>
      </c>
      <c r="X229" s="286" t="s">
        <v>912</v>
      </c>
      <c r="Y229" s="278">
        <v>8</v>
      </c>
      <c r="Z229" s="283">
        <v>0.39095890410958906</v>
      </c>
      <c r="AA229" s="280">
        <v>3.1095890410958904</v>
      </c>
      <c r="AB229" s="284" t="s">
        <v>5204</v>
      </c>
      <c r="AC229" s="287" t="s">
        <v>914</v>
      </c>
      <c r="AD229" s="278">
        <v>24</v>
      </c>
      <c r="AE229" s="283">
        <v>0.54835616438356161</v>
      </c>
      <c r="AF229" s="280">
        <v>13.150684931506849</v>
      </c>
      <c r="AG229" s="250" t="s">
        <v>5205</v>
      </c>
    </row>
    <row r="230" spans="1:33" x14ac:dyDescent="0.25">
      <c r="A230" s="248" t="s">
        <v>351</v>
      </c>
      <c r="B230" s="276" t="s">
        <v>5201</v>
      </c>
      <c r="C230" s="250" t="s">
        <v>1254</v>
      </c>
      <c r="D230" s="277">
        <v>196</v>
      </c>
      <c r="E230" s="278">
        <v>66</v>
      </c>
      <c r="F230" s="279">
        <v>61.92030612244902</v>
      </c>
      <c r="G230" s="280">
        <v>40.867346938775512</v>
      </c>
      <c r="H230" s="281">
        <v>136</v>
      </c>
      <c r="I230" s="278">
        <v>0</v>
      </c>
      <c r="J230" s="278">
        <v>60</v>
      </c>
      <c r="K230" s="280">
        <v>0.69387755102040816</v>
      </c>
      <c r="L230" s="280">
        <v>0</v>
      </c>
      <c r="M230" s="280">
        <v>0.30612244897959184</v>
      </c>
      <c r="N230" s="282" t="s">
        <v>913</v>
      </c>
      <c r="O230" s="278">
        <v>19</v>
      </c>
      <c r="P230" s="283">
        <v>0.55709183673469442</v>
      </c>
      <c r="Q230" s="280">
        <v>10.591836734693878</v>
      </c>
      <c r="R230" s="284" t="s">
        <v>5202</v>
      </c>
      <c r="S230" s="285" t="s">
        <v>915</v>
      </c>
      <c r="T230" s="278">
        <v>15</v>
      </c>
      <c r="U230" s="283">
        <v>0.65362244897959187</v>
      </c>
      <c r="V230" s="280">
        <v>9.8061224489795915</v>
      </c>
      <c r="W230" s="284" t="s">
        <v>5203</v>
      </c>
      <c r="X230" s="286" t="s">
        <v>912</v>
      </c>
      <c r="Y230" s="278">
        <v>8</v>
      </c>
      <c r="Z230" s="283">
        <v>0.50234693877550995</v>
      </c>
      <c r="AA230" s="280">
        <v>4</v>
      </c>
      <c r="AB230" s="284" t="s">
        <v>5204</v>
      </c>
      <c r="AC230" s="287" t="s">
        <v>914</v>
      </c>
      <c r="AD230" s="278">
        <v>24</v>
      </c>
      <c r="AE230" s="283">
        <v>0.68632653061224491</v>
      </c>
      <c r="AF230" s="280">
        <v>16.469387755102041</v>
      </c>
      <c r="AG230" s="250" t="s">
        <v>5205</v>
      </c>
    </row>
    <row r="231" spans="1:33" x14ac:dyDescent="0.25">
      <c r="A231" s="248" t="s">
        <v>352</v>
      </c>
      <c r="B231" s="276" t="s">
        <v>5201</v>
      </c>
      <c r="C231" s="250" t="s">
        <v>1256</v>
      </c>
      <c r="D231" s="277">
        <v>105</v>
      </c>
      <c r="E231" s="278">
        <v>66</v>
      </c>
      <c r="F231" s="279">
        <v>48.39800000000001</v>
      </c>
      <c r="G231" s="280">
        <v>31.942857142857143</v>
      </c>
      <c r="H231" s="281">
        <v>92</v>
      </c>
      <c r="I231" s="278">
        <v>0</v>
      </c>
      <c r="J231" s="278">
        <v>13</v>
      </c>
      <c r="K231" s="280">
        <v>0.87619047619047619</v>
      </c>
      <c r="L231" s="280">
        <v>0</v>
      </c>
      <c r="M231" s="280">
        <v>0.12380952380952381</v>
      </c>
      <c r="N231" s="282" t="s">
        <v>913</v>
      </c>
      <c r="O231" s="278">
        <v>19</v>
      </c>
      <c r="P231" s="283">
        <v>0.45104761904761886</v>
      </c>
      <c r="Q231" s="280">
        <v>8.5619047619047617</v>
      </c>
      <c r="R231" s="284" t="s">
        <v>5202</v>
      </c>
      <c r="S231" s="285" t="s">
        <v>915</v>
      </c>
      <c r="T231" s="278">
        <v>15</v>
      </c>
      <c r="U231" s="283">
        <v>0.48400000000000015</v>
      </c>
      <c r="V231" s="280">
        <v>7.2666666666666666</v>
      </c>
      <c r="W231" s="284" t="s">
        <v>5203</v>
      </c>
      <c r="X231" s="286" t="s">
        <v>912</v>
      </c>
      <c r="Y231" s="278">
        <v>8</v>
      </c>
      <c r="Z231" s="283">
        <v>0.38580952380952394</v>
      </c>
      <c r="AA231" s="280">
        <v>3.0666666666666669</v>
      </c>
      <c r="AB231" s="284" t="s">
        <v>5204</v>
      </c>
      <c r="AC231" s="287" t="s">
        <v>914</v>
      </c>
      <c r="AD231" s="278">
        <v>24</v>
      </c>
      <c r="AE231" s="283">
        <v>0.54457142857142893</v>
      </c>
      <c r="AF231" s="280">
        <v>13.047619047619047</v>
      </c>
      <c r="AG231" s="250" t="s">
        <v>5205</v>
      </c>
    </row>
    <row r="232" spans="1:33" x14ac:dyDescent="0.25">
      <c r="A232" s="248" t="s">
        <v>353</v>
      </c>
      <c r="B232" s="276" t="s">
        <v>5201</v>
      </c>
      <c r="C232" s="250" t="s">
        <v>1257</v>
      </c>
      <c r="D232" s="277">
        <v>122</v>
      </c>
      <c r="E232" s="278">
        <v>66</v>
      </c>
      <c r="F232" s="279">
        <v>47.392131147540987</v>
      </c>
      <c r="G232" s="280">
        <v>31.278688524590162</v>
      </c>
      <c r="H232" s="281">
        <v>115</v>
      </c>
      <c r="I232" s="278">
        <v>0</v>
      </c>
      <c r="J232" s="278">
        <v>7</v>
      </c>
      <c r="K232" s="280">
        <v>0.94262295081967218</v>
      </c>
      <c r="L232" s="280">
        <v>0</v>
      </c>
      <c r="M232" s="280">
        <v>5.737704918032787E-2</v>
      </c>
      <c r="N232" s="282" t="s">
        <v>913</v>
      </c>
      <c r="O232" s="278">
        <v>19</v>
      </c>
      <c r="P232" s="283">
        <v>0.45795081967213114</v>
      </c>
      <c r="Q232" s="280">
        <v>8.7049180327868854</v>
      </c>
      <c r="R232" s="284" t="s">
        <v>5202</v>
      </c>
      <c r="S232" s="285" t="s">
        <v>915</v>
      </c>
      <c r="T232" s="278">
        <v>15</v>
      </c>
      <c r="U232" s="283">
        <v>0.46672131147540985</v>
      </c>
      <c r="V232" s="280">
        <v>7</v>
      </c>
      <c r="W232" s="284" t="s">
        <v>5203</v>
      </c>
      <c r="X232" s="286" t="s">
        <v>912</v>
      </c>
      <c r="Y232" s="278">
        <v>8</v>
      </c>
      <c r="Z232" s="283">
        <v>0.35163934426229532</v>
      </c>
      <c r="AA232" s="280">
        <v>2.7950819672131146</v>
      </c>
      <c r="AB232" s="284" t="s">
        <v>5204</v>
      </c>
      <c r="AC232" s="287" t="s">
        <v>914</v>
      </c>
      <c r="AD232" s="278">
        <v>24</v>
      </c>
      <c r="AE232" s="283">
        <v>0.53352459016393483</v>
      </c>
      <c r="AF232" s="280">
        <v>12.778688524590164</v>
      </c>
      <c r="AG232" s="250" t="s">
        <v>5205</v>
      </c>
    </row>
    <row r="233" spans="1:33" x14ac:dyDescent="0.25">
      <c r="A233" s="248" t="s">
        <v>354</v>
      </c>
      <c r="B233" s="276" t="s">
        <v>5201</v>
      </c>
      <c r="C233" s="250" t="s">
        <v>5214</v>
      </c>
      <c r="D233" s="277">
        <v>64</v>
      </c>
      <c r="E233" s="278">
        <v>66</v>
      </c>
      <c r="F233" s="279">
        <v>45.99890624999999</v>
      </c>
      <c r="G233" s="280">
        <v>30.359375</v>
      </c>
      <c r="H233" s="281">
        <v>59</v>
      </c>
      <c r="I233" s="278">
        <v>0</v>
      </c>
      <c r="J233" s="278">
        <v>5</v>
      </c>
      <c r="K233" s="280">
        <v>0.921875</v>
      </c>
      <c r="L233" s="280">
        <v>0</v>
      </c>
      <c r="M233" s="280">
        <v>7.8125E-2</v>
      </c>
      <c r="N233" s="282" t="s">
        <v>913</v>
      </c>
      <c r="O233" s="278">
        <v>19</v>
      </c>
      <c r="P233" s="283">
        <v>0.45593750000000022</v>
      </c>
      <c r="Q233" s="280">
        <v>8.671875</v>
      </c>
      <c r="R233" s="284" t="s">
        <v>5202</v>
      </c>
      <c r="S233" s="285" t="s">
        <v>915</v>
      </c>
      <c r="T233" s="278">
        <v>15</v>
      </c>
      <c r="U233" s="283">
        <v>0.43312499999999976</v>
      </c>
      <c r="V233" s="280">
        <v>6.5</v>
      </c>
      <c r="W233" s="284" t="s">
        <v>5203</v>
      </c>
      <c r="X233" s="286" t="s">
        <v>912</v>
      </c>
      <c r="Y233" s="278">
        <v>8</v>
      </c>
      <c r="Z233" s="283">
        <v>0.34093749999999995</v>
      </c>
      <c r="AA233" s="280">
        <v>2.703125</v>
      </c>
      <c r="AB233" s="284" t="s">
        <v>5204</v>
      </c>
      <c r="AC233" s="287" t="s">
        <v>914</v>
      </c>
      <c r="AD233" s="278">
        <v>24</v>
      </c>
      <c r="AE233" s="283">
        <v>0.52093750000000016</v>
      </c>
      <c r="AF233" s="280">
        <v>12.484375</v>
      </c>
      <c r="AG233" s="250" t="s">
        <v>5205</v>
      </c>
    </row>
    <row r="234" spans="1:33" x14ac:dyDescent="0.25">
      <c r="A234" s="248" t="s">
        <v>355</v>
      </c>
      <c r="B234" s="276" t="s">
        <v>5201</v>
      </c>
      <c r="C234" s="250" t="s">
        <v>1258</v>
      </c>
      <c r="D234" s="277">
        <v>62</v>
      </c>
      <c r="E234" s="278">
        <v>66</v>
      </c>
      <c r="F234" s="279">
        <v>49.608548387096775</v>
      </c>
      <c r="G234" s="280">
        <v>32.741935483870968</v>
      </c>
      <c r="H234" s="281">
        <v>56</v>
      </c>
      <c r="I234" s="278">
        <v>0</v>
      </c>
      <c r="J234" s="278">
        <v>6</v>
      </c>
      <c r="K234" s="280">
        <v>0.90322580645161288</v>
      </c>
      <c r="L234" s="280">
        <v>0</v>
      </c>
      <c r="M234" s="280">
        <v>9.6774193548387094E-2</v>
      </c>
      <c r="N234" s="282" t="s">
        <v>913</v>
      </c>
      <c r="O234" s="278">
        <v>19</v>
      </c>
      <c r="P234" s="283">
        <v>0.4719354838709679</v>
      </c>
      <c r="Q234" s="280">
        <v>8.9677419354838701</v>
      </c>
      <c r="R234" s="284" t="s">
        <v>5202</v>
      </c>
      <c r="S234" s="285" t="s">
        <v>915</v>
      </c>
      <c r="T234" s="278">
        <v>15</v>
      </c>
      <c r="U234" s="283">
        <v>0.47580645161290325</v>
      </c>
      <c r="V234" s="280">
        <v>7.145161290322581</v>
      </c>
      <c r="W234" s="284" t="s">
        <v>5203</v>
      </c>
      <c r="X234" s="286" t="s">
        <v>912</v>
      </c>
      <c r="Y234" s="278">
        <v>8</v>
      </c>
      <c r="Z234" s="283">
        <v>0.39774193548387105</v>
      </c>
      <c r="AA234" s="280">
        <v>3.161290322580645</v>
      </c>
      <c r="AB234" s="284" t="s">
        <v>5204</v>
      </c>
      <c r="AC234" s="287" t="s">
        <v>914</v>
      </c>
      <c r="AD234" s="278">
        <v>24</v>
      </c>
      <c r="AE234" s="283">
        <v>0.56274193548387108</v>
      </c>
      <c r="AF234" s="280">
        <v>13.46774193548387</v>
      </c>
      <c r="AG234" s="250" t="s">
        <v>5205</v>
      </c>
    </row>
    <row r="235" spans="1:33" x14ac:dyDescent="0.25">
      <c r="A235" s="248" t="s">
        <v>356</v>
      </c>
      <c r="B235" s="276" t="s">
        <v>5201</v>
      </c>
      <c r="C235" s="250" t="s">
        <v>1259</v>
      </c>
      <c r="D235" s="277">
        <v>45</v>
      </c>
      <c r="E235" s="278">
        <v>66</v>
      </c>
      <c r="F235" s="279">
        <v>48.888666666666651</v>
      </c>
      <c r="G235" s="280">
        <v>32.266666666666666</v>
      </c>
      <c r="H235" s="281">
        <v>43</v>
      </c>
      <c r="I235" s="278">
        <v>0</v>
      </c>
      <c r="J235" s="278">
        <v>2</v>
      </c>
      <c r="K235" s="280">
        <v>0.9555555555555556</v>
      </c>
      <c r="L235" s="280">
        <v>0</v>
      </c>
      <c r="M235" s="280">
        <v>4.4444444444444446E-2</v>
      </c>
      <c r="N235" s="282" t="s">
        <v>913</v>
      </c>
      <c r="O235" s="278">
        <v>19</v>
      </c>
      <c r="P235" s="283">
        <v>0.45422222222222242</v>
      </c>
      <c r="Q235" s="280">
        <v>8.6222222222222218</v>
      </c>
      <c r="R235" s="284" t="s">
        <v>5202</v>
      </c>
      <c r="S235" s="285" t="s">
        <v>915</v>
      </c>
      <c r="T235" s="278">
        <v>15</v>
      </c>
      <c r="U235" s="283">
        <v>0.47199999999999981</v>
      </c>
      <c r="V235" s="280">
        <v>7.0888888888888886</v>
      </c>
      <c r="W235" s="284" t="s">
        <v>5203</v>
      </c>
      <c r="X235" s="286" t="s">
        <v>912</v>
      </c>
      <c r="Y235" s="278">
        <v>8</v>
      </c>
      <c r="Z235" s="283">
        <v>0.43577777777777776</v>
      </c>
      <c r="AA235" s="280">
        <v>3.4666666666666668</v>
      </c>
      <c r="AB235" s="284" t="s">
        <v>5204</v>
      </c>
      <c r="AC235" s="287" t="s">
        <v>914</v>
      </c>
      <c r="AD235" s="278">
        <v>24</v>
      </c>
      <c r="AE235" s="283">
        <v>0.54644444444444451</v>
      </c>
      <c r="AF235" s="280">
        <v>13.088888888888889</v>
      </c>
      <c r="AG235" s="250" t="s">
        <v>5205</v>
      </c>
    </row>
    <row r="236" spans="1:33" x14ac:dyDescent="0.25">
      <c r="A236" s="248" t="s">
        <v>357</v>
      </c>
      <c r="B236" s="276" t="s">
        <v>5201</v>
      </c>
      <c r="C236" s="250" t="s">
        <v>1260</v>
      </c>
      <c r="D236" s="277">
        <v>44</v>
      </c>
      <c r="E236" s="278">
        <v>66</v>
      </c>
      <c r="F236" s="279">
        <v>46.280909090909091</v>
      </c>
      <c r="G236" s="280">
        <v>30.545454545454547</v>
      </c>
      <c r="H236" s="281">
        <v>41</v>
      </c>
      <c r="I236" s="278">
        <v>0</v>
      </c>
      <c r="J236" s="278">
        <v>3</v>
      </c>
      <c r="K236" s="280">
        <v>0.93181818181818177</v>
      </c>
      <c r="L236" s="280">
        <v>0</v>
      </c>
      <c r="M236" s="280">
        <v>6.8181818181818177E-2</v>
      </c>
      <c r="N236" s="282" t="s">
        <v>913</v>
      </c>
      <c r="O236" s="278">
        <v>19</v>
      </c>
      <c r="P236" s="283">
        <v>0.4120454545454546</v>
      </c>
      <c r="Q236" s="280">
        <v>7.8181818181818183</v>
      </c>
      <c r="R236" s="284" t="s">
        <v>5202</v>
      </c>
      <c r="S236" s="285" t="s">
        <v>915</v>
      </c>
      <c r="T236" s="278">
        <v>15</v>
      </c>
      <c r="U236" s="283">
        <v>0.42909090909090897</v>
      </c>
      <c r="V236" s="280">
        <v>6.4318181818181817</v>
      </c>
      <c r="W236" s="284" t="s">
        <v>5203</v>
      </c>
      <c r="X236" s="286" t="s">
        <v>912</v>
      </c>
      <c r="Y236" s="278">
        <v>8</v>
      </c>
      <c r="Z236" s="283">
        <v>0.36886363636363656</v>
      </c>
      <c r="AA236" s="280">
        <v>2.9318181818181817</v>
      </c>
      <c r="AB236" s="284" t="s">
        <v>5204</v>
      </c>
      <c r="AC236" s="287" t="s">
        <v>914</v>
      </c>
      <c r="AD236" s="278">
        <v>24</v>
      </c>
      <c r="AE236" s="283">
        <v>0.55749999999999988</v>
      </c>
      <c r="AF236" s="280">
        <v>13.363636363636363</v>
      </c>
      <c r="AG236" s="250" t="s">
        <v>5205</v>
      </c>
    </row>
    <row r="237" spans="1:33" x14ac:dyDescent="0.25">
      <c r="A237" s="248" t="s">
        <v>358</v>
      </c>
      <c r="B237" s="276" t="s">
        <v>5201</v>
      </c>
      <c r="C237" s="250" t="s">
        <v>1261</v>
      </c>
      <c r="D237" s="277">
        <v>85</v>
      </c>
      <c r="E237" s="278">
        <v>66</v>
      </c>
      <c r="F237" s="279">
        <v>48.752352941176468</v>
      </c>
      <c r="G237" s="280">
        <v>32.176470588235297</v>
      </c>
      <c r="H237" s="281">
        <v>76</v>
      </c>
      <c r="I237" s="278">
        <v>0</v>
      </c>
      <c r="J237" s="278">
        <v>9</v>
      </c>
      <c r="K237" s="280">
        <v>0.89411764705882357</v>
      </c>
      <c r="L237" s="280">
        <v>0</v>
      </c>
      <c r="M237" s="280">
        <v>0.10588235294117647</v>
      </c>
      <c r="N237" s="282" t="s">
        <v>913</v>
      </c>
      <c r="O237" s="278">
        <v>19</v>
      </c>
      <c r="P237" s="283">
        <v>0.44600000000000012</v>
      </c>
      <c r="Q237" s="280">
        <v>8.4705882352941178</v>
      </c>
      <c r="R237" s="284" t="s">
        <v>5202</v>
      </c>
      <c r="S237" s="285" t="s">
        <v>915</v>
      </c>
      <c r="T237" s="278">
        <v>15</v>
      </c>
      <c r="U237" s="283">
        <v>0.4844705882352941</v>
      </c>
      <c r="V237" s="280">
        <v>7.2705882352941176</v>
      </c>
      <c r="W237" s="284" t="s">
        <v>5203</v>
      </c>
      <c r="X237" s="286" t="s">
        <v>912</v>
      </c>
      <c r="Y237" s="278">
        <v>8</v>
      </c>
      <c r="Z237" s="283">
        <v>0.36741176470588216</v>
      </c>
      <c r="AA237" s="280">
        <v>2.9176470588235293</v>
      </c>
      <c r="AB237" s="284" t="s">
        <v>5204</v>
      </c>
      <c r="AC237" s="287" t="s">
        <v>914</v>
      </c>
      <c r="AD237" s="278">
        <v>24</v>
      </c>
      <c r="AE237" s="283">
        <v>0.5638823529411765</v>
      </c>
      <c r="AF237" s="280">
        <v>13.517647058823529</v>
      </c>
      <c r="AG237" s="250" t="s">
        <v>5205</v>
      </c>
    </row>
    <row r="238" spans="1:33" x14ac:dyDescent="0.25">
      <c r="A238" s="248" t="s">
        <v>359</v>
      </c>
      <c r="B238" s="276" t="s">
        <v>5201</v>
      </c>
      <c r="C238" s="250" t="s">
        <v>1262</v>
      </c>
      <c r="D238" s="277">
        <v>62</v>
      </c>
      <c r="E238" s="278">
        <v>66</v>
      </c>
      <c r="F238" s="279">
        <v>48.607419354838697</v>
      </c>
      <c r="G238" s="280">
        <v>32.08064516129032</v>
      </c>
      <c r="H238" s="281">
        <v>60</v>
      </c>
      <c r="I238" s="278">
        <v>0</v>
      </c>
      <c r="J238" s="278">
        <v>2</v>
      </c>
      <c r="K238" s="280">
        <v>0.967741935483871</v>
      </c>
      <c r="L238" s="280">
        <v>0</v>
      </c>
      <c r="M238" s="280">
        <v>3.2258064516129031E-2</v>
      </c>
      <c r="N238" s="282" t="s">
        <v>913</v>
      </c>
      <c r="O238" s="278">
        <v>19</v>
      </c>
      <c r="P238" s="283">
        <v>0.43838709677419352</v>
      </c>
      <c r="Q238" s="280">
        <v>8.32258064516129</v>
      </c>
      <c r="R238" s="284" t="s">
        <v>5202</v>
      </c>
      <c r="S238" s="285" t="s">
        <v>915</v>
      </c>
      <c r="T238" s="278">
        <v>15</v>
      </c>
      <c r="U238" s="283">
        <v>0.45870967741935464</v>
      </c>
      <c r="V238" s="280">
        <v>6.870967741935484</v>
      </c>
      <c r="W238" s="284" t="s">
        <v>5203</v>
      </c>
      <c r="X238" s="286" t="s">
        <v>912</v>
      </c>
      <c r="Y238" s="278">
        <v>8</v>
      </c>
      <c r="Z238" s="283">
        <v>0.38919354838709669</v>
      </c>
      <c r="AA238" s="280">
        <v>3.096774193548387</v>
      </c>
      <c r="AB238" s="284" t="s">
        <v>5204</v>
      </c>
      <c r="AC238" s="287" t="s">
        <v>914</v>
      </c>
      <c r="AD238" s="278">
        <v>24</v>
      </c>
      <c r="AE238" s="283">
        <v>0.57516129032258079</v>
      </c>
      <c r="AF238" s="280">
        <v>13.790322580645162</v>
      </c>
      <c r="AG238" s="250" t="s">
        <v>5205</v>
      </c>
    </row>
    <row r="239" spans="1:33" x14ac:dyDescent="0.25">
      <c r="A239" s="248" t="s">
        <v>360</v>
      </c>
      <c r="B239" s="276" t="s">
        <v>5201</v>
      </c>
      <c r="C239" s="250" t="s">
        <v>1263</v>
      </c>
      <c r="D239" s="277">
        <v>108</v>
      </c>
      <c r="E239" s="278">
        <v>66</v>
      </c>
      <c r="F239" s="279">
        <v>53.549722222222243</v>
      </c>
      <c r="G239" s="280">
        <v>35.342592592592595</v>
      </c>
      <c r="H239" s="281">
        <v>96</v>
      </c>
      <c r="I239" s="278">
        <v>0</v>
      </c>
      <c r="J239" s="278">
        <v>12</v>
      </c>
      <c r="K239" s="280">
        <v>0.88888888888888884</v>
      </c>
      <c r="L239" s="280">
        <v>0</v>
      </c>
      <c r="M239" s="280">
        <v>0.1111111111111111</v>
      </c>
      <c r="N239" s="282" t="s">
        <v>913</v>
      </c>
      <c r="O239" s="278">
        <v>19</v>
      </c>
      <c r="P239" s="283">
        <v>0.48222222222222233</v>
      </c>
      <c r="Q239" s="280">
        <v>9.1574074074074066</v>
      </c>
      <c r="R239" s="284" t="s">
        <v>5202</v>
      </c>
      <c r="S239" s="285" t="s">
        <v>915</v>
      </c>
      <c r="T239" s="278">
        <v>15</v>
      </c>
      <c r="U239" s="283">
        <v>0.52981481481481485</v>
      </c>
      <c r="V239" s="280">
        <v>7.9537037037037033</v>
      </c>
      <c r="W239" s="284" t="s">
        <v>5203</v>
      </c>
      <c r="X239" s="286" t="s">
        <v>912</v>
      </c>
      <c r="Y239" s="278">
        <v>8</v>
      </c>
      <c r="Z239" s="283">
        <v>0.44935185185185217</v>
      </c>
      <c r="AA239" s="280">
        <v>3.574074074074074</v>
      </c>
      <c r="AB239" s="284" t="s">
        <v>5204</v>
      </c>
      <c r="AC239" s="287" t="s">
        <v>914</v>
      </c>
      <c r="AD239" s="278">
        <v>24</v>
      </c>
      <c r="AE239" s="283">
        <v>0.61138888888888887</v>
      </c>
      <c r="AF239" s="280">
        <v>14.657407407407407</v>
      </c>
      <c r="AG239" s="250" t="s">
        <v>5205</v>
      </c>
    </row>
    <row r="240" spans="1:33" x14ac:dyDescent="0.25">
      <c r="A240" s="248" t="s">
        <v>361</v>
      </c>
      <c r="B240" s="276" t="s">
        <v>5201</v>
      </c>
      <c r="C240" s="250" t="s">
        <v>1264</v>
      </c>
      <c r="D240" s="277">
        <v>98</v>
      </c>
      <c r="E240" s="278">
        <v>66</v>
      </c>
      <c r="F240" s="279">
        <v>44.573061224489784</v>
      </c>
      <c r="G240" s="280">
        <v>29.418367346938776</v>
      </c>
      <c r="H240" s="281">
        <v>92</v>
      </c>
      <c r="I240" s="278">
        <v>0</v>
      </c>
      <c r="J240" s="278">
        <v>6</v>
      </c>
      <c r="K240" s="280">
        <v>0.93877551020408168</v>
      </c>
      <c r="L240" s="280">
        <v>0</v>
      </c>
      <c r="M240" s="280">
        <v>6.1224489795918366E-2</v>
      </c>
      <c r="N240" s="282" t="s">
        <v>913</v>
      </c>
      <c r="O240" s="278">
        <v>19</v>
      </c>
      <c r="P240" s="283">
        <v>0.4284693877551019</v>
      </c>
      <c r="Q240" s="280">
        <v>8.1428571428571423</v>
      </c>
      <c r="R240" s="284" t="s">
        <v>5202</v>
      </c>
      <c r="S240" s="285" t="s">
        <v>915</v>
      </c>
      <c r="T240" s="278">
        <v>15</v>
      </c>
      <c r="U240" s="283">
        <v>0.44622448979591872</v>
      </c>
      <c r="V240" s="280">
        <v>6.6938775510204085</v>
      </c>
      <c r="W240" s="284" t="s">
        <v>5203</v>
      </c>
      <c r="X240" s="286" t="s">
        <v>912</v>
      </c>
      <c r="Y240" s="278">
        <v>8</v>
      </c>
      <c r="Z240" s="283">
        <v>0.32499999999999984</v>
      </c>
      <c r="AA240" s="280">
        <v>2.5816326530612246</v>
      </c>
      <c r="AB240" s="284" t="s">
        <v>5204</v>
      </c>
      <c r="AC240" s="287" t="s">
        <v>914</v>
      </c>
      <c r="AD240" s="278">
        <v>24</v>
      </c>
      <c r="AE240" s="283">
        <v>0.50071428571428578</v>
      </c>
      <c r="AF240" s="280">
        <v>12</v>
      </c>
      <c r="AG240" s="250" t="s">
        <v>5205</v>
      </c>
    </row>
    <row r="241" spans="1:33" x14ac:dyDescent="0.25">
      <c r="A241" s="248" t="s">
        <v>362</v>
      </c>
      <c r="B241" s="276" t="s">
        <v>5201</v>
      </c>
      <c r="C241" s="250" t="s">
        <v>1265</v>
      </c>
      <c r="D241" s="277">
        <v>86</v>
      </c>
      <c r="E241" s="278">
        <v>66</v>
      </c>
      <c r="F241" s="279">
        <v>41.542674418604648</v>
      </c>
      <c r="G241" s="280">
        <v>27.418604651162791</v>
      </c>
      <c r="H241" s="281">
        <v>86</v>
      </c>
      <c r="I241" s="278">
        <v>0</v>
      </c>
      <c r="J241" s="278">
        <v>0</v>
      </c>
      <c r="K241" s="280">
        <v>1</v>
      </c>
      <c r="L241" s="280">
        <v>0</v>
      </c>
      <c r="M241" s="280">
        <v>0</v>
      </c>
      <c r="N241" s="282" t="s">
        <v>913</v>
      </c>
      <c r="O241" s="278">
        <v>19</v>
      </c>
      <c r="P241" s="283">
        <v>0.3994186046511628</v>
      </c>
      <c r="Q241" s="280">
        <v>7.5813953488372094</v>
      </c>
      <c r="R241" s="284" t="s">
        <v>5202</v>
      </c>
      <c r="S241" s="285" t="s">
        <v>915</v>
      </c>
      <c r="T241" s="278">
        <v>15</v>
      </c>
      <c r="U241" s="283">
        <v>0.38709302325581402</v>
      </c>
      <c r="V241" s="280">
        <v>5.8139534883720927</v>
      </c>
      <c r="W241" s="284" t="s">
        <v>5203</v>
      </c>
      <c r="X241" s="286" t="s">
        <v>912</v>
      </c>
      <c r="Y241" s="278">
        <v>8</v>
      </c>
      <c r="Z241" s="283">
        <v>0.31790697674418594</v>
      </c>
      <c r="AA241" s="280">
        <v>2.5232558139534884</v>
      </c>
      <c r="AB241" s="284" t="s">
        <v>5204</v>
      </c>
      <c r="AC241" s="287" t="s">
        <v>914</v>
      </c>
      <c r="AD241" s="278">
        <v>24</v>
      </c>
      <c r="AE241" s="283">
        <v>0.48046511627907001</v>
      </c>
      <c r="AF241" s="280">
        <v>11.5</v>
      </c>
      <c r="AG241" s="250" t="s">
        <v>5205</v>
      </c>
    </row>
    <row r="242" spans="1:33" x14ac:dyDescent="0.25">
      <c r="A242" s="248" t="s">
        <v>363</v>
      </c>
      <c r="B242" s="276" t="s">
        <v>5201</v>
      </c>
      <c r="C242" s="250" t="s">
        <v>1266</v>
      </c>
      <c r="D242" s="277">
        <v>59</v>
      </c>
      <c r="E242" s="278">
        <v>66</v>
      </c>
      <c r="F242" s="279">
        <v>59.810847457627112</v>
      </c>
      <c r="G242" s="280">
        <v>39.474576271186443</v>
      </c>
      <c r="H242" s="281">
        <v>48</v>
      </c>
      <c r="I242" s="278">
        <v>0</v>
      </c>
      <c r="J242" s="278">
        <v>11</v>
      </c>
      <c r="K242" s="280">
        <v>0.81355932203389836</v>
      </c>
      <c r="L242" s="280">
        <v>0</v>
      </c>
      <c r="M242" s="280">
        <v>0.1864406779661017</v>
      </c>
      <c r="N242" s="282" t="s">
        <v>913</v>
      </c>
      <c r="O242" s="278">
        <v>19</v>
      </c>
      <c r="P242" s="283">
        <v>0.54542372881355916</v>
      </c>
      <c r="Q242" s="280">
        <v>10.372881355932204</v>
      </c>
      <c r="R242" s="284" t="s">
        <v>5202</v>
      </c>
      <c r="S242" s="285" t="s">
        <v>915</v>
      </c>
      <c r="T242" s="278">
        <v>15</v>
      </c>
      <c r="U242" s="283">
        <v>0.61338983050847473</v>
      </c>
      <c r="V242" s="280">
        <v>9.203389830508474</v>
      </c>
      <c r="W242" s="284" t="s">
        <v>5203</v>
      </c>
      <c r="X242" s="286" t="s">
        <v>912</v>
      </c>
      <c r="Y242" s="278">
        <v>8</v>
      </c>
      <c r="Z242" s="283">
        <v>0.42186440677966097</v>
      </c>
      <c r="AA242" s="280">
        <v>3.3559322033898304</v>
      </c>
      <c r="AB242" s="284" t="s">
        <v>5204</v>
      </c>
      <c r="AC242" s="287" t="s">
        <v>914</v>
      </c>
      <c r="AD242" s="278">
        <v>24</v>
      </c>
      <c r="AE242" s="283">
        <v>0.69</v>
      </c>
      <c r="AF242" s="280">
        <v>16.542372881355931</v>
      </c>
      <c r="AG242" s="250" t="s">
        <v>5205</v>
      </c>
    </row>
    <row r="243" spans="1:33" x14ac:dyDescent="0.25">
      <c r="A243" s="248" t="s">
        <v>364</v>
      </c>
      <c r="B243" s="276" t="s">
        <v>5201</v>
      </c>
      <c r="C243" s="250" t="s">
        <v>1267</v>
      </c>
      <c r="D243" s="277">
        <v>46</v>
      </c>
      <c r="E243" s="278">
        <v>66</v>
      </c>
      <c r="F243" s="279">
        <v>41.138695652173922</v>
      </c>
      <c r="G243" s="280">
        <v>27.152173913043477</v>
      </c>
      <c r="H243" s="281">
        <v>46</v>
      </c>
      <c r="I243" s="278">
        <v>0</v>
      </c>
      <c r="J243" s="278">
        <v>0</v>
      </c>
      <c r="K243" s="280">
        <v>1</v>
      </c>
      <c r="L243" s="280">
        <v>0</v>
      </c>
      <c r="M243" s="280">
        <v>0</v>
      </c>
      <c r="N243" s="282" t="s">
        <v>913</v>
      </c>
      <c r="O243" s="278">
        <v>19</v>
      </c>
      <c r="P243" s="283">
        <v>0.3830434782608696</v>
      </c>
      <c r="Q243" s="280">
        <v>7.2608695652173916</v>
      </c>
      <c r="R243" s="284" t="s">
        <v>5202</v>
      </c>
      <c r="S243" s="285" t="s">
        <v>915</v>
      </c>
      <c r="T243" s="278">
        <v>15</v>
      </c>
      <c r="U243" s="283">
        <v>0.38804347826086943</v>
      </c>
      <c r="V243" s="280">
        <v>5.8260869565217392</v>
      </c>
      <c r="W243" s="284" t="s">
        <v>5203</v>
      </c>
      <c r="X243" s="286" t="s">
        <v>912</v>
      </c>
      <c r="Y243" s="278">
        <v>8</v>
      </c>
      <c r="Z243" s="283">
        <v>0.31500000000000022</v>
      </c>
      <c r="AA243" s="280">
        <v>2.5</v>
      </c>
      <c r="AB243" s="284" t="s">
        <v>5204</v>
      </c>
      <c r="AC243" s="287" t="s">
        <v>914</v>
      </c>
      <c r="AD243" s="278">
        <v>24</v>
      </c>
      <c r="AE243" s="283">
        <v>0.48239130434782612</v>
      </c>
      <c r="AF243" s="280">
        <v>11.565217391304348</v>
      </c>
      <c r="AG243" s="250" t="s">
        <v>5205</v>
      </c>
    </row>
    <row r="244" spans="1:33" x14ac:dyDescent="0.25">
      <c r="A244" s="248" t="s">
        <v>365</v>
      </c>
      <c r="B244" s="276" t="s">
        <v>5201</v>
      </c>
      <c r="C244" s="250" t="s">
        <v>1268</v>
      </c>
      <c r="D244" s="277">
        <v>54</v>
      </c>
      <c r="E244" s="278">
        <v>66</v>
      </c>
      <c r="F244" s="279">
        <v>44.780555555555559</v>
      </c>
      <c r="G244" s="280">
        <v>29.555555555555557</v>
      </c>
      <c r="H244" s="281">
        <v>54</v>
      </c>
      <c r="I244" s="278">
        <v>0</v>
      </c>
      <c r="J244" s="278">
        <v>0</v>
      </c>
      <c r="K244" s="280">
        <v>1</v>
      </c>
      <c r="L244" s="280">
        <v>0</v>
      </c>
      <c r="M244" s="280">
        <v>0</v>
      </c>
      <c r="N244" s="282" t="s">
        <v>913</v>
      </c>
      <c r="O244" s="278">
        <v>19</v>
      </c>
      <c r="P244" s="283">
        <v>0.39722222222222237</v>
      </c>
      <c r="Q244" s="280">
        <v>7.5370370370370372</v>
      </c>
      <c r="R244" s="284" t="s">
        <v>5202</v>
      </c>
      <c r="S244" s="285" t="s">
        <v>915</v>
      </c>
      <c r="T244" s="278">
        <v>15</v>
      </c>
      <c r="U244" s="283">
        <v>0.42129629629629622</v>
      </c>
      <c r="V244" s="280">
        <v>6.333333333333333</v>
      </c>
      <c r="W244" s="284" t="s">
        <v>5203</v>
      </c>
      <c r="X244" s="286" t="s">
        <v>912</v>
      </c>
      <c r="Y244" s="278">
        <v>8</v>
      </c>
      <c r="Z244" s="283">
        <v>0.36148148148148146</v>
      </c>
      <c r="AA244" s="280">
        <v>2.8703703703703702</v>
      </c>
      <c r="AB244" s="284" t="s">
        <v>5204</v>
      </c>
      <c r="AC244" s="287" t="s">
        <v>914</v>
      </c>
      <c r="AD244" s="278">
        <v>24</v>
      </c>
      <c r="AE244" s="283">
        <v>0.53499999999999992</v>
      </c>
      <c r="AF244" s="280">
        <v>12.814814814814815</v>
      </c>
      <c r="AG244" s="250" t="s">
        <v>5205</v>
      </c>
    </row>
    <row r="245" spans="1:33" x14ac:dyDescent="0.25">
      <c r="A245" s="248" t="s">
        <v>366</v>
      </c>
      <c r="B245" s="276" t="s">
        <v>5201</v>
      </c>
      <c r="C245" s="250" t="s">
        <v>1269</v>
      </c>
      <c r="D245" s="277">
        <v>36</v>
      </c>
      <c r="E245" s="278">
        <v>66</v>
      </c>
      <c r="F245" s="279">
        <v>40.697500000000012</v>
      </c>
      <c r="G245" s="280">
        <v>26.861111111111111</v>
      </c>
      <c r="H245" s="281">
        <v>35</v>
      </c>
      <c r="I245" s="278">
        <v>0</v>
      </c>
      <c r="J245" s="278">
        <v>1</v>
      </c>
      <c r="K245" s="280">
        <v>0.97222222222222221</v>
      </c>
      <c r="L245" s="280">
        <v>0</v>
      </c>
      <c r="M245" s="280">
        <v>2.7777777777777776E-2</v>
      </c>
      <c r="N245" s="282" t="s">
        <v>913</v>
      </c>
      <c r="O245" s="278">
        <v>19</v>
      </c>
      <c r="P245" s="283">
        <v>0.39166666666666661</v>
      </c>
      <c r="Q245" s="280">
        <v>7.4444444444444446</v>
      </c>
      <c r="R245" s="284" t="s">
        <v>5202</v>
      </c>
      <c r="S245" s="285" t="s">
        <v>915</v>
      </c>
      <c r="T245" s="278">
        <v>15</v>
      </c>
      <c r="U245" s="283">
        <v>0.37083333333333335</v>
      </c>
      <c r="V245" s="280">
        <v>5.5555555555555554</v>
      </c>
      <c r="W245" s="284" t="s">
        <v>5203</v>
      </c>
      <c r="X245" s="286" t="s">
        <v>912</v>
      </c>
      <c r="Y245" s="278">
        <v>8</v>
      </c>
      <c r="Z245" s="283">
        <v>0.3255555555555556</v>
      </c>
      <c r="AA245" s="280">
        <v>2.5833333333333335</v>
      </c>
      <c r="AB245" s="284" t="s">
        <v>5204</v>
      </c>
      <c r="AC245" s="287" t="s">
        <v>914</v>
      </c>
      <c r="AD245" s="278">
        <v>24</v>
      </c>
      <c r="AE245" s="283">
        <v>0.47111111111111115</v>
      </c>
      <c r="AF245" s="280">
        <v>11.277777777777779</v>
      </c>
      <c r="AG245" s="250" t="s">
        <v>5205</v>
      </c>
    </row>
    <row r="246" spans="1:33" x14ac:dyDescent="0.25">
      <c r="A246" s="248" t="s">
        <v>367</v>
      </c>
      <c r="B246" s="276" t="s">
        <v>5201</v>
      </c>
      <c r="C246" s="250" t="s">
        <v>1270</v>
      </c>
      <c r="D246" s="277">
        <v>111</v>
      </c>
      <c r="E246" s="278">
        <v>66</v>
      </c>
      <c r="F246" s="279">
        <v>50.818828828828821</v>
      </c>
      <c r="G246" s="280">
        <v>33.54054054054054</v>
      </c>
      <c r="H246" s="281">
        <v>107</v>
      </c>
      <c r="I246" s="278">
        <v>0</v>
      </c>
      <c r="J246" s="278">
        <v>4</v>
      </c>
      <c r="K246" s="280">
        <v>0.963963963963964</v>
      </c>
      <c r="L246" s="280">
        <v>0</v>
      </c>
      <c r="M246" s="280">
        <v>3.6036036036036036E-2</v>
      </c>
      <c r="N246" s="282" t="s">
        <v>913</v>
      </c>
      <c r="O246" s="278">
        <v>19</v>
      </c>
      <c r="P246" s="283">
        <v>0.44981981981981983</v>
      </c>
      <c r="Q246" s="280">
        <v>8.5495495495495497</v>
      </c>
      <c r="R246" s="284" t="s">
        <v>5202</v>
      </c>
      <c r="S246" s="285" t="s">
        <v>915</v>
      </c>
      <c r="T246" s="278">
        <v>15</v>
      </c>
      <c r="U246" s="283">
        <v>0.48891891891891887</v>
      </c>
      <c r="V246" s="280">
        <v>7.333333333333333</v>
      </c>
      <c r="W246" s="284" t="s">
        <v>5203</v>
      </c>
      <c r="X246" s="286" t="s">
        <v>912</v>
      </c>
      <c r="Y246" s="278">
        <v>8</v>
      </c>
      <c r="Z246" s="283">
        <v>0.398738738738739</v>
      </c>
      <c r="AA246" s="280">
        <v>3.1711711711711712</v>
      </c>
      <c r="AB246" s="284" t="s">
        <v>5204</v>
      </c>
      <c r="AC246" s="287" t="s">
        <v>914</v>
      </c>
      <c r="AD246" s="278">
        <v>24</v>
      </c>
      <c r="AE246" s="283">
        <v>0.60468468468468495</v>
      </c>
      <c r="AF246" s="280">
        <v>14.486486486486486</v>
      </c>
      <c r="AG246" s="250" t="s">
        <v>5205</v>
      </c>
    </row>
    <row r="247" spans="1:33" x14ac:dyDescent="0.25">
      <c r="A247" s="248" t="s">
        <v>368</v>
      </c>
      <c r="B247" s="276" t="s">
        <v>5201</v>
      </c>
      <c r="C247" s="250" t="s">
        <v>1271</v>
      </c>
      <c r="D247" s="277">
        <v>165</v>
      </c>
      <c r="E247" s="278">
        <v>66</v>
      </c>
      <c r="F247" s="279">
        <v>47.392181818181832</v>
      </c>
      <c r="G247" s="280">
        <v>31.278787878787877</v>
      </c>
      <c r="H247" s="281">
        <v>150</v>
      </c>
      <c r="I247" s="278">
        <v>0</v>
      </c>
      <c r="J247" s="278">
        <v>15</v>
      </c>
      <c r="K247" s="280">
        <v>0.90909090909090906</v>
      </c>
      <c r="L247" s="280">
        <v>0</v>
      </c>
      <c r="M247" s="280">
        <v>9.0909090909090912E-2</v>
      </c>
      <c r="N247" s="282" t="s">
        <v>913</v>
      </c>
      <c r="O247" s="278">
        <v>19</v>
      </c>
      <c r="P247" s="283">
        <v>0.4485454545454543</v>
      </c>
      <c r="Q247" s="280">
        <v>8.5212121212121215</v>
      </c>
      <c r="R247" s="284" t="s">
        <v>5202</v>
      </c>
      <c r="S247" s="285" t="s">
        <v>915</v>
      </c>
      <c r="T247" s="278">
        <v>15</v>
      </c>
      <c r="U247" s="283">
        <v>0.46666666666666656</v>
      </c>
      <c r="V247" s="280">
        <v>6.9939393939393941</v>
      </c>
      <c r="W247" s="284" t="s">
        <v>5203</v>
      </c>
      <c r="X247" s="286" t="s">
        <v>912</v>
      </c>
      <c r="Y247" s="278">
        <v>8</v>
      </c>
      <c r="Z247" s="283">
        <v>0.3699393939393944</v>
      </c>
      <c r="AA247" s="280">
        <v>2.9393939393939394</v>
      </c>
      <c r="AB247" s="284" t="s">
        <v>5204</v>
      </c>
      <c r="AC247" s="287" t="s">
        <v>914</v>
      </c>
      <c r="AD247" s="278">
        <v>24</v>
      </c>
      <c r="AE247" s="283">
        <v>0.53515151515151482</v>
      </c>
      <c r="AF247" s="280">
        <v>12.824242424242424</v>
      </c>
      <c r="AG247" s="250" t="s">
        <v>5205</v>
      </c>
    </row>
    <row r="248" spans="1:33" x14ac:dyDescent="0.25">
      <c r="A248" s="248" t="s">
        <v>369</v>
      </c>
      <c r="B248" s="276" t="s">
        <v>5201</v>
      </c>
      <c r="C248" s="250" t="s">
        <v>1272</v>
      </c>
      <c r="D248" s="277">
        <v>41</v>
      </c>
      <c r="E248" s="278">
        <v>66</v>
      </c>
      <c r="F248" s="279">
        <v>42.386829268292679</v>
      </c>
      <c r="G248" s="280">
        <v>27.975609756097562</v>
      </c>
      <c r="H248" s="281">
        <v>40</v>
      </c>
      <c r="I248" s="278">
        <v>0</v>
      </c>
      <c r="J248" s="278">
        <v>1</v>
      </c>
      <c r="K248" s="280">
        <v>0.97560975609756095</v>
      </c>
      <c r="L248" s="280">
        <v>0</v>
      </c>
      <c r="M248" s="280">
        <v>2.4390243902439025E-2</v>
      </c>
      <c r="N248" s="282" t="s">
        <v>913</v>
      </c>
      <c r="O248" s="278">
        <v>19</v>
      </c>
      <c r="P248" s="283">
        <v>0.38975609756097557</v>
      </c>
      <c r="Q248" s="280">
        <v>7.4146341463414638</v>
      </c>
      <c r="R248" s="284" t="s">
        <v>5202</v>
      </c>
      <c r="S248" s="285" t="s">
        <v>915</v>
      </c>
      <c r="T248" s="278">
        <v>15</v>
      </c>
      <c r="U248" s="283">
        <v>0.4068292682926829</v>
      </c>
      <c r="V248" s="280">
        <v>6.0975609756097562</v>
      </c>
      <c r="W248" s="284" t="s">
        <v>5203</v>
      </c>
      <c r="X248" s="286" t="s">
        <v>912</v>
      </c>
      <c r="Y248" s="278">
        <v>8</v>
      </c>
      <c r="Z248" s="283">
        <v>0.35926829268292704</v>
      </c>
      <c r="AA248" s="280">
        <v>2.8536585365853657</v>
      </c>
      <c r="AB248" s="284" t="s">
        <v>5204</v>
      </c>
      <c r="AC248" s="287" t="s">
        <v>914</v>
      </c>
      <c r="AD248" s="278">
        <v>24</v>
      </c>
      <c r="AE248" s="283">
        <v>0.48512195121951229</v>
      </c>
      <c r="AF248" s="280">
        <v>11.609756097560975</v>
      </c>
      <c r="AG248" s="250" t="s">
        <v>5205</v>
      </c>
    </row>
    <row r="249" spans="1:33" x14ac:dyDescent="0.25">
      <c r="A249" s="248" t="s">
        <v>370</v>
      </c>
      <c r="B249" s="276" t="s">
        <v>5201</v>
      </c>
      <c r="C249" s="250" t="s">
        <v>1273</v>
      </c>
      <c r="D249" s="277">
        <v>97</v>
      </c>
      <c r="E249" s="278">
        <v>66</v>
      </c>
      <c r="F249" s="279">
        <v>50.109278350515446</v>
      </c>
      <c r="G249" s="280">
        <v>33.072164948453612</v>
      </c>
      <c r="H249" s="281">
        <v>92</v>
      </c>
      <c r="I249" s="278">
        <v>0</v>
      </c>
      <c r="J249" s="278">
        <v>5</v>
      </c>
      <c r="K249" s="280">
        <v>0.94845360824742264</v>
      </c>
      <c r="L249" s="280">
        <v>0</v>
      </c>
      <c r="M249" s="280">
        <v>5.1546391752577317E-2</v>
      </c>
      <c r="N249" s="282" t="s">
        <v>913</v>
      </c>
      <c r="O249" s="278">
        <v>19</v>
      </c>
      <c r="P249" s="283">
        <v>0.46216494845360845</v>
      </c>
      <c r="Q249" s="280">
        <v>8.783505154639176</v>
      </c>
      <c r="R249" s="284" t="s">
        <v>5202</v>
      </c>
      <c r="S249" s="285" t="s">
        <v>915</v>
      </c>
      <c r="T249" s="278">
        <v>15</v>
      </c>
      <c r="U249" s="283">
        <v>0.50144329896907192</v>
      </c>
      <c r="V249" s="280">
        <v>7.5257731958762886</v>
      </c>
      <c r="W249" s="284" t="s">
        <v>5203</v>
      </c>
      <c r="X249" s="286" t="s">
        <v>912</v>
      </c>
      <c r="Y249" s="278">
        <v>8</v>
      </c>
      <c r="Z249" s="283">
        <v>0.35268041237113396</v>
      </c>
      <c r="AA249" s="280">
        <v>2.804123711340206</v>
      </c>
      <c r="AB249" s="284" t="s">
        <v>5204</v>
      </c>
      <c r="AC249" s="287" t="s">
        <v>914</v>
      </c>
      <c r="AD249" s="278">
        <v>24</v>
      </c>
      <c r="AE249" s="283">
        <v>0.58185567010309291</v>
      </c>
      <c r="AF249" s="280">
        <v>13.958762886597938</v>
      </c>
      <c r="AG249" s="250" t="s">
        <v>5205</v>
      </c>
    </row>
    <row r="250" spans="1:33" x14ac:dyDescent="0.25">
      <c r="A250" s="248" t="s">
        <v>371</v>
      </c>
      <c r="B250" s="276" t="s">
        <v>5201</v>
      </c>
      <c r="C250" s="250" t="s">
        <v>1274</v>
      </c>
      <c r="D250" s="277">
        <v>126</v>
      </c>
      <c r="E250" s="278">
        <v>66</v>
      </c>
      <c r="F250" s="279">
        <v>47.27</v>
      </c>
      <c r="G250" s="280">
        <v>31.198412698412699</v>
      </c>
      <c r="H250" s="281">
        <v>117</v>
      </c>
      <c r="I250" s="278">
        <v>0</v>
      </c>
      <c r="J250" s="278">
        <v>9</v>
      </c>
      <c r="K250" s="280">
        <v>0.9285714285714286</v>
      </c>
      <c r="L250" s="280">
        <v>0</v>
      </c>
      <c r="M250" s="280">
        <v>7.1428571428571425E-2</v>
      </c>
      <c r="N250" s="282" t="s">
        <v>913</v>
      </c>
      <c r="O250" s="278">
        <v>19</v>
      </c>
      <c r="P250" s="283">
        <v>0.42666666666666664</v>
      </c>
      <c r="Q250" s="280">
        <v>8.0952380952380949</v>
      </c>
      <c r="R250" s="284" t="s">
        <v>5202</v>
      </c>
      <c r="S250" s="285" t="s">
        <v>915</v>
      </c>
      <c r="T250" s="278">
        <v>15</v>
      </c>
      <c r="U250" s="283">
        <v>0.49269841269841241</v>
      </c>
      <c r="V250" s="280">
        <v>7.3888888888888893</v>
      </c>
      <c r="W250" s="284" t="s">
        <v>5203</v>
      </c>
      <c r="X250" s="286" t="s">
        <v>912</v>
      </c>
      <c r="Y250" s="278">
        <v>8</v>
      </c>
      <c r="Z250" s="283">
        <v>0.36738095238095264</v>
      </c>
      <c r="AA250" s="280">
        <v>2.9206349206349205</v>
      </c>
      <c r="AB250" s="284" t="s">
        <v>5204</v>
      </c>
      <c r="AC250" s="287" t="s">
        <v>914</v>
      </c>
      <c r="AD250" s="278">
        <v>24</v>
      </c>
      <c r="AE250" s="283">
        <v>0.5339682539682542</v>
      </c>
      <c r="AF250" s="280">
        <v>12.793650793650794</v>
      </c>
      <c r="AG250" s="250" t="s">
        <v>5205</v>
      </c>
    </row>
    <row r="251" spans="1:33" x14ac:dyDescent="0.25">
      <c r="A251" s="248" t="s">
        <v>392</v>
      </c>
      <c r="B251" s="276" t="s">
        <v>5201</v>
      </c>
      <c r="C251" s="250" t="s">
        <v>1303</v>
      </c>
      <c r="D251" s="277">
        <v>50</v>
      </c>
      <c r="E251" s="278">
        <v>66</v>
      </c>
      <c r="F251" s="279">
        <v>50.848199999999991</v>
      </c>
      <c r="G251" s="280">
        <v>33.56</v>
      </c>
      <c r="H251" s="281">
        <v>46</v>
      </c>
      <c r="I251" s="278">
        <v>0</v>
      </c>
      <c r="J251" s="278">
        <v>4</v>
      </c>
      <c r="K251" s="280">
        <v>0.92</v>
      </c>
      <c r="L251" s="280">
        <v>0</v>
      </c>
      <c r="M251" s="280">
        <v>0.08</v>
      </c>
      <c r="N251" s="282" t="s">
        <v>913</v>
      </c>
      <c r="O251" s="278">
        <v>19</v>
      </c>
      <c r="P251" s="283">
        <v>0.47740000000000005</v>
      </c>
      <c r="Q251" s="280">
        <v>9.08</v>
      </c>
      <c r="R251" s="284" t="s">
        <v>5202</v>
      </c>
      <c r="S251" s="285" t="s">
        <v>915</v>
      </c>
      <c r="T251" s="278">
        <v>15</v>
      </c>
      <c r="U251" s="283">
        <v>0.499</v>
      </c>
      <c r="V251" s="280">
        <v>7.48</v>
      </c>
      <c r="W251" s="284" t="s">
        <v>5203</v>
      </c>
      <c r="X251" s="286" t="s">
        <v>912</v>
      </c>
      <c r="Y251" s="278">
        <v>8</v>
      </c>
      <c r="Z251" s="283">
        <v>0.41720000000000007</v>
      </c>
      <c r="AA251" s="280">
        <v>3.32</v>
      </c>
      <c r="AB251" s="284" t="s">
        <v>5204</v>
      </c>
      <c r="AC251" s="287" t="s">
        <v>914</v>
      </c>
      <c r="AD251" s="278">
        <v>24</v>
      </c>
      <c r="AE251" s="283">
        <v>0.57059999999999977</v>
      </c>
      <c r="AF251" s="280">
        <v>13.68</v>
      </c>
      <c r="AG251" s="250" t="s">
        <v>5205</v>
      </c>
    </row>
    <row r="252" spans="1:33" x14ac:dyDescent="0.25">
      <c r="A252" s="248" t="s">
        <v>566</v>
      </c>
      <c r="B252" s="276" t="s">
        <v>5201</v>
      </c>
      <c r="C252" s="250" t="s">
        <v>1280</v>
      </c>
      <c r="D252" s="277">
        <v>2</v>
      </c>
      <c r="E252" s="278">
        <v>66</v>
      </c>
      <c r="F252" s="279">
        <v>25</v>
      </c>
      <c r="G252" s="280">
        <v>16.5</v>
      </c>
      <c r="H252" s="281">
        <v>2</v>
      </c>
      <c r="I252" s="278">
        <v>0</v>
      </c>
      <c r="J252" s="278">
        <v>0</v>
      </c>
      <c r="K252" s="280">
        <v>1</v>
      </c>
      <c r="L252" s="280">
        <v>0</v>
      </c>
      <c r="M252" s="280">
        <v>0</v>
      </c>
      <c r="N252" s="282" t="s">
        <v>913</v>
      </c>
      <c r="O252" s="278">
        <v>19</v>
      </c>
      <c r="P252" s="283">
        <v>0.29000000000000004</v>
      </c>
      <c r="Q252" s="280">
        <v>5.5</v>
      </c>
      <c r="R252" s="284" t="s">
        <v>5202</v>
      </c>
      <c r="S252" s="285" t="s">
        <v>915</v>
      </c>
      <c r="T252" s="278">
        <v>15</v>
      </c>
      <c r="U252" s="283">
        <v>0.30000000000000004</v>
      </c>
      <c r="V252" s="280">
        <v>4.5</v>
      </c>
      <c r="W252" s="284" t="s">
        <v>5203</v>
      </c>
      <c r="X252" s="286" t="s">
        <v>912</v>
      </c>
      <c r="Y252" s="278">
        <v>8</v>
      </c>
      <c r="Z252" s="283">
        <v>0.19</v>
      </c>
      <c r="AA252" s="280">
        <v>1.5</v>
      </c>
      <c r="AB252" s="284" t="s">
        <v>5204</v>
      </c>
      <c r="AC252" s="287" t="s">
        <v>914</v>
      </c>
      <c r="AD252" s="278">
        <v>24</v>
      </c>
      <c r="AE252" s="283">
        <v>0.21000000000000002</v>
      </c>
      <c r="AF252" s="280">
        <v>5</v>
      </c>
      <c r="AG252" s="250" t="s">
        <v>5205</v>
      </c>
    </row>
    <row r="253" spans="1:33" x14ac:dyDescent="0.25">
      <c r="A253" s="248" t="s">
        <v>505</v>
      </c>
      <c r="B253" s="276" t="s">
        <v>5201</v>
      </c>
      <c r="C253" s="250" t="s">
        <v>1275</v>
      </c>
      <c r="D253" s="277">
        <v>6</v>
      </c>
      <c r="E253" s="278">
        <v>66</v>
      </c>
      <c r="F253" s="279">
        <v>34.594999999999999</v>
      </c>
      <c r="G253" s="280">
        <v>22.833333333333332</v>
      </c>
      <c r="H253" s="281">
        <v>6</v>
      </c>
      <c r="I253" s="278">
        <v>0</v>
      </c>
      <c r="J253" s="278">
        <v>0</v>
      </c>
      <c r="K253" s="280">
        <v>1</v>
      </c>
      <c r="L253" s="280">
        <v>0</v>
      </c>
      <c r="M253" s="280">
        <v>0</v>
      </c>
      <c r="N253" s="282" t="s">
        <v>913</v>
      </c>
      <c r="O253" s="278">
        <v>19</v>
      </c>
      <c r="P253" s="283">
        <v>0.27333333333333332</v>
      </c>
      <c r="Q253" s="280">
        <v>5.166666666666667</v>
      </c>
      <c r="R253" s="284" t="s">
        <v>5202</v>
      </c>
      <c r="S253" s="285" t="s">
        <v>915</v>
      </c>
      <c r="T253" s="278">
        <v>15</v>
      </c>
      <c r="U253" s="283">
        <v>0.41</v>
      </c>
      <c r="V253" s="280">
        <v>6.166666666666667</v>
      </c>
      <c r="W253" s="284" t="s">
        <v>5203</v>
      </c>
      <c r="X253" s="286" t="s">
        <v>912</v>
      </c>
      <c r="Y253" s="278">
        <v>8</v>
      </c>
      <c r="Z253" s="283">
        <v>0.35666666666666663</v>
      </c>
      <c r="AA253" s="280">
        <v>2.8333333333333335</v>
      </c>
      <c r="AB253" s="284" t="s">
        <v>5204</v>
      </c>
      <c r="AC253" s="287" t="s">
        <v>914</v>
      </c>
      <c r="AD253" s="278">
        <v>24</v>
      </c>
      <c r="AE253" s="283">
        <v>0.36000000000000004</v>
      </c>
      <c r="AF253" s="280">
        <v>8.6666666666666661</v>
      </c>
      <c r="AG253" s="250" t="s">
        <v>5205</v>
      </c>
    </row>
    <row r="254" spans="1:33" x14ac:dyDescent="0.25">
      <c r="A254" s="248" t="s">
        <v>506</v>
      </c>
      <c r="B254" s="276" t="s">
        <v>5201</v>
      </c>
      <c r="C254" s="250" t="s">
        <v>5215</v>
      </c>
      <c r="D254" s="277">
        <v>2</v>
      </c>
      <c r="E254" s="278">
        <v>66</v>
      </c>
      <c r="F254" s="279">
        <v>24.245000000000001</v>
      </c>
      <c r="G254" s="280">
        <v>16</v>
      </c>
      <c r="H254" s="281">
        <v>2</v>
      </c>
      <c r="I254" s="278">
        <v>0</v>
      </c>
      <c r="J254" s="278">
        <v>0</v>
      </c>
      <c r="K254" s="280">
        <v>1</v>
      </c>
      <c r="L254" s="280">
        <v>0</v>
      </c>
      <c r="M254" s="280">
        <v>0</v>
      </c>
      <c r="N254" s="282" t="s">
        <v>913</v>
      </c>
      <c r="O254" s="278">
        <v>19</v>
      </c>
      <c r="P254" s="283">
        <v>0.28999999999999998</v>
      </c>
      <c r="Q254" s="280">
        <v>5.5</v>
      </c>
      <c r="R254" s="284" t="s">
        <v>5202</v>
      </c>
      <c r="S254" s="285" t="s">
        <v>915</v>
      </c>
      <c r="T254" s="278">
        <v>15</v>
      </c>
      <c r="U254" s="283">
        <v>0.23500000000000001</v>
      </c>
      <c r="V254" s="280">
        <v>3.5</v>
      </c>
      <c r="W254" s="284" t="s">
        <v>5203</v>
      </c>
      <c r="X254" s="286" t="s">
        <v>912</v>
      </c>
      <c r="Y254" s="278">
        <v>8</v>
      </c>
      <c r="Z254" s="283">
        <v>0.255</v>
      </c>
      <c r="AA254" s="280">
        <v>2</v>
      </c>
      <c r="AB254" s="284" t="s">
        <v>5204</v>
      </c>
      <c r="AC254" s="287" t="s">
        <v>914</v>
      </c>
      <c r="AD254" s="278">
        <v>24</v>
      </c>
      <c r="AE254" s="283">
        <v>0.21000000000000002</v>
      </c>
      <c r="AF254" s="280">
        <v>5</v>
      </c>
      <c r="AG254" s="250" t="s">
        <v>5205</v>
      </c>
    </row>
    <row r="255" spans="1:33" x14ac:dyDescent="0.25">
      <c r="A255" s="248" t="s">
        <v>507</v>
      </c>
      <c r="B255" s="276" t="s">
        <v>5201</v>
      </c>
      <c r="C255" s="250" t="s">
        <v>1277</v>
      </c>
      <c r="D255" s="277">
        <v>3</v>
      </c>
      <c r="E255" s="278">
        <v>66</v>
      </c>
      <c r="F255" s="279">
        <v>72.223333333333343</v>
      </c>
      <c r="G255" s="280">
        <v>47.666666666666664</v>
      </c>
      <c r="H255" s="281">
        <v>0</v>
      </c>
      <c r="I255" s="278">
        <v>0</v>
      </c>
      <c r="J255" s="278">
        <v>3</v>
      </c>
      <c r="K255" s="280">
        <v>0</v>
      </c>
      <c r="L255" s="280">
        <v>0</v>
      </c>
      <c r="M255" s="280">
        <v>1</v>
      </c>
      <c r="N255" s="282" t="s">
        <v>913</v>
      </c>
      <c r="O255" s="278">
        <v>19</v>
      </c>
      <c r="P255" s="283">
        <v>0.64999999999999991</v>
      </c>
      <c r="Q255" s="280">
        <v>12.333333333333334</v>
      </c>
      <c r="R255" s="284" t="s">
        <v>5202</v>
      </c>
      <c r="S255" s="285" t="s">
        <v>915</v>
      </c>
      <c r="T255" s="278">
        <v>15</v>
      </c>
      <c r="U255" s="283">
        <v>0.79999999999999993</v>
      </c>
      <c r="V255" s="280">
        <v>12</v>
      </c>
      <c r="W255" s="284" t="s">
        <v>5203</v>
      </c>
      <c r="X255" s="286" t="s">
        <v>912</v>
      </c>
      <c r="Y255" s="278">
        <v>8</v>
      </c>
      <c r="Z255" s="283">
        <v>0.75</v>
      </c>
      <c r="AA255" s="280">
        <v>6</v>
      </c>
      <c r="AB255" s="284" t="s">
        <v>5204</v>
      </c>
      <c r="AC255" s="287" t="s">
        <v>914</v>
      </c>
      <c r="AD255" s="278">
        <v>24</v>
      </c>
      <c r="AE255" s="283">
        <v>0.72333333333333327</v>
      </c>
      <c r="AF255" s="280">
        <v>17.333333333333332</v>
      </c>
      <c r="AG255" s="250" t="s">
        <v>5205</v>
      </c>
    </row>
    <row r="256" spans="1:33" x14ac:dyDescent="0.25">
      <c r="A256" s="248" t="s">
        <v>508</v>
      </c>
      <c r="B256" s="276" t="s">
        <v>5201</v>
      </c>
      <c r="C256" s="250" t="s">
        <v>5218</v>
      </c>
      <c r="D256" s="277">
        <v>23245</v>
      </c>
      <c r="E256" s="278">
        <v>66</v>
      </c>
      <c r="F256" s="279">
        <v>48.297632317994548</v>
      </c>
      <c r="G256" s="280">
        <v>31.876517606394469</v>
      </c>
      <c r="H256" s="281">
        <v>21154</v>
      </c>
      <c r="I256" s="278">
        <v>0</v>
      </c>
      <c r="J256" s="278">
        <v>1991</v>
      </c>
      <c r="K256" s="280">
        <v>0.91397710088572048</v>
      </c>
      <c r="L256" s="280">
        <v>0</v>
      </c>
      <c r="M256" s="280">
        <v>8.6022899114279544E-2</v>
      </c>
      <c r="N256" s="282" t="s">
        <v>913</v>
      </c>
      <c r="O256" s="278">
        <v>19</v>
      </c>
      <c r="P256" s="283">
        <v>0.44874962194858159</v>
      </c>
      <c r="Q256" s="280">
        <v>8.5243033052495143</v>
      </c>
      <c r="R256" s="284" t="s">
        <v>5202</v>
      </c>
      <c r="S256" s="285" t="s">
        <v>915</v>
      </c>
      <c r="T256" s="278">
        <v>15</v>
      </c>
      <c r="U256" s="283">
        <v>0.47516569453445373</v>
      </c>
      <c r="V256" s="280">
        <v>7.1273709224454525</v>
      </c>
      <c r="W256" s="284" t="s">
        <v>5203</v>
      </c>
      <c r="X256" s="286" t="s">
        <v>912</v>
      </c>
      <c r="Y256" s="278">
        <v>8</v>
      </c>
      <c r="Z256" s="283">
        <v>0.37434564700801681</v>
      </c>
      <c r="AA256" s="280">
        <v>2.9748109742925037</v>
      </c>
      <c r="AB256" s="284" t="s">
        <v>5204</v>
      </c>
      <c r="AC256" s="287" t="s">
        <v>914</v>
      </c>
      <c r="AD256" s="278">
        <v>24</v>
      </c>
      <c r="AE256" s="283">
        <v>0.55289349751562522</v>
      </c>
      <c r="AF256" s="280">
        <v>13.250032404406999</v>
      </c>
      <c r="AG256" s="250" t="s">
        <v>5205</v>
      </c>
    </row>
    <row r="257" spans="1:33" x14ac:dyDescent="0.25">
      <c r="A257" s="248"/>
      <c r="B257" s="276"/>
      <c r="C257" s="250"/>
      <c r="D257" s="277"/>
      <c r="E257" s="278"/>
      <c r="F257" s="279"/>
      <c r="G257" s="280"/>
      <c r="H257" s="281"/>
      <c r="I257" s="278"/>
      <c r="J257" s="278"/>
      <c r="K257" s="280"/>
      <c r="L257" s="280"/>
      <c r="M257" s="280"/>
      <c r="N257" s="282"/>
      <c r="O257" s="278"/>
      <c r="P257" s="283"/>
      <c r="Q257" s="280"/>
      <c r="R257" s="284"/>
      <c r="S257" s="285"/>
      <c r="T257" s="278"/>
      <c r="U257" s="283"/>
      <c r="V257" s="280"/>
      <c r="W257" s="284"/>
      <c r="X257" s="286"/>
      <c r="Y257" s="278"/>
      <c r="Z257" s="283"/>
      <c r="AA257" s="280"/>
      <c r="AB257" s="284"/>
      <c r="AC257" s="287"/>
      <c r="AD257" s="278"/>
      <c r="AE257" s="283"/>
      <c r="AF257" s="280"/>
      <c r="AG257" s="250"/>
    </row>
    <row r="258" spans="1:33" x14ac:dyDescent="0.25">
      <c r="A258" s="248"/>
      <c r="B258" s="276"/>
      <c r="C258" s="250"/>
      <c r="D258" s="277"/>
      <c r="E258" s="278"/>
      <c r="F258" s="279"/>
      <c r="G258" s="280"/>
      <c r="H258" s="281"/>
      <c r="I258" s="278"/>
      <c r="J258" s="278"/>
      <c r="K258" s="280"/>
      <c r="L258" s="280"/>
      <c r="M258" s="280"/>
      <c r="N258" s="282"/>
      <c r="O258" s="278"/>
      <c r="P258" s="283"/>
      <c r="Q258" s="280"/>
      <c r="R258" s="284"/>
      <c r="S258" s="285"/>
      <c r="T258" s="278"/>
      <c r="U258" s="283"/>
      <c r="V258" s="280"/>
      <c r="W258" s="284"/>
      <c r="X258" s="286"/>
      <c r="Y258" s="278"/>
      <c r="Z258" s="283"/>
      <c r="AA258" s="280"/>
      <c r="AB258" s="284"/>
      <c r="AC258" s="287"/>
      <c r="AD258" s="278"/>
      <c r="AE258" s="283"/>
      <c r="AF258" s="280"/>
      <c r="AG258" s="250"/>
    </row>
    <row r="259" spans="1:33" x14ac:dyDescent="0.25">
      <c r="A259" s="248"/>
      <c r="B259" s="276"/>
      <c r="C259" s="250"/>
      <c r="D259" s="277"/>
      <c r="E259" s="278"/>
      <c r="F259" s="279"/>
      <c r="G259" s="280"/>
      <c r="H259" s="281"/>
      <c r="I259" s="278"/>
      <c r="J259" s="278"/>
      <c r="K259" s="280"/>
      <c r="L259" s="280"/>
      <c r="M259" s="280"/>
      <c r="N259" s="282"/>
      <c r="O259" s="278"/>
      <c r="P259" s="283"/>
      <c r="Q259" s="280"/>
      <c r="R259" s="284"/>
      <c r="S259" s="285"/>
      <c r="T259" s="278"/>
      <c r="U259" s="283"/>
      <c r="V259" s="280"/>
      <c r="W259" s="284"/>
      <c r="X259" s="286"/>
      <c r="Y259" s="278"/>
      <c r="Z259" s="283"/>
      <c r="AA259" s="280"/>
      <c r="AB259" s="284"/>
      <c r="AC259" s="287"/>
      <c r="AD259" s="278"/>
      <c r="AE259" s="283"/>
      <c r="AF259" s="280"/>
      <c r="AG259" s="250"/>
    </row>
    <row r="260" spans="1:33" x14ac:dyDescent="0.25">
      <c r="A260" s="248"/>
      <c r="B260" s="276"/>
      <c r="C260" s="250"/>
      <c r="D260" s="277"/>
      <c r="E260" s="278"/>
      <c r="F260" s="279"/>
      <c r="G260" s="280"/>
      <c r="H260" s="281"/>
      <c r="I260" s="278"/>
      <c r="J260" s="278"/>
      <c r="K260" s="280"/>
      <c r="L260" s="280"/>
      <c r="M260" s="280"/>
      <c r="N260" s="282"/>
      <c r="O260" s="278"/>
      <c r="P260" s="283"/>
      <c r="Q260" s="280"/>
      <c r="R260" s="284"/>
      <c r="S260" s="285"/>
      <c r="T260" s="278"/>
      <c r="U260" s="283"/>
      <c r="V260" s="280"/>
      <c r="W260" s="284"/>
      <c r="X260" s="286"/>
      <c r="Y260" s="278"/>
      <c r="Z260" s="283"/>
      <c r="AA260" s="280"/>
      <c r="AB260" s="284"/>
      <c r="AC260" s="287"/>
      <c r="AD260" s="278"/>
      <c r="AE260" s="283"/>
      <c r="AF260" s="280"/>
      <c r="AG260" s="250"/>
    </row>
    <row r="261" spans="1:33" x14ac:dyDescent="0.25">
      <c r="A261" s="248"/>
      <c r="B261" s="276"/>
      <c r="C261" s="250"/>
      <c r="D261" s="277"/>
      <c r="E261" s="278"/>
      <c r="F261" s="279"/>
      <c r="G261" s="280"/>
      <c r="H261" s="281"/>
      <c r="I261" s="278"/>
      <c r="J261" s="278"/>
      <c r="K261" s="280"/>
      <c r="L261" s="280"/>
      <c r="M261" s="280"/>
      <c r="N261" s="282"/>
      <c r="O261" s="278"/>
      <c r="P261" s="283"/>
      <c r="Q261" s="280"/>
      <c r="R261" s="284"/>
      <c r="S261" s="285"/>
      <c r="T261" s="278"/>
      <c r="U261" s="283"/>
      <c r="V261" s="280"/>
      <c r="W261" s="284"/>
      <c r="X261" s="286"/>
      <c r="Y261" s="278"/>
      <c r="Z261" s="283"/>
      <c r="AA261" s="280"/>
      <c r="AB261" s="284"/>
      <c r="AC261" s="287"/>
      <c r="AD261" s="278"/>
      <c r="AE261" s="283"/>
      <c r="AF261" s="280"/>
      <c r="AG261" s="250"/>
    </row>
    <row r="262" spans="1:33" x14ac:dyDescent="0.25">
      <c r="A262" s="248"/>
      <c r="B262" s="276"/>
      <c r="C262" s="250"/>
      <c r="D262" s="277"/>
      <c r="E262" s="278"/>
      <c r="F262" s="279"/>
      <c r="G262" s="280"/>
      <c r="H262" s="281"/>
      <c r="I262" s="278"/>
      <c r="J262" s="278"/>
      <c r="K262" s="280"/>
      <c r="L262" s="280"/>
      <c r="M262" s="280"/>
      <c r="N262" s="282"/>
      <c r="O262" s="278"/>
      <c r="P262" s="283"/>
      <c r="Q262" s="280"/>
      <c r="R262" s="284"/>
      <c r="S262" s="285"/>
      <c r="T262" s="278"/>
      <c r="U262" s="283"/>
      <c r="V262" s="280"/>
      <c r="W262" s="284"/>
      <c r="X262" s="286"/>
      <c r="Y262" s="278"/>
      <c r="Z262" s="283"/>
      <c r="AA262" s="280"/>
      <c r="AB262" s="284"/>
      <c r="AC262" s="287"/>
      <c r="AD262" s="278"/>
      <c r="AE262" s="283"/>
      <c r="AF262" s="280"/>
      <c r="AG262" s="250"/>
    </row>
    <row r="263" spans="1:33" x14ac:dyDescent="0.25">
      <c r="A263" s="248"/>
      <c r="B263" s="276"/>
      <c r="C263" s="250"/>
      <c r="D263" s="277"/>
      <c r="E263" s="278"/>
      <c r="F263" s="279"/>
      <c r="G263" s="280"/>
      <c r="H263" s="281"/>
      <c r="I263" s="278"/>
      <c r="J263" s="278"/>
      <c r="K263" s="280"/>
      <c r="L263" s="280"/>
      <c r="M263" s="280"/>
      <c r="N263" s="282"/>
      <c r="O263" s="278"/>
      <c r="P263" s="283"/>
      <c r="Q263" s="280"/>
      <c r="R263" s="284"/>
      <c r="S263" s="285"/>
      <c r="T263" s="278"/>
      <c r="U263" s="283"/>
      <c r="V263" s="280"/>
      <c r="W263" s="284"/>
      <c r="X263" s="286"/>
      <c r="Y263" s="278"/>
      <c r="Z263" s="283"/>
      <c r="AA263" s="280"/>
      <c r="AB263" s="284"/>
      <c r="AC263" s="287"/>
      <c r="AD263" s="278"/>
      <c r="AE263" s="283"/>
      <c r="AF263" s="280"/>
      <c r="AG263" s="250"/>
    </row>
    <row r="264" spans="1:33" x14ac:dyDescent="0.25">
      <c r="A264" s="248"/>
      <c r="B264" s="276"/>
      <c r="C264" s="250"/>
      <c r="D264" s="277"/>
      <c r="E264" s="278"/>
      <c r="F264" s="279"/>
      <c r="G264" s="280"/>
      <c r="H264" s="281"/>
      <c r="I264" s="278"/>
      <c r="J264" s="278"/>
      <c r="K264" s="280"/>
      <c r="L264" s="280"/>
      <c r="M264" s="280"/>
      <c r="N264" s="282"/>
      <c r="O264" s="278"/>
      <c r="P264" s="283"/>
      <c r="Q264" s="280"/>
      <c r="R264" s="284"/>
      <c r="S264" s="285"/>
      <c r="T264" s="278"/>
      <c r="U264" s="283"/>
      <c r="V264" s="280"/>
      <c r="W264" s="284"/>
      <c r="X264" s="286"/>
      <c r="Y264" s="278"/>
      <c r="Z264" s="283"/>
      <c r="AA264" s="280"/>
      <c r="AB264" s="284"/>
      <c r="AC264" s="287"/>
      <c r="AD264" s="278"/>
      <c r="AE264" s="283"/>
      <c r="AF264" s="280"/>
      <c r="AG264" s="250"/>
    </row>
    <row r="265" spans="1:33" x14ac:dyDescent="0.25">
      <c r="A265" s="248"/>
      <c r="B265" s="276"/>
      <c r="C265" s="250"/>
      <c r="D265" s="277"/>
      <c r="E265" s="278"/>
      <c r="F265" s="279"/>
      <c r="G265" s="280"/>
      <c r="H265" s="281"/>
      <c r="I265" s="278"/>
      <c r="J265" s="278"/>
      <c r="K265" s="280"/>
      <c r="L265" s="280"/>
      <c r="M265" s="280"/>
      <c r="N265" s="282"/>
      <c r="O265" s="278"/>
      <c r="P265" s="283"/>
      <c r="Q265" s="280"/>
      <c r="R265" s="284"/>
      <c r="S265" s="285"/>
      <c r="T265" s="278"/>
      <c r="U265" s="283"/>
      <c r="V265" s="280"/>
      <c r="W265" s="284"/>
      <c r="X265" s="286"/>
      <c r="Y265" s="278"/>
      <c r="Z265" s="283"/>
      <c r="AA265" s="280"/>
      <c r="AB265" s="284"/>
      <c r="AC265" s="287"/>
      <c r="AD265" s="278"/>
      <c r="AE265" s="283"/>
      <c r="AF265" s="280"/>
      <c r="AG265" s="250"/>
    </row>
    <row r="266" spans="1:33" x14ac:dyDescent="0.25">
      <c r="A266" s="248"/>
      <c r="B266" s="276"/>
      <c r="C266" s="250"/>
      <c r="D266" s="277"/>
      <c r="E266" s="278"/>
      <c r="F266" s="279"/>
      <c r="G266" s="280"/>
      <c r="H266" s="281"/>
      <c r="I266" s="278"/>
      <c r="J266" s="278"/>
      <c r="K266" s="280"/>
      <c r="L266" s="280"/>
      <c r="M266" s="280"/>
      <c r="N266" s="282"/>
      <c r="O266" s="278"/>
      <c r="P266" s="283"/>
      <c r="Q266" s="280"/>
      <c r="R266" s="284"/>
      <c r="S266" s="285"/>
      <c r="T266" s="278"/>
      <c r="U266" s="283"/>
      <c r="V266" s="280"/>
      <c r="W266" s="284"/>
      <c r="X266" s="286"/>
      <c r="Y266" s="278"/>
      <c r="Z266" s="283"/>
      <c r="AA266" s="280"/>
      <c r="AB266" s="284"/>
      <c r="AC266" s="287"/>
      <c r="AD266" s="278"/>
      <c r="AE266" s="283"/>
      <c r="AF266" s="280"/>
      <c r="AG266" s="250"/>
    </row>
    <row r="267" spans="1:33" x14ac:dyDescent="0.25">
      <c r="A267" s="248"/>
      <c r="B267" s="276"/>
      <c r="C267" s="250"/>
      <c r="D267" s="277"/>
      <c r="E267" s="278"/>
      <c r="F267" s="279"/>
      <c r="G267" s="280"/>
      <c r="H267" s="281"/>
      <c r="I267" s="278"/>
      <c r="J267" s="278"/>
      <c r="K267" s="280"/>
      <c r="L267" s="280"/>
      <c r="M267" s="280"/>
      <c r="N267" s="282"/>
      <c r="O267" s="278"/>
      <c r="P267" s="283"/>
      <c r="Q267" s="280"/>
      <c r="R267" s="284"/>
      <c r="S267" s="285"/>
      <c r="T267" s="278"/>
      <c r="U267" s="283"/>
      <c r="V267" s="280"/>
      <c r="W267" s="284"/>
      <c r="X267" s="286"/>
      <c r="Y267" s="278"/>
      <c r="Z267" s="283"/>
      <c r="AA267" s="280"/>
      <c r="AB267" s="284"/>
      <c r="AC267" s="287"/>
      <c r="AD267" s="278"/>
      <c r="AE267" s="283"/>
      <c r="AF267" s="280"/>
      <c r="AG267" s="250"/>
    </row>
    <row r="268" spans="1:33" x14ac:dyDescent="0.25">
      <c r="A268" s="248"/>
      <c r="B268" s="276"/>
      <c r="C268" s="250"/>
      <c r="D268" s="277"/>
      <c r="E268" s="278"/>
      <c r="F268" s="279"/>
      <c r="G268" s="280"/>
      <c r="H268" s="281"/>
      <c r="I268" s="278"/>
      <c r="J268" s="278"/>
      <c r="K268" s="280"/>
      <c r="L268" s="280"/>
      <c r="M268" s="280"/>
      <c r="N268" s="282"/>
      <c r="O268" s="278"/>
      <c r="P268" s="283"/>
      <c r="Q268" s="280"/>
      <c r="R268" s="284"/>
      <c r="S268" s="285"/>
      <c r="T268" s="278"/>
      <c r="U268" s="283"/>
      <c r="V268" s="280"/>
      <c r="W268" s="284"/>
      <c r="X268" s="286"/>
      <c r="Y268" s="278"/>
      <c r="Z268" s="283"/>
      <c r="AA268" s="280"/>
      <c r="AB268" s="284"/>
      <c r="AC268" s="287"/>
      <c r="AD268" s="278"/>
      <c r="AE268" s="283"/>
      <c r="AF268" s="280"/>
      <c r="AG268" s="250"/>
    </row>
    <row r="269" spans="1:33" x14ac:dyDescent="0.25">
      <c r="A269" s="248"/>
      <c r="B269" s="276"/>
      <c r="C269" s="250"/>
      <c r="D269" s="277"/>
      <c r="E269" s="278"/>
      <c r="F269" s="279"/>
      <c r="G269" s="280"/>
      <c r="H269" s="281"/>
      <c r="I269" s="278"/>
      <c r="J269" s="278"/>
      <c r="K269" s="280"/>
      <c r="L269" s="280"/>
      <c r="M269" s="280"/>
      <c r="N269" s="282"/>
      <c r="O269" s="278"/>
      <c r="P269" s="283"/>
      <c r="Q269" s="280"/>
      <c r="R269" s="284"/>
      <c r="S269" s="285"/>
      <c r="T269" s="278"/>
      <c r="U269" s="283"/>
      <c r="V269" s="280"/>
      <c r="W269" s="284"/>
      <c r="X269" s="286"/>
      <c r="Y269" s="278"/>
      <c r="Z269" s="283"/>
      <c r="AA269" s="280"/>
      <c r="AB269" s="284"/>
      <c r="AC269" s="287"/>
      <c r="AD269" s="278"/>
      <c r="AE269" s="283"/>
      <c r="AF269" s="280"/>
      <c r="AG269" s="250"/>
    </row>
    <row r="270" spans="1:33" x14ac:dyDescent="0.25">
      <c r="A270" s="248"/>
      <c r="B270" s="276"/>
      <c r="C270" s="250"/>
      <c r="D270" s="277"/>
      <c r="E270" s="278"/>
      <c r="F270" s="279"/>
      <c r="G270" s="280"/>
      <c r="H270" s="281"/>
      <c r="I270" s="278"/>
      <c r="J270" s="278"/>
      <c r="K270" s="280"/>
      <c r="L270" s="280"/>
      <c r="M270" s="280"/>
      <c r="N270" s="282"/>
      <c r="O270" s="278"/>
      <c r="P270" s="283"/>
      <c r="Q270" s="280"/>
      <c r="R270" s="284"/>
      <c r="S270" s="285"/>
      <c r="T270" s="278"/>
      <c r="U270" s="283"/>
      <c r="V270" s="280"/>
      <c r="W270" s="284"/>
      <c r="X270" s="286"/>
      <c r="Y270" s="278"/>
      <c r="Z270" s="283"/>
      <c r="AA270" s="280"/>
      <c r="AB270" s="284"/>
      <c r="AC270" s="287"/>
      <c r="AD270" s="278"/>
      <c r="AE270" s="283"/>
      <c r="AF270" s="280"/>
      <c r="AG270" s="250"/>
    </row>
    <row r="271" spans="1:33" x14ac:dyDescent="0.25">
      <c r="A271" s="248"/>
      <c r="B271" s="276"/>
      <c r="C271" s="250"/>
      <c r="D271" s="277"/>
      <c r="E271" s="278"/>
      <c r="F271" s="279"/>
      <c r="G271" s="280"/>
      <c r="H271" s="281"/>
      <c r="I271" s="278"/>
      <c r="J271" s="278"/>
      <c r="K271" s="280"/>
      <c r="L271" s="280"/>
      <c r="M271" s="280"/>
      <c r="N271" s="282"/>
      <c r="O271" s="278"/>
      <c r="P271" s="283"/>
      <c r="Q271" s="280"/>
      <c r="R271" s="284"/>
      <c r="S271" s="285"/>
      <c r="T271" s="278"/>
      <c r="U271" s="283"/>
      <c r="V271" s="280"/>
      <c r="W271" s="284"/>
      <c r="X271" s="286"/>
      <c r="Y271" s="278"/>
      <c r="Z271" s="283"/>
      <c r="AA271" s="280"/>
      <c r="AB271" s="284"/>
      <c r="AC271" s="287"/>
      <c r="AD271" s="278"/>
      <c r="AE271" s="283"/>
      <c r="AF271" s="280"/>
      <c r="AG271" s="250"/>
    </row>
    <row r="272" spans="1:33" x14ac:dyDescent="0.25">
      <c r="A272" s="248"/>
      <c r="B272" s="276"/>
      <c r="C272" s="250"/>
      <c r="D272" s="277"/>
      <c r="E272" s="278"/>
      <c r="F272" s="279"/>
      <c r="G272" s="280"/>
      <c r="H272" s="281"/>
      <c r="I272" s="278"/>
      <c r="J272" s="278"/>
      <c r="K272" s="280"/>
      <c r="L272" s="280"/>
      <c r="M272" s="280"/>
      <c r="N272" s="282"/>
      <c r="O272" s="278"/>
      <c r="P272" s="283"/>
      <c r="Q272" s="280"/>
      <c r="R272" s="284"/>
      <c r="S272" s="285"/>
      <c r="T272" s="278"/>
      <c r="U272" s="283"/>
      <c r="V272" s="280"/>
      <c r="W272" s="284"/>
      <c r="X272" s="286"/>
      <c r="Y272" s="278"/>
      <c r="Z272" s="283"/>
      <c r="AA272" s="280"/>
      <c r="AB272" s="284"/>
      <c r="AC272" s="287"/>
      <c r="AD272" s="278"/>
      <c r="AE272" s="283"/>
      <c r="AF272" s="280"/>
      <c r="AG272" s="250"/>
    </row>
    <row r="273" spans="1:33" x14ac:dyDescent="0.25">
      <c r="A273" s="248"/>
      <c r="B273" s="276"/>
      <c r="C273" s="250"/>
      <c r="D273" s="277"/>
      <c r="E273" s="278"/>
      <c r="F273" s="279"/>
      <c r="G273" s="280"/>
      <c r="H273" s="281"/>
      <c r="I273" s="278"/>
      <c r="J273" s="278"/>
      <c r="K273" s="280"/>
      <c r="L273" s="280"/>
      <c r="M273" s="280"/>
      <c r="N273" s="282"/>
      <c r="O273" s="278"/>
      <c r="P273" s="283"/>
      <c r="Q273" s="280"/>
      <c r="R273" s="284"/>
      <c r="S273" s="285"/>
      <c r="T273" s="278"/>
      <c r="U273" s="283"/>
      <c r="V273" s="280"/>
      <c r="W273" s="284"/>
      <c r="X273" s="286"/>
      <c r="Y273" s="278"/>
      <c r="Z273" s="283"/>
      <c r="AA273" s="280"/>
      <c r="AB273" s="284"/>
      <c r="AC273" s="287"/>
      <c r="AD273" s="278"/>
      <c r="AE273" s="283"/>
      <c r="AF273" s="280"/>
      <c r="AG273" s="250"/>
    </row>
    <row r="274" spans="1:33" x14ac:dyDescent="0.25">
      <c r="A274" s="248"/>
      <c r="B274" s="276"/>
      <c r="C274" s="250"/>
      <c r="D274" s="277"/>
      <c r="E274" s="278"/>
      <c r="F274" s="279"/>
      <c r="G274" s="280"/>
      <c r="H274" s="281"/>
      <c r="I274" s="278"/>
      <c r="J274" s="278"/>
      <c r="K274" s="280"/>
      <c r="L274" s="280"/>
      <c r="M274" s="280"/>
      <c r="N274" s="282"/>
      <c r="O274" s="278"/>
      <c r="P274" s="283"/>
      <c r="Q274" s="280"/>
      <c r="R274" s="284"/>
      <c r="S274" s="285"/>
      <c r="T274" s="278"/>
      <c r="U274" s="283"/>
      <c r="V274" s="280"/>
      <c r="W274" s="284"/>
      <c r="X274" s="286"/>
      <c r="Y274" s="278"/>
      <c r="Z274" s="283"/>
      <c r="AA274" s="280"/>
      <c r="AB274" s="284"/>
      <c r="AC274" s="287"/>
      <c r="AD274" s="278"/>
      <c r="AE274" s="283"/>
      <c r="AF274" s="280"/>
      <c r="AG274" s="250"/>
    </row>
    <row r="275" spans="1:33" x14ac:dyDescent="0.25">
      <c r="A275" s="248"/>
      <c r="B275" s="276"/>
      <c r="C275" s="250"/>
      <c r="D275" s="277"/>
      <c r="E275" s="278"/>
      <c r="F275" s="279"/>
      <c r="G275" s="280"/>
      <c r="H275" s="281"/>
      <c r="I275" s="278"/>
      <c r="J275" s="278"/>
      <c r="K275" s="280"/>
      <c r="L275" s="280"/>
      <c r="M275" s="280"/>
      <c r="N275" s="282"/>
      <c r="O275" s="278"/>
      <c r="P275" s="283"/>
      <c r="Q275" s="280"/>
      <c r="R275" s="284"/>
      <c r="S275" s="285"/>
      <c r="T275" s="278"/>
      <c r="U275" s="283"/>
      <c r="V275" s="280"/>
      <c r="W275" s="284"/>
      <c r="X275" s="286"/>
      <c r="Y275" s="278"/>
      <c r="Z275" s="283"/>
      <c r="AA275" s="280"/>
      <c r="AB275" s="284"/>
      <c r="AC275" s="287"/>
      <c r="AD275" s="278"/>
      <c r="AE275" s="283"/>
      <c r="AF275" s="280"/>
      <c r="AG275" s="250"/>
    </row>
    <row r="276" spans="1:33" x14ac:dyDescent="0.25">
      <c r="A276" s="248"/>
      <c r="B276" s="276"/>
      <c r="C276" s="250"/>
      <c r="D276" s="277"/>
      <c r="E276" s="278"/>
      <c r="F276" s="279"/>
      <c r="G276" s="280"/>
      <c r="H276" s="281"/>
      <c r="I276" s="278"/>
      <c r="J276" s="278"/>
      <c r="K276" s="280"/>
      <c r="L276" s="280"/>
      <c r="M276" s="280"/>
      <c r="N276" s="282"/>
      <c r="O276" s="278"/>
      <c r="P276" s="283"/>
      <c r="Q276" s="280"/>
      <c r="R276" s="284"/>
      <c r="S276" s="285"/>
      <c r="T276" s="278"/>
      <c r="U276" s="283"/>
      <c r="V276" s="280"/>
      <c r="W276" s="284"/>
      <c r="X276" s="286"/>
      <c r="Y276" s="278"/>
      <c r="Z276" s="283"/>
      <c r="AA276" s="280"/>
      <c r="AB276" s="284"/>
      <c r="AC276" s="287"/>
      <c r="AD276" s="278"/>
      <c r="AE276" s="283"/>
      <c r="AF276" s="280"/>
      <c r="AG276" s="250"/>
    </row>
    <row r="277" spans="1:33" x14ac:dyDescent="0.25">
      <c r="A277" s="248"/>
      <c r="B277" s="276"/>
      <c r="C277" s="250"/>
      <c r="D277" s="277"/>
      <c r="E277" s="278"/>
      <c r="F277" s="279"/>
      <c r="G277" s="280"/>
      <c r="H277" s="281"/>
      <c r="I277" s="278"/>
      <c r="J277" s="278"/>
      <c r="K277" s="280"/>
      <c r="L277" s="280"/>
      <c r="M277" s="280"/>
      <c r="N277" s="282"/>
      <c r="O277" s="278"/>
      <c r="P277" s="283"/>
      <c r="Q277" s="280"/>
      <c r="R277" s="284"/>
      <c r="S277" s="285"/>
      <c r="T277" s="278"/>
      <c r="U277" s="283"/>
      <c r="V277" s="280"/>
      <c r="W277" s="284"/>
      <c r="X277" s="286"/>
      <c r="Y277" s="278"/>
      <c r="Z277" s="283"/>
      <c r="AA277" s="280"/>
      <c r="AB277" s="284"/>
      <c r="AC277" s="287"/>
      <c r="AD277" s="278"/>
      <c r="AE277" s="283"/>
      <c r="AF277" s="280"/>
      <c r="AG277" s="250"/>
    </row>
    <row r="278" spans="1:33" x14ac:dyDescent="0.25">
      <c r="A278" s="248"/>
      <c r="B278" s="276"/>
      <c r="C278" s="250"/>
      <c r="D278" s="277"/>
      <c r="E278" s="278"/>
      <c r="F278" s="279"/>
      <c r="G278" s="280"/>
      <c r="H278" s="281"/>
      <c r="I278" s="278"/>
      <c r="J278" s="278"/>
      <c r="K278" s="280"/>
      <c r="L278" s="280"/>
      <c r="M278" s="280"/>
      <c r="N278" s="282"/>
      <c r="O278" s="278"/>
      <c r="P278" s="283"/>
      <c r="Q278" s="280"/>
      <c r="R278" s="284"/>
      <c r="S278" s="285"/>
      <c r="T278" s="278"/>
      <c r="U278" s="283"/>
      <c r="V278" s="280"/>
      <c r="W278" s="284"/>
      <c r="X278" s="286"/>
      <c r="Y278" s="278"/>
      <c r="Z278" s="283"/>
      <c r="AA278" s="280"/>
      <c r="AB278" s="284"/>
      <c r="AC278" s="287"/>
      <c r="AD278" s="278"/>
      <c r="AE278" s="283"/>
      <c r="AF278" s="280"/>
      <c r="AG278" s="250"/>
    </row>
    <row r="279" spans="1:33" x14ac:dyDescent="0.25">
      <c r="A279" s="248"/>
      <c r="B279" s="276"/>
      <c r="C279" s="250"/>
      <c r="D279" s="277"/>
      <c r="E279" s="278"/>
      <c r="F279" s="279"/>
      <c r="G279" s="280"/>
      <c r="H279" s="281"/>
      <c r="I279" s="278"/>
      <c r="J279" s="278"/>
      <c r="K279" s="280"/>
      <c r="L279" s="280"/>
      <c r="M279" s="280"/>
      <c r="N279" s="282"/>
      <c r="O279" s="278"/>
      <c r="P279" s="283"/>
      <c r="Q279" s="280"/>
      <c r="R279" s="284"/>
      <c r="S279" s="285"/>
      <c r="T279" s="278"/>
      <c r="U279" s="283"/>
      <c r="V279" s="280"/>
      <c r="W279" s="284"/>
      <c r="X279" s="286"/>
      <c r="Y279" s="278"/>
      <c r="Z279" s="283"/>
      <c r="AA279" s="280"/>
      <c r="AB279" s="284"/>
      <c r="AC279" s="287"/>
      <c r="AD279" s="278"/>
      <c r="AE279" s="283"/>
      <c r="AF279" s="280"/>
      <c r="AG279" s="250"/>
    </row>
    <row r="280" spans="1:33" x14ac:dyDescent="0.25">
      <c r="A280" s="248"/>
      <c r="B280" s="276"/>
      <c r="C280" s="250"/>
      <c r="D280" s="277"/>
      <c r="E280" s="278"/>
      <c r="F280" s="279"/>
      <c r="G280" s="280"/>
      <c r="H280" s="281"/>
      <c r="I280" s="278"/>
      <c r="J280" s="278"/>
      <c r="K280" s="280"/>
      <c r="L280" s="280"/>
      <c r="M280" s="280"/>
      <c r="N280" s="282"/>
      <c r="O280" s="278"/>
      <c r="P280" s="283"/>
      <c r="Q280" s="280"/>
      <c r="R280" s="284"/>
      <c r="S280" s="285"/>
      <c r="T280" s="278"/>
      <c r="U280" s="283"/>
      <c r="V280" s="280"/>
      <c r="W280" s="284"/>
      <c r="X280" s="286"/>
      <c r="Y280" s="278"/>
      <c r="Z280" s="283"/>
      <c r="AA280" s="280"/>
      <c r="AB280" s="284"/>
      <c r="AC280" s="287"/>
      <c r="AD280" s="278"/>
      <c r="AE280" s="283"/>
      <c r="AF280" s="280"/>
      <c r="AG280" s="250"/>
    </row>
    <row r="281" spans="1:33" x14ac:dyDescent="0.25">
      <c r="A281" s="248"/>
      <c r="B281" s="276"/>
      <c r="C281" s="250"/>
      <c r="D281" s="277"/>
      <c r="E281" s="278"/>
      <c r="F281" s="279"/>
      <c r="G281" s="280"/>
      <c r="H281" s="281"/>
      <c r="I281" s="278"/>
      <c r="J281" s="278"/>
      <c r="K281" s="280"/>
      <c r="L281" s="280"/>
      <c r="M281" s="280"/>
      <c r="N281" s="282"/>
      <c r="O281" s="278"/>
      <c r="P281" s="283"/>
      <c r="Q281" s="280"/>
      <c r="R281" s="284"/>
      <c r="S281" s="285"/>
      <c r="T281" s="278"/>
      <c r="U281" s="283"/>
      <c r="V281" s="280"/>
      <c r="W281" s="284"/>
      <c r="X281" s="286"/>
      <c r="Y281" s="278"/>
      <c r="Z281" s="283"/>
      <c r="AA281" s="280"/>
      <c r="AB281" s="284"/>
      <c r="AC281" s="287"/>
      <c r="AD281" s="278"/>
      <c r="AE281" s="283"/>
      <c r="AF281" s="280"/>
      <c r="AG281" s="250"/>
    </row>
    <row r="282" spans="1:33" x14ac:dyDescent="0.25">
      <c r="A282" s="248"/>
      <c r="B282" s="276"/>
      <c r="C282" s="250"/>
      <c r="D282" s="277"/>
      <c r="E282" s="278"/>
      <c r="F282" s="279"/>
      <c r="G282" s="280"/>
      <c r="H282" s="281"/>
      <c r="I282" s="278"/>
      <c r="J282" s="278"/>
      <c r="K282" s="280"/>
      <c r="L282" s="280"/>
      <c r="M282" s="280"/>
      <c r="N282" s="282"/>
      <c r="O282" s="278"/>
      <c r="P282" s="283"/>
      <c r="Q282" s="280"/>
      <c r="R282" s="284"/>
      <c r="S282" s="285"/>
      <c r="T282" s="278"/>
      <c r="U282" s="283"/>
      <c r="V282" s="280"/>
      <c r="W282" s="284"/>
      <c r="X282" s="286"/>
      <c r="Y282" s="278"/>
      <c r="Z282" s="283"/>
      <c r="AA282" s="280"/>
      <c r="AB282" s="284"/>
      <c r="AC282" s="287"/>
      <c r="AD282" s="278"/>
      <c r="AE282" s="283"/>
      <c r="AF282" s="280"/>
      <c r="AG282" s="250"/>
    </row>
    <row r="283" spans="1:33" x14ac:dyDescent="0.25">
      <c r="A283" s="248"/>
      <c r="B283" s="276"/>
      <c r="C283" s="250"/>
      <c r="D283" s="277"/>
      <c r="E283" s="278"/>
      <c r="F283" s="279"/>
      <c r="G283" s="280"/>
      <c r="H283" s="281"/>
      <c r="I283" s="278"/>
      <c r="J283" s="278"/>
      <c r="K283" s="280"/>
      <c r="L283" s="280"/>
      <c r="M283" s="280"/>
      <c r="N283" s="282"/>
      <c r="O283" s="278"/>
      <c r="P283" s="283"/>
      <c r="Q283" s="280"/>
      <c r="R283" s="284"/>
      <c r="S283" s="285"/>
      <c r="T283" s="278"/>
      <c r="U283" s="283"/>
      <c r="V283" s="280"/>
      <c r="W283" s="284"/>
      <c r="X283" s="286"/>
      <c r="Y283" s="278"/>
      <c r="Z283" s="283"/>
      <c r="AA283" s="280"/>
      <c r="AB283" s="284"/>
      <c r="AC283" s="287"/>
      <c r="AD283" s="278"/>
      <c r="AE283" s="283"/>
      <c r="AF283" s="280"/>
      <c r="AG283" s="250"/>
    </row>
    <row r="284" spans="1:33" x14ac:dyDescent="0.25">
      <c r="A284" s="248"/>
      <c r="B284" s="276"/>
      <c r="C284" s="250"/>
      <c r="D284" s="277"/>
      <c r="E284" s="278"/>
      <c r="F284" s="279"/>
      <c r="G284" s="280"/>
      <c r="H284" s="281"/>
      <c r="I284" s="278"/>
      <c r="J284" s="278"/>
      <c r="K284" s="280"/>
      <c r="L284" s="280"/>
      <c r="M284" s="280"/>
      <c r="N284" s="282"/>
      <c r="O284" s="278"/>
      <c r="P284" s="283"/>
      <c r="Q284" s="280"/>
      <c r="R284" s="284"/>
      <c r="S284" s="285"/>
      <c r="T284" s="278"/>
      <c r="U284" s="283"/>
      <c r="V284" s="280"/>
      <c r="W284" s="284"/>
      <c r="X284" s="286"/>
      <c r="Y284" s="278"/>
      <c r="Z284" s="283"/>
      <c r="AA284" s="280"/>
      <c r="AB284" s="284"/>
      <c r="AC284" s="287"/>
      <c r="AD284" s="278"/>
      <c r="AE284" s="283"/>
      <c r="AF284" s="280"/>
      <c r="AG284" s="250"/>
    </row>
    <row r="285" spans="1:33" x14ac:dyDescent="0.25">
      <c r="A285" s="248"/>
      <c r="B285" s="276"/>
      <c r="C285" s="250"/>
      <c r="D285" s="277"/>
      <c r="E285" s="278"/>
      <c r="F285" s="279"/>
      <c r="G285" s="280"/>
      <c r="H285" s="281"/>
      <c r="I285" s="278"/>
      <c r="J285" s="278"/>
      <c r="K285" s="280"/>
      <c r="L285" s="280"/>
      <c r="M285" s="280"/>
      <c r="N285" s="282"/>
      <c r="O285" s="278"/>
      <c r="P285" s="283"/>
      <c r="Q285" s="280"/>
      <c r="R285" s="284"/>
      <c r="S285" s="285"/>
      <c r="T285" s="278"/>
      <c r="U285" s="283"/>
      <c r="V285" s="280"/>
      <c r="W285" s="284"/>
      <c r="X285" s="286"/>
      <c r="Y285" s="278"/>
      <c r="Z285" s="283"/>
      <c r="AA285" s="280"/>
      <c r="AB285" s="284"/>
      <c r="AC285" s="287"/>
      <c r="AD285" s="278"/>
      <c r="AE285" s="283"/>
      <c r="AF285" s="280"/>
      <c r="AG285" s="250"/>
    </row>
    <row r="286" spans="1:33" x14ac:dyDescent="0.25">
      <c r="A286" s="248"/>
      <c r="B286" s="276"/>
      <c r="C286" s="250"/>
      <c r="D286" s="277"/>
      <c r="E286" s="278"/>
      <c r="F286" s="279"/>
      <c r="G286" s="280"/>
      <c r="H286" s="281"/>
      <c r="I286" s="278"/>
      <c r="J286" s="278"/>
      <c r="K286" s="280"/>
      <c r="L286" s="280"/>
      <c r="M286" s="280"/>
      <c r="N286" s="282"/>
      <c r="O286" s="278"/>
      <c r="P286" s="283"/>
      <c r="Q286" s="280"/>
      <c r="R286" s="284"/>
      <c r="S286" s="285"/>
      <c r="T286" s="278"/>
      <c r="U286" s="283"/>
      <c r="V286" s="280"/>
      <c r="W286" s="284"/>
      <c r="X286" s="286"/>
      <c r="Y286" s="278"/>
      <c r="Z286" s="283"/>
      <c r="AA286" s="280"/>
      <c r="AB286" s="284"/>
      <c r="AC286" s="287"/>
      <c r="AD286" s="278"/>
      <c r="AE286" s="283"/>
      <c r="AF286" s="280"/>
      <c r="AG286" s="250"/>
    </row>
    <row r="287" spans="1:33" x14ac:dyDescent="0.25">
      <c r="A287" s="248"/>
      <c r="B287" s="276"/>
      <c r="C287" s="250"/>
      <c r="D287" s="277"/>
      <c r="E287" s="278"/>
      <c r="F287" s="279"/>
      <c r="G287" s="280"/>
      <c r="H287" s="281"/>
      <c r="I287" s="278"/>
      <c r="J287" s="278"/>
      <c r="K287" s="280"/>
      <c r="L287" s="280"/>
      <c r="M287" s="280"/>
      <c r="N287" s="282"/>
      <c r="O287" s="278"/>
      <c r="P287" s="283"/>
      <c r="Q287" s="280"/>
      <c r="R287" s="284"/>
      <c r="S287" s="285"/>
      <c r="T287" s="278"/>
      <c r="U287" s="283"/>
      <c r="V287" s="280"/>
      <c r="W287" s="284"/>
      <c r="X287" s="286"/>
      <c r="Y287" s="278"/>
      <c r="Z287" s="283"/>
      <c r="AA287" s="280"/>
      <c r="AB287" s="284"/>
      <c r="AC287" s="287"/>
      <c r="AD287" s="278"/>
      <c r="AE287" s="283"/>
      <c r="AF287" s="280"/>
      <c r="AG287" s="250"/>
    </row>
    <row r="288" spans="1:33" x14ac:dyDescent="0.25">
      <c r="A288" s="248"/>
      <c r="B288" s="276"/>
      <c r="C288" s="250"/>
      <c r="D288" s="277"/>
      <c r="E288" s="278"/>
      <c r="F288" s="279"/>
      <c r="G288" s="280"/>
      <c r="H288" s="281"/>
      <c r="I288" s="278"/>
      <c r="J288" s="278"/>
      <c r="K288" s="280"/>
      <c r="L288" s="280"/>
      <c r="M288" s="280"/>
      <c r="N288" s="282"/>
      <c r="O288" s="278"/>
      <c r="P288" s="283"/>
      <c r="Q288" s="280"/>
      <c r="R288" s="284"/>
      <c r="S288" s="285"/>
      <c r="T288" s="278"/>
      <c r="U288" s="283"/>
      <c r="V288" s="280"/>
      <c r="W288" s="284"/>
      <c r="X288" s="286"/>
      <c r="Y288" s="278"/>
      <c r="Z288" s="283"/>
      <c r="AA288" s="280"/>
      <c r="AB288" s="284"/>
      <c r="AC288" s="287"/>
      <c r="AD288" s="278"/>
      <c r="AE288" s="283"/>
      <c r="AF288" s="280"/>
      <c r="AG288" s="250"/>
    </row>
    <row r="289" spans="1:33" x14ac:dyDescent="0.25">
      <c r="A289" s="248"/>
      <c r="B289" s="276"/>
      <c r="C289" s="250"/>
      <c r="D289" s="277"/>
      <c r="E289" s="278"/>
      <c r="F289" s="279"/>
      <c r="G289" s="280"/>
      <c r="H289" s="281"/>
      <c r="I289" s="278"/>
      <c r="J289" s="278"/>
      <c r="K289" s="280"/>
      <c r="L289" s="280"/>
      <c r="M289" s="280"/>
      <c r="N289" s="282"/>
      <c r="O289" s="278"/>
      <c r="P289" s="283"/>
      <c r="Q289" s="280"/>
      <c r="R289" s="284"/>
      <c r="S289" s="285"/>
      <c r="T289" s="278"/>
      <c r="U289" s="283"/>
      <c r="V289" s="280"/>
      <c r="W289" s="284"/>
      <c r="X289" s="286"/>
      <c r="Y289" s="278"/>
      <c r="Z289" s="283"/>
      <c r="AA289" s="280"/>
      <c r="AB289" s="284"/>
      <c r="AC289" s="287"/>
      <c r="AD289" s="278"/>
      <c r="AE289" s="283"/>
      <c r="AF289" s="280"/>
      <c r="AG289" s="250"/>
    </row>
    <row r="290" spans="1:33" x14ac:dyDescent="0.25">
      <c r="A290" s="248"/>
      <c r="B290" s="276"/>
      <c r="C290" s="250"/>
      <c r="D290" s="277"/>
      <c r="E290" s="278"/>
      <c r="F290" s="279"/>
      <c r="G290" s="280"/>
      <c r="H290" s="281"/>
      <c r="I290" s="278"/>
      <c r="J290" s="278"/>
      <c r="K290" s="280"/>
      <c r="L290" s="280"/>
      <c r="M290" s="280"/>
      <c r="N290" s="282"/>
      <c r="O290" s="278"/>
      <c r="P290" s="283"/>
      <c r="Q290" s="280"/>
      <c r="R290" s="284"/>
      <c r="S290" s="285"/>
      <c r="T290" s="278"/>
      <c r="U290" s="283"/>
      <c r="V290" s="280"/>
      <c r="W290" s="284"/>
      <c r="X290" s="286"/>
      <c r="Y290" s="278"/>
      <c r="Z290" s="283"/>
      <c r="AA290" s="280"/>
      <c r="AB290" s="284"/>
      <c r="AC290" s="287"/>
      <c r="AD290" s="278"/>
      <c r="AE290" s="283"/>
      <c r="AF290" s="280"/>
      <c r="AG290" s="250"/>
    </row>
    <row r="291" spans="1:33" x14ac:dyDescent="0.25">
      <c r="A291" s="248"/>
      <c r="B291" s="276"/>
      <c r="C291" s="250"/>
      <c r="D291" s="277"/>
      <c r="E291" s="278"/>
      <c r="F291" s="279"/>
      <c r="G291" s="280"/>
      <c r="H291" s="281"/>
      <c r="I291" s="278"/>
      <c r="J291" s="278"/>
      <c r="K291" s="280"/>
      <c r="L291" s="280"/>
      <c r="M291" s="280"/>
      <c r="N291" s="282"/>
      <c r="O291" s="278"/>
      <c r="P291" s="283"/>
      <c r="Q291" s="280"/>
      <c r="R291" s="284"/>
      <c r="S291" s="285"/>
      <c r="T291" s="278"/>
      <c r="U291" s="283"/>
      <c r="V291" s="280"/>
      <c r="W291" s="284"/>
      <c r="X291" s="286"/>
      <c r="Y291" s="278"/>
      <c r="Z291" s="283"/>
      <c r="AA291" s="280"/>
      <c r="AB291" s="284"/>
      <c r="AC291" s="287"/>
      <c r="AD291" s="278"/>
      <c r="AE291" s="283"/>
      <c r="AF291" s="280"/>
      <c r="AG291" s="250"/>
    </row>
    <row r="292" spans="1:33" x14ac:dyDescent="0.25">
      <c r="A292" s="248"/>
      <c r="B292" s="276"/>
      <c r="C292" s="250"/>
      <c r="D292" s="277"/>
      <c r="E292" s="278"/>
      <c r="F292" s="279"/>
      <c r="G292" s="280"/>
      <c r="H292" s="281"/>
      <c r="I292" s="278"/>
      <c r="J292" s="278"/>
      <c r="K292" s="280"/>
      <c r="L292" s="280"/>
      <c r="M292" s="280"/>
      <c r="N292" s="282"/>
      <c r="O292" s="278"/>
      <c r="P292" s="283"/>
      <c r="Q292" s="280"/>
      <c r="R292" s="284"/>
      <c r="S292" s="285"/>
      <c r="T292" s="278"/>
      <c r="U292" s="283"/>
      <c r="V292" s="280"/>
      <c r="W292" s="284"/>
      <c r="X292" s="286"/>
      <c r="Y292" s="278"/>
      <c r="Z292" s="283"/>
      <c r="AA292" s="280"/>
      <c r="AB292" s="284"/>
      <c r="AC292" s="287"/>
      <c r="AD292" s="278"/>
      <c r="AE292" s="283"/>
      <c r="AF292" s="280"/>
      <c r="AG292" s="250"/>
    </row>
    <row r="293" spans="1:33" x14ac:dyDescent="0.25">
      <c r="A293" s="248"/>
      <c r="B293" s="276"/>
      <c r="C293" s="250"/>
      <c r="D293" s="277"/>
      <c r="E293" s="278"/>
      <c r="F293" s="279"/>
      <c r="G293" s="280"/>
      <c r="H293" s="281"/>
      <c r="I293" s="278"/>
      <c r="J293" s="278"/>
      <c r="K293" s="280"/>
      <c r="L293" s="280"/>
      <c r="M293" s="280"/>
      <c r="N293" s="282"/>
      <c r="O293" s="278"/>
      <c r="P293" s="283"/>
      <c r="Q293" s="280"/>
      <c r="R293" s="284"/>
      <c r="S293" s="285"/>
      <c r="T293" s="278"/>
      <c r="U293" s="283"/>
      <c r="V293" s="280"/>
      <c r="W293" s="284"/>
      <c r="X293" s="286"/>
      <c r="Y293" s="278"/>
      <c r="Z293" s="283"/>
      <c r="AA293" s="280"/>
      <c r="AB293" s="284"/>
      <c r="AC293" s="287"/>
      <c r="AD293" s="278"/>
      <c r="AE293" s="283"/>
      <c r="AF293" s="280"/>
      <c r="AG293" s="250"/>
    </row>
    <row r="294" spans="1:33" x14ac:dyDescent="0.25">
      <c r="A294" s="248"/>
      <c r="B294" s="276"/>
      <c r="C294" s="250"/>
      <c r="D294" s="277"/>
      <c r="E294" s="278"/>
      <c r="F294" s="279"/>
      <c r="G294" s="280"/>
      <c r="H294" s="281"/>
      <c r="I294" s="278"/>
      <c r="J294" s="278"/>
      <c r="K294" s="280"/>
      <c r="L294" s="280"/>
      <c r="M294" s="280"/>
      <c r="N294" s="282"/>
      <c r="O294" s="278"/>
      <c r="P294" s="283"/>
      <c r="Q294" s="280"/>
      <c r="R294" s="284"/>
      <c r="S294" s="285"/>
      <c r="T294" s="278"/>
      <c r="U294" s="283"/>
      <c r="V294" s="280"/>
      <c r="W294" s="284"/>
      <c r="X294" s="286"/>
      <c r="Y294" s="278"/>
      <c r="Z294" s="283"/>
      <c r="AA294" s="280"/>
      <c r="AB294" s="284"/>
      <c r="AC294" s="287"/>
      <c r="AD294" s="278"/>
      <c r="AE294" s="283"/>
      <c r="AF294" s="280"/>
      <c r="AG294" s="250"/>
    </row>
    <row r="295" spans="1:33" x14ac:dyDescent="0.25">
      <c r="A295" s="248"/>
      <c r="B295" s="276"/>
      <c r="C295" s="250"/>
      <c r="D295" s="277"/>
      <c r="E295" s="278"/>
      <c r="F295" s="279"/>
      <c r="G295" s="280"/>
      <c r="H295" s="281"/>
      <c r="I295" s="278"/>
      <c r="J295" s="278"/>
      <c r="K295" s="280"/>
      <c r="L295" s="280"/>
      <c r="M295" s="280"/>
      <c r="N295" s="282"/>
      <c r="O295" s="278"/>
      <c r="P295" s="283"/>
      <c r="Q295" s="280"/>
      <c r="R295" s="284"/>
      <c r="S295" s="285"/>
      <c r="T295" s="278"/>
      <c r="U295" s="283"/>
      <c r="V295" s="280"/>
      <c r="W295" s="284"/>
      <c r="X295" s="286"/>
      <c r="Y295" s="278"/>
      <c r="Z295" s="283"/>
      <c r="AA295" s="280"/>
      <c r="AB295" s="284"/>
      <c r="AC295" s="287"/>
      <c r="AD295" s="278"/>
      <c r="AE295" s="283"/>
      <c r="AF295" s="280"/>
      <c r="AG295" s="250"/>
    </row>
    <row r="296" spans="1:33" x14ac:dyDescent="0.25">
      <c r="A296" s="248"/>
      <c r="B296" s="276"/>
      <c r="C296" s="250"/>
      <c r="D296" s="277"/>
      <c r="E296" s="278"/>
      <c r="F296" s="279"/>
      <c r="G296" s="280"/>
      <c r="H296" s="281"/>
      <c r="I296" s="278"/>
      <c r="J296" s="278"/>
      <c r="K296" s="280"/>
      <c r="L296" s="280"/>
      <c r="M296" s="280"/>
      <c r="N296" s="282"/>
      <c r="O296" s="278"/>
      <c r="P296" s="283"/>
      <c r="Q296" s="280"/>
      <c r="R296" s="284"/>
      <c r="S296" s="285"/>
      <c r="T296" s="278"/>
      <c r="U296" s="283"/>
      <c r="V296" s="280"/>
      <c r="W296" s="284"/>
      <c r="X296" s="286"/>
      <c r="Y296" s="278"/>
      <c r="Z296" s="283"/>
      <c r="AA296" s="280"/>
      <c r="AB296" s="284"/>
      <c r="AC296" s="287"/>
      <c r="AD296" s="278"/>
      <c r="AE296" s="283"/>
      <c r="AF296" s="280"/>
      <c r="AG296" s="250"/>
    </row>
    <row r="297" spans="1:33" x14ac:dyDescent="0.25">
      <c r="A297" s="248"/>
      <c r="B297" s="276"/>
      <c r="C297" s="250"/>
      <c r="D297" s="277"/>
      <c r="E297" s="278"/>
      <c r="F297" s="279"/>
      <c r="G297" s="280"/>
      <c r="H297" s="281"/>
      <c r="I297" s="278"/>
      <c r="J297" s="278"/>
      <c r="K297" s="280"/>
      <c r="L297" s="280"/>
      <c r="M297" s="280"/>
      <c r="N297" s="282"/>
      <c r="O297" s="278"/>
      <c r="P297" s="283"/>
      <c r="Q297" s="280"/>
      <c r="R297" s="284"/>
      <c r="S297" s="285"/>
      <c r="T297" s="278"/>
      <c r="U297" s="283"/>
      <c r="V297" s="280"/>
      <c r="W297" s="284"/>
      <c r="X297" s="286"/>
      <c r="Y297" s="278"/>
      <c r="Z297" s="283"/>
      <c r="AA297" s="280"/>
      <c r="AB297" s="284"/>
      <c r="AC297" s="287"/>
      <c r="AD297" s="278"/>
      <c r="AE297" s="283"/>
      <c r="AF297" s="280"/>
      <c r="AG297" s="250"/>
    </row>
    <row r="298" spans="1:33" x14ac:dyDescent="0.25">
      <c r="A298" s="248"/>
      <c r="B298" s="276"/>
      <c r="C298" s="250"/>
      <c r="D298" s="277"/>
      <c r="E298" s="278"/>
      <c r="F298" s="279"/>
      <c r="G298" s="280"/>
      <c r="H298" s="281"/>
      <c r="I298" s="278"/>
      <c r="J298" s="278"/>
      <c r="K298" s="280"/>
      <c r="L298" s="280"/>
      <c r="M298" s="280"/>
      <c r="N298" s="282"/>
      <c r="O298" s="278"/>
      <c r="P298" s="283"/>
      <c r="Q298" s="280"/>
      <c r="R298" s="284"/>
      <c r="S298" s="285"/>
      <c r="T298" s="278"/>
      <c r="U298" s="283"/>
      <c r="V298" s="280"/>
      <c r="W298" s="284"/>
      <c r="X298" s="286"/>
      <c r="Y298" s="278"/>
      <c r="Z298" s="283"/>
      <c r="AA298" s="280"/>
      <c r="AB298" s="284"/>
      <c r="AC298" s="287"/>
      <c r="AD298" s="278"/>
      <c r="AE298" s="283"/>
      <c r="AF298" s="280"/>
      <c r="AG298" s="250"/>
    </row>
    <row r="299" spans="1:33" x14ac:dyDescent="0.25">
      <c r="A299" s="248"/>
      <c r="B299" s="276"/>
      <c r="C299" s="250"/>
      <c r="D299" s="277"/>
      <c r="E299" s="278"/>
      <c r="F299" s="279"/>
      <c r="G299" s="280"/>
      <c r="H299" s="281"/>
      <c r="I299" s="278"/>
      <c r="J299" s="278"/>
      <c r="K299" s="280"/>
      <c r="L299" s="280"/>
      <c r="M299" s="280"/>
      <c r="N299" s="282"/>
      <c r="O299" s="278"/>
      <c r="P299" s="283"/>
      <c r="Q299" s="280"/>
      <c r="R299" s="284"/>
      <c r="S299" s="285"/>
      <c r="T299" s="278"/>
      <c r="U299" s="283"/>
      <c r="V299" s="280"/>
      <c r="W299" s="284"/>
      <c r="X299" s="286"/>
      <c r="Y299" s="278"/>
      <c r="Z299" s="283"/>
      <c r="AA299" s="280"/>
      <c r="AB299" s="284"/>
      <c r="AC299" s="287"/>
      <c r="AD299" s="278"/>
      <c r="AE299" s="283"/>
      <c r="AF299" s="280"/>
      <c r="AG299" s="250"/>
    </row>
    <row r="300" spans="1:33" x14ac:dyDescent="0.25">
      <c r="A300" s="248"/>
      <c r="B300" s="276"/>
      <c r="C300" s="250"/>
      <c r="D300" s="277"/>
      <c r="E300" s="278"/>
      <c r="F300" s="279"/>
      <c r="G300" s="280"/>
      <c r="H300" s="281"/>
      <c r="I300" s="278"/>
      <c r="J300" s="278"/>
      <c r="K300" s="280"/>
      <c r="L300" s="280"/>
      <c r="M300" s="280"/>
      <c r="N300" s="282"/>
      <c r="O300" s="278"/>
      <c r="P300" s="283"/>
      <c r="Q300" s="280"/>
      <c r="R300" s="284"/>
      <c r="S300" s="285"/>
      <c r="T300" s="278"/>
      <c r="U300" s="283"/>
      <c r="V300" s="280"/>
      <c r="W300" s="284"/>
      <c r="X300" s="286"/>
      <c r="Y300" s="278"/>
      <c r="Z300" s="283"/>
      <c r="AA300" s="280"/>
      <c r="AB300" s="284"/>
      <c r="AC300" s="287"/>
      <c r="AD300" s="278"/>
      <c r="AE300" s="283"/>
      <c r="AF300" s="280"/>
      <c r="AG300" s="250"/>
    </row>
    <row r="301" spans="1:33" x14ac:dyDescent="0.25">
      <c r="A301" s="248"/>
      <c r="B301" s="276"/>
      <c r="C301" s="250"/>
      <c r="D301" s="277"/>
      <c r="E301" s="278"/>
      <c r="F301" s="279"/>
      <c r="G301" s="280"/>
      <c r="H301" s="281"/>
      <c r="I301" s="278"/>
      <c r="J301" s="278"/>
      <c r="K301" s="280"/>
      <c r="L301" s="280"/>
      <c r="M301" s="280"/>
      <c r="N301" s="282"/>
      <c r="O301" s="278"/>
      <c r="P301" s="283"/>
      <c r="Q301" s="280"/>
      <c r="R301" s="284"/>
      <c r="S301" s="285"/>
      <c r="T301" s="278"/>
      <c r="U301" s="283"/>
      <c r="V301" s="280"/>
      <c r="W301" s="284"/>
      <c r="X301" s="286"/>
      <c r="Y301" s="278"/>
      <c r="Z301" s="283"/>
      <c r="AA301" s="280"/>
      <c r="AB301" s="284"/>
      <c r="AC301" s="287"/>
      <c r="AD301" s="278"/>
      <c r="AE301" s="283"/>
      <c r="AF301" s="280"/>
      <c r="AG301" s="250"/>
    </row>
    <row r="302" spans="1:33" x14ac:dyDescent="0.25">
      <c r="A302" s="248"/>
      <c r="B302" s="276"/>
      <c r="C302" s="250"/>
      <c r="D302" s="277"/>
      <c r="E302" s="278"/>
      <c r="F302" s="279"/>
      <c r="G302" s="280"/>
      <c r="H302" s="281"/>
      <c r="I302" s="278"/>
      <c r="J302" s="278"/>
      <c r="K302" s="280"/>
      <c r="L302" s="280"/>
      <c r="M302" s="280"/>
      <c r="N302" s="282"/>
      <c r="O302" s="278"/>
      <c r="P302" s="283"/>
      <c r="Q302" s="280"/>
      <c r="R302" s="284"/>
      <c r="S302" s="285"/>
      <c r="T302" s="278"/>
      <c r="U302" s="283"/>
      <c r="V302" s="280"/>
      <c r="W302" s="284"/>
      <c r="X302" s="286"/>
      <c r="Y302" s="278"/>
      <c r="Z302" s="283"/>
      <c r="AA302" s="280"/>
      <c r="AB302" s="284"/>
      <c r="AC302" s="287"/>
      <c r="AD302" s="278"/>
      <c r="AE302" s="283"/>
      <c r="AF302" s="280"/>
      <c r="AG302" s="250"/>
    </row>
    <row r="303" spans="1:33" x14ac:dyDescent="0.25">
      <c r="A303" s="248"/>
      <c r="B303" s="276"/>
      <c r="C303" s="250"/>
      <c r="D303" s="277"/>
      <c r="E303" s="278"/>
      <c r="F303" s="279"/>
      <c r="G303" s="280"/>
      <c r="H303" s="281"/>
      <c r="I303" s="278"/>
      <c r="J303" s="278"/>
      <c r="K303" s="280"/>
      <c r="L303" s="280"/>
      <c r="M303" s="280"/>
      <c r="N303" s="282"/>
      <c r="O303" s="278"/>
      <c r="P303" s="283"/>
      <c r="Q303" s="280"/>
      <c r="R303" s="284"/>
      <c r="S303" s="285"/>
      <c r="T303" s="278"/>
      <c r="U303" s="283"/>
      <c r="V303" s="280"/>
      <c r="W303" s="284"/>
      <c r="X303" s="286"/>
      <c r="Y303" s="278"/>
      <c r="Z303" s="283"/>
      <c r="AA303" s="280"/>
      <c r="AB303" s="284"/>
      <c r="AC303" s="287"/>
      <c r="AD303" s="278"/>
      <c r="AE303" s="283"/>
      <c r="AF303" s="280"/>
      <c r="AG303" s="250"/>
    </row>
    <row r="304" spans="1:33" x14ac:dyDescent="0.25">
      <c r="A304" s="248"/>
      <c r="B304" s="276"/>
      <c r="C304" s="250"/>
      <c r="D304" s="277"/>
      <c r="E304" s="278"/>
      <c r="F304" s="279"/>
      <c r="G304" s="280"/>
      <c r="H304" s="281"/>
      <c r="I304" s="278"/>
      <c r="J304" s="278"/>
      <c r="K304" s="280"/>
      <c r="L304" s="280"/>
      <c r="M304" s="280"/>
      <c r="N304" s="282"/>
      <c r="O304" s="278"/>
      <c r="P304" s="283"/>
      <c r="Q304" s="280"/>
      <c r="R304" s="284"/>
      <c r="S304" s="285"/>
      <c r="T304" s="278"/>
      <c r="U304" s="283"/>
      <c r="V304" s="280"/>
      <c r="W304" s="284"/>
      <c r="X304" s="286"/>
      <c r="Y304" s="278"/>
      <c r="Z304" s="283"/>
      <c r="AA304" s="280"/>
      <c r="AB304" s="284"/>
      <c r="AC304" s="287"/>
      <c r="AD304" s="278"/>
      <c r="AE304" s="283"/>
      <c r="AF304" s="280"/>
      <c r="AG304" s="250"/>
    </row>
    <row r="305" spans="1:33" x14ac:dyDescent="0.25">
      <c r="A305" s="248"/>
      <c r="B305" s="276"/>
      <c r="C305" s="250"/>
      <c r="D305" s="277"/>
      <c r="E305" s="278"/>
      <c r="F305" s="279"/>
      <c r="G305" s="280"/>
      <c r="H305" s="281"/>
      <c r="I305" s="278"/>
      <c r="J305" s="278"/>
      <c r="K305" s="280"/>
      <c r="L305" s="280"/>
      <c r="M305" s="280"/>
      <c r="N305" s="282"/>
      <c r="O305" s="278"/>
      <c r="P305" s="283"/>
      <c r="Q305" s="280"/>
      <c r="R305" s="284"/>
      <c r="S305" s="285"/>
      <c r="T305" s="278"/>
      <c r="U305" s="283"/>
      <c r="V305" s="280"/>
      <c r="W305" s="284"/>
      <c r="X305" s="286"/>
      <c r="Y305" s="278"/>
      <c r="Z305" s="283"/>
      <c r="AA305" s="280"/>
      <c r="AB305" s="284"/>
      <c r="AC305" s="287"/>
      <c r="AD305" s="278"/>
      <c r="AE305" s="283"/>
      <c r="AF305" s="280"/>
      <c r="AG305" s="250"/>
    </row>
    <row r="306" spans="1:33" x14ac:dyDescent="0.25">
      <c r="A306" s="248"/>
      <c r="B306" s="276"/>
      <c r="C306" s="250"/>
      <c r="D306" s="277"/>
      <c r="E306" s="278"/>
      <c r="F306" s="279"/>
      <c r="G306" s="280"/>
      <c r="H306" s="281"/>
      <c r="I306" s="278"/>
      <c r="J306" s="278"/>
      <c r="K306" s="280"/>
      <c r="L306" s="280"/>
      <c r="M306" s="280"/>
      <c r="N306" s="282"/>
      <c r="O306" s="278"/>
      <c r="P306" s="283"/>
      <c r="Q306" s="280"/>
      <c r="R306" s="284"/>
      <c r="S306" s="285"/>
      <c r="T306" s="278"/>
      <c r="U306" s="283"/>
      <c r="V306" s="280"/>
      <c r="W306" s="284"/>
      <c r="X306" s="286"/>
      <c r="Y306" s="278"/>
      <c r="Z306" s="283"/>
      <c r="AA306" s="280"/>
      <c r="AB306" s="284"/>
      <c r="AC306" s="287"/>
      <c r="AD306" s="278"/>
      <c r="AE306" s="283"/>
      <c r="AF306" s="280"/>
      <c r="AG306" s="250"/>
    </row>
    <row r="307" spans="1:33" x14ac:dyDescent="0.25">
      <c r="A307" s="248"/>
      <c r="B307" s="276"/>
      <c r="C307" s="250"/>
      <c r="D307" s="277"/>
      <c r="E307" s="278"/>
      <c r="F307" s="279"/>
      <c r="G307" s="280"/>
      <c r="H307" s="281"/>
      <c r="I307" s="278"/>
      <c r="J307" s="278"/>
      <c r="K307" s="280"/>
      <c r="L307" s="280"/>
      <c r="M307" s="280"/>
      <c r="N307" s="282"/>
      <c r="O307" s="278"/>
      <c r="P307" s="283"/>
      <c r="Q307" s="280"/>
      <c r="R307" s="284"/>
      <c r="S307" s="285"/>
      <c r="T307" s="278"/>
      <c r="U307" s="283"/>
      <c r="V307" s="280"/>
      <c r="W307" s="284"/>
      <c r="X307" s="286"/>
      <c r="Y307" s="278"/>
      <c r="Z307" s="283"/>
      <c r="AA307" s="280"/>
      <c r="AB307" s="284"/>
      <c r="AC307" s="287"/>
      <c r="AD307" s="278"/>
      <c r="AE307" s="283"/>
      <c r="AF307" s="280"/>
      <c r="AG307" s="250"/>
    </row>
    <row r="308" spans="1:33" x14ac:dyDescent="0.25">
      <c r="A308" s="248"/>
      <c r="B308" s="276"/>
      <c r="C308" s="250"/>
      <c r="D308" s="277"/>
      <c r="E308" s="278"/>
      <c r="F308" s="279"/>
      <c r="G308" s="280"/>
      <c r="H308" s="281"/>
      <c r="I308" s="278"/>
      <c r="J308" s="278"/>
      <c r="K308" s="280"/>
      <c r="L308" s="280"/>
      <c r="M308" s="280"/>
      <c r="N308" s="282"/>
      <c r="O308" s="278"/>
      <c r="P308" s="283"/>
      <c r="Q308" s="280"/>
      <c r="R308" s="284"/>
      <c r="S308" s="285"/>
      <c r="T308" s="278"/>
      <c r="U308" s="283"/>
      <c r="V308" s="280"/>
      <c r="W308" s="284"/>
      <c r="X308" s="286"/>
      <c r="Y308" s="278"/>
      <c r="Z308" s="283"/>
      <c r="AA308" s="280"/>
      <c r="AB308" s="284"/>
      <c r="AC308" s="287"/>
      <c r="AD308" s="278"/>
      <c r="AE308" s="283"/>
      <c r="AF308" s="280"/>
      <c r="AG308" s="250"/>
    </row>
    <row r="309" spans="1:33" x14ac:dyDescent="0.25">
      <c r="A309" s="248"/>
      <c r="B309" s="276"/>
      <c r="C309" s="250"/>
      <c r="D309" s="277"/>
      <c r="E309" s="278"/>
      <c r="F309" s="279"/>
      <c r="G309" s="280"/>
      <c r="H309" s="281"/>
      <c r="I309" s="278"/>
      <c r="J309" s="278"/>
      <c r="K309" s="280"/>
      <c r="L309" s="280"/>
      <c r="M309" s="280"/>
      <c r="N309" s="282"/>
      <c r="O309" s="278"/>
      <c r="P309" s="283"/>
      <c r="Q309" s="280"/>
      <c r="R309" s="284"/>
      <c r="S309" s="285"/>
      <c r="T309" s="278"/>
      <c r="U309" s="283"/>
      <c r="V309" s="280"/>
      <c r="W309" s="284"/>
      <c r="X309" s="286"/>
      <c r="Y309" s="278"/>
      <c r="Z309" s="283"/>
      <c r="AA309" s="280"/>
      <c r="AB309" s="284"/>
      <c r="AC309" s="287"/>
      <c r="AD309" s="278"/>
      <c r="AE309" s="283"/>
      <c r="AF309" s="280"/>
      <c r="AG309" s="250"/>
    </row>
    <row r="310" spans="1:33" x14ac:dyDescent="0.25">
      <c r="A310" s="248"/>
      <c r="B310" s="276"/>
      <c r="C310" s="250"/>
      <c r="D310" s="277"/>
      <c r="E310" s="278"/>
      <c r="F310" s="279"/>
      <c r="G310" s="280"/>
      <c r="H310" s="281"/>
      <c r="I310" s="278"/>
      <c r="J310" s="278"/>
      <c r="K310" s="280"/>
      <c r="L310" s="280"/>
      <c r="M310" s="280"/>
      <c r="N310" s="282"/>
      <c r="O310" s="278"/>
      <c r="P310" s="283"/>
      <c r="Q310" s="280"/>
      <c r="R310" s="284"/>
      <c r="S310" s="285"/>
      <c r="T310" s="278"/>
      <c r="U310" s="283"/>
      <c r="V310" s="280"/>
      <c r="W310" s="284"/>
      <c r="X310" s="286"/>
      <c r="Y310" s="278"/>
      <c r="Z310" s="283"/>
      <c r="AA310" s="280"/>
      <c r="AB310" s="284"/>
      <c r="AC310" s="287"/>
      <c r="AD310" s="278"/>
      <c r="AE310" s="283"/>
      <c r="AF310" s="280"/>
      <c r="AG310" s="250"/>
    </row>
    <row r="311" spans="1:33" x14ac:dyDescent="0.25">
      <c r="A311" s="248"/>
      <c r="B311" s="276"/>
      <c r="C311" s="250"/>
      <c r="D311" s="277"/>
      <c r="E311" s="278"/>
      <c r="F311" s="279"/>
      <c r="G311" s="280"/>
      <c r="H311" s="281"/>
      <c r="I311" s="278"/>
      <c r="J311" s="278"/>
      <c r="K311" s="280"/>
      <c r="L311" s="280"/>
      <c r="M311" s="280"/>
      <c r="N311" s="282"/>
      <c r="O311" s="278"/>
      <c r="P311" s="283"/>
      <c r="Q311" s="280"/>
      <c r="R311" s="284"/>
      <c r="S311" s="285"/>
      <c r="T311" s="278"/>
      <c r="U311" s="283"/>
      <c r="V311" s="280"/>
      <c r="W311" s="284"/>
      <c r="X311" s="286"/>
      <c r="Y311" s="278"/>
      <c r="Z311" s="283"/>
      <c r="AA311" s="280"/>
      <c r="AB311" s="284"/>
      <c r="AC311" s="287"/>
      <c r="AD311" s="278"/>
      <c r="AE311" s="283"/>
      <c r="AF311" s="280"/>
      <c r="AG311" s="250"/>
    </row>
    <row r="312" spans="1:33" x14ac:dyDescent="0.25">
      <c r="A312" s="248"/>
      <c r="B312" s="276"/>
      <c r="C312" s="250"/>
      <c r="D312" s="277"/>
      <c r="E312" s="278"/>
      <c r="F312" s="279"/>
      <c r="G312" s="280"/>
      <c r="H312" s="281"/>
      <c r="I312" s="278"/>
      <c r="J312" s="278"/>
      <c r="K312" s="280"/>
      <c r="L312" s="280"/>
      <c r="M312" s="280"/>
      <c r="N312" s="282"/>
      <c r="O312" s="278"/>
      <c r="P312" s="283"/>
      <c r="Q312" s="280"/>
      <c r="R312" s="284"/>
      <c r="S312" s="285"/>
      <c r="T312" s="278"/>
      <c r="U312" s="283"/>
      <c r="V312" s="280"/>
      <c r="W312" s="284"/>
      <c r="X312" s="286"/>
      <c r="Y312" s="278"/>
      <c r="Z312" s="283"/>
      <c r="AA312" s="280"/>
      <c r="AB312" s="284"/>
      <c r="AC312" s="287"/>
      <c r="AD312" s="278"/>
      <c r="AE312" s="283"/>
      <c r="AF312" s="280"/>
      <c r="AG312" s="250"/>
    </row>
    <row r="313" spans="1:33" x14ac:dyDescent="0.25">
      <c r="A313" s="248"/>
      <c r="B313" s="276"/>
      <c r="C313" s="250"/>
      <c r="D313" s="277"/>
      <c r="E313" s="278"/>
      <c r="F313" s="279"/>
      <c r="G313" s="280"/>
      <c r="H313" s="281"/>
      <c r="I313" s="278"/>
      <c r="J313" s="278"/>
      <c r="K313" s="280"/>
      <c r="L313" s="280"/>
      <c r="M313" s="280"/>
      <c r="N313" s="282"/>
      <c r="O313" s="278"/>
      <c r="P313" s="283"/>
      <c r="Q313" s="280"/>
      <c r="R313" s="284"/>
      <c r="S313" s="285"/>
      <c r="T313" s="278"/>
      <c r="U313" s="283"/>
      <c r="V313" s="280"/>
      <c r="W313" s="284"/>
      <c r="X313" s="286"/>
      <c r="Y313" s="278"/>
      <c r="Z313" s="283"/>
      <c r="AA313" s="280"/>
      <c r="AB313" s="284"/>
      <c r="AC313" s="287"/>
      <c r="AD313" s="278"/>
      <c r="AE313" s="283"/>
      <c r="AF313" s="280"/>
      <c r="AG313" s="250"/>
    </row>
    <row r="314" spans="1:33" x14ac:dyDescent="0.25">
      <c r="A314" s="248"/>
      <c r="B314" s="276"/>
      <c r="C314" s="250"/>
      <c r="D314" s="277"/>
      <c r="E314" s="278"/>
      <c r="F314" s="279"/>
      <c r="G314" s="280"/>
      <c r="H314" s="281"/>
      <c r="I314" s="278"/>
      <c r="J314" s="278"/>
      <c r="K314" s="280"/>
      <c r="L314" s="280"/>
      <c r="M314" s="280"/>
      <c r="N314" s="282"/>
      <c r="O314" s="278"/>
      <c r="P314" s="283"/>
      <c r="Q314" s="280"/>
      <c r="R314" s="284"/>
      <c r="S314" s="285"/>
      <c r="T314" s="278"/>
      <c r="U314" s="283"/>
      <c r="V314" s="280"/>
      <c r="W314" s="284"/>
      <c r="X314" s="286"/>
      <c r="Y314" s="278"/>
      <c r="Z314" s="283"/>
      <c r="AA314" s="280"/>
      <c r="AB314" s="284"/>
      <c r="AC314" s="287"/>
      <c r="AD314" s="278"/>
      <c r="AE314" s="283"/>
      <c r="AF314" s="280"/>
      <c r="AG314" s="250"/>
    </row>
    <row r="315" spans="1:33" x14ac:dyDescent="0.25">
      <c r="A315" s="248"/>
      <c r="B315" s="276"/>
      <c r="C315" s="250"/>
      <c r="D315" s="277"/>
      <c r="E315" s="278"/>
      <c r="F315" s="279"/>
      <c r="G315" s="280"/>
      <c r="H315" s="281"/>
      <c r="I315" s="278"/>
      <c r="J315" s="278"/>
      <c r="K315" s="280"/>
      <c r="L315" s="280"/>
      <c r="M315" s="280"/>
      <c r="N315" s="282"/>
      <c r="O315" s="278"/>
      <c r="P315" s="283"/>
      <c r="Q315" s="280"/>
      <c r="R315" s="284"/>
      <c r="S315" s="285"/>
      <c r="T315" s="278"/>
      <c r="U315" s="283"/>
      <c r="V315" s="280"/>
      <c r="W315" s="284"/>
      <c r="X315" s="286"/>
      <c r="Y315" s="278"/>
      <c r="Z315" s="283"/>
      <c r="AA315" s="280"/>
      <c r="AB315" s="284"/>
      <c r="AC315" s="287"/>
      <c r="AD315" s="278"/>
      <c r="AE315" s="283"/>
      <c r="AF315" s="280"/>
      <c r="AG315" s="250"/>
    </row>
    <row r="316" spans="1:33" x14ac:dyDescent="0.25">
      <c r="A316" s="248"/>
      <c r="B316" s="276"/>
      <c r="C316" s="250"/>
      <c r="D316" s="277"/>
      <c r="E316" s="278"/>
      <c r="F316" s="279"/>
      <c r="G316" s="280"/>
      <c r="H316" s="281"/>
      <c r="I316" s="278"/>
      <c r="J316" s="278"/>
      <c r="K316" s="280"/>
      <c r="L316" s="280"/>
      <c r="M316" s="280"/>
      <c r="N316" s="282"/>
      <c r="O316" s="278"/>
      <c r="P316" s="283"/>
      <c r="Q316" s="280"/>
      <c r="R316" s="284"/>
      <c r="S316" s="285"/>
      <c r="T316" s="278"/>
      <c r="U316" s="283"/>
      <c r="V316" s="280"/>
      <c r="W316" s="284"/>
      <c r="X316" s="286"/>
      <c r="Y316" s="278"/>
      <c r="Z316" s="283"/>
      <c r="AA316" s="280"/>
      <c r="AB316" s="284"/>
      <c r="AC316" s="287"/>
      <c r="AD316" s="278"/>
      <c r="AE316" s="283"/>
      <c r="AF316" s="280"/>
      <c r="AG316" s="250"/>
    </row>
    <row r="317" spans="1:33" x14ac:dyDescent="0.25">
      <c r="A317" s="248"/>
      <c r="B317" s="276"/>
      <c r="C317" s="250"/>
      <c r="D317" s="277"/>
      <c r="E317" s="278"/>
      <c r="F317" s="279"/>
      <c r="G317" s="280"/>
      <c r="H317" s="281"/>
      <c r="I317" s="278"/>
      <c r="J317" s="278"/>
      <c r="K317" s="280"/>
      <c r="L317" s="280"/>
      <c r="M317" s="280"/>
      <c r="N317" s="282"/>
      <c r="O317" s="278"/>
      <c r="P317" s="283"/>
      <c r="Q317" s="280"/>
      <c r="R317" s="284"/>
      <c r="S317" s="285"/>
      <c r="T317" s="278"/>
      <c r="U317" s="283"/>
      <c r="V317" s="280"/>
      <c r="W317" s="284"/>
      <c r="X317" s="286"/>
      <c r="Y317" s="278"/>
      <c r="Z317" s="283"/>
      <c r="AA317" s="280"/>
      <c r="AB317" s="284"/>
      <c r="AC317" s="287"/>
      <c r="AD317" s="278"/>
      <c r="AE317" s="283"/>
      <c r="AF317" s="280"/>
      <c r="AG317" s="250"/>
    </row>
    <row r="318" spans="1:33" x14ac:dyDescent="0.25">
      <c r="A318" s="248"/>
      <c r="B318" s="276"/>
      <c r="C318" s="250"/>
      <c r="D318" s="277"/>
      <c r="E318" s="278"/>
      <c r="F318" s="279"/>
      <c r="G318" s="280"/>
      <c r="H318" s="281"/>
      <c r="I318" s="278"/>
      <c r="J318" s="278"/>
      <c r="K318" s="280"/>
      <c r="L318" s="280"/>
      <c r="M318" s="280"/>
      <c r="N318" s="282"/>
      <c r="O318" s="278"/>
      <c r="P318" s="283"/>
      <c r="Q318" s="280"/>
      <c r="R318" s="284"/>
      <c r="S318" s="285"/>
      <c r="T318" s="278"/>
      <c r="U318" s="283"/>
      <c r="V318" s="280"/>
      <c r="W318" s="284"/>
      <c r="X318" s="286"/>
      <c r="Y318" s="278"/>
      <c r="Z318" s="283"/>
      <c r="AA318" s="280"/>
      <c r="AB318" s="284"/>
      <c r="AC318" s="287"/>
      <c r="AD318" s="278"/>
      <c r="AE318" s="283"/>
      <c r="AF318" s="280"/>
      <c r="AG318" s="250"/>
    </row>
    <row r="319" spans="1:33" x14ac:dyDescent="0.25">
      <c r="A319" s="248"/>
      <c r="B319" s="276"/>
      <c r="C319" s="250"/>
      <c r="D319" s="277"/>
      <c r="E319" s="278"/>
      <c r="F319" s="279"/>
      <c r="G319" s="280"/>
      <c r="H319" s="281"/>
      <c r="I319" s="278"/>
      <c r="J319" s="278"/>
      <c r="K319" s="280"/>
      <c r="L319" s="280"/>
      <c r="M319" s="280"/>
      <c r="N319" s="282"/>
      <c r="O319" s="278"/>
      <c r="P319" s="283"/>
      <c r="Q319" s="280"/>
      <c r="R319" s="284"/>
      <c r="S319" s="285"/>
      <c r="T319" s="278"/>
      <c r="U319" s="283"/>
      <c r="V319" s="280"/>
      <c r="W319" s="284"/>
      <c r="X319" s="286"/>
      <c r="Y319" s="278"/>
      <c r="Z319" s="283"/>
      <c r="AA319" s="280"/>
      <c r="AB319" s="284"/>
      <c r="AC319" s="287"/>
      <c r="AD319" s="278"/>
      <c r="AE319" s="283"/>
      <c r="AF319" s="280"/>
      <c r="AG319" s="250"/>
    </row>
    <row r="320" spans="1:33" x14ac:dyDescent="0.25">
      <c r="A320" s="248"/>
      <c r="B320" s="276"/>
      <c r="C320" s="250"/>
      <c r="D320" s="277"/>
      <c r="E320" s="278"/>
      <c r="F320" s="279"/>
      <c r="G320" s="280"/>
      <c r="H320" s="281"/>
      <c r="I320" s="278"/>
      <c r="J320" s="278"/>
      <c r="K320" s="280"/>
      <c r="L320" s="280"/>
      <c r="M320" s="280"/>
      <c r="N320" s="282"/>
      <c r="O320" s="278"/>
      <c r="P320" s="283"/>
      <c r="Q320" s="280"/>
      <c r="R320" s="284"/>
      <c r="S320" s="285"/>
      <c r="T320" s="278"/>
      <c r="U320" s="283"/>
      <c r="V320" s="280"/>
      <c r="W320" s="284"/>
      <c r="X320" s="286"/>
      <c r="Y320" s="278"/>
      <c r="Z320" s="283"/>
      <c r="AA320" s="280"/>
      <c r="AB320" s="284"/>
      <c r="AC320" s="287"/>
      <c r="AD320" s="278"/>
      <c r="AE320" s="283"/>
      <c r="AF320" s="280"/>
      <c r="AG320" s="250"/>
    </row>
    <row r="321" spans="1:33" x14ac:dyDescent="0.25">
      <c r="A321" s="248"/>
      <c r="B321" s="276"/>
      <c r="C321" s="250"/>
      <c r="D321" s="277"/>
      <c r="E321" s="278"/>
      <c r="F321" s="279"/>
      <c r="G321" s="280"/>
      <c r="H321" s="281"/>
      <c r="I321" s="278"/>
      <c r="J321" s="278"/>
      <c r="K321" s="280"/>
      <c r="L321" s="280"/>
      <c r="M321" s="280"/>
      <c r="N321" s="282"/>
      <c r="O321" s="278"/>
      <c r="P321" s="283"/>
      <c r="Q321" s="280"/>
      <c r="R321" s="284"/>
      <c r="S321" s="285"/>
      <c r="T321" s="278"/>
      <c r="U321" s="283"/>
      <c r="V321" s="280"/>
      <c r="W321" s="284"/>
      <c r="X321" s="286"/>
      <c r="Y321" s="278"/>
      <c r="Z321" s="283"/>
      <c r="AA321" s="280"/>
      <c r="AB321" s="284"/>
      <c r="AC321" s="287"/>
      <c r="AD321" s="278"/>
      <c r="AE321" s="283"/>
      <c r="AF321" s="280"/>
      <c r="AG321" s="250"/>
    </row>
    <row r="322" spans="1:33" x14ac:dyDescent="0.25">
      <c r="A322" s="248"/>
      <c r="B322" s="276"/>
      <c r="C322" s="250"/>
      <c r="D322" s="277"/>
      <c r="E322" s="278"/>
      <c r="F322" s="279"/>
      <c r="G322" s="280"/>
      <c r="H322" s="281"/>
      <c r="I322" s="278"/>
      <c r="J322" s="278"/>
      <c r="K322" s="280"/>
      <c r="L322" s="280"/>
      <c r="M322" s="280"/>
      <c r="N322" s="282"/>
      <c r="O322" s="278"/>
      <c r="P322" s="283"/>
      <c r="Q322" s="280"/>
      <c r="R322" s="284"/>
      <c r="S322" s="285"/>
      <c r="T322" s="278"/>
      <c r="U322" s="283"/>
      <c r="V322" s="280"/>
      <c r="W322" s="284"/>
      <c r="X322" s="286"/>
      <c r="Y322" s="278"/>
      <c r="Z322" s="283"/>
      <c r="AA322" s="280"/>
      <c r="AB322" s="284"/>
      <c r="AC322" s="287"/>
      <c r="AD322" s="278"/>
      <c r="AE322" s="283"/>
      <c r="AF322" s="280"/>
      <c r="AG322" s="250"/>
    </row>
    <row r="323" spans="1:33" x14ac:dyDescent="0.25">
      <c r="A323" s="248"/>
      <c r="B323" s="276"/>
      <c r="C323" s="250"/>
      <c r="D323" s="277"/>
      <c r="E323" s="278"/>
      <c r="F323" s="279"/>
      <c r="G323" s="280"/>
      <c r="H323" s="281"/>
      <c r="I323" s="278"/>
      <c r="J323" s="278"/>
      <c r="K323" s="280"/>
      <c r="L323" s="280"/>
      <c r="M323" s="280"/>
      <c r="N323" s="282"/>
      <c r="O323" s="278"/>
      <c r="P323" s="283"/>
      <c r="Q323" s="280"/>
      <c r="R323" s="284"/>
      <c r="S323" s="285"/>
      <c r="T323" s="278"/>
      <c r="U323" s="283"/>
      <c r="V323" s="280"/>
      <c r="W323" s="284"/>
      <c r="X323" s="286"/>
      <c r="Y323" s="278"/>
      <c r="Z323" s="283"/>
      <c r="AA323" s="280"/>
      <c r="AB323" s="284"/>
      <c r="AC323" s="287"/>
      <c r="AD323" s="278"/>
      <c r="AE323" s="283"/>
      <c r="AF323" s="280"/>
      <c r="AG323" s="250"/>
    </row>
    <row r="324" spans="1:33" x14ac:dyDescent="0.25">
      <c r="A324" s="248"/>
      <c r="B324" s="276"/>
      <c r="C324" s="250"/>
      <c r="D324" s="277"/>
      <c r="E324" s="278"/>
      <c r="F324" s="279"/>
      <c r="G324" s="280"/>
      <c r="H324" s="281"/>
      <c r="I324" s="278"/>
      <c r="J324" s="278"/>
      <c r="K324" s="280"/>
      <c r="L324" s="280"/>
      <c r="M324" s="280"/>
      <c r="N324" s="282"/>
      <c r="O324" s="278"/>
      <c r="P324" s="283"/>
      <c r="Q324" s="280"/>
      <c r="R324" s="284"/>
      <c r="S324" s="285"/>
      <c r="T324" s="278"/>
      <c r="U324" s="283"/>
      <c r="V324" s="280"/>
      <c r="W324" s="284"/>
      <c r="X324" s="286"/>
      <c r="Y324" s="278"/>
      <c r="Z324" s="283"/>
      <c r="AA324" s="280"/>
      <c r="AB324" s="284"/>
      <c r="AC324" s="287"/>
      <c r="AD324" s="278"/>
      <c r="AE324" s="283"/>
      <c r="AF324" s="280"/>
      <c r="AG324" s="250"/>
    </row>
    <row r="325" spans="1:33" x14ac:dyDescent="0.25">
      <c r="A325" s="248"/>
      <c r="B325" s="276"/>
      <c r="C325" s="250"/>
      <c r="D325" s="277"/>
      <c r="E325" s="278"/>
      <c r="F325" s="279"/>
      <c r="G325" s="280"/>
      <c r="H325" s="281"/>
      <c r="I325" s="278"/>
      <c r="J325" s="278"/>
      <c r="K325" s="280"/>
      <c r="L325" s="280"/>
      <c r="M325" s="280"/>
      <c r="N325" s="282"/>
      <c r="O325" s="278"/>
      <c r="P325" s="283"/>
      <c r="Q325" s="280"/>
      <c r="R325" s="284"/>
      <c r="S325" s="285"/>
      <c r="T325" s="278"/>
      <c r="U325" s="283"/>
      <c r="V325" s="280"/>
      <c r="W325" s="284"/>
      <c r="X325" s="286"/>
      <c r="Y325" s="278"/>
      <c r="Z325" s="283"/>
      <c r="AA325" s="280"/>
      <c r="AB325" s="284"/>
      <c r="AC325" s="287"/>
      <c r="AD325" s="278"/>
      <c r="AE325" s="283"/>
      <c r="AF325" s="280"/>
      <c r="AG325" s="250"/>
    </row>
    <row r="326" spans="1:33" x14ac:dyDescent="0.25">
      <c r="A326" s="248"/>
      <c r="B326" s="276"/>
      <c r="C326" s="250"/>
      <c r="D326" s="277"/>
      <c r="E326" s="278"/>
      <c r="F326" s="279"/>
      <c r="G326" s="280"/>
      <c r="H326" s="281"/>
      <c r="I326" s="278"/>
      <c r="J326" s="278"/>
      <c r="K326" s="280"/>
      <c r="L326" s="280"/>
      <c r="M326" s="280"/>
      <c r="N326" s="282"/>
      <c r="O326" s="278"/>
      <c r="P326" s="283"/>
      <c r="Q326" s="280"/>
      <c r="R326" s="284"/>
      <c r="S326" s="285"/>
      <c r="T326" s="278"/>
      <c r="U326" s="283"/>
      <c r="V326" s="280"/>
      <c r="W326" s="284"/>
      <c r="X326" s="286"/>
      <c r="Y326" s="278"/>
      <c r="Z326" s="283"/>
      <c r="AA326" s="280"/>
      <c r="AB326" s="284"/>
      <c r="AC326" s="287"/>
      <c r="AD326" s="278"/>
      <c r="AE326" s="283"/>
      <c r="AF326" s="280"/>
      <c r="AG326" s="250"/>
    </row>
    <row r="327" spans="1:33" x14ac:dyDescent="0.25">
      <c r="A327" s="248"/>
      <c r="B327" s="276"/>
      <c r="C327" s="250"/>
      <c r="D327" s="277"/>
      <c r="E327" s="278"/>
      <c r="F327" s="279"/>
      <c r="G327" s="280"/>
      <c r="H327" s="281"/>
      <c r="I327" s="278"/>
      <c r="J327" s="278"/>
      <c r="K327" s="280"/>
      <c r="L327" s="280"/>
      <c r="M327" s="280"/>
      <c r="N327" s="282"/>
      <c r="O327" s="278"/>
      <c r="P327" s="283"/>
      <c r="Q327" s="280"/>
      <c r="R327" s="284"/>
      <c r="S327" s="285"/>
      <c r="T327" s="278"/>
      <c r="U327" s="283"/>
      <c r="V327" s="280"/>
      <c r="W327" s="284"/>
      <c r="X327" s="286"/>
      <c r="Y327" s="278"/>
      <c r="Z327" s="283"/>
      <c r="AA327" s="280"/>
      <c r="AB327" s="284"/>
      <c r="AC327" s="287"/>
      <c r="AD327" s="278"/>
      <c r="AE327" s="283"/>
      <c r="AF327" s="280"/>
      <c r="AG327" s="250"/>
    </row>
    <row r="328" spans="1:33" x14ac:dyDescent="0.25">
      <c r="A328" s="248"/>
      <c r="B328" s="276"/>
      <c r="C328" s="250"/>
      <c r="D328" s="277"/>
      <c r="E328" s="278"/>
      <c r="F328" s="279"/>
      <c r="G328" s="280"/>
      <c r="H328" s="281"/>
      <c r="I328" s="278"/>
      <c r="J328" s="278"/>
      <c r="K328" s="280"/>
      <c r="L328" s="280"/>
      <c r="M328" s="280"/>
      <c r="N328" s="282"/>
      <c r="O328" s="278"/>
      <c r="P328" s="283"/>
      <c r="Q328" s="280"/>
      <c r="R328" s="284"/>
      <c r="S328" s="285"/>
      <c r="T328" s="278"/>
      <c r="U328" s="283"/>
      <c r="V328" s="280"/>
      <c r="W328" s="284"/>
      <c r="X328" s="286"/>
      <c r="Y328" s="278"/>
      <c r="Z328" s="283"/>
      <c r="AA328" s="280"/>
      <c r="AB328" s="284"/>
      <c r="AC328" s="287"/>
      <c r="AD328" s="278"/>
      <c r="AE328" s="283"/>
      <c r="AF328" s="280"/>
      <c r="AG328" s="250"/>
    </row>
    <row r="329" spans="1:33" x14ac:dyDescent="0.25">
      <c r="A329" s="248"/>
      <c r="B329" s="276"/>
      <c r="C329" s="250"/>
      <c r="D329" s="277"/>
      <c r="E329" s="278"/>
      <c r="F329" s="279"/>
      <c r="G329" s="280"/>
      <c r="H329" s="281"/>
      <c r="I329" s="278"/>
      <c r="J329" s="278"/>
      <c r="K329" s="280"/>
      <c r="L329" s="280"/>
      <c r="M329" s="280"/>
      <c r="N329" s="282"/>
      <c r="O329" s="278"/>
      <c r="P329" s="283"/>
      <c r="Q329" s="280"/>
      <c r="R329" s="284"/>
      <c r="S329" s="285"/>
      <c r="T329" s="278"/>
      <c r="U329" s="283"/>
      <c r="V329" s="280"/>
      <c r="W329" s="284"/>
      <c r="X329" s="286"/>
      <c r="Y329" s="278"/>
      <c r="Z329" s="283"/>
      <c r="AA329" s="280"/>
      <c r="AB329" s="284"/>
      <c r="AC329" s="287"/>
      <c r="AD329" s="278"/>
      <c r="AE329" s="283"/>
      <c r="AF329" s="280"/>
      <c r="AG329" s="250"/>
    </row>
    <row r="330" spans="1:33" x14ac:dyDescent="0.25">
      <c r="A330" s="248"/>
      <c r="B330" s="276"/>
      <c r="C330" s="250"/>
      <c r="D330" s="277"/>
      <c r="E330" s="278"/>
      <c r="F330" s="279"/>
      <c r="G330" s="280"/>
      <c r="H330" s="281"/>
      <c r="I330" s="278"/>
      <c r="J330" s="278"/>
      <c r="K330" s="280"/>
      <c r="L330" s="280"/>
      <c r="M330" s="280"/>
      <c r="N330" s="282"/>
      <c r="O330" s="278"/>
      <c r="P330" s="283"/>
      <c r="Q330" s="280"/>
      <c r="R330" s="284"/>
      <c r="S330" s="285"/>
      <c r="T330" s="278"/>
      <c r="U330" s="283"/>
      <c r="V330" s="280"/>
      <c r="W330" s="284"/>
      <c r="X330" s="286"/>
      <c r="Y330" s="278"/>
      <c r="Z330" s="283"/>
      <c r="AA330" s="280"/>
      <c r="AB330" s="284"/>
      <c r="AC330" s="287"/>
      <c r="AD330" s="278"/>
      <c r="AE330" s="283"/>
      <c r="AF330" s="280"/>
      <c r="AG330" s="250"/>
    </row>
    <row r="331" spans="1:33" x14ac:dyDescent="0.25">
      <c r="A331" s="248"/>
      <c r="B331" s="276"/>
      <c r="C331" s="250"/>
      <c r="D331" s="277"/>
      <c r="E331" s="278"/>
      <c r="F331" s="279"/>
      <c r="G331" s="280"/>
      <c r="H331" s="281"/>
      <c r="I331" s="278"/>
      <c r="J331" s="278"/>
      <c r="K331" s="280"/>
      <c r="L331" s="280"/>
      <c r="M331" s="280"/>
      <c r="N331" s="282"/>
      <c r="O331" s="278"/>
      <c r="P331" s="283"/>
      <c r="Q331" s="280"/>
      <c r="R331" s="284"/>
      <c r="S331" s="285"/>
      <c r="T331" s="278"/>
      <c r="U331" s="283"/>
      <c r="V331" s="280"/>
      <c r="W331" s="284"/>
      <c r="X331" s="286"/>
      <c r="Y331" s="278"/>
      <c r="Z331" s="283"/>
      <c r="AA331" s="280"/>
      <c r="AB331" s="284"/>
      <c r="AC331" s="287"/>
      <c r="AD331" s="278"/>
      <c r="AE331" s="283"/>
      <c r="AF331" s="280"/>
      <c r="AG331" s="250"/>
    </row>
    <row r="332" spans="1:33" x14ac:dyDescent="0.25">
      <c r="A332" s="248"/>
      <c r="B332" s="276"/>
      <c r="C332" s="250"/>
      <c r="D332" s="277"/>
      <c r="E332" s="278"/>
      <c r="F332" s="279"/>
      <c r="G332" s="280"/>
      <c r="H332" s="281"/>
      <c r="I332" s="278"/>
      <c r="J332" s="278"/>
      <c r="K332" s="280"/>
      <c r="L332" s="280"/>
      <c r="M332" s="280"/>
      <c r="N332" s="282"/>
      <c r="O332" s="278"/>
      <c r="P332" s="283"/>
      <c r="Q332" s="280"/>
      <c r="R332" s="284"/>
      <c r="S332" s="285"/>
      <c r="T332" s="278"/>
      <c r="U332" s="283"/>
      <c r="V332" s="280"/>
      <c r="W332" s="284"/>
      <c r="X332" s="286"/>
      <c r="Y332" s="278"/>
      <c r="Z332" s="283"/>
      <c r="AA332" s="280"/>
      <c r="AB332" s="284"/>
      <c r="AC332" s="287"/>
      <c r="AD332" s="278"/>
      <c r="AE332" s="283"/>
      <c r="AF332" s="280"/>
      <c r="AG332" s="250"/>
    </row>
    <row r="333" spans="1:33" x14ac:dyDescent="0.25">
      <c r="A333" s="248"/>
      <c r="B333" s="276"/>
      <c r="C333" s="250"/>
      <c r="D333" s="277"/>
      <c r="E333" s="278"/>
      <c r="F333" s="279"/>
      <c r="G333" s="280"/>
      <c r="H333" s="281"/>
      <c r="I333" s="278"/>
      <c r="J333" s="278"/>
      <c r="K333" s="280"/>
      <c r="L333" s="280"/>
      <c r="M333" s="280"/>
      <c r="N333" s="282"/>
      <c r="O333" s="278"/>
      <c r="P333" s="283"/>
      <c r="Q333" s="280"/>
      <c r="R333" s="284"/>
      <c r="S333" s="285"/>
      <c r="T333" s="278"/>
      <c r="U333" s="283"/>
      <c r="V333" s="280"/>
      <c r="W333" s="284"/>
      <c r="X333" s="286"/>
      <c r="Y333" s="278"/>
      <c r="Z333" s="283"/>
      <c r="AA333" s="280"/>
      <c r="AB333" s="284"/>
      <c r="AC333" s="287"/>
      <c r="AD333" s="278"/>
      <c r="AE333" s="283"/>
      <c r="AF333" s="280"/>
      <c r="AG333" s="250"/>
    </row>
    <row r="334" spans="1:33" x14ac:dyDescent="0.25">
      <c r="A334" s="248"/>
      <c r="B334" s="276"/>
      <c r="C334" s="250"/>
      <c r="D334" s="277"/>
      <c r="E334" s="278"/>
      <c r="F334" s="279"/>
      <c r="G334" s="280"/>
      <c r="H334" s="281"/>
      <c r="I334" s="278"/>
      <c r="J334" s="278"/>
      <c r="K334" s="280"/>
      <c r="L334" s="280"/>
      <c r="M334" s="280"/>
      <c r="N334" s="282"/>
      <c r="O334" s="278"/>
      <c r="P334" s="283"/>
      <c r="Q334" s="280"/>
      <c r="R334" s="284"/>
      <c r="S334" s="285"/>
      <c r="T334" s="278"/>
      <c r="U334" s="283"/>
      <c r="V334" s="280"/>
      <c r="W334" s="284"/>
      <c r="X334" s="286"/>
      <c r="Y334" s="278"/>
      <c r="Z334" s="283"/>
      <c r="AA334" s="280"/>
      <c r="AB334" s="284"/>
      <c r="AC334" s="287"/>
      <c r="AD334" s="278"/>
      <c r="AE334" s="283"/>
      <c r="AF334" s="280"/>
      <c r="AG334" s="250"/>
    </row>
    <row r="335" spans="1:33" x14ac:dyDescent="0.25">
      <c r="A335" s="248"/>
      <c r="B335" s="276"/>
      <c r="C335" s="341"/>
      <c r="D335" s="277"/>
      <c r="E335" s="278"/>
      <c r="F335" s="279"/>
      <c r="G335" s="280"/>
      <c r="H335" s="281"/>
      <c r="I335" s="278"/>
      <c r="J335" s="278"/>
      <c r="K335" s="280"/>
      <c r="L335" s="280"/>
      <c r="M335" s="280"/>
      <c r="N335" s="282"/>
      <c r="O335" s="278"/>
      <c r="P335" s="283"/>
      <c r="Q335" s="280"/>
      <c r="R335" s="284"/>
      <c r="S335" s="285"/>
      <c r="T335" s="278"/>
      <c r="U335" s="283"/>
      <c r="V335" s="280"/>
      <c r="W335" s="284"/>
      <c r="X335" s="286"/>
      <c r="Y335" s="278"/>
      <c r="Z335" s="283"/>
      <c r="AA335" s="280"/>
      <c r="AB335" s="284"/>
      <c r="AC335" s="287"/>
      <c r="AD335" s="278"/>
      <c r="AE335" s="283"/>
      <c r="AF335" s="280"/>
      <c r="AG335" s="250"/>
    </row>
  </sheetData>
  <autoFilter ref="A2:AG335"/>
  <sortState ref="A4:AG258">
    <sortCondition ref="A4"/>
  </sortState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C000"/>
  </sheetPr>
  <dimension ref="A1:N477"/>
  <sheetViews>
    <sheetView workbookViewId="0">
      <pane xSplit="2" ySplit="2" topLeftCell="C454" activePane="bottomRight" state="frozen"/>
      <selection activeCell="F474" sqref="F474"/>
      <selection pane="topRight" activeCell="F474" sqref="F474"/>
      <selection pane="bottomLeft" activeCell="F474" sqref="F474"/>
      <selection pane="bottomRight" activeCell="M477" sqref="M477"/>
    </sheetView>
  </sheetViews>
  <sheetFormatPr defaultColWidth="8.85546875" defaultRowHeight="15" x14ac:dyDescent="0.25"/>
  <cols>
    <col min="1" max="12" width="8.85546875" style="54"/>
    <col min="13" max="13" width="8.85546875" style="65"/>
    <col min="14" max="14" width="19.7109375" style="65" customWidth="1"/>
    <col min="15" max="16384" width="8.85546875" style="54"/>
  </cols>
  <sheetData>
    <row r="1" spans="1:14" x14ac:dyDescent="0.25">
      <c r="A1" s="60">
        <f>COLUMN()</f>
        <v>1</v>
      </c>
      <c r="B1" s="60">
        <f>COLUMN()</f>
        <v>2</v>
      </c>
      <c r="C1" s="60">
        <f>COLUMN()</f>
        <v>3</v>
      </c>
      <c r="D1" s="60">
        <f>COLUMN()</f>
        <v>4</v>
      </c>
      <c r="E1" s="60">
        <f>COLUMN()</f>
        <v>5</v>
      </c>
      <c r="F1" s="60">
        <f>COLUMN()</f>
        <v>6</v>
      </c>
      <c r="G1" s="60">
        <f>COLUMN()</f>
        <v>7</v>
      </c>
      <c r="H1" s="60">
        <f>COLUMN()</f>
        <v>8</v>
      </c>
      <c r="I1" s="60">
        <f>COLUMN()</f>
        <v>9</v>
      </c>
      <c r="J1" s="60">
        <f>COLUMN()</f>
        <v>10</v>
      </c>
      <c r="K1" s="60">
        <f>COLUMN()</f>
        <v>11</v>
      </c>
      <c r="L1" s="60">
        <f>COLUMN()</f>
        <v>12</v>
      </c>
      <c r="M1" s="60">
        <f>COLUMN()</f>
        <v>13</v>
      </c>
      <c r="N1" s="60">
        <f>COLUMN()</f>
        <v>14</v>
      </c>
    </row>
    <row r="2" spans="1:14" s="63" customFormat="1" ht="45" x14ac:dyDescent="0.2">
      <c r="A2" s="55" t="s">
        <v>814</v>
      </c>
      <c r="B2" s="55" t="s">
        <v>813</v>
      </c>
      <c r="C2" s="55" t="s">
        <v>812</v>
      </c>
      <c r="D2" s="61" t="s">
        <v>811</v>
      </c>
      <c r="E2" s="61" t="s">
        <v>94</v>
      </c>
      <c r="F2" s="61" t="s">
        <v>103</v>
      </c>
      <c r="G2" s="61" t="s">
        <v>121</v>
      </c>
      <c r="H2" s="61" t="s">
        <v>95</v>
      </c>
      <c r="I2" s="61" t="s">
        <v>810</v>
      </c>
      <c r="J2" s="61" t="s">
        <v>809</v>
      </c>
      <c r="K2" s="61" t="s">
        <v>808</v>
      </c>
      <c r="L2" s="61" t="s">
        <v>807</v>
      </c>
      <c r="M2" s="62" t="s">
        <v>1385</v>
      </c>
      <c r="N2" s="62" t="s">
        <v>1386</v>
      </c>
    </row>
    <row r="3" spans="1:14" x14ac:dyDescent="0.25">
      <c r="A3" s="64" t="s">
        <v>133</v>
      </c>
      <c r="B3" s="64" t="s">
        <v>1387</v>
      </c>
      <c r="C3" s="64">
        <v>939</v>
      </c>
      <c r="D3" s="64">
        <v>106</v>
      </c>
      <c r="E3" s="64">
        <v>110</v>
      </c>
      <c r="F3" s="64">
        <v>114</v>
      </c>
      <c r="G3" s="64">
        <v>128</v>
      </c>
      <c r="H3" s="64">
        <v>127</v>
      </c>
      <c r="I3" s="64">
        <v>120</v>
      </c>
      <c r="J3" s="64">
        <v>113</v>
      </c>
      <c r="K3" s="64">
        <v>50</v>
      </c>
      <c r="L3" s="64"/>
      <c r="M3" s="65">
        <v>0</v>
      </c>
      <c r="N3" s="65" t="str">
        <f>IF(L3="","",L3-M3)</f>
        <v/>
      </c>
    </row>
    <row r="4" spans="1:14" x14ac:dyDescent="0.25">
      <c r="A4" s="64" t="s">
        <v>134</v>
      </c>
      <c r="B4" s="64" t="s">
        <v>801</v>
      </c>
      <c r="C4" s="64">
        <v>424</v>
      </c>
      <c r="D4" s="64">
        <v>74</v>
      </c>
      <c r="E4" s="64">
        <v>67</v>
      </c>
      <c r="F4" s="64">
        <v>64</v>
      </c>
      <c r="G4" s="64">
        <v>49</v>
      </c>
      <c r="H4" s="64">
        <v>47</v>
      </c>
      <c r="I4" s="64">
        <v>48</v>
      </c>
      <c r="J4" s="64">
        <v>28</v>
      </c>
      <c r="K4" s="64">
        <v>25</v>
      </c>
      <c r="L4" s="64">
        <v>22</v>
      </c>
      <c r="M4" s="65">
        <v>0</v>
      </c>
      <c r="N4" s="65">
        <f t="shared" ref="N4:N67" si="0">IF(L4="","",L4-M4)</f>
        <v>22</v>
      </c>
    </row>
    <row r="5" spans="1:14" x14ac:dyDescent="0.25">
      <c r="A5" s="64" t="s">
        <v>135</v>
      </c>
      <c r="B5" s="64" t="s">
        <v>96</v>
      </c>
      <c r="C5" s="64">
        <v>1602</v>
      </c>
      <c r="D5" s="64">
        <v>167</v>
      </c>
      <c r="E5" s="64">
        <v>163</v>
      </c>
      <c r="F5" s="64">
        <v>166</v>
      </c>
      <c r="G5" s="64">
        <v>206</v>
      </c>
      <c r="H5" s="64">
        <v>176</v>
      </c>
      <c r="I5" s="64">
        <v>192</v>
      </c>
      <c r="J5" s="64">
        <v>176</v>
      </c>
      <c r="K5" s="64">
        <v>164</v>
      </c>
      <c r="L5" s="64">
        <v>150</v>
      </c>
      <c r="M5" s="65">
        <v>0</v>
      </c>
      <c r="N5" s="65">
        <f t="shared" si="0"/>
        <v>150</v>
      </c>
    </row>
    <row r="6" spans="1:14" x14ac:dyDescent="0.25">
      <c r="A6" s="64" t="s">
        <v>136</v>
      </c>
      <c r="B6" s="64" t="s">
        <v>75</v>
      </c>
      <c r="C6" s="64">
        <v>456</v>
      </c>
      <c r="D6" s="64"/>
      <c r="E6" s="64">
        <v>106</v>
      </c>
      <c r="F6" s="64">
        <v>113</v>
      </c>
      <c r="G6" s="64">
        <v>81</v>
      </c>
      <c r="H6" s="64">
        <v>89</v>
      </c>
      <c r="I6" s="64">
        <v>67</v>
      </c>
      <c r="J6" s="64"/>
      <c r="K6" s="64"/>
      <c r="L6" s="64"/>
      <c r="M6" s="65">
        <v>0</v>
      </c>
      <c r="N6" s="65" t="str">
        <f t="shared" si="0"/>
        <v/>
      </c>
    </row>
    <row r="7" spans="1:14" x14ac:dyDescent="0.25">
      <c r="A7" s="64" t="s">
        <v>137</v>
      </c>
      <c r="B7" s="64" t="s">
        <v>77</v>
      </c>
      <c r="C7" s="64">
        <v>1093</v>
      </c>
      <c r="D7" s="64">
        <v>106</v>
      </c>
      <c r="E7" s="64">
        <v>130</v>
      </c>
      <c r="F7" s="64">
        <v>121</v>
      </c>
      <c r="G7" s="64">
        <v>164</v>
      </c>
      <c r="H7" s="64">
        <v>109</v>
      </c>
      <c r="I7" s="64">
        <v>139</v>
      </c>
      <c r="J7" s="64">
        <v>116</v>
      </c>
      <c r="K7" s="64">
        <v>104</v>
      </c>
      <c r="L7" s="64">
        <v>104</v>
      </c>
      <c r="M7" s="65">
        <v>0</v>
      </c>
      <c r="N7" s="65">
        <f t="shared" si="0"/>
        <v>104</v>
      </c>
    </row>
    <row r="8" spans="1:14" x14ac:dyDescent="0.25">
      <c r="A8" s="64" t="s">
        <v>138</v>
      </c>
      <c r="B8" s="64" t="s">
        <v>800</v>
      </c>
      <c r="C8" s="64">
        <v>407</v>
      </c>
      <c r="D8" s="64">
        <v>69</v>
      </c>
      <c r="E8" s="64">
        <v>72</v>
      </c>
      <c r="F8" s="64">
        <v>48</v>
      </c>
      <c r="G8" s="64">
        <v>69</v>
      </c>
      <c r="H8" s="64">
        <v>51</v>
      </c>
      <c r="I8" s="64">
        <v>67</v>
      </c>
      <c r="J8" s="64"/>
      <c r="K8" s="64"/>
      <c r="L8" s="64"/>
      <c r="M8" s="65">
        <v>0</v>
      </c>
      <c r="N8" s="65" t="str">
        <f t="shared" si="0"/>
        <v/>
      </c>
    </row>
    <row r="9" spans="1:14" x14ac:dyDescent="0.25">
      <c r="A9" s="64" t="s">
        <v>139</v>
      </c>
      <c r="B9" s="64" t="s">
        <v>799</v>
      </c>
      <c r="C9" s="64">
        <v>1725</v>
      </c>
      <c r="D9" s="64">
        <v>150</v>
      </c>
      <c r="E9" s="64">
        <v>168</v>
      </c>
      <c r="F9" s="64">
        <v>146</v>
      </c>
      <c r="G9" s="64">
        <v>176</v>
      </c>
      <c r="H9" s="64">
        <v>197</v>
      </c>
      <c r="I9" s="64">
        <v>212</v>
      </c>
      <c r="J9" s="64">
        <v>232</v>
      </c>
      <c r="K9" s="64">
        <v>198</v>
      </c>
      <c r="L9" s="64">
        <v>209</v>
      </c>
      <c r="M9" s="65">
        <v>0</v>
      </c>
      <c r="N9" s="65">
        <f t="shared" si="0"/>
        <v>209</v>
      </c>
    </row>
    <row r="10" spans="1:14" x14ac:dyDescent="0.25">
      <c r="A10" s="64" t="s">
        <v>140</v>
      </c>
      <c r="B10" s="64" t="s">
        <v>854</v>
      </c>
      <c r="C10" s="64">
        <v>1980</v>
      </c>
      <c r="D10" s="64">
        <v>203</v>
      </c>
      <c r="E10" s="64">
        <v>231</v>
      </c>
      <c r="F10" s="64">
        <v>229</v>
      </c>
      <c r="G10" s="64">
        <v>231</v>
      </c>
      <c r="H10" s="64">
        <v>244</v>
      </c>
      <c r="I10" s="64">
        <v>235</v>
      </c>
      <c r="J10" s="64">
        <v>225</v>
      </c>
      <c r="K10" s="64">
        <v>194</v>
      </c>
      <c r="L10" s="64">
        <v>187</v>
      </c>
      <c r="M10" s="65">
        <v>0</v>
      </c>
      <c r="N10" s="65">
        <f t="shared" si="0"/>
        <v>187</v>
      </c>
    </row>
    <row r="11" spans="1:14" x14ac:dyDescent="0.25">
      <c r="A11" s="64" t="s">
        <v>141</v>
      </c>
      <c r="B11" s="64" t="s">
        <v>72</v>
      </c>
      <c r="C11" s="64">
        <v>1042</v>
      </c>
      <c r="D11" s="64">
        <v>213</v>
      </c>
      <c r="E11" s="64">
        <v>211</v>
      </c>
      <c r="F11" s="64">
        <v>169</v>
      </c>
      <c r="G11" s="64">
        <v>161</v>
      </c>
      <c r="H11" s="64">
        <v>157</v>
      </c>
      <c r="I11" s="64">
        <v>131</v>
      </c>
      <c r="J11" s="64"/>
      <c r="K11" s="64"/>
      <c r="L11" s="64"/>
      <c r="M11" s="65">
        <v>0</v>
      </c>
      <c r="N11" s="65" t="str">
        <f t="shared" si="0"/>
        <v/>
      </c>
    </row>
    <row r="12" spans="1:14" x14ac:dyDescent="0.25">
      <c r="A12" s="64" t="s">
        <v>142</v>
      </c>
      <c r="B12" s="64" t="s">
        <v>798</v>
      </c>
      <c r="C12" s="64">
        <v>477</v>
      </c>
      <c r="D12" s="64">
        <v>73</v>
      </c>
      <c r="E12" s="64">
        <v>84</v>
      </c>
      <c r="F12" s="64">
        <v>70</v>
      </c>
      <c r="G12" s="64">
        <v>80</v>
      </c>
      <c r="H12" s="64">
        <v>54</v>
      </c>
      <c r="I12" s="64">
        <v>47</v>
      </c>
      <c r="J12" s="64"/>
      <c r="K12" s="64"/>
      <c r="L12" s="64"/>
      <c r="M12" s="65">
        <v>0</v>
      </c>
      <c r="N12" s="65" t="str">
        <f t="shared" si="0"/>
        <v/>
      </c>
    </row>
    <row r="13" spans="1:14" x14ac:dyDescent="0.25">
      <c r="A13" s="64" t="s">
        <v>143</v>
      </c>
      <c r="B13" s="64" t="s">
        <v>97</v>
      </c>
      <c r="C13" s="64">
        <v>522</v>
      </c>
      <c r="D13" s="64">
        <v>85</v>
      </c>
      <c r="E13" s="64">
        <v>95</v>
      </c>
      <c r="F13" s="64">
        <v>94</v>
      </c>
      <c r="G13" s="64">
        <v>89</v>
      </c>
      <c r="H13" s="64">
        <v>80</v>
      </c>
      <c r="I13" s="64">
        <v>79</v>
      </c>
      <c r="J13" s="64"/>
      <c r="K13" s="64"/>
      <c r="L13" s="64"/>
      <c r="M13" s="65">
        <v>0</v>
      </c>
      <c r="N13" s="65" t="str">
        <f t="shared" si="0"/>
        <v/>
      </c>
    </row>
    <row r="14" spans="1:14" x14ac:dyDescent="0.25">
      <c r="A14" s="64" t="s">
        <v>144</v>
      </c>
      <c r="B14" s="64" t="s">
        <v>797</v>
      </c>
      <c r="C14" s="64">
        <v>747</v>
      </c>
      <c r="D14" s="64">
        <v>114</v>
      </c>
      <c r="E14" s="64">
        <v>125</v>
      </c>
      <c r="F14" s="64">
        <v>137</v>
      </c>
      <c r="G14" s="64">
        <v>140</v>
      </c>
      <c r="H14" s="64">
        <v>93</v>
      </c>
      <c r="I14" s="64">
        <v>90</v>
      </c>
      <c r="J14" s="64"/>
      <c r="K14" s="64"/>
      <c r="L14" s="64"/>
      <c r="M14" s="65">
        <v>0</v>
      </c>
      <c r="N14" s="65" t="str">
        <f t="shared" si="0"/>
        <v/>
      </c>
    </row>
    <row r="15" spans="1:14" x14ac:dyDescent="0.25">
      <c r="A15" s="64" t="s">
        <v>145</v>
      </c>
      <c r="B15" s="64" t="s">
        <v>796</v>
      </c>
      <c r="C15" s="64">
        <v>844</v>
      </c>
      <c r="D15" s="64">
        <v>132</v>
      </c>
      <c r="E15" s="64">
        <v>110</v>
      </c>
      <c r="F15" s="64">
        <v>124</v>
      </c>
      <c r="G15" s="64">
        <v>145</v>
      </c>
      <c r="H15" s="64">
        <v>147</v>
      </c>
      <c r="I15" s="64">
        <v>124</v>
      </c>
      <c r="J15" s="64"/>
      <c r="K15" s="64"/>
      <c r="L15" s="64"/>
      <c r="M15" s="65">
        <v>0</v>
      </c>
      <c r="N15" s="65" t="str">
        <f t="shared" si="0"/>
        <v/>
      </c>
    </row>
    <row r="16" spans="1:14" x14ac:dyDescent="0.25">
      <c r="A16" s="64" t="s">
        <v>146</v>
      </c>
      <c r="B16" s="64" t="s">
        <v>795</v>
      </c>
      <c r="C16" s="64">
        <v>1641</v>
      </c>
      <c r="D16" s="64">
        <v>167</v>
      </c>
      <c r="E16" s="64">
        <v>187</v>
      </c>
      <c r="F16" s="64">
        <v>160</v>
      </c>
      <c r="G16" s="64">
        <v>198</v>
      </c>
      <c r="H16" s="64">
        <v>202</v>
      </c>
      <c r="I16" s="64">
        <v>184</v>
      </c>
      <c r="J16" s="64">
        <v>191</v>
      </c>
      <c r="K16" s="64">
        <v>154</v>
      </c>
      <c r="L16" s="64">
        <v>179</v>
      </c>
      <c r="M16" s="65">
        <v>8</v>
      </c>
      <c r="N16" s="65">
        <f t="shared" si="0"/>
        <v>171</v>
      </c>
    </row>
    <row r="17" spans="1:14" x14ac:dyDescent="0.25">
      <c r="A17" s="64" t="s">
        <v>147</v>
      </c>
      <c r="B17" s="64" t="s">
        <v>794</v>
      </c>
      <c r="C17" s="64">
        <v>1221</v>
      </c>
      <c r="D17" s="64">
        <v>150</v>
      </c>
      <c r="E17" s="64">
        <v>191</v>
      </c>
      <c r="F17" s="64">
        <v>222</v>
      </c>
      <c r="G17" s="64">
        <v>223</v>
      </c>
      <c r="H17" s="64">
        <v>182</v>
      </c>
      <c r="I17" s="64">
        <v>234</v>
      </c>
      <c r="J17" s="64"/>
      <c r="K17" s="64"/>
      <c r="L17" s="64"/>
      <c r="M17" s="65">
        <v>0</v>
      </c>
      <c r="N17" s="65" t="str">
        <f t="shared" si="0"/>
        <v/>
      </c>
    </row>
    <row r="18" spans="1:14" x14ac:dyDescent="0.25">
      <c r="A18" s="64" t="s">
        <v>148</v>
      </c>
      <c r="B18" s="64" t="s">
        <v>793</v>
      </c>
      <c r="C18" s="64">
        <v>464</v>
      </c>
      <c r="D18" s="64">
        <v>76</v>
      </c>
      <c r="E18" s="64">
        <v>125</v>
      </c>
      <c r="F18" s="64">
        <v>118</v>
      </c>
      <c r="G18" s="64">
        <v>141</v>
      </c>
      <c r="H18" s="64"/>
      <c r="I18" s="64"/>
      <c r="J18" s="64"/>
      <c r="K18" s="64"/>
      <c r="L18" s="64"/>
      <c r="M18" s="65">
        <v>0</v>
      </c>
      <c r="N18" s="65" t="str">
        <f t="shared" si="0"/>
        <v/>
      </c>
    </row>
    <row r="19" spans="1:14" x14ac:dyDescent="0.25">
      <c r="A19" s="64" t="s">
        <v>149</v>
      </c>
      <c r="B19" s="64" t="s">
        <v>792</v>
      </c>
      <c r="C19" s="64">
        <v>373</v>
      </c>
      <c r="D19" s="64">
        <v>60</v>
      </c>
      <c r="E19" s="64">
        <v>58</v>
      </c>
      <c r="F19" s="64">
        <v>53</v>
      </c>
      <c r="G19" s="64">
        <v>65</v>
      </c>
      <c r="H19" s="64">
        <v>64</v>
      </c>
      <c r="I19" s="64">
        <v>37</v>
      </c>
      <c r="J19" s="64"/>
      <c r="K19" s="64"/>
      <c r="L19" s="64"/>
      <c r="M19" s="65">
        <v>0</v>
      </c>
      <c r="N19" s="65" t="str">
        <f t="shared" si="0"/>
        <v/>
      </c>
    </row>
    <row r="20" spans="1:14" x14ac:dyDescent="0.25">
      <c r="A20" s="64" t="s">
        <v>150</v>
      </c>
      <c r="B20" s="64" t="s">
        <v>791</v>
      </c>
      <c r="C20" s="64">
        <v>788</v>
      </c>
      <c r="D20" s="64">
        <v>116</v>
      </c>
      <c r="E20" s="64">
        <v>106</v>
      </c>
      <c r="F20" s="64">
        <v>146</v>
      </c>
      <c r="G20" s="64">
        <v>137</v>
      </c>
      <c r="H20" s="64">
        <v>129</v>
      </c>
      <c r="I20" s="64">
        <v>135</v>
      </c>
      <c r="J20" s="64"/>
      <c r="K20" s="64"/>
      <c r="L20" s="64"/>
      <c r="M20" s="65">
        <v>0</v>
      </c>
      <c r="N20" s="65" t="str">
        <f t="shared" si="0"/>
        <v/>
      </c>
    </row>
    <row r="21" spans="1:14" x14ac:dyDescent="0.25">
      <c r="A21" s="64" t="s">
        <v>151</v>
      </c>
      <c r="B21" s="64" t="s">
        <v>78</v>
      </c>
      <c r="C21" s="64">
        <v>1976</v>
      </c>
      <c r="D21" s="64">
        <v>217</v>
      </c>
      <c r="E21" s="64">
        <v>218</v>
      </c>
      <c r="F21" s="64">
        <v>234</v>
      </c>
      <c r="G21" s="64">
        <v>268</v>
      </c>
      <c r="H21" s="64">
        <v>241</v>
      </c>
      <c r="I21" s="64">
        <v>211</v>
      </c>
      <c r="J21" s="64">
        <v>211</v>
      </c>
      <c r="K21" s="64">
        <v>196</v>
      </c>
      <c r="L21" s="64">
        <v>180</v>
      </c>
      <c r="M21" s="65">
        <v>0</v>
      </c>
      <c r="N21" s="65">
        <f t="shared" si="0"/>
        <v>180</v>
      </c>
    </row>
    <row r="22" spans="1:14" x14ac:dyDescent="0.25">
      <c r="A22" s="64" t="s">
        <v>152</v>
      </c>
      <c r="B22" s="64" t="s">
        <v>790</v>
      </c>
      <c r="C22" s="64">
        <v>1332</v>
      </c>
      <c r="D22" s="64">
        <v>127</v>
      </c>
      <c r="E22" s="64">
        <v>150</v>
      </c>
      <c r="F22" s="64">
        <v>153</v>
      </c>
      <c r="G22" s="64">
        <v>136</v>
      </c>
      <c r="H22" s="64">
        <v>152</v>
      </c>
      <c r="I22" s="64">
        <v>151</v>
      </c>
      <c r="J22" s="64">
        <v>166</v>
      </c>
      <c r="K22" s="64">
        <v>123</v>
      </c>
      <c r="L22" s="64">
        <v>154</v>
      </c>
      <c r="M22" s="65">
        <v>20</v>
      </c>
      <c r="N22" s="65">
        <f t="shared" si="0"/>
        <v>134</v>
      </c>
    </row>
    <row r="23" spans="1:14" x14ac:dyDescent="0.25">
      <c r="A23" s="64" t="s">
        <v>153</v>
      </c>
      <c r="B23" s="64" t="s">
        <v>98</v>
      </c>
      <c r="C23" s="64">
        <v>837</v>
      </c>
      <c r="D23" s="64">
        <v>124</v>
      </c>
      <c r="E23" s="64">
        <v>149</v>
      </c>
      <c r="F23" s="64">
        <v>140</v>
      </c>
      <c r="G23" s="64">
        <v>139</v>
      </c>
      <c r="H23" s="64">
        <v>124</v>
      </c>
      <c r="I23" s="64">
        <v>123</v>
      </c>
      <c r="J23" s="64"/>
      <c r="K23" s="64"/>
      <c r="L23" s="64"/>
      <c r="M23" s="65">
        <v>0</v>
      </c>
      <c r="N23" s="65" t="str">
        <f t="shared" si="0"/>
        <v/>
      </c>
    </row>
    <row r="24" spans="1:14" x14ac:dyDescent="0.25">
      <c r="A24" s="64" t="s">
        <v>154</v>
      </c>
      <c r="B24" s="64" t="s">
        <v>789</v>
      </c>
      <c r="C24" s="64">
        <v>415</v>
      </c>
      <c r="D24" s="64">
        <v>78</v>
      </c>
      <c r="E24" s="64">
        <v>78</v>
      </c>
      <c r="F24" s="64">
        <v>60</v>
      </c>
      <c r="G24" s="64">
        <v>72</v>
      </c>
      <c r="H24" s="64">
        <v>48</v>
      </c>
      <c r="I24" s="64">
        <v>59</v>
      </c>
      <c r="J24" s="64"/>
      <c r="K24" s="64"/>
      <c r="L24" s="64"/>
      <c r="M24" s="65">
        <v>0</v>
      </c>
      <c r="N24" s="65" t="str">
        <f t="shared" si="0"/>
        <v/>
      </c>
    </row>
    <row r="25" spans="1:14" x14ac:dyDescent="0.25">
      <c r="A25" s="64" t="s">
        <v>155</v>
      </c>
      <c r="B25" s="64" t="s">
        <v>788</v>
      </c>
      <c r="C25" s="64">
        <v>518</v>
      </c>
      <c r="D25" s="64">
        <v>81</v>
      </c>
      <c r="E25" s="64">
        <v>91</v>
      </c>
      <c r="F25" s="64">
        <v>97</v>
      </c>
      <c r="G25" s="64">
        <v>64</v>
      </c>
      <c r="H25" s="64">
        <v>83</v>
      </c>
      <c r="I25" s="64">
        <v>78</v>
      </c>
      <c r="J25" s="64"/>
      <c r="K25" s="64"/>
      <c r="L25" s="64"/>
      <c r="M25" s="65">
        <v>0</v>
      </c>
      <c r="N25" s="65" t="str">
        <f t="shared" si="0"/>
        <v/>
      </c>
    </row>
    <row r="26" spans="1:14" x14ac:dyDescent="0.25">
      <c r="A26" s="64" t="s">
        <v>156</v>
      </c>
      <c r="B26" s="64" t="s">
        <v>521</v>
      </c>
      <c r="C26" s="64">
        <v>631</v>
      </c>
      <c r="D26" s="64">
        <v>117</v>
      </c>
      <c r="E26" s="64">
        <v>111</v>
      </c>
      <c r="F26" s="64">
        <v>125</v>
      </c>
      <c r="G26" s="64">
        <v>106</v>
      </c>
      <c r="H26" s="64">
        <v>93</v>
      </c>
      <c r="I26" s="64">
        <v>75</v>
      </c>
      <c r="J26" s="64"/>
      <c r="K26" s="64"/>
      <c r="L26" s="64"/>
      <c r="M26" s="65">
        <v>0</v>
      </c>
      <c r="N26" s="65" t="str">
        <f t="shared" si="0"/>
        <v/>
      </c>
    </row>
    <row r="27" spans="1:14" x14ac:dyDescent="0.25">
      <c r="A27" s="64" t="s">
        <v>157</v>
      </c>
      <c r="B27" s="64" t="s">
        <v>4</v>
      </c>
      <c r="C27" s="64">
        <v>573</v>
      </c>
      <c r="D27" s="64">
        <v>93</v>
      </c>
      <c r="E27" s="64">
        <v>93</v>
      </c>
      <c r="F27" s="64">
        <v>95</v>
      </c>
      <c r="G27" s="64">
        <v>100</v>
      </c>
      <c r="H27" s="64">
        <v>92</v>
      </c>
      <c r="I27" s="64">
        <v>100</v>
      </c>
      <c r="J27" s="64"/>
      <c r="K27" s="64"/>
      <c r="L27" s="64"/>
      <c r="M27" s="65">
        <v>0</v>
      </c>
      <c r="N27" s="65" t="str">
        <f t="shared" si="0"/>
        <v/>
      </c>
    </row>
    <row r="28" spans="1:14" x14ac:dyDescent="0.25">
      <c r="A28" s="64" t="s">
        <v>158</v>
      </c>
      <c r="B28" s="64" t="s">
        <v>787</v>
      </c>
      <c r="C28" s="64">
        <v>657</v>
      </c>
      <c r="D28" s="64">
        <v>82</v>
      </c>
      <c r="E28" s="64">
        <v>115</v>
      </c>
      <c r="F28" s="64">
        <v>101</v>
      </c>
      <c r="G28" s="64">
        <v>115</v>
      </c>
      <c r="H28" s="64">
        <v>85</v>
      </c>
      <c r="I28" s="64">
        <v>96</v>
      </c>
      <c r="J28" s="64"/>
      <c r="K28" s="64"/>
      <c r="L28" s="64"/>
      <c r="M28" s="65">
        <v>0</v>
      </c>
      <c r="N28" s="65" t="str">
        <f t="shared" si="0"/>
        <v/>
      </c>
    </row>
    <row r="29" spans="1:14" x14ac:dyDescent="0.25">
      <c r="A29" s="64" t="s">
        <v>924</v>
      </c>
      <c r="B29" s="64" t="s">
        <v>925</v>
      </c>
      <c r="C29" s="64">
        <v>31</v>
      </c>
      <c r="D29" s="64"/>
      <c r="E29" s="64"/>
      <c r="F29" s="64"/>
      <c r="G29" s="64"/>
      <c r="H29" s="64"/>
      <c r="I29" s="64"/>
      <c r="J29" s="64"/>
      <c r="K29" s="64"/>
      <c r="L29" s="64"/>
      <c r="M29" s="65">
        <v>0</v>
      </c>
      <c r="N29" s="65" t="str">
        <f t="shared" si="0"/>
        <v/>
      </c>
    </row>
    <row r="30" spans="1:14" x14ac:dyDescent="0.25">
      <c r="A30" s="64" t="s">
        <v>159</v>
      </c>
      <c r="B30" s="64" t="s">
        <v>786</v>
      </c>
      <c r="C30" s="64">
        <v>618</v>
      </c>
      <c r="D30" s="64"/>
      <c r="E30" s="64"/>
      <c r="F30" s="64"/>
      <c r="G30" s="64">
        <v>59</v>
      </c>
      <c r="H30" s="64">
        <v>73</v>
      </c>
      <c r="I30" s="64">
        <v>72</v>
      </c>
      <c r="J30" s="64">
        <v>158</v>
      </c>
      <c r="K30" s="64">
        <v>117</v>
      </c>
      <c r="L30" s="64">
        <v>139</v>
      </c>
      <c r="M30" s="65">
        <v>18</v>
      </c>
      <c r="N30" s="65">
        <f t="shared" si="0"/>
        <v>121</v>
      </c>
    </row>
    <row r="31" spans="1:14" x14ac:dyDescent="0.25">
      <c r="A31" s="64" t="s">
        <v>785</v>
      </c>
      <c r="B31" s="64" t="s">
        <v>784</v>
      </c>
      <c r="C31" s="64">
        <v>492</v>
      </c>
      <c r="D31" s="64">
        <v>96</v>
      </c>
      <c r="E31" s="64">
        <v>100</v>
      </c>
      <c r="F31" s="64">
        <v>66</v>
      </c>
      <c r="G31" s="64">
        <v>72</v>
      </c>
      <c r="H31" s="64">
        <v>81</v>
      </c>
      <c r="I31" s="64">
        <v>77</v>
      </c>
      <c r="J31" s="64"/>
      <c r="K31" s="64"/>
      <c r="L31" s="64"/>
      <c r="M31" s="65">
        <v>0</v>
      </c>
      <c r="N31" s="65" t="str">
        <f t="shared" si="0"/>
        <v/>
      </c>
    </row>
    <row r="32" spans="1:14" x14ac:dyDescent="0.25">
      <c r="A32" s="64" t="s">
        <v>160</v>
      </c>
      <c r="B32" s="64" t="s">
        <v>93</v>
      </c>
      <c r="C32" s="64">
        <v>525</v>
      </c>
      <c r="D32" s="64">
        <v>74</v>
      </c>
      <c r="E32" s="64">
        <v>97</v>
      </c>
      <c r="F32" s="64">
        <v>85</v>
      </c>
      <c r="G32" s="64">
        <v>94</v>
      </c>
      <c r="H32" s="64">
        <v>92</v>
      </c>
      <c r="I32" s="64">
        <v>83</v>
      </c>
      <c r="J32" s="64"/>
      <c r="K32" s="64"/>
      <c r="L32" s="64"/>
      <c r="M32" s="65">
        <v>0</v>
      </c>
      <c r="N32" s="65" t="str">
        <f t="shared" si="0"/>
        <v/>
      </c>
    </row>
    <row r="33" spans="1:14" x14ac:dyDescent="0.25">
      <c r="A33" s="64" t="s">
        <v>161</v>
      </c>
      <c r="B33" s="64" t="s">
        <v>544</v>
      </c>
      <c r="C33" s="64">
        <v>728</v>
      </c>
      <c r="D33" s="64">
        <v>133</v>
      </c>
      <c r="E33" s="64">
        <v>120</v>
      </c>
      <c r="F33" s="64">
        <v>131</v>
      </c>
      <c r="G33" s="64">
        <v>128</v>
      </c>
      <c r="H33" s="64">
        <v>105</v>
      </c>
      <c r="I33" s="64">
        <v>111</v>
      </c>
      <c r="J33" s="64"/>
      <c r="K33" s="64"/>
      <c r="L33" s="64"/>
      <c r="M33" s="65">
        <v>0</v>
      </c>
      <c r="N33" s="65" t="str">
        <f t="shared" si="0"/>
        <v/>
      </c>
    </row>
    <row r="34" spans="1:14" x14ac:dyDescent="0.25">
      <c r="A34" s="64" t="s">
        <v>926</v>
      </c>
      <c r="B34" s="64" t="s">
        <v>927</v>
      </c>
      <c r="C34" s="64">
        <v>79</v>
      </c>
      <c r="D34" s="64"/>
      <c r="E34" s="64"/>
      <c r="F34" s="64"/>
      <c r="G34" s="64"/>
      <c r="H34" s="64"/>
      <c r="I34" s="64"/>
      <c r="J34" s="64"/>
      <c r="K34" s="64"/>
      <c r="L34" s="64"/>
      <c r="M34" s="65">
        <v>0</v>
      </c>
      <c r="N34" s="65" t="str">
        <f t="shared" si="0"/>
        <v/>
      </c>
    </row>
    <row r="35" spans="1:14" x14ac:dyDescent="0.25">
      <c r="A35" s="64" t="s">
        <v>162</v>
      </c>
      <c r="B35" s="64" t="s">
        <v>99</v>
      </c>
      <c r="C35" s="64">
        <v>609</v>
      </c>
      <c r="D35" s="64">
        <v>93</v>
      </c>
      <c r="E35" s="64">
        <v>115</v>
      </c>
      <c r="F35" s="64">
        <v>100</v>
      </c>
      <c r="G35" s="64">
        <v>94</v>
      </c>
      <c r="H35" s="64">
        <v>59</v>
      </c>
      <c r="I35" s="64">
        <v>78</v>
      </c>
      <c r="J35" s="64"/>
      <c r="K35" s="64"/>
      <c r="L35" s="64"/>
      <c r="M35" s="65">
        <v>0</v>
      </c>
      <c r="N35" s="65" t="str">
        <f t="shared" si="0"/>
        <v/>
      </c>
    </row>
    <row r="36" spans="1:14" x14ac:dyDescent="0.25">
      <c r="A36" s="64" t="s">
        <v>163</v>
      </c>
      <c r="B36" s="64" t="s">
        <v>783</v>
      </c>
      <c r="C36" s="64">
        <v>913</v>
      </c>
      <c r="D36" s="64">
        <v>166</v>
      </c>
      <c r="E36" s="64">
        <v>152</v>
      </c>
      <c r="F36" s="64">
        <v>149</v>
      </c>
      <c r="G36" s="64">
        <v>147</v>
      </c>
      <c r="H36" s="64">
        <v>148</v>
      </c>
      <c r="I36" s="64">
        <v>151</v>
      </c>
      <c r="J36" s="64"/>
      <c r="K36" s="64"/>
      <c r="L36" s="64"/>
      <c r="M36" s="65">
        <v>0</v>
      </c>
      <c r="N36" s="65" t="str">
        <f t="shared" si="0"/>
        <v/>
      </c>
    </row>
    <row r="37" spans="1:14" x14ac:dyDescent="0.25">
      <c r="A37" s="64" t="s">
        <v>164</v>
      </c>
      <c r="B37" s="64" t="s">
        <v>782</v>
      </c>
      <c r="C37" s="64">
        <v>551</v>
      </c>
      <c r="D37" s="64">
        <v>93</v>
      </c>
      <c r="E37" s="64">
        <v>100</v>
      </c>
      <c r="F37" s="64">
        <v>81</v>
      </c>
      <c r="G37" s="64">
        <v>88</v>
      </c>
      <c r="H37" s="64">
        <v>82</v>
      </c>
      <c r="I37" s="64">
        <v>72</v>
      </c>
      <c r="J37" s="64"/>
      <c r="K37" s="64"/>
      <c r="L37" s="64"/>
      <c r="M37" s="65">
        <v>0</v>
      </c>
      <c r="N37" s="65" t="str">
        <f t="shared" si="0"/>
        <v/>
      </c>
    </row>
    <row r="38" spans="1:14" x14ac:dyDescent="0.25">
      <c r="A38" s="64" t="s">
        <v>819</v>
      </c>
      <c r="B38" s="64" t="s">
        <v>820</v>
      </c>
      <c r="C38" s="64">
        <v>613</v>
      </c>
      <c r="D38" s="64">
        <v>83</v>
      </c>
      <c r="E38" s="64">
        <v>93</v>
      </c>
      <c r="F38" s="64">
        <v>93</v>
      </c>
      <c r="G38" s="64">
        <v>153</v>
      </c>
      <c r="H38" s="64">
        <v>98</v>
      </c>
      <c r="I38" s="64">
        <v>93</v>
      </c>
      <c r="J38" s="64"/>
      <c r="K38" s="64"/>
      <c r="L38" s="64"/>
      <c r="M38" s="65">
        <v>0</v>
      </c>
      <c r="N38" s="65" t="str">
        <f t="shared" si="0"/>
        <v/>
      </c>
    </row>
    <row r="39" spans="1:14" x14ac:dyDescent="0.25">
      <c r="A39" s="64" t="s">
        <v>165</v>
      </c>
      <c r="B39" s="64" t="s">
        <v>1388</v>
      </c>
      <c r="C39" s="64">
        <v>462</v>
      </c>
      <c r="D39" s="64">
        <v>72</v>
      </c>
      <c r="E39" s="64">
        <v>82</v>
      </c>
      <c r="F39" s="64">
        <v>55</v>
      </c>
      <c r="G39" s="64">
        <v>50</v>
      </c>
      <c r="H39" s="64">
        <v>65</v>
      </c>
      <c r="I39" s="64">
        <v>68</v>
      </c>
      <c r="J39" s="64"/>
      <c r="K39" s="64"/>
      <c r="L39" s="64"/>
      <c r="M39" s="65">
        <v>0</v>
      </c>
      <c r="N39" s="65" t="str">
        <f t="shared" si="0"/>
        <v/>
      </c>
    </row>
    <row r="40" spans="1:14" x14ac:dyDescent="0.25">
      <c r="A40" s="64" t="s">
        <v>166</v>
      </c>
      <c r="B40" s="64" t="s">
        <v>923</v>
      </c>
      <c r="C40" s="64">
        <v>1208</v>
      </c>
      <c r="D40" s="64">
        <v>98</v>
      </c>
      <c r="E40" s="64">
        <v>150</v>
      </c>
      <c r="F40" s="64">
        <v>133</v>
      </c>
      <c r="G40" s="64">
        <v>120</v>
      </c>
      <c r="H40" s="64">
        <v>123</v>
      </c>
      <c r="I40" s="64">
        <v>141</v>
      </c>
      <c r="J40" s="64">
        <v>121</v>
      </c>
      <c r="K40" s="64">
        <v>119</v>
      </c>
      <c r="L40" s="64">
        <v>155</v>
      </c>
      <c r="M40" s="65">
        <v>0</v>
      </c>
      <c r="N40" s="65">
        <f t="shared" si="0"/>
        <v>155</v>
      </c>
    </row>
    <row r="41" spans="1:14" x14ac:dyDescent="0.25">
      <c r="A41" s="64" t="s">
        <v>167</v>
      </c>
      <c r="B41" s="64" t="s">
        <v>780</v>
      </c>
      <c r="C41" s="64">
        <v>736</v>
      </c>
      <c r="D41" s="64">
        <v>122</v>
      </c>
      <c r="E41" s="64">
        <v>126</v>
      </c>
      <c r="F41" s="64">
        <v>110</v>
      </c>
      <c r="G41" s="64">
        <v>117</v>
      </c>
      <c r="H41" s="64">
        <v>107</v>
      </c>
      <c r="I41" s="64">
        <v>95</v>
      </c>
      <c r="J41" s="64"/>
      <c r="K41" s="64"/>
      <c r="L41" s="64"/>
      <c r="M41" s="65">
        <v>0</v>
      </c>
      <c r="N41" s="65" t="str">
        <f t="shared" si="0"/>
        <v/>
      </c>
    </row>
    <row r="42" spans="1:14" x14ac:dyDescent="0.25">
      <c r="A42" s="64" t="s">
        <v>168</v>
      </c>
      <c r="B42" s="64" t="s">
        <v>917</v>
      </c>
      <c r="C42" s="64">
        <v>651</v>
      </c>
      <c r="D42" s="64">
        <v>68</v>
      </c>
      <c r="E42" s="64">
        <v>74</v>
      </c>
      <c r="F42" s="64">
        <v>95</v>
      </c>
      <c r="G42" s="64">
        <v>114</v>
      </c>
      <c r="H42" s="64">
        <v>112</v>
      </c>
      <c r="I42" s="64">
        <v>127</v>
      </c>
      <c r="J42" s="64"/>
      <c r="K42" s="64"/>
      <c r="L42" s="64"/>
      <c r="M42" s="65">
        <v>0</v>
      </c>
      <c r="N42" s="65" t="str">
        <f t="shared" si="0"/>
        <v/>
      </c>
    </row>
    <row r="43" spans="1:14" x14ac:dyDescent="0.25">
      <c r="A43" s="64" t="s">
        <v>169</v>
      </c>
      <c r="B43" s="64" t="s">
        <v>16</v>
      </c>
      <c r="C43" s="64">
        <v>574</v>
      </c>
      <c r="D43" s="64">
        <v>77</v>
      </c>
      <c r="E43" s="64">
        <v>88</v>
      </c>
      <c r="F43" s="64">
        <v>101</v>
      </c>
      <c r="G43" s="64">
        <v>120</v>
      </c>
      <c r="H43" s="64">
        <v>101</v>
      </c>
      <c r="I43" s="64">
        <v>87</v>
      </c>
      <c r="J43" s="64"/>
      <c r="K43" s="64"/>
      <c r="L43" s="64"/>
      <c r="M43" s="65">
        <v>0</v>
      </c>
      <c r="N43" s="65" t="str">
        <f t="shared" si="0"/>
        <v/>
      </c>
    </row>
    <row r="44" spans="1:14" x14ac:dyDescent="0.25">
      <c r="A44" s="64" t="s">
        <v>170</v>
      </c>
      <c r="B44" s="64" t="s">
        <v>73</v>
      </c>
      <c r="C44" s="64">
        <v>586</v>
      </c>
      <c r="D44" s="64">
        <v>98</v>
      </c>
      <c r="E44" s="64">
        <v>82</v>
      </c>
      <c r="F44" s="64">
        <v>109</v>
      </c>
      <c r="G44" s="64">
        <v>113</v>
      </c>
      <c r="H44" s="64">
        <v>86</v>
      </c>
      <c r="I44" s="64">
        <v>98</v>
      </c>
      <c r="J44" s="64"/>
      <c r="K44" s="64"/>
      <c r="L44" s="64"/>
      <c r="M44" s="65">
        <v>0</v>
      </c>
      <c r="N44" s="65" t="str">
        <f t="shared" si="0"/>
        <v/>
      </c>
    </row>
    <row r="45" spans="1:14" x14ac:dyDescent="0.25">
      <c r="A45" s="64" t="s">
        <v>171</v>
      </c>
      <c r="B45" s="64" t="s">
        <v>779</v>
      </c>
      <c r="C45" s="64">
        <v>462</v>
      </c>
      <c r="D45" s="64">
        <v>64</v>
      </c>
      <c r="E45" s="64">
        <v>87</v>
      </c>
      <c r="F45" s="64">
        <v>59</v>
      </c>
      <c r="G45" s="64">
        <v>84</v>
      </c>
      <c r="H45" s="64">
        <v>68</v>
      </c>
      <c r="I45" s="64">
        <v>61</v>
      </c>
      <c r="J45" s="64"/>
      <c r="K45" s="64"/>
      <c r="L45" s="64"/>
      <c r="M45" s="65">
        <v>0</v>
      </c>
      <c r="N45" s="65" t="str">
        <f t="shared" si="0"/>
        <v/>
      </c>
    </row>
    <row r="46" spans="1:14" x14ac:dyDescent="0.25">
      <c r="A46" s="64" t="s">
        <v>172</v>
      </c>
      <c r="B46" s="64" t="s">
        <v>778</v>
      </c>
      <c r="C46" s="64">
        <v>726</v>
      </c>
      <c r="D46" s="64">
        <v>127</v>
      </c>
      <c r="E46" s="64">
        <v>128</v>
      </c>
      <c r="F46" s="64">
        <v>96</v>
      </c>
      <c r="G46" s="64">
        <v>140</v>
      </c>
      <c r="H46" s="64">
        <v>97</v>
      </c>
      <c r="I46" s="64">
        <v>107</v>
      </c>
      <c r="J46" s="64"/>
      <c r="K46" s="64"/>
      <c r="L46" s="64"/>
      <c r="M46" s="65">
        <v>0</v>
      </c>
      <c r="N46" s="65" t="str">
        <f t="shared" si="0"/>
        <v/>
      </c>
    </row>
    <row r="47" spans="1:14" x14ac:dyDescent="0.25">
      <c r="A47" s="64" t="s">
        <v>173</v>
      </c>
      <c r="B47" s="64" t="s">
        <v>17</v>
      </c>
      <c r="C47" s="64">
        <v>646</v>
      </c>
      <c r="D47" s="64">
        <v>119</v>
      </c>
      <c r="E47" s="64">
        <v>99</v>
      </c>
      <c r="F47" s="64">
        <v>74</v>
      </c>
      <c r="G47" s="64">
        <v>122</v>
      </c>
      <c r="H47" s="64">
        <v>114</v>
      </c>
      <c r="I47" s="64">
        <v>118</v>
      </c>
      <c r="J47" s="64"/>
      <c r="K47" s="64"/>
      <c r="L47" s="64"/>
      <c r="M47" s="65">
        <v>0</v>
      </c>
      <c r="N47" s="65" t="str">
        <f t="shared" si="0"/>
        <v/>
      </c>
    </row>
    <row r="48" spans="1:14" x14ac:dyDescent="0.25">
      <c r="A48" s="64" t="s">
        <v>174</v>
      </c>
      <c r="B48" s="64" t="s">
        <v>777</v>
      </c>
      <c r="C48" s="64">
        <v>306</v>
      </c>
      <c r="D48" s="64">
        <v>51</v>
      </c>
      <c r="E48" s="64">
        <v>50</v>
      </c>
      <c r="F48" s="64">
        <v>61</v>
      </c>
      <c r="G48" s="64">
        <v>47</v>
      </c>
      <c r="H48" s="64">
        <v>28</v>
      </c>
      <c r="I48" s="64">
        <v>31</v>
      </c>
      <c r="J48" s="64"/>
      <c r="K48" s="64"/>
      <c r="L48" s="64"/>
      <c r="M48" s="65">
        <v>0</v>
      </c>
      <c r="N48" s="65" t="str">
        <f t="shared" si="0"/>
        <v/>
      </c>
    </row>
    <row r="49" spans="1:14" x14ac:dyDescent="0.25">
      <c r="A49" s="64" t="s">
        <v>175</v>
      </c>
      <c r="B49" s="64" t="s">
        <v>855</v>
      </c>
      <c r="C49" s="64">
        <v>849</v>
      </c>
      <c r="D49" s="64">
        <v>84</v>
      </c>
      <c r="E49" s="64">
        <v>107</v>
      </c>
      <c r="F49" s="64">
        <v>105</v>
      </c>
      <c r="G49" s="64">
        <v>118</v>
      </c>
      <c r="H49" s="64">
        <v>93</v>
      </c>
      <c r="I49" s="64">
        <v>84</v>
      </c>
      <c r="J49" s="64">
        <v>72</v>
      </c>
      <c r="K49" s="64">
        <v>78</v>
      </c>
      <c r="L49" s="64">
        <v>60</v>
      </c>
      <c r="M49" s="65">
        <v>0</v>
      </c>
      <c r="N49" s="65">
        <f t="shared" si="0"/>
        <v>60</v>
      </c>
    </row>
    <row r="50" spans="1:14" x14ac:dyDescent="0.25">
      <c r="A50" s="64" t="s">
        <v>176</v>
      </c>
      <c r="B50" s="64" t="s">
        <v>776</v>
      </c>
      <c r="C50" s="64">
        <v>550</v>
      </c>
      <c r="D50" s="64">
        <v>85</v>
      </c>
      <c r="E50" s="64">
        <v>94</v>
      </c>
      <c r="F50" s="64">
        <v>84</v>
      </c>
      <c r="G50" s="64">
        <v>87</v>
      </c>
      <c r="H50" s="64">
        <v>86</v>
      </c>
      <c r="I50" s="64">
        <v>77</v>
      </c>
      <c r="J50" s="64"/>
      <c r="K50" s="64"/>
      <c r="L50" s="64"/>
      <c r="M50" s="65">
        <v>0</v>
      </c>
      <c r="N50" s="65" t="str">
        <f t="shared" si="0"/>
        <v/>
      </c>
    </row>
    <row r="51" spans="1:14" x14ac:dyDescent="0.25">
      <c r="A51" s="64" t="s">
        <v>177</v>
      </c>
      <c r="B51" s="64" t="s">
        <v>775</v>
      </c>
      <c r="C51" s="64">
        <v>839</v>
      </c>
      <c r="D51" s="64">
        <v>117</v>
      </c>
      <c r="E51" s="64">
        <v>132</v>
      </c>
      <c r="F51" s="64">
        <v>137</v>
      </c>
      <c r="G51" s="64">
        <v>156</v>
      </c>
      <c r="H51" s="64">
        <v>125</v>
      </c>
      <c r="I51" s="64">
        <v>152</v>
      </c>
      <c r="J51" s="64"/>
      <c r="K51" s="64"/>
      <c r="L51" s="64"/>
      <c r="M51" s="65">
        <v>0</v>
      </c>
      <c r="N51" s="65" t="str">
        <f t="shared" si="0"/>
        <v/>
      </c>
    </row>
    <row r="52" spans="1:14" x14ac:dyDescent="0.25">
      <c r="A52" s="64" t="s">
        <v>178</v>
      </c>
      <c r="B52" s="64" t="s">
        <v>774</v>
      </c>
      <c r="C52" s="64">
        <v>501</v>
      </c>
      <c r="D52" s="64">
        <v>76</v>
      </c>
      <c r="E52" s="64">
        <v>79</v>
      </c>
      <c r="F52" s="64">
        <v>76</v>
      </c>
      <c r="G52" s="64">
        <v>71</v>
      </c>
      <c r="H52" s="64">
        <v>80</v>
      </c>
      <c r="I52" s="64">
        <v>57</v>
      </c>
      <c r="J52" s="64"/>
      <c r="K52" s="64"/>
      <c r="L52" s="64"/>
      <c r="M52" s="65">
        <v>0</v>
      </c>
      <c r="N52" s="65" t="str">
        <f t="shared" si="0"/>
        <v/>
      </c>
    </row>
    <row r="53" spans="1:14" x14ac:dyDescent="0.25">
      <c r="A53" s="64" t="s">
        <v>179</v>
      </c>
      <c r="B53" s="64" t="s">
        <v>773</v>
      </c>
      <c r="C53" s="64">
        <v>444</v>
      </c>
      <c r="D53" s="64">
        <v>57</v>
      </c>
      <c r="E53" s="64">
        <v>72</v>
      </c>
      <c r="F53" s="64">
        <v>68</v>
      </c>
      <c r="G53" s="64">
        <v>81</v>
      </c>
      <c r="H53" s="64">
        <v>62</v>
      </c>
      <c r="I53" s="64">
        <v>96</v>
      </c>
      <c r="J53" s="64"/>
      <c r="K53" s="64"/>
      <c r="L53" s="64"/>
      <c r="M53" s="65">
        <v>0</v>
      </c>
      <c r="N53" s="65" t="str">
        <f t="shared" si="0"/>
        <v/>
      </c>
    </row>
    <row r="54" spans="1:14" x14ac:dyDescent="0.25">
      <c r="A54" s="64" t="s">
        <v>180</v>
      </c>
      <c r="B54" s="64" t="s">
        <v>517</v>
      </c>
      <c r="C54" s="64">
        <v>848</v>
      </c>
      <c r="D54" s="64">
        <v>80</v>
      </c>
      <c r="E54" s="64">
        <v>64</v>
      </c>
      <c r="F54" s="64">
        <v>81</v>
      </c>
      <c r="G54" s="64">
        <v>87</v>
      </c>
      <c r="H54" s="64">
        <v>77</v>
      </c>
      <c r="I54" s="64">
        <v>87</v>
      </c>
      <c r="J54" s="64">
        <v>98</v>
      </c>
      <c r="K54" s="64">
        <v>101</v>
      </c>
      <c r="L54" s="64">
        <v>106</v>
      </c>
      <c r="M54" s="65">
        <v>0</v>
      </c>
      <c r="N54" s="65">
        <f t="shared" si="0"/>
        <v>106</v>
      </c>
    </row>
    <row r="55" spans="1:14" x14ac:dyDescent="0.25">
      <c r="A55" s="64" t="s">
        <v>181</v>
      </c>
      <c r="B55" s="64" t="s">
        <v>772</v>
      </c>
      <c r="C55" s="64">
        <v>581</v>
      </c>
      <c r="D55" s="64">
        <v>95</v>
      </c>
      <c r="E55" s="64">
        <v>75</v>
      </c>
      <c r="F55" s="64">
        <v>78</v>
      </c>
      <c r="G55" s="64">
        <v>83</v>
      </c>
      <c r="H55" s="64">
        <v>72</v>
      </c>
      <c r="I55" s="64">
        <v>76</v>
      </c>
      <c r="J55" s="64"/>
      <c r="K55" s="64"/>
      <c r="L55" s="64"/>
      <c r="M55" s="65">
        <v>0</v>
      </c>
      <c r="N55" s="65" t="str">
        <f t="shared" si="0"/>
        <v/>
      </c>
    </row>
    <row r="56" spans="1:14" x14ac:dyDescent="0.25">
      <c r="A56" s="64" t="s">
        <v>182</v>
      </c>
      <c r="B56" s="64" t="s">
        <v>771</v>
      </c>
      <c r="C56" s="64">
        <v>795</v>
      </c>
      <c r="D56" s="64">
        <v>138</v>
      </c>
      <c r="E56" s="64">
        <v>132</v>
      </c>
      <c r="F56" s="64">
        <v>101</v>
      </c>
      <c r="G56" s="64">
        <v>155</v>
      </c>
      <c r="H56" s="64">
        <v>112</v>
      </c>
      <c r="I56" s="64">
        <v>107</v>
      </c>
      <c r="J56" s="64"/>
      <c r="K56" s="64"/>
      <c r="L56" s="64"/>
      <c r="M56" s="65">
        <v>0</v>
      </c>
      <c r="N56" s="65" t="str">
        <f t="shared" si="0"/>
        <v/>
      </c>
    </row>
    <row r="57" spans="1:14" x14ac:dyDescent="0.25">
      <c r="A57" s="64" t="s">
        <v>183</v>
      </c>
      <c r="B57" s="64" t="s">
        <v>770</v>
      </c>
      <c r="C57" s="64">
        <v>678</v>
      </c>
      <c r="D57" s="64">
        <v>87</v>
      </c>
      <c r="E57" s="64">
        <v>109</v>
      </c>
      <c r="F57" s="64">
        <v>96</v>
      </c>
      <c r="G57" s="64">
        <v>114</v>
      </c>
      <c r="H57" s="64">
        <v>99</v>
      </c>
      <c r="I57" s="64">
        <v>123</v>
      </c>
      <c r="J57" s="64"/>
      <c r="K57" s="64"/>
      <c r="L57" s="64"/>
      <c r="M57" s="65">
        <v>0</v>
      </c>
      <c r="N57" s="65" t="str">
        <f t="shared" si="0"/>
        <v/>
      </c>
    </row>
    <row r="58" spans="1:14" x14ac:dyDescent="0.25">
      <c r="A58" s="64" t="s">
        <v>184</v>
      </c>
      <c r="B58" s="64" t="s">
        <v>769</v>
      </c>
      <c r="C58" s="64">
        <v>461</v>
      </c>
      <c r="D58" s="64">
        <v>87</v>
      </c>
      <c r="E58" s="64">
        <v>81</v>
      </c>
      <c r="F58" s="64">
        <v>76</v>
      </c>
      <c r="G58" s="64">
        <v>76</v>
      </c>
      <c r="H58" s="64">
        <v>60</v>
      </c>
      <c r="I58" s="64">
        <v>62</v>
      </c>
      <c r="J58" s="64"/>
      <c r="K58" s="64"/>
      <c r="L58" s="64"/>
      <c r="M58" s="65">
        <v>0</v>
      </c>
      <c r="N58" s="65" t="str">
        <f t="shared" si="0"/>
        <v/>
      </c>
    </row>
    <row r="59" spans="1:14" x14ac:dyDescent="0.25">
      <c r="A59" s="64" t="s">
        <v>185</v>
      </c>
      <c r="B59" s="64" t="s">
        <v>768</v>
      </c>
      <c r="C59" s="64">
        <v>297</v>
      </c>
      <c r="D59" s="64">
        <v>53</v>
      </c>
      <c r="E59" s="64">
        <v>37</v>
      </c>
      <c r="F59" s="64">
        <v>49</v>
      </c>
      <c r="G59" s="64">
        <v>45</v>
      </c>
      <c r="H59" s="64">
        <v>34</v>
      </c>
      <c r="I59" s="64">
        <v>41</v>
      </c>
      <c r="J59" s="64"/>
      <c r="K59" s="64"/>
      <c r="L59" s="64"/>
      <c r="M59" s="65">
        <v>0</v>
      </c>
      <c r="N59" s="65" t="str">
        <f t="shared" si="0"/>
        <v/>
      </c>
    </row>
    <row r="60" spans="1:14" x14ac:dyDescent="0.25">
      <c r="A60" s="64" t="s">
        <v>186</v>
      </c>
      <c r="B60" s="64" t="s">
        <v>767</v>
      </c>
      <c r="C60" s="64">
        <v>553</v>
      </c>
      <c r="D60" s="64">
        <v>104</v>
      </c>
      <c r="E60" s="64">
        <v>87</v>
      </c>
      <c r="F60" s="64">
        <v>87</v>
      </c>
      <c r="G60" s="64">
        <v>91</v>
      </c>
      <c r="H60" s="64">
        <v>76</v>
      </c>
      <c r="I60" s="64">
        <v>59</v>
      </c>
      <c r="J60" s="64"/>
      <c r="K60" s="64"/>
      <c r="L60" s="64"/>
      <c r="M60" s="65">
        <v>0</v>
      </c>
      <c r="N60" s="65" t="str">
        <f t="shared" si="0"/>
        <v/>
      </c>
    </row>
    <row r="61" spans="1:14" x14ac:dyDescent="0.25">
      <c r="A61" s="64" t="s">
        <v>187</v>
      </c>
      <c r="B61" s="64" t="s">
        <v>542</v>
      </c>
      <c r="C61" s="64">
        <v>33</v>
      </c>
      <c r="D61" s="64">
        <v>4</v>
      </c>
      <c r="E61" s="64">
        <v>3</v>
      </c>
      <c r="F61" s="64">
        <v>4</v>
      </c>
      <c r="G61" s="64"/>
      <c r="H61" s="64"/>
      <c r="I61" s="64"/>
      <c r="J61" s="64"/>
      <c r="K61" s="64"/>
      <c r="L61" s="64"/>
      <c r="M61" s="65">
        <v>0</v>
      </c>
      <c r="N61" s="65" t="str">
        <f t="shared" si="0"/>
        <v/>
      </c>
    </row>
    <row r="62" spans="1:14" x14ac:dyDescent="0.25">
      <c r="A62" s="64" t="s">
        <v>188</v>
      </c>
      <c r="B62" s="64" t="s">
        <v>766</v>
      </c>
      <c r="C62" s="64">
        <v>1004</v>
      </c>
      <c r="D62" s="64">
        <v>116</v>
      </c>
      <c r="E62" s="64">
        <v>113</v>
      </c>
      <c r="F62" s="64">
        <v>114</v>
      </c>
      <c r="G62" s="64">
        <v>111</v>
      </c>
      <c r="H62" s="64">
        <v>110</v>
      </c>
      <c r="I62" s="64">
        <v>118</v>
      </c>
      <c r="J62" s="64">
        <v>116</v>
      </c>
      <c r="K62" s="64">
        <v>101</v>
      </c>
      <c r="L62" s="64">
        <v>105</v>
      </c>
      <c r="M62" s="65">
        <v>47</v>
      </c>
      <c r="N62" s="65">
        <f t="shared" si="0"/>
        <v>58</v>
      </c>
    </row>
    <row r="63" spans="1:14" x14ac:dyDescent="0.25">
      <c r="A63" s="64" t="s">
        <v>189</v>
      </c>
      <c r="B63" s="64" t="s">
        <v>848</v>
      </c>
      <c r="C63" s="64">
        <v>722</v>
      </c>
      <c r="D63" s="64">
        <v>77</v>
      </c>
      <c r="E63" s="64">
        <v>72</v>
      </c>
      <c r="F63" s="64">
        <v>74</v>
      </c>
      <c r="G63" s="64">
        <v>80</v>
      </c>
      <c r="H63" s="64">
        <v>79</v>
      </c>
      <c r="I63" s="64">
        <v>91</v>
      </c>
      <c r="J63" s="64">
        <v>88</v>
      </c>
      <c r="K63" s="64">
        <v>69</v>
      </c>
      <c r="L63" s="64">
        <v>74</v>
      </c>
      <c r="M63" s="65">
        <v>0</v>
      </c>
      <c r="N63" s="65">
        <f t="shared" si="0"/>
        <v>74</v>
      </c>
    </row>
    <row r="64" spans="1:14" x14ac:dyDescent="0.25">
      <c r="A64" s="64" t="s">
        <v>190</v>
      </c>
      <c r="B64" s="64" t="s">
        <v>765</v>
      </c>
      <c r="C64" s="64">
        <v>1141</v>
      </c>
      <c r="D64" s="64">
        <v>178</v>
      </c>
      <c r="E64" s="64">
        <v>189</v>
      </c>
      <c r="F64" s="64">
        <v>184</v>
      </c>
      <c r="G64" s="64">
        <v>187</v>
      </c>
      <c r="H64" s="64">
        <v>154</v>
      </c>
      <c r="I64" s="64">
        <v>169</v>
      </c>
      <c r="J64" s="64"/>
      <c r="K64" s="64"/>
      <c r="L64" s="64"/>
      <c r="M64" s="65">
        <v>0</v>
      </c>
      <c r="N64" s="65" t="str">
        <f t="shared" si="0"/>
        <v/>
      </c>
    </row>
    <row r="65" spans="1:14" x14ac:dyDescent="0.25">
      <c r="A65" s="64" t="s">
        <v>191</v>
      </c>
      <c r="B65" s="64" t="s">
        <v>511</v>
      </c>
      <c r="C65" s="64">
        <v>977</v>
      </c>
      <c r="D65" s="64"/>
      <c r="E65" s="64">
        <v>150</v>
      </c>
      <c r="F65" s="64">
        <v>247</v>
      </c>
      <c r="G65" s="64">
        <v>234</v>
      </c>
      <c r="H65" s="64">
        <v>184</v>
      </c>
      <c r="I65" s="64">
        <v>162</v>
      </c>
      <c r="J65" s="64"/>
      <c r="K65" s="64"/>
      <c r="L65" s="64"/>
      <c r="M65" s="65">
        <v>0</v>
      </c>
      <c r="N65" s="65" t="str">
        <f t="shared" si="0"/>
        <v/>
      </c>
    </row>
    <row r="66" spans="1:14" x14ac:dyDescent="0.25">
      <c r="A66" s="64" t="s">
        <v>764</v>
      </c>
      <c r="B66" s="64" t="s">
        <v>972</v>
      </c>
      <c r="C66" s="64">
        <v>549</v>
      </c>
      <c r="D66" s="64">
        <v>99</v>
      </c>
      <c r="E66" s="64">
        <v>76</v>
      </c>
      <c r="F66" s="64">
        <v>56</v>
      </c>
      <c r="G66" s="64">
        <v>109</v>
      </c>
      <c r="H66" s="64">
        <v>88</v>
      </c>
      <c r="I66" s="64">
        <v>66</v>
      </c>
      <c r="J66" s="64">
        <v>47</v>
      </c>
      <c r="K66" s="64">
        <v>8</v>
      </c>
      <c r="L66" s="64"/>
      <c r="M66" s="65">
        <v>0</v>
      </c>
      <c r="N66" s="65" t="str">
        <f t="shared" si="0"/>
        <v/>
      </c>
    </row>
    <row r="67" spans="1:14" x14ac:dyDescent="0.25">
      <c r="A67" s="64" t="s">
        <v>763</v>
      </c>
      <c r="B67" s="64" t="s">
        <v>532</v>
      </c>
      <c r="C67" s="64">
        <v>550</v>
      </c>
      <c r="D67" s="64">
        <v>91</v>
      </c>
      <c r="E67" s="64">
        <v>125</v>
      </c>
      <c r="F67" s="64">
        <v>118</v>
      </c>
      <c r="G67" s="64">
        <v>112</v>
      </c>
      <c r="H67" s="64">
        <v>79</v>
      </c>
      <c r="I67" s="64">
        <v>25</v>
      </c>
      <c r="J67" s="64"/>
      <c r="K67" s="64"/>
      <c r="L67" s="64"/>
      <c r="M67" s="65">
        <v>0</v>
      </c>
      <c r="N67" s="65" t="str">
        <f t="shared" si="0"/>
        <v/>
      </c>
    </row>
    <row r="68" spans="1:14" x14ac:dyDescent="0.25">
      <c r="A68" s="64" t="s">
        <v>192</v>
      </c>
      <c r="B68" s="64" t="s">
        <v>101</v>
      </c>
      <c r="C68" s="64">
        <v>842</v>
      </c>
      <c r="D68" s="64">
        <v>114</v>
      </c>
      <c r="E68" s="64">
        <v>135</v>
      </c>
      <c r="F68" s="64">
        <v>106</v>
      </c>
      <c r="G68" s="64">
        <v>88</v>
      </c>
      <c r="H68" s="64">
        <v>82</v>
      </c>
      <c r="I68" s="64">
        <v>104</v>
      </c>
      <c r="J68" s="64">
        <v>82</v>
      </c>
      <c r="K68" s="64">
        <v>59</v>
      </c>
      <c r="L68" s="64">
        <v>72</v>
      </c>
      <c r="M68" s="65">
        <v>2</v>
      </c>
      <c r="N68" s="65">
        <f t="shared" ref="N68:N131" si="1">IF(L68="","",L68-M68)</f>
        <v>70</v>
      </c>
    </row>
    <row r="69" spans="1:14" x14ac:dyDescent="0.25">
      <c r="A69" s="64" t="s">
        <v>193</v>
      </c>
      <c r="B69" s="64" t="s">
        <v>762</v>
      </c>
      <c r="C69" s="64">
        <v>837</v>
      </c>
      <c r="D69" s="64">
        <v>132</v>
      </c>
      <c r="E69" s="64">
        <v>134</v>
      </c>
      <c r="F69" s="64">
        <v>161</v>
      </c>
      <c r="G69" s="64">
        <v>111</v>
      </c>
      <c r="H69" s="64">
        <v>142</v>
      </c>
      <c r="I69" s="64">
        <v>141</v>
      </c>
      <c r="J69" s="64"/>
      <c r="K69" s="64"/>
      <c r="L69" s="64"/>
      <c r="M69" s="65">
        <v>0</v>
      </c>
      <c r="N69" s="65" t="str">
        <f t="shared" si="1"/>
        <v/>
      </c>
    </row>
    <row r="70" spans="1:14" x14ac:dyDescent="0.25">
      <c r="A70" s="64" t="s">
        <v>761</v>
      </c>
      <c r="B70" s="64" t="s">
        <v>552</v>
      </c>
      <c r="C70" s="64">
        <v>32</v>
      </c>
      <c r="D70" s="64">
        <v>7</v>
      </c>
      <c r="E70" s="64">
        <v>9</v>
      </c>
      <c r="F70" s="64">
        <v>9</v>
      </c>
      <c r="G70" s="64"/>
      <c r="H70" s="64"/>
      <c r="I70" s="64">
        <v>2</v>
      </c>
      <c r="J70" s="64">
        <v>1</v>
      </c>
      <c r="K70" s="64"/>
      <c r="L70" s="64">
        <v>3</v>
      </c>
      <c r="M70" s="65">
        <v>0</v>
      </c>
      <c r="N70" s="65">
        <f t="shared" si="1"/>
        <v>3</v>
      </c>
    </row>
    <row r="71" spans="1:14" x14ac:dyDescent="0.25">
      <c r="A71" s="64" t="s">
        <v>194</v>
      </c>
      <c r="B71" s="64" t="s">
        <v>760</v>
      </c>
      <c r="C71" s="64">
        <v>465</v>
      </c>
      <c r="D71" s="64">
        <v>59</v>
      </c>
      <c r="E71" s="64">
        <v>79</v>
      </c>
      <c r="F71" s="64">
        <v>73</v>
      </c>
      <c r="G71" s="64">
        <v>71</v>
      </c>
      <c r="H71" s="64">
        <v>81</v>
      </c>
      <c r="I71" s="64">
        <v>81</v>
      </c>
      <c r="J71" s="64"/>
      <c r="K71" s="64"/>
      <c r="L71" s="64"/>
      <c r="M71" s="65">
        <v>0</v>
      </c>
      <c r="N71" s="65" t="str">
        <f t="shared" si="1"/>
        <v/>
      </c>
    </row>
    <row r="72" spans="1:14" x14ac:dyDescent="0.25">
      <c r="A72" s="64" t="s">
        <v>195</v>
      </c>
      <c r="B72" s="64" t="s">
        <v>74</v>
      </c>
      <c r="C72" s="64">
        <v>1449</v>
      </c>
      <c r="D72" s="64">
        <v>140</v>
      </c>
      <c r="E72" s="64">
        <v>152</v>
      </c>
      <c r="F72" s="64">
        <v>167</v>
      </c>
      <c r="G72" s="64">
        <v>158</v>
      </c>
      <c r="H72" s="64">
        <v>164</v>
      </c>
      <c r="I72" s="64">
        <v>165</v>
      </c>
      <c r="J72" s="64">
        <v>152</v>
      </c>
      <c r="K72" s="64">
        <v>170</v>
      </c>
      <c r="L72" s="64">
        <v>156</v>
      </c>
      <c r="M72" s="65">
        <v>0</v>
      </c>
      <c r="N72" s="65">
        <f t="shared" si="1"/>
        <v>156</v>
      </c>
    </row>
    <row r="73" spans="1:14" x14ac:dyDescent="0.25">
      <c r="A73" s="64" t="s">
        <v>196</v>
      </c>
      <c r="B73" s="64" t="s">
        <v>759</v>
      </c>
      <c r="C73" s="64">
        <v>416</v>
      </c>
      <c r="D73" s="64">
        <v>80</v>
      </c>
      <c r="E73" s="64">
        <v>77</v>
      </c>
      <c r="F73" s="64">
        <v>63</v>
      </c>
      <c r="G73" s="64">
        <v>62</v>
      </c>
      <c r="H73" s="64">
        <v>46</v>
      </c>
      <c r="I73" s="64">
        <v>69</v>
      </c>
      <c r="J73" s="64"/>
      <c r="K73" s="64"/>
      <c r="L73" s="64"/>
      <c r="M73" s="65">
        <v>0</v>
      </c>
      <c r="N73" s="65" t="str">
        <f t="shared" si="1"/>
        <v/>
      </c>
    </row>
    <row r="74" spans="1:14" x14ac:dyDescent="0.25">
      <c r="A74" s="64" t="s">
        <v>197</v>
      </c>
      <c r="B74" s="64" t="s">
        <v>758</v>
      </c>
      <c r="C74" s="64">
        <v>701</v>
      </c>
      <c r="D74" s="64">
        <v>87</v>
      </c>
      <c r="E74" s="64">
        <v>126</v>
      </c>
      <c r="F74" s="64">
        <v>119</v>
      </c>
      <c r="G74" s="64">
        <v>95</v>
      </c>
      <c r="H74" s="64">
        <v>110</v>
      </c>
      <c r="I74" s="64">
        <v>144</v>
      </c>
      <c r="J74" s="64"/>
      <c r="K74" s="64"/>
      <c r="L74" s="64"/>
      <c r="M74" s="65">
        <v>0</v>
      </c>
      <c r="N74" s="65" t="str">
        <f t="shared" si="1"/>
        <v/>
      </c>
    </row>
    <row r="75" spans="1:14" x14ac:dyDescent="0.25">
      <c r="A75" s="64" t="s">
        <v>198</v>
      </c>
      <c r="B75" s="64" t="s">
        <v>757</v>
      </c>
      <c r="C75" s="64">
        <v>275</v>
      </c>
      <c r="D75" s="64">
        <v>38</v>
      </c>
      <c r="E75" s="64">
        <v>37</v>
      </c>
      <c r="F75" s="64">
        <v>34</v>
      </c>
      <c r="G75" s="64">
        <v>65</v>
      </c>
      <c r="H75" s="64">
        <v>41</v>
      </c>
      <c r="I75" s="64">
        <v>42</v>
      </c>
      <c r="J75" s="64"/>
      <c r="K75" s="64"/>
      <c r="L75" s="64"/>
      <c r="M75" s="65">
        <v>0</v>
      </c>
      <c r="N75" s="65" t="str">
        <f t="shared" si="1"/>
        <v/>
      </c>
    </row>
    <row r="76" spans="1:14" x14ac:dyDescent="0.25">
      <c r="A76" s="64" t="s">
        <v>199</v>
      </c>
      <c r="B76" s="64" t="s">
        <v>5</v>
      </c>
      <c r="C76" s="64">
        <v>1573</v>
      </c>
      <c r="D76" s="64">
        <v>181</v>
      </c>
      <c r="E76" s="64">
        <v>161</v>
      </c>
      <c r="F76" s="64">
        <v>146</v>
      </c>
      <c r="G76" s="64">
        <v>182</v>
      </c>
      <c r="H76" s="64">
        <v>174</v>
      </c>
      <c r="I76" s="64">
        <v>164</v>
      </c>
      <c r="J76" s="64">
        <v>175</v>
      </c>
      <c r="K76" s="64">
        <v>177</v>
      </c>
      <c r="L76" s="64">
        <v>193</v>
      </c>
      <c r="M76" s="65">
        <v>40</v>
      </c>
      <c r="N76" s="65">
        <f t="shared" si="1"/>
        <v>153</v>
      </c>
    </row>
    <row r="77" spans="1:14" x14ac:dyDescent="0.25">
      <c r="A77" s="64" t="s">
        <v>200</v>
      </c>
      <c r="B77" s="64" t="s">
        <v>756</v>
      </c>
      <c r="C77" s="64">
        <v>325</v>
      </c>
      <c r="D77" s="64">
        <v>53</v>
      </c>
      <c r="E77" s="64">
        <v>39</v>
      </c>
      <c r="F77" s="64">
        <v>46</v>
      </c>
      <c r="G77" s="64">
        <v>26</v>
      </c>
      <c r="H77" s="64">
        <v>32</v>
      </c>
      <c r="I77" s="64">
        <v>39</v>
      </c>
      <c r="J77" s="64"/>
      <c r="K77" s="64"/>
      <c r="L77" s="64"/>
      <c r="M77" s="65">
        <v>0</v>
      </c>
      <c r="N77" s="65" t="str">
        <f t="shared" si="1"/>
        <v/>
      </c>
    </row>
    <row r="78" spans="1:14" x14ac:dyDescent="0.25">
      <c r="A78" s="64" t="s">
        <v>201</v>
      </c>
      <c r="B78" s="64" t="s">
        <v>102</v>
      </c>
      <c r="C78" s="64">
        <v>986</v>
      </c>
      <c r="D78" s="64">
        <v>137</v>
      </c>
      <c r="E78" s="64">
        <v>130</v>
      </c>
      <c r="F78" s="64">
        <v>161</v>
      </c>
      <c r="G78" s="64">
        <v>176</v>
      </c>
      <c r="H78" s="64">
        <v>163</v>
      </c>
      <c r="I78" s="64">
        <v>162</v>
      </c>
      <c r="J78" s="64"/>
      <c r="K78" s="64"/>
      <c r="L78" s="64"/>
      <c r="M78" s="65">
        <v>0</v>
      </c>
      <c r="N78" s="65" t="str">
        <f t="shared" si="1"/>
        <v/>
      </c>
    </row>
    <row r="79" spans="1:14" x14ac:dyDescent="0.25">
      <c r="A79" s="64" t="s">
        <v>202</v>
      </c>
      <c r="B79" s="64" t="s">
        <v>959</v>
      </c>
      <c r="C79" s="64">
        <v>428</v>
      </c>
      <c r="D79" s="64">
        <v>45</v>
      </c>
      <c r="E79" s="64">
        <v>48</v>
      </c>
      <c r="F79" s="64">
        <v>43</v>
      </c>
      <c r="G79" s="64">
        <v>41</v>
      </c>
      <c r="H79" s="64">
        <v>30</v>
      </c>
      <c r="I79" s="64">
        <v>35</v>
      </c>
      <c r="J79" s="64">
        <v>58</v>
      </c>
      <c r="K79" s="64">
        <v>47</v>
      </c>
      <c r="L79" s="64">
        <v>36</v>
      </c>
      <c r="M79" s="65">
        <v>0</v>
      </c>
      <c r="N79" s="65">
        <f t="shared" si="1"/>
        <v>36</v>
      </c>
    </row>
    <row r="80" spans="1:14" x14ac:dyDescent="0.25">
      <c r="A80" s="64" t="s">
        <v>203</v>
      </c>
      <c r="B80" s="64" t="s">
        <v>960</v>
      </c>
      <c r="C80" s="64">
        <v>382</v>
      </c>
      <c r="D80" s="64">
        <v>56</v>
      </c>
      <c r="E80" s="64">
        <v>47</v>
      </c>
      <c r="F80" s="64">
        <v>47</v>
      </c>
      <c r="G80" s="64">
        <v>59</v>
      </c>
      <c r="H80" s="64">
        <v>46</v>
      </c>
      <c r="I80" s="64">
        <v>48</v>
      </c>
      <c r="J80" s="64">
        <v>39</v>
      </c>
      <c r="K80" s="64">
        <v>15</v>
      </c>
      <c r="L80" s="64">
        <v>13</v>
      </c>
      <c r="M80" s="65">
        <v>0</v>
      </c>
      <c r="N80" s="65">
        <f t="shared" si="1"/>
        <v>13</v>
      </c>
    </row>
    <row r="81" spans="1:14" x14ac:dyDescent="0.25">
      <c r="A81" s="64" t="s">
        <v>204</v>
      </c>
      <c r="B81" s="64" t="s">
        <v>755</v>
      </c>
      <c r="C81" s="64">
        <v>631</v>
      </c>
      <c r="D81" s="64">
        <v>53</v>
      </c>
      <c r="E81" s="64">
        <v>82</v>
      </c>
      <c r="F81" s="64">
        <v>105</v>
      </c>
      <c r="G81" s="64">
        <v>112</v>
      </c>
      <c r="H81" s="64">
        <v>113</v>
      </c>
      <c r="I81" s="64">
        <v>105</v>
      </c>
      <c r="J81" s="64"/>
      <c r="K81" s="64"/>
      <c r="L81" s="64"/>
      <c r="M81" s="65">
        <v>0</v>
      </c>
      <c r="N81" s="65" t="str">
        <f t="shared" si="1"/>
        <v/>
      </c>
    </row>
    <row r="82" spans="1:14" x14ac:dyDescent="0.25">
      <c r="A82" s="64" t="s">
        <v>205</v>
      </c>
      <c r="B82" s="64" t="s">
        <v>754</v>
      </c>
      <c r="C82" s="64">
        <v>451</v>
      </c>
      <c r="D82" s="64">
        <v>62</v>
      </c>
      <c r="E82" s="64">
        <v>62</v>
      </c>
      <c r="F82" s="64">
        <v>74</v>
      </c>
      <c r="G82" s="64">
        <v>66</v>
      </c>
      <c r="H82" s="64">
        <v>67</v>
      </c>
      <c r="I82" s="64">
        <v>79</v>
      </c>
      <c r="J82" s="64"/>
      <c r="K82" s="64"/>
      <c r="L82" s="64"/>
      <c r="M82" s="65">
        <v>0</v>
      </c>
      <c r="N82" s="65" t="str">
        <f t="shared" si="1"/>
        <v/>
      </c>
    </row>
    <row r="83" spans="1:14" x14ac:dyDescent="0.25">
      <c r="A83" s="64" t="s">
        <v>206</v>
      </c>
      <c r="B83" s="64" t="s">
        <v>753</v>
      </c>
      <c r="C83" s="64">
        <v>453</v>
      </c>
      <c r="D83" s="64">
        <v>75</v>
      </c>
      <c r="E83" s="64">
        <v>82</v>
      </c>
      <c r="F83" s="64">
        <v>79</v>
      </c>
      <c r="G83" s="64">
        <v>85</v>
      </c>
      <c r="H83" s="64">
        <v>60</v>
      </c>
      <c r="I83" s="64">
        <v>54</v>
      </c>
      <c r="J83" s="64"/>
      <c r="K83" s="64"/>
      <c r="L83" s="64"/>
      <c r="M83" s="65">
        <v>0</v>
      </c>
      <c r="N83" s="65" t="str">
        <f t="shared" si="1"/>
        <v/>
      </c>
    </row>
    <row r="84" spans="1:14" x14ac:dyDescent="0.25">
      <c r="A84" s="64" t="s">
        <v>207</v>
      </c>
      <c r="B84" s="64" t="s">
        <v>961</v>
      </c>
      <c r="C84" s="64">
        <v>450</v>
      </c>
      <c r="D84" s="64">
        <v>53</v>
      </c>
      <c r="E84" s="64">
        <v>52</v>
      </c>
      <c r="F84" s="64">
        <v>56</v>
      </c>
      <c r="G84" s="64">
        <v>60</v>
      </c>
      <c r="H84" s="64">
        <v>52</v>
      </c>
      <c r="I84" s="64">
        <v>50</v>
      </c>
      <c r="J84" s="64">
        <v>45</v>
      </c>
      <c r="K84" s="64">
        <v>40</v>
      </c>
      <c r="L84" s="64">
        <v>23</v>
      </c>
      <c r="M84" s="65">
        <v>0</v>
      </c>
      <c r="N84" s="65">
        <f t="shared" si="1"/>
        <v>23</v>
      </c>
    </row>
    <row r="85" spans="1:14" x14ac:dyDescent="0.25">
      <c r="A85" s="64" t="s">
        <v>208</v>
      </c>
      <c r="B85" s="64" t="s">
        <v>752</v>
      </c>
      <c r="C85" s="64">
        <v>393</v>
      </c>
      <c r="D85" s="64">
        <v>61</v>
      </c>
      <c r="E85" s="64">
        <v>61</v>
      </c>
      <c r="F85" s="64">
        <v>68</v>
      </c>
      <c r="G85" s="64">
        <v>70</v>
      </c>
      <c r="H85" s="64">
        <v>46</v>
      </c>
      <c r="I85" s="64">
        <v>68</v>
      </c>
      <c r="J85" s="64"/>
      <c r="K85" s="64"/>
      <c r="L85" s="64"/>
      <c r="M85" s="65">
        <v>0</v>
      </c>
      <c r="N85" s="65" t="str">
        <f t="shared" si="1"/>
        <v/>
      </c>
    </row>
    <row r="86" spans="1:14" x14ac:dyDescent="0.25">
      <c r="A86" s="64" t="s">
        <v>209</v>
      </c>
      <c r="B86" s="64" t="s">
        <v>856</v>
      </c>
      <c r="C86" s="64">
        <v>457</v>
      </c>
      <c r="D86" s="64">
        <v>50</v>
      </c>
      <c r="E86" s="64">
        <v>65</v>
      </c>
      <c r="F86" s="64">
        <v>35</v>
      </c>
      <c r="G86" s="64">
        <v>46</v>
      </c>
      <c r="H86" s="64">
        <v>50</v>
      </c>
      <c r="I86" s="64">
        <v>38</v>
      </c>
      <c r="J86" s="64">
        <v>41</v>
      </c>
      <c r="K86" s="64">
        <v>47</v>
      </c>
      <c r="L86" s="64">
        <v>36</v>
      </c>
      <c r="M86" s="65">
        <v>8</v>
      </c>
      <c r="N86" s="65">
        <f t="shared" si="1"/>
        <v>28</v>
      </c>
    </row>
    <row r="87" spans="1:14" x14ac:dyDescent="0.25">
      <c r="A87" s="64" t="s">
        <v>210</v>
      </c>
      <c r="B87" s="64" t="s">
        <v>751</v>
      </c>
      <c r="C87" s="64">
        <v>732</v>
      </c>
      <c r="D87" s="64">
        <v>107</v>
      </c>
      <c r="E87" s="64">
        <v>109</v>
      </c>
      <c r="F87" s="64">
        <v>123</v>
      </c>
      <c r="G87" s="64">
        <v>126</v>
      </c>
      <c r="H87" s="64">
        <v>139</v>
      </c>
      <c r="I87" s="64">
        <v>103</v>
      </c>
      <c r="J87" s="64"/>
      <c r="K87" s="64"/>
      <c r="L87" s="64"/>
      <c r="M87" s="65">
        <v>0</v>
      </c>
      <c r="N87" s="65" t="str">
        <f t="shared" si="1"/>
        <v/>
      </c>
    </row>
    <row r="88" spans="1:14" x14ac:dyDescent="0.25">
      <c r="A88" s="64" t="s">
        <v>211</v>
      </c>
      <c r="B88" s="64" t="s">
        <v>18</v>
      </c>
      <c r="C88" s="64">
        <v>1067</v>
      </c>
      <c r="D88" s="64">
        <v>89</v>
      </c>
      <c r="E88" s="64">
        <v>99</v>
      </c>
      <c r="F88" s="64">
        <v>104</v>
      </c>
      <c r="G88" s="64">
        <v>133</v>
      </c>
      <c r="H88" s="64">
        <v>108</v>
      </c>
      <c r="I88" s="64">
        <v>103</v>
      </c>
      <c r="J88" s="64">
        <v>120</v>
      </c>
      <c r="K88" s="64">
        <v>134</v>
      </c>
      <c r="L88" s="64">
        <v>141</v>
      </c>
      <c r="M88" s="65">
        <v>0</v>
      </c>
      <c r="N88" s="65">
        <f t="shared" si="1"/>
        <v>141</v>
      </c>
    </row>
    <row r="89" spans="1:14" x14ac:dyDescent="0.25">
      <c r="A89" s="64" t="s">
        <v>212</v>
      </c>
      <c r="B89" s="64" t="s">
        <v>750</v>
      </c>
      <c r="C89" s="64">
        <v>644</v>
      </c>
      <c r="D89" s="64">
        <v>112</v>
      </c>
      <c r="E89" s="64">
        <v>104</v>
      </c>
      <c r="F89" s="64">
        <v>99</v>
      </c>
      <c r="G89" s="64">
        <v>99</v>
      </c>
      <c r="H89" s="64">
        <v>104</v>
      </c>
      <c r="I89" s="64">
        <v>95</v>
      </c>
      <c r="J89" s="64"/>
      <c r="K89" s="64"/>
      <c r="L89" s="64"/>
      <c r="M89" s="65">
        <v>0</v>
      </c>
      <c r="N89" s="65" t="str">
        <f t="shared" si="1"/>
        <v/>
      </c>
    </row>
    <row r="90" spans="1:14" x14ac:dyDescent="0.25">
      <c r="A90" s="64" t="s">
        <v>213</v>
      </c>
      <c r="B90" s="64" t="s">
        <v>749</v>
      </c>
      <c r="C90" s="64">
        <v>649</v>
      </c>
      <c r="D90" s="64">
        <v>94</v>
      </c>
      <c r="E90" s="64">
        <v>105</v>
      </c>
      <c r="F90" s="64">
        <v>106</v>
      </c>
      <c r="G90" s="64">
        <v>120</v>
      </c>
      <c r="H90" s="64">
        <v>101</v>
      </c>
      <c r="I90" s="64">
        <v>104</v>
      </c>
      <c r="J90" s="64"/>
      <c r="K90" s="64"/>
      <c r="L90" s="64"/>
      <c r="M90" s="65">
        <v>0</v>
      </c>
      <c r="N90" s="65" t="str">
        <f t="shared" si="1"/>
        <v/>
      </c>
    </row>
    <row r="91" spans="1:14" x14ac:dyDescent="0.25">
      <c r="A91" s="64" t="s">
        <v>214</v>
      </c>
      <c r="B91" s="64" t="s">
        <v>748</v>
      </c>
      <c r="C91" s="64">
        <v>510</v>
      </c>
      <c r="D91" s="64">
        <v>75</v>
      </c>
      <c r="E91" s="64">
        <v>82</v>
      </c>
      <c r="F91" s="64">
        <v>81</v>
      </c>
      <c r="G91" s="64">
        <v>83</v>
      </c>
      <c r="H91" s="64">
        <v>82</v>
      </c>
      <c r="I91" s="64">
        <v>88</v>
      </c>
      <c r="J91" s="64"/>
      <c r="K91" s="64"/>
      <c r="L91" s="64"/>
      <c r="M91" s="65">
        <v>0</v>
      </c>
      <c r="N91" s="65" t="str">
        <f t="shared" si="1"/>
        <v/>
      </c>
    </row>
    <row r="92" spans="1:14" x14ac:dyDescent="0.25">
      <c r="A92" s="64" t="s">
        <v>215</v>
      </c>
      <c r="B92" s="64" t="s">
        <v>747</v>
      </c>
      <c r="C92" s="64">
        <v>435</v>
      </c>
      <c r="D92" s="64">
        <v>65</v>
      </c>
      <c r="E92" s="64">
        <v>70</v>
      </c>
      <c r="F92" s="64">
        <v>68</v>
      </c>
      <c r="G92" s="64">
        <v>71</v>
      </c>
      <c r="H92" s="64">
        <v>66</v>
      </c>
      <c r="I92" s="64">
        <v>65</v>
      </c>
      <c r="J92" s="64"/>
      <c r="K92" s="64"/>
      <c r="L92" s="64"/>
      <c r="M92" s="65">
        <v>0</v>
      </c>
      <c r="N92" s="65" t="str">
        <f t="shared" si="1"/>
        <v/>
      </c>
    </row>
    <row r="93" spans="1:14" x14ac:dyDescent="0.25">
      <c r="A93" s="64" t="s">
        <v>216</v>
      </c>
      <c r="B93" s="64" t="s">
        <v>746</v>
      </c>
      <c r="C93" s="64">
        <v>780</v>
      </c>
      <c r="D93" s="64">
        <v>110</v>
      </c>
      <c r="E93" s="64">
        <v>123</v>
      </c>
      <c r="F93" s="64">
        <v>140</v>
      </c>
      <c r="G93" s="64">
        <v>117</v>
      </c>
      <c r="H93" s="64">
        <v>120</v>
      </c>
      <c r="I93" s="64">
        <v>115</v>
      </c>
      <c r="J93" s="64"/>
      <c r="K93" s="64"/>
      <c r="L93" s="64"/>
      <c r="M93" s="65">
        <v>0</v>
      </c>
      <c r="N93" s="65" t="str">
        <f t="shared" si="1"/>
        <v/>
      </c>
    </row>
    <row r="94" spans="1:14" x14ac:dyDescent="0.25">
      <c r="A94" s="64" t="s">
        <v>217</v>
      </c>
      <c r="B94" s="64" t="s">
        <v>745</v>
      </c>
      <c r="C94" s="64">
        <v>663</v>
      </c>
      <c r="D94" s="64">
        <v>72</v>
      </c>
      <c r="E94" s="64">
        <v>108</v>
      </c>
      <c r="F94" s="64">
        <v>110</v>
      </c>
      <c r="G94" s="64">
        <v>124</v>
      </c>
      <c r="H94" s="64">
        <v>98</v>
      </c>
      <c r="I94" s="64">
        <v>132</v>
      </c>
      <c r="J94" s="64"/>
      <c r="K94" s="64"/>
      <c r="L94" s="64"/>
      <c r="M94" s="65">
        <v>0</v>
      </c>
      <c r="N94" s="65" t="str">
        <f t="shared" si="1"/>
        <v/>
      </c>
    </row>
    <row r="95" spans="1:14" x14ac:dyDescent="0.25">
      <c r="A95" s="64" t="s">
        <v>218</v>
      </c>
      <c r="B95" s="64" t="s">
        <v>744</v>
      </c>
      <c r="C95" s="64">
        <v>761</v>
      </c>
      <c r="D95" s="64">
        <v>123</v>
      </c>
      <c r="E95" s="64">
        <v>141</v>
      </c>
      <c r="F95" s="64">
        <v>142</v>
      </c>
      <c r="G95" s="64">
        <v>133</v>
      </c>
      <c r="H95" s="64">
        <v>103</v>
      </c>
      <c r="I95" s="64">
        <v>73</v>
      </c>
      <c r="J95" s="64"/>
      <c r="K95" s="64"/>
      <c r="L95" s="64"/>
      <c r="M95" s="65">
        <v>0</v>
      </c>
      <c r="N95" s="65" t="str">
        <f t="shared" si="1"/>
        <v/>
      </c>
    </row>
    <row r="96" spans="1:14" x14ac:dyDescent="0.25">
      <c r="A96" s="64" t="s">
        <v>821</v>
      </c>
      <c r="B96" s="64" t="s">
        <v>973</v>
      </c>
      <c r="C96" s="64">
        <v>441</v>
      </c>
      <c r="D96" s="64">
        <v>85</v>
      </c>
      <c r="E96" s="64">
        <v>61</v>
      </c>
      <c r="F96" s="64">
        <v>60</v>
      </c>
      <c r="G96" s="64">
        <v>46</v>
      </c>
      <c r="H96" s="64">
        <v>70</v>
      </c>
      <c r="I96" s="64">
        <v>51</v>
      </c>
      <c r="J96" s="64">
        <v>37</v>
      </c>
      <c r="K96" s="64">
        <v>31</v>
      </c>
      <c r="L96" s="64"/>
      <c r="M96" s="65">
        <v>0</v>
      </c>
      <c r="N96" s="65" t="str">
        <f t="shared" si="1"/>
        <v/>
      </c>
    </row>
    <row r="97" spans="1:14" x14ac:dyDescent="0.25">
      <c r="A97" s="64" t="s">
        <v>743</v>
      </c>
      <c r="B97" s="64" t="s">
        <v>524</v>
      </c>
      <c r="C97" s="64">
        <v>13</v>
      </c>
      <c r="D97" s="64">
        <v>10</v>
      </c>
      <c r="E97" s="64">
        <v>3</v>
      </c>
      <c r="F97" s="64"/>
      <c r="G97" s="64"/>
      <c r="H97" s="64"/>
      <c r="I97" s="64"/>
      <c r="J97" s="64"/>
      <c r="K97" s="64"/>
      <c r="L97" s="64"/>
      <c r="M97" s="65">
        <v>0</v>
      </c>
      <c r="N97" s="65" t="str">
        <f t="shared" si="1"/>
        <v/>
      </c>
    </row>
    <row r="98" spans="1:14" x14ac:dyDescent="0.25">
      <c r="A98" s="64" t="s">
        <v>219</v>
      </c>
      <c r="B98" s="64" t="s">
        <v>545</v>
      </c>
      <c r="C98" s="64">
        <v>41</v>
      </c>
      <c r="D98" s="64">
        <v>3</v>
      </c>
      <c r="E98" s="64">
        <v>6</v>
      </c>
      <c r="F98" s="64">
        <v>10</v>
      </c>
      <c r="G98" s="64">
        <v>6</v>
      </c>
      <c r="H98" s="64">
        <v>9</v>
      </c>
      <c r="I98" s="64">
        <v>7</v>
      </c>
      <c r="J98" s="64"/>
      <c r="K98" s="64"/>
      <c r="L98" s="64"/>
      <c r="M98" s="65">
        <v>0</v>
      </c>
      <c r="N98" s="65" t="str">
        <f t="shared" si="1"/>
        <v/>
      </c>
    </row>
    <row r="99" spans="1:14" x14ac:dyDescent="0.25">
      <c r="A99" s="64" t="s">
        <v>742</v>
      </c>
      <c r="B99" s="64" t="s">
        <v>549</v>
      </c>
      <c r="C99" s="64">
        <v>448</v>
      </c>
      <c r="D99" s="64">
        <v>50</v>
      </c>
      <c r="E99" s="64">
        <v>50</v>
      </c>
      <c r="F99" s="64">
        <v>78</v>
      </c>
      <c r="G99" s="64">
        <v>74</v>
      </c>
      <c r="H99" s="64">
        <v>101</v>
      </c>
      <c r="I99" s="64">
        <v>95</v>
      </c>
      <c r="J99" s="64"/>
      <c r="K99" s="64"/>
      <c r="L99" s="64"/>
      <c r="M99" s="65">
        <v>0</v>
      </c>
      <c r="N99" s="65" t="str">
        <f t="shared" si="1"/>
        <v/>
      </c>
    </row>
    <row r="100" spans="1:14" x14ac:dyDescent="0.25">
      <c r="A100" s="64" t="s">
        <v>741</v>
      </c>
      <c r="B100" s="64" t="s">
        <v>551</v>
      </c>
      <c r="C100" s="64">
        <v>358</v>
      </c>
      <c r="D100" s="64">
        <v>63</v>
      </c>
      <c r="E100" s="64">
        <v>58</v>
      </c>
      <c r="F100" s="64">
        <v>87</v>
      </c>
      <c r="G100" s="64">
        <v>68</v>
      </c>
      <c r="H100" s="64">
        <v>31</v>
      </c>
      <c r="I100" s="64">
        <v>51</v>
      </c>
      <c r="J100" s="64"/>
      <c r="K100" s="64"/>
      <c r="L100" s="64"/>
      <c r="M100" s="65">
        <v>0</v>
      </c>
      <c r="N100" s="65" t="str">
        <f t="shared" si="1"/>
        <v/>
      </c>
    </row>
    <row r="101" spans="1:14" x14ac:dyDescent="0.25">
      <c r="A101" s="64" t="s">
        <v>857</v>
      </c>
      <c r="B101" s="64" t="s">
        <v>974</v>
      </c>
      <c r="C101" s="64">
        <v>371</v>
      </c>
      <c r="D101" s="64">
        <v>105</v>
      </c>
      <c r="E101" s="64">
        <v>72</v>
      </c>
      <c r="F101" s="64">
        <v>71</v>
      </c>
      <c r="G101" s="64">
        <v>71</v>
      </c>
      <c r="H101" s="64">
        <v>28</v>
      </c>
      <c r="I101" s="64">
        <v>24</v>
      </c>
      <c r="J101" s="64"/>
      <c r="K101" s="64"/>
      <c r="L101" s="64"/>
      <c r="M101" s="65">
        <v>0</v>
      </c>
      <c r="N101" s="65" t="str">
        <f t="shared" si="1"/>
        <v/>
      </c>
    </row>
    <row r="102" spans="1:14" x14ac:dyDescent="0.25">
      <c r="A102" s="64" t="s">
        <v>220</v>
      </c>
      <c r="B102" s="64" t="s">
        <v>740</v>
      </c>
      <c r="C102" s="64">
        <v>605</v>
      </c>
      <c r="D102" s="64">
        <v>92</v>
      </c>
      <c r="E102" s="64">
        <v>103</v>
      </c>
      <c r="F102" s="64">
        <v>116</v>
      </c>
      <c r="G102" s="64">
        <v>95</v>
      </c>
      <c r="H102" s="64">
        <v>76</v>
      </c>
      <c r="I102" s="64">
        <v>83</v>
      </c>
      <c r="J102" s="64"/>
      <c r="K102" s="64"/>
      <c r="L102" s="64"/>
      <c r="M102" s="65">
        <v>0</v>
      </c>
      <c r="N102" s="65" t="str">
        <f t="shared" si="1"/>
        <v/>
      </c>
    </row>
    <row r="103" spans="1:14" x14ac:dyDescent="0.25">
      <c r="A103" s="64" t="s">
        <v>221</v>
      </c>
      <c r="B103" s="64" t="s">
        <v>858</v>
      </c>
      <c r="C103" s="64">
        <v>576</v>
      </c>
      <c r="D103" s="64">
        <v>59</v>
      </c>
      <c r="E103" s="64">
        <v>66</v>
      </c>
      <c r="F103" s="64">
        <v>63</v>
      </c>
      <c r="G103" s="64">
        <v>81</v>
      </c>
      <c r="H103" s="64">
        <v>60</v>
      </c>
      <c r="I103" s="64">
        <v>64</v>
      </c>
      <c r="J103" s="64">
        <v>51</v>
      </c>
      <c r="K103" s="64">
        <v>51</v>
      </c>
      <c r="L103" s="64">
        <v>62</v>
      </c>
      <c r="M103" s="65">
        <v>0</v>
      </c>
      <c r="N103" s="65">
        <f t="shared" si="1"/>
        <v>62</v>
      </c>
    </row>
    <row r="104" spans="1:14" x14ac:dyDescent="0.25">
      <c r="A104" s="64" t="s">
        <v>222</v>
      </c>
      <c r="B104" s="64" t="s">
        <v>20</v>
      </c>
      <c r="C104" s="64">
        <v>252</v>
      </c>
      <c r="D104" s="64">
        <v>35</v>
      </c>
      <c r="E104" s="64">
        <v>34</v>
      </c>
      <c r="F104" s="64">
        <v>24</v>
      </c>
      <c r="G104" s="64">
        <v>35</v>
      </c>
      <c r="H104" s="64">
        <v>23</v>
      </c>
      <c r="I104" s="64">
        <v>12</v>
      </c>
      <c r="J104" s="64">
        <v>27</v>
      </c>
      <c r="K104" s="64">
        <v>31</v>
      </c>
      <c r="L104" s="64">
        <v>31</v>
      </c>
      <c r="M104" s="65">
        <v>0</v>
      </c>
      <c r="N104" s="65">
        <f t="shared" si="1"/>
        <v>31</v>
      </c>
    </row>
    <row r="105" spans="1:14" x14ac:dyDescent="0.25">
      <c r="A105" s="64" t="s">
        <v>223</v>
      </c>
      <c r="B105" s="64" t="s">
        <v>739</v>
      </c>
      <c r="C105" s="64">
        <v>518</v>
      </c>
      <c r="D105" s="64">
        <v>75</v>
      </c>
      <c r="E105" s="64">
        <v>105</v>
      </c>
      <c r="F105" s="64">
        <v>87</v>
      </c>
      <c r="G105" s="64">
        <v>77</v>
      </c>
      <c r="H105" s="64">
        <v>85</v>
      </c>
      <c r="I105" s="64">
        <v>70</v>
      </c>
      <c r="J105" s="64"/>
      <c r="K105" s="64"/>
      <c r="L105" s="64"/>
      <c r="M105" s="65">
        <v>0</v>
      </c>
      <c r="N105" s="65" t="str">
        <f t="shared" si="1"/>
        <v/>
      </c>
    </row>
    <row r="106" spans="1:14" x14ac:dyDescent="0.25">
      <c r="A106" s="64" t="s">
        <v>224</v>
      </c>
      <c r="B106" s="64" t="s">
        <v>738</v>
      </c>
      <c r="C106" s="64">
        <v>876</v>
      </c>
      <c r="D106" s="64">
        <v>129</v>
      </c>
      <c r="E106" s="64">
        <v>138</v>
      </c>
      <c r="F106" s="64">
        <v>168</v>
      </c>
      <c r="G106" s="64">
        <v>133</v>
      </c>
      <c r="H106" s="64">
        <v>132</v>
      </c>
      <c r="I106" s="64">
        <v>139</v>
      </c>
      <c r="J106" s="64"/>
      <c r="K106" s="64"/>
      <c r="L106" s="64"/>
      <c r="M106" s="65">
        <v>0</v>
      </c>
      <c r="N106" s="65" t="str">
        <f t="shared" si="1"/>
        <v/>
      </c>
    </row>
    <row r="107" spans="1:14" x14ac:dyDescent="0.25">
      <c r="A107" s="64" t="s">
        <v>225</v>
      </c>
      <c r="B107" s="64" t="s">
        <v>737</v>
      </c>
      <c r="C107" s="64">
        <v>1120</v>
      </c>
      <c r="D107" s="64">
        <v>173</v>
      </c>
      <c r="E107" s="64">
        <v>193</v>
      </c>
      <c r="F107" s="64">
        <v>179</v>
      </c>
      <c r="G107" s="64">
        <v>176</v>
      </c>
      <c r="H107" s="64">
        <v>185</v>
      </c>
      <c r="I107" s="64">
        <v>194</v>
      </c>
      <c r="J107" s="64"/>
      <c r="K107" s="64"/>
      <c r="L107" s="64"/>
      <c r="M107" s="65">
        <v>0</v>
      </c>
      <c r="N107" s="65" t="str">
        <f t="shared" si="1"/>
        <v/>
      </c>
    </row>
    <row r="108" spans="1:14" x14ac:dyDescent="0.25">
      <c r="A108" s="64" t="s">
        <v>226</v>
      </c>
      <c r="B108" s="64" t="s">
        <v>736</v>
      </c>
      <c r="C108" s="64">
        <v>237</v>
      </c>
      <c r="D108" s="64">
        <v>47</v>
      </c>
      <c r="E108" s="64">
        <v>33</v>
      </c>
      <c r="F108" s="64">
        <v>41</v>
      </c>
      <c r="G108" s="64">
        <v>39</v>
      </c>
      <c r="H108" s="64">
        <v>25</v>
      </c>
      <c r="I108" s="64">
        <v>28</v>
      </c>
      <c r="J108" s="64"/>
      <c r="K108" s="64"/>
      <c r="L108" s="64"/>
      <c r="M108" s="65">
        <v>0</v>
      </c>
      <c r="N108" s="65" t="str">
        <f t="shared" si="1"/>
        <v/>
      </c>
    </row>
    <row r="109" spans="1:14" x14ac:dyDescent="0.25">
      <c r="A109" s="64" t="s">
        <v>227</v>
      </c>
      <c r="B109" s="64" t="s">
        <v>735</v>
      </c>
      <c r="C109" s="64">
        <v>960</v>
      </c>
      <c r="D109" s="64">
        <v>129</v>
      </c>
      <c r="E109" s="64">
        <v>145</v>
      </c>
      <c r="F109" s="64">
        <v>180</v>
      </c>
      <c r="G109" s="64">
        <v>161</v>
      </c>
      <c r="H109" s="64">
        <v>152</v>
      </c>
      <c r="I109" s="64">
        <v>170</v>
      </c>
      <c r="J109" s="64"/>
      <c r="K109" s="64"/>
      <c r="L109" s="64"/>
      <c r="M109" s="65">
        <v>0</v>
      </c>
      <c r="N109" s="65" t="str">
        <f t="shared" si="1"/>
        <v/>
      </c>
    </row>
    <row r="110" spans="1:14" x14ac:dyDescent="0.25">
      <c r="A110" s="64" t="s">
        <v>228</v>
      </c>
      <c r="B110" s="64" t="s">
        <v>734</v>
      </c>
      <c r="C110" s="64">
        <v>1650</v>
      </c>
      <c r="D110" s="64">
        <v>207</v>
      </c>
      <c r="E110" s="64">
        <v>267</v>
      </c>
      <c r="F110" s="64">
        <v>293</v>
      </c>
      <c r="G110" s="64">
        <v>276</v>
      </c>
      <c r="H110" s="64">
        <v>283</v>
      </c>
      <c r="I110" s="64">
        <v>317</v>
      </c>
      <c r="J110" s="64"/>
      <c r="K110" s="64"/>
      <c r="L110" s="64"/>
      <c r="M110" s="65">
        <v>0</v>
      </c>
      <c r="N110" s="65" t="str">
        <f t="shared" si="1"/>
        <v/>
      </c>
    </row>
    <row r="111" spans="1:14" x14ac:dyDescent="0.25">
      <c r="A111" s="64" t="s">
        <v>229</v>
      </c>
      <c r="B111" s="64" t="s">
        <v>733</v>
      </c>
      <c r="C111" s="64">
        <v>669</v>
      </c>
      <c r="D111" s="64">
        <v>101</v>
      </c>
      <c r="E111" s="64">
        <v>85</v>
      </c>
      <c r="F111" s="64">
        <v>86</v>
      </c>
      <c r="G111" s="64">
        <v>99</v>
      </c>
      <c r="H111" s="64">
        <v>77</v>
      </c>
      <c r="I111" s="64">
        <v>90</v>
      </c>
      <c r="J111" s="64">
        <v>62</v>
      </c>
      <c r="K111" s="64"/>
      <c r="L111" s="64"/>
      <c r="M111" s="65">
        <v>0</v>
      </c>
      <c r="N111" s="65" t="str">
        <f t="shared" si="1"/>
        <v/>
      </c>
    </row>
    <row r="112" spans="1:14" x14ac:dyDescent="0.25">
      <c r="A112" s="64" t="s">
        <v>230</v>
      </c>
      <c r="B112" s="64" t="s">
        <v>732</v>
      </c>
      <c r="C112" s="64">
        <v>508</v>
      </c>
      <c r="D112" s="64">
        <v>79</v>
      </c>
      <c r="E112" s="64">
        <v>84</v>
      </c>
      <c r="F112" s="64">
        <v>89</v>
      </c>
      <c r="G112" s="64">
        <v>69</v>
      </c>
      <c r="H112" s="64">
        <v>64</v>
      </c>
      <c r="I112" s="64">
        <v>84</v>
      </c>
      <c r="J112" s="64"/>
      <c r="K112" s="64"/>
      <c r="L112" s="64"/>
      <c r="M112" s="65">
        <v>0</v>
      </c>
      <c r="N112" s="65" t="str">
        <f t="shared" si="1"/>
        <v/>
      </c>
    </row>
    <row r="113" spans="1:14" x14ac:dyDescent="0.25">
      <c r="A113" s="64" t="s">
        <v>231</v>
      </c>
      <c r="B113" s="64" t="s">
        <v>731</v>
      </c>
      <c r="C113" s="64">
        <v>758</v>
      </c>
      <c r="D113" s="64">
        <v>129</v>
      </c>
      <c r="E113" s="64">
        <v>122</v>
      </c>
      <c r="F113" s="64">
        <v>118</v>
      </c>
      <c r="G113" s="64">
        <v>119</v>
      </c>
      <c r="H113" s="64">
        <v>96</v>
      </c>
      <c r="I113" s="64">
        <v>103</v>
      </c>
      <c r="J113" s="64"/>
      <c r="K113" s="64"/>
      <c r="L113" s="64"/>
      <c r="M113" s="65">
        <v>0</v>
      </c>
      <c r="N113" s="65" t="str">
        <f t="shared" si="1"/>
        <v/>
      </c>
    </row>
    <row r="114" spans="1:14" x14ac:dyDescent="0.25">
      <c r="A114" s="64" t="s">
        <v>232</v>
      </c>
      <c r="B114" s="64" t="s">
        <v>730</v>
      </c>
      <c r="C114" s="64">
        <v>613</v>
      </c>
      <c r="D114" s="64">
        <v>93</v>
      </c>
      <c r="E114" s="64">
        <v>99</v>
      </c>
      <c r="F114" s="64">
        <v>107</v>
      </c>
      <c r="G114" s="64">
        <v>88</v>
      </c>
      <c r="H114" s="64">
        <v>67</v>
      </c>
      <c r="I114" s="64">
        <v>77</v>
      </c>
      <c r="J114" s="64"/>
      <c r="K114" s="64"/>
      <c r="L114" s="64"/>
      <c r="M114" s="65">
        <v>0</v>
      </c>
      <c r="N114" s="65" t="str">
        <f t="shared" si="1"/>
        <v/>
      </c>
    </row>
    <row r="115" spans="1:14" x14ac:dyDescent="0.25">
      <c r="A115" s="64" t="s">
        <v>233</v>
      </c>
      <c r="B115" s="64" t="s">
        <v>729</v>
      </c>
      <c r="C115" s="64">
        <v>988</v>
      </c>
      <c r="D115" s="64">
        <v>144</v>
      </c>
      <c r="E115" s="64">
        <v>177</v>
      </c>
      <c r="F115" s="64">
        <v>156</v>
      </c>
      <c r="G115" s="64">
        <v>182</v>
      </c>
      <c r="H115" s="64">
        <v>151</v>
      </c>
      <c r="I115" s="64">
        <v>143</v>
      </c>
      <c r="J115" s="64"/>
      <c r="K115" s="64"/>
      <c r="L115" s="64"/>
      <c r="M115" s="65">
        <v>0</v>
      </c>
      <c r="N115" s="65" t="str">
        <f t="shared" si="1"/>
        <v/>
      </c>
    </row>
    <row r="116" spans="1:14" x14ac:dyDescent="0.25">
      <c r="A116" s="64" t="s">
        <v>234</v>
      </c>
      <c r="B116" s="64" t="s">
        <v>728</v>
      </c>
      <c r="C116" s="64">
        <v>559</v>
      </c>
      <c r="D116" s="64">
        <v>82</v>
      </c>
      <c r="E116" s="64">
        <v>87</v>
      </c>
      <c r="F116" s="64">
        <v>91</v>
      </c>
      <c r="G116" s="64">
        <v>86</v>
      </c>
      <c r="H116" s="64">
        <v>92</v>
      </c>
      <c r="I116" s="64">
        <v>102</v>
      </c>
      <c r="J116" s="64"/>
      <c r="K116" s="64"/>
      <c r="L116" s="64"/>
      <c r="M116" s="65">
        <v>0</v>
      </c>
      <c r="N116" s="65" t="str">
        <f t="shared" si="1"/>
        <v/>
      </c>
    </row>
    <row r="117" spans="1:14" x14ac:dyDescent="0.25">
      <c r="A117" s="64" t="s">
        <v>235</v>
      </c>
      <c r="B117" s="64" t="s">
        <v>727</v>
      </c>
      <c r="C117" s="64">
        <v>537</v>
      </c>
      <c r="D117" s="64">
        <v>78</v>
      </c>
      <c r="E117" s="64">
        <v>113</v>
      </c>
      <c r="F117" s="64">
        <v>88</v>
      </c>
      <c r="G117" s="64">
        <v>84</v>
      </c>
      <c r="H117" s="64">
        <v>67</v>
      </c>
      <c r="I117" s="64">
        <v>69</v>
      </c>
      <c r="J117" s="64"/>
      <c r="K117" s="64"/>
      <c r="L117" s="64"/>
      <c r="M117" s="65">
        <v>0</v>
      </c>
      <c r="N117" s="65" t="str">
        <f t="shared" si="1"/>
        <v/>
      </c>
    </row>
    <row r="118" spans="1:14" x14ac:dyDescent="0.25">
      <c r="A118" s="64" t="s">
        <v>236</v>
      </c>
      <c r="B118" s="64" t="s">
        <v>726</v>
      </c>
      <c r="C118" s="64">
        <v>627</v>
      </c>
      <c r="D118" s="64">
        <v>89</v>
      </c>
      <c r="E118" s="64">
        <v>81</v>
      </c>
      <c r="F118" s="64">
        <v>84</v>
      </c>
      <c r="G118" s="64">
        <v>133</v>
      </c>
      <c r="H118" s="64">
        <v>107</v>
      </c>
      <c r="I118" s="64">
        <v>107</v>
      </c>
      <c r="J118" s="64"/>
      <c r="K118" s="64"/>
      <c r="L118" s="64"/>
      <c r="M118" s="65">
        <v>0</v>
      </c>
      <c r="N118" s="65" t="str">
        <f t="shared" si="1"/>
        <v/>
      </c>
    </row>
    <row r="119" spans="1:14" x14ac:dyDescent="0.25">
      <c r="A119" s="64" t="s">
        <v>237</v>
      </c>
      <c r="B119" s="64" t="s">
        <v>725</v>
      </c>
      <c r="C119" s="64">
        <v>1208</v>
      </c>
      <c r="D119" s="64">
        <v>161</v>
      </c>
      <c r="E119" s="64">
        <v>191</v>
      </c>
      <c r="F119" s="64">
        <v>206</v>
      </c>
      <c r="G119" s="64">
        <v>194</v>
      </c>
      <c r="H119" s="64">
        <v>227</v>
      </c>
      <c r="I119" s="64">
        <v>217</v>
      </c>
      <c r="J119" s="64"/>
      <c r="K119" s="64"/>
      <c r="L119" s="64"/>
      <c r="M119" s="65">
        <v>0</v>
      </c>
      <c r="N119" s="65" t="str">
        <f t="shared" si="1"/>
        <v/>
      </c>
    </row>
    <row r="120" spans="1:14" x14ac:dyDescent="0.25">
      <c r="A120" s="64" t="s">
        <v>238</v>
      </c>
      <c r="B120" s="64" t="s">
        <v>724</v>
      </c>
      <c r="C120" s="64">
        <v>509</v>
      </c>
      <c r="D120" s="64">
        <v>97</v>
      </c>
      <c r="E120" s="64">
        <v>82</v>
      </c>
      <c r="F120" s="64">
        <v>75</v>
      </c>
      <c r="G120" s="64">
        <v>68</v>
      </c>
      <c r="H120" s="64">
        <v>75</v>
      </c>
      <c r="I120" s="64">
        <v>64</v>
      </c>
      <c r="J120" s="64"/>
      <c r="K120" s="64"/>
      <c r="L120" s="64"/>
      <c r="M120" s="65">
        <v>0</v>
      </c>
      <c r="N120" s="65" t="str">
        <f t="shared" si="1"/>
        <v/>
      </c>
    </row>
    <row r="121" spans="1:14" x14ac:dyDescent="0.25">
      <c r="A121" s="64" t="s">
        <v>239</v>
      </c>
      <c r="B121" s="64" t="s">
        <v>723</v>
      </c>
      <c r="C121" s="64">
        <v>724</v>
      </c>
      <c r="D121" s="64">
        <v>87</v>
      </c>
      <c r="E121" s="64">
        <v>111</v>
      </c>
      <c r="F121" s="64">
        <v>117</v>
      </c>
      <c r="G121" s="64">
        <v>135</v>
      </c>
      <c r="H121" s="64">
        <v>110</v>
      </c>
      <c r="I121" s="64">
        <v>136</v>
      </c>
      <c r="J121" s="64"/>
      <c r="K121" s="64"/>
      <c r="L121" s="64"/>
      <c r="M121" s="65">
        <v>0</v>
      </c>
      <c r="N121" s="65" t="str">
        <f t="shared" si="1"/>
        <v/>
      </c>
    </row>
    <row r="122" spans="1:14" x14ac:dyDescent="0.25">
      <c r="A122" s="64" t="s">
        <v>240</v>
      </c>
      <c r="B122" s="64" t="s">
        <v>6</v>
      </c>
      <c r="C122" s="64">
        <v>527</v>
      </c>
      <c r="D122" s="64">
        <v>80</v>
      </c>
      <c r="E122" s="64">
        <v>84</v>
      </c>
      <c r="F122" s="64">
        <v>85</v>
      </c>
      <c r="G122" s="64">
        <v>125</v>
      </c>
      <c r="H122" s="64">
        <v>65</v>
      </c>
      <c r="I122" s="64">
        <v>70</v>
      </c>
      <c r="J122" s="64"/>
      <c r="K122" s="64"/>
      <c r="L122" s="64"/>
      <c r="M122" s="65">
        <v>0</v>
      </c>
      <c r="N122" s="65" t="str">
        <f t="shared" si="1"/>
        <v/>
      </c>
    </row>
    <row r="123" spans="1:14" x14ac:dyDescent="0.25">
      <c r="A123" s="64" t="s">
        <v>241</v>
      </c>
      <c r="B123" s="64" t="s">
        <v>722</v>
      </c>
      <c r="C123" s="64">
        <v>754</v>
      </c>
      <c r="D123" s="64">
        <v>89</v>
      </c>
      <c r="E123" s="64">
        <v>113</v>
      </c>
      <c r="F123" s="64">
        <v>116</v>
      </c>
      <c r="G123" s="64">
        <v>114</v>
      </c>
      <c r="H123" s="64">
        <v>108</v>
      </c>
      <c r="I123" s="64">
        <v>128</v>
      </c>
      <c r="J123" s="64"/>
      <c r="K123" s="64"/>
      <c r="L123" s="64"/>
      <c r="M123" s="65">
        <v>0</v>
      </c>
      <c r="N123" s="65" t="str">
        <f t="shared" si="1"/>
        <v/>
      </c>
    </row>
    <row r="124" spans="1:14" x14ac:dyDescent="0.25">
      <c r="A124" s="64" t="s">
        <v>242</v>
      </c>
      <c r="B124" s="64" t="s">
        <v>721</v>
      </c>
      <c r="C124" s="64">
        <v>764</v>
      </c>
      <c r="D124" s="64">
        <v>98</v>
      </c>
      <c r="E124" s="64">
        <v>111</v>
      </c>
      <c r="F124" s="64">
        <v>115</v>
      </c>
      <c r="G124" s="64">
        <v>124</v>
      </c>
      <c r="H124" s="64">
        <v>124</v>
      </c>
      <c r="I124" s="64">
        <v>145</v>
      </c>
      <c r="J124" s="64"/>
      <c r="K124" s="64"/>
      <c r="L124" s="64"/>
      <c r="M124" s="65">
        <v>0</v>
      </c>
      <c r="N124" s="65" t="str">
        <f t="shared" si="1"/>
        <v/>
      </c>
    </row>
    <row r="125" spans="1:14" x14ac:dyDescent="0.25">
      <c r="A125" s="64" t="s">
        <v>243</v>
      </c>
      <c r="B125" s="64" t="s">
        <v>928</v>
      </c>
      <c r="C125" s="64">
        <v>55</v>
      </c>
      <c r="D125" s="64"/>
      <c r="E125" s="64"/>
      <c r="F125" s="64"/>
      <c r="G125" s="64"/>
      <c r="H125" s="64"/>
      <c r="I125" s="64"/>
      <c r="J125" s="64"/>
      <c r="K125" s="64"/>
      <c r="L125" s="64"/>
      <c r="M125" s="65">
        <v>0</v>
      </c>
      <c r="N125" s="65" t="str">
        <f t="shared" si="1"/>
        <v/>
      </c>
    </row>
    <row r="126" spans="1:14" x14ac:dyDescent="0.25">
      <c r="A126" s="64" t="s">
        <v>244</v>
      </c>
      <c r="B126" s="64" t="s">
        <v>720</v>
      </c>
      <c r="C126" s="64">
        <v>626</v>
      </c>
      <c r="D126" s="64">
        <v>80</v>
      </c>
      <c r="E126" s="64">
        <v>102</v>
      </c>
      <c r="F126" s="64">
        <v>96</v>
      </c>
      <c r="G126" s="64">
        <v>103</v>
      </c>
      <c r="H126" s="64">
        <v>105</v>
      </c>
      <c r="I126" s="64">
        <v>103</v>
      </c>
      <c r="J126" s="64"/>
      <c r="K126" s="64"/>
      <c r="L126" s="64"/>
      <c r="M126" s="65">
        <v>0</v>
      </c>
      <c r="N126" s="65" t="str">
        <f t="shared" si="1"/>
        <v/>
      </c>
    </row>
    <row r="127" spans="1:14" x14ac:dyDescent="0.25">
      <c r="A127" s="64" t="s">
        <v>245</v>
      </c>
      <c r="B127" s="64" t="s">
        <v>7</v>
      </c>
      <c r="C127" s="64">
        <v>697</v>
      </c>
      <c r="D127" s="64">
        <v>101</v>
      </c>
      <c r="E127" s="64">
        <v>97</v>
      </c>
      <c r="F127" s="64">
        <v>121</v>
      </c>
      <c r="G127" s="64">
        <v>143</v>
      </c>
      <c r="H127" s="64">
        <v>106</v>
      </c>
      <c r="I127" s="64">
        <v>103</v>
      </c>
      <c r="J127" s="64"/>
      <c r="K127" s="64"/>
      <c r="L127" s="64"/>
      <c r="M127" s="65">
        <v>0</v>
      </c>
      <c r="N127" s="65" t="str">
        <f t="shared" si="1"/>
        <v/>
      </c>
    </row>
    <row r="128" spans="1:14" x14ac:dyDescent="0.25">
      <c r="A128" s="64" t="s">
        <v>246</v>
      </c>
      <c r="B128" s="64" t="s">
        <v>719</v>
      </c>
      <c r="C128" s="64">
        <v>545</v>
      </c>
      <c r="D128" s="64">
        <v>91</v>
      </c>
      <c r="E128" s="64">
        <v>79</v>
      </c>
      <c r="F128" s="64">
        <v>92</v>
      </c>
      <c r="G128" s="64">
        <v>79</v>
      </c>
      <c r="H128" s="64">
        <v>85</v>
      </c>
      <c r="I128" s="64">
        <v>87</v>
      </c>
      <c r="J128" s="64"/>
      <c r="K128" s="64"/>
      <c r="L128" s="64"/>
      <c r="M128" s="65">
        <v>0</v>
      </c>
      <c r="N128" s="65" t="str">
        <f t="shared" si="1"/>
        <v/>
      </c>
    </row>
    <row r="129" spans="1:14" x14ac:dyDescent="0.25">
      <c r="A129" s="64" t="s">
        <v>247</v>
      </c>
      <c r="B129" s="64" t="s">
        <v>718</v>
      </c>
      <c r="C129" s="64">
        <v>753</v>
      </c>
      <c r="D129" s="64">
        <v>102</v>
      </c>
      <c r="E129" s="64">
        <v>124</v>
      </c>
      <c r="F129" s="64">
        <v>134</v>
      </c>
      <c r="G129" s="64">
        <v>115</v>
      </c>
      <c r="H129" s="64">
        <v>97</v>
      </c>
      <c r="I129" s="64">
        <v>123</v>
      </c>
      <c r="J129" s="64"/>
      <c r="K129" s="64"/>
      <c r="L129" s="64"/>
      <c r="M129" s="65">
        <v>0</v>
      </c>
      <c r="N129" s="65" t="str">
        <f t="shared" si="1"/>
        <v/>
      </c>
    </row>
    <row r="130" spans="1:14" x14ac:dyDescent="0.25">
      <c r="A130" s="64" t="s">
        <v>248</v>
      </c>
      <c r="B130" s="64" t="s">
        <v>717</v>
      </c>
      <c r="C130" s="64">
        <v>1127</v>
      </c>
      <c r="D130" s="64">
        <v>167</v>
      </c>
      <c r="E130" s="64">
        <v>193</v>
      </c>
      <c r="F130" s="64">
        <v>180</v>
      </c>
      <c r="G130" s="64">
        <v>191</v>
      </c>
      <c r="H130" s="64">
        <v>164</v>
      </c>
      <c r="I130" s="64">
        <v>184</v>
      </c>
      <c r="J130" s="64"/>
      <c r="K130" s="64"/>
      <c r="L130" s="64"/>
      <c r="M130" s="65">
        <v>0</v>
      </c>
      <c r="N130" s="65" t="str">
        <f t="shared" si="1"/>
        <v/>
      </c>
    </row>
    <row r="131" spans="1:14" x14ac:dyDescent="0.25">
      <c r="A131" s="64" t="s">
        <v>249</v>
      </c>
      <c r="B131" s="64" t="s">
        <v>19</v>
      </c>
      <c r="C131" s="64">
        <v>1034</v>
      </c>
      <c r="D131" s="64">
        <v>106</v>
      </c>
      <c r="E131" s="64">
        <v>100</v>
      </c>
      <c r="F131" s="64">
        <v>130</v>
      </c>
      <c r="G131" s="64">
        <v>95</v>
      </c>
      <c r="H131" s="64">
        <v>109</v>
      </c>
      <c r="I131" s="64">
        <v>115</v>
      </c>
      <c r="J131" s="64">
        <v>116</v>
      </c>
      <c r="K131" s="64">
        <v>98</v>
      </c>
      <c r="L131" s="64">
        <v>140</v>
      </c>
      <c r="M131" s="65">
        <v>21</v>
      </c>
      <c r="N131" s="65">
        <f t="shared" si="1"/>
        <v>119</v>
      </c>
    </row>
    <row r="132" spans="1:14" x14ac:dyDescent="0.25">
      <c r="A132" s="64" t="s">
        <v>250</v>
      </c>
      <c r="B132" s="64" t="s">
        <v>104</v>
      </c>
      <c r="C132" s="64">
        <v>1433</v>
      </c>
      <c r="D132" s="64">
        <v>155</v>
      </c>
      <c r="E132" s="64">
        <v>153</v>
      </c>
      <c r="F132" s="64">
        <v>177</v>
      </c>
      <c r="G132" s="64">
        <v>183</v>
      </c>
      <c r="H132" s="64">
        <v>181</v>
      </c>
      <c r="I132" s="64">
        <v>200</v>
      </c>
      <c r="J132" s="64">
        <v>142</v>
      </c>
      <c r="K132" s="64">
        <v>145</v>
      </c>
      <c r="L132" s="64">
        <v>77</v>
      </c>
      <c r="M132" s="65">
        <v>0</v>
      </c>
      <c r="N132" s="65">
        <f t="shared" ref="N132:N195" si="2">IF(L132="","",L132-M132)</f>
        <v>77</v>
      </c>
    </row>
    <row r="133" spans="1:14" x14ac:dyDescent="0.25">
      <c r="A133" s="64" t="s">
        <v>251</v>
      </c>
      <c r="B133" s="64" t="s">
        <v>716</v>
      </c>
      <c r="C133" s="64">
        <v>745</v>
      </c>
      <c r="D133" s="64">
        <v>116</v>
      </c>
      <c r="E133" s="64">
        <v>107</v>
      </c>
      <c r="F133" s="64">
        <v>130</v>
      </c>
      <c r="G133" s="64">
        <v>129</v>
      </c>
      <c r="H133" s="64">
        <v>112</v>
      </c>
      <c r="I133" s="64">
        <v>131</v>
      </c>
      <c r="J133" s="64"/>
      <c r="K133" s="64"/>
      <c r="L133" s="64"/>
      <c r="M133" s="65">
        <v>0</v>
      </c>
      <c r="N133" s="65" t="str">
        <f t="shared" si="2"/>
        <v/>
      </c>
    </row>
    <row r="134" spans="1:14" x14ac:dyDescent="0.25">
      <c r="A134" s="64" t="s">
        <v>252</v>
      </c>
      <c r="B134" s="64" t="s">
        <v>715</v>
      </c>
      <c r="C134" s="64">
        <v>283</v>
      </c>
      <c r="D134" s="64">
        <v>39</v>
      </c>
      <c r="E134" s="64">
        <v>41</v>
      </c>
      <c r="F134" s="64">
        <v>43</v>
      </c>
      <c r="G134" s="64">
        <v>50</v>
      </c>
      <c r="H134" s="64">
        <v>46</v>
      </c>
      <c r="I134" s="64">
        <v>37</v>
      </c>
      <c r="J134" s="64"/>
      <c r="K134" s="64"/>
      <c r="L134" s="64"/>
      <c r="M134" s="65">
        <v>0</v>
      </c>
      <c r="N134" s="65" t="str">
        <f t="shared" si="2"/>
        <v/>
      </c>
    </row>
    <row r="135" spans="1:14" x14ac:dyDescent="0.25">
      <c r="A135" s="64" t="s">
        <v>253</v>
      </c>
      <c r="B135" s="64" t="s">
        <v>714</v>
      </c>
      <c r="C135" s="64">
        <v>437</v>
      </c>
      <c r="D135" s="64">
        <v>75</v>
      </c>
      <c r="E135" s="64">
        <v>85</v>
      </c>
      <c r="F135" s="64">
        <v>65</v>
      </c>
      <c r="G135" s="64">
        <v>72</v>
      </c>
      <c r="H135" s="64">
        <v>48</v>
      </c>
      <c r="I135" s="64">
        <v>61</v>
      </c>
      <c r="J135" s="64"/>
      <c r="K135" s="64"/>
      <c r="L135" s="64"/>
      <c r="M135" s="65">
        <v>0</v>
      </c>
      <c r="N135" s="65" t="str">
        <f t="shared" si="2"/>
        <v/>
      </c>
    </row>
    <row r="136" spans="1:14" x14ac:dyDescent="0.25">
      <c r="A136" s="64" t="s">
        <v>254</v>
      </c>
      <c r="B136" s="64" t="s">
        <v>105</v>
      </c>
      <c r="C136" s="64">
        <v>809</v>
      </c>
      <c r="D136" s="64">
        <v>76</v>
      </c>
      <c r="E136" s="64">
        <v>79</v>
      </c>
      <c r="F136" s="64">
        <v>104</v>
      </c>
      <c r="G136" s="64">
        <v>80</v>
      </c>
      <c r="H136" s="64">
        <v>91</v>
      </c>
      <c r="I136" s="64">
        <v>109</v>
      </c>
      <c r="J136" s="64">
        <v>89</v>
      </c>
      <c r="K136" s="64">
        <v>72</v>
      </c>
      <c r="L136" s="64">
        <v>74</v>
      </c>
      <c r="M136" s="65">
        <v>0</v>
      </c>
      <c r="N136" s="65">
        <f t="shared" si="2"/>
        <v>74</v>
      </c>
    </row>
    <row r="137" spans="1:14" x14ac:dyDescent="0.25">
      <c r="A137" s="64" t="s">
        <v>255</v>
      </c>
      <c r="B137" s="64" t="s">
        <v>713</v>
      </c>
      <c r="C137" s="64">
        <v>673</v>
      </c>
      <c r="D137" s="64">
        <v>94</v>
      </c>
      <c r="E137" s="64">
        <v>120</v>
      </c>
      <c r="F137" s="64">
        <v>113</v>
      </c>
      <c r="G137" s="64">
        <v>110</v>
      </c>
      <c r="H137" s="64">
        <v>96</v>
      </c>
      <c r="I137" s="64">
        <v>115</v>
      </c>
      <c r="J137" s="64"/>
      <c r="K137" s="64"/>
      <c r="L137" s="64"/>
      <c r="M137" s="65">
        <v>0</v>
      </c>
      <c r="N137" s="65" t="str">
        <f t="shared" si="2"/>
        <v/>
      </c>
    </row>
    <row r="138" spans="1:14" x14ac:dyDescent="0.25">
      <c r="A138" s="64" t="s">
        <v>256</v>
      </c>
      <c r="B138" s="64" t="s">
        <v>106</v>
      </c>
      <c r="C138" s="64">
        <v>1062</v>
      </c>
      <c r="D138" s="64">
        <v>111</v>
      </c>
      <c r="E138" s="64">
        <v>99</v>
      </c>
      <c r="F138" s="64">
        <v>113</v>
      </c>
      <c r="G138" s="64">
        <v>114</v>
      </c>
      <c r="H138" s="64">
        <v>98</v>
      </c>
      <c r="I138" s="64">
        <v>93</v>
      </c>
      <c r="J138" s="64">
        <v>119</v>
      </c>
      <c r="K138" s="64">
        <v>106</v>
      </c>
      <c r="L138" s="64">
        <v>113</v>
      </c>
      <c r="M138" s="65">
        <v>0</v>
      </c>
      <c r="N138" s="65">
        <f t="shared" si="2"/>
        <v>113</v>
      </c>
    </row>
    <row r="139" spans="1:14" x14ac:dyDescent="0.25">
      <c r="A139" s="64" t="s">
        <v>257</v>
      </c>
      <c r="B139" s="64" t="s">
        <v>107</v>
      </c>
      <c r="C139" s="64">
        <v>923</v>
      </c>
      <c r="D139" s="64">
        <v>85</v>
      </c>
      <c r="E139" s="64">
        <v>99</v>
      </c>
      <c r="F139" s="64">
        <v>110</v>
      </c>
      <c r="G139" s="64">
        <v>89</v>
      </c>
      <c r="H139" s="64">
        <v>94</v>
      </c>
      <c r="I139" s="64">
        <v>92</v>
      </c>
      <c r="J139" s="64">
        <v>94</v>
      </c>
      <c r="K139" s="64">
        <v>117</v>
      </c>
      <c r="L139" s="64">
        <v>108</v>
      </c>
      <c r="M139" s="65">
        <v>0</v>
      </c>
      <c r="N139" s="65">
        <f t="shared" si="2"/>
        <v>108</v>
      </c>
    </row>
    <row r="140" spans="1:14" x14ac:dyDescent="0.25">
      <c r="A140" s="64" t="s">
        <v>258</v>
      </c>
      <c r="B140" s="64" t="s">
        <v>712</v>
      </c>
      <c r="C140" s="64">
        <v>654</v>
      </c>
      <c r="D140" s="64">
        <v>118</v>
      </c>
      <c r="E140" s="64">
        <v>115</v>
      </c>
      <c r="F140" s="64">
        <v>114</v>
      </c>
      <c r="G140" s="64">
        <v>114</v>
      </c>
      <c r="H140" s="64">
        <v>87</v>
      </c>
      <c r="I140" s="64">
        <v>90</v>
      </c>
      <c r="J140" s="64"/>
      <c r="K140" s="64"/>
      <c r="L140" s="64"/>
      <c r="M140" s="65">
        <v>0</v>
      </c>
      <c r="N140" s="65" t="str">
        <f t="shared" si="2"/>
        <v/>
      </c>
    </row>
    <row r="141" spans="1:14" x14ac:dyDescent="0.25">
      <c r="A141" s="64" t="s">
        <v>259</v>
      </c>
      <c r="B141" s="64" t="s">
        <v>711</v>
      </c>
      <c r="C141" s="64">
        <v>388</v>
      </c>
      <c r="D141" s="64">
        <v>53</v>
      </c>
      <c r="E141" s="64">
        <v>53</v>
      </c>
      <c r="F141" s="64">
        <v>61</v>
      </c>
      <c r="G141" s="64">
        <v>59</v>
      </c>
      <c r="H141" s="64">
        <v>38</v>
      </c>
      <c r="I141" s="64">
        <v>37</v>
      </c>
      <c r="J141" s="64"/>
      <c r="K141" s="64"/>
      <c r="L141" s="64"/>
      <c r="M141" s="65">
        <v>0</v>
      </c>
      <c r="N141" s="65" t="str">
        <f t="shared" si="2"/>
        <v/>
      </c>
    </row>
    <row r="142" spans="1:14" x14ac:dyDescent="0.25">
      <c r="A142" s="64" t="s">
        <v>260</v>
      </c>
      <c r="B142" s="64" t="s">
        <v>815</v>
      </c>
      <c r="C142" s="64">
        <v>634</v>
      </c>
      <c r="D142" s="64">
        <v>109</v>
      </c>
      <c r="E142" s="64">
        <v>119</v>
      </c>
      <c r="F142" s="64">
        <v>127</v>
      </c>
      <c r="G142" s="64">
        <v>86</v>
      </c>
      <c r="H142" s="64">
        <v>80</v>
      </c>
      <c r="I142" s="64">
        <v>73</v>
      </c>
      <c r="J142" s="64"/>
      <c r="K142" s="64"/>
      <c r="L142" s="64"/>
      <c r="M142" s="65">
        <v>0</v>
      </c>
      <c r="N142" s="65" t="str">
        <f t="shared" si="2"/>
        <v/>
      </c>
    </row>
    <row r="143" spans="1:14" x14ac:dyDescent="0.25">
      <c r="A143" s="64" t="s">
        <v>822</v>
      </c>
      <c r="B143" s="64" t="s">
        <v>823</v>
      </c>
      <c r="C143" s="64">
        <v>398</v>
      </c>
      <c r="D143" s="64">
        <v>69</v>
      </c>
      <c r="E143" s="64">
        <v>68</v>
      </c>
      <c r="F143" s="64">
        <v>71</v>
      </c>
      <c r="G143" s="64">
        <v>69</v>
      </c>
      <c r="H143" s="64">
        <v>77</v>
      </c>
      <c r="I143" s="64">
        <v>44</v>
      </c>
      <c r="J143" s="64"/>
      <c r="K143" s="64"/>
      <c r="L143" s="64"/>
      <c r="M143" s="65">
        <v>0</v>
      </c>
      <c r="N143" s="65" t="str">
        <f t="shared" si="2"/>
        <v/>
      </c>
    </row>
    <row r="144" spans="1:14" x14ac:dyDescent="0.25">
      <c r="A144" s="64" t="s">
        <v>859</v>
      </c>
      <c r="B144" s="64" t="s">
        <v>860</v>
      </c>
      <c r="C144" s="64">
        <v>297</v>
      </c>
      <c r="D144" s="64">
        <v>34</v>
      </c>
      <c r="E144" s="64">
        <v>65</v>
      </c>
      <c r="F144" s="64">
        <v>58</v>
      </c>
      <c r="G144" s="64">
        <v>79</v>
      </c>
      <c r="H144" s="64">
        <v>46</v>
      </c>
      <c r="I144" s="64">
        <v>15</v>
      </c>
      <c r="J144" s="64"/>
      <c r="K144" s="64"/>
      <c r="L144" s="64"/>
      <c r="M144" s="65">
        <v>0</v>
      </c>
      <c r="N144" s="65" t="str">
        <f t="shared" si="2"/>
        <v/>
      </c>
    </row>
    <row r="145" spans="1:14" x14ac:dyDescent="0.25">
      <c r="A145" s="64" t="s">
        <v>861</v>
      </c>
      <c r="B145" s="64" t="s">
        <v>862</v>
      </c>
      <c r="C145" s="64">
        <v>92</v>
      </c>
      <c r="D145" s="64">
        <v>92</v>
      </c>
      <c r="E145" s="64"/>
      <c r="F145" s="64"/>
      <c r="G145" s="64"/>
      <c r="H145" s="64"/>
      <c r="I145" s="64"/>
      <c r="J145" s="64"/>
      <c r="K145" s="64"/>
      <c r="L145" s="64"/>
      <c r="M145" s="65">
        <v>0</v>
      </c>
      <c r="N145" s="65" t="str">
        <f t="shared" si="2"/>
        <v/>
      </c>
    </row>
    <row r="146" spans="1:14" x14ac:dyDescent="0.25">
      <c r="A146" s="64" t="s">
        <v>863</v>
      </c>
      <c r="B146" s="64" t="s">
        <v>864</v>
      </c>
      <c r="C146" s="64">
        <v>135</v>
      </c>
      <c r="D146" s="64">
        <v>135</v>
      </c>
      <c r="E146" s="64"/>
      <c r="F146" s="64"/>
      <c r="G146" s="64"/>
      <c r="H146" s="64"/>
      <c r="I146" s="64"/>
      <c r="J146" s="64"/>
      <c r="K146" s="64"/>
      <c r="L146" s="64"/>
      <c r="M146" s="65">
        <v>0</v>
      </c>
      <c r="N146" s="65" t="str">
        <f t="shared" si="2"/>
        <v/>
      </c>
    </row>
    <row r="147" spans="1:14" x14ac:dyDescent="0.25">
      <c r="A147" s="64" t="s">
        <v>865</v>
      </c>
      <c r="B147" s="64" t="s">
        <v>866</v>
      </c>
      <c r="C147" s="64">
        <v>188</v>
      </c>
      <c r="D147" s="64"/>
      <c r="E147" s="64"/>
      <c r="F147" s="64"/>
      <c r="G147" s="64"/>
      <c r="H147" s="64"/>
      <c r="I147" s="64"/>
      <c r="J147" s="64">
        <v>58</v>
      </c>
      <c r="K147" s="64">
        <v>67</v>
      </c>
      <c r="L147" s="64">
        <v>63</v>
      </c>
      <c r="M147" s="65">
        <v>37</v>
      </c>
      <c r="N147" s="65">
        <f t="shared" si="2"/>
        <v>26</v>
      </c>
    </row>
    <row r="148" spans="1:14" x14ac:dyDescent="0.25">
      <c r="A148" s="64" t="s">
        <v>261</v>
      </c>
      <c r="B148" s="64" t="s">
        <v>83</v>
      </c>
      <c r="C148" s="64">
        <v>1136</v>
      </c>
      <c r="D148" s="64">
        <v>152</v>
      </c>
      <c r="E148" s="64">
        <v>232</v>
      </c>
      <c r="F148" s="64">
        <v>225</v>
      </c>
      <c r="G148" s="64">
        <v>199</v>
      </c>
      <c r="H148" s="64">
        <v>175</v>
      </c>
      <c r="I148" s="64">
        <v>153</v>
      </c>
      <c r="J148" s="64"/>
      <c r="K148" s="64"/>
      <c r="L148" s="64"/>
      <c r="M148" s="65">
        <v>0</v>
      </c>
      <c r="N148" s="65" t="str">
        <f t="shared" si="2"/>
        <v/>
      </c>
    </row>
    <row r="149" spans="1:14" x14ac:dyDescent="0.25">
      <c r="A149" s="64" t="s">
        <v>929</v>
      </c>
      <c r="B149" s="64" t="s">
        <v>930</v>
      </c>
      <c r="C149" s="64">
        <v>399</v>
      </c>
      <c r="D149" s="64"/>
      <c r="E149" s="64"/>
      <c r="F149" s="64"/>
      <c r="G149" s="64"/>
      <c r="H149" s="64"/>
      <c r="I149" s="64"/>
      <c r="J149" s="64">
        <v>98</v>
      </c>
      <c r="K149" s="64">
        <v>130</v>
      </c>
      <c r="L149" s="64">
        <v>171</v>
      </c>
      <c r="M149" s="65">
        <v>0</v>
      </c>
      <c r="N149" s="65">
        <f t="shared" si="2"/>
        <v>171</v>
      </c>
    </row>
    <row r="150" spans="1:14" x14ac:dyDescent="0.25">
      <c r="A150" s="64" t="s">
        <v>867</v>
      </c>
      <c r="B150" s="64" t="s">
        <v>868</v>
      </c>
      <c r="C150" s="64">
        <v>290</v>
      </c>
      <c r="D150" s="64">
        <v>66</v>
      </c>
      <c r="E150" s="64">
        <v>40</v>
      </c>
      <c r="F150" s="64">
        <v>61</v>
      </c>
      <c r="G150" s="64">
        <v>48</v>
      </c>
      <c r="H150" s="64">
        <v>44</v>
      </c>
      <c r="I150" s="64">
        <v>23</v>
      </c>
      <c r="J150" s="64">
        <v>8</v>
      </c>
      <c r="K150" s="64"/>
      <c r="L150" s="64"/>
      <c r="M150" s="65">
        <v>0</v>
      </c>
      <c r="N150" s="65" t="str">
        <f t="shared" si="2"/>
        <v/>
      </c>
    </row>
    <row r="151" spans="1:14" x14ac:dyDescent="0.25">
      <c r="A151" s="64" t="s">
        <v>869</v>
      </c>
      <c r="B151" s="64" t="s">
        <v>975</v>
      </c>
      <c r="C151" s="64">
        <v>180</v>
      </c>
      <c r="D151" s="64">
        <v>29</v>
      </c>
      <c r="E151" s="64">
        <v>36</v>
      </c>
      <c r="F151" s="64">
        <v>48</v>
      </c>
      <c r="G151" s="64">
        <v>41</v>
      </c>
      <c r="H151" s="64">
        <v>14</v>
      </c>
      <c r="I151" s="64">
        <v>12</v>
      </c>
      <c r="J151" s="64"/>
      <c r="K151" s="64"/>
      <c r="L151" s="64"/>
      <c r="M151" s="65">
        <v>0</v>
      </c>
      <c r="N151" s="65" t="str">
        <f t="shared" si="2"/>
        <v/>
      </c>
    </row>
    <row r="152" spans="1:14" x14ac:dyDescent="0.25">
      <c r="A152" s="64" t="s">
        <v>870</v>
      </c>
      <c r="B152" s="64" t="s">
        <v>871</v>
      </c>
      <c r="C152" s="64">
        <v>201</v>
      </c>
      <c r="D152" s="64">
        <v>45</v>
      </c>
      <c r="E152" s="64">
        <v>38</v>
      </c>
      <c r="F152" s="64">
        <v>41</v>
      </c>
      <c r="G152" s="64">
        <v>37</v>
      </c>
      <c r="H152" s="64">
        <v>19</v>
      </c>
      <c r="I152" s="64">
        <v>21</v>
      </c>
      <c r="J152" s="64"/>
      <c r="K152" s="64"/>
      <c r="L152" s="64"/>
      <c r="M152" s="65">
        <v>0</v>
      </c>
      <c r="N152" s="65" t="str">
        <f t="shared" si="2"/>
        <v/>
      </c>
    </row>
    <row r="153" spans="1:14" x14ac:dyDescent="0.25">
      <c r="A153" s="64" t="s">
        <v>262</v>
      </c>
      <c r="B153" s="64" t="s">
        <v>710</v>
      </c>
      <c r="C153" s="64">
        <v>485</v>
      </c>
      <c r="D153" s="64">
        <v>76</v>
      </c>
      <c r="E153" s="64">
        <v>89</v>
      </c>
      <c r="F153" s="64">
        <v>85</v>
      </c>
      <c r="G153" s="64">
        <v>73</v>
      </c>
      <c r="H153" s="64">
        <v>82</v>
      </c>
      <c r="I153" s="64">
        <v>61</v>
      </c>
      <c r="J153" s="64"/>
      <c r="K153" s="64"/>
      <c r="L153" s="64"/>
      <c r="M153" s="65">
        <v>0</v>
      </c>
      <c r="N153" s="65" t="str">
        <f t="shared" si="2"/>
        <v/>
      </c>
    </row>
    <row r="154" spans="1:14" x14ac:dyDescent="0.25">
      <c r="A154" s="64" t="s">
        <v>263</v>
      </c>
      <c r="B154" s="64" t="s">
        <v>709</v>
      </c>
      <c r="C154" s="64">
        <v>434</v>
      </c>
      <c r="D154" s="64">
        <v>69</v>
      </c>
      <c r="E154" s="64">
        <v>73</v>
      </c>
      <c r="F154" s="64">
        <v>64</v>
      </c>
      <c r="G154" s="64">
        <v>84</v>
      </c>
      <c r="H154" s="64">
        <v>60</v>
      </c>
      <c r="I154" s="64">
        <v>65</v>
      </c>
      <c r="J154" s="64"/>
      <c r="K154" s="64"/>
      <c r="L154" s="64"/>
      <c r="M154" s="65">
        <v>0</v>
      </c>
      <c r="N154" s="65" t="str">
        <f t="shared" si="2"/>
        <v/>
      </c>
    </row>
    <row r="155" spans="1:14" x14ac:dyDescent="0.25">
      <c r="A155" s="64" t="s">
        <v>264</v>
      </c>
      <c r="B155" s="64" t="s">
        <v>708</v>
      </c>
      <c r="C155" s="64">
        <v>407</v>
      </c>
      <c r="D155" s="64">
        <v>64</v>
      </c>
      <c r="E155" s="64">
        <v>75</v>
      </c>
      <c r="F155" s="64">
        <v>66</v>
      </c>
      <c r="G155" s="64">
        <v>67</v>
      </c>
      <c r="H155" s="64">
        <v>61</v>
      </c>
      <c r="I155" s="64">
        <v>58</v>
      </c>
      <c r="J155" s="64"/>
      <c r="K155" s="64"/>
      <c r="L155" s="64"/>
      <c r="M155" s="65">
        <v>0</v>
      </c>
      <c r="N155" s="65" t="str">
        <f t="shared" si="2"/>
        <v/>
      </c>
    </row>
    <row r="156" spans="1:14" x14ac:dyDescent="0.25">
      <c r="A156" s="64" t="s">
        <v>265</v>
      </c>
      <c r="B156" s="64" t="s">
        <v>108</v>
      </c>
      <c r="C156" s="64">
        <v>639</v>
      </c>
      <c r="D156" s="64">
        <v>116</v>
      </c>
      <c r="E156" s="64">
        <v>144</v>
      </c>
      <c r="F156" s="64">
        <v>137</v>
      </c>
      <c r="G156" s="64">
        <v>103</v>
      </c>
      <c r="H156" s="64">
        <v>72</v>
      </c>
      <c r="I156" s="64">
        <v>67</v>
      </c>
      <c r="J156" s="64"/>
      <c r="K156" s="64"/>
      <c r="L156" s="64"/>
      <c r="M156" s="65">
        <v>0</v>
      </c>
      <c r="N156" s="65" t="str">
        <f t="shared" si="2"/>
        <v/>
      </c>
    </row>
    <row r="157" spans="1:14" x14ac:dyDescent="0.25">
      <c r="A157" s="64" t="s">
        <v>266</v>
      </c>
      <c r="B157" s="64" t="s">
        <v>519</v>
      </c>
      <c r="C157" s="64">
        <v>1176</v>
      </c>
      <c r="D157" s="64">
        <v>110</v>
      </c>
      <c r="E157" s="64">
        <v>128</v>
      </c>
      <c r="F157" s="64">
        <v>127</v>
      </c>
      <c r="G157" s="64">
        <v>138</v>
      </c>
      <c r="H157" s="64">
        <v>118</v>
      </c>
      <c r="I157" s="64">
        <v>155</v>
      </c>
      <c r="J157" s="64">
        <v>130</v>
      </c>
      <c r="K157" s="64">
        <v>133</v>
      </c>
      <c r="L157" s="64">
        <v>117</v>
      </c>
      <c r="M157" s="65">
        <v>61</v>
      </c>
      <c r="N157" s="65">
        <f t="shared" si="2"/>
        <v>56</v>
      </c>
    </row>
    <row r="158" spans="1:14" x14ac:dyDescent="0.25">
      <c r="A158" s="64" t="s">
        <v>267</v>
      </c>
      <c r="B158" s="64" t="s">
        <v>707</v>
      </c>
      <c r="C158" s="64">
        <v>522</v>
      </c>
      <c r="D158" s="64">
        <v>60</v>
      </c>
      <c r="E158" s="64">
        <v>88</v>
      </c>
      <c r="F158" s="64">
        <v>95</v>
      </c>
      <c r="G158" s="64">
        <v>79</v>
      </c>
      <c r="H158" s="64">
        <v>77</v>
      </c>
      <c r="I158" s="64">
        <v>85</v>
      </c>
      <c r="J158" s="64"/>
      <c r="K158" s="64"/>
      <c r="L158" s="64"/>
      <c r="M158" s="65">
        <v>0</v>
      </c>
      <c r="N158" s="65" t="str">
        <f t="shared" si="2"/>
        <v/>
      </c>
    </row>
    <row r="159" spans="1:14" x14ac:dyDescent="0.25">
      <c r="A159" s="64" t="s">
        <v>268</v>
      </c>
      <c r="B159" s="64" t="s">
        <v>706</v>
      </c>
      <c r="C159" s="64">
        <v>908</v>
      </c>
      <c r="D159" s="64">
        <v>103</v>
      </c>
      <c r="E159" s="64">
        <v>134</v>
      </c>
      <c r="F159" s="64">
        <v>150</v>
      </c>
      <c r="G159" s="64">
        <v>159</v>
      </c>
      <c r="H159" s="64">
        <v>166</v>
      </c>
      <c r="I159" s="64">
        <v>177</v>
      </c>
      <c r="J159" s="64"/>
      <c r="K159" s="64"/>
      <c r="L159" s="64"/>
      <c r="M159" s="65">
        <v>0</v>
      </c>
      <c r="N159" s="65" t="str">
        <f t="shared" si="2"/>
        <v/>
      </c>
    </row>
    <row r="160" spans="1:14" x14ac:dyDescent="0.25">
      <c r="A160" s="64" t="s">
        <v>269</v>
      </c>
      <c r="B160" s="64" t="s">
        <v>705</v>
      </c>
      <c r="C160" s="64">
        <v>706</v>
      </c>
      <c r="D160" s="64">
        <v>72</v>
      </c>
      <c r="E160" s="64">
        <v>81</v>
      </c>
      <c r="F160" s="64">
        <v>78</v>
      </c>
      <c r="G160" s="64">
        <v>88</v>
      </c>
      <c r="H160" s="64">
        <v>82</v>
      </c>
      <c r="I160" s="64">
        <v>91</v>
      </c>
      <c r="J160" s="64"/>
      <c r="K160" s="64"/>
      <c r="L160" s="64"/>
      <c r="M160" s="65">
        <v>0</v>
      </c>
      <c r="N160" s="65" t="str">
        <f t="shared" si="2"/>
        <v/>
      </c>
    </row>
    <row r="161" spans="1:14" x14ac:dyDescent="0.25">
      <c r="A161" s="64" t="s">
        <v>270</v>
      </c>
      <c r="B161" s="64" t="s">
        <v>79</v>
      </c>
      <c r="C161" s="64">
        <v>727</v>
      </c>
      <c r="D161" s="64">
        <v>70</v>
      </c>
      <c r="E161" s="64">
        <v>74</v>
      </c>
      <c r="F161" s="64">
        <v>94</v>
      </c>
      <c r="G161" s="64">
        <v>81</v>
      </c>
      <c r="H161" s="64">
        <v>82</v>
      </c>
      <c r="I161" s="64">
        <v>82</v>
      </c>
      <c r="J161" s="64">
        <v>75</v>
      </c>
      <c r="K161" s="64">
        <v>78</v>
      </c>
      <c r="L161" s="64">
        <v>91</v>
      </c>
      <c r="M161" s="65">
        <v>0</v>
      </c>
      <c r="N161" s="65">
        <f t="shared" si="2"/>
        <v>91</v>
      </c>
    </row>
    <row r="162" spans="1:14" x14ac:dyDescent="0.25">
      <c r="A162" s="64" t="s">
        <v>271</v>
      </c>
      <c r="B162" s="64" t="s">
        <v>704</v>
      </c>
      <c r="C162" s="64">
        <v>289</v>
      </c>
      <c r="D162" s="64">
        <v>56</v>
      </c>
      <c r="E162" s="64">
        <v>43</v>
      </c>
      <c r="F162" s="64">
        <v>41</v>
      </c>
      <c r="G162" s="64">
        <v>51</v>
      </c>
      <c r="H162" s="64">
        <v>39</v>
      </c>
      <c r="I162" s="64">
        <v>29</v>
      </c>
      <c r="J162" s="64"/>
      <c r="K162" s="64"/>
      <c r="L162" s="64"/>
      <c r="M162" s="65">
        <v>0</v>
      </c>
      <c r="N162" s="65" t="str">
        <f t="shared" si="2"/>
        <v/>
      </c>
    </row>
    <row r="163" spans="1:14" x14ac:dyDescent="0.25">
      <c r="A163" s="64" t="s">
        <v>272</v>
      </c>
      <c r="B163" s="64" t="s">
        <v>703</v>
      </c>
      <c r="C163" s="64">
        <v>1076</v>
      </c>
      <c r="D163" s="64">
        <v>126</v>
      </c>
      <c r="E163" s="64">
        <v>184</v>
      </c>
      <c r="F163" s="64">
        <v>175</v>
      </c>
      <c r="G163" s="64">
        <v>184</v>
      </c>
      <c r="H163" s="64">
        <v>142</v>
      </c>
      <c r="I163" s="64">
        <v>172</v>
      </c>
      <c r="J163" s="64"/>
      <c r="K163" s="64"/>
      <c r="L163" s="64"/>
      <c r="M163" s="65">
        <v>0</v>
      </c>
      <c r="N163" s="65" t="str">
        <f t="shared" si="2"/>
        <v/>
      </c>
    </row>
    <row r="164" spans="1:14" x14ac:dyDescent="0.25">
      <c r="A164" s="64" t="s">
        <v>273</v>
      </c>
      <c r="B164" s="64" t="s">
        <v>8</v>
      </c>
      <c r="C164" s="64">
        <v>1374</v>
      </c>
      <c r="D164" s="64">
        <v>118</v>
      </c>
      <c r="E164" s="64">
        <v>159</v>
      </c>
      <c r="F164" s="64">
        <v>148</v>
      </c>
      <c r="G164" s="64">
        <v>160</v>
      </c>
      <c r="H164" s="64">
        <v>134</v>
      </c>
      <c r="I164" s="64">
        <v>140</v>
      </c>
      <c r="J164" s="64">
        <v>178</v>
      </c>
      <c r="K164" s="64">
        <v>164</v>
      </c>
      <c r="L164" s="64">
        <v>154</v>
      </c>
      <c r="M164" s="65">
        <v>0</v>
      </c>
      <c r="N164" s="65">
        <f t="shared" si="2"/>
        <v>154</v>
      </c>
    </row>
    <row r="165" spans="1:14" x14ac:dyDescent="0.25">
      <c r="A165" s="64" t="s">
        <v>274</v>
      </c>
      <c r="B165" s="64" t="s">
        <v>702</v>
      </c>
      <c r="C165" s="64">
        <v>347</v>
      </c>
      <c r="D165" s="64">
        <v>45</v>
      </c>
      <c r="E165" s="64">
        <v>39</v>
      </c>
      <c r="F165" s="64">
        <v>58</v>
      </c>
      <c r="G165" s="64">
        <v>60</v>
      </c>
      <c r="H165" s="64">
        <v>48</v>
      </c>
      <c r="I165" s="64">
        <v>44</v>
      </c>
      <c r="J165" s="64"/>
      <c r="K165" s="64"/>
      <c r="L165" s="64"/>
      <c r="M165" s="65">
        <v>0</v>
      </c>
      <c r="N165" s="65" t="str">
        <f t="shared" si="2"/>
        <v/>
      </c>
    </row>
    <row r="166" spans="1:14" x14ac:dyDescent="0.25">
      <c r="A166" s="64" t="s">
        <v>275</v>
      </c>
      <c r="B166" s="64" t="s">
        <v>701</v>
      </c>
      <c r="C166" s="64">
        <v>793</v>
      </c>
      <c r="D166" s="64">
        <v>96</v>
      </c>
      <c r="E166" s="64">
        <v>137</v>
      </c>
      <c r="F166" s="64">
        <v>129</v>
      </c>
      <c r="G166" s="64">
        <v>172</v>
      </c>
      <c r="H166" s="64">
        <v>108</v>
      </c>
      <c r="I166" s="64">
        <v>132</v>
      </c>
      <c r="J166" s="64"/>
      <c r="K166" s="64"/>
      <c r="L166" s="64"/>
      <c r="M166" s="65">
        <v>0</v>
      </c>
      <c r="N166" s="65" t="str">
        <f t="shared" si="2"/>
        <v/>
      </c>
    </row>
    <row r="167" spans="1:14" x14ac:dyDescent="0.25">
      <c r="A167" s="64" t="s">
        <v>276</v>
      </c>
      <c r="B167" s="64" t="s">
        <v>700</v>
      </c>
      <c r="C167" s="64">
        <v>461</v>
      </c>
      <c r="D167" s="64">
        <v>52</v>
      </c>
      <c r="E167" s="64">
        <v>81</v>
      </c>
      <c r="F167" s="64">
        <v>67</v>
      </c>
      <c r="G167" s="64">
        <v>75</v>
      </c>
      <c r="H167" s="64">
        <v>66</v>
      </c>
      <c r="I167" s="64">
        <v>82</v>
      </c>
      <c r="J167" s="64"/>
      <c r="K167" s="64"/>
      <c r="L167" s="64"/>
      <c r="M167" s="65">
        <v>0</v>
      </c>
      <c r="N167" s="65" t="str">
        <f t="shared" si="2"/>
        <v/>
      </c>
    </row>
    <row r="168" spans="1:14" x14ac:dyDescent="0.25">
      <c r="A168" s="64" t="s">
        <v>277</v>
      </c>
      <c r="B168" s="64" t="s">
        <v>699</v>
      </c>
      <c r="C168" s="64">
        <v>871</v>
      </c>
      <c r="D168" s="64">
        <v>62</v>
      </c>
      <c r="E168" s="64">
        <v>83</v>
      </c>
      <c r="F168" s="64">
        <v>106</v>
      </c>
      <c r="G168" s="64">
        <v>78</v>
      </c>
      <c r="H168" s="64">
        <v>80</v>
      </c>
      <c r="I168" s="64">
        <v>99</v>
      </c>
      <c r="J168" s="64">
        <v>103</v>
      </c>
      <c r="K168" s="64">
        <v>101</v>
      </c>
      <c r="L168" s="64">
        <v>139</v>
      </c>
      <c r="M168" s="65">
        <v>0</v>
      </c>
      <c r="N168" s="65">
        <f t="shared" si="2"/>
        <v>139</v>
      </c>
    </row>
    <row r="169" spans="1:14" x14ac:dyDescent="0.25">
      <c r="A169" s="64" t="s">
        <v>278</v>
      </c>
      <c r="B169" s="64" t="s">
        <v>698</v>
      </c>
      <c r="C169" s="64">
        <v>685</v>
      </c>
      <c r="D169" s="64">
        <v>103</v>
      </c>
      <c r="E169" s="64">
        <v>108</v>
      </c>
      <c r="F169" s="64">
        <v>122</v>
      </c>
      <c r="G169" s="64">
        <v>95</v>
      </c>
      <c r="H169" s="64">
        <v>95</v>
      </c>
      <c r="I169" s="64">
        <v>111</v>
      </c>
      <c r="J169" s="64"/>
      <c r="K169" s="64"/>
      <c r="L169" s="64"/>
      <c r="M169" s="65">
        <v>0</v>
      </c>
      <c r="N169" s="65" t="str">
        <f t="shared" si="2"/>
        <v/>
      </c>
    </row>
    <row r="170" spans="1:14" x14ac:dyDescent="0.25">
      <c r="A170" s="64" t="s">
        <v>279</v>
      </c>
      <c r="B170" s="64" t="s">
        <v>962</v>
      </c>
      <c r="C170" s="64">
        <v>528</v>
      </c>
      <c r="D170" s="64">
        <v>71</v>
      </c>
      <c r="E170" s="64">
        <v>60</v>
      </c>
      <c r="F170" s="64">
        <v>64</v>
      </c>
      <c r="G170" s="64">
        <v>77</v>
      </c>
      <c r="H170" s="64">
        <v>64</v>
      </c>
      <c r="I170" s="64">
        <v>42</v>
      </c>
      <c r="J170" s="64">
        <v>61</v>
      </c>
      <c r="K170" s="64">
        <v>39</v>
      </c>
      <c r="L170" s="64">
        <v>22</v>
      </c>
      <c r="M170" s="65">
        <v>0</v>
      </c>
      <c r="N170" s="65">
        <f t="shared" si="2"/>
        <v>22</v>
      </c>
    </row>
    <row r="171" spans="1:14" x14ac:dyDescent="0.25">
      <c r="A171" s="64" t="s">
        <v>280</v>
      </c>
      <c r="B171" s="64" t="s">
        <v>697</v>
      </c>
      <c r="C171" s="64">
        <v>361</v>
      </c>
      <c r="D171" s="64">
        <v>67</v>
      </c>
      <c r="E171" s="64">
        <v>66</v>
      </c>
      <c r="F171" s="64">
        <v>70</v>
      </c>
      <c r="G171" s="64">
        <v>65</v>
      </c>
      <c r="H171" s="64">
        <v>44</v>
      </c>
      <c r="I171" s="64">
        <v>27</v>
      </c>
      <c r="J171" s="64"/>
      <c r="K171" s="64"/>
      <c r="L171" s="64"/>
      <c r="M171" s="65">
        <v>0</v>
      </c>
      <c r="N171" s="65" t="str">
        <f t="shared" si="2"/>
        <v/>
      </c>
    </row>
    <row r="172" spans="1:14" x14ac:dyDescent="0.25">
      <c r="A172" s="64" t="s">
        <v>281</v>
      </c>
      <c r="B172" s="64" t="s">
        <v>963</v>
      </c>
      <c r="C172" s="64">
        <v>637</v>
      </c>
      <c r="D172" s="64">
        <v>84</v>
      </c>
      <c r="E172" s="64">
        <v>75</v>
      </c>
      <c r="F172" s="64">
        <v>67</v>
      </c>
      <c r="G172" s="64">
        <v>72</v>
      </c>
      <c r="H172" s="64">
        <v>58</v>
      </c>
      <c r="I172" s="64">
        <v>59</v>
      </c>
      <c r="J172" s="64">
        <v>70</v>
      </c>
      <c r="K172" s="64">
        <v>72</v>
      </c>
      <c r="L172" s="64">
        <v>41</v>
      </c>
      <c r="M172" s="65">
        <v>0</v>
      </c>
      <c r="N172" s="65">
        <f t="shared" si="2"/>
        <v>41</v>
      </c>
    </row>
    <row r="173" spans="1:14" x14ac:dyDescent="0.25">
      <c r="A173" s="64" t="s">
        <v>282</v>
      </c>
      <c r="B173" s="64" t="s">
        <v>109</v>
      </c>
      <c r="C173" s="64">
        <v>656</v>
      </c>
      <c r="D173" s="64">
        <v>109</v>
      </c>
      <c r="E173" s="64">
        <v>104</v>
      </c>
      <c r="F173" s="64">
        <v>99</v>
      </c>
      <c r="G173" s="64">
        <v>88</v>
      </c>
      <c r="H173" s="64">
        <v>96</v>
      </c>
      <c r="I173" s="64">
        <v>88</v>
      </c>
      <c r="J173" s="64">
        <v>72</v>
      </c>
      <c r="K173" s="64"/>
      <c r="L173" s="64"/>
      <c r="M173" s="65">
        <v>0</v>
      </c>
      <c r="N173" s="65" t="str">
        <f t="shared" si="2"/>
        <v/>
      </c>
    </row>
    <row r="174" spans="1:14" x14ac:dyDescent="0.25">
      <c r="A174" s="64" t="s">
        <v>283</v>
      </c>
      <c r="B174" s="64" t="s">
        <v>110</v>
      </c>
      <c r="C174" s="64">
        <v>2252</v>
      </c>
      <c r="D174" s="64">
        <v>204</v>
      </c>
      <c r="E174" s="64">
        <v>219</v>
      </c>
      <c r="F174" s="64">
        <v>225</v>
      </c>
      <c r="G174" s="64">
        <v>256</v>
      </c>
      <c r="H174" s="64">
        <v>248</v>
      </c>
      <c r="I174" s="64">
        <v>269</v>
      </c>
      <c r="J174" s="64">
        <v>270</v>
      </c>
      <c r="K174" s="64">
        <v>290</v>
      </c>
      <c r="L174" s="64">
        <v>271</v>
      </c>
      <c r="M174" s="65">
        <v>0</v>
      </c>
      <c r="N174" s="65">
        <f t="shared" si="2"/>
        <v>271</v>
      </c>
    </row>
    <row r="175" spans="1:14" x14ac:dyDescent="0.25">
      <c r="A175" s="64" t="s">
        <v>284</v>
      </c>
      <c r="B175" s="64" t="s">
        <v>111</v>
      </c>
      <c r="C175" s="64">
        <v>1412</v>
      </c>
      <c r="D175" s="64">
        <v>154</v>
      </c>
      <c r="E175" s="64">
        <v>185</v>
      </c>
      <c r="F175" s="64">
        <v>173</v>
      </c>
      <c r="G175" s="64">
        <v>166</v>
      </c>
      <c r="H175" s="64">
        <v>176</v>
      </c>
      <c r="I175" s="64">
        <v>158</v>
      </c>
      <c r="J175" s="64">
        <v>154</v>
      </c>
      <c r="K175" s="64">
        <v>131</v>
      </c>
      <c r="L175" s="64">
        <v>115</v>
      </c>
      <c r="M175" s="65">
        <v>22</v>
      </c>
      <c r="N175" s="65">
        <f t="shared" si="2"/>
        <v>93</v>
      </c>
    </row>
    <row r="176" spans="1:14" x14ac:dyDescent="0.25">
      <c r="A176" s="64" t="s">
        <v>285</v>
      </c>
      <c r="B176" s="64" t="s">
        <v>696</v>
      </c>
      <c r="C176" s="64">
        <v>661</v>
      </c>
      <c r="D176" s="64">
        <v>122</v>
      </c>
      <c r="E176" s="64">
        <v>106</v>
      </c>
      <c r="F176" s="64">
        <v>100</v>
      </c>
      <c r="G176" s="64">
        <v>97</v>
      </c>
      <c r="H176" s="64">
        <v>96</v>
      </c>
      <c r="I176" s="64">
        <v>77</v>
      </c>
      <c r="J176" s="64"/>
      <c r="K176" s="64"/>
      <c r="L176" s="64"/>
      <c r="M176" s="65">
        <v>0</v>
      </c>
      <c r="N176" s="65" t="str">
        <f t="shared" si="2"/>
        <v/>
      </c>
    </row>
    <row r="177" spans="1:14" x14ac:dyDescent="0.25">
      <c r="A177" s="64" t="s">
        <v>286</v>
      </c>
      <c r="B177" s="64" t="s">
        <v>695</v>
      </c>
      <c r="C177" s="64">
        <v>649</v>
      </c>
      <c r="D177" s="64">
        <v>115</v>
      </c>
      <c r="E177" s="64">
        <v>110</v>
      </c>
      <c r="F177" s="64">
        <v>95</v>
      </c>
      <c r="G177" s="64">
        <v>104</v>
      </c>
      <c r="H177" s="64">
        <v>91</v>
      </c>
      <c r="I177" s="64">
        <v>93</v>
      </c>
      <c r="J177" s="64"/>
      <c r="K177" s="64"/>
      <c r="L177" s="64"/>
      <c r="M177" s="65">
        <v>0</v>
      </c>
      <c r="N177" s="65" t="str">
        <f t="shared" si="2"/>
        <v/>
      </c>
    </row>
    <row r="178" spans="1:14" x14ac:dyDescent="0.25">
      <c r="A178" s="64" t="s">
        <v>287</v>
      </c>
      <c r="B178" s="64" t="s">
        <v>694</v>
      </c>
      <c r="C178" s="64">
        <v>1068</v>
      </c>
      <c r="D178" s="64">
        <v>171</v>
      </c>
      <c r="E178" s="64">
        <v>184</v>
      </c>
      <c r="F178" s="64">
        <v>166</v>
      </c>
      <c r="G178" s="64">
        <v>171</v>
      </c>
      <c r="H178" s="64">
        <v>168</v>
      </c>
      <c r="I178" s="64">
        <v>172</v>
      </c>
      <c r="J178" s="64"/>
      <c r="K178" s="64"/>
      <c r="L178" s="64"/>
      <c r="M178" s="65">
        <v>0</v>
      </c>
      <c r="N178" s="65" t="str">
        <f t="shared" si="2"/>
        <v/>
      </c>
    </row>
    <row r="179" spans="1:14" x14ac:dyDescent="0.25">
      <c r="A179" s="64" t="s">
        <v>288</v>
      </c>
      <c r="B179" s="64" t="s">
        <v>693</v>
      </c>
      <c r="C179" s="64">
        <v>329</v>
      </c>
      <c r="D179" s="64">
        <v>47</v>
      </c>
      <c r="E179" s="64">
        <v>61</v>
      </c>
      <c r="F179" s="64">
        <v>51</v>
      </c>
      <c r="G179" s="64">
        <v>54</v>
      </c>
      <c r="H179" s="64">
        <v>45</v>
      </c>
      <c r="I179" s="64">
        <v>52</v>
      </c>
      <c r="J179" s="64"/>
      <c r="K179" s="64"/>
      <c r="L179" s="64"/>
      <c r="M179" s="65">
        <v>0</v>
      </c>
      <c r="N179" s="65" t="str">
        <f t="shared" si="2"/>
        <v/>
      </c>
    </row>
    <row r="180" spans="1:14" x14ac:dyDescent="0.25">
      <c r="A180" s="64" t="s">
        <v>289</v>
      </c>
      <c r="B180" s="64" t="s">
        <v>872</v>
      </c>
      <c r="C180" s="64">
        <v>434</v>
      </c>
      <c r="D180" s="64">
        <v>53</v>
      </c>
      <c r="E180" s="64">
        <v>56</v>
      </c>
      <c r="F180" s="64">
        <v>47</v>
      </c>
      <c r="G180" s="64">
        <v>51</v>
      </c>
      <c r="H180" s="64">
        <v>51</v>
      </c>
      <c r="I180" s="64">
        <v>48</v>
      </c>
      <c r="J180" s="64">
        <v>45</v>
      </c>
      <c r="K180" s="64">
        <v>35</v>
      </c>
      <c r="L180" s="64">
        <v>28</v>
      </c>
      <c r="M180" s="65">
        <v>0</v>
      </c>
      <c r="N180" s="65">
        <f t="shared" si="2"/>
        <v>28</v>
      </c>
    </row>
    <row r="181" spans="1:14" x14ac:dyDescent="0.25">
      <c r="A181" s="64" t="s">
        <v>290</v>
      </c>
      <c r="B181" s="64" t="s">
        <v>692</v>
      </c>
      <c r="C181" s="64">
        <v>348</v>
      </c>
      <c r="D181" s="64">
        <v>43</v>
      </c>
      <c r="E181" s="64">
        <v>60</v>
      </c>
      <c r="F181" s="64">
        <v>58</v>
      </c>
      <c r="G181" s="64">
        <v>49</v>
      </c>
      <c r="H181" s="64">
        <v>56</v>
      </c>
      <c r="I181" s="64">
        <v>52</v>
      </c>
      <c r="J181" s="64"/>
      <c r="K181" s="64"/>
      <c r="L181" s="64"/>
      <c r="M181" s="65">
        <v>0</v>
      </c>
      <c r="N181" s="65" t="str">
        <f t="shared" si="2"/>
        <v/>
      </c>
    </row>
    <row r="182" spans="1:14" x14ac:dyDescent="0.25">
      <c r="A182" s="64" t="s">
        <v>291</v>
      </c>
      <c r="B182" s="64" t="s">
        <v>691</v>
      </c>
      <c r="C182" s="64">
        <v>552</v>
      </c>
      <c r="D182" s="64">
        <v>52</v>
      </c>
      <c r="E182" s="64">
        <v>77</v>
      </c>
      <c r="F182" s="64">
        <v>94</v>
      </c>
      <c r="G182" s="64">
        <v>112</v>
      </c>
      <c r="H182" s="64">
        <v>104</v>
      </c>
      <c r="I182" s="64">
        <v>95</v>
      </c>
      <c r="J182" s="64"/>
      <c r="K182" s="64"/>
      <c r="L182" s="64"/>
      <c r="M182" s="65">
        <v>0</v>
      </c>
      <c r="N182" s="65" t="str">
        <f t="shared" si="2"/>
        <v/>
      </c>
    </row>
    <row r="183" spans="1:14" x14ac:dyDescent="0.25">
      <c r="A183" s="64" t="s">
        <v>292</v>
      </c>
      <c r="B183" s="64" t="s">
        <v>690</v>
      </c>
      <c r="C183" s="64">
        <v>573</v>
      </c>
      <c r="D183" s="64">
        <v>96</v>
      </c>
      <c r="E183" s="64">
        <v>84</v>
      </c>
      <c r="F183" s="64">
        <v>76</v>
      </c>
      <c r="G183" s="64">
        <v>96</v>
      </c>
      <c r="H183" s="64">
        <v>74</v>
      </c>
      <c r="I183" s="64">
        <v>71</v>
      </c>
      <c r="J183" s="64"/>
      <c r="K183" s="64"/>
      <c r="L183" s="64"/>
      <c r="M183" s="65">
        <v>0</v>
      </c>
      <c r="N183" s="65" t="str">
        <f t="shared" si="2"/>
        <v/>
      </c>
    </row>
    <row r="184" spans="1:14" x14ac:dyDescent="0.25">
      <c r="A184" s="64" t="s">
        <v>293</v>
      </c>
      <c r="B184" s="64" t="s">
        <v>689</v>
      </c>
      <c r="C184" s="64">
        <v>532</v>
      </c>
      <c r="D184" s="64">
        <v>79</v>
      </c>
      <c r="E184" s="64">
        <v>78</v>
      </c>
      <c r="F184" s="64">
        <v>79</v>
      </c>
      <c r="G184" s="64">
        <v>94</v>
      </c>
      <c r="H184" s="64">
        <v>71</v>
      </c>
      <c r="I184" s="64">
        <v>79</v>
      </c>
      <c r="J184" s="64"/>
      <c r="K184" s="64"/>
      <c r="L184" s="64"/>
      <c r="M184" s="65">
        <v>0</v>
      </c>
      <c r="N184" s="65" t="str">
        <f t="shared" si="2"/>
        <v/>
      </c>
    </row>
    <row r="185" spans="1:14" x14ac:dyDescent="0.25">
      <c r="A185" s="64" t="s">
        <v>688</v>
      </c>
      <c r="B185" s="64" t="s">
        <v>687</v>
      </c>
      <c r="C185" s="64">
        <v>307</v>
      </c>
      <c r="D185" s="64">
        <v>37</v>
      </c>
      <c r="E185" s="64">
        <v>58</v>
      </c>
      <c r="F185" s="64">
        <v>61</v>
      </c>
      <c r="G185" s="64">
        <v>51</v>
      </c>
      <c r="H185" s="64">
        <v>49</v>
      </c>
      <c r="I185" s="64">
        <v>51</v>
      </c>
      <c r="J185" s="64"/>
      <c r="K185" s="64"/>
      <c r="L185" s="64"/>
      <c r="M185" s="65">
        <v>0</v>
      </c>
      <c r="N185" s="65" t="str">
        <f t="shared" si="2"/>
        <v/>
      </c>
    </row>
    <row r="186" spans="1:14" x14ac:dyDescent="0.25">
      <c r="A186" s="64" t="s">
        <v>294</v>
      </c>
      <c r="B186" s="64" t="s">
        <v>686</v>
      </c>
      <c r="C186" s="64">
        <v>512</v>
      </c>
      <c r="D186" s="64">
        <v>77</v>
      </c>
      <c r="E186" s="64">
        <v>75</v>
      </c>
      <c r="F186" s="64">
        <v>84</v>
      </c>
      <c r="G186" s="64">
        <v>90</v>
      </c>
      <c r="H186" s="64">
        <v>91</v>
      </c>
      <c r="I186" s="64">
        <v>65</v>
      </c>
      <c r="J186" s="64"/>
      <c r="K186" s="64"/>
      <c r="L186" s="64"/>
      <c r="M186" s="65">
        <v>0</v>
      </c>
      <c r="N186" s="65" t="str">
        <f t="shared" si="2"/>
        <v/>
      </c>
    </row>
    <row r="187" spans="1:14" x14ac:dyDescent="0.25">
      <c r="A187" s="64" t="s">
        <v>1389</v>
      </c>
      <c r="B187" s="64" t="s">
        <v>1390</v>
      </c>
      <c r="C187" s="64">
        <v>108</v>
      </c>
      <c r="D187" s="64">
        <v>52</v>
      </c>
      <c r="E187" s="64">
        <v>29</v>
      </c>
      <c r="F187" s="64">
        <v>27</v>
      </c>
      <c r="G187" s="64"/>
      <c r="H187" s="64"/>
      <c r="I187" s="64"/>
      <c r="J187" s="64"/>
      <c r="K187" s="64"/>
      <c r="L187" s="64"/>
      <c r="M187" s="65">
        <v>0</v>
      </c>
      <c r="N187" s="65" t="str">
        <f t="shared" si="2"/>
        <v/>
      </c>
    </row>
    <row r="188" spans="1:14" x14ac:dyDescent="0.25">
      <c r="A188" s="64" t="s">
        <v>873</v>
      </c>
      <c r="B188" s="64" t="s">
        <v>874</v>
      </c>
      <c r="C188" s="64">
        <v>663</v>
      </c>
      <c r="D188" s="64">
        <v>144</v>
      </c>
      <c r="E188" s="64">
        <v>150</v>
      </c>
      <c r="F188" s="64">
        <v>135</v>
      </c>
      <c r="G188" s="64">
        <v>89</v>
      </c>
      <c r="H188" s="64">
        <v>74</v>
      </c>
      <c r="I188" s="64">
        <v>71</v>
      </c>
      <c r="J188" s="64"/>
      <c r="K188" s="64"/>
      <c r="L188" s="64"/>
      <c r="M188" s="65">
        <v>0</v>
      </c>
      <c r="N188" s="65" t="str">
        <f t="shared" si="2"/>
        <v/>
      </c>
    </row>
    <row r="189" spans="1:14" x14ac:dyDescent="0.25">
      <c r="A189" s="64" t="s">
        <v>295</v>
      </c>
      <c r="B189" s="64" t="s">
        <v>685</v>
      </c>
      <c r="C189" s="64">
        <v>606</v>
      </c>
      <c r="D189" s="64">
        <v>96</v>
      </c>
      <c r="E189" s="64">
        <v>88</v>
      </c>
      <c r="F189" s="64">
        <v>98</v>
      </c>
      <c r="G189" s="64">
        <v>97</v>
      </c>
      <c r="H189" s="64">
        <v>79</v>
      </c>
      <c r="I189" s="64">
        <v>81</v>
      </c>
      <c r="J189" s="64">
        <v>33</v>
      </c>
      <c r="K189" s="64"/>
      <c r="L189" s="64"/>
      <c r="M189" s="65">
        <v>0</v>
      </c>
      <c r="N189" s="65" t="str">
        <f t="shared" si="2"/>
        <v/>
      </c>
    </row>
    <row r="190" spans="1:14" x14ac:dyDescent="0.25">
      <c r="A190" s="64" t="s">
        <v>684</v>
      </c>
      <c r="B190" s="64" t="s">
        <v>520</v>
      </c>
      <c r="C190" s="64">
        <v>1831</v>
      </c>
      <c r="D190" s="64">
        <v>207</v>
      </c>
      <c r="E190" s="64">
        <v>246</v>
      </c>
      <c r="F190" s="64">
        <v>249</v>
      </c>
      <c r="G190" s="64">
        <v>250</v>
      </c>
      <c r="H190" s="64">
        <v>210</v>
      </c>
      <c r="I190" s="64">
        <v>170</v>
      </c>
      <c r="J190" s="64">
        <v>178</v>
      </c>
      <c r="K190" s="64">
        <v>143</v>
      </c>
      <c r="L190" s="64">
        <v>143</v>
      </c>
      <c r="M190" s="65">
        <v>1</v>
      </c>
      <c r="N190" s="65">
        <f t="shared" si="2"/>
        <v>142</v>
      </c>
    </row>
    <row r="191" spans="1:14" x14ac:dyDescent="0.25">
      <c r="A191" s="64" t="s">
        <v>296</v>
      </c>
      <c r="B191" s="64" t="s">
        <v>683</v>
      </c>
      <c r="C191" s="64">
        <v>889</v>
      </c>
      <c r="D191" s="64">
        <v>128</v>
      </c>
      <c r="E191" s="64">
        <v>154</v>
      </c>
      <c r="F191" s="64">
        <v>157</v>
      </c>
      <c r="G191" s="64">
        <v>169</v>
      </c>
      <c r="H191" s="64">
        <v>136</v>
      </c>
      <c r="I191" s="64">
        <v>145</v>
      </c>
      <c r="J191" s="64"/>
      <c r="K191" s="64"/>
      <c r="L191" s="64"/>
      <c r="M191" s="65">
        <v>0</v>
      </c>
      <c r="N191" s="65" t="str">
        <f t="shared" si="2"/>
        <v/>
      </c>
    </row>
    <row r="192" spans="1:14" x14ac:dyDescent="0.25">
      <c r="A192" s="64" t="s">
        <v>682</v>
      </c>
      <c r="B192" s="64" t="s">
        <v>513</v>
      </c>
      <c r="C192" s="64">
        <v>143</v>
      </c>
      <c r="D192" s="64">
        <v>21</v>
      </c>
      <c r="E192" s="64">
        <v>18</v>
      </c>
      <c r="F192" s="64">
        <v>17</v>
      </c>
      <c r="G192" s="64"/>
      <c r="H192" s="64"/>
      <c r="I192" s="64"/>
      <c r="J192" s="64"/>
      <c r="K192" s="64"/>
      <c r="L192" s="64"/>
      <c r="M192" s="65">
        <v>0</v>
      </c>
      <c r="N192" s="65" t="str">
        <f t="shared" si="2"/>
        <v/>
      </c>
    </row>
    <row r="193" spans="1:14" x14ac:dyDescent="0.25">
      <c r="A193" s="64" t="s">
        <v>297</v>
      </c>
      <c r="B193" s="64" t="s">
        <v>976</v>
      </c>
      <c r="C193" s="64">
        <v>397</v>
      </c>
      <c r="D193" s="64">
        <v>60</v>
      </c>
      <c r="E193" s="64">
        <v>69</v>
      </c>
      <c r="F193" s="64">
        <v>68</v>
      </c>
      <c r="G193" s="64">
        <v>63</v>
      </c>
      <c r="H193" s="64">
        <v>57</v>
      </c>
      <c r="I193" s="64">
        <v>51</v>
      </c>
      <c r="J193" s="64"/>
      <c r="K193" s="64"/>
      <c r="L193" s="64"/>
      <c r="M193" s="65">
        <v>0</v>
      </c>
      <c r="N193" s="65" t="str">
        <f t="shared" si="2"/>
        <v/>
      </c>
    </row>
    <row r="194" spans="1:14" x14ac:dyDescent="0.25">
      <c r="A194" s="64" t="s">
        <v>681</v>
      </c>
      <c r="B194" s="64" t="s">
        <v>843</v>
      </c>
      <c r="C194" s="64">
        <v>399</v>
      </c>
      <c r="D194" s="64">
        <v>72</v>
      </c>
      <c r="E194" s="64">
        <v>72</v>
      </c>
      <c r="F194" s="64">
        <v>69</v>
      </c>
      <c r="G194" s="64">
        <v>54</v>
      </c>
      <c r="H194" s="64">
        <v>42</v>
      </c>
      <c r="I194" s="64">
        <v>22</v>
      </c>
      <c r="J194" s="64"/>
      <c r="K194" s="64"/>
      <c r="L194" s="64"/>
      <c r="M194" s="65">
        <v>0</v>
      </c>
      <c r="N194" s="65" t="str">
        <f t="shared" si="2"/>
        <v/>
      </c>
    </row>
    <row r="195" spans="1:14" x14ac:dyDescent="0.25">
      <c r="A195" s="64" t="s">
        <v>298</v>
      </c>
      <c r="B195" s="64" t="s">
        <v>680</v>
      </c>
      <c r="C195" s="64">
        <v>518</v>
      </c>
      <c r="D195" s="64">
        <v>84</v>
      </c>
      <c r="E195" s="64">
        <v>87</v>
      </c>
      <c r="F195" s="64">
        <v>82</v>
      </c>
      <c r="G195" s="64">
        <v>84</v>
      </c>
      <c r="H195" s="64">
        <v>90</v>
      </c>
      <c r="I195" s="64">
        <v>72</v>
      </c>
      <c r="J195" s="64"/>
      <c r="K195" s="64"/>
      <c r="L195" s="64"/>
      <c r="M195" s="65">
        <v>0</v>
      </c>
      <c r="N195" s="65" t="str">
        <f t="shared" si="2"/>
        <v/>
      </c>
    </row>
    <row r="196" spans="1:14" x14ac:dyDescent="0.25">
      <c r="A196" s="64" t="s">
        <v>299</v>
      </c>
      <c r="B196" s="64" t="s">
        <v>679</v>
      </c>
      <c r="C196" s="64">
        <v>375</v>
      </c>
      <c r="D196" s="64">
        <v>60</v>
      </c>
      <c r="E196" s="64">
        <v>64</v>
      </c>
      <c r="F196" s="64">
        <v>71</v>
      </c>
      <c r="G196" s="64">
        <v>69</v>
      </c>
      <c r="H196" s="64">
        <v>46</v>
      </c>
      <c r="I196" s="64">
        <v>48</v>
      </c>
      <c r="J196" s="64"/>
      <c r="K196" s="64"/>
      <c r="L196" s="64"/>
      <c r="M196" s="65">
        <v>0</v>
      </c>
      <c r="N196" s="65" t="str">
        <f t="shared" ref="N196:N259" si="3">IF(L196="","",L196-M196)</f>
        <v/>
      </c>
    </row>
    <row r="197" spans="1:14" x14ac:dyDescent="0.25">
      <c r="A197" s="64" t="s">
        <v>300</v>
      </c>
      <c r="B197" s="64" t="s">
        <v>678</v>
      </c>
      <c r="C197" s="64">
        <v>412</v>
      </c>
      <c r="D197" s="64">
        <v>68</v>
      </c>
      <c r="E197" s="64">
        <v>70</v>
      </c>
      <c r="F197" s="64">
        <v>73</v>
      </c>
      <c r="G197" s="64">
        <v>59</v>
      </c>
      <c r="H197" s="64">
        <v>52</v>
      </c>
      <c r="I197" s="64">
        <v>48</v>
      </c>
      <c r="J197" s="64"/>
      <c r="K197" s="64"/>
      <c r="L197" s="64"/>
      <c r="M197" s="65">
        <v>0</v>
      </c>
      <c r="N197" s="65" t="str">
        <f t="shared" si="3"/>
        <v/>
      </c>
    </row>
    <row r="198" spans="1:14" x14ac:dyDescent="0.25">
      <c r="A198" s="64" t="s">
        <v>301</v>
      </c>
      <c r="B198" s="64" t="s">
        <v>677</v>
      </c>
      <c r="C198" s="64">
        <v>641</v>
      </c>
      <c r="D198" s="64">
        <v>78</v>
      </c>
      <c r="E198" s="64">
        <v>94</v>
      </c>
      <c r="F198" s="64">
        <v>87</v>
      </c>
      <c r="G198" s="64">
        <v>119</v>
      </c>
      <c r="H198" s="64">
        <v>100</v>
      </c>
      <c r="I198" s="64">
        <v>120</v>
      </c>
      <c r="J198" s="64"/>
      <c r="K198" s="64"/>
      <c r="L198" s="64"/>
      <c r="M198" s="65">
        <v>0</v>
      </c>
      <c r="N198" s="65" t="str">
        <f t="shared" si="3"/>
        <v/>
      </c>
    </row>
    <row r="199" spans="1:14" x14ac:dyDescent="0.25">
      <c r="A199" s="64" t="s">
        <v>302</v>
      </c>
      <c r="B199" s="64" t="s">
        <v>676</v>
      </c>
      <c r="C199" s="64">
        <v>751</v>
      </c>
      <c r="D199" s="64">
        <v>94</v>
      </c>
      <c r="E199" s="64">
        <v>97</v>
      </c>
      <c r="F199" s="64">
        <v>107</v>
      </c>
      <c r="G199" s="64">
        <v>154</v>
      </c>
      <c r="H199" s="64">
        <v>118</v>
      </c>
      <c r="I199" s="64">
        <v>141</v>
      </c>
      <c r="J199" s="64"/>
      <c r="K199" s="64"/>
      <c r="L199" s="64"/>
      <c r="M199" s="65">
        <v>0</v>
      </c>
      <c r="N199" s="65" t="str">
        <f t="shared" si="3"/>
        <v/>
      </c>
    </row>
    <row r="200" spans="1:14" x14ac:dyDescent="0.25">
      <c r="A200" s="64" t="s">
        <v>303</v>
      </c>
      <c r="B200" s="64" t="s">
        <v>675</v>
      </c>
      <c r="C200" s="64">
        <v>672</v>
      </c>
      <c r="D200" s="64">
        <v>79</v>
      </c>
      <c r="E200" s="64">
        <v>90</v>
      </c>
      <c r="F200" s="64">
        <v>102</v>
      </c>
      <c r="G200" s="64">
        <v>129</v>
      </c>
      <c r="H200" s="64">
        <v>111</v>
      </c>
      <c r="I200" s="64">
        <v>122</v>
      </c>
      <c r="J200" s="64"/>
      <c r="K200" s="64"/>
      <c r="L200" s="64"/>
      <c r="M200" s="65">
        <v>0</v>
      </c>
      <c r="N200" s="65" t="str">
        <f t="shared" si="3"/>
        <v/>
      </c>
    </row>
    <row r="201" spans="1:14" x14ac:dyDescent="0.25">
      <c r="A201" s="64" t="s">
        <v>304</v>
      </c>
      <c r="B201" s="64" t="s">
        <v>674</v>
      </c>
      <c r="C201" s="64">
        <v>1018</v>
      </c>
      <c r="D201" s="64">
        <v>160</v>
      </c>
      <c r="E201" s="64">
        <v>158</v>
      </c>
      <c r="F201" s="64">
        <v>191</v>
      </c>
      <c r="G201" s="64">
        <v>149</v>
      </c>
      <c r="H201" s="64">
        <v>162</v>
      </c>
      <c r="I201" s="64">
        <v>167</v>
      </c>
      <c r="J201" s="64"/>
      <c r="K201" s="64"/>
      <c r="L201" s="64"/>
      <c r="M201" s="65">
        <v>0</v>
      </c>
      <c r="N201" s="65" t="str">
        <f t="shared" si="3"/>
        <v/>
      </c>
    </row>
    <row r="202" spans="1:14" x14ac:dyDescent="0.25">
      <c r="A202" s="64" t="s">
        <v>305</v>
      </c>
      <c r="B202" s="64" t="s">
        <v>673</v>
      </c>
      <c r="C202" s="64">
        <v>344</v>
      </c>
      <c r="D202" s="64">
        <v>58</v>
      </c>
      <c r="E202" s="64">
        <v>46</v>
      </c>
      <c r="F202" s="64">
        <v>58</v>
      </c>
      <c r="G202" s="64">
        <v>58</v>
      </c>
      <c r="H202" s="64">
        <v>35</v>
      </c>
      <c r="I202" s="64">
        <v>52</v>
      </c>
      <c r="J202" s="64"/>
      <c r="K202" s="64"/>
      <c r="L202" s="64"/>
      <c r="M202" s="65">
        <v>0</v>
      </c>
      <c r="N202" s="65" t="str">
        <f t="shared" si="3"/>
        <v/>
      </c>
    </row>
    <row r="203" spans="1:14" x14ac:dyDescent="0.25">
      <c r="A203" s="64" t="s">
        <v>306</v>
      </c>
      <c r="B203" s="64" t="s">
        <v>672</v>
      </c>
      <c r="C203" s="64">
        <v>367</v>
      </c>
      <c r="D203" s="64">
        <v>71</v>
      </c>
      <c r="E203" s="64">
        <v>59</v>
      </c>
      <c r="F203" s="64">
        <v>64</v>
      </c>
      <c r="G203" s="64">
        <v>59</v>
      </c>
      <c r="H203" s="64">
        <v>52</v>
      </c>
      <c r="I203" s="64">
        <v>44</v>
      </c>
      <c r="J203" s="64"/>
      <c r="K203" s="64"/>
      <c r="L203" s="64"/>
      <c r="M203" s="65">
        <v>0</v>
      </c>
      <c r="N203" s="65" t="str">
        <f t="shared" si="3"/>
        <v/>
      </c>
    </row>
    <row r="204" spans="1:14" x14ac:dyDescent="0.25">
      <c r="A204" s="64" t="s">
        <v>307</v>
      </c>
      <c r="B204" s="64" t="s">
        <v>931</v>
      </c>
      <c r="C204" s="64">
        <v>768</v>
      </c>
      <c r="D204" s="64">
        <v>102</v>
      </c>
      <c r="E204" s="64">
        <v>119</v>
      </c>
      <c r="F204" s="64">
        <v>101</v>
      </c>
      <c r="G204" s="64">
        <v>158</v>
      </c>
      <c r="H204" s="64">
        <v>148</v>
      </c>
      <c r="I204" s="64">
        <v>140</v>
      </c>
      <c r="J204" s="64"/>
      <c r="K204" s="64"/>
      <c r="L204" s="64"/>
      <c r="M204" s="65">
        <v>0</v>
      </c>
      <c r="N204" s="65" t="str">
        <f t="shared" si="3"/>
        <v/>
      </c>
    </row>
    <row r="205" spans="1:14" x14ac:dyDescent="0.25">
      <c r="A205" s="64" t="s">
        <v>308</v>
      </c>
      <c r="B205" s="64" t="s">
        <v>875</v>
      </c>
      <c r="C205" s="64">
        <v>797</v>
      </c>
      <c r="D205" s="64">
        <v>94</v>
      </c>
      <c r="E205" s="64">
        <v>120</v>
      </c>
      <c r="F205" s="64">
        <v>115</v>
      </c>
      <c r="G205" s="64">
        <v>101</v>
      </c>
      <c r="H205" s="64">
        <v>97</v>
      </c>
      <c r="I205" s="64">
        <v>75</v>
      </c>
      <c r="J205" s="64">
        <v>71</v>
      </c>
      <c r="K205" s="64">
        <v>62</v>
      </c>
      <c r="L205" s="64">
        <v>40</v>
      </c>
      <c r="M205" s="65">
        <v>0</v>
      </c>
      <c r="N205" s="65">
        <f t="shared" si="3"/>
        <v>40</v>
      </c>
    </row>
    <row r="206" spans="1:14" x14ac:dyDescent="0.25">
      <c r="A206" s="64" t="s">
        <v>309</v>
      </c>
      <c r="B206" s="64" t="s">
        <v>671</v>
      </c>
      <c r="C206" s="64">
        <v>286</v>
      </c>
      <c r="D206" s="64">
        <v>49</v>
      </c>
      <c r="E206" s="64">
        <v>45</v>
      </c>
      <c r="F206" s="64">
        <v>38</v>
      </c>
      <c r="G206" s="64">
        <v>52</v>
      </c>
      <c r="H206" s="64">
        <v>40</v>
      </c>
      <c r="I206" s="64">
        <v>41</v>
      </c>
      <c r="J206" s="64"/>
      <c r="K206" s="64"/>
      <c r="L206" s="64"/>
      <c r="M206" s="65">
        <v>0</v>
      </c>
      <c r="N206" s="65" t="str">
        <f t="shared" si="3"/>
        <v/>
      </c>
    </row>
    <row r="207" spans="1:14" x14ac:dyDescent="0.25">
      <c r="A207" s="64" t="s">
        <v>310</v>
      </c>
      <c r="B207" s="64" t="s">
        <v>670</v>
      </c>
      <c r="C207" s="64">
        <v>1041</v>
      </c>
      <c r="D207" s="64">
        <v>121</v>
      </c>
      <c r="E207" s="64">
        <v>182</v>
      </c>
      <c r="F207" s="64">
        <v>162</v>
      </c>
      <c r="G207" s="64">
        <v>169</v>
      </c>
      <c r="H207" s="64">
        <v>166</v>
      </c>
      <c r="I207" s="64">
        <v>183</v>
      </c>
      <c r="J207" s="64"/>
      <c r="K207" s="64"/>
      <c r="L207" s="64"/>
      <c r="M207" s="65">
        <v>0</v>
      </c>
      <c r="N207" s="65" t="str">
        <f t="shared" si="3"/>
        <v/>
      </c>
    </row>
    <row r="208" spans="1:14" x14ac:dyDescent="0.25">
      <c r="A208" s="64" t="s">
        <v>311</v>
      </c>
      <c r="B208" s="64" t="s">
        <v>669</v>
      </c>
      <c r="C208" s="64">
        <v>363</v>
      </c>
      <c r="D208" s="64">
        <v>53</v>
      </c>
      <c r="E208" s="64">
        <v>51</v>
      </c>
      <c r="F208" s="64">
        <v>58</v>
      </c>
      <c r="G208" s="64">
        <v>47</v>
      </c>
      <c r="H208" s="64">
        <v>60</v>
      </c>
      <c r="I208" s="64">
        <v>63</v>
      </c>
      <c r="J208" s="64"/>
      <c r="K208" s="64"/>
      <c r="L208" s="64"/>
      <c r="M208" s="65">
        <v>0</v>
      </c>
      <c r="N208" s="65" t="str">
        <f t="shared" si="3"/>
        <v/>
      </c>
    </row>
    <row r="209" spans="1:14" x14ac:dyDescent="0.25">
      <c r="A209" s="64" t="s">
        <v>312</v>
      </c>
      <c r="B209" s="64" t="s">
        <v>668</v>
      </c>
      <c r="C209" s="64">
        <v>348</v>
      </c>
      <c r="D209" s="64">
        <v>35</v>
      </c>
      <c r="E209" s="64">
        <v>49</v>
      </c>
      <c r="F209" s="64">
        <v>43</v>
      </c>
      <c r="G209" s="64">
        <v>40</v>
      </c>
      <c r="H209" s="64">
        <v>36</v>
      </c>
      <c r="I209" s="64">
        <v>31</v>
      </c>
      <c r="J209" s="64"/>
      <c r="K209" s="64"/>
      <c r="L209" s="64"/>
      <c r="M209" s="65">
        <v>0</v>
      </c>
      <c r="N209" s="65" t="str">
        <f t="shared" si="3"/>
        <v/>
      </c>
    </row>
    <row r="210" spans="1:14" x14ac:dyDescent="0.25">
      <c r="A210" s="64" t="s">
        <v>313</v>
      </c>
      <c r="B210" s="64" t="s">
        <v>667</v>
      </c>
      <c r="C210" s="64">
        <v>735</v>
      </c>
      <c r="D210" s="64">
        <v>114</v>
      </c>
      <c r="E210" s="64">
        <v>120</v>
      </c>
      <c r="F210" s="64">
        <v>112</v>
      </c>
      <c r="G210" s="64">
        <v>175</v>
      </c>
      <c r="H210" s="64">
        <v>100</v>
      </c>
      <c r="I210" s="64">
        <v>114</v>
      </c>
      <c r="J210" s="64"/>
      <c r="K210" s="64"/>
      <c r="L210" s="64"/>
      <c r="M210" s="65">
        <v>0</v>
      </c>
      <c r="N210" s="65" t="str">
        <f t="shared" si="3"/>
        <v/>
      </c>
    </row>
    <row r="211" spans="1:14" x14ac:dyDescent="0.25">
      <c r="A211" s="64" t="s">
        <v>314</v>
      </c>
      <c r="B211" s="64" t="s">
        <v>666</v>
      </c>
      <c r="C211" s="64">
        <v>377</v>
      </c>
      <c r="D211" s="64">
        <v>56</v>
      </c>
      <c r="E211" s="64">
        <v>71</v>
      </c>
      <c r="F211" s="64">
        <v>67</v>
      </c>
      <c r="G211" s="64">
        <v>60</v>
      </c>
      <c r="H211" s="64">
        <v>34</v>
      </c>
      <c r="I211" s="64">
        <v>37</v>
      </c>
      <c r="J211" s="64"/>
      <c r="K211" s="64"/>
      <c r="L211" s="64"/>
      <c r="M211" s="65">
        <v>0</v>
      </c>
      <c r="N211" s="65" t="str">
        <f t="shared" si="3"/>
        <v/>
      </c>
    </row>
    <row r="212" spans="1:14" x14ac:dyDescent="0.25">
      <c r="A212" s="64" t="s">
        <v>315</v>
      </c>
      <c r="B212" s="64" t="s">
        <v>824</v>
      </c>
      <c r="C212" s="64">
        <v>783</v>
      </c>
      <c r="D212" s="64">
        <v>112</v>
      </c>
      <c r="E212" s="64">
        <v>119</v>
      </c>
      <c r="F212" s="64">
        <v>127</v>
      </c>
      <c r="G212" s="64">
        <v>120</v>
      </c>
      <c r="H212" s="64">
        <v>118</v>
      </c>
      <c r="I212" s="64">
        <v>131</v>
      </c>
      <c r="J212" s="64"/>
      <c r="K212" s="64"/>
      <c r="L212" s="64"/>
      <c r="M212" s="65">
        <v>0</v>
      </c>
      <c r="N212" s="65" t="str">
        <f t="shared" si="3"/>
        <v/>
      </c>
    </row>
    <row r="213" spans="1:14" x14ac:dyDescent="0.25">
      <c r="A213" s="64" t="s">
        <v>316</v>
      </c>
      <c r="B213" s="64" t="s">
        <v>665</v>
      </c>
      <c r="C213" s="64">
        <v>404</v>
      </c>
      <c r="D213" s="64">
        <v>60</v>
      </c>
      <c r="E213" s="64">
        <v>61</v>
      </c>
      <c r="F213" s="64">
        <v>66</v>
      </c>
      <c r="G213" s="64">
        <v>75</v>
      </c>
      <c r="H213" s="64">
        <v>61</v>
      </c>
      <c r="I213" s="64">
        <v>62</v>
      </c>
      <c r="J213" s="64"/>
      <c r="K213" s="64"/>
      <c r="L213" s="64"/>
      <c r="M213" s="65">
        <v>0</v>
      </c>
      <c r="N213" s="65" t="str">
        <f t="shared" si="3"/>
        <v/>
      </c>
    </row>
    <row r="214" spans="1:14" x14ac:dyDescent="0.25">
      <c r="A214" s="64" t="s">
        <v>317</v>
      </c>
      <c r="B214" s="64" t="s">
        <v>664</v>
      </c>
      <c r="C214" s="64">
        <v>839</v>
      </c>
      <c r="D214" s="64">
        <v>121</v>
      </c>
      <c r="E214" s="64">
        <v>131</v>
      </c>
      <c r="F214" s="64">
        <v>146</v>
      </c>
      <c r="G214" s="64">
        <v>164</v>
      </c>
      <c r="H214" s="64">
        <v>135</v>
      </c>
      <c r="I214" s="64">
        <v>123</v>
      </c>
      <c r="J214" s="64"/>
      <c r="K214" s="64"/>
      <c r="L214" s="64"/>
      <c r="M214" s="65">
        <v>0</v>
      </c>
      <c r="N214" s="65" t="str">
        <f t="shared" si="3"/>
        <v/>
      </c>
    </row>
    <row r="215" spans="1:14" x14ac:dyDescent="0.25">
      <c r="A215" s="64" t="s">
        <v>318</v>
      </c>
      <c r="B215" s="64" t="s">
        <v>663</v>
      </c>
      <c r="C215" s="64">
        <v>681</v>
      </c>
      <c r="D215" s="64">
        <v>163</v>
      </c>
      <c r="E215" s="64">
        <v>156</v>
      </c>
      <c r="F215" s="64">
        <v>164</v>
      </c>
      <c r="G215" s="64">
        <v>156</v>
      </c>
      <c r="H215" s="64"/>
      <c r="I215" s="64"/>
      <c r="J215" s="64"/>
      <c r="K215" s="64"/>
      <c r="L215" s="64"/>
      <c r="M215" s="65">
        <v>0</v>
      </c>
      <c r="N215" s="65" t="str">
        <f t="shared" si="3"/>
        <v/>
      </c>
    </row>
    <row r="216" spans="1:14" x14ac:dyDescent="0.25">
      <c r="A216" s="64" t="s">
        <v>977</v>
      </c>
      <c r="B216" s="64" t="s">
        <v>978</v>
      </c>
      <c r="C216" s="64">
        <v>18</v>
      </c>
      <c r="D216" s="64"/>
      <c r="E216" s="64">
        <v>18</v>
      </c>
      <c r="F216" s="64"/>
      <c r="G216" s="64"/>
      <c r="H216" s="64"/>
      <c r="I216" s="64"/>
      <c r="J216" s="64"/>
      <c r="K216" s="64"/>
      <c r="L216" s="64"/>
      <c r="M216" s="65">
        <v>0</v>
      </c>
      <c r="N216" s="65" t="str">
        <f t="shared" si="3"/>
        <v/>
      </c>
    </row>
    <row r="217" spans="1:14" x14ac:dyDescent="0.25">
      <c r="A217" s="64" t="s">
        <v>319</v>
      </c>
      <c r="B217" s="64" t="s">
        <v>662</v>
      </c>
      <c r="C217" s="64">
        <v>251</v>
      </c>
      <c r="D217" s="64">
        <v>38</v>
      </c>
      <c r="E217" s="64">
        <v>36</v>
      </c>
      <c r="F217" s="64">
        <v>29</v>
      </c>
      <c r="G217" s="64">
        <v>43</v>
      </c>
      <c r="H217" s="64">
        <v>35</v>
      </c>
      <c r="I217" s="64">
        <v>20</v>
      </c>
      <c r="J217" s="64"/>
      <c r="K217" s="64"/>
      <c r="L217" s="64"/>
      <c r="M217" s="65">
        <v>0</v>
      </c>
      <c r="N217" s="65" t="str">
        <f t="shared" si="3"/>
        <v/>
      </c>
    </row>
    <row r="218" spans="1:14" x14ac:dyDescent="0.25">
      <c r="A218" s="64" t="s">
        <v>320</v>
      </c>
      <c r="B218" s="64" t="s">
        <v>661</v>
      </c>
      <c r="C218" s="64">
        <v>1370</v>
      </c>
      <c r="D218" s="64">
        <v>223</v>
      </c>
      <c r="E218" s="64">
        <v>233</v>
      </c>
      <c r="F218" s="64">
        <v>230</v>
      </c>
      <c r="G218" s="64">
        <v>228</v>
      </c>
      <c r="H218" s="64">
        <v>187</v>
      </c>
      <c r="I218" s="64">
        <v>232</v>
      </c>
      <c r="J218" s="64"/>
      <c r="K218" s="64"/>
      <c r="L218" s="64"/>
      <c r="M218" s="65">
        <v>0</v>
      </c>
      <c r="N218" s="65" t="str">
        <f t="shared" si="3"/>
        <v/>
      </c>
    </row>
    <row r="219" spans="1:14" x14ac:dyDescent="0.25">
      <c r="A219" s="64" t="s">
        <v>321</v>
      </c>
      <c r="B219" s="64" t="s">
        <v>660</v>
      </c>
      <c r="C219" s="64">
        <v>856</v>
      </c>
      <c r="D219" s="64">
        <v>86</v>
      </c>
      <c r="E219" s="64">
        <v>96</v>
      </c>
      <c r="F219" s="64">
        <v>93</v>
      </c>
      <c r="G219" s="64">
        <v>81</v>
      </c>
      <c r="H219" s="64">
        <v>83</v>
      </c>
      <c r="I219" s="64">
        <v>76</v>
      </c>
      <c r="J219" s="64">
        <v>96</v>
      </c>
      <c r="K219" s="64">
        <v>106</v>
      </c>
      <c r="L219" s="64">
        <v>83</v>
      </c>
      <c r="M219" s="65">
        <v>0</v>
      </c>
      <c r="N219" s="65">
        <f t="shared" si="3"/>
        <v>83</v>
      </c>
    </row>
    <row r="220" spans="1:14" x14ac:dyDescent="0.25">
      <c r="A220" s="64" t="s">
        <v>322</v>
      </c>
      <c r="B220" s="64" t="s">
        <v>659</v>
      </c>
      <c r="C220" s="64">
        <v>413</v>
      </c>
      <c r="D220" s="64">
        <v>57</v>
      </c>
      <c r="E220" s="64">
        <v>76</v>
      </c>
      <c r="F220" s="64">
        <v>69</v>
      </c>
      <c r="G220" s="64">
        <v>60</v>
      </c>
      <c r="H220" s="64">
        <v>65</v>
      </c>
      <c r="I220" s="64">
        <v>67</v>
      </c>
      <c r="J220" s="64"/>
      <c r="K220" s="64"/>
      <c r="L220" s="64"/>
      <c r="M220" s="65">
        <v>0</v>
      </c>
      <c r="N220" s="65" t="str">
        <f t="shared" si="3"/>
        <v/>
      </c>
    </row>
    <row r="221" spans="1:14" x14ac:dyDescent="0.25">
      <c r="A221" s="64" t="s">
        <v>323</v>
      </c>
      <c r="B221" s="64" t="s">
        <v>658</v>
      </c>
      <c r="C221" s="64">
        <v>554</v>
      </c>
      <c r="D221" s="64">
        <v>76</v>
      </c>
      <c r="E221" s="64">
        <v>86</v>
      </c>
      <c r="F221" s="64">
        <v>101</v>
      </c>
      <c r="G221" s="64">
        <v>103</v>
      </c>
      <c r="H221" s="64">
        <v>75</v>
      </c>
      <c r="I221" s="64">
        <v>94</v>
      </c>
      <c r="J221" s="64"/>
      <c r="K221" s="64"/>
      <c r="L221" s="64"/>
      <c r="M221" s="65">
        <v>0</v>
      </c>
      <c r="N221" s="65" t="str">
        <f t="shared" si="3"/>
        <v/>
      </c>
    </row>
    <row r="222" spans="1:14" x14ac:dyDescent="0.25">
      <c r="A222" s="64" t="s">
        <v>324</v>
      </c>
      <c r="B222" s="64" t="s">
        <v>657</v>
      </c>
      <c r="C222" s="64">
        <v>566</v>
      </c>
      <c r="D222" s="64">
        <v>97</v>
      </c>
      <c r="E222" s="64">
        <v>93</v>
      </c>
      <c r="F222" s="64">
        <v>91</v>
      </c>
      <c r="G222" s="64">
        <v>77</v>
      </c>
      <c r="H222" s="64">
        <v>85</v>
      </c>
      <c r="I222" s="64">
        <v>90</v>
      </c>
      <c r="J222" s="64"/>
      <c r="K222" s="64"/>
      <c r="L222" s="64"/>
      <c r="M222" s="65">
        <v>0</v>
      </c>
      <c r="N222" s="65" t="str">
        <f t="shared" si="3"/>
        <v/>
      </c>
    </row>
    <row r="223" spans="1:14" x14ac:dyDescent="0.25">
      <c r="A223" s="64" t="s">
        <v>325</v>
      </c>
      <c r="B223" s="64" t="s">
        <v>656</v>
      </c>
      <c r="C223" s="64">
        <v>686</v>
      </c>
      <c r="D223" s="64">
        <v>99</v>
      </c>
      <c r="E223" s="64">
        <v>95</v>
      </c>
      <c r="F223" s="64">
        <v>106</v>
      </c>
      <c r="G223" s="64">
        <v>129</v>
      </c>
      <c r="H223" s="64">
        <v>105</v>
      </c>
      <c r="I223" s="64">
        <v>77</v>
      </c>
      <c r="J223" s="64"/>
      <c r="K223" s="64"/>
      <c r="L223" s="64"/>
      <c r="M223" s="65">
        <v>0</v>
      </c>
      <c r="N223" s="65" t="str">
        <f t="shared" si="3"/>
        <v/>
      </c>
    </row>
    <row r="224" spans="1:14" x14ac:dyDescent="0.25">
      <c r="A224" s="64" t="s">
        <v>326</v>
      </c>
      <c r="B224" s="64" t="s">
        <v>655</v>
      </c>
      <c r="C224" s="64">
        <v>607</v>
      </c>
      <c r="D224" s="64">
        <v>90</v>
      </c>
      <c r="E224" s="64">
        <v>110</v>
      </c>
      <c r="F224" s="64">
        <v>103</v>
      </c>
      <c r="G224" s="64">
        <v>101</v>
      </c>
      <c r="H224" s="64">
        <v>86</v>
      </c>
      <c r="I224" s="64">
        <v>100</v>
      </c>
      <c r="J224" s="64"/>
      <c r="K224" s="64"/>
      <c r="L224" s="64"/>
      <c r="M224" s="65">
        <v>0</v>
      </c>
      <c r="N224" s="65" t="str">
        <f t="shared" si="3"/>
        <v/>
      </c>
    </row>
    <row r="225" spans="1:14" x14ac:dyDescent="0.25">
      <c r="A225" s="64" t="s">
        <v>327</v>
      </c>
      <c r="B225" s="64" t="s">
        <v>654</v>
      </c>
      <c r="C225" s="64">
        <v>507</v>
      </c>
      <c r="D225" s="64">
        <v>69</v>
      </c>
      <c r="E225" s="64">
        <v>75</v>
      </c>
      <c r="F225" s="64">
        <v>82</v>
      </c>
      <c r="G225" s="64">
        <v>83</v>
      </c>
      <c r="H225" s="64">
        <v>63</v>
      </c>
      <c r="I225" s="64">
        <v>80</v>
      </c>
      <c r="J225" s="64"/>
      <c r="K225" s="64"/>
      <c r="L225" s="64"/>
      <c r="M225" s="65">
        <v>0</v>
      </c>
      <c r="N225" s="65" t="str">
        <f t="shared" si="3"/>
        <v/>
      </c>
    </row>
    <row r="226" spans="1:14" x14ac:dyDescent="0.25">
      <c r="A226" s="64" t="s">
        <v>328</v>
      </c>
      <c r="B226" s="64" t="s">
        <v>653</v>
      </c>
      <c r="C226" s="64">
        <v>592</v>
      </c>
      <c r="D226" s="64">
        <v>96</v>
      </c>
      <c r="E226" s="64">
        <v>103</v>
      </c>
      <c r="F226" s="64">
        <v>109</v>
      </c>
      <c r="G226" s="64">
        <v>81</v>
      </c>
      <c r="H226" s="64">
        <v>75</v>
      </c>
      <c r="I226" s="64">
        <v>109</v>
      </c>
      <c r="J226" s="64"/>
      <c r="K226" s="64"/>
      <c r="L226" s="64"/>
      <c r="M226" s="65">
        <v>0</v>
      </c>
      <c r="N226" s="65" t="str">
        <f t="shared" si="3"/>
        <v/>
      </c>
    </row>
    <row r="227" spans="1:14" x14ac:dyDescent="0.25">
      <c r="A227" s="64" t="s">
        <v>329</v>
      </c>
      <c r="B227" s="64" t="s">
        <v>652</v>
      </c>
      <c r="C227" s="64">
        <v>327</v>
      </c>
      <c r="D227" s="64">
        <v>46</v>
      </c>
      <c r="E227" s="64">
        <v>58</v>
      </c>
      <c r="F227" s="64">
        <v>62</v>
      </c>
      <c r="G227" s="64">
        <v>51</v>
      </c>
      <c r="H227" s="64">
        <v>44</v>
      </c>
      <c r="I227" s="64">
        <v>48</v>
      </c>
      <c r="J227" s="64"/>
      <c r="K227" s="64"/>
      <c r="L227" s="64"/>
      <c r="M227" s="65">
        <v>0</v>
      </c>
      <c r="N227" s="65" t="str">
        <f t="shared" si="3"/>
        <v/>
      </c>
    </row>
    <row r="228" spans="1:14" x14ac:dyDescent="0.25">
      <c r="A228" s="64" t="s">
        <v>330</v>
      </c>
      <c r="B228" s="64" t="s">
        <v>651</v>
      </c>
      <c r="C228" s="64">
        <v>992</v>
      </c>
      <c r="D228" s="64">
        <v>140</v>
      </c>
      <c r="E228" s="64">
        <v>140</v>
      </c>
      <c r="F228" s="64">
        <v>161</v>
      </c>
      <c r="G228" s="64">
        <v>181</v>
      </c>
      <c r="H228" s="64">
        <v>175</v>
      </c>
      <c r="I228" s="64">
        <v>158</v>
      </c>
      <c r="J228" s="64"/>
      <c r="K228" s="64"/>
      <c r="L228" s="64"/>
      <c r="M228" s="65">
        <v>0</v>
      </c>
      <c r="N228" s="65" t="str">
        <f t="shared" si="3"/>
        <v/>
      </c>
    </row>
    <row r="229" spans="1:14" x14ac:dyDescent="0.25">
      <c r="A229" s="64" t="s">
        <v>331</v>
      </c>
      <c r="B229" s="64" t="s">
        <v>76</v>
      </c>
      <c r="C229" s="64">
        <v>1074</v>
      </c>
      <c r="D229" s="64"/>
      <c r="E229" s="64"/>
      <c r="F229" s="64"/>
      <c r="G229" s="64"/>
      <c r="H229" s="64">
        <v>202</v>
      </c>
      <c r="I229" s="64">
        <v>187</v>
      </c>
      <c r="J229" s="64">
        <v>220</v>
      </c>
      <c r="K229" s="64">
        <v>239</v>
      </c>
      <c r="L229" s="64">
        <v>226</v>
      </c>
      <c r="M229" s="65">
        <v>0</v>
      </c>
      <c r="N229" s="65">
        <f t="shared" si="3"/>
        <v>226</v>
      </c>
    </row>
    <row r="230" spans="1:14" x14ac:dyDescent="0.25">
      <c r="A230" s="64" t="s">
        <v>332</v>
      </c>
      <c r="B230" s="64" t="s">
        <v>650</v>
      </c>
      <c r="C230" s="64">
        <v>1673</v>
      </c>
      <c r="D230" s="64">
        <v>170</v>
      </c>
      <c r="E230" s="64">
        <v>165</v>
      </c>
      <c r="F230" s="64">
        <v>191</v>
      </c>
      <c r="G230" s="64">
        <v>210</v>
      </c>
      <c r="H230" s="64">
        <v>177</v>
      </c>
      <c r="I230" s="64">
        <v>188</v>
      </c>
      <c r="J230" s="64">
        <v>181</v>
      </c>
      <c r="K230" s="64">
        <v>182</v>
      </c>
      <c r="L230" s="64">
        <v>190</v>
      </c>
      <c r="M230" s="65">
        <v>0</v>
      </c>
      <c r="N230" s="65">
        <f t="shared" si="3"/>
        <v>190</v>
      </c>
    </row>
    <row r="231" spans="1:14" x14ac:dyDescent="0.25">
      <c r="A231" s="64" t="s">
        <v>932</v>
      </c>
      <c r="B231" s="64" t="s">
        <v>933</v>
      </c>
      <c r="C231" s="64">
        <v>550</v>
      </c>
      <c r="D231" s="64"/>
      <c r="E231" s="64"/>
      <c r="F231" s="64"/>
      <c r="G231" s="64"/>
      <c r="H231" s="64"/>
      <c r="I231" s="64"/>
      <c r="J231" s="64">
        <v>142</v>
      </c>
      <c r="K231" s="64">
        <v>175</v>
      </c>
      <c r="L231" s="64">
        <v>233</v>
      </c>
      <c r="M231" s="65">
        <v>10</v>
      </c>
      <c r="N231" s="65">
        <f t="shared" si="3"/>
        <v>223</v>
      </c>
    </row>
    <row r="232" spans="1:14" x14ac:dyDescent="0.25">
      <c r="A232" s="64" t="s">
        <v>649</v>
      </c>
      <c r="B232" s="64" t="s">
        <v>876</v>
      </c>
      <c r="C232" s="64">
        <v>363</v>
      </c>
      <c r="D232" s="64">
        <v>35</v>
      </c>
      <c r="E232" s="64">
        <v>48</v>
      </c>
      <c r="F232" s="64">
        <v>46</v>
      </c>
      <c r="G232" s="64">
        <v>54</v>
      </c>
      <c r="H232" s="64">
        <v>40</v>
      </c>
      <c r="I232" s="64">
        <v>42</v>
      </c>
      <c r="J232" s="64">
        <v>37</v>
      </c>
      <c r="K232" s="64">
        <v>36</v>
      </c>
      <c r="L232" s="64">
        <v>25</v>
      </c>
      <c r="M232" s="65">
        <v>0</v>
      </c>
      <c r="N232" s="65">
        <f t="shared" si="3"/>
        <v>25</v>
      </c>
    </row>
    <row r="233" spans="1:14" x14ac:dyDescent="0.25">
      <c r="A233" s="64" t="s">
        <v>825</v>
      </c>
      <c r="B233" s="64" t="s">
        <v>934</v>
      </c>
      <c r="C233" s="64">
        <v>413</v>
      </c>
      <c r="D233" s="64">
        <v>125</v>
      </c>
      <c r="E233" s="64">
        <v>108</v>
      </c>
      <c r="F233" s="64">
        <v>110</v>
      </c>
      <c r="G233" s="64">
        <v>25</v>
      </c>
      <c r="H233" s="64">
        <v>22</v>
      </c>
      <c r="I233" s="64">
        <v>18</v>
      </c>
      <c r="J233" s="64">
        <v>5</v>
      </c>
      <c r="K233" s="64"/>
      <c r="L233" s="64"/>
      <c r="M233" s="65">
        <v>0</v>
      </c>
      <c r="N233" s="65" t="str">
        <f t="shared" si="3"/>
        <v/>
      </c>
    </row>
    <row r="234" spans="1:14" x14ac:dyDescent="0.25">
      <c r="A234" s="64" t="s">
        <v>333</v>
      </c>
      <c r="B234" s="64" t="s">
        <v>0</v>
      </c>
      <c r="C234" s="64">
        <v>141</v>
      </c>
      <c r="D234" s="64">
        <v>18</v>
      </c>
      <c r="E234" s="64">
        <v>14</v>
      </c>
      <c r="F234" s="64">
        <v>17</v>
      </c>
      <c r="G234" s="64">
        <v>25</v>
      </c>
      <c r="H234" s="64">
        <v>22</v>
      </c>
      <c r="I234" s="64">
        <v>21</v>
      </c>
      <c r="J234" s="64">
        <v>5</v>
      </c>
      <c r="K234" s="64">
        <v>10</v>
      </c>
      <c r="L234" s="64">
        <v>9</v>
      </c>
      <c r="M234" s="65">
        <v>0</v>
      </c>
      <c r="N234" s="65">
        <f t="shared" si="3"/>
        <v>9</v>
      </c>
    </row>
    <row r="235" spans="1:14" x14ac:dyDescent="0.25">
      <c r="A235" s="64" t="s">
        <v>935</v>
      </c>
      <c r="B235" s="64" t="s">
        <v>979</v>
      </c>
      <c r="C235" s="64">
        <v>167</v>
      </c>
      <c r="D235" s="64">
        <v>42</v>
      </c>
      <c r="E235" s="64">
        <v>35</v>
      </c>
      <c r="F235" s="64">
        <v>34</v>
      </c>
      <c r="G235" s="64">
        <v>18</v>
      </c>
      <c r="H235" s="64">
        <v>15</v>
      </c>
      <c r="I235" s="64">
        <v>14</v>
      </c>
      <c r="J235" s="64">
        <v>9</v>
      </c>
      <c r="K235" s="64"/>
      <c r="L235" s="64"/>
      <c r="M235" s="65">
        <v>0</v>
      </c>
      <c r="N235" s="65" t="str">
        <f t="shared" si="3"/>
        <v/>
      </c>
    </row>
    <row r="236" spans="1:14" x14ac:dyDescent="0.25">
      <c r="A236" s="64" t="s">
        <v>334</v>
      </c>
      <c r="B236" s="64" t="s">
        <v>648</v>
      </c>
      <c r="C236" s="64">
        <v>994</v>
      </c>
      <c r="D236" s="64">
        <v>132</v>
      </c>
      <c r="E236" s="64">
        <v>137</v>
      </c>
      <c r="F236" s="64">
        <v>172</v>
      </c>
      <c r="G236" s="64">
        <v>160</v>
      </c>
      <c r="H236" s="64">
        <v>161</v>
      </c>
      <c r="I236" s="64">
        <v>161</v>
      </c>
      <c r="J236" s="64"/>
      <c r="K236" s="64"/>
      <c r="L236" s="64"/>
      <c r="M236" s="65">
        <v>0</v>
      </c>
      <c r="N236" s="65" t="str">
        <f t="shared" si="3"/>
        <v/>
      </c>
    </row>
    <row r="237" spans="1:14" x14ac:dyDescent="0.25">
      <c r="A237" s="64" t="s">
        <v>826</v>
      </c>
      <c r="B237" s="64" t="s">
        <v>827</v>
      </c>
      <c r="C237" s="64">
        <v>248</v>
      </c>
      <c r="D237" s="64">
        <v>39</v>
      </c>
      <c r="E237" s="64">
        <v>36</v>
      </c>
      <c r="F237" s="64">
        <v>38</v>
      </c>
      <c r="G237" s="64">
        <v>45</v>
      </c>
      <c r="H237" s="64">
        <v>33</v>
      </c>
      <c r="I237" s="64">
        <v>20</v>
      </c>
      <c r="J237" s="64">
        <v>12</v>
      </c>
      <c r="K237" s="64">
        <v>10</v>
      </c>
      <c r="L237" s="64">
        <v>15</v>
      </c>
      <c r="M237" s="65">
        <v>0</v>
      </c>
      <c r="N237" s="65">
        <f t="shared" si="3"/>
        <v>15</v>
      </c>
    </row>
    <row r="238" spans="1:14" x14ac:dyDescent="0.25">
      <c r="A238" s="64" t="s">
        <v>647</v>
      </c>
      <c r="B238" s="64" t="s">
        <v>528</v>
      </c>
      <c r="C238" s="64">
        <v>767</v>
      </c>
      <c r="D238" s="64">
        <v>103</v>
      </c>
      <c r="E238" s="64">
        <v>108</v>
      </c>
      <c r="F238" s="64">
        <v>119</v>
      </c>
      <c r="G238" s="64">
        <v>83</v>
      </c>
      <c r="H238" s="64">
        <v>64</v>
      </c>
      <c r="I238" s="64">
        <v>77</v>
      </c>
      <c r="J238" s="64">
        <v>84</v>
      </c>
      <c r="K238" s="64">
        <v>65</v>
      </c>
      <c r="L238" s="64">
        <v>64</v>
      </c>
      <c r="M238" s="65">
        <v>0</v>
      </c>
      <c r="N238" s="65">
        <f t="shared" si="3"/>
        <v>64</v>
      </c>
    </row>
    <row r="239" spans="1:14" x14ac:dyDescent="0.25">
      <c r="A239" s="64" t="s">
        <v>335</v>
      </c>
      <c r="B239" s="64" t="s">
        <v>515</v>
      </c>
      <c r="C239" s="64">
        <v>229</v>
      </c>
      <c r="D239" s="64">
        <v>15</v>
      </c>
      <c r="E239" s="64">
        <v>34</v>
      </c>
      <c r="F239" s="64">
        <v>27</v>
      </c>
      <c r="G239" s="64">
        <v>17</v>
      </c>
      <c r="H239" s="64">
        <v>17</v>
      </c>
      <c r="I239" s="64">
        <v>27</v>
      </c>
      <c r="J239" s="64">
        <v>44</v>
      </c>
      <c r="K239" s="64">
        <v>37</v>
      </c>
      <c r="L239" s="64">
        <v>11</v>
      </c>
      <c r="M239" s="65">
        <v>1</v>
      </c>
      <c r="N239" s="65">
        <f t="shared" si="3"/>
        <v>10</v>
      </c>
    </row>
    <row r="240" spans="1:14" x14ac:dyDescent="0.25">
      <c r="A240" s="64" t="s">
        <v>646</v>
      </c>
      <c r="B240" s="64" t="s">
        <v>514</v>
      </c>
      <c r="C240" s="64">
        <v>262</v>
      </c>
      <c r="D240" s="64">
        <v>26</v>
      </c>
      <c r="E240" s="64">
        <v>25</v>
      </c>
      <c r="F240" s="64">
        <v>31</v>
      </c>
      <c r="G240" s="64">
        <v>27</v>
      </c>
      <c r="H240" s="64">
        <v>24</v>
      </c>
      <c r="I240" s="64">
        <v>22</v>
      </c>
      <c r="J240" s="64">
        <v>31</v>
      </c>
      <c r="K240" s="64">
        <v>26</v>
      </c>
      <c r="L240" s="64">
        <v>36</v>
      </c>
      <c r="M240" s="65">
        <v>0</v>
      </c>
      <c r="N240" s="65">
        <f t="shared" si="3"/>
        <v>36</v>
      </c>
    </row>
    <row r="241" spans="1:14" x14ac:dyDescent="0.25">
      <c r="A241" s="64" t="s">
        <v>336</v>
      </c>
      <c r="B241" s="64" t="s">
        <v>645</v>
      </c>
      <c r="C241" s="64">
        <v>573</v>
      </c>
      <c r="D241" s="64">
        <v>89</v>
      </c>
      <c r="E241" s="64">
        <v>96</v>
      </c>
      <c r="F241" s="64">
        <v>91</v>
      </c>
      <c r="G241" s="64">
        <v>96</v>
      </c>
      <c r="H241" s="64">
        <v>88</v>
      </c>
      <c r="I241" s="64">
        <v>75</v>
      </c>
      <c r="J241" s="64"/>
      <c r="K241" s="64"/>
      <c r="L241" s="64"/>
      <c r="M241" s="65">
        <v>0</v>
      </c>
      <c r="N241" s="65" t="str">
        <f t="shared" si="3"/>
        <v/>
      </c>
    </row>
    <row r="242" spans="1:14" x14ac:dyDescent="0.25">
      <c r="A242" s="64" t="s">
        <v>828</v>
      </c>
      <c r="B242" s="64" t="s">
        <v>849</v>
      </c>
      <c r="C242" s="64">
        <v>347</v>
      </c>
      <c r="D242" s="64">
        <v>86</v>
      </c>
      <c r="E242" s="64">
        <v>58</v>
      </c>
      <c r="F242" s="64">
        <v>59</v>
      </c>
      <c r="G242" s="64">
        <v>54</v>
      </c>
      <c r="H242" s="64">
        <v>42</v>
      </c>
      <c r="I242" s="64">
        <v>38</v>
      </c>
      <c r="J242" s="64">
        <v>10</v>
      </c>
      <c r="K242" s="64"/>
      <c r="L242" s="64"/>
      <c r="M242" s="65">
        <v>0</v>
      </c>
      <c r="N242" s="65" t="str">
        <f t="shared" si="3"/>
        <v/>
      </c>
    </row>
    <row r="243" spans="1:14" x14ac:dyDescent="0.25">
      <c r="A243" s="64" t="s">
        <v>877</v>
      </c>
      <c r="B243" s="64" t="s">
        <v>918</v>
      </c>
      <c r="C243" s="64">
        <v>408</v>
      </c>
      <c r="D243" s="64">
        <v>38</v>
      </c>
      <c r="E243" s="64">
        <v>37</v>
      </c>
      <c r="F243" s="64">
        <v>48</v>
      </c>
      <c r="G243" s="64">
        <v>52</v>
      </c>
      <c r="H243" s="64">
        <v>42</v>
      </c>
      <c r="I243" s="64">
        <v>48</v>
      </c>
      <c r="J243" s="64">
        <v>51</v>
      </c>
      <c r="K243" s="64">
        <v>46</v>
      </c>
      <c r="L243" s="64">
        <v>46</v>
      </c>
      <c r="M243" s="65">
        <v>0</v>
      </c>
      <c r="N243" s="65">
        <f t="shared" si="3"/>
        <v>46</v>
      </c>
    </row>
    <row r="244" spans="1:14" x14ac:dyDescent="0.25">
      <c r="A244" s="64" t="s">
        <v>878</v>
      </c>
      <c r="B244" s="64" t="s">
        <v>879</v>
      </c>
      <c r="C244" s="64">
        <v>180</v>
      </c>
      <c r="D244" s="64">
        <v>20</v>
      </c>
      <c r="E244" s="64">
        <v>22</v>
      </c>
      <c r="F244" s="64">
        <v>20</v>
      </c>
      <c r="G244" s="64">
        <v>20</v>
      </c>
      <c r="H244" s="64">
        <v>20</v>
      </c>
      <c r="I244" s="64">
        <v>19</v>
      </c>
      <c r="J244" s="64">
        <v>19</v>
      </c>
      <c r="K244" s="64">
        <v>20</v>
      </c>
      <c r="L244" s="64">
        <v>20</v>
      </c>
      <c r="M244" s="65">
        <v>0</v>
      </c>
      <c r="N244" s="65">
        <f t="shared" si="3"/>
        <v>20</v>
      </c>
    </row>
    <row r="245" spans="1:14" x14ac:dyDescent="0.25">
      <c r="A245" s="64" t="s">
        <v>880</v>
      </c>
      <c r="B245" s="64" t="s">
        <v>881</v>
      </c>
      <c r="C245" s="64">
        <v>173</v>
      </c>
      <c r="D245" s="64">
        <v>18</v>
      </c>
      <c r="E245" s="64">
        <v>19</v>
      </c>
      <c r="F245" s="64">
        <v>21</v>
      </c>
      <c r="G245" s="64">
        <v>17</v>
      </c>
      <c r="H245" s="64">
        <v>19</v>
      </c>
      <c r="I245" s="64">
        <v>20</v>
      </c>
      <c r="J245" s="64">
        <v>20</v>
      </c>
      <c r="K245" s="64">
        <v>20</v>
      </c>
      <c r="L245" s="64">
        <v>19</v>
      </c>
      <c r="M245" s="65">
        <v>0</v>
      </c>
      <c r="N245" s="65">
        <f t="shared" si="3"/>
        <v>19</v>
      </c>
    </row>
    <row r="246" spans="1:14" x14ac:dyDescent="0.25">
      <c r="A246" s="64" t="s">
        <v>829</v>
      </c>
      <c r="B246" s="64" t="s">
        <v>830</v>
      </c>
      <c r="C246" s="64">
        <v>527</v>
      </c>
      <c r="D246" s="64">
        <v>75</v>
      </c>
      <c r="E246" s="64">
        <v>76</v>
      </c>
      <c r="F246" s="64">
        <v>75</v>
      </c>
      <c r="G246" s="64">
        <v>72</v>
      </c>
      <c r="H246" s="64">
        <v>40</v>
      </c>
      <c r="I246" s="64">
        <v>42</v>
      </c>
      <c r="J246" s="64">
        <v>60</v>
      </c>
      <c r="K246" s="64">
        <v>48</v>
      </c>
      <c r="L246" s="64">
        <v>39</v>
      </c>
      <c r="M246" s="65">
        <v>0</v>
      </c>
      <c r="N246" s="65">
        <f t="shared" si="3"/>
        <v>39</v>
      </c>
    </row>
    <row r="247" spans="1:14" x14ac:dyDescent="0.25">
      <c r="A247" s="64" t="s">
        <v>831</v>
      </c>
      <c r="B247" s="64" t="s">
        <v>832</v>
      </c>
      <c r="C247" s="64">
        <v>443</v>
      </c>
      <c r="D247" s="64">
        <v>78</v>
      </c>
      <c r="E247" s="64">
        <v>78</v>
      </c>
      <c r="F247" s="64">
        <v>76</v>
      </c>
      <c r="G247" s="64">
        <v>76</v>
      </c>
      <c r="H247" s="64">
        <v>68</v>
      </c>
      <c r="I247" s="64">
        <v>67</v>
      </c>
      <c r="J247" s="64"/>
      <c r="K247" s="64"/>
      <c r="L247" s="64"/>
      <c r="M247" s="65">
        <v>0</v>
      </c>
      <c r="N247" s="65" t="str">
        <f t="shared" si="3"/>
        <v/>
      </c>
    </row>
    <row r="248" spans="1:14" x14ac:dyDescent="0.25">
      <c r="A248" s="64" t="s">
        <v>882</v>
      </c>
      <c r="B248" s="64" t="s">
        <v>883</v>
      </c>
      <c r="C248" s="64">
        <v>727</v>
      </c>
      <c r="D248" s="64">
        <v>60</v>
      </c>
      <c r="E248" s="64">
        <v>83</v>
      </c>
      <c r="F248" s="64">
        <v>128</v>
      </c>
      <c r="G248" s="64">
        <v>118</v>
      </c>
      <c r="H248" s="64">
        <v>73</v>
      </c>
      <c r="I248" s="64">
        <v>74</v>
      </c>
      <c r="J248" s="64">
        <v>71</v>
      </c>
      <c r="K248" s="64">
        <v>45</v>
      </c>
      <c r="L248" s="64">
        <v>75</v>
      </c>
      <c r="M248" s="65">
        <v>0</v>
      </c>
      <c r="N248" s="65">
        <f t="shared" si="3"/>
        <v>75</v>
      </c>
    </row>
    <row r="249" spans="1:14" x14ac:dyDescent="0.25">
      <c r="A249" s="64" t="s">
        <v>337</v>
      </c>
      <c r="B249" s="64" t="s">
        <v>884</v>
      </c>
      <c r="C249" s="64">
        <v>1435</v>
      </c>
      <c r="D249" s="64">
        <v>141</v>
      </c>
      <c r="E249" s="64">
        <v>145</v>
      </c>
      <c r="F249" s="64">
        <v>170</v>
      </c>
      <c r="G249" s="64">
        <v>191</v>
      </c>
      <c r="H249" s="64">
        <v>184</v>
      </c>
      <c r="I249" s="64">
        <v>225</v>
      </c>
      <c r="J249" s="64">
        <v>126</v>
      </c>
      <c r="K249" s="64">
        <v>113</v>
      </c>
      <c r="L249" s="64">
        <v>122</v>
      </c>
      <c r="M249" s="65">
        <v>15</v>
      </c>
      <c r="N249" s="65">
        <f t="shared" si="3"/>
        <v>107</v>
      </c>
    </row>
    <row r="250" spans="1:14" x14ac:dyDescent="0.25">
      <c r="A250" s="64" t="s">
        <v>936</v>
      </c>
      <c r="B250" s="64" t="s">
        <v>937</v>
      </c>
      <c r="C250" s="64">
        <v>150</v>
      </c>
      <c r="D250" s="64">
        <v>47</v>
      </c>
      <c r="E250" s="64">
        <v>40</v>
      </c>
      <c r="F250" s="64">
        <v>21</v>
      </c>
      <c r="G250" s="64">
        <v>18</v>
      </c>
      <c r="H250" s="64">
        <v>14</v>
      </c>
      <c r="I250" s="64">
        <v>10</v>
      </c>
      <c r="J250" s="64"/>
      <c r="K250" s="64"/>
      <c r="L250" s="64"/>
      <c r="M250" s="65">
        <v>0</v>
      </c>
      <c r="N250" s="65" t="str">
        <f t="shared" si="3"/>
        <v/>
      </c>
    </row>
    <row r="251" spans="1:14" x14ac:dyDescent="0.25">
      <c r="A251" s="64" t="s">
        <v>338</v>
      </c>
      <c r="B251" s="64" t="s">
        <v>644</v>
      </c>
      <c r="C251" s="64">
        <v>536</v>
      </c>
      <c r="D251" s="64">
        <v>103</v>
      </c>
      <c r="E251" s="64">
        <v>91</v>
      </c>
      <c r="F251" s="64">
        <v>77</v>
      </c>
      <c r="G251" s="64">
        <v>77</v>
      </c>
      <c r="H251" s="64">
        <v>71</v>
      </c>
      <c r="I251" s="64">
        <v>66</v>
      </c>
      <c r="J251" s="64"/>
      <c r="K251" s="64"/>
      <c r="L251" s="64"/>
      <c r="M251" s="65">
        <v>0</v>
      </c>
      <c r="N251" s="65" t="str">
        <f t="shared" si="3"/>
        <v/>
      </c>
    </row>
    <row r="252" spans="1:14" x14ac:dyDescent="0.25">
      <c r="A252" s="64" t="s">
        <v>965</v>
      </c>
      <c r="B252" s="64" t="s">
        <v>980</v>
      </c>
      <c r="C252" s="64">
        <v>247</v>
      </c>
      <c r="D252" s="64">
        <v>56</v>
      </c>
      <c r="E252" s="64">
        <v>56</v>
      </c>
      <c r="F252" s="64">
        <v>53</v>
      </c>
      <c r="G252" s="64">
        <v>42</v>
      </c>
      <c r="H252" s="64">
        <v>20</v>
      </c>
      <c r="I252" s="64">
        <v>20</v>
      </c>
      <c r="J252" s="64"/>
      <c r="K252" s="64"/>
      <c r="L252" s="64"/>
      <c r="M252" s="65">
        <v>0</v>
      </c>
      <c r="N252" s="65" t="str">
        <f t="shared" si="3"/>
        <v/>
      </c>
    </row>
    <row r="253" spans="1:14" x14ac:dyDescent="0.25">
      <c r="A253" s="64" t="s">
        <v>339</v>
      </c>
      <c r="B253" s="64" t="s">
        <v>643</v>
      </c>
      <c r="C253" s="64">
        <v>364</v>
      </c>
      <c r="D253" s="64">
        <v>62</v>
      </c>
      <c r="E253" s="64">
        <v>49</v>
      </c>
      <c r="F253" s="64">
        <v>55</v>
      </c>
      <c r="G253" s="64">
        <v>63</v>
      </c>
      <c r="H253" s="64">
        <v>58</v>
      </c>
      <c r="I253" s="64">
        <v>56</v>
      </c>
      <c r="J253" s="64"/>
      <c r="K253" s="64"/>
      <c r="L253" s="64"/>
      <c r="M253" s="65">
        <v>0</v>
      </c>
      <c r="N253" s="65" t="str">
        <f t="shared" si="3"/>
        <v/>
      </c>
    </row>
    <row r="254" spans="1:14" x14ac:dyDescent="0.25">
      <c r="A254" s="64" t="s">
        <v>340</v>
      </c>
      <c r="B254" s="64" t="s">
        <v>642</v>
      </c>
      <c r="C254" s="64">
        <v>569</v>
      </c>
      <c r="D254" s="64">
        <v>88</v>
      </c>
      <c r="E254" s="64">
        <v>91</v>
      </c>
      <c r="F254" s="64">
        <v>87</v>
      </c>
      <c r="G254" s="64">
        <v>101</v>
      </c>
      <c r="H254" s="64">
        <v>84</v>
      </c>
      <c r="I254" s="64">
        <v>80</v>
      </c>
      <c r="J254" s="64"/>
      <c r="K254" s="64"/>
      <c r="L254" s="64"/>
      <c r="M254" s="65">
        <v>0</v>
      </c>
      <c r="N254" s="65" t="str">
        <f t="shared" si="3"/>
        <v/>
      </c>
    </row>
    <row r="255" spans="1:14" x14ac:dyDescent="0.25">
      <c r="A255" s="64" t="s">
        <v>341</v>
      </c>
      <c r="B255" s="64" t="s">
        <v>885</v>
      </c>
      <c r="C255" s="64">
        <v>1553</v>
      </c>
      <c r="D255" s="64">
        <v>190</v>
      </c>
      <c r="E255" s="64">
        <v>160</v>
      </c>
      <c r="F255" s="64">
        <v>199</v>
      </c>
      <c r="G255" s="64">
        <v>183</v>
      </c>
      <c r="H255" s="64">
        <v>199</v>
      </c>
      <c r="I255" s="64">
        <v>188</v>
      </c>
      <c r="J255" s="64">
        <v>149</v>
      </c>
      <c r="K255" s="64">
        <v>130</v>
      </c>
      <c r="L255" s="64">
        <v>112</v>
      </c>
      <c r="M255" s="65">
        <v>0</v>
      </c>
      <c r="N255" s="65">
        <f t="shared" si="3"/>
        <v>112</v>
      </c>
    </row>
    <row r="256" spans="1:14" x14ac:dyDescent="0.25">
      <c r="A256" s="64" t="s">
        <v>342</v>
      </c>
      <c r="B256" s="64" t="s">
        <v>641</v>
      </c>
      <c r="C256" s="64">
        <v>507</v>
      </c>
      <c r="D256" s="64">
        <v>69</v>
      </c>
      <c r="E256" s="64">
        <v>81</v>
      </c>
      <c r="F256" s="64">
        <v>82</v>
      </c>
      <c r="G256" s="64">
        <v>92</v>
      </c>
      <c r="H256" s="64">
        <v>64</v>
      </c>
      <c r="I256" s="64">
        <v>100</v>
      </c>
      <c r="J256" s="64"/>
      <c r="K256" s="64"/>
      <c r="L256" s="64"/>
      <c r="M256" s="65">
        <v>0</v>
      </c>
      <c r="N256" s="65" t="str">
        <f t="shared" si="3"/>
        <v/>
      </c>
    </row>
    <row r="257" spans="1:14" x14ac:dyDescent="0.25">
      <c r="A257" s="64" t="s">
        <v>343</v>
      </c>
      <c r="B257" s="64" t="s">
        <v>640</v>
      </c>
      <c r="C257" s="64">
        <v>397</v>
      </c>
      <c r="D257" s="64"/>
      <c r="E257" s="64">
        <v>66</v>
      </c>
      <c r="F257" s="64">
        <v>93</v>
      </c>
      <c r="G257" s="64">
        <v>76</v>
      </c>
      <c r="H257" s="64">
        <v>92</v>
      </c>
      <c r="I257" s="64">
        <v>70</v>
      </c>
      <c r="J257" s="64"/>
      <c r="K257" s="64"/>
      <c r="L257" s="64"/>
      <c r="M257" s="65">
        <v>0</v>
      </c>
      <c r="N257" s="65" t="str">
        <f t="shared" si="3"/>
        <v/>
      </c>
    </row>
    <row r="258" spans="1:14" x14ac:dyDescent="0.25">
      <c r="A258" s="64" t="s">
        <v>344</v>
      </c>
      <c r="B258" s="64" t="s">
        <v>886</v>
      </c>
      <c r="C258" s="64">
        <v>827</v>
      </c>
      <c r="D258" s="64">
        <v>77</v>
      </c>
      <c r="E258" s="64">
        <v>72</v>
      </c>
      <c r="F258" s="64">
        <v>107</v>
      </c>
      <c r="G258" s="64">
        <v>107</v>
      </c>
      <c r="H258" s="64">
        <v>85</v>
      </c>
      <c r="I258" s="64">
        <v>84</v>
      </c>
      <c r="J258" s="64">
        <v>78</v>
      </c>
      <c r="K258" s="64">
        <v>107</v>
      </c>
      <c r="L258" s="64">
        <v>91</v>
      </c>
      <c r="M258" s="65">
        <v>0</v>
      </c>
      <c r="N258" s="65">
        <f t="shared" si="3"/>
        <v>91</v>
      </c>
    </row>
    <row r="259" spans="1:14" x14ac:dyDescent="0.25">
      <c r="A259" s="64" t="s">
        <v>345</v>
      </c>
      <c r="B259" s="64" t="s">
        <v>639</v>
      </c>
      <c r="C259" s="64">
        <v>1120</v>
      </c>
      <c r="D259" s="64">
        <v>142</v>
      </c>
      <c r="E259" s="64">
        <v>163</v>
      </c>
      <c r="F259" s="64">
        <v>178</v>
      </c>
      <c r="G259" s="64">
        <v>191</v>
      </c>
      <c r="H259" s="64">
        <v>189</v>
      </c>
      <c r="I259" s="64">
        <v>191</v>
      </c>
      <c r="J259" s="64"/>
      <c r="K259" s="64"/>
      <c r="L259" s="64"/>
      <c r="M259" s="65">
        <v>0</v>
      </c>
      <c r="N259" s="65" t="str">
        <f t="shared" si="3"/>
        <v/>
      </c>
    </row>
    <row r="260" spans="1:14" x14ac:dyDescent="0.25">
      <c r="A260" s="64" t="s">
        <v>346</v>
      </c>
      <c r="B260" s="64" t="s">
        <v>9</v>
      </c>
      <c r="C260" s="64">
        <v>854</v>
      </c>
      <c r="D260" s="64">
        <v>84</v>
      </c>
      <c r="E260" s="64">
        <v>67</v>
      </c>
      <c r="F260" s="64">
        <v>71</v>
      </c>
      <c r="G260" s="64">
        <v>135</v>
      </c>
      <c r="H260" s="64">
        <v>127</v>
      </c>
      <c r="I260" s="64">
        <v>153</v>
      </c>
      <c r="J260" s="64">
        <v>75</v>
      </c>
      <c r="K260" s="64">
        <v>65</v>
      </c>
      <c r="L260" s="64">
        <v>75</v>
      </c>
      <c r="M260" s="65">
        <v>2</v>
      </c>
      <c r="N260" s="65">
        <f t="shared" ref="N260:N323" si="4">IF(L260="","",L260-M260)</f>
        <v>73</v>
      </c>
    </row>
    <row r="261" spans="1:14" x14ac:dyDescent="0.25">
      <c r="A261" s="64" t="s">
        <v>347</v>
      </c>
      <c r="B261" s="64" t="s">
        <v>112</v>
      </c>
      <c r="C261" s="64">
        <v>682</v>
      </c>
      <c r="D261" s="64">
        <v>118</v>
      </c>
      <c r="E261" s="64">
        <v>115</v>
      </c>
      <c r="F261" s="64">
        <v>114</v>
      </c>
      <c r="G261" s="64">
        <v>130</v>
      </c>
      <c r="H261" s="64">
        <v>82</v>
      </c>
      <c r="I261" s="64">
        <v>104</v>
      </c>
      <c r="J261" s="64"/>
      <c r="K261" s="64"/>
      <c r="L261" s="64"/>
      <c r="M261" s="65">
        <v>0</v>
      </c>
      <c r="N261" s="65" t="str">
        <f t="shared" si="4"/>
        <v/>
      </c>
    </row>
    <row r="262" spans="1:14" x14ac:dyDescent="0.25">
      <c r="A262" s="64" t="s">
        <v>348</v>
      </c>
      <c r="B262" s="64" t="s">
        <v>638</v>
      </c>
      <c r="C262" s="64">
        <v>824</v>
      </c>
      <c r="D262" s="64">
        <v>119</v>
      </c>
      <c r="E262" s="64">
        <v>155</v>
      </c>
      <c r="F262" s="64">
        <v>134</v>
      </c>
      <c r="G262" s="64">
        <v>129</v>
      </c>
      <c r="H262" s="64">
        <v>145</v>
      </c>
      <c r="I262" s="64">
        <v>107</v>
      </c>
      <c r="J262" s="64"/>
      <c r="K262" s="64"/>
      <c r="L262" s="64"/>
      <c r="M262" s="65">
        <v>0</v>
      </c>
      <c r="N262" s="65" t="str">
        <f t="shared" si="4"/>
        <v/>
      </c>
    </row>
    <row r="263" spans="1:14" x14ac:dyDescent="0.25">
      <c r="A263" s="64" t="s">
        <v>349</v>
      </c>
      <c r="B263" s="64" t="s">
        <v>637</v>
      </c>
      <c r="C263" s="64">
        <v>441</v>
      </c>
      <c r="D263" s="64">
        <v>54</v>
      </c>
      <c r="E263" s="64">
        <v>81</v>
      </c>
      <c r="F263" s="64">
        <v>61</v>
      </c>
      <c r="G263" s="64">
        <v>70</v>
      </c>
      <c r="H263" s="64">
        <v>73</v>
      </c>
      <c r="I263" s="64">
        <v>70</v>
      </c>
      <c r="J263" s="64"/>
      <c r="K263" s="64"/>
      <c r="L263" s="64"/>
      <c r="M263" s="65">
        <v>0</v>
      </c>
      <c r="N263" s="65" t="str">
        <f t="shared" si="4"/>
        <v/>
      </c>
    </row>
    <row r="264" spans="1:14" x14ac:dyDescent="0.25">
      <c r="A264" s="64" t="s">
        <v>350</v>
      </c>
      <c r="B264" s="64" t="s">
        <v>636</v>
      </c>
      <c r="C264" s="64">
        <v>903</v>
      </c>
      <c r="D264" s="64">
        <v>143</v>
      </c>
      <c r="E264" s="64">
        <v>153</v>
      </c>
      <c r="F264" s="64">
        <v>135</v>
      </c>
      <c r="G264" s="64">
        <v>139</v>
      </c>
      <c r="H264" s="64">
        <v>161</v>
      </c>
      <c r="I264" s="64">
        <v>124</v>
      </c>
      <c r="J264" s="64"/>
      <c r="K264" s="64"/>
      <c r="L264" s="64"/>
      <c r="M264" s="65">
        <v>0</v>
      </c>
      <c r="N264" s="65" t="str">
        <f t="shared" si="4"/>
        <v/>
      </c>
    </row>
    <row r="265" spans="1:14" x14ac:dyDescent="0.25">
      <c r="A265" s="64" t="s">
        <v>981</v>
      </c>
      <c r="B265" s="64" t="s">
        <v>982</v>
      </c>
      <c r="C265" s="64">
        <v>567</v>
      </c>
      <c r="D265" s="64">
        <v>100</v>
      </c>
      <c r="E265" s="64">
        <v>98</v>
      </c>
      <c r="F265" s="64">
        <v>90</v>
      </c>
      <c r="G265" s="64">
        <v>110</v>
      </c>
      <c r="H265" s="64">
        <v>76</v>
      </c>
      <c r="I265" s="64">
        <v>93</v>
      </c>
      <c r="J265" s="64"/>
      <c r="K265" s="64"/>
      <c r="L265" s="64"/>
      <c r="M265" s="65">
        <v>0</v>
      </c>
      <c r="N265" s="65" t="str">
        <f t="shared" si="4"/>
        <v/>
      </c>
    </row>
    <row r="266" spans="1:14" x14ac:dyDescent="0.25">
      <c r="A266" s="64" t="s">
        <v>351</v>
      </c>
      <c r="B266" s="64" t="s">
        <v>635</v>
      </c>
      <c r="C266" s="64">
        <v>1179</v>
      </c>
      <c r="D266" s="64">
        <v>74</v>
      </c>
      <c r="E266" s="64">
        <v>241</v>
      </c>
      <c r="F266" s="64">
        <v>237</v>
      </c>
      <c r="G266" s="64">
        <v>218</v>
      </c>
      <c r="H266" s="64">
        <v>197</v>
      </c>
      <c r="I266" s="64">
        <v>193</v>
      </c>
      <c r="J266" s="64"/>
      <c r="K266" s="64"/>
      <c r="L266" s="64"/>
      <c r="M266" s="65">
        <v>0</v>
      </c>
      <c r="N266" s="65" t="str">
        <f t="shared" si="4"/>
        <v/>
      </c>
    </row>
    <row r="267" spans="1:14" x14ac:dyDescent="0.25">
      <c r="A267" s="64" t="s">
        <v>938</v>
      </c>
      <c r="B267" s="64" t="s">
        <v>939</v>
      </c>
      <c r="C267" s="64">
        <v>263</v>
      </c>
      <c r="D267" s="64">
        <v>57</v>
      </c>
      <c r="E267" s="64">
        <v>76</v>
      </c>
      <c r="F267" s="64">
        <v>49</v>
      </c>
      <c r="G267" s="64">
        <v>32</v>
      </c>
      <c r="H267" s="64">
        <v>27</v>
      </c>
      <c r="I267" s="64">
        <v>22</v>
      </c>
      <c r="J267" s="64"/>
      <c r="K267" s="64"/>
      <c r="L267" s="64"/>
      <c r="M267" s="65">
        <v>0</v>
      </c>
      <c r="N267" s="65" t="str">
        <f t="shared" si="4"/>
        <v/>
      </c>
    </row>
    <row r="268" spans="1:14" x14ac:dyDescent="0.25">
      <c r="A268" s="64" t="s">
        <v>352</v>
      </c>
      <c r="B268" s="64" t="s">
        <v>634</v>
      </c>
      <c r="C268" s="64">
        <v>647</v>
      </c>
      <c r="D268" s="64">
        <v>95</v>
      </c>
      <c r="E268" s="64">
        <v>121</v>
      </c>
      <c r="F268" s="64">
        <v>109</v>
      </c>
      <c r="G268" s="64">
        <v>108</v>
      </c>
      <c r="H268" s="64">
        <v>99</v>
      </c>
      <c r="I268" s="64">
        <v>83</v>
      </c>
      <c r="J268" s="64"/>
      <c r="K268" s="64"/>
      <c r="L268" s="64"/>
      <c r="M268" s="65">
        <v>0</v>
      </c>
      <c r="N268" s="65" t="str">
        <f t="shared" si="4"/>
        <v/>
      </c>
    </row>
    <row r="269" spans="1:14" x14ac:dyDescent="0.25">
      <c r="A269" s="64" t="s">
        <v>353</v>
      </c>
      <c r="B269" s="64" t="s">
        <v>633</v>
      </c>
      <c r="C269" s="64">
        <v>786</v>
      </c>
      <c r="D269" s="64">
        <v>110</v>
      </c>
      <c r="E269" s="64">
        <v>119</v>
      </c>
      <c r="F269" s="64">
        <v>136</v>
      </c>
      <c r="G269" s="64">
        <v>112</v>
      </c>
      <c r="H269" s="64">
        <v>127</v>
      </c>
      <c r="I269" s="64">
        <v>126</v>
      </c>
      <c r="J269" s="64"/>
      <c r="K269" s="64"/>
      <c r="L269" s="64"/>
      <c r="M269" s="65">
        <v>0</v>
      </c>
      <c r="N269" s="65" t="str">
        <f t="shared" si="4"/>
        <v/>
      </c>
    </row>
    <row r="270" spans="1:14" x14ac:dyDescent="0.25">
      <c r="A270" s="64" t="s">
        <v>354</v>
      </c>
      <c r="B270" s="64" t="s">
        <v>632</v>
      </c>
      <c r="C270" s="64">
        <v>460</v>
      </c>
      <c r="D270" s="64">
        <v>71</v>
      </c>
      <c r="E270" s="64">
        <v>76</v>
      </c>
      <c r="F270" s="64">
        <v>80</v>
      </c>
      <c r="G270" s="64">
        <v>82</v>
      </c>
      <c r="H270" s="64">
        <v>65</v>
      </c>
      <c r="I270" s="64">
        <v>72</v>
      </c>
      <c r="J270" s="64"/>
      <c r="K270" s="64"/>
      <c r="L270" s="64"/>
      <c r="M270" s="65">
        <v>0</v>
      </c>
      <c r="N270" s="65" t="str">
        <f t="shared" si="4"/>
        <v/>
      </c>
    </row>
    <row r="271" spans="1:14" x14ac:dyDescent="0.25">
      <c r="A271" s="64" t="s">
        <v>355</v>
      </c>
      <c r="B271" s="64" t="s">
        <v>631</v>
      </c>
      <c r="C271" s="64">
        <v>625</v>
      </c>
      <c r="D271" s="64">
        <v>85</v>
      </c>
      <c r="E271" s="64">
        <v>99</v>
      </c>
      <c r="F271" s="64">
        <v>98</v>
      </c>
      <c r="G271" s="64">
        <v>93</v>
      </c>
      <c r="H271" s="64">
        <v>70</v>
      </c>
      <c r="I271" s="64">
        <v>106</v>
      </c>
      <c r="J271" s="64"/>
      <c r="K271" s="64"/>
      <c r="L271" s="64"/>
      <c r="M271" s="65">
        <v>0</v>
      </c>
      <c r="N271" s="65" t="str">
        <f t="shared" si="4"/>
        <v/>
      </c>
    </row>
    <row r="272" spans="1:14" x14ac:dyDescent="0.25">
      <c r="A272" s="64" t="s">
        <v>356</v>
      </c>
      <c r="B272" s="64" t="s">
        <v>630</v>
      </c>
      <c r="C272" s="64">
        <v>429</v>
      </c>
      <c r="D272" s="64">
        <v>51</v>
      </c>
      <c r="E272" s="64">
        <v>41</v>
      </c>
      <c r="F272" s="64">
        <v>63</v>
      </c>
      <c r="G272" s="64">
        <v>61</v>
      </c>
      <c r="H272" s="64">
        <v>55</v>
      </c>
      <c r="I272" s="64">
        <v>47</v>
      </c>
      <c r="J272" s="64"/>
      <c r="K272" s="64"/>
      <c r="L272" s="64"/>
      <c r="M272" s="65">
        <v>0</v>
      </c>
      <c r="N272" s="65" t="str">
        <f t="shared" si="4"/>
        <v/>
      </c>
    </row>
    <row r="273" spans="1:14" x14ac:dyDescent="0.25">
      <c r="A273" s="64" t="s">
        <v>357</v>
      </c>
      <c r="B273" s="64" t="s">
        <v>629</v>
      </c>
      <c r="C273" s="64">
        <v>395</v>
      </c>
      <c r="D273" s="64">
        <v>56</v>
      </c>
      <c r="E273" s="64">
        <v>70</v>
      </c>
      <c r="F273" s="64">
        <v>76</v>
      </c>
      <c r="G273" s="64">
        <v>64</v>
      </c>
      <c r="H273" s="64">
        <v>44</v>
      </c>
      <c r="I273" s="64">
        <v>55</v>
      </c>
      <c r="J273" s="64"/>
      <c r="K273" s="64"/>
      <c r="L273" s="64"/>
      <c r="M273" s="65">
        <v>0</v>
      </c>
      <c r="N273" s="65" t="str">
        <f t="shared" si="4"/>
        <v/>
      </c>
    </row>
    <row r="274" spans="1:14" x14ac:dyDescent="0.25">
      <c r="A274" s="64" t="s">
        <v>358</v>
      </c>
      <c r="B274" s="64" t="s">
        <v>628</v>
      </c>
      <c r="C274" s="64">
        <v>538</v>
      </c>
      <c r="D274" s="64">
        <v>62</v>
      </c>
      <c r="E274" s="64">
        <v>81</v>
      </c>
      <c r="F274" s="64">
        <v>91</v>
      </c>
      <c r="G274" s="64">
        <v>88</v>
      </c>
      <c r="H274" s="64">
        <v>85</v>
      </c>
      <c r="I274" s="64">
        <v>112</v>
      </c>
      <c r="J274" s="64"/>
      <c r="K274" s="64"/>
      <c r="L274" s="64"/>
      <c r="M274" s="65">
        <v>0</v>
      </c>
      <c r="N274" s="65" t="str">
        <f t="shared" si="4"/>
        <v/>
      </c>
    </row>
    <row r="275" spans="1:14" x14ac:dyDescent="0.25">
      <c r="A275" s="64" t="s">
        <v>359</v>
      </c>
      <c r="B275" s="64" t="s">
        <v>627</v>
      </c>
      <c r="C275" s="64">
        <v>346</v>
      </c>
      <c r="D275" s="64">
        <v>39</v>
      </c>
      <c r="E275" s="64">
        <v>51</v>
      </c>
      <c r="F275" s="64">
        <v>49</v>
      </c>
      <c r="G275" s="64">
        <v>57</v>
      </c>
      <c r="H275" s="64">
        <v>60</v>
      </c>
      <c r="I275" s="64">
        <v>61</v>
      </c>
      <c r="J275" s="64"/>
      <c r="K275" s="64"/>
      <c r="L275" s="64"/>
      <c r="M275" s="65">
        <v>0</v>
      </c>
      <c r="N275" s="65" t="str">
        <f t="shared" si="4"/>
        <v/>
      </c>
    </row>
    <row r="276" spans="1:14" x14ac:dyDescent="0.25">
      <c r="A276" s="64" t="s">
        <v>360</v>
      </c>
      <c r="B276" s="64" t="s">
        <v>113</v>
      </c>
      <c r="C276" s="64">
        <v>932</v>
      </c>
      <c r="D276" s="64">
        <v>91</v>
      </c>
      <c r="E276" s="64">
        <v>102</v>
      </c>
      <c r="F276" s="64">
        <v>100</v>
      </c>
      <c r="G276" s="64">
        <v>113</v>
      </c>
      <c r="H276" s="64">
        <v>102</v>
      </c>
      <c r="I276" s="64">
        <v>112</v>
      </c>
      <c r="J276" s="64">
        <v>114</v>
      </c>
      <c r="K276" s="64">
        <v>98</v>
      </c>
      <c r="L276" s="64">
        <v>80</v>
      </c>
      <c r="M276" s="65">
        <v>0</v>
      </c>
      <c r="N276" s="65">
        <f t="shared" si="4"/>
        <v>80</v>
      </c>
    </row>
    <row r="277" spans="1:14" x14ac:dyDescent="0.25">
      <c r="A277" s="64" t="s">
        <v>361</v>
      </c>
      <c r="B277" s="64" t="s">
        <v>626</v>
      </c>
      <c r="C277" s="64">
        <v>581</v>
      </c>
      <c r="D277" s="64">
        <v>78</v>
      </c>
      <c r="E277" s="64">
        <v>77</v>
      </c>
      <c r="F277" s="64">
        <v>87</v>
      </c>
      <c r="G277" s="64">
        <v>87</v>
      </c>
      <c r="H277" s="64">
        <v>96</v>
      </c>
      <c r="I277" s="64">
        <v>114</v>
      </c>
      <c r="J277" s="64"/>
      <c r="K277" s="64"/>
      <c r="L277" s="64"/>
      <c r="M277" s="65">
        <v>0</v>
      </c>
      <c r="N277" s="65" t="str">
        <f t="shared" si="4"/>
        <v/>
      </c>
    </row>
    <row r="278" spans="1:14" x14ac:dyDescent="0.25">
      <c r="A278" s="64" t="s">
        <v>362</v>
      </c>
      <c r="B278" s="64" t="s">
        <v>1391</v>
      </c>
      <c r="C278" s="64">
        <v>757</v>
      </c>
      <c r="D278" s="64">
        <v>91</v>
      </c>
      <c r="E278" s="64">
        <v>112</v>
      </c>
      <c r="F278" s="64">
        <v>123</v>
      </c>
      <c r="G278" s="64">
        <v>156</v>
      </c>
      <c r="H278" s="64">
        <v>82</v>
      </c>
      <c r="I278" s="64">
        <v>89</v>
      </c>
      <c r="J278" s="64">
        <v>46</v>
      </c>
      <c r="K278" s="64">
        <v>39</v>
      </c>
      <c r="L278" s="64"/>
      <c r="M278" s="65">
        <v>0</v>
      </c>
      <c r="N278" s="65" t="str">
        <f t="shared" si="4"/>
        <v/>
      </c>
    </row>
    <row r="279" spans="1:14" x14ac:dyDescent="0.25">
      <c r="A279" s="64" t="s">
        <v>363</v>
      </c>
      <c r="B279" s="64" t="s">
        <v>624</v>
      </c>
      <c r="C279" s="64">
        <v>311</v>
      </c>
      <c r="D279" s="64">
        <v>36</v>
      </c>
      <c r="E279" s="64">
        <v>61</v>
      </c>
      <c r="F279" s="64">
        <v>53</v>
      </c>
      <c r="G279" s="64">
        <v>55</v>
      </c>
      <c r="H279" s="64">
        <v>63</v>
      </c>
      <c r="I279" s="64">
        <v>43</v>
      </c>
      <c r="J279" s="64"/>
      <c r="K279" s="64"/>
      <c r="L279" s="64"/>
      <c r="M279" s="65">
        <v>0</v>
      </c>
      <c r="N279" s="65" t="str">
        <f t="shared" si="4"/>
        <v/>
      </c>
    </row>
    <row r="280" spans="1:14" x14ac:dyDescent="0.25">
      <c r="A280" s="64" t="s">
        <v>364</v>
      </c>
      <c r="B280" s="64" t="s">
        <v>887</v>
      </c>
      <c r="C280" s="64">
        <v>523</v>
      </c>
      <c r="D280" s="64">
        <v>55</v>
      </c>
      <c r="E280" s="64">
        <v>63</v>
      </c>
      <c r="F280" s="64">
        <v>51</v>
      </c>
      <c r="G280" s="64">
        <v>77</v>
      </c>
      <c r="H280" s="64">
        <v>45</v>
      </c>
      <c r="I280" s="64">
        <v>65</v>
      </c>
      <c r="J280" s="64">
        <v>57</v>
      </c>
      <c r="K280" s="64">
        <v>45</v>
      </c>
      <c r="L280" s="64">
        <v>46</v>
      </c>
      <c r="M280" s="65">
        <v>0</v>
      </c>
      <c r="N280" s="65">
        <f t="shared" si="4"/>
        <v>46</v>
      </c>
    </row>
    <row r="281" spans="1:14" x14ac:dyDescent="0.25">
      <c r="A281" s="64" t="s">
        <v>365</v>
      </c>
      <c r="B281" s="64" t="s">
        <v>888</v>
      </c>
      <c r="C281" s="64">
        <v>686</v>
      </c>
      <c r="D281" s="64">
        <v>87</v>
      </c>
      <c r="E281" s="64">
        <v>78</v>
      </c>
      <c r="F281" s="64">
        <v>79</v>
      </c>
      <c r="G281" s="64">
        <v>76</v>
      </c>
      <c r="H281" s="64">
        <v>48</v>
      </c>
      <c r="I281" s="64">
        <v>57</v>
      </c>
      <c r="J281" s="64">
        <v>59</v>
      </c>
      <c r="K281" s="64">
        <v>57</v>
      </c>
      <c r="L281" s="64">
        <v>70</v>
      </c>
      <c r="M281" s="65">
        <v>0</v>
      </c>
      <c r="N281" s="65">
        <f t="shared" si="4"/>
        <v>70</v>
      </c>
    </row>
    <row r="282" spans="1:14" x14ac:dyDescent="0.25">
      <c r="A282" s="64" t="s">
        <v>366</v>
      </c>
      <c r="B282" s="64" t="s">
        <v>623</v>
      </c>
      <c r="C282" s="64">
        <v>266</v>
      </c>
      <c r="D282" s="64">
        <v>41</v>
      </c>
      <c r="E282" s="64">
        <v>42</v>
      </c>
      <c r="F282" s="64">
        <v>52</v>
      </c>
      <c r="G282" s="64">
        <v>43</v>
      </c>
      <c r="H282" s="64">
        <v>38</v>
      </c>
      <c r="I282" s="64">
        <v>36</v>
      </c>
      <c r="J282" s="64"/>
      <c r="K282" s="64"/>
      <c r="L282" s="64"/>
      <c r="M282" s="65">
        <v>0</v>
      </c>
      <c r="N282" s="65" t="str">
        <f t="shared" si="4"/>
        <v/>
      </c>
    </row>
    <row r="283" spans="1:14" x14ac:dyDescent="0.25">
      <c r="A283" s="64" t="s">
        <v>367</v>
      </c>
      <c r="B283" s="64" t="s">
        <v>622</v>
      </c>
      <c r="C283" s="64">
        <v>631</v>
      </c>
      <c r="D283" s="64">
        <v>92</v>
      </c>
      <c r="E283" s="64">
        <v>99</v>
      </c>
      <c r="F283" s="64">
        <v>102</v>
      </c>
      <c r="G283" s="64">
        <v>82</v>
      </c>
      <c r="H283" s="64">
        <v>108</v>
      </c>
      <c r="I283" s="64">
        <v>113</v>
      </c>
      <c r="J283" s="64"/>
      <c r="K283" s="64"/>
      <c r="L283" s="64"/>
      <c r="M283" s="65">
        <v>0</v>
      </c>
      <c r="N283" s="65" t="str">
        <f t="shared" si="4"/>
        <v/>
      </c>
    </row>
    <row r="284" spans="1:14" x14ac:dyDescent="0.25">
      <c r="A284" s="64" t="s">
        <v>368</v>
      </c>
      <c r="B284" s="64" t="s">
        <v>80</v>
      </c>
      <c r="C284" s="64">
        <v>1320</v>
      </c>
      <c r="D284" s="64">
        <v>122</v>
      </c>
      <c r="E284" s="64">
        <v>129</v>
      </c>
      <c r="F284" s="64">
        <v>144</v>
      </c>
      <c r="G284" s="64">
        <v>146</v>
      </c>
      <c r="H284" s="64">
        <v>146</v>
      </c>
      <c r="I284" s="64">
        <v>149</v>
      </c>
      <c r="J284" s="64">
        <v>160</v>
      </c>
      <c r="K284" s="64">
        <v>146</v>
      </c>
      <c r="L284" s="64">
        <v>159</v>
      </c>
      <c r="M284" s="65">
        <v>27</v>
      </c>
      <c r="N284" s="65">
        <f t="shared" si="4"/>
        <v>132</v>
      </c>
    </row>
    <row r="285" spans="1:14" x14ac:dyDescent="0.25">
      <c r="A285" s="64" t="s">
        <v>369</v>
      </c>
      <c r="B285" s="64" t="s">
        <v>621</v>
      </c>
      <c r="C285" s="64">
        <v>376</v>
      </c>
      <c r="D285" s="64">
        <v>63</v>
      </c>
      <c r="E285" s="64">
        <v>56</v>
      </c>
      <c r="F285" s="64">
        <v>63</v>
      </c>
      <c r="G285" s="64">
        <v>59</v>
      </c>
      <c r="H285" s="64">
        <v>39</v>
      </c>
      <c r="I285" s="64">
        <v>40</v>
      </c>
      <c r="J285" s="64"/>
      <c r="K285" s="64"/>
      <c r="L285" s="64"/>
      <c r="M285" s="65">
        <v>0</v>
      </c>
      <c r="N285" s="65" t="str">
        <f t="shared" si="4"/>
        <v/>
      </c>
    </row>
    <row r="286" spans="1:14" x14ac:dyDescent="0.25">
      <c r="A286" s="64" t="s">
        <v>370</v>
      </c>
      <c r="B286" s="64" t="s">
        <v>620</v>
      </c>
      <c r="C286" s="64">
        <v>845</v>
      </c>
      <c r="D286" s="64">
        <v>144</v>
      </c>
      <c r="E286" s="64">
        <v>131</v>
      </c>
      <c r="F286" s="64">
        <v>117</v>
      </c>
      <c r="G286" s="64">
        <v>131</v>
      </c>
      <c r="H286" s="64">
        <v>104</v>
      </c>
      <c r="I286" s="64">
        <v>119</v>
      </c>
      <c r="J286" s="64"/>
      <c r="K286" s="64"/>
      <c r="L286" s="64"/>
      <c r="M286" s="65">
        <v>0</v>
      </c>
      <c r="N286" s="65" t="str">
        <f t="shared" si="4"/>
        <v/>
      </c>
    </row>
    <row r="287" spans="1:14" x14ac:dyDescent="0.25">
      <c r="A287" s="64" t="s">
        <v>371</v>
      </c>
      <c r="B287" s="64" t="s">
        <v>619</v>
      </c>
      <c r="C287" s="64">
        <v>686</v>
      </c>
      <c r="D287" s="64">
        <v>97</v>
      </c>
      <c r="E287" s="64">
        <v>104</v>
      </c>
      <c r="F287" s="64">
        <v>111</v>
      </c>
      <c r="G287" s="64">
        <v>121</v>
      </c>
      <c r="H287" s="64">
        <v>118</v>
      </c>
      <c r="I287" s="64">
        <v>107</v>
      </c>
      <c r="J287" s="64"/>
      <c r="K287" s="64"/>
      <c r="L287" s="64"/>
      <c r="M287" s="65">
        <v>0</v>
      </c>
      <c r="N287" s="65" t="str">
        <f t="shared" si="4"/>
        <v/>
      </c>
    </row>
    <row r="288" spans="1:14" x14ac:dyDescent="0.25">
      <c r="A288" s="64" t="s">
        <v>372</v>
      </c>
      <c r="B288" s="64" t="s">
        <v>522</v>
      </c>
      <c r="C288" s="64">
        <v>1214</v>
      </c>
      <c r="D288" s="64"/>
      <c r="E288" s="64"/>
      <c r="F288" s="64"/>
      <c r="G288" s="64"/>
      <c r="H288" s="64"/>
      <c r="I288" s="64"/>
      <c r="J288" s="64">
        <v>419</v>
      </c>
      <c r="K288" s="64">
        <v>403</v>
      </c>
      <c r="L288" s="64">
        <v>392</v>
      </c>
      <c r="M288" s="65">
        <v>75</v>
      </c>
      <c r="N288" s="65">
        <f t="shared" si="4"/>
        <v>317</v>
      </c>
    </row>
    <row r="289" spans="1:14" x14ac:dyDescent="0.25">
      <c r="A289" s="64" t="s">
        <v>889</v>
      </c>
      <c r="B289" s="64" t="s">
        <v>890</v>
      </c>
      <c r="C289" s="64">
        <v>22</v>
      </c>
      <c r="D289" s="64"/>
      <c r="E289" s="64"/>
      <c r="F289" s="64"/>
      <c r="G289" s="64"/>
      <c r="H289" s="64"/>
      <c r="I289" s="64"/>
      <c r="J289" s="64">
        <v>22</v>
      </c>
      <c r="K289" s="64"/>
      <c r="L289" s="64"/>
      <c r="M289" s="65">
        <v>0</v>
      </c>
      <c r="N289" s="65" t="str">
        <f t="shared" si="4"/>
        <v/>
      </c>
    </row>
    <row r="290" spans="1:14" x14ac:dyDescent="0.25">
      <c r="A290" s="64" t="s">
        <v>373</v>
      </c>
      <c r="B290" s="64" t="s">
        <v>21</v>
      </c>
      <c r="C290" s="64">
        <v>211</v>
      </c>
      <c r="D290" s="64"/>
      <c r="E290" s="64"/>
      <c r="F290" s="64"/>
      <c r="G290" s="64"/>
      <c r="H290" s="64"/>
      <c r="I290" s="64"/>
      <c r="J290" s="64">
        <v>70</v>
      </c>
      <c r="K290" s="64">
        <v>70</v>
      </c>
      <c r="L290" s="64">
        <v>71</v>
      </c>
      <c r="M290" s="65">
        <v>21</v>
      </c>
      <c r="N290" s="65">
        <f t="shared" si="4"/>
        <v>50</v>
      </c>
    </row>
    <row r="291" spans="1:14" x14ac:dyDescent="0.25">
      <c r="A291" s="64" t="s">
        <v>374</v>
      </c>
      <c r="B291" s="64" t="s">
        <v>618</v>
      </c>
      <c r="C291" s="64">
        <v>329</v>
      </c>
      <c r="D291" s="64"/>
      <c r="E291" s="64"/>
      <c r="F291" s="64"/>
      <c r="G291" s="64"/>
      <c r="H291" s="64"/>
      <c r="I291" s="64"/>
      <c r="J291" s="64">
        <v>115</v>
      </c>
      <c r="K291" s="64">
        <v>111</v>
      </c>
      <c r="L291" s="64">
        <v>103</v>
      </c>
      <c r="M291" s="65">
        <v>0</v>
      </c>
      <c r="N291" s="65">
        <f t="shared" si="4"/>
        <v>103</v>
      </c>
    </row>
    <row r="292" spans="1:14" x14ac:dyDescent="0.25">
      <c r="A292" s="64" t="s">
        <v>375</v>
      </c>
      <c r="B292" s="64" t="s">
        <v>527</v>
      </c>
      <c r="C292" s="64">
        <v>50</v>
      </c>
      <c r="D292" s="64"/>
      <c r="E292" s="64"/>
      <c r="F292" s="64"/>
      <c r="G292" s="64"/>
      <c r="H292" s="64"/>
      <c r="I292" s="64"/>
      <c r="J292" s="64">
        <v>9</v>
      </c>
      <c r="K292" s="64">
        <v>17</v>
      </c>
      <c r="L292" s="64">
        <v>24</v>
      </c>
      <c r="M292" s="65">
        <v>0</v>
      </c>
      <c r="N292" s="65">
        <f t="shared" si="4"/>
        <v>24</v>
      </c>
    </row>
    <row r="293" spans="1:14" x14ac:dyDescent="0.25">
      <c r="A293" s="64" t="s">
        <v>376</v>
      </c>
      <c r="B293" s="64" t="s">
        <v>529</v>
      </c>
      <c r="C293" s="64">
        <v>344</v>
      </c>
      <c r="D293" s="64"/>
      <c r="E293" s="64"/>
      <c r="F293" s="64"/>
      <c r="G293" s="64"/>
      <c r="H293" s="64"/>
      <c r="I293" s="64"/>
      <c r="J293" s="64">
        <v>104</v>
      </c>
      <c r="K293" s="64">
        <v>131</v>
      </c>
      <c r="L293" s="64">
        <v>109</v>
      </c>
      <c r="M293" s="65">
        <v>12</v>
      </c>
      <c r="N293" s="65">
        <f t="shared" si="4"/>
        <v>97</v>
      </c>
    </row>
    <row r="294" spans="1:14" x14ac:dyDescent="0.25">
      <c r="A294" s="64" t="s">
        <v>377</v>
      </c>
      <c r="B294" s="64" t="s">
        <v>518</v>
      </c>
      <c r="C294" s="64">
        <v>330</v>
      </c>
      <c r="D294" s="64"/>
      <c r="E294" s="64"/>
      <c r="F294" s="64"/>
      <c r="G294" s="64"/>
      <c r="H294" s="64"/>
      <c r="I294" s="64"/>
      <c r="J294" s="64">
        <v>120</v>
      </c>
      <c r="K294" s="64">
        <v>111</v>
      </c>
      <c r="L294" s="64">
        <v>99</v>
      </c>
      <c r="M294" s="65">
        <v>0</v>
      </c>
      <c r="N294" s="65">
        <f t="shared" si="4"/>
        <v>99</v>
      </c>
    </row>
    <row r="295" spans="1:14" x14ac:dyDescent="0.25">
      <c r="A295" s="64" t="s">
        <v>378</v>
      </c>
      <c r="B295" s="64" t="s">
        <v>22</v>
      </c>
      <c r="C295" s="64">
        <v>508</v>
      </c>
      <c r="D295" s="64"/>
      <c r="E295" s="64"/>
      <c r="F295" s="64"/>
      <c r="G295" s="64"/>
      <c r="H295" s="64"/>
      <c r="I295" s="64"/>
      <c r="J295" s="64">
        <v>159</v>
      </c>
      <c r="K295" s="64">
        <v>163</v>
      </c>
      <c r="L295" s="64">
        <v>186</v>
      </c>
      <c r="M295" s="65">
        <v>0</v>
      </c>
      <c r="N295" s="65">
        <f t="shared" si="4"/>
        <v>186</v>
      </c>
    </row>
    <row r="296" spans="1:14" x14ac:dyDescent="0.25">
      <c r="A296" s="64" t="s">
        <v>379</v>
      </c>
      <c r="B296" s="64" t="s">
        <v>114</v>
      </c>
      <c r="C296" s="64">
        <v>1364</v>
      </c>
      <c r="D296" s="64"/>
      <c r="E296" s="64"/>
      <c r="F296" s="64"/>
      <c r="G296" s="64"/>
      <c r="H296" s="64"/>
      <c r="I296" s="64"/>
      <c r="J296" s="64">
        <v>442</v>
      </c>
      <c r="K296" s="64">
        <v>431</v>
      </c>
      <c r="L296" s="64">
        <v>491</v>
      </c>
      <c r="M296" s="65">
        <v>261</v>
      </c>
      <c r="N296" s="65">
        <f t="shared" si="4"/>
        <v>230</v>
      </c>
    </row>
    <row r="297" spans="1:14" x14ac:dyDescent="0.25">
      <c r="A297" s="64" t="s">
        <v>617</v>
      </c>
      <c r="B297" s="64" t="s">
        <v>550</v>
      </c>
      <c r="C297" s="64">
        <v>215</v>
      </c>
      <c r="D297" s="64"/>
      <c r="E297" s="64"/>
      <c r="F297" s="64"/>
      <c r="G297" s="64"/>
      <c r="H297" s="64"/>
      <c r="I297" s="64"/>
      <c r="J297" s="64">
        <v>65</v>
      </c>
      <c r="K297" s="64">
        <v>80</v>
      </c>
      <c r="L297" s="64">
        <v>70</v>
      </c>
      <c r="M297" s="65">
        <v>0</v>
      </c>
      <c r="N297" s="65">
        <f t="shared" si="4"/>
        <v>70</v>
      </c>
    </row>
    <row r="298" spans="1:14" x14ac:dyDescent="0.25">
      <c r="A298" s="64" t="s">
        <v>983</v>
      </c>
      <c r="B298" s="64" t="s">
        <v>984</v>
      </c>
      <c r="C298" s="64">
        <v>774</v>
      </c>
      <c r="D298" s="64"/>
      <c r="E298" s="64"/>
      <c r="F298" s="64"/>
      <c r="G298" s="64"/>
      <c r="H298" s="64"/>
      <c r="I298" s="64"/>
      <c r="J298" s="64">
        <v>305</v>
      </c>
      <c r="K298" s="64">
        <v>267</v>
      </c>
      <c r="L298" s="64">
        <v>202</v>
      </c>
      <c r="M298" s="65">
        <v>70</v>
      </c>
      <c r="N298" s="65">
        <f t="shared" si="4"/>
        <v>132</v>
      </c>
    </row>
    <row r="299" spans="1:14" x14ac:dyDescent="0.25">
      <c r="A299" s="64" t="s">
        <v>985</v>
      </c>
      <c r="B299" s="64" t="s">
        <v>986</v>
      </c>
      <c r="C299" s="64">
        <v>537</v>
      </c>
      <c r="D299" s="64"/>
      <c r="E299" s="64"/>
      <c r="F299" s="64"/>
      <c r="G299" s="64"/>
      <c r="H299" s="64"/>
      <c r="I299" s="64"/>
      <c r="J299" s="64">
        <v>180</v>
      </c>
      <c r="K299" s="64">
        <v>184</v>
      </c>
      <c r="L299" s="64">
        <v>173</v>
      </c>
      <c r="M299" s="65">
        <v>55</v>
      </c>
      <c r="N299" s="65">
        <f t="shared" si="4"/>
        <v>118</v>
      </c>
    </row>
    <row r="300" spans="1:14" x14ac:dyDescent="0.25">
      <c r="A300" s="64" t="s">
        <v>1392</v>
      </c>
      <c r="B300" s="64" t="s">
        <v>1393</v>
      </c>
      <c r="C300" s="64">
        <v>14</v>
      </c>
      <c r="D300" s="64"/>
      <c r="E300" s="64"/>
      <c r="F300" s="64"/>
      <c r="G300" s="64"/>
      <c r="H300" s="64"/>
      <c r="I300" s="64"/>
      <c r="J300" s="64">
        <v>2</v>
      </c>
      <c r="K300" s="64"/>
      <c r="L300" s="64">
        <v>4</v>
      </c>
      <c r="M300" s="65">
        <v>0</v>
      </c>
      <c r="N300" s="65">
        <f t="shared" si="4"/>
        <v>4</v>
      </c>
    </row>
    <row r="301" spans="1:14" x14ac:dyDescent="0.25">
      <c r="A301" s="64" t="s">
        <v>1394</v>
      </c>
      <c r="B301" s="64" t="s">
        <v>1395</v>
      </c>
      <c r="C301" s="64">
        <v>61</v>
      </c>
      <c r="D301" s="64"/>
      <c r="E301" s="64"/>
      <c r="F301" s="64"/>
      <c r="G301" s="64"/>
      <c r="H301" s="64"/>
      <c r="I301" s="64"/>
      <c r="J301" s="64">
        <v>61</v>
      </c>
      <c r="K301" s="64"/>
      <c r="L301" s="64"/>
      <c r="M301" s="65">
        <v>0</v>
      </c>
      <c r="N301" s="65" t="str">
        <f t="shared" si="4"/>
        <v/>
      </c>
    </row>
    <row r="302" spans="1:14" x14ac:dyDescent="0.25">
      <c r="A302" s="64" t="s">
        <v>380</v>
      </c>
      <c r="B302" s="64" t="s">
        <v>833</v>
      </c>
      <c r="C302" s="64">
        <v>611</v>
      </c>
      <c r="D302" s="64"/>
      <c r="E302" s="64"/>
      <c r="F302" s="64"/>
      <c r="G302" s="64"/>
      <c r="H302" s="64"/>
      <c r="I302" s="64"/>
      <c r="J302" s="64">
        <v>186</v>
      </c>
      <c r="K302" s="64">
        <v>215</v>
      </c>
      <c r="L302" s="64">
        <v>210</v>
      </c>
      <c r="M302" s="65">
        <v>27</v>
      </c>
      <c r="N302" s="65">
        <f t="shared" si="4"/>
        <v>183</v>
      </c>
    </row>
    <row r="303" spans="1:14" x14ac:dyDescent="0.25">
      <c r="A303" s="64" t="s">
        <v>381</v>
      </c>
      <c r="B303" s="64" t="s">
        <v>2</v>
      </c>
      <c r="C303" s="64">
        <v>1360</v>
      </c>
      <c r="D303" s="64"/>
      <c r="E303" s="64"/>
      <c r="F303" s="64"/>
      <c r="G303" s="64"/>
      <c r="H303" s="64"/>
      <c r="I303" s="64"/>
      <c r="J303" s="64">
        <v>411</v>
      </c>
      <c r="K303" s="64">
        <v>505</v>
      </c>
      <c r="L303" s="64">
        <v>444</v>
      </c>
      <c r="M303" s="65">
        <v>59</v>
      </c>
      <c r="N303" s="65">
        <f t="shared" si="4"/>
        <v>385</v>
      </c>
    </row>
    <row r="304" spans="1:14" x14ac:dyDescent="0.25">
      <c r="A304" s="64" t="s">
        <v>382</v>
      </c>
      <c r="B304" s="64" t="s">
        <v>616</v>
      </c>
      <c r="C304" s="64">
        <v>532</v>
      </c>
      <c r="D304" s="64"/>
      <c r="E304" s="64"/>
      <c r="F304" s="64"/>
      <c r="G304" s="64"/>
      <c r="H304" s="64"/>
      <c r="I304" s="64"/>
      <c r="J304" s="64">
        <v>150</v>
      </c>
      <c r="K304" s="64">
        <v>182</v>
      </c>
      <c r="L304" s="64">
        <v>200</v>
      </c>
      <c r="M304" s="65">
        <v>75</v>
      </c>
      <c r="N304" s="65">
        <f t="shared" si="4"/>
        <v>125</v>
      </c>
    </row>
    <row r="305" spans="1:14" x14ac:dyDescent="0.25">
      <c r="A305" s="64" t="s">
        <v>383</v>
      </c>
      <c r="B305" s="64" t="s">
        <v>92</v>
      </c>
      <c r="C305" s="64">
        <v>786</v>
      </c>
      <c r="D305" s="64"/>
      <c r="E305" s="64"/>
      <c r="F305" s="64"/>
      <c r="G305" s="64"/>
      <c r="H305" s="64"/>
      <c r="I305" s="64"/>
      <c r="J305" s="64">
        <v>245</v>
      </c>
      <c r="K305" s="64">
        <v>253</v>
      </c>
      <c r="L305" s="64">
        <v>288</v>
      </c>
      <c r="M305" s="65">
        <v>27</v>
      </c>
      <c r="N305" s="65">
        <f t="shared" si="4"/>
        <v>261</v>
      </c>
    </row>
    <row r="306" spans="1:14" x14ac:dyDescent="0.25">
      <c r="A306" s="64" t="s">
        <v>384</v>
      </c>
      <c r="B306" s="64" t="s">
        <v>615</v>
      </c>
      <c r="C306" s="64">
        <v>453</v>
      </c>
      <c r="D306" s="64"/>
      <c r="E306" s="64"/>
      <c r="F306" s="64"/>
      <c r="G306" s="64"/>
      <c r="H306" s="64"/>
      <c r="I306" s="64"/>
      <c r="J306" s="64">
        <v>151</v>
      </c>
      <c r="K306" s="64">
        <v>148</v>
      </c>
      <c r="L306" s="64">
        <v>154</v>
      </c>
      <c r="M306" s="65">
        <v>0</v>
      </c>
      <c r="N306" s="65">
        <f t="shared" si="4"/>
        <v>154</v>
      </c>
    </row>
    <row r="307" spans="1:14" x14ac:dyDescent="0.25">
      <c r="A307" s="64" t="s">
        <v>385</v>
      </c>
      <c r="B307" s="64" t="s">
        <v>614</v>
      </c>
      <c r="C307" s="64">
        <v>1255</v>
      </c>
      <c r="D307" s="64"/>
      <c r="E307" s="64"/>
      <c r="F307" s="64"/>
      <c r="G307" s="64"/>
      <c r="H307" s="64"/>
      <c r="I307" s="64"/>
      <c r="J307" s="64">
        <v>284</v>
      </c>
      <c r="K307" s="64">
        <v>480</v>
      </c>
      <c r="L307" s="64">
        <v>491</v>
      </c>
      <c r="M307" s="65">
        <v>57</v>
      </c>
      <c r="N307" s="65">
        <f t="shared" si="4"/>
        <v>434</v>
      </c>
    </row>
    <row r="308" spans="1:14" x14ac:dyDescent="0.25">
      <c r="A308" s="64" t="s">
        <v>386</v>
      </c>
      <c r="B308" s="64" t="s">
        <v>23</v>
      </c>
      <c r="C308" s="64">
        <v>684</v>
      </c>
      <c r="D308" s="64"/>
      <c r="E308" s="64"/>
      <c r="F308" s="64"/>
      <c r="G308" s="64"/>
      <c r="H308" s="64"/>
      <c r="I308" s="64"/>
      <c r="J308" s="64">
        <v>205</v>
      </c>
      <c r="K308" s="64">
        <v>223</v>
      </c>
      <c r="L308" s="64">
        <v>256</v>
      </c>
      <c r="M308" s="65">
        <v>0</v>
      </c>
      <c r="N308" s="65">
        <f t="shared" si="4"/>
        <v>256</v>
      </c>
    </row>
    <row r="309" spans="1:14" x14ac:dyDescent="0.25">
      <c r="A309" s="64" t="s">
        <v>387</v>
      </c>
      <c r="B309" s="64" t="s">
        <v>530</v>
      </c>
      <c r="C309" s="64">
        <v>835</v>
      </c>
      <c r="D309" s="64"/>
      <c r="E309" s="64"/>
      <c r="F309" s="64"/>
      <c r="G309" s="64"/>
      <c r="H309" s="64"/>
      <c r="I309" s="64"/>
      <c r="J309" s="64">
        <v>275</v>
      </c>
      <c r="K309" s="64">
        <v>296</v>
      </c>
      <c r="L309" s="64">
        <v>264</v>
      </c>
      <c r="M309" s="65">
        <v>36</v>
      </c>
      <c r="N309" s="65">
        <f t="shared" si="4"/>
        <v>228</v>
      </c>
    </row>
    <row r="310" spans="1:14" x14ac:dyDescent="0.25">
      <c r="A310" s="64" t="s">
        <v>388</v>
      </c>
      <c r="B310" s="64" t="s">
        <v>512</v>
      </c>
      <c r="C310" s="64">
        <v>595</v>
      </c>
      <c r="D310" s="64"/>
      <c r="E310" s="64"/>
      <c r="F310" s="64"/>
      <c r="G310" s="64"/>
      <c r="H310" s="64"/>
      <c r="I310" s="64"/>
      <c r="J310" s="64">
        <v>110</v>
      </c>
      <c r="K310" s="64">
        <v>88</v>
      </c>
      <c r="L310" s="64">
        <v>88</v>
      </c>
      <c r="M310" s="65">
        <v>0</v>
      </c>
      <c r="N310" s="65">
        <f t="shared" si="4"/>
        <v>88</v>
      </c>
    </row>
    <row r="311" spans="1:14" x14ac:dyDescent="0.25">
      <c r="A311" s="64" t="s">
        <v>389</v>
      </c>
      <c r="B311" s="64" t="s">
        <v>10</v>
      </c>
      <c r="C311" s="64">
        <v>422</v>
      </c>
      <c r="D311" s="64"/>
      <c r="E311" s="64"/>
      <c r="F311" s="64"/>
      <c r="G311" s="64"/>
      <c r="H311" s="64"/>
      <c r="I311" s="64"/>
      <c r="J311" s="64">
        <v>121</v>
      </c>
      <c r="K311" s="64">
        <v>146</v>
      </c>
      <c r="L311" s="64">
        <v>155</v>
      </c>
      <c r="M311" s="65">
        <v>0</v>
      </c>
      <c r="N311" s="65">
        <f t="shared" si="4"/>
        <v>155</v>
      </c>
    </row>
    <row r="312" spans="1:14" x14ac:dyDescent="0.25">
      <c r="A312" s="64" t="s">
        <v>390</v>
      </c>
      <c r="B312" s="64" t="s">
        <v>533</v>
      </c>
      <c r="C312" s="64">
        <v>220</v>
      </c>
      <c r="D312" s="64"/>
      <c r="E312" s="64"/>
      <c r="F312" s="64"/>
      <c r="G312" s="64"/>
      <c r="H312" s="64"/>
      <c r="I312" s="64"/>
      <c r="J312" s="64">
        <v>72</v>
      </c>
      <c r="K312" s="64">
        <v>76</v>
      </c>
      <c r="L312" s="64">
        <v>72</v>
      </c>
      <c r="M312" s="65">
        <v>41</v>
      </c>
      <c r="N312" s="65">
        <f t="shared" si="4"/>
        <v>31</v>
      </c>
    </row>
    <row r="313" spans="1:14" x14ac:dyDescent="0.25">
      <c r="A313" s="64" t="s">
        <v>391</v>
      </c>
      <c r="B313" s="64" t="s">
        <v>893</v>
      </c>
      <c r="C313" s="64">
        <v>37</v>
      </c>
      <c r="D313" s="64"/>
      <c r="E313" s="64"/>
      <c r="F313" s="64"/>
      <c r="G313" s="64"/>
      <c r="H313" s="64"/>
      <c r="I313" s="64"/>
      <c r="J313" s="64">
        <v>36</v>
      </c>
      <c r="K313" s="64">
        <v>1</v>
      </c>
      <c r="L313" s="64"/>
      <c r="M313" s="65">
        <v>0</v>
      </c>
      <c r="N313" s="65" t="str">
        <f t="shared" si="4"/>
        <v/>
      </c>
    </row>
    <row r="314" spans="1:14" x14ac:dyDescent="0.25">
      <c r="A314" s="64" t="s">
        <v>613</v>
      </c>
      <c r="B314" s="64" t="s">
        <v>817</v>
      </c>
      <c r="C314" s="64">
        <v>297</v>
      </c>
      <c r="D314" s="64"/>
      <c r="E314" s="64"/>
      <c r="F314" s="64"/>
      <c r="G314" s="64"/>
      <c r="H314" s="64"/>
      <c r="I314" s="64"/>
      <c r="J314" s="64">
        <v>95</v>
      </c>
      <c r="K314" s="64">
        <v>103</v>
      </c>
      <c r="L314" s="64">
        <v>99</v>
      </c>
      <c r="M314" s="65">
        <v>8</v>
      </c>
      <c r="N314" s="65">
        <f t="shared" si="4"/>
        <v>91</v>
      </c>
    </row>
    <row r="315" spans="1:14" x14ac:dyDescent="0.25">
      <c r="A315" s="64" t="s">
        <v>392</v>
      </c>
      <c r="B315" s="64" t="s">
        <v>531</v>
      </c>
      <c r="C315" s="64">
        <v>190</v>
      </c>
      <c r="D315" s="64"/>
      <c r="E315" s="64"/>
      <c r="F315" s="64"/>
      <c r="G315" s="64"/>
      <c r="H315" s="64"/>
      <c r="I315" s="64">
        <v>47</v>
      </c>
      <c r="J315" s="64">
        <v>49</v>
      </c>
      <c r="K315" s="64">
        <v>53</v>
      </c>
      <c r="L315" s="64">
        <v>41</v>
      </c>
      <c r="M315" s="65">
        <v>21</v>
      </c>
      <c r="N315" s="65">
        <f t="shared" si="4"/>
        <v>20</v>
      </c>
    </row>
    <row r="316" spans="1:14" x14ac:dyDescent="0.25">
      <c r="A316" s="64" t="s">
        <v>393</v>
      </c>
      <c r="B316" s="64" t="s">
        <v>539</v>
      </c>
      <c r="C316" s="64">
        <v>285</v>
      </c>
      <c r="D316" s="64"/>
      <c r="E316" s="64"/>
      <c r="F316" s="64"/>
      <c r="G316" s="64"/>
      <c r="H316" s="64"/>
      <c r="I316" s="64"/>
      <c r="J316" s="64">
        <v>94</v>
      </c>
      <c r="K316" s="64">
        <v>85</v>
      </c>
      <c r="L316" s="64">
        <v>106</v>
      </c>
      <c r="M316" s="65">
        <v>107</v>
      </c>
      <c r="N316" s="65">
        <f t="shared" si="4"/>
        <v>-1</v>
      </c>
    </row>
    <row r="317" spans="1:14" x14ac:dyDescent="0.25">
      <c r="A317" s="64" t="s">
        <v>395</v>
      </c>
      <c r="B317" s="64" t="s">
        <v>24</v>
      </c>
      <c r="C317" s="64">
        <v>481</v>
      </c>
      <c r="D317" s="64"/>
      <c r="E317" s="64"/>
      <c r="F317" s="64"/>
      <c r="G317" s="64"/>
      <c r="H317" s="64"/>
      <c r="I317" s="64"/>
      <c r="J317" s="64">
        <v>175</v>
      </c>
      <c r="K317" s="64">
        <v>142</v>
      </c>
      <c r="L317" s="64">
        <v>164</v>
      </c>
      <c r="M317" s="65">
        <v>0</v>
      </c>
      <c r="N317" s="65">
        <f t="shared" si="4"/>
        <v>164</v>
      </c>
    </row>
    <row r="318" spans="1:14" x14ac:dyDescent="0.25">
      <c r="A318" s="64" t="s">
        <v>396</v>
      </c>
      <c r="B318" s="64" t="s">
        <v>1396</v>
      </c>
      <c r="C318" s="64">
        <v>1390</v>
      </c>
      <c r="D318" s="64"/>
      <c r="E318" s="64"/>
      <c r="F318" s="64"/>
      <c r="G318" s="64"/>
      <c r="H318" s="64"/>
      <c r="I318" s="64"/>
      <c r="J318" s="64">
        <v>510</v>
      </c>
      <c r="K318" s="64">
        <v>395</v>
      </c>
      <c r="L318" s="64">
        <v>373</v>
      </c>
      <c r="M318" s="65">
        <v>67</v>
      </c>
      <c r="N318" s="65">
        <f t="shared" si="4"/>
        <v>306</v>
      </c>
    </row>
    <row r="319" spans="1:14" x14ac:dyDescent="0.25">
      <c r="A319" s="64" t="s">
        <v>612</v>
      </c>
      <c r="B319" s="64" t="s">
        <v>894</v>
      </c>
      <c r="C319" s="64">
        <v>149</v>
      </c>
      <c r="D319" s="64"/>
      <c r="E319" s="64"/>
      <c r="F319" s="64"/>
      <c r="G319" s="64"/>
      <c r="H319" s="64"/>
      <c r="I319" s="64"/>
      <c r="J319" s="64">
        <v>73</v>
      </c>
      <c r="K319" s="64">
        <v>43</v>
      </c>
      <c r="L319" s="64">
        <v>33</v>
      </c>
      <c r="M319" s="65">
        <v>33</v>
      </c>
      <c r="N319" s="65">
        <f t="shared" si="4"/>
        <v>0</v>
      </c>
    </row>
    <row r="320" spans="1:14" x14ac:dyDescent="0.25">
      <c r="A320" s="64" t="s">
        <v>397</v>
      </c>
      <c r="B320" s="64" t="s">
        <v>1397</v>
      </c>
      <c r="C320" s="64">
        <v>321</v>
      </c>
      <c r="D320" s="64">
        <v>54</v>
      </c>
      <c r="E320" s="64"/>
      <c r="F320" s="64"/>
      <c r="G320" s="64"/>
      <c r="H320" s="64"/>
      <c r="I320" s="64"/>
      <c r="J320" s="64">
        <v>58</v>
      </c>
      <c r="K320" s="64">
        <v>88</v>
      </c>
      <c r="L320" s="64">
        <v>121</v>
      </c>
      <c r="M320" s="65">
        <v>0</v>
      </c>
      <c r="N320" s="65">
        <f t="shared" si="4"/>
        <v>121</v>
      </c>
    </row>
    <row r="321" spans="1:14" x14ac:dyDescent="0.25">
      <c r="A321" s="64" t="s">
        <v>399</v>
      </c>
      <c r="B321" s="64" t="s">
        <v>1398</v>
      </c>
      <c r="C321" s="64">
        <v>480</v>
      </c>
      <c r="D321" s="64"/>
      <c r="E321" s="64"/>
      <c r="F321" s="64"/>
      <c r="G321" s="64"/>
      <c r="H321" s="64"/>
      <c r="I321" s="64"/>
      <c r="J321" s="64">
        <v>164</v>
      </c>
      <c r="K321" s="64">
        <v>151</v>
      </c>
      <c r="L321" s="64">
        <v>165</v>
      </c>
      <c r="M321" s="65">
        <v>19</v>
      </c>
      <c r="N321" s="65">
        <f t="shared" si="4"/>
        <v>146</v>
      </c>
    </row>
    <row r="322" spans="1:14" x14ac:dyDescent="0.25">
      <c r="A322" s="64" t="s">
        <v>400</v>
      </c>
      <c r="B322" s="64" t="s">
        <v>609</v>
      </c>
      <c r="C322" s="64">
        <v>1008</v>
      </c>
      <c r="D322" s="64"/>
      <c r="E322" s="64"/>
      <c r="F322" s="64"/>
      <c r="G322" s="64"/>
      <c r="H322" s="64"/>
      <c r="I322" s="64"/>
      <c r="J322" s="64">
        <v>370</v>
      </c>
      <c r="K322" s="64">
        <v>314</v>
      </c>
      <c r="L322" s="64">
        <v>324</v>
      </c>
      <c r="M322" s="65">
        <v>52</v>
      </c>
      <c r="N322" s="65">
        <f t="shared" si="4"/>
        <v>272</v>
      </c>
    </row>
    <row r="323" spans="1:14" x14ac:dyDescent="0.25">
      <c r="A323" s="64" t="s">
        <v>401</v>
      </c>
      <c r="B323" s="64" t="s">
        <v>987</v>
      </c>
      <c r="C323" s="64">
        <v>371</v>
      </c>
      <c r="D323" s="64"/>
      <c r="E323" s="64"/>
      <c r="F323" s="64"/>
      <c r="G323" s="64"/>
      <c r="H323" s="64"/>
      <c r="I323" s="64"/>
      <c r="J323" s="64"/>
      <c r="K323" s="64"/>
      <c r="L323" s="64"/>
      <c r="M323" s="65">
        <v>0</v>
      </c>
      <c r="N323" s="65" t="str">
        <f t="shared" si="4"/>
        <v/>
      </c>
    </row>
    <row r="324" spans="1:14" x14ac:dyDescent="0.25">
      <c r="A324" s="64" t="s">
        <v>940</v>
      </c>
      <c r="B324" s="64" t="s">
        <v>941</v>
      </c>
      <c r="C324" s="64">
        <v>224</v>
      </c>
      <c r="D324" s="64"/>
      <c r="E324" s="64"/>
      <c r="F324" s="64"/>
      <c r="G324" s="64"/>
      <c r="H324" s="64"/>
      <c r="I324" s="64"/>
      <c r="J324" s="64">
        <v>103</v>
      </c>
      <c r="K324" s="64">
        <v>93</v>
      </c>
      <c r="L324" s="64">
        <v>28</v>
      </c>
      <c r="M324" s="65">
        <v>0</v>
      </c>
      <c r="N324" s="65">
        <f t="shared" ref="N324:N387" si="5">IF(L324="","",L324-M324)</f>
        <v>28</v>
      </c>
    </row>
    <row r="325" spans="1:14" x14ac:dyDescent="0.25">
      <c r="A325" s="64" t="s">
        <v>942</v>
      </c>
      <c r="B325" s="64" t="s">
        <v>943</v>
      </c>
      <c r="C325" s="64">
        <v>100</v>
      </c>
      <c r="D325" s="64"/>
      <c r="E325" s="64"/>
      <c r="F325" s="64"/>
      <c r="G325" s="64"/>
      <c r="H325" s="64"/>
      <c r="I325" s="64"/>
      <c r="J325" s="64">
        <v>100</v>
      </c>
      <c r="K325" s="64"/>
      <c r="L325" s="64"/>
      <c r="M325" s="65">
        <v>0</v>
      </c>
      <c r="N325" s="65" t="str">
        <f t="shared" si="5"/>
        <v/>
      </c>
    </row>
    <row r="326" spans="1:14" x14ac:dyDescent="0.25">
      <c r="A326" s="64" t="s">
        <v>402</v>
      </c>
      <c r="B326" s="64" t="s">
        <v>115</v>
      </c>
      <c r="C326" s="64">
        <v>867</v>
      </c>
      <c r="D326" s="64"/>
      <c r="E326" s="64"/>
      <c r="F326" s="64"/>
      <c r="G326" s="64"/>
      <c r="H326" s="64"/>
      <c r="I326" s="64"/>
      <c r="J326" s="64">
        <v>266</v>
      </c>
      <c r="K326" s="64">
        <v>288</v>
      </c>
      <c r="L326" s="64">
        <v>313</v>
      </c>
      <c r="M326" s="65">
        <v>0</v>
      </c>
      <c r="N326" s="65">
        <f t="shared" si="5"/>
        <v>313</v>
      </c>
    </row>
    <row r="327" spans="1:14" x14ac:dyDescent="0.25">
      <c r="A327" s="64" t="s">
        <v>403</v>
      </c>
      <c r="B327" s="64" t="s">
        <v>988</v>
      </c>
      <c r="C327" s="64">
        <v>1068</v>
      </c>
      <c r="D327" s="64"/>
      <c r="E327" s="64"/>
      <c r="F327" s="64"/>
      <c r="G327" s="64"/>
      <c r="H327" s="64"/>
      <c r="I327" s="64"/>
      <c r="J327" s="64">
        <v>340</v>
      </c>
      <c r="K327" s="64">
        <v>311</v>
      </c>
      <c r="L327" s="64">
        <v>417</v>
      </c>
      <c r="M327" s="65">
        <v>19</v>
      </c>
      <c r="N327" s="65">
        <f t="shared" si="5"/>
        <v>398</v>
      </c>
    </row>
    <row r="328" spans="1:14" x14ac:dyDescent="0.25">
      <c r="A328" s="64" t="s">
        <v>404</v>
      </c>
      <c r="B328" s="64" t="s">
        <v>26</v>
      </c>
      <c r="C328" s="64">
        <v>647</v>
      </c>
      <c r="D328" s="64"/>
      <c r="E328" s="64"/>
      <c r="F328" s="64"/>
      <c r="G328" s="64"/>
      <c r="H328" s="64"/>
      <c r="I328" s="64"/>
      <c r="J328" s="64">
        <v>184</v>
      </c>
      <c r="K328" s="64">
        <v>223</v>
      </c>
      <c r="L328" s="64">
        <v>240</v>
      </c>
      <c r="M328" s="65">
        <v>35</v>
      </c>
      <c r="N328" s="65">
        <f t="shared" si="5"/>
        <v>205</v>
      </c>
    </row>
    <row r="329" spans="1:14" x14ac:dyDescent="0.25">
      <c r="A329" s="64" t="s">
        <v>966</v>
      </c>
      <c r="B329" s="64" t="s">
        <v>989</v>
      </c>
      <c r="C329" s="64">
        <v>43</v>
      </c>
      <c r="D329" s="64"/>
      <c r="E329" s="64"/>
      <c r="F329" s="64"/>
      <c r="G329" s="64"/>
      <c r="H329" s="64"/>
      <c r="I329" s="64"/>
      <c r="J329" s="64">
        <v>17</v>
      </c>
      <c r="K329" s="64">
        <v>26</v>
      </c>
      <c r="L329" s="64"/>
      <c r="M329" s="65">
        <v>0</v>
      </c>
      <c r="N329" s="65" t="str">
        <f t="shared" si="5"/>
        <v/>
      </c>
    </row>
    <row r="330" spans="1:14" x14ac:dyDescent="0.25">
      <c r="A330" s="64" t="s">
        <v>406</v>
      </c>
      <c r="B330" s="64" t="s">
        <v>116</v>
      </c>
      <c r="C330" s="64">
        <v>671</v>
      </c>
      <c r="D330" s="64"/>
      <c r="E330" s="64"/>
      <c r="F330" s="64"/>
      <c r="G330" s="64"/>
      <c r="H330" s="64"/>
      <c r="I330" s="64"/>
      <c r="J330" s="64">
        <v>270</v>
      </c>
      <c r="K330" s="64">
        <v>231</v>
      </c>
      <c r="L330" s="64">
        <v>170</v>
      </c>
      <c r="M330" s="65">
        <v>18</v>
      </c>
      <c r="N330" s="65">
        <f t="shared" si="5"/>
        <v>152</v>
      </c>
    </row>
    <row r="331" spans="1:14" x14ac:dyDescent="0.25">
      <c r="A331" s="64" t="s">
        <v>407</v>
      </c>
      <c r="B331" s="64" t="s">
        <v>27</v>
      </c>
      <c r="C331" s="64">
        <v>922</v>
      </c>
      <c r="D331" s="64"/>
      <c r="E331" s="64"/>
      <c r="F331" s="64"/>
      <c r="G331" s="64"/>
      <c r="H331" s="64"/>
      <c r="I331" s="64"/>
      <c r="J331" s="64">
        <v>280</v>
      </c>
      <c r="K331" s="64">
        <v>301</v>
      </c>
      <c r="L331" s="64">
        <v>341</v>
      </c>
      <c r="M331" s="65">
        <v>0</v>
      </c>
      <c r="N331" s="65">
        <f t="shared" si="5"/>
        <v>341</v>
      </c>
    </row>
    <row r="332" spans="1:14" x14ac:dyDescent="0.25">
      <c r="A332" s="64" t="s">
        <v>408</v>
      </c>
      <c r="B332" s="64" t="s">
        <v>28</v>
      </c>
      <c r="C332" s="64">
        <v>1098</v>
      </c>
      <c r="D332" s="64"/>
      <c r="E332" s="64"/>
      <c r="F332" s="64"/>
      <c r="G332" s="64"/>
      <c r="H332" s="64"/>
      <c r="I332" s="64"/>
      <c r="J332" s="64">
        <v>308</v>
      </c>
      <c r="K332" s="64">
        <v>365</v>
      </c>
      <c r="L332" s="64">
        <v>425</v>
      </c>
      <c r="M332" s="65">
        <v>85</v>
      </c>
      <c r="N332" s="65">
        <f t="shared" si="5"/>
        <v>340</v>
      </c>
    </row>
    <row r="333" spans="1:14" x14ac:dyDescent="0.25">
      <c r="A333" s="64" t="s">
        <v>409</v>
      </c>
      <c r="B333" s="64" t="s">
        <v>29</v>
      </c>
      <c r="C333" s="64">
        <v>1023</v>
      </c>
      <c r="D333" s="64"/>
      <c r="E333" s="64"/>
      <c r="F333" s="64"/>
      <c r="G333" s="64"/>
      <c r="H333" s="64"/>
      <c r="I333" s="64"/>
      <c r="J333" s="64">
        <v>308</v>
      </c>
      <c r="K333" s="64">
        <v>317</v>
      </c>
      <c r="L333" s="64">
        <v>398</v>
      </c>
      <c r="M333" s="65">
        <v>39</v>
      </c>
      <c r="N333" s="65">
        <f t="shared" si="5"/>
        <v>359</v>
      </c>
    </row>
    <row r="334" spans="1:14" x14ac:dyDescent="0.25">
      <c r="A334" s="64" t="s">
        <v>410</v>
      </c>
      <c r="B334" s="64" t="s">
        <v>30</v>
      </c>
      <c r="C334" s="64">
        <v>717</v>
      </c>
      <c r="D334" s="64"/>
      <c r="E334" s="64"/>
      <c r="F334" s="64"/>
      <c r="G334" s="64"/>
      <c r="H334" s="64"/>
      <c r="I334" s="64"/>
      <c r="J334" s="64">
        <v>197</v>
      </c>
      <c r="K334" s="64">
        <v>237</v>
      </c>
      <c r="L334" s="64">
        <v>283</v>
      </c>
      <c r="M334" s="65">
        <v>0</v>
      </c>
      <c r="N334" s="65">
        <f t="shared" si="5"/>
        <v>283</v>
      </c>
    </row>
    <row r="335" spans="1:14" x14ac:dyDescent="0.25">
      <c r="A335" s="64" t="s">
        <v>411</v>
      </c>
      <c r="B335" s="64" t="s">
        <v>31</v>
      </c>
      <c r="C335" s="64">
        <v>1163</v>
      </c>
      <c r="D335" s="64"/>
      <c r="E335" s="64"/>
      <c r="F335" s="64"/>
      <c r="G335" s="64"/>
      <c r="H335" s="64"/>
      <c r="I335" s="64"/>
      <c r="J335" s="64">
        <v>390</v>
      </c>
      <c r="K335" s="64">
        <v>339</v>
      </c>
      <c r="L335" s="64">
        <v>434</v>
      </c>
      <c r="M335" s="65">
        <v>84</v>
      </c>
      <c r="N335" s="65">
        <f t="shared" si="5"/>
        <v>350</v>
      </c>
    </row>
    <row r="336" spans="1:14" x14ac:dyDescent="0.25">
      <c r="A336" s="64" t="s">
        <v>412</v>
      </c>
      <c r="B336" s="64" t="s">
        <v>32</v>
      </c>
      <c r="C336" s="64">
        <v>707</v>
      </c>
      <c r="D336" s="64"/>
      <c r="E336" s="64"/>
      <c r="F336" s="64"/>
      <c r="G336" s="64"/>
      <c r="H336" s="64"/>
      <c r="I336" s="64"/>
      <c r="J336" s="64">
        <v>202</v>
      </c>
      <c r="K336" s="64">
        <v>213</v>
      </c>
      <c r="L336" s="64">
        <v>292</v>
      </c>
      <c r="M336" s="65">
        <v>0</v>
      </c>
      <c r="N336" s="65">
        <f t="shared" si="5"/>
        <v>292</v>
      </c>
    </row>
    <row r="337" spans="1:14" x14ac:dyDescent="0.25">
      <c r="A337" s="64" t="s">
        <v>413</v>
      </c>
      <c r="B337" s="64" t="s">
        <v>53</v>
      </c>
      <c r="C337" s="64">
        <v>286</v>
      </c>
      <c r="D337" s="64"/>
      <c r="E337" s="64"/>
      <c r="F337" s="64"/>
      <c r="G337" s="64"/>
      <c r="H337" s="64"/>
      <c r="I337" s="64"/>
      <c r="J337" s="64">
        <v>61</v>
      </c>
      <c r="K337" s="64">
        <v>100</v>
      </c>
      <c r="L337" s="64">
        <v>125</v>
      </c>
      <c r="M337" s="65">
        <v>0</v>
      </c>
      <c r="N337" s="65">
        <f t="shared" si="5"/>
        <v>125</v>
      </c>
    </row>
    <row r="338" spans="1:14" x14ac:dyDescent="0.25">
      <c r="A338" s="64" t="s">
        <v>414</v>
      </c>
      <c r="B338" s="64" t="s">
        <v>12</v>
      </c>
      <c r="C338" s="64">
        <v>1158</v>
      </c>
      <c r="D338" s="64"/>
      <c r="E338" s="64"/>
      <c r="F338" s="64"/>
      <c r="G338" s="64"/>
      <c r="H338" s="64"/>
      <c r="I338" s="64"/>
      <c r="J338" s="64">
        <v>390</v>
      </c>
      <c r="K338" s="64">
        <v>380</v>
      </c>
      <c r="L338" s="64">
        <v>388</v>
      </c>
      <c r="M338" s="65">
        <v>0</v>
      </c>
      <c r="N338" s="65">
        <f t="shared" si="5"/>
        <v>388</v>
      </c>
    </row>
    <row r="339" spans="1:14" x14ac:dyDescent="0.25">
      <c r="A339" s="64" t="s">
        <v>415</v>
      </c>
      <c r="B339" s="64" t="s">
        <v>33</v>
      </c>
      <c r="C339" s="64">
        <v>1162</v>
      </c>
      <c r="D339" s="64"/>
      <c r="E339" s="64"/>
      <c r="F339" s="64"/>
      <c r="G339" s="64"/>
      <c r="H339" s="64"/>
      <c r="I339" s="64"/>
      <c r="J339" s="64">
        <v>320</v>
      </c>
      <c r="K339" s="64">
        <v>410</v>
      </c>
      <c r="L339" s="64">
        <v>432</v>
      </c>
      <c r="M339" s="65">
        <v>0</v>
      </c>
      <c r="N339" s="65">
        <f t="shared" si="5"/>
        <v>432</v>
      </c>
    </row>
    <row r="340" spans="1:14" x14ac:dyDescent="0.25">
      <c r="A340" s="64" t="s">
        <v>416</v>
      </c>
      <c r="B340" s="64" t="s">
        <v>34</v>
      </c>
      <c r="C340" s="64">
        <v>630</v>
      </c>
      <c r="D340" s="64"/>
      <c r="E340" s="64"/>
      <c r="F340" s="64"/>
      <c r="G340" s="64"/>
      <c r="H340" s="64"/>
      <c r="I340" s="64"/>
      <c r="J340" s="64">
        <v>194</v>
      </c>
      <c r="K340" s="64">
        <v>210</v>
      </c>
      <c r="L340" s="64">
        <v>226</v>
      </c>
      <c r="M340" s="65">
        <v>1</v>
      </c>
      <c r="N340" s="65">
        <f t="shared" si="5"/>
        <v>225</v>
      </c>
    </row>
    <row r="341" spans="1:14" x14ac:dyDescent="0.25">
      <c r="A341" s="64" t="s">
        <v>417</v>
      </c>
      <c r="B341" s="64" t="s">
        <v>117</v>
      </c>
      <c r="C341" s="64">
        <v>620</v>
      </c>
      <c r="D341" s="64"/>
      <c r="E341" s="64"/>
      <c r="F341" s="64"/>
      <c r="G341" s="64"/>
      <c r="H341" s="64"/>
      <c r="I341" s="64"/>
      <c r="J341" s="64">
        <v>180</v>
      </c>
      <c r="K341" s="64">
        <v>210</v>
      </c>
      <c r="L341" s="64">
        <v>230</v>
      </c>
      <c r="M341" s="65">
        <v>0</v>
      </c>
      <c r="N341" s="65">
        <f t="shared" si="5"/>
        <v>230</v>
      </c>
    </row>
    <row r="342" spans="1:14" x14ac:dyDescent="0.25">
      <c r="A342" s="64" t="s">
        <v>418</v>
      </c>
      <c r="B342" s="64" t="s">
        <v>3</v>
      </c>
      <c r="C342" s="64">
        <v>512</v>
      </c>
      <c r="D342" s="64"/>
      <c r="E342" s="64"/>
      <c r="F342" s="64"/>
      <c r="G342" s="64"/>
      <c r="H342" s="64"/>
      <c r="I342" s="64"/>
      <c r="J342" s="64">
        <v>153</v>
      </c>
      <c r="K342" s="64">
        <v>177</v>
      </c>
      <c r="L342" s="64">
        <v>182</v>
      </c>
      <c r="M342" s="65">
        <v>0</v>
      </c>
      <c r="N342" s="65">
        <f t="shared" si="5"/>
        <v>182</v>
      </c>
    </row>
    <row r="343" spans="1:14" x14ac:dyDescent="0.25">
      <c r="A343" s="64" t="s">
        <v>419</v>
      </c>
      <c r="B343" s="64" t="s">
        <v>35</v>
      </c>
      <c r="C343" s="64">
        <v>724</v>
      </c>
      <c r="D343" s="64"/>
      <c r="E343" s="64"/>
      <c r="F343" s="64"/>
      <c r="G343" s="64"/>
      <c r="H343" s="64"/>
      <c r="I343" s="64"/>
      <c r="J343" s="64">
        <v>228</v>
      </c>
      <c r="K343" s="64">
        <v>261</v>
      </c>
      <c r="L343" s="64">
        <v>235</v>
      </c>
      <c r="M343" s="65">
        <v>0</v>
      </c>
      <c r="N343" s="65">
        <f t="shared" si="5"/>
        <v>235</v>
      </c>
    </row>
    <row r="344" spans="1:14" x14ac:dyDescent="0.25">
      <c r="A344" s="64" t="s">
        <v>420</v>
      </c>
      <c r="B344" s="64" t="s">
        <v>523</v>
      </c>
      <c r="C344" s="64">
        <v>886</v>
      </c>
      <c r="D344" s="64"/>
      <c r="E344" s="64"/>
      <c r="F344" s="64"/>
      <c r="G344" s="64"/>
      <c r="H344" s="64"/>
      <c r="I344" s="64"/>
      <c r="J344" s="64">
        <v>292</v>
      </c>
      <c r="K344" s="64">
        <v>291</v>
      </c>
      <c r="L344" s="64">
        <v>303</v>
      </c>
      <c r="M344" s="65">
        <v>72</v>
      </c>
      <c r="N344" s="65">
        <f t="shared" si="5"/>
        <v>231</v>
      </c>
    </row>
    <row r="345" spans="1:14" x14ac:dyDescent="0.25">
      <c r="A345" s="64" t="s">
        <v>422</v>
      </c>
      <c r="B345" s="64" t="s">
        <v>37</v>
      </c>
      <c r="C345" s="64">
        <v>1015</v>
      </c>
      <c r="D345" s="64"/>
      <c r="E345" s="64"/>
      <c r="F345" s="64"/>
      <c r="G345" s="64"/>
      <c r="H345" s="64"/>
      <c r="I345" s="64"/>
      <c r="J345" s="64">
        <v>332</v>
      </c>
      <c r="K345" s="64">
        <v>383</v>
      </c>
      <c r="L345" s="64">
        <v>300</v>
      </c>
      <c r="M345" s="65">
        <v>76</v>
      </c>
      <c r="N345" s="65">
        <f t="shared" si="5"/>
        <v>224</v>
      </c>
    </row>
    <row r="346" spans="1:14" x14ac:dyDescent="0.25">
      <c r="A346" s="64" t="s">
        <v>423</v>
      </c>
      <c r="B346" s="64" t="s">
        <v>38</v>
      </c>
      <c r="C346" s="64">
        <v>1329</v>
      </c>
      <c r="D346" s="64"/>
      <c r="E346" s="64"/>
      <c r="F346" s="64"/>
      <c r="G346" s="64"/>
      <c r="H346" s="64"/>
      <c r="I346" s="64"/>
      <c r="J346" s="64">
        <v>408</v>
      </c>
      <c r="K346" s="64">
        <v>448</v>
      </c>
      <c r="L346" s="64">
        <v>473</v>
      </c>
      <c r="M346" s="65">
        <v>60</v>
      </c>
      <c r="N346" s="65">
        <f t="shared" si="5"/>
        <v>413</v>
      </c>
    </row>
    <row r="347" spans="1:14" x14ac:dyDescent="0.25">
      <c r="A347" s="64" t="s">
        <v>424</v>
      </c>
      <c r="B347" s="64" t="s">
        <v>54</v>
      </c>
      <c r="C347" s="64">
        <v>966</v>
      </c>
      <c r="D347" s="64"/>
      <c r="E347" s="64"/>
      <c r="F347" s="64"/>
      <c r="G347" s="64"/>
      <c r="H347" s="64"/>
      <c r="I347" s="64"/>
      <c r="J347" s="64">
        <v>280</v>
      </c>
      <c r="K347" s="64">
        <v>339</v>
      </c>
      <c r="L347" s="64">
        <v>347</v>
      </c>
      <c r="M347" s="65">
        <v>90</v>
      </c>
      <c r="N347" s="65">
        <f t="shared" si="5"/>
        <v>257</v>
      </c>
    </row>
    <row r="348" spans="1:14" x14ac:dyDescent="0.25">
      <c r="A348" s="64" t="s">
        <v>425</v>
      </c>
      <c r="B348" s="64" t="s">
        <v>39</v>
      </c>
      <c r="C348" s="64">
        <v>926</v>
      </c>
      <c r="D348" s="64"/>
      <c r="E348" s="64"/>
      <c r="F348" s="64"/>
      <c r="G348" s="64"/>
      <c r="H348" s="64"/>
      <c r="I348" s="64"/>
      <c r="J348" s="64">
        <v>258</v>
      </c>
      <c r="K348" s="64">
        <v>349</v>
      </c>
      <c r="L348" s="64">
        <v>319</v>
      </c>
      <c r="M348" s="65">
        <v>0</v>
      </c>
      <c r="N348" s="65">
        <f t="shared" si="5"/>
        <v>319</v>
      </c>
    </row>
    <row r="349" spans="1:14" x14ac:dyDescent="0.25">
      <c r="A349" s="64" t="s">
        <v>426</v>
      </c>
      <c r="B349" s="64" t="s">
        <v>40</v>
      </c>
      <c r="C349" s="64">
        <v>711</v>
      </c>
      <c r="D349" s="64"/>
      <c r="E349" s="64"/>
      <c r="F349" s="64"/>
      <c r="G349" s="64"/>
      <c r="H349" s="64"/>
      <c r="I349" s="64"/>
      <c r="J349" s="64">
        <v>231</v>
      </c>
      <c r="K349" s="64">
        <v>216</v>
      </c>
      <c r="L349" s="64">
        <v>264</v>
      </c>
      <c r="M349" s="65">
        <v>1</v>
      </c>
      <c r="N349" s="65">
        <f t="shared" si="5"/>
        <v>263</v>
      </c>
    </row>
    <row r="350" spans="1:14" x14ac:dyDescent="0.25">
      <c r="A350" s="64" t="s">
        <v>427</v>
      </c>
      <c r="B350" s="64" t="s">
        <v>118</v>
      </c>
      <c r="C350" s="64">
        <v>912</v>
      </c>
      <c r="D350" s="64"/>
      <c r="E350" s="64"/>
      <c r="F350" s="64"/>
      <c r="G350" s="64"/>
      <c r="H350" s="64"/>
      <c r="I350" s="64"/>
      <c r="J350" s="64">
        <v>235</v>
      </c>
      <c r="K350" s="64">
        <v>333</v>
      </c>
      <c r="L350" s="64">
        <v>344</v>
      </c>
      <c r="M350" s="65">
        <v>0</v>
      </c>
      <c r="N350" s="65">
        <f t="shared" si="5"/>
        <v>344</v>
      </c>
    </row>
    <row r="351" spans="1:14" x14ac:dyDescent="0.25">
      <c r="A351" s="64" t="s">
        <v>428</v>
      </c>
      <c r="B351" s="64" t="s">
        <v>41</v>
      </c>
      <c r="C351" s="64">
        <v>968</v>
      </c>
      <c r="D351" s="64"/>
      <c r="E351" s="64"/>
      <c r="F351" s="64"/>
      <c r="G351" s="64"/>
      <c r="H351" s="64"/>
      <c r="I351" s="64"/>
      <c r="J351" s="64">
        <v>293</v>
      </c>
      <c r="K351" s="64">
        <v>323</v>
      </c>
      <c r="L351" s="64">
        <v>352</v>
      </c>
      <c r="M351" s="65">
        <v>0</v>
      </c>
      <c r="N351" s="65">
        <f t="shared" si="5"/>
        <v>352</v>
      </c>
    </row>
    <row r="352" spans="1:14" x14ac:dyDescent="0.25">
      <c r="A352" s="64" t="s">
        <v>429</v>
      </c>
      <c r="B352" s="64" t="s">
        <v>42</v>
      </c>
      <c r="C352" s="64">
        <v>1001</v>
      </c>
      <c r="D352" s="64"/>
      <c r="E352" s="64"/>
      <c r="F352" s="64"/>
      <c r="G352" s="64"/>
      <c r="H352" s="64"/>
      <c r="I352" s="64"/>
      <c r="J352" s="64">
        <v>268</v>
      </c>
      <c r="K352" s="64">
        <v>302</v>
      </c>
      <c r="L352" s="64">
        <v>431</v>
      </c>
      <c r="M352" s="65">
        <v>0</v>
      </c>
      <c r="N352" s="65">
        <f t="shared" si="5"/>
        <v>431</v>
      </c>
    </row>
    <row r="353" spans="1:14" x14ac:dyDescent="0.25">
      <c r="A353" s="64" t="s">
        <v>430</v>
      </c>
      <c r="B353" s="64" t="s">
        <v>43</v>
      </c>
      <c r="C353" s="64">
        <v>1081</v>
      </c>
      <c r="D353" s="64"/>
      <c r="E353" s="64"/>
      <c r="F353" s="64"/>
      <c r="G353" s="64"/>
      <c r="H353" s="64"/>
      <c r="I353" s="64"/>
      <c r="J353" s="64">
        <v>353</v>
      </c>
      <c r="K353" s="64">
        <v>359</v>
      </c>
      <c r="L353" s="64">
        <v>369</v>
      </c>
      <c r="M353" s="65">
        <v>55</v>
      </c>
      <c r="N353" s="65">
        <f t="shared" si="5"/>
        <v>314</v>
      </c>
    </row>
    <row r="354" spans="1:14" x14ac:dyDescent="0.25">
      <c r="A354" s="64" t="s">
        <v>432</v>
      </c>
      <c r="B354" s="64" t="s">
        <v>45</v>
      </c>
      <c r="C354" s="64">
        <v>1154</v>
      </c>
      <c r="D354" s="64"/>
      <c r="E354" s="64"/>
      <c r="F354" s="64"/>
      <c r="G354" s="64"/>
      <c r="H354" s="64"/>
      <c r="I354" s="64"/>
      <c r="J354" s="64">
        <v>386</v>
      </c>
      <c r="K354" s="64">
        <v>395</v>
      </c>
      <c r="L354" s="64">
        <v>373</v>
      </c>
      <c r="M354" s="65">
        <v>55</v>
      </c>
      <c r="N354" s="65">
        <f t="shared" si="5"/>
        <v>318</v>
      </c>
    </row>
    <row r="355" spans="1:14" x14ac:dyDescent="0.25">
      <c r="A355" s="64" t="s">
        <v>433</v>
      </c>
      <c r="B355" s="64" t="s">
        <v>119</v>
      </c>
      <c r="C355" s="64">
        <v>1760</v>
      </c>
      <c r="D355" s="64"/>
      <c r="E355" s="64"/>
      <c r="F355" s="64"/>
      <c r="G355" s="64"/>
      <c r="H355" s="64"/>
      <c r="I355" s="64"/>
      <c r="J355" s="64">
        <v>539</v>
      </c>
      <c r="K355" s="64">
        <v>583</v>
      </c>
      <c r="L355" s="64">
        <v>638</v>
      </c>
      <c r="M355" s="65">
        <v>397</v>
      </c>
      <c r="N355" s="65">
        <f t="shared" si="5"/>
        <v>241</v>
      </c>
    </row>
    <row r="356" spans="1:14" x14ac:dyDescent="0.25">
      <c r="A356" s="64" t="s">
        <v>434</v>
      </c>
      <c r="B356" s="64" t="s">
        <v>46</v>
      </c>
      <c r="C356" s="64">
        <v>467</v>
      </c>
      <c r="D356" s="64"/>
      <c r="E356" s="64"/>
      <c r="F356" s="64"/>
      <c r="G356" s="64"/>
      <c r="H356" s="64"/>
      <c r="I356" s="64"/>
      <c r="J356" s="64">
        <v>132</v>
      </c>
      <c r="K356" s="64">
        <v>154</v>
      </c>
      <c r="L356" s="64">
        <v>181</v>
      </c>
      <c r="M356" s="65">
        <v>0</v>
      </c>
      <c r="N356" s="65">
        <f t="shared" si="5"/>
        <v>181</v>
      </c>
    </row>
    <row r="357" spans="1:14" x14ac:dyDescent="0.25">
      <c r="A357" s="64" t="s">
        <v>435</v>
      </c>
      <c r="B357" s="64" t="s">
        <v>82</v>
      </c>
      <c r="C357" s="64">
        <v>1902</v>
      </c>
      <c r="D357" s="64"/>
      <c r="E357" s="64"/>
      <c r="F357" s="64"/>
      <c r="G357" s="64"/>
      <c r="H357" s="64"/>
      <c r="I357" s="64"/>
      <c r="J357" s="64">
        <v>623</v>
      </c>
      <c r="K357" s="64">
        <v>596</v>
      </c>
      <c r="L357" s="64">
        <v>683</v>
      </c>
      <c r="M357" s="65">
        <v>128</v>
      </c>
      <c r="N357" s="65">
        <f t="shared" si="5"/>
        <v>555</v>
      </c>
    </row>
    <row r="358" spans="1:14" x14ac:dyDescent="0.25">
      <c r="A358" s="64" t="s">
        <v>436</v>
      </c>
      <c r="B358" s="64" t="s">
        <v>47</v>
      </c>
      <c r="C358" s="64">
        <v>621</v>
      </c>
      <c r="D358" s="64"/>
      <c r="E358" s="64"/>
      <c r="F358" s="64"/>
      <c r="G358" s="64"/>
      <c r="H358" s="64"/>
      <c r="I358" s="64"/>
      <c r="J358" s="64">
        <v>204</v>
      </c>
      <c r="K358" s="64">
        <v>233</v>
      </c>
      <c r="L358" s="64">
        <v>184</v>
      </c>
      <c r="M358" s="65">
        <v>0</v>
      </c>
      <c r="N358" s="65">
        <f t="shared" si="5"/>
        <v>184</v>
      </c>
    </row>
    <row r="359" spans="1:14" x14ac:dyDescent="0.25">
      <c r="A359" s="64" t="s">
        <v>437</v>
      </c>
      <c r="B359" s="64" t="s">
        <v>48</v>
      </c>
      <c r="C359" s="64">
        <v>667</v>
      </c>
      <c r="D359" s="64"/>
      <c r="E359" s="64"/>
      <c r="F359" s="64"/>
      <c r="G359" s="64"/>
      <c r="H359" s="64"/>
      <c r="I359" s="64"/>
      <c r="J359" s="64">
        <v>219</v>
      </c>
      <c r="K359" s="64">
        <v>202</v>
      </c>
      <c r="L359" s="64">
        <v>246</v>
      </c>
      <c r="M359" s="65">
        <v>45</v>
      </c>
      <c r="N359" s="65">
        <f t="shared" si="5"/>
        <v>201</v>
      </c>
    </row>
    <row r="360" spans="1:14" x14ac:dyDescent="0.25">
      <c r="A360" s="64" t="s">
        <v>438</v>
      </c>
      <c r="B360" s="64" t="s">
        <v>49</v>
      </c>
      <c r="C360" s="64">
        <v>973</v>
      </c>
      <c r="D360" s="64"/>
      <c r="E360" s="64"/>
      <c r="F360" s="64"/>
      <c r="G360" s="64"/>
      <c r="H360" s="64"/>
      <c r="I360" s="64"/>
      <c r="J360" s="64">
        <v>319</v>
      </c>
      <c r="K360" s="64">
        <v>327</v>
      </c>
      <c r="L360" s="64">
        <v>327</v>
      </c>
      <c r="M360" s="65">
        <v>40</v>
      </c>
      <c r="N360" s="65">
        <f t="shared" si="5"/>
        <v>287</v>
      </c>
    </row>
    <row r="361" spans="1:14" x14ac:dyDescent="0.25">
      <c r="A361" s="64" t="s">
        <v>439</v>
      </c>
      <c r="B361" s="64" t="s">
        <v>50</v>
      </c>
      <c r="C361" s="64">
        <v>1168</v>
      </c>
      <c r="D361" s="64"/>
      <c r="E361" s="64"/>
      <c r="F361" s="64"/>
      <c r="G361" s="64"/>
      <c r="H361" s="64"/>
      <c r="I361" s="64"/>
      <c r="J361" s="64">
        <v>429</v>
      </c>
      <c r="K361" s="64">
        <v>366</v>
      </c>
      <c r="L361" s="64">
        <v>373</v>
      </c>
      <c r="M361" s="65">
        <v>31</v>
      </c>
      <c r="N361" s="65">
        <f t="shared" si="5"/>
        <v>342</v>
      </c>
    </row>
    <row r="362" spans="1:14" x14ac:dyDescent="0.25">
      <c r="A362" s="64" t="s">
        <v>440</v>
      </c>
      <c r="B362" s="64" t="s">
        <v>51</v>
      </c>
      <c r="C362" s="64">
        <v>1450</v>
      </c>
      <c r="D362" s="64"/>
      <c r="E362" s="64"/>
      <c r="F362" s="64"/>
      <c r="G362" s="64"/>
      <c r="H362" s="64"/>
      <c r="I362" s="64"/>
      <c r="J362" s="64">
        <v>496</v>
      </c>
      <c r="K362" s="64">
        <v>523</v>
      </c>
      <c r="L362" s="64">
        <v>431</v>
      </c>
      <c r="M362" s="65">
        <v>24</v>
      </c>
      <c r="N362" s="65">
        <f t="shared" si="5"/>
        <v>407</v>
      </c>
    </row>
    <row r="363" spans="1:14" x14ac:dyDescent="0.25">
      <c r="A363" s="64" t="s">
        <v>441</v>
      </c>
      <c r="B363" s="64" t="s">
        <v>120</v>
      </c>
      <c r="C363" s="64">
        <v>947</v>
      </c>
      <c r="D363" s="64"/>
      <c r="E363" s="64"/>
      <c r="F363" s="64"/>
      <c r="G363" s="64"/>
      <c r="H363" s="64"/>
      <c r="I363" s="64"/>
      <c r="J363" s="64">
        <v>303</v>
      </c>
      <c r="K363" s="64">
        <v>303</v>
      </c>
      <c r="L363" s="64">
        <v>341</v>
      </c>
      <c r="M363" s="65">
        <v>0</v>
      </c>
      <c r="N363" s="65">
        <f t="shared" si="5"/>
        <v>341</v>
      </c>
    </row>
    <row r="364" spans="1:14" x14ac:dyDescent="0.25">
      <c r="A364" s="64" t="s">
        <v>442</v>
      </c>
      <c r="B364" s="64" t="s">
        <v>13</v>
      </c>
      <c r="C364" s="64">
        <v>1142</v>
      </c>
      <c r="D364" s="64"/>
      <c r="E364" s="64"/>
      <c r="F364" s="64"/>
      <c r="G364" s="64"/>
      <c r="H364" s="64"/>
      <c r="I364" s="64"/>
      <c r="J364" s="64">
        <v>344</v>
      </c>
      <c r="K364" s="64">
        <v>410</v>
      </c>
      <c r="L364" s="64">
        <v>388</v>
      </c>
      <c r="M364" s="65">
        <v>144</v>
      </c>
      <c r="N364" s="65">
        <f t="shared" si="5"/>
        <v>244</v>
      </c>
    </row>
    <row r="365" spans="1:14" x14ac:dyDescent="0.25">
      <c r="A365" s="64" t="s">
        <v>443</v>
      </c>
      <c r="B365" s="64" t="s">
        <v>608</v>
      </c>
      <c r="C365" s="64">
        <v>1069</v>
      </c>
      <c r="D365" s="64"/>
      <c r="E365" s="64"/>
      <c r="F365" s="64"/>
      <c r="G365" s="64"/>
      <c r="H365" s="64"/>
      <c r="I365" s="64"/>
      <c r="J365" s="64">
        <v>335</v>
      </c>
      <c r="K365" s="64">
        <v>345</v>
      </c>
      <c r="L365" s="64">
        <v>389</v>
      </c>
      <c r="M365" s="65">
        <v>0</v>
      </c>
      <c r="N365" s="65">
        <f t="shared" si="5"/>
        <v>389</v>
      </c>
    </row>
    <row r="366" spans="1:14" x14ac:dyDescent="0.25">
      <c r="A366" s="64" t="s">
        <v>444</v>
      </c>
      <c r="B366" s="64" t="s">
        <v>52</v>
      </c>
      <c r="C366" s="64">
        <v>844</v>
      </c>
      <c r="D366" s="64"/>
      <c r="E366" s="64"/>
      <c r="F366" s="64"/>
      <c r="G366" s="64"/>
      <c r="H366" s="64"/>
      <c r="I366" s="64"/>
      <c r="J366" s="64">
        <v>267</v>
      </c>
      <c r="K366" s="64">
        <v>272</v>
      </c>
      <c r="L366" s="64">
        <v>305</v>
      </c>
      <c r="M366" s="65">
        <v>0</v>
      </c>
      <c r="N366" s="65">
        <f t="shared" si="5"/>
        <v>305</v>
      </c>
    </row>
    <row r="367" spans="1:14" x14ac:dyDescent="0.25">
      <c r="A367" s="64" t="s">
        <v>990</v>
      </c>
      <c r="B367" s="64" t="s">
        <v>991</v>
      </c>
      <c r="C367" s="64">
        <v>8</v>
      </c>
      <c r="D367" s="64"/>
      <c r="E367" s="64"/>
      <c r="F367" s="64"/>
      <c r="G367" s="64"/>
      <c r="H367" s="64"/>
      <c r="I367" s="64"/>
      <c r="J367" s="64">
        <v>1</v>
      </c>
      <c r="K367" s="64"/>
      <c r="L367" s="64">
        <v>2</v>
      </c>
      <c r="M367" s="65">
        <v>0</v>
      </c>
      <c r="N367" s="65">
        <f t="shared" si="5"/>
        <v>2</v>
      </c>
    </row>
    <row r="368" spans="1:14" x14ac:dyDescent="0.25">
      <c r="A368" s="64" t="s">
        <v>607</v>
      </c>
      <c r="B368" s="64" t="s">
        <v>992</v>
      </c>
      <c r="C368" s="64">
        <v>316</v>
      </c>
      <c r="D368" s="64">
        <v>23</v>
      </c>
      <c r="E368" s="64">
        <v>19</v>
      </c>
      <c r="F368" s="64">
        <v>28</v>
      </c>
      <c r="G368" s="64">
        <v>24</v>
      </c>
      <c r="H368" s="64">
        <v>31</v>
      </c>
      <c r="I368" s="64">
        <v>30</v>
      </c>
      <c r="J368" s="64">
        <v>31</v>
      </c>
      <c r="K368" s="64">
        <v>27</v>
      </c>
      <c r="L368" s="64">
        <v>27</v>
      </c>
      <c r="M368" s="65">
        <v>3</v>
      </c>
      <c r="N368" s="65">
        <f t="shared" si="5"/>
        <v>24</v>
      </c>
    </row>
    <row r="369" spans="1:14" x14ac:dyDescent="0.25">
      <c r="A369" s="64" t="s">
        <v>1399</v>
      </c>
      <c r="B369" s="64" t="s">
        <v>1400</v>
      </c>
      <c r="C369" s="64">
        <v>108</v>
      </c>
      <c r="D369" s="64"/>
      <c r="E369" s="64"/>
      <c r="F369" s="64"/>
      <c r="G369" s="64"/>
      <c r="H369" s="64"/>
      <c r="I369" s="64"/>
      <c r="J369" s="64"/>
      <c r="K369" s="64"/>
      <c r="L369" s="64"/>
      <c r="M369" s="65">
        <v>0</v>
      </c>
      <c r="N369" s="65" t="str">
        <f t="shared" si="5"/>
        <v/>
      </c>
    </row>
    <row r="370" spans="1:14" x14ac:dyDescent="0.25">
      <c r="A370" s="64" t="s">
        <v>445</v>
      </c>
      <c r="B370" s="64" t="s">
        <v>818</v>
      </c>
      <c r="C370" s="64">
        <v>390</v>
      </c>
      <c r="D370" s="64"/>
      <c r="E370" s="64"/>
      <c r="F370" s="64"/>
      <c r="G370" s="64"/>
      <c r="H370" s="64"/>
      <c r="I370" s="64"/>
      <c r="J370" s="64"/>
      <c r="K370" s="64"/>
      <c r="L370" s="64"/>
      <c r="M370" s="65">
        <v>0</v>
      </c>
      <c r="N370" s="65" t="str">
        <f t="shared" si="5"/>
        <v/>
      </c>
    </row>
    <row r="371" spans="1:14" x14ac:dyDescent="0.25">
      <c r="A371" s="64" t="s">
        <v>967</v>
      </c>
      <c r="B371" s="64" t="s">
        <v>1401</v>
      </c>
      <c r="C371" s="64">
        <v>137</v>
      </c>
      <c r="D371" s="64"/>
      <c r="E371" s="64"/>
      <c r="F371" s="64"/>
      <c r="G371" s="64"/>
      <c r="H371" s="64"/>
      <c r="I371" s="64"/>
      <c r="J371" s="64"/>
      <c r="K371" s="64"/>
      <c r="L371" s="64"/>
      <c r="M371" s="65">
        <v>0</v>
      </c>
      <c r="N371" s="65" t="str">
        <f t="shared" si="5"/>
        <v/>
      </c>
    </row>
    <row r="372" spans="1:14" x14ac:dyDescent="0.25">
      <c r="A372" s="64" t="s">
        <v>446</v>
      </c>
      <c r="B372" s="64" t="s">
        <v>605</v>
      </c>
      <c r="C372" s="64">
        <v>380</v>
      </c>
      <c r="D372" s="64"/>
      <c r="E372" s="64"/>
      <c r="F372" s="64"/>
      <c r="G372" s="64"/>
      <c r="H372" s="64"/>
      <c r="I372" s="64"/>
      <c r="J372" s="64"/>
      <c r="K372" s="64"/>
      <c r="L372" s="64"/>
      <c r="M372" s="65">
        <v>0</v>
      </c>
      <c r="N372" s="65" t="str">
        <f t="shared" si="5"/>
        <v/>
      </c>
    </row>
    <row r="373" spans="1:14" x14ac:dyDescent="0.25">
      <c r="A373" s="64" t="s">
        <v>447</v>
      </c>
      <c r="B373" s="64" t="s">
        <v>604</v>
      </c>
      <c r="C373" s="64">
        <v>2117</v>
      </c>
      <c r="D373" s="64"/>
      <c r="E373" s="64"/>
      <c r="F373" s="64"/>
      <c r="G373" s="64"/>
      <c r="H373" s="64"/>
      <c r="I373" s="64"/>
      <c r="J373" s="64"/>
      <c r="K373" s="64"/>
      <c r="L373" s="64"/>
      <c r="M373" s="65">
        <v>0</v>
      </c>
      <c r="N373" s="65" t="str">
        <f t="shared" si="5"/>
        <v/>
      </c>
    </row>
    <row r="374" spans="1:14" x14ac:dyDescent="0.25">
      <c r="A374" s="64" t="s">
        <v>448</v>
      </c>
      <c r="B374" s="64" t="s">
        <v>534</v>
      </c>
      <c r="C374" s="64">
        <v>333</v>
      </c>
      <c r="D374" s="64"/>
      <c r="E374" s="64"/>
      <c r="F374" s="64"/>
      <c r="G374" s="64"/>
      <c r="H374" s="64"/>
      <c r="I374" s="64"/>
      <c r="J374" s="64"/>
      <c r="K374" s="64"/>
      <c r="L374" s="64"/>
      <c r="M374" s="65">
        <v>0</v>
      </c>
      <c r="N374" s="65" t="str">
        <f t="shared" si="5"/>
        <v/>
      </c>
    </row>
    <row r="375" spans="1:14" x14ac:dyDescent="0.25">
      <c r="A375" s="64" t="s">
        <v>449</v>
      </c>
      <c r="B375" s="64" t="s">
        <v>944</v>
      </c>
      <c r="C375" s="64">
        <v>222</v>
      </c>
      <c r="D375" s="64"/>
      <c r="E375" s="64"/>
      <c r="F375" s="64"/>
      <c r="G375" s="64"/>
      <c r="H375" s="64"/>
      <c r="I375" s="64"/>
      <c r="J375" s="64"/>
      <c r="K375" s="64"/>
      <c r="L375" s="64"/>
      <c r="M375" s="65">
        <v>0</v>
      </c>
      <c r="N375" s="65" t="str">
        <f t="shared" si="5"/>
        <v/>
      </c>
    </row>
    <row r="376" spans="1:14" x14ac:dyDescent="0.25">
      <c r="A376" s="64" t="s">
        <v>945</v>
      </c>
      <c r="B376" s="64" t="s">
        <v>946</v>
      </c>
      <c r="C376" s="64">
        <v>394</v>
      </c>
      <c r="D376" s="64"/>
      <c r="E376" s="64"/>
      <c r="F376" s="64"/>
      <c r="G376" s="64"/>
      <c r="H376" s="64"/>
      <c r="I376" s="64"/>
      <c r="J376" s="64"/>
      <c r="K376" s="64"/>
      <c r="L376" s="64"/>
      <c r="M376" s="65">
        <v>0</v>
      </c>
      <c r="N376" s="65" t="str">
        <f t="shared" si="5"/>
        <v/>
      </c>
    </row>
    <row r="377" spans="1:14" x14ac:dyDescent="0.25">
      <c r="A377" s="64" t="s">
        <v>450</v>
      </c>
      <c r="B377" s="64" t="s">
        <v>603</v>
      </c>
      <c r="C377" s="64">
        <v>1157</v>
      </c>
      <c r="D377" s="64"/>
      <c r="E377" s="64"/>
      <c r="F377" s="64"/>
      <c r="G377" s="64"/>
      <c r="H377" s="64"/>
      <c r="I377" s="64"/>
      <c r="J377" s="64"/>
      <c r="K377" s="64"/>
      <c r="L377" s="64"/>
      <c r="M377" s="65">
        <v>0</v>
      </c>
      <c r="N377" s="65" t="str">
        <f t="shared" si="5"/>
        <v/>
      </c>
    </row>
    <row r="378" spans="1:14" x14ac:dyDescent="0.25">
      <c r="A378" s="64" t="s">
        <v>451</v>
      </c>
      <c r="B378" s="64" t="s">
        <v>55</v>
      </c>
      <c r="C378" s="64">
        <v>1548</v>
      </c>
      <c r="D378" s="64"/>
      <c r="E378" s="64"/>
      <c r="F378" s="64"/>
      <c r="G378" s="64"/>
      <c r="H378" s="64"/>
      <c r="I378" s="64"/>
      <c r="J378" s="64"/>
      <c r="K378" s="64"/>
      <c r="L378" s="64"/>
      <c r="M378" s="65">
        <v>0</v>
      </c>
      <c r="N378" s="65" t="str">
        <f t="shared" si="5"/>
        <v/>
      </c>
    </row>
    <row r="379" spans="1:14" x14ac:dyDescent="0.25">
      <c r="A379" s="64" t="s">
        <v>1402</v>
      </c>
      <c r="B379" s="64" t="s">
        <v>1403</v>
      </c>
      <c r="C379" s="64">
        <v>62</v>
      </c>
      <c r="D379" s="64"/>
      <c r="E379" s="64"/>
      <c r="F379" s="64"/>
      <c r="G379" s="64"/>
      <c r="H379" s="64"/>
      <c r="I379" s="64"/>
      <c r="J379" s="64"/>
      <c r="K379" s="64"/>
      <c r="L379" s="64"/>
      <c r="M379" s="65">
        <v>0</v>
      </c>
      <c r="N379" s="65" t="str">
        <f t="shared" si="5"/>
        <v/>
      </c>
    </row>
    <row r="380" spans="1:14" x14ac:dyDescent="0.25">
      <c r="A380" s="64" t="s">
        <v>452</v>
      </c>
      <c r="B380" s="64" t="s">
        <v>56</v>
      </c>
      <c r="C380" s="64">
        <v>333</v>
      </c>
      <c r="D380" s="64"/>
      <c r="E380" s="64"/>
      <c r="F380" s="64"/>
      <c r="G380" s="64"/>
      <c r="H380" s="64"/>
      <c r="I380" s="64"/>
      <c r="J380" s="64"/>
      <c r="K380" s="64"/>
      <c r="L380" s="64"/>
      <c r="M380" s="65">
        <v>0</v>
      </c>
      <c r="N380" s="65" t="str">
        <f t="shared" si="5"/>
        <v/>
      </c>
    </row>
    <row r="381" spans="1:14" x14ac:dyDescent="0.25">
      <c r="A381" s="64" t="s">
        <v>602</v>
      </c>
      <c r="B381" s="64" t="s">
        <v>601</v>
      </c>
      <c r="C381" s="64">
        <v>20</v>
      </c>
      <c r="D381" s="64"/>
      <c r="E381" s="64"/>
      <c r="F381" s="64"/>
      <c r="G381" s="64"/>
      <c r="H381" s="64"/>
      <c r="I381" s="64"/>
      <c r="J381" s="64"/>
      <c r="K381" s="64"/>
      <c r="L381" s="64"/>
      <c r="M381" s="65">
        <v>0</v>
      </c>
      <c r="N381" s="65" t="str">
        <f t="shared" si="5"/>
        <v/>
      </c>
    </row>
    <row r="382" spans="1:14" x14ac:dyDescent="0.25">
      <c r="A382" s="64" t="s">
        <v>895</v>
      </c>
      <c r="B382" s="64" t="s">
        <v>947</v>
      </c>
      <c r="C382" s="64">
        <v>31</v>
      </c>
      <c r="D382" s="64"/>
      <c r="E382" s="64"/>
      <c r="F382" s="64"/>
      <c r="G382" s="64"/>
      <c r="H382" s="64"/>
      <c r="I382" s="64"/>
      <c r="J382" s="64"/>
      <c r="K382" s="64"/>
      <c r="L382" s="64"/>
      <c r="M382" s="65">
        <v>0</v>
      </c>
      <c r="N382" s="65" t="str">
        <f t="shared" si="5"/>
        <v/>
      </c>
    </row>
    <row r="383" spans="1:14" x14ac:dyDescent="0.25">
      <c r="A383" s="64" t="s">
        <v>600</v>
      </c>
      <c r="B383" s="64" t="s">
        <v>554</v>
      </c>
      <c r="C383" s="64">
        <v>1809</v>
      </c>
      <c r="D383" s="64"/>
      <c r="E383" s="64"/>
      <c r="F383" s="64"/>
      <c r="G383" s="64"/>
      <c r="H383" s="64"/>
      <c r="I383" s="64"/>
      <c r="J383" s="64"/>
      <c r="K383" s="64"/>
      <c r="L383" s="64"/>
      <c r="M383" s="65">
        <v>0</v>
      </c>
      <c r="N383" s="65" t="str">
        <f t="shared" si="5"/>
        <v/>
      </c>
    </row>
    <row r="384" spans="1:14" x14ac:dyDescent="0.25">
      <c r="A384" s="64" t="s">
        <v>993</v>
      </c>
      <c r="B384" s="64" t="s">
        <v>994</v>
      </c>
      <c r="C384" s="64">
        <v>186</v>
      </c>
      <c r="D384" s="64"/>
      <c r="E384" s="64"/>
      <c r="F384" s="64"/>
      <c r="G384" s="64"/>
      <c r="H384" s="64"/>
      <c r="I384" s="64"/>
      <c r="J384" s="64"/>
      <c r="K384" s="64"/>
      <c r="L384" s="64"/>
      <c r="M384" s="65">
        <v>0</v>
      </c>
      <c r="N384" s="65" t="str">
        <f t="shared" si="5"/>
        <v/>
      </c>
    </row>
    <row r="385" spans="1:14" x14ac:dyDescent="0.25">
      <c r="A385" s="64" t="s">
        <v>948</v>
      </c>
      <c r="B385" s="64" t="s">
        <v>949</v>
      </c>
      <c r="C385" s="64">
        <v>311</v>
      </c>
      <c r="D385" s="64"/>
      <c r="E385" s="64"/>
      <c r="F385" s="64"/>
      <c r="G385" s="64"/>
      <c r="H385" s="64"/>
      <c r="I385" s="64"/>
      <c r="J385" s="64"/>
      <c r="K385" s="64"/>
      <c r="L385" s="64"/>
      <c r="M385" s="65">
        <v>0</v>
      </c>
      <c r="N385" s="65" t="str">
        <f t="shared" si="5"/>
        <v/>
      </c>
    </row>
    <row r="386" spans="1:14" x14ac:dyDescent="0.25">
      <c r="A386" s="64" t="s">
        <v>599</v>
      </c>
      <c r="B386" s="64" t="s">
        <v>526</v>
      </c>
      <c r="C386" s="64">
        <v>382</v>
      </c>
      <c r="D386" s="64"/>
      <c r="E386" s="64"/>
      <c r="F386" s="64"/>
      <c r="G386" s="64"/>
      <c r="H386" s="64"/>
      <c r="I386" s="64"/>
      <c r="J386" s="64"/>
      <c r="K386" s="64"/>
      <c r="L386" s="64"/>
      <c r="M386" s="65">
        <v>0</v>
      </c>
      <c r="N386" s="65" t="str">
        <f t="shared" si="5"/>
        <v/>
      </c>
    </row>
    <row r="387" spans="1:14" x14ac:dyDescent="0.25">
      <c r="A387" s="64" t="s">
        <v>896</v>
      </c>
      <c r="B387" s="64" t="s">
        <v>897</v>
      </c>
      <c r="C387" s="64">
        <v>110</v>
      </c>
      <c r="D387" s="64"/>
      <c r="E387" s="64"/>
      <c r="F387" s="64"/>
      <c r="G387" s="64"/>
      <c r="H387" s="64"/>
      <c r="I387" s="64"/>
      <c r="J387" s="64"/>
      <c r="K387" s="64"/>
      <c r="L387" s="64"/>
      <c r="M387" s="65">
        <v>0</v>
      </c>
      <c r="N387" s="65" t="str">
        <f t="shared" si="5"/>
        <v/>
      </c>
    </row>
    <row r="388" spans="1:14" x14ac:dyDescent="0.25">
      <c r="A388" s="64" t="s">
        <v>453</v>
      </c>
      <c r="B388" s="64" t="s">
        <v>598</v>
      </c>
      <c r="C388" s="64">
        <v>37</v>
      </c>
      <c r="D388" s="64"/>
      <c r="E388" s="64"/>
      <c r="F388" s="64"/>
      <c r="G388" s="64"/>
      <c r="H388" s="64"/>
      <c r="I388" s="64"/>
      <c r="J388" s="64"/>
      <c r="K388" s="64"/>
      <c r="L388" s="64"/>
      <c r="M388" s="65">
        <v>0</v>
      </c>
      <c r="N388" s="65" t="str">
        <f t="shared" ref="N388:N451" si="6">IF(L388="","",L388-M388)</f>
        <v/>
      </c>
    </row>
    <row r="389" spans="1:14" x14ac:dyDescent="0.25">
      <c r="A389" s="64" t="s">
        <v>454</v>
      </c>
      <c r="B389" s="64" t="s">
        <v>898</v>
      </c>
      <c r="C389" s="64">
        <v>344</v>
      </c>
      <c r="D389" s="64"/>
      <c r="E389" s="64"/>
      <c r="F389" s="64"/>
      <c r="G389" s="64"/>
      <c r="H389" s="64"/>
      <c r="I389" s="64"/>
      <c r="J389" s="64"/>
      <c r="K389" s="64"/>
      <c r="L389" s="64"/>
      <c r="M389" s="65">
        <v>0</v>
      </c>
      <c r="N389" s="65" t="str">
        <f t="shared" si="6"/>
        <v/>
      </c>
    </row>
    <row r="390" spans="1:14" x14ac:dyDescent="0.25">
      <c r="A390" s="64" t="s">
        <v>597</v>
      </c>
      <c r="B390" s="64" t="s">
        <v>899</v>
      </c>
      <c r="C390" s="64">
        <v>30</v>
      </c>
      <c r="D390" s="64"/>
      <c r="E390" s="64"/>
      <c r="F390" s="64"/>
      <c r="G390" s="64"/>
      <c r="H390" s="64"/>
      <c r="I390" s="64"/>
      <c r="J390" s="64"/>
      <c r="K390" s="64"/>
      <c r="L390" s="64"/>
      <c r="M390" s="65">
        <v>0</v>
      </c>
      <c r="N390" s="65" t="str">
        <f t="shared" si="6"/>
        <v/>
      </c>
    </row>
    <row r="391" spans="1:14" x14ac:dyDescent="0.25">
      <c r="A391" s="64" t="s">
        <v>596</v>
      </c>
      <c r="B391" s="64" t="s">
        <v>595</v>
      </c>
      <c r="C391" s="64">
        <v>117</v>
      </c>
      <c r="D391" s="64"/>
      <c r="E391" s="64"/>
      <c r="F391" s="64"/>
      <c r="G391" s="64"/>
      <c r="H391" s="64"/>
      <c r="I391" s="64"/>
      <c r="J391" s="64"/>
      <c r="K391" s="64"/>
      <c r="L391" s="64"/>
      <c r="M391" s="65">
        <v>0</v>
      </c>
      <c r="N391" s="65" t="str">
        <f t="shared" si="6"/>
        <v/>
      </c>
    </row>
    <row r="392" spans="1:14" x14ac:dyDescent="0.25">
      <c r="A392" s="64" t="s">
        <v>455</v>
      </c>
      <c r="B392" s="64" t="s">
        <v>594</v>
      </c>
      <c r="C392" s="64">
        <v>352</v>
      </c>
      <c r="D392" s="64"/>
      <c r="E392" s="64"/>
      <c r="F392" s="64"/>
      <c r="G392" s="64"/>
      <c r="H392" s="64"/>
      <c r="I392" s="64"/>
      <c r="J392" s="64"/>
      <c r="K392" s="64"/>
      <c r="L392" s="64"/>
      <c r="M392" s="65">
        <v>0</v>
      </c>
      <c r="N392" s="65" t="str">
        <f t="shared" si="6"/>
        <v/>
      </c>
    </row>
    <row r="393" spans="1:14" x14ac:dyDescent="0.25">
      <c r="A393" s="64" t="s">
        <v>593</v>
      </c>
      <c r="B393" s="64" t="s">
        <v>510</v>
      </c>
      <c r="C393" s="64">
        <v>1599</v>
      </c>
      <c r="D393" s="64"/>
      <c r="E393" s="64"/>
      <c r="F393" s="64"/>
      <c r="G393" s="64"/>
      <c r="H393" s="64"/>
      <c r="I393" s="64"/>
      <c r="J393" s="64"/>
      <c r="K393" s="64"/>
      <c r="L393" s="64"/>
      <c r="M393" s="65">
        <v>0</v>
      </c>
      <c r="N393" s="65" t="str">
        <f t="shared" si="6"/>
        <v/>
      </c>
    </row>
    <row r="394" spans="1:14" x14ac:dyDescent="0.25">
      <c r="A394" s="64" t="s">
        <v>456</v>
      </c>
      <c r="B394" s="64" t="s">
        <v>555</v>
      </c>
      <c r="C394" s="64">
        <v>2102</v>
      </c>
      <c r="D394" s="64"/>
      <c r="E394" s="64"/>
      <c r="F394" s="64"/>
      <c r="G394" s="64"/>
      <c r="H394" s="64"/>
      <c r="I394" s="64"/>
      <c r="J394" s="64"/>
      <c r="K394" s="64"/>
      <c r="L394" s="64"/>
      <c r="M394" s="65">
        <v>0</v>
      </c>
      <c r="N394" s="65" t="str">
        <f t="shared" si="6"/>
        <v/>
      </c>
    </row>
    <row r="395" spans="1:14" x14ac:dyDescent="0.25">
      <c r="A395" s="64" t="s">
        <v>834</v>
      </c>
      <c r="B395" s="64" t="s">
        <v>835</v>
      </c>
      <c r="C395" s="64">
        <v>1135</v>
      </c>
      <c r="D395" s="64"/>
      <c r="E395" s="64"/>
      <c r="F395" s="64"/>
      <c r="G395" s="64"/>
      <c r="H395" s="64"/>
      <c r="I395" s="64"/>
      <c r="J395" s="64"/>
      <c r="K395" s="64"/>
      <c r="L395" s="64"/>
      <c r="M395" s="65">
        <v>0</v>
      </c>
      <c r="N395" s="65" t="str">
        <f t="shared" si="6"/>
        <v/>
      </c>
    </row>
    <row r="396" spans="1:14" x14ac:dyDescent="0.25">
      <c r="A396" s="64" t="s">
        <v>457</v>
      </c>
      <c r="B396" s="64" t="s">
        <v>122</v>
      </c>
      <c r="C396" s="64">
        <v>3539</v>
      </c>
      <c r="D396" s="64"/>
      <c r="E396" s="64"/>
      <c r="F396" s="64"/>
      <c r="G396" s="64"/>
      <c r="H396" s="64"/>
      <c r="I396" s="64"/>
      <c r="J396" s="64"/>
      <c r="K396" s="64"/>
      <c r="L396" s="64"/>
      <c r="M396" s="65">
        <v>0</v>
      </c>
      <c r="N396" s="65" t="str">
        <f t="shared" si="6"/>
        <v/>
      </c>
    </row>
    <row r="397" spans="1:14" x14ac:dyDescent="0.25">
      <c r="A397" s="64" t="s">
        <v>592</v>
      </c>
      <c r="B397" s="64" t="s">
        <v>543</v>
      </c>
      <c r="C397" s="64">
        <v>480</v>
      </c>
      <c r="D397" s="64"/>
      <c r="E397" s="64"/>
      <c r="F397" s="64"/>
      <c r="G397" s="64"/>
      <c r="H397" s="64"/>
      <c r="I397" s="64"/>
      <c r="J397" s="64"/>
      <c r="K397" s="64"/>
      <c r="L397" s="64"/>
      <c r="M397" s="65">
        <v>0</v>
      </c>
      <c r="N397" s="65" t="str">
        <f t="shared" si="6"/>
        <v/>
      </c>
    </row>
    <row r="398" spans="1:14" x14ac:dyDescent="0.25">
      <c r="A398" s="64" t="s">
        <v>458</v>
      </c>
      <c r="B398" s="64" t="s">
        <v>591</v>
      </c>
      <c r="C398" s="64">
        <v>414</v>
      </c>
      <c r="D398" s="64"/>
      <c r="E398" s="64"/>
      <c r="F398" s="64"/>
      <c r="G398" s="64"/>
      <c r="H398" s="64"/>
      <c r="I398" s="64"/>
      <c r="J398" s="64">
        <v>100</v>
      </c>
      <c r="K398" s="64">
        <v>76</v>
      </c>
      <c r="L398" s="64">
        <v>74</v>
      </c>
      <c r="M398" s="65">
        <v>55</v>
      </c>
      <c r="N398" s="65">
        <f t="shared" si="6"/>
        <v>19</v>
      </c>
    </row>
    <row r="399" spans="1:14" x14ac:dyDescent="0.25">
      <c r="A399" s="64" t="s">
        <v>459</v>
      </c>
      <c r="B399" s="64" t="s">
        <v>590</v>
      </c>
      <c r="C399" s="64">
        <v>223</v>
      </c>
      <c r="D399" s="64"/>
      <c r="E399" s="64"/>
      <c r="F399" s="64"/>
      <c r="G399" s="64"/>
      <c r="H399" s="64"/>
      <c r="I399" s="64"/>
      <c r="J399" s="64">
        <v>41</v>
      </c>
      <c r="K399" s="64">
        <v>57</v>
      </c>
      <c r="L399" s="64">
        <v>45</v>
      </c>
      <c r="M399" s="65">
        <v>12</v>
      </c>
      <c r="N399" s="65">
        <f t="shared" si="6"/>
        <v>33</v>
      </c>
    </row>
    <row r="400" spans="1:14" x14ac:dyDescent="0.25">
      <c r="A400" s="64" t="s">
        <v>589</v>
      </c>
      <c r="B400" s="64" t="s">
        <v>538</v>
      </c>
      <c r="C400" s="64">
        <v>250</v>
      </c>
      <c r="D400" s="64"/>
      <c r="E400" s="64"/>
      <c r="F400" s="64"/>
      <c r="G400" s="64"/>
      <c r="H400" s="64"/>
      <c r="I400" s="64"/>
      <c r="J400" s="64"/>
      <c r="K400" s="64"/>
      <c r="L400" s="64"/>
      <c r="M400" s="65">
        <v>0</v>
      </c>
      <c r="N400" s="65" t="str">
        <f t="shared" si="6"/>
        <v/>
      </c>
    </row>
    <row r="401" spans="1:14" x14ac:dyDescent="0.25">
      <c r="A401" s="64" t="s">
        <v>588</v>
      </c>
      <c r="B401" s="64" t="s">
        <v>537</v>
      </c>
      <c r="C401" s="64">
        <v>1192</v>
      </c>
      <c r="D401" s="64"/>
      <c r="E401" s="64"/>
      <c r="F401" s="64"/>
      <c r="G401" s="64"/>
      <c r="H401" s="64"/>
      <c r="I401" s="64"/>
      <c r="J401" s="64">
        <v>233</v>
      </c>
      <c r="K401" s="64">
        <v>239</v>
      </c>
      <c r="L401" s="64">
        <v>208</v>
      </c>
      <c r="M401" s="65">
        <v>19</v>
      </c>
      <c r="N401" s="65">
        <f t="shared" si="6"/>
        <v>189</v>
      </c>
    </row>
    <row r="402" spans="1:14" x14ac:dyDescent="0.25">
      <c r="A402" s="64" t="s">
        <v>950</v>
      </c>
      <c r="B402" s="64" t="s">
        <v>951</v>
      </c>
      <c r="C402" s="64">
        <v>455</v>
      </c>
      <c r="D402" s="64"/>
      <c r="E402" s="64"/>
      <c r="F402" s="64"/>
      <c r="G402" s="64"/>
      <c r="H402" s="64"/>
      <c r="I402" s="64"/>
      <c r="J402" s="64"/>
      <c r="K402" s="64"/>
      <c r="L402" s="64"/>
      <c r="M402" s="65">
        <v>0</v>
      </c>
      <c r="N402" s="65" t="str">
        <f t="shared" si="6"/>
        <v/>
      </c>
    </row>
    <row r="403" spans="1:14" x14ac:dyDescent="0.25">
      <c r="A403" s="64" t="s">
        <v>587</v>
      </c>
      <c r="B403" s="64" t="s">
        <v>586</v>
      </c>
      <c r="C403" s="64">
        <v>103</v>
      </c>
      <c r="D403" s="64"/>
      <c r="E403" s="64"/>
      <c r="F403" s="64"/>
      <c r="G403" s="64"/>
      <c r="H403" s="64"/>
      <c r="I403" s="64"/>
      <c r="J403" s="64"/>
      <c r="K403" s="64"/>
      <c r="L403" s="64"/>
      <c r="M403" s="65">
        <v>0</v>
      </c>
      <c r="N403" s="65" t="str">
        <f t="shared" si="6"/>
        <v/>
      </c>
    </row>
    <row r="404" spans="1:14" x14ac:dyDescent="0.25">
      <c r="A404" s="64" t="s">
        <v>585</v>
      </c>
      <c r="B404" s="64" t="s">
        <v>535</v>
      </c>
      <c r="C404" s="64">
        <v>443</v>
      </c>
      <c r="D404" s="64"/>
      <c r="E404" s="64"/>
      <c r="F404" s="64"/>
      <c r="G404" s="64"/>
      <c r="H404" s="64"/>
      <c r="I404" s="64"/>
      <c r="J404" s="64"/>
      <c r="K404" s="64"/>
      <c r="L404" s="64"/>
      <c r="M404" s="65">
        <v>0</v>
      </c>
      <c r="N404" s="65" t="str">
        <f t="shared" si="6"/>
        <v/>
      </c>
    </row>
    <row r="405" spans="1:14" x14ac:dyDescent="0.25">
      <c r="A405" s="64" t="s">
        <v>584</v>
      </c>
      <c r="B405" s="64" t="s">
        <v>536</v>
      </c>
      <c r="C405" s="64">
        <v>484</v>
      </c>
      <c r="D405" s="64"/>
      <c r="E405" s="64"/>
      <c r="F405" s="64"/>
      <c r="G405" s="64"/>
      <c r="H405" s="64"/>
      <c r="I405" s="64"/>
      <c r="J405" s="64"/>
      <c r="K405" s="64"/>
      <c r="L405" s="64"/>
      <c r="M405" s="65">
        <v>0</v>
      </c>
      <c r="N405" s="65" t="str">
        <f t="shared" si="6"/>
        <v/>
      </c>
    </row>
    <row r="406" spans="1:14" x14ac:dyDescent="0.25">
      <c r="A406" s="64" t="s">
        <v>952</v>
      </c>
      <c r="B406" s="64" t="s">
        <v>953</v>
      </c>
      <c r="C406" s="64">
        <v>171</v>
      </c>
      <c r="D406" s="64"/>
      <c r="E406" s="64"/>
      <c r="F406" s="64"/>
      <c r="G406" s="64"/>
      <c r="H406" s="64"/>
      <c r="I406" s="64"/>
      <c r="J406" s="64"/>
      <c r="K406" s="64"/>
      <c r="L406" s="64"/>
      <c r="M406" s="65">
        <v>0</v>
      </c>
      <c r="N406" s="65" t="str">
        <f t="shared" si="6"/>
        <v/>
      </c>
    </row>
    <row r="407" spans="1:14" x14ac:dyDescent="0.25">
      <c r="A407" s="64" t="s">
        <v>900</v>
      </c>
      <c r="B407" s="64" t="s">
        <v>901</v>
      </c>
      <c r="C407" s="64">
        <v>321</v>
      </c>
      <c r="D407" s="64"/>
      <c r="E407" s="64"/>
      <c r="F407" s="64"/>
      <c r="G407" s="64"/>
      <c r="H407" s="64"/>
      <c r="I407" s="64"/>
      <c r="J407" s="64"/>
      <c r="K407" s="64"/>
      <c r="L407" s="64"/>
      <c r="M407" s="65">
        <v>0</v>
      </c>
      <c r="N407" s="65" t="str">
        <f t="shared" si="6"/>
        <v/>
      </c>
    </row>
    <row r="408" spans="1:14" x14ac:dyDescent="0.25">
      <c r="A408" s="64" t="s">
        <v>902</v>
      </c>
      <c r="B408" s="64" t="s">
        <v>903</v>
      </c>
      <c r="C408" s="64">
        <v>279</v>
      </c>
      <c r="D408" s="64"/>
      <c r="E408" s="64"/>
      <c r="F408" s="64"/>
      <c r="G408" s="64"/>
      <c r="H408" s="64"/>
      <c r="I408" s="64"/>
      <c r="J408" s="64"/>
      <c r="K408" s="64"/>
      <c r="L408" s="64"/>
      <c r="M408" s="65">
        <v>0</v>
      </c>
      <c r="N408" s="65" t="str">
        <f t="shared" si="6"/>
        <v/>
      </c>
    </row>
    <row r="409" spans="1:14" x14ac:dyDescent="0.25">
      <c r="A409" s="64" t="s">
        <v>904</v>
      </c>
      <c r="B409" s="64" t="s">
        <v>905</v>
      </c>
      <c r="C409" s="64">
        <v>262</v>
      </c>
      <c r="D409" s="64"/>
      <c r="E409" s="64"/>
      <c r="F409" s="64"/>
      <c r="G409" s="64"/>
      <c r="H409" s="64"/>
      <c r="I409" s="64"/>
      <c r="J409" s="64"/>
      <c r="K409" s="64"/>
      <c r="L409" s="64"/>
      <c r="M409" s="65">
        <v>0</v>
      </c>
      <c r="N409" s="65" t="str">
        <f t="shared" si="6"/>
        <v/>
      </c>
    </row>
    <row r="410" spans="1:14" x14ac:dyDescent="0.25">
      <c r="A410" s="64" t="s">
        <v>954</v>
      </c>
      <c r="B410" s="64" t="s">
        <v>955</v>
      </c>
      <c r="C410" s="64">
        <v>169</v>
      </c>
      <c r="D410" s="64"/>
      <c r="E410" s="64"/>
      <c r="F410" s="64"/>
      <c r="G410" s="64"/>
      <c r="H410" s="64"/>
      <c r="I410" s="64"/>
      <c r="J410" s="64"/>
      <c r="K410" s="64"/>
      <c r="L410" s="64"/>
      <c r="M410" s="65">
        <v>0</v>
      </c>
      <c r="N410" s="65" t="str">
        <f t="shared" si="6"/>
        <v/>
      </c>
    </row>
    <row r="411" spans="1:14" x14ac:dyDescent="0.25">
      <c r="A411" s="64" t="s">
        <v>460</v>
      </c>
      <c r="B411" s="64" t="s">
        <v>57</v>
      </c>
      <c r="C411" s="64">
        <v>3389</v>
      </c>
      <c r="D411" s="64"/>
      <c r="E411" s="64"/>
      <c r="F411" s="64"/>
      <c r="G411" s="64"/>
      <c r="H411" s="64"/>
      <c r="I411" s="64"/>
      <c r="J411" s="64"/>
      <c r="K411" s="64"/>
      <c r="L411" s="64"/>
      <c r="M411" s="65">
        <v>0</v>
      </c>
      <c r="N411" s="65" t="str">
        <f t="shared" si="6"/>
        <v/>
      </c>
    </row>
    <row r="412" spans="1:14" x14ac:dyDescent="0.25">
      <c r="A412" s="64" t="s">
        <v>956</v>
      </c>
      <c r="B412" s="64" t="s">
        <v>957</v>
      </c>
      <c r="C412" s="64">
        <v>91</v>
      </c>
      <c r="D412" s="64"/>
      <c r="E412" s="64"/>
      <c r="F412" s="64"/>
      <c r="G412" s="64"/>
      <c r="H412" s="64"/>
      <c r="I412" s="64"/>
      <c r="J412" s="64"/>
      <c r="K412" s="64"/>
      <c r="L412" s="64"/>
      <c r="M412" s="65">
        <v>0</v>
      </c>
      <c r="N412" s="65" t="str">
        <f t="shared" si="6"/>
        <v/>
      </c>
    </row>
    <row r="413" spans="1:14" x14ac:dyDescent="0.25">
      <c r="A413" s="64" t="s">
        <v>461</v>
      </c>
      <c r="B413" s="64" t="s">
        <v>583</v>
      </c>
      <c r="C413" s="64">
        <v>522</v>
      </c>
      <c r="D413" s="64"/>
      <c r="E413" s="64"/>
      <c r="F413" s="64"/>
      <c r="G413" s="64"/>
      <c r="H413" s="64"/>
      <c r="I413" s="64"/>
      <c r="J413" s="64"/>
      <c r="K413" s="64"/>
      <c r="L413" s="64"/>
      <c r="M413" s="65">
        <v>0</v>
      </c>
      <c r="N413" s="65" t="str">
        <f t="shared" si="6"/>
        <v/>
      </c>
    </row>
    <row r="414" spans="1:14" x14ac:dyDescent="0.25">
      <c r="A414" s="64" t="s">
        <v>968</v>
      </c>
      <c r="B414" s="64" t="s">
        <v>995</v>
      </c>
      <c r="C414" s="64">
        <v>397</v>
      </c>
      <c r="D414" s="64"/>
      <c r="E414" s="64"/>
      <c r="F414" s="64"/>
      <c r="G414" s="64"/>
      <c r="H414" s="64"/>
      <c r="I414" s="64"/>
      <c r="J414" s="64"/>
      <c r="K414" s="64"/>
      <c r="L414" s="64"/>
      <c r="M414" s="65">
        <v>0</v>
      </c>
      <c r="N414" s="65" t="str">
        <f t="shared" si="6"/>
        <v/>
      </c>
    </row>
    <row r="415" spans="1:14" x14ac:dyDescent="0.25">
      <c r="A415" s="64" t="s">
        <v>582</v>
      </c>
      <c r="B415" s="64" t="s">
        <v>581</v>
      </c>
      <c r="C415" s="64">
        <v>238</v>
      </c>
      <c r="D415" s="64"/>
      <c r="E415" s="64"/>
      <c r="F415" s="64"/>
      <c r="G415" s="64"/>
      <c r="H415" s="64"/>
      <c r="I415" s="64"/>
      <c r="J415" s="64"/>
      <c r="K415" s="64"/>
      <c r="L415" s="64"/>
      <c r="M415" s="65">
        <v>0</v>
      </c>
      <c r="N415" s="65" t="str">
        <f t="shared" si="6"/>
        <v/>
      </c>
    </row>
    <row r="416" spans="1:14" x14ac:dyDescent="0.25">
      <c r="A416" s="64" t="s">
        <v>462</v>
      </c>
      <c r="B416" s="64" t="s">
        <v>14</v>
      </c>
      <c r="C416" s="64">
        <v>3181</v>
      </c>
      <c r="D416" s="64"/>
      <c r="E416" s="64"/>
      <c r="F416" s="64"/>
      <c r="G416" s="64"/>
      <c r="H416" s="64"/>
      <c r="I416" s="64"/>
      <c r="J416" s="64"/>
      <c r="K416" s="64"/>
      <c r="L416" s="64"/>
      <c r="M416" s="65">
        <v>0</v>
      </c>
      <c r="N416" s="65" t="str">
        <f t="shared" si="6"/>
        <v/>
      </c>
    </row>
    <row r="417" spans="1:14" x14ac:dyDescent="0.25">
      <c r="A417" s="64" t="s">
        <v>463</v>
      </c>
      <c r="B417" s="64" t="s">
        <v>580</v>
      </c>
      <c r="C417" s="64">
        <v>2704</v>
      </c>
      <c r="D417" s="64"/>
      <c r="E417" s="64"/>
      <c r="F417" s="64"/>
      <c r="G417" s="64"/>
      <c r="H417" s="64"/>
      <c r="I417" s="64"/>
      <c r="J417" s="64"/>
      <c r="K417" s="64"/>
      <c r="L417" s="64"/>
      <c r="M417" s="65">
        <v>0</v>
      </c>
      <c r="N417" s="65" t="str">
        <f t="shared" si="6"/>
        <v/>
      </c>
    </row>
    <row r="418" spans="1:14" x14ac:dyDescent="0.25">
      <c r="A418" s="64" t="s">
        <v>464</v>
      </c>
      <c r="B418" s="64" t="s">
        <v>579</v>
      </c>
      <c r="C418" s="64">
        <v>4047</v>
      </c>
      <c r="D418" s="64"/>
      <c r="E418" s="64"/>
      <c r="F418" s="64"/>
      <c r="G418" s="64"/>
      <c r="H418" s="64"/>
      <c r="I418" s="64"/>
      <c r="J418" s="64"/>
      <c r="K418" s="64"/>
      <c r="L418" s="64"/>
      <c r="M418" s="65">
        <v>0</v>
      </c>
      <c r="N418" s="65" t="str">
        <f t="shared" si="6"/>
        <v/>
      </c>
    </row>
    <row r="419" spans="1:14" x14ac:dyDescent="0.25">
      <c r="A419" s="64" t="s">
        <v>465</v>
      </c>
      <c r="B419" s="64" t="s">
        <v>578</v>
      </c>
      <c r="C419" s="64">
        <v>1667</v>
      </c>
      <c r="D419" s="64"/>
      <c r="E419" s="64"/>
      <c r="F419" s="64"/>
      <c r="G419" s="64"/>
      <c r="H419" s="64"/>
      <c r="I419" s="64"/>
      <c r="J419" s="64"/>
      <c r="K419" s="64"/>
      <c r="L419" s="64"/>
      <c r="M419" s="65">
        <v>0</v>
      </c>
      <c r="N419" s="65" t="str">
        <f t="shared" si="6"/>
        <v/>
      </c>
    </row>
    <row r="420" spans="1:14" x14ac:dyDescent="0.25">
      <c r="A420" s="64" t="s">
        <v>466</v>
      </c>
      <c r="B420" s="64" t="s">
        <v>577</v>
      </c>
      <c r="C420" s="64">
        <v>2658</v>
      </c>
      <c r="D420" s="64"/>
      <c r="E420" s="64"/>
      <c r="F420" s="64"/>
      <c r="G420" s="64"/>
      <c r="H420" s="64"/>
      <c r="I420" s="64"/>
      <c r="J420" s="64"/>
      <c r="K420" s="64"/>
      <c r="L420" s="64"/>
      <c r="M420" s="65">
        <v>0</v>
      </c>
      <c r="N420" s="65" t="str">
        <f t="shared" si="6"/>
        <v/>
      </c>
    </row>
    <row r="421" spans="1:14" x14ac:dyDescent="0.25">
      <c r="A421" s="64" t="s">
        <v>467</v>
      </c>
      <c r="B421" s="64" t="s">
        <v>58</v>
      </c>
      <c r="C421" s="64">
        <v>1663</v>
      </c>
      <c r="D421" s="64"/>
      <c r="E421" s="64"/>
      <c r="F421" s="64"/>
      <c r="G421" s="64"/>
      <c r="H421" s="64"/>
      <c r="I421" s="64"/>
      <c r="J421" s="64"/>
      <c r="K421" s="64"/>
      <c r="L421" s="64"/>
      <c r="M421" s="65">
        <v>0</v>
      </c>
      <c r="N421" s="65" t="str">
        <f t="shared" si="6"/>
        <v/>
      </c>
    </row>
    <row r="422" spans="1:14" x14ac:dyDescent="0.25">
      <c r="A422" s="64" t="s">
        <v>468</v>
      </c>
      <c r="B422" s="64" t="s">
        <v>123</v>
      </c>
      <c r="C422" s="64">
        <v>1764</v>
      </c>
      <c r="D422" s="64"/>
      <c r="E422" s="64"/>
      <c r="F422" s="64"/>
      <c r="G422" s="64"/>
      <c r="H422" s="64"/>
      <c r="I422" s="64"/>
      <c r="J422" s="64"/>
      <c r="K422" s="64"/>
      <c r="L422" s="64"/>
      <c r="M422" s="65">
        <v>0</v>
      </c>
      <c r="N422" s="65" t="str">
        <f t="shared" si="6"/>
        <v/>
      </c>
    </row>
    <row r="423" spans="1:14" x14ac:dyDescent="0.25">
      <c r="A423" s="64" t="s">
        <v>469</v>
      </c>
      <c r="B423" s="64" t="s">
        <v>996</v>
      </c>
      <c r="C423" s="64">
        <v>931</v>
      </c>
      <c r="D423" s="64"/>
      <c r="E423" s="64"/>
      <c r="F423" s="64"/>
      <c r="G423" s="64"/>
      <c r="H423" s="64"/>
      <c r="I423" s="64"/>
      <c r="J423" s="64"/>
      <c r="K423" s="64"/>
      <c r="L423" s="64">
        <v>108</v>
      </c>
      <c r="M423" s="65">
        <v>13</v>
      </c>
      <c r="N423" s="65">
        <f t="shared" si="6"/>
        <v>95</v>
      </c>
    </row>
    <row r="424" spans="1:14" x14ac:dyDescent="0.25">
      <c r="A424" s="64" t="s">
        <v>836</v>
      </c>
      <c r="B424" s="64" t="s">
        <v>837</v>
      </c>
      <c r="C424" s="64">
        <v>513</v>
      </c>
      <c r="D424" s="64"/>
      <c r="E424" s="64"/>
      <c r="F424" s="64"/>
      <c r="G424" s="64"/>
      <c r="H424" s="64"/>
      <c r="I424" s="64"/>
      <c r="J424" s="64"/>
      <c r="K424" s="64"/>
      <c r="L424" s="64"/>
      <c r="M424" s="65">
        <v>0</v>
      </c>
      <c r="N424" s="65" t="str">
        <f t="shared" si="6"/>
        <v/>
      </c>
    </row>
    <row r="425" spans="1:14" x14ac:dyDescent="0.25">
      <c r="A425" s="64" t="s">
        <v>470</v>
      </c>
      <c r="B425" s="64" t="s">
        <v>576</v>
      </c>
      <c r="C425" s="64">
        <v>3049</v>
      </c>
      <c r="D425" s="64"/>
      <c r="E425" s="64"/>
      <c r="F425" s="64"/>
      <c r="G425" s="64"/>
      <c r="H425" s="64"/>
      <c r="I425" s="64"/>
      <c r="J425" s="64"/>
      <c r="K425" s="64"/>
      <c r="L425" s="64"/>
      <c r="M425" s="65">
        <v>0</v>
      </c>
      <c r="N425" s="65" t="str">
        <f t="shared" si="6"/>
        <v/>
      </c>
    </row>
    <row r="426" spans="1:14" x14ac:dyDescent="0.25">
      <c r="A426" s="64" t="s">
        <v>471</v>
      </c>
      <c r="B426" s="64" t="s">
        <v>59</v>
      </c>
      <c r="C426" s="64">
        <v>2356</v>
      </c>
      <c r="D426" s="64"/>
      <c r="E426" s="64"/>
      <c r="F426" s="64"/>
      <c r="G426" s="64"/>
      <c r="H426" s="64"/>
      <c r="I426" s="64"/>
      <c r="J426" s="64"/>
      <c r="K426" s="64"/>
      <c r="L426" s="64"/>
      <c r="M426" s="65">
        <v>0</v>
      </c>
      <c r="N426" s="65" t="str">
        <f t="shared" si="6"/>
        <v/>
      </c>
    </row>
    <row r="427" spans="1:14" x14ac:dyDescent="0.25">
      <c r="A427" s="64" t="s">
        <v>472</v>
      </c>
      <c r="B427" s="64" t="s">
        <v>124</v>
      </c>
      <c r="C427" s="64">
        <v>1579</v>
      </c>
      <c r="D427" s="64"/>
      <c r="E427" s="64"/>
      <c r="F427" s="64"/>
      <c r="G427" s="64"/>
      <c r="H427" s="64"/>
      <c r="I427" s="64"/>
      <c r="J427" s="64"/>
      <c r="K427" s="64"/>
      <c r="L427" s="64"/>
      <c r="M427" s="65">
        <v>0</v>
      </c>
      <c r="N427" s="65" t="str">
        <f t="shared" si="6"/>
        <v/>
      </c>
    </row>
    <row r="428" spans="1:14" x14ac:dyDescent="0.25">
      <c r="A428" s="64" t="s">
        <v>473</v>
      </c>
      <c r="B428" s="64" t="s">
        <v>575</v>
      </c>
      <c r="C428" s="64">
        <v>2049</v>
      </c>
      <c r="D428" s="64"/>
      <c r="E428" s="64"/>
      <c r="F428" s="64"/>
      <c r="G428" s="64"/>
      <c r="H428" s="64"/>
      <c r="I428" s="64"/>
      <c r="J428" s="64"/>
      <c r="K428" s="64"/>
      <c r="L428" s="64"/>
      <c r="M428" s="65">
        <v>0</v>
      </c>
      <c r="N428" s="65" t="str">
        <f t="shared" si="6"/>
        <v/>
      </c>
    </row>
    <row r="429" spans="1:14" x14ac:dyDescent="0.25">
      <c r="A429" s="64" t="s">
        <v>474</v>
      </c>
      <c r="B429" s="64" t="s">
        <v>60</v>
      </c>
      <c r="C429" s="64">
        <v>1799</v>
      </c>
      <c r="D429" s="64"/>
      <c r="E429" s="64"/>
      <c r="F429" s="64"/>
      <c r="G429" s="64"/>
      <c r="H429" s="64"/>
      <c r="I429" s="64"/>
      <c r="J429" s="64"/>
      <c r="K429" s="64"/>
      <c r="L429" s="64"/>
      <c r="M429" s="65">
        <v>0</v>
      </c>
      <c r="N429" s="65" t="str">
        <f t="shared" si="6"/>
        <v/>
      </c>
    </row>
    <row r="430" spans="1:14" x14ac:dyDescent="0.25">
      <c r="A430" s="64" t="s">
        <v>475</v>
      </c>
      <c r="B430" s="64" t="s">
        <v>574</v>
      </c>
      <c r="C430" s="64">
        <v>607</v>
      </c>
      <c r="D430" s="64"/>
      <c r="E430" s="64"/>
      <c r="F430" s="64"/>
      <c r="G430" s="64"/>
      <c r="H430" s="64"/>
      <c r="I430" s="64"/>
      <c r="J430" s="64">
        <v>57</v>
      </c>
      <c r="K430" s="64">
        <v>84</v>
      </c>
      <c r="L430" s="64">
        <v>51</v>
      </c>
      <c r="M430" s="65">
        <v>12</v>
      </c>
      <c r="N430" s="65">
        <f t="shared" si="6"/>
        <v>39</v>
      </c>
    </row>
    <row r="431" spans="1:14" x14ac:dyDescent="0.25">
      <c r="A431" s="64" t="s">
        <v>476</v>
      </c>
      <c r="B431" s="64" t="s">
        <v>573</v>
      </c>
      <c r="C431" s="64">
        <v>277</v>
      </c>
      <c r="D431" s="64"/>
      <c r="E431" s="64"/>
      <c r="F431" s="64"/>
      <c r="G431" s="64"/>
      <c r="H431" s="64"/>
      <c r="I431" s="64"/>
      <c r="J431" s="64"/>
      <c r="K431" s="64"/>
      <c r="L431" s="64"/>
      <c r="M431" s="65">
        <v>0</v>
      </c>
      <c r="N431" s="65" t="str">
        <f t="shared" si="6"/>
        <v/>
      </c>
    </row>
    <row r="432" spans="1:14" x14ac:dyDescent="0.25">
      <c r="A432" s="64" t="s">
        <v>477</v>
      </c>
      <c r="B432" s="64" t="s">
        <v>125</v>
      </c>
      <c r="C432" s="64">
        <v>2745</v>
      </c>
      <c r="D432" s="64"/>
      <c r="E432" s="64"/>
      <c r="F432" s="64"/>
      <c r="G432" s="64"/>
      <c r="H432" s="64"/>
      <c r="I432" s="64"/>
      <c r="J432" s="64"/>
      <c r="K432" s="64"/>
      <c r="L432" s="64"/>
      <c r="M432" s="65">
        <v>0</v>
      </c>
      <c r="N432" s="65" t="str">
        <f t="shared" si="6"/>
        <v/>
      </c>
    </row>
    <row r="433" spans="1:14" x14ac:dyDescent="0.25">
      <c r="A433" s="64" t="s">
        <v>906</v>
      </c>
      <c r="B433" s="64" t="s">
        <v>907</v>
      </c>
      <c r="C433" s="64">
        <v>687</v>
      </c>
      <c r="D433" s="64"/>
      <c r="E433" s="64"/>
      <c r="F433" s="64"/>
      <c r="G433" s="64"/>
      <c r="H433" s="64"/>
      <c r="I433" s="64"/>
      <c r="J433" s="64">
        <v>160</v>
      </c>
      <c r="K433" s="64">
        <v>159</v>
      </c>
      <c r="L433" s="64">
        <v>143</v>
      </c>
      <c r="M433" s="65">
        <v>35</v>
      </c>
      <c r="N433" s="65">
        <f t="shared" si="6"/>
        <v>108</v>
      </c>
    </row>
    <row r="434" spans="1:14" x14ac:dyDescent="0.25">
      <c r="A434" s="64" t="s">
        <v>478</v>
      </c>
      <c r="B434" s="64" t="s">
        <v>61</v>
      </c>
      <c r="C434" s="64">
        <v>761</v>
      </c>
      <c r="D434" s="64"/>
      <c r="E434" s="64"/>
      <c r="F434" s="64"/>
      <c r="G434" s="64"/>
      <c r="H434" s="64"/>
      <c r="I434" s="64"/>
      <c r="J434" s="64"/>
      <c r="K434" s="64"/>
      <c r="L434" s="64"/>
      <c r="M434" s="65">
        <v>0</v>
      </c>
      <c r="N434" s="65" t="str">
        <f t="shared" si="6"/>
        <v/>
      </c>
    </row>
    <row r="435" spans="1:14" x14ac:dyDescent="0.25">
      <c r="A435" s="64" t="s">
        <v>479</v>
      </c>
      <c r="B435" s="64" t="s">
        <v>62</v>
      </c>
      <c r="C435" s="64">
        <v>1627</v>
      </c>
      <c r="D435" s="64"/>
      <c r="E435" s="64"/>
      <c r="F435" s="64"/>
      <c r="G435" s="64"/>
      <c r="H435" s="64"/>
      <c r="I435" s="64"/>
      <c r="J435" s="64"/>
      <c r="K435" s="64"/>
      <c r="L435" s="64"/>
      <c r="M435" s="65">
        <v>0</v>
      </c>
      <c r="N435" s="65" t="str">
        <f t="shared" si="6"/>
        <v/>
      </c>
    </row>
    <row r="436" spans="1:14" x14ac:dyDescent="0.25">
      <c r="A436" s="64" t="s">
        <v>908</v>
      </c>
      <c r="B436" s="64" t="s">
        <v>909</v>
      </c>
      <c r="C436" s="64">
        <v>646</v>
      </c>
      <c r="D436" s="64"/>
      <c r="E436" s="64"/>
      <c r="F436" s="64"/>
      <c r="G436" s="64"/>
      <c r="H436" s="64"/>
      <c r="I436" s="64"/>
      <c r="J436" s="64">
        <v>147</v>
      </c>
      <c r="K436" s="64">
        <v>103</v>
      </c>
      <c r="L436" s="64">
        <v>113</v>
      </c>
      <c r="M436" s="65">
        <v>0</v>
      </c>
      <c r="N436" s="65">
        <f t="shared" si="6"/>
        <v>113</v>
      </c>
    </row>
    <row r="437" spans="1:14" x14ac:dyDescent="0.25">
      <c r="A437" s="64" t="s">
        <v>480</v>
      </c>
      <c r="B437" s="64" t="s">
        <v>63</v>
      </c>
      <c r="C437" s="64">
        <v>2280</v>
      </c>
      <c r="D437" s="64"/>
      <c r="E437" s="64"/>
      <c r="F437" s="64"/>
      <c r="G437" s="64"/>
      <c r="H437" s="64"/>
      <c r="I437" s="64"/>
      <c r="J437" s="64"/>
      <c r="K437" s="64"/>
      <c r="L437" s="64"/>
      <c r="M437" s="65">
        <v>0</v>
      </c>
      <c r="N437" s="65" t="str">
        <f t="shared" si="6"/>
        <v/>
      </c>
    </row>
    <row r="438" spans="1:14" x14ac:dyDescent="0.25">
      <c r="A438" s="64" t="s">
        <v>481</v>
      </c>
      <c r="B438" s="64" t="s">
        <v>572</v>
      </c>
      <c r="C438" s="64">
        <v>2377</v>
      </c>
      <c r="D438" s="64"/>
      <c r="E438" s="64"/>
      <c r="F438" s="64"/>
      <c r="G438" s="64"/>
      <c r="H438" s="64"/>
      <c r="I438" s="64"/>
      <c r="J438" s="64"/>
      <c r="K438" s="64"/>
      <c r="L438" s="64"/>
      <c r="M438" s="65">
        <v>0</v>
      </c>
      <c r="N438" s="65" t="str">
        <f t="shared" si="6"/>
        <v/>
      </c>
    </row>
    <row r="439" spans="1:14" x14ac:dyDescent="0.25">
      <c r="A439" s="64" t="s">
        <v>482</v>
      </c>
      <c r="B439" s="64" t="s">
        <v>64</v>
      </c>
      <c r="C439" s="64">
        <v>1626</v>
      </c>
      <c r="D439" s="64"/>
      <c r="E439" s="64"/>
      <c r="F439" s="64"/>
      <c r="G439" s="64"/>
      <c r="H439" s="64"/>
      <c r="I439" s="64"/>
      <c r="J439" s="64"/>
      <c r="K439" s="64"/>
      <c r="L439" s="64"/>
      <c r="M439" s="65">
        <v>0</v>
      </c>
      <c r="N439" s="65" t="str">
        <f t="shared" si="6"/>
        <v/>
      </c>
    </row>
    <row r="440" spans="1:14" x14ac:dyDescent="0.25">
      <c r="A440" s="64" t="s">
        <v>483</v>
      </c>
      <c r="B440" s="64" t="s">
        <v>126</v>
      </c>
      <c r="C440" s="64">
        <v>1406</v>
      </c>
      <c r="D440" s="64"/>
      <c r="E440" s="64"/>
      <c r="F440" s="64"/>
      <c r="G440" s="64"/>
      <c r="H440" s="64"/>
      <c r="I440" s="64"/>
      <c r="J440" s="64"/>
      <c r="K440" s="64"/>
      <c r="L440" s="64"/>
      <c r="M440" s="65">
        <v>0</v>
      </c>
      <c r="N440" s="65" t="str">
        <f t="shared" si="6"/>
        <v/>
      </c>
    </row>
    <row r="441" spans="1:14" x14ac:dyDescent="0.25">
      <c r="A441" s="64" t="s">
        <v>484</v>
      </c>
      <c r="B441" s="64" t="s">
        <v>127</v>
      </c>
      <c r="C441" s="64">
        <v>1576</v>
      </c>
      <c r="D441" s="64"/>
      <c r="E441" s="64"/>
      <c r="F441" s="64"/>
      <c r="G441" s="64"/>
      <c r="H441" s="64"/>
      <c r="I441" s="64"/>
      <c r="J441" s="64"/>
      <c r="K441" s="64"/>
      <c r="L441" s="64"/>
      <c r="M441" s="65">
        <v>0</v>
      </c>
      <c r="N441" s="65" t="str">
        <f t="shared" si="6"/>
        <v/>
      </c>
    </row>
    <row r="442" spans="1:14" x14ac:dyDescent="0.25">
      <c r="A442" s="64" t="s">
        <v>485</v>
      </c>
      <c r="B442" s="64" t="s">
        <v>540</v>
      </c>
      <c r="C442" s="64">
        <v>2602</v>
      </c>
      <c r="D442" s="64"/>
      <c r="E442" s="64"/>
      <c r="F442" s="64"/>
      <c r="G442" s="64"/>
      <c r="H442" s="64"/>
      <c r="I442" s="64"/>
      <c r="J442" s="64"/>
      <c r="K442" s="64"/>
      <c r="L442" s="64"/>
      <c r="M442" s="65">
        <v>0</v>
      </c>
      <c r="N442" s="65" t="str">
        <f t="shared" si="6"/>
        <v/>
      </c>
    </row>
    <row r="443" spans="1:14" x14ac:dyDescent="0.25">
      <c r="A443" s="64" t="s">
        <v>486</v>
      </c>
      <c r="B443" s="64" t="s">
        <v>65</v>
      </c>
      <c r="C443" s="64">
        <v>2925</v>
      </c>
      <c r="D443" s="64"/>
      <c r="E443" s="64"/>
      <c r="F443" s="64"/>
      <c r="G443" s="64"/>
      <c r="H443" s="64"/>
      <c r="I443" s="64"/>
      <c r="J443" s="64"/>
      <c r="K443" s="64"/>
      <c r="L443" s="64"/>
      <c r="M443" s="65">
        <v>0</v>
      </c>
      <c r="N443" s="65" t="str">
        <f t="shared" si="6"/>
        <v/>
      </c>
    </row>
    <row r="444" spans="1:14" x14ac:dyDescent="0.25">
      <c r="A444" s="64" t="s">
        <v>487</v>
      </c>
      <c r="B444" s="64" t="s">
        <v>66</v>
      </c>
      <c r="C444" s="64">
        <v>1710</v>
      </c>
      <c r="D444" s="64"/>
      <c r="E444" s="64"/>
      <c r="F444" s="64"/>
      <c r="G444" s="64"/>
      <c r="H444" s="64"/>
      <c r="I444" s="64"/>
      <c r="J444" s="64"/>
      <c r="K444" s="64"/>
      <c r="L444" s="64"/>
      <c r="M444" s="65">
        <v>0</v>
      </c>
      <c r="N444" s="65" t="str">
        <f t="shared" si="6"/>
        <v/>
      </c>
    </row>
    <row r="445" spans="1:14" x14ac:dyDescent="0.25">
      <c r="A445" s="64" t="s">
        <v>488</v>
      </c>
      <c r="B445" s="64" t="s">
        <v>541</v>
      </c>
      <c r="C445" s="64">
        <v>1753</v>
      </c>
      <c r="D445" s="64"/>
      <c r="E445" s="64"/>
      <c r="F445" s="64"/>
      <c r="G445" s="64"/>
      <c r="H445" s="64"/>
      <c r="I445" s="64"/>
      <c r="J445" s="64"/>
      <c r="K445" s="64"/>
      <c r="L445" s="64"/>
      <c r="M445" s="65">
        <v>0</v>
      </c>
      <c r="N445" s="65" t="str">
        <f t="shared" si="6"/>
        <v/>
      </c>
    </row>
    <row r="446" spans="1:14" x14ac:dyDescent="0.25">
      <c r="A446" s="64" t="s">
        <v>489</v>
      </c>
      <c r="B446" s="64" t="s">
        <v>128</v>
      </c>
      <c r="C446" s="64">
        <v>1772</v>
      </c>
      <c r="D446" s="64"/>
      <c r="E446" s="64"/>
      <c r="F446" s="64"/>
      <c r="G446" s="64"/>
      <c r="H446" s="64"/>
      <c r="I446" s="64"/>
      <c r="J446" s="64"/>
      <c r="K446" s="64"/>
      <c r="L446" s="64"/>
      <c r="M446" s="65">
        <v>0</v>
      </c>
      <c r="N446" s="65" t="str">
        <f t="shared" si="6"/>
        <v/>
      </c>
    </row>
    <row r="447" spans="1:14" x14ac:dyDescent="0.25">
      <c r="A447" s="64" t="s">
        <v>571</v>
      </c>
      <c r="B447" s="64" t="s">
        <v>548</v>
      </c>
      <c r="C447" s="64">
        <v>125</v>
      </c>
      <c r="D447" s="64"/>
      <c r="E447" s="64"/>
      <c r="F447" s="64"/>
      <c r="G447" s="64"/>
      <c r="H447" s="64"/>
      <c r="I447" s="64"/>
      <c r="J447" s="64"/>
      <c r="K447" s="64"/>
      <c r="L447" s="64"/>
      <c r="M447" s="65">
        <v>0</v>
      </c>
      <c r="N447" s="65" t="str">
        <f t="shared" si="6"/>
        <v/>
      </c>
    </row>
    <row r="448" spans="1:14" x14ac:dyDescent="0.25">
      <c r="A448" s="64" t="s">
        <v>838</v>
      </c>
      <c r="B448" s="64" t="s">
        <v>839</v>
      </c>
      <c r="C448" s="64">
        <v>323</v>
      </c>
      <c r="D448" s="64"/>
      <c r="E448" s="64"/>
      <c r="F448" s="64"/>
      <c r="G448" s="64"/>
      <c r="H448" s="64"/>
      <c r="I448" s="64"/>
      <c r="J448" s="64"/>
      <c r="K448" s="64"/>
      <c r="L448" s="64"/>
      <c r="M448" s="65">
        <v>0</v>
      </c>
      <c r="N448" s="65" t="str">
        <f t="shared" si="6"/>
        <v/>
      </c>
    </row>
    <row r="449" spans="1:14" x14ac:dyDescent="0.25">
      <c r="A449" s="64" t="s">
        <v>840</v>
      </c>
      <c r="B449" s="64" t="s">
        <v>841</v>
      </c>
      <c r="C449" s="64">
        <v>207</v>
      </c>
      <c r="D449" s="64"/>
      <c r="E449" s="64"/>
      <c r="F449" s="64"/>
      <c r="G449" s="64"/>
      <c r="H449" s="64"/>
      <c r="I449" s="64"/>
      <c r="J449" s="64"/>
      <c r="K449" s="64"/>
      <c r="L449" s="64"/>
      <c r="M449" s="65">
        <v>0</v>
      </c>
      <c r="N449" s="65" t="str">
        <f t="shared" si="6"/>
        <v/>
      </c>
    </row>
    <row r="450" spans="1:14" x14ac:dyDescent="0.25">
      <c r="A450" s="64" t="s">
        <v>490</v>
      </c>
      <c r="B450" s="64" t="s">
        <v>67</v>
      </c>
      <c r="C450" s="64">
        <v>2471</v>
      </c>
      <c r="D450" s="64"/>
      <c r="E450" s="64"/>
      <c r="F450" s="64"/>
      <c r="G450" s="64"/>
      <c r="H450" s="64"/>
      <c r="I450" s="64"/>
      <c r="J450" s="64"/>
      <c r="K450" s="64"/>
      <c r="L450" s="64"/>
      <c r="M450" s="65">
        <v>0</v>
      </c>
      <c r="N450" s="65" t="str">
        <f t="shared" si="6"/>
        <v/>
      </c>
    </row>
    <row r="451" spans="1:14" x14ac:dyDescent="0.25">
      <c r="A451" s="64" t="s">
        <v>491</v>
      </c>
      <c r="B451" s="64" t="s">
        <v>556</v>
      </c>
      <c r="C451" s="64">
        <v>1575</v>
      </c>
      <c r="D451" s="64"/>
      <c r="E451" s="64"/>
      <c r="F451" s="64"/>
      <c r="G451" s="64"/>
      <c r="H451" s="64"/>
      <c r="I451" s="64"/>
      <c r="J451" s="64"/>
      <c r="K451" s="64"/>
      <c r="L451" s="64"/>
      <c r="M451" s="65">
        <v>0</v>
      </c>
      <c r="N451" s="65" t="str">
        <f t="shared" si="6"/>
        <v/>
      </c>
    </row>
    <row r="452" spans="1:14" x14ac:dyDescent="0.25">
      <c r="A452" s="64" t="s">
        <v>492</v>
      </c>
      <c r="B452" s="64" t="s">
        <v>910</v>
      </c>
      <c r="C452" s="64">
        <v>89</v>
      </c>
      <c r="D452" s="64"/>
      <c r="E452" s="64"/>
      <c r="F452" s="64"/>
      <c r="G452" s="64"/>
      <c r="H452" s="64"/>
      <c r="I452" s="64"/>
      <c r="J452" s="64">
        <v>2</v>
      </c>
      <c r="K452" s="64">
        <v>11</v>
      </c>
      <c r="L452" s="64">
        <v>17</v>
      </c>
      <c r="M452" s="65">
        <v>0</v>
      </c>
      <c r="N452" s="65">
        <f t="shared" ref="N452:N476" si="7">IF(L452="","",L452-M452)</f>
        <v>17</v>
      </c>
    </row>
    <row r="453" spans="1:14" x14ac:dyDescent="0.25">
      <c r="A453" s="64" t="s">
        <v>493</v>
      </c>
      <c r="B453" s="64" t="s">
        <v>68</v>
      </c>
      <c r="C453" s="64">
        <v>3069</v>
      </c>
      <c r="D453" s="64"/>
      <c r="E453" s="64"/>
      <c r="F453" s="64"/>
      <c r="G453" s="64"/>
      <c r="H453" s="64"/>
      <c r="I453" s="64"/>
      <c r="J453" s="64"/>
      <c r="K453" s="64"/>
      <c r="L453" s="64"/>
      <c r="M453" s="65">
        <v>0</v>
      </c>
      <c r="N453" s="65" t="str">
        <f t="shared" si="7"/>
        <v/>
      </c>
    </row>
    <row r="454" spans="1:14" x14ac:dyDescent="0.25">
      <c r="A454" s="64" t="s">
        <v>494</v>
      </c>
      <c r="B454" s="64" t="s">
        <v>69</v>
      </c>
      <c r="C454" s="64">
        <v>2261</v>
      </c>
      <c r="D454" s="64"/>
      <c r="E454" s="64"/>
      <c r="F454" s="64"/>
      <c r="G454" s="64"/>
      <c r="H454" s="64"/>
      <c r="I454" s="64"/>
      <c r="J454" s="64"/>
      <c r="K454" s="64"/>
      <c r="L454" s="64"/>
      <c r="M454" s="65">
        <v>0</v>
      </c>
      <c r="N454" s="65" t="str">
        <f t="shared" si="7"/>
        <v/>
      </c>
    </row>
    <row r="455" spans="1:14" x14ac:dyDescent="0.25">
      <c r="A455" s="64" t="s">
        <v>495</v>
      </c>
      <c r="B455" s="64" t="s">
        <v>129</v>
      </c>
      <c r="C455" s="64">
        <v>1990</v>
      </c>
      <c r="D455" s="64"/>
      <c r="E455" s="64"/>
      <c r="F455" s="64"/>
      <c r="G455" s="64"/>
      <c r="H455" s="64"/>
      <c r="I455" s="64"/>
      <c r="J455" s="64"/>
      <c r="K455" s="64"/>
      <c r="L455" s="64"/>
      <c r="M455" s="65">
        <v>0</v>
      </c>
      <c r="N455" s="65" t="str">
        <f t="shared" si="7"/>
        <v/>
      </c>
    </row>
    <row r="456" spans="1:14" x14ac:dyDescent="0.25">
      <c r="A456" s="64" t="s">
        <v>496</v>
      </c>
      <c r="B456" s="64" t="s">
        <v>130</v>
      </c>
      <c r="C456" s="64">
        <v>3027</v>
      </c>
      <c r="D456" s="64"/>
      <c r="E456" s="64"/>
      <c r="F456" s="64"/>
      <c r="G456" s="64"/>
      <c r="H456" s="64"/>
      <c r="I456" s="64"/>
      <c r="J456" s="64"/>
      <c r="K456" s="64"/>
      <c r="L456" s="64"/>
      <c r="M456" s="65">
        <v>0</v>
      </c>
      <c r="N456" s="65" t="str">
        <f t="shared" si="7"/>
        <v/>
      </c>
    </row>
    <row r="457" spans="1:14" x14ac:dyDescent="0.25">
      <c r="A457" s="64" t="s">
        <v>497</v>
      </c>
      <c r="B457" s="64" t="s">
        <v>131</v>
      </c>
      <c r="C457" s="64">
        <v>1599</v>
      </c>
      <c r="D457" s="64"/>
      <c r="E457" s="64"/>
      <c r="F457" s="64"/>
      <c r="G457" s="64"/>
      <c r="H457" s="64"/>
      <c r="I457" s="64"/>
      <c r="J457" s="64"/>
      <c r="K457" s="64"/>
      <c r="L457" s="64"/>
      <c r="M457" s="65">
        <v>0</v>
      </c>
      <c r="N457" s="65" t="str">
        <f t="shared" si="7"/>
        <v/>
      </c>
    </row>
    <row r="458" spans="1:14" x14ac:dyDescent="0.25">
      <c r="A458" s="64" t="s">
        <v>498</v>
      </c>
      <c r="B458" s="64" t="s">
        <v>516</v>
      </c>
      <c r="C458" s="64">
        <v>2969</v>
      </c>
      <c r="D458" s="64"/>
      <c r="E458" s="64"/>
      <c r="F458" s="64"/>
      <c r="G458" s="64"/>
      <c r="H458" s="64"/>
      <c r="I458" s="64"/>
      <c r="J458" s="64"/>
      <c r="K458" s="64"/>
      <c r="L458" s="64"/>
      <c r="M458" s="65">
        <v>0</v>
      </c>
      <c r="N458" s="65" t="str">
        <f t="shared" si="7"/>
        <v/>
      </c>
    </row>
    <row r="459" spans="1:14" x14ac:dyDescent="0.25">
      <c r="A459" s="64" t="s">
        <v>499</v>
      </c>
      <c r="B459" s="64" t="s">
        <v>570</v>
      </c>
      <c r="C459" s="64">
        <v>938</v>
      </c>
      <c r="D459" s="64"/>
      <c r="E459" s="64"/>
      <c r="F459" s="64"/>
      <c r="G459" s="64"/>
      <c r="H459" s="64"/>
      <c r="I459" s="64"/>
      <c r="J459" s="64"/>
      <c r="K459" s="64"/>
      <c r="L459" s="64"/>
      <c r="M459" s="65">
        <v>0</v>
      </c>
      <c r="N459" s="65" t="str">
        <f t="shared" si="7"/>
        <v/>
      </c>
    </row>
    <row r="460" spans="1:14" x14ac:dyDescent="0.25">
      <c r="A460" s="64" t="s">
        <v>500</v>
      </c>
      <c r="B460" s="64" t="s">
        <v>87</v>
      </c>
      <c r="C460" s="64">
        <v>501</v>
      </c>
      <c r="D460" s="64"/>
      <c r="E460" s="64"/>
      <c r="F460" s="64"/>
      <c r="G460" s="64"/>
      <c r="H460" s="64"/>
      <c r="I460" s="64"/>
      <c r="J460" s="64"/>
      <c r="K460" s="64"/>
      <c r="L460" s="64"/>
      <c r="M460" s="65">
        <v>0</v>
      </c>
      <c r="N460" s="65" t="str">
        <f t="shared" si="7"/>
        <v/>
      </c>
    </row>
    <row r="461" spans="1:14" x14ac:dyDescent="0.25">
      <c r="A461" s="64" t="s">
        <v>1368</v>
      </c>
      <c r="B461" s="64" t="s">
        <v>1369</v>
      </c>
      <c r="C461" s="64">
        <v>47</v>
      </c>
      <c r="D461" s="64"/>
      <c r="E461" s="64"/>
      <c r="F461" s="64"/>
      <c r="G461" s="64"/>
      <c r="H461" s="64"/>
      <c r="I461" s="64"/>
      <c r="J461" s="64">
        <v>2</v>
      </c>
      <c r="K461" s="64">
        <v>2</v>
      </c>
      <c r="L461" s="64">
        <v>11</v>
      </c>
      <c r="M461" s="65">
        <v>0</v>
      </c>
      <c r="N461" s="65">
        <f t="shared" si="7"/>
        <v>11</v>
      </c>
    </row>
    <row r="462" spans="1:14" x14ac:dyDescent="0.25">
      <c r="A462" s="64" t="s">
        <v>569</v>
      </c>
      <c r="B462" s="64" t="s">
        <v>568</v>
      </c>
      <c r="C462" s="64">
        <v>181</v>
      </c>
      <c r="D462" s="64"/>
      <c r="E462" s="64"/>
      <c r="F462" s="64"/>
      <c r="G462" s="64"/>
      <c r="H462" s="64"/>
      <c r="I462" s="64"/>
      <c r="J462" s="64">
        <v>2</v>
      </c>
      <c r="K462" s="64">
        <v>12</v>
      </c>
      <c r="L462" s="64">
        <v>22</v>
      </c>
      <c r="M462" s="65">
        <v>0</v>
      </c>
      <c r="N462" s="65">
        <f t="shared" si="7"/>
        <v>22</v>
      </c>
    </row>
    <row r="463" spans="1:14" x14ac:dyDescent="0.25">
      <c r="A463" s="64" t="s">
        <v>567</v>
      </c>
      <c r="B463" s="64" t="s">
        <v>553</v>
      </c>
      <c r="C463" s="64">
        <v>179</v>
      </c>
      <c r="D463" s="64"/>
      <c r="E463" s="64"/>
      <c r="F463" s="64"/>
      <c r="G463" s="64"/>
      <c r="H463" s="64"/>
      <c r="I463" s="64"/>
      <c r="J463" s="64"/>
      <c r="K463" s="64"/>
      <c r="L463" s="64"/>
      <c r="M463" s="65">
        <v>0</v>
      </c>
      <c r="N463" s="65" t="str">
        <f t="shared" si="7"/>
        <v/>
      </c>
    </row>
    <row r="464" spans="1:14" x14ac:dyDescent="0.25">
      <c r="A464" s="64" t="s">
        <v>566</v>
      </c>
      <c r="B464" s="64" t="s">
        <v>565</v>
      </c>
      <c r="C464" s="64">
        <v>386</v>
      </c>
      <c r="D464" s="64">
        <v>1</v>
      </c>
      <c r="E464" s="64"/>
      <c r="F464" s="64"/>
      <c r="G464" s="64">
        <v>1</v>
      </c>
      <c r="H464" s="64">
        <v>2</v>
      </c>
      <c r="I464" s="64">
        <v>2</v>
      </c>
      <c r="J464" s="64">
        <v>14</v>
      </c>
      <c r="K464" s="64">
        <v>30</v>
      </c>
      <c r="L464" s="64">
        <v>76</v>
      </c>
      <c r="M464" s="65">
        <v>0</v>
      </c>
      <c r="N464" s="65">
        <f t="shared" si="7"/>
        <v>76</v>
      </c>
    </row>
    <row r="465" spans="1:14" x14ac:dyDescent="0.25">
      <c r="A465" s="64" t="s">
        <v>501</v>
      </c>
      <c r="B465" s="64" t="s">
        <v>70</v>
      </c>
      <c r="C465" s="64">
        <v>63</v>
      </c>
      <c r="D465" s="64"/>
      <c r="E465" s="64"/>
      <c r="F465" s="64"/>
      <c r="G465" s="64"/>
      <c r="H465" s="64"/>
      <c r="I465" s="64"/>
      <c r="J465" s="64"/>
      <c r="K465" s="64"/>
      <c r="L465" s="64"/>
      <c r="M465" s="65">
        <v>0</v>
      </c>
      <c r="N465" s="65" t="str">
        <f t="shared" si="7"/>
        <v/>
      </c>
    </row>
    <row r="466" spans="1:14" x14ac:dyDescent="0.25">
      <c r="A466" s="64" t="s">
        <v>564</v>
      </c>
      <c r="B466" s="64" t="s">
        <v>958</v>
      </c>
      <c r="C466" s="64">
        <v>17</v>
      </c>
      <c r="D466" s="64"/>
      <c r="E466" s="64"/>
      <c r="F466" s="64"/>
      <c r="G466" s="64"/>
      <c r="H466" s="64"/>
      <c r="I466" s="64"/>
      <c r="J466" s="64"/>
      <c r="K466" s="64"/>
      <c r="L466" s="64"/>
      <c r="M466" s="65">
        <v>0</v>
      </c>
      <c r="N466" s="65" t="str">
        <f t="shared" si="7"/>
        <v/>
      </c>
    </row>
    <row r="467" spans="1:14" x14ac:dyDescent="0.25">
      <c r="A467" s="64" t="s">
        <v>502</v>
      </c>
      <c r="B467" s="64" t="s">
        <v>911</v>
      </c>
      <c r="C467" s="64">
        <v>107</v>
      </c>
      <c r="D467" s="64"/>
      <c r="E467" s="64"/>
      <c r="F467" s="64"/>
      <c r="G467" s="64"/>
      <c r="H467" s="64"/>
      <c r="I467" s="64"/>
      <c r="J467" s="64">
        <v>6</v>
      </c>
      <c r="K467" s="64">
        <v>15</v>
      </c>
      <c r="L467" s="64">
        <v>25</v>
      </c>
      <c r="M467" s="65">
        <v>0</v>
      </c>
      <c r="N467" s="65">
        <f t="shared" si="7"/>
        <v>25</v>
      </c>
    </row>
    <row r="468" spans="1:14" x14ac:dyDescent="0.25">
      <c r="A468" s="64" t="s">
        <v>503</v>
      </c>
      <c r="B468" s="64" t="s">
        <v>88</v>
      </c>
      <c r="C468" s="64">
        <v>97</v>
      </c>
      <c r="D468" s="64"/>
      <c r="E468" s="64"/>
      <c r="F468" s="64"/>
      <c r="G468" s="64"/>
      <c r="H468" s="64"/>
      <c r="I468" s="64"/>
      <c r="J468" s="64"/>
      <c r="K468" s="64">
        <v>1</v>
      </c>
      <c r="L468" s="64">
        <v>4</v>
      </c>
      <c r="M468" s="65">
        <v>0</v>
      </c>
      <c r="N468" s="65">
        <f t="shared" si="7"/>
        <v>4</v>
      </c>
    </row>
    <row r="469" spans="1:14" x14ac:dyDescent="0.25">
      <c r="A469" s="64" t="s">
        <v>504</v>
      </c>
      <c r="B469" s="64" t="s">
        <v>563</v>
      </c>
      <c r="C469" s="64">
        <v>71</v>
      </c>
      <c r="D469" s="64"/>
      <c r="E469" s="64"/>
      <c r="F469" s="64"/>
      <c r="G469" s="64"/>
      <c r="H469" s="64"/>
      <c r="I469" s="64"/>
      <c r="J469" s="64"/>
      <c r="K469" s="64">
        <v>1</v>
      </c>
      <c r="L469" s="64">
        <v>6</v>
      </c>
      <c r="M469" s="65">
        <v>0</v>
      </c>
      <c r="N469" s="65">
        <f t="shared" si="7"/>
        <v>6</v>
      </c>
    </row>
    <row r="470" spans="1:14" x14ac:dyDescent="0.25">
      <c r="A470" s="64" t="s">
        <v>562</v>
      </c>
      <c r="B470" s="64" t="s">
        <v>525</v>
      </c>
      <c r="C470" s="64">
        <v>80</v>
      </c>
      <c r="D470" s="64"/>
      <c r="E470" s="64"/>
      <c r="F470" s="64"/>
      <c r="G470" s="64"/>
      <c r="H470" s="64"/>
      <c r="I470" s="64"/>
      <c r="J470" s="64">
        <v>2</v>
      </c>
      <c r="K470" s="64">
        <v>6</v>
      </c>
      <c r="L470" s="64">
        <v>14</v>
      </c>
      <c r="M470" s="65">
        <v>0</v>
      </c>
      <c r="N470" s="65">
        <f t="shared" si="7"/>
        <v>14</v>
      </c>
    </row>
    <row r="471" spans="1:14" x14ac:dyDescent="0.25">
      <c r="A471" s="64" t="s">
        <v>505</v>
      </c>
      <c r="B471" s="64" t="s">
        <v>561</v>
      </c>
      <c r="C471" s="64">
        <v>70</v>
      </c>
      <c r="D471" s="64"/>
      <c r="E471" s="64"/>
      <c r="F471" s="64"/>
      <c r="G471" s="64">
        <v>2</v>
      </c>
      <c r="H471" s="64">
        <v>4</v>
      </c>
      <c r="I471" s="64">
        <v>8</v>
      </c>
      <c r="J471" s="64">
        <v>10</v>
      </c>
      <c r="K471" s="64">
        <v>6</v>
      </c>
      <c r="L471" s="64">
        <v>9</v>
      </c>
      <c r="M471" s="65">
        <v>0</v>
      </c>
      <c r="N471" s="65">
        <f t="shared" si="7"/>
        <v>9</v>
      </c>
    </row>
    <row r="472" spans="1:14" x14ac:dyDescent="0.25">
      <c r="A472" s="64" t="s">
        <v>506</v>
      </c>
      <c r="B472" s="64" t="s">
        <v>547</v>
      </c>
      <c r="C472" s="64">
        <v>91</v>
      </c>
      <c r="D472" s="64"/>
      <c r="E472" s="64">
        <v>3</v>
      </c>
      <c r="F472" s="64">
        <v>1</v>
      </c>
      <c r="G472" s="64">
        <v>3</v>
      </c>
      <c r="H472" s="64">
        <v>3</v>
      </c>
      <c r="I472" s="64">
        <v>4</v>
      </c>
      <c r="J472" s="64">
        <v>8</v>
      </c>
      <c r="K472" s="64">
        <v>8</v>
      </c>
      <c r="L472" s="64">
        <v>14</v>
      </c>
      <c r="M472" s="65">
        <v>0</v>
      </c>
      <c r="N472" s="65">
        <f t="shared" si="7"/>
        <v>14</v>
      </c>
    </row>
    <row r="473" spans="1:14" x14ac:dyDescent="0.25">
      <c r="A473" s="64" t="s">
        <v>560</v>
      </c>
      <c r="B473" s="64" t="s">
        <v>559</v>
      </c>
      <c r="C473" s="64">
        <v>276</v>
      </c>
      <c r="D473" s="64"/>
      <c r="E473" s="64"/>
      <c r="F473" s="64"/>
      <c r="G473" s="64"/>
      <c r="H473" s="64"/>
      <c r="I473" s="64"/>
      <c r="J473" s="64"/>
      <c r="K473" s="64"/>
      <c r="L473" s="64"/>
      <c r="M473" s="65">
        <v>0</v>
      </c>
      <c r="N473" s="65" t="str">
        <f t="shared" si="7"/>
        <v/>
      </c>
    </row>
    <row r="474" spans="1:14" x14ac:dyDescent="0.25">
      <c r="A474" s="64" t="s">
        <v>969</v>
      </c>
      <c r="B474" s="64" t="s">
        <v>1404</v>
      </c>
      <c r="C474" s="64">
        <v>1</v>
      </c>
      <c r="D474" s="64"/>
      <c r="E474" s="64"/>
      <c r="F474" s="64"/>
      <c r="G474" s="64"/>
      <c r="H474" s="64"/>
      <c r="I474" s="64"/>
      <c r="J474" s="64"/>
      <c r="K474" s="64"/>
      <c r="L474" s="64"/>
      <c r="M474" s="65">
        <v>0</v>
      </c>
      <c r="N474" s="65" t="str">
        <f t="shared" si="7"/>
        <v/>
      </c>
    </row>
    <row r="475" spans="1:14" x14ac:dyDescent="0.25">
      <c r="A475" s="64" t="s">
        <v>558</v>
      </c>
      <c r="B475" s="64" t="s">
        <v>557</v>
      </c>
      <c r="C475" s="64">
        <v>74</v>
      </c>
      <c r="D475" s="64">
        <v>6</v>
      </c>
      <c r="E475" s="64">
        <v>5</v>
      </c>
      <c r="F475" s="64">
        <v>3</v>
      </c>
      <c r="G475" s="64"/>
      <c r="H475" s="64"/>
      <c r="I475" s="64"/>
      <c r="J475" s="64"/>
      <c r="K475" s="64"/>
      <c r="L475" s="64"/>
      <c r="M475" s="65">
        <v>0</v>
      </c>
      <c r="N475" s="65" t="str">
        <f t="shared" si="7"/>
        <v/>
      </c>
    </row>
    <row r="476" spans="1:14" x14ac:dyDescent="0.25">
      <c r="A476" s="64" t="s">
        <v>507</v>
      </c>
      <c r="B476" s="64" t="s">
        <v>971</v>
      </c>
      <c r="C476" s="64">
        <v>225</v>
      </c>
      <c r="D476" s="64">
        <v>12</v>
      </c>
      <c r="E476" s="64">
        <v>10</v>
      </c>
      <c r="F476" s="64">
        <v>13</v>
      </c>
      <c r="G476" s="64">
        <v>14</v>
      </c>
      <c r="H476" s="64">
        <v>2</v>
      </c>
      <c r="I476" s="64">
        <v>7</v>
      </c>
      <c r="J476" s="64">
        <v>9</v>
      </c>
      <c r="K476" s="64">
        <v>12</v>
      </c>
      <c r="L476" s="64">
        <v>14</v>
      </c>
      <c r="M476" s="65">
        <v>0</v>
      </c>
      <c r="N476" s="65">
        <f t="shared" si="7"/>
        <v>14</v>
      </c>
    </row>
    <row r="477" spans="1:14" x14ac:dyDescent="0.25">
      <c r="A477" s="66" t="s">
        <v>508</v>
      </c>
      <c r="B477" s="64" t="s">
        <v>850</v>
      </c>
      <c r="C477" s="64">
        <f>SUM(C3:C476)</f>
        <v>351561</v>
      </c>
      <c r="D477" s="64">
        <f t="shared" ref="D477:N477" si="8">SUM(D3:D476)</f>
        <v>24804</v>
      </c>
      <c r="E477" s="64">
        <f t="shared" si="8"/>
        <v>26861</v>
      </c>
      <c r="F477" s="64">
        <f t="shared" si="8"/>
        <v>27287</v>
      </c>
      <c r="G477" s="64">
        <f t="shared" si="8"/>
        <v>27869</v>
      </c>
      <c r="H477" s="64">
        <f t="shared" si="8"/>
        <v>24781</v>
      </c>
      <c r="I477" s="64">
        <f t="shared" si="8"/>
        <v>25258</v>
      </c>
      <c r="J477" s="64">
        <f t="shared" si="8"/>
        <v>25942</v>
      </c>
      <c r="K477" s="64">
        <f t="shared" si="8"/>
        <v>25999</v>
      </c>
      <c r="L477" s="64">
        <f t="shared" si="8"/>
        <v>26818</v>
      </c>
      <c r="M477" s="61">
        <f t="shared" si="8"/>
        <v>3111</v>
      </c>
      <c r="N477" s="61">
        <f t="shared" si="8"/>
        <v>23707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L152"/>
  <sheetViews>
    <sheetView workbookViewId="0">
      <pane xSplit="3" ySplit="2" topLeftCell="D12" activePane="bottomRight" state="frozen"/>
      <selection activeCell="F474" sqref="F474"/>
      <selection pane="topRight" activeCell="F474" sqref="F474"/>
      <selection pane="bottomLeft" activeCell="F474" sqref="F474"/>
      <selection pane="bottomRight" activeCell="A2" sqref="A2:XFD2"/>
    </sheetView>
  </sheetViews>
  <sheetFormatPr defaultColWidth="8.85546875" defaultRowHeight="15" x14ac:dyDescent="0.25"/>
  <cols>
    <col min="1" max="32" width="8.85546875" style="54"/>
    <col min="33" max="33" width="31.7109375" style="54" bestFit="1" customWidth="1"/>
    <col min="34" max="16384" width="8.85546875" style="54"/>
  </cols>
  <sheetData>
    <row r="1" spans="1:38" x14ac:dyDescent="0.25">
      <c r="A1" s="69">
        <f>COLUMN()</f>
        <v>1</v>
      </c>
      <c r="B1" s="69">
        <f>COLUMN()</f>
        <v>2</v>
      </c>
      <c r="C1" s="69">
        <f>COLUMN()</f>
        <v>3</v>
      </c>
      <c r="D1" s="70">
        <f>COLUMN()</f>
        <v>4</v>
      </c>
      <c r="E1" s="69">
        <f>COLUMN()</f>
        <v>5</v>
      </c>
      <c r="F1" s="70">
        <f>COLUMN()</f>
        <v>6</v>
      </c>
      <c r="G1" s="69">
        <f>COLUMN()</f>
        <v>7</v>
      </c>
      <c r="H1" s="69">
        <f>COLUMN()</f>
        <v>8</v>
      </c>
      <c r="I1" s="69">
        <f>COLUMN()</f>
        <v>9</v>
      </c>
      <c r="J1" s="69">
        <f>COLUMN()</f>
        <v>10</v>
      </c>
      <c r="K1" s="69">
        <f>COLUMN()</f>
        <v>11</v>
      </c>
      <c r="L1" s="69">
        <f>COLUMN()</f>
        <v>12</v>
      </c>
      <c r="M1" s="69">
        <f>COLUMN()</f>
        <v>13</v>
      </c>
      <c r="N1" s="69">
        <f>COLUMN()</f>
        <v>14</v>
      </c>
      <c r="O1" s="69">
        <f>COLUMN()</f>
        <v>15</v>
      </c>
      <c r="P1" s="70">
        <f>COLUMN()</f>
        <v>16</v>
      </c>
      <c r="Q1" s="69">
        <f>COLUMN()</f>
        <v>17</v>
      </c>
      <c r="R1" s="69">
        <f>COLUMN()</f>
        <v>18</v>
      </c>
      <c r="S1" s="69">
        <f>COLUMN()</f>
        <v>19</v>
      </c>
      <c r="T1" s="69">
        <f>COLUMN()</f>
        <v>20</v>
      </c>
      <c r="U1" s="70">
        <f>COLUMN()</f>
        <v>21</v>
      </c>
      <c r="V1" s="69">
        <f>COLUMN()</f>
        <v>22</v>
      </c>
      <c r="W1" s="69">
        <f>COLUMN()</f>
        <v>23</v>
      </c>
      <c r="X1" s="69">
        <f>COLUMN()</f>
        <v>24</v>
      </c>
      <c r="Y1" s="69">
        <f>COLUMN()</f>
        <v>25</v>
      </c>
      <c r="Z1" s="70">
        <f>COLUMN()</f>
        <v>26</v>
      </c>
      <c r="AA1" s="69">
        <f>COLUMN()</f>
        <v>27</v>
      </c>
      <c r="AB1" s="69">
        <f>COLUMN()</f>
        <v>28</v>
      </c>
      <c r="AC1" s="69">
        <f>COLUMN()</f>
        <v>29</v>
      </c>
      <c r="AD1" s="69">
        <f>COLUMN()</f>
        <v>30</v>
      </c>
      <c r="AE1" s="70">
        <f>COLUMN()</f>
        <v>31</v>
      </c>
      <c r="AF1" s="69">
        <f>COLUMN()</f>
        <v>32</v>
      </c>
      <c r="AG1" s="69">
        <f>COLUMN()</f>
        <v>33</v>
      </c>
    </row>
    <row r="2" spans="1:38" s="62" customFormat="1" ht="60" x14ac:dyDescent="0.2">
      <c r="A2" s="62" t="s">
        <v>970</v>
      </c>
      <c r="B2" s="62" t="s">
        <v>91</v>
      </c>
      <c r="C2" s="62" t="s">
        <v>15</v>
      </c>
      <c r="D2" s="62" t="s">
        <v>1370</v>
      </c>
      <c r="E2" s="62" t="s">
        <v>997</v>
      </c>
      <c r="F2" s="62" t="s">
        <v>90</v>
      </c>
      <c r="G2" s="62" t="s">
        <v>89</v>
      </c>
      <c r="H2" s="62" t="s">
        <v>998</v>
      </c>
      <c r="I2" s="62" t="s">
        <v>999</v>
      </c>
      <c r="J2" s="62" t="s">
        <v>1000</v>
      </c>
      <c r="K2" s="62" t="s">
        <v>1001</v>
      </c>
      <c r="L2" s="62" t="s">
        <v>1002</v>
      </c>
      <c r="M2" s="62" t="s">
        <v>1003</v>
      </c>
      <c r="N2" s="62" t="s">
        <v>1004</v>
      </c>
      <c r="O2" s="62" t="s">
        <v>1005</v>
      </c>
      <c r="P2" s="62" t="s">
        <v>1006</v>
      </c>
      <c r="Q2" s="62" t="s">
        <v>1007</v>
      </c>
      <c r="R2" s="62" t="s">
        <v>1372</v>
      </c>
      <c r="S2" s="62" t="s">
        <v>1008</v>
      </c>
      <c r="T2" s="62" t="s">
        <v>1009</v>
      </c>
      <c r="U2" s="62" t="s">
        <v>1010</v>
      </c>
      <c r="V2" s="62" t="s">
        <v>1011</v>
      </c>
      <c r="W2" s="62" t="s">
        <v>1374</v>
      </c>
      <c r="X2" s="62" t="s">
        <v>1012</v>
      </c>
      <c r="Y2" s="62" t="s">
        <v>1013</v>
      </c>
      <c r="Z2" s="62" t="s">
        <v>1014</v>
      </c>
      <c r="AA2" s="62" t="s">
        <v>1015</v>
      </c>
      <c r="AB2" s="62" t="s">
        <v>1376</v>
      </c>
      <c r="AC2" s="62" t="s">
        <v>1016</v>
      </c>
      <c r="AD2" s="62" t="s">
        <v>1017</v>
      </c>
      <c r="AE2" s="62" t="s">
        <v>1018</v>
      </c>
      <c r="AF2" s="62" t="s">
        <v>1019</v>
      </c>
      <c r="AG2" s="62" t="s">
        <v>1378</v>
      </c>
      <c r="AH2" s="62" t="s">
        <v>1020</v>
      </c>
      <c r="AI2" s="62" t="s">
        <v>1021</v>
      </c>
      <c r="AJ2" s="62" t="s">
        <v>1022</v>
      </c>
      <c r="AK2" s="62" t="s">
        <v>1023</v>
      </c>
      <c r="AL2" s="62" t="s">
        <v>1379</v>
      </c>
    </row>
    <row r="3" spans="1:38" x14ac:dyDescent="0.25">
      <c r="A3" s="54" t="str">
        <f>LEFT(C3,4)</f>
        <v>0070</v>
      </c>
      <c r="B3" s="54" t="s">
        <v>1408</v>
      </c>
      <c r="C3" s="54" t="s">
        <v>1025</v>
      </c>
      <c r="D3" s="54">
        <f>SUM(H3:J3)</f>
        <v>22</v>
      </c>
      <c r="E3" s="54">
        <v>73</v>
      </c>
      <c r="F3" s="54">
        <v>47.57</v>
      </c>
      <c r="G3" s="54">
        <v>34.729999999999997</v>
      </c>
      <c r="H3" s="54">
        <v>22</v>
      </c>
      <c r="I3" s="54">
        <v>0</v>
      </c>
      <c r="J3" s="54">
        <v>0</v>
      </c>
      <c r="K3" s="54">
        <v>1</v>
      </c>
      <c r="L3" s="54">
        <v>0</v>
      </c>
      <c r="M3" s="54">
        <v>0</v>
      </c>
      <c r="N3" s="54" t="s">
        <v>913</v>
      </c>
      <c r="O3" s="54">
        <v>22</v>
      </c>
      <c r="P3" s="54">
        <v>0.53</v>
      </c>
      <c r="Q3" s="54">
        <v>11.68</v>
      </c>
      <c r="R3" s="54" t="s">
        <v>1409</v>
      </c>
      <c r="S3" s="54" t="s">
        <v>915</v>
      </c>
      <c r="T3" s="54">
        <v>19</v>
      </c>
      <c r="U3" s="54">
        <v>0.44</v>
      </c>
      <c r="V3" s="54">
        <v>8.36</v>
      </c>
      <c r="W3" s="54" t="s">
        <v>1410</v>
      </c>
      <c r="X3" s="54" t="s">
        <v>912</v>
      </c>
      <c r="Y3" s="54">
        <v>12</v>
      </c>
      <c r="Z3" s="54">
        <v>0.42</v>
      </c>
      <c r="AA3" s="54">
        <v>5.09</v>
      </c>
      <c r="AB3" s="54" t="s">
        <v>1411</v>
      </c>
      <c r="AC3" s="54" t="s">
        <v>914</v>
      </c>
      <c r="AD3" s="54">
        <v>20</v>
      </c>
      <c r="AE3" s="54">
        <v>0.48</v>
      </c>
      <c r="AF3" s="54">
        <v>9.59</v>
      </c>
      <c r="AG3" s="54" t="s">
        <v>1411</v>
      </c>
    </row>
    <row r="4" spans="1:38" x14ac:dyDescent="0.25">
      <c r="A4" s="54" t="str">
        <f t="shared" ref="A4:A67" si="0">LEFT(C4,4)</f>
        <v>0071</v>
      </c>
      <c r="B4" s="54" t="s">
        <v>1408</v>
      </c>
      <c r="C4" s="54" t="s">
        <v>1026</v>
      </c>
      <c r="D4" s="54">
        <f t="shared" ref="D4:D67" si="1">SUM(H4:J4)</f>
        <v>138</v>
      </c>
      <c r="E4" s="54">
        <v>73</v>
      </c>
      <c r="F4" s="54">
        <v>46.73</v>
      </c>
      <c r="G4" s="54">
        <v>34.119999999999997</v>
      </c>
      <c r="H4" s="54">
        <v>122</v>
      </c>
      <c r="I4" s="54">
        <v>16</v>
      </c>
      <c r="J4" s="54">
        <v>0</v>
      </c>
      <c r="K4" s="54">
        <v>0.88</v>
      </c>
      <c r="L4" s="54">
        <v>0.12</v>
      </c>
      <c r="M4" s="54">
        <v>0</v>
      </c>
      <c r="N4" s="54" t="s">
        <v>913</v>
      </c>
      <c r="O4" s="54">
        <v>22</v>
      </c>
      <c r="P4" s="54">
        <v>0.48</v>
      </c>
      <c r="Q4" s="54">
        <v>10.48</v>
      </c>
      <c r="R4" s="54" t="s">
        <v>1409</v>
      </c>
      <c r="S4" s="54" t="s">
        <v>915</v>
      </c>
      <c r="T4" s="54">
        <v>19</v>
      </c>
      <c r="U4" s="54">
        <v>0.46</v>
      </c>
      <c r="V4" s="54">
        <v>8.64</v>
      </c>
      <c r="W4" s="54" t="s">
        <v>1410</v>
      </c>
      <c r="X4" s="54" t="s">
        <v>912</v>
      </c>
      <c r="Y4" s="54">
        <v>12</v>
      </c>
      <c r="Z4" s="54">
        <v>0.48</v>
      </c>
      <c r="AA4" s="54">
        <v>5.82</v>
      </c>
      <c r="AB4" s="54" t="s">
        <v>1411</v>
      </c>
      <c r="AC4" s="54" t="s">
        <v>914</v>
      </c>
      <c r="AD4" s="54">
        <v>20</v>
      </c>
      <c r="AE4" s="54">
        <v>0.46</v>
      </c>
      <c r="AF4" s="54">
        <v>9.18</v>
      </c>
      <c r="AG4" s="54" t="s">
        <v>1411</v>
      </c>
    </row>
    <row r="5" spans="1:38" x14ac:dyDescent="0.25">
      <c r="A5" s="54" t="str">
        <f t="shared" si="0"/>
        <v>0073</v>
      </c>
      <c r="B5" s="54" t="s">
        <v>1408</v>
      </c>
      <c r="C5" s="54" t="s">
        <v>1028</v>
      </c>
      <c r="D5" s="54">
        <f t="shared" si="1"/>
        <v>93</v>
      </c>
      <c r="E5" s="54">
        <v>73</v>
      </c>
      <c r="F5" s="54">
        <v>41.5</v>
      </c>
      <c r="G5" s="54">
        <v>30.29</v>
      </c>
      <c r="H5" s="54">
        <v>91</v>
      </c>
      <c r="I5" s="54">
        <v>2</v>
      </c>
      <c r="J5" s="54">
        <v>0</v>
      </c>
      <c r="K5" s="54">
        <v>0.98</v>
      </c>
      <c r="L5" s="54">
        <v>0.02</v>
      </c>
      <c r="M5" s="54">
        <v>0</v>
      </c>
      <c r="N5" s="54" t="s">
        <v>913</v>
      </c>
      <c r="O5" s="54">
        <v>22</v>
      </c>
      <c r="P5" s="54">
        <v>0.43</v>
      </c>
      <c r="Q5" s="54">
        <v>9.43</v>
      </c>
      <c r="R5" s="54" t="s">
        <v>1409</v>
      </c>
      <c r="S5" s="54" t="s">
        <v>915</v>
      </c>
      <c r="T5" s="54">
        <v>19</v>
      </c>
      <c r="U5" s="54">
        <v>0.39</v>
      </c>
      <c r="V5" s="54">
        <v>7.45</v>
      </c>
      <c r="W5" s="54" t="s">
        <v>1410</v>
      </c>
      <c r="X5" s="54" t="s">
        <v>912</v>
      </c>
      <c r="Y5" s="54">
        <v>12</v>
      </c>
      <c r="Z5" s="54">
        <v>0.43</v>
      </c>
      <c r="AA5" s="54">
        <v>5.2</v>
      </c>
      <c r="AB5" s="54" t="s">
        <v>1411</v>
      </c>
      <c r="AC5" s="54" t="s">
        <v>914</v>
      </c>
      <c r="AD5" s="54">
        <v>20</v>
      </c>
      <c r="AE5" s="54">
        <v>0.41</v>
      </c>
      <c r="AF5" s="54">
        <v>8.1999999999999993</v>
      </c>
      <c r="AG5" s="54" t="s">
        <v>1411</v>
      </c>
    </row>
    <row r="6" spans="1:38" x14ac:dyDescent="0.25">
      <c r="A6" s="54" t="str">
        <f t="shared" si="0"/>
        <v>0091</v>
      </c>
      <c r="B6" s="54" t="s">
        <v>1408</v>
      </c>
      <c r="C6" s="54" t="s">
        <v>1030</v>
      </c>
      <c r="D6" s="54">
        <f t="shared" si="1"/>
        <v>208</v>
      </c>
      <c r="E6" s="54">
        <v>73</v>
      </c>
      <c r="F6" s="54">
        <v>45.75</v>
      </c>
      <c r="G6" s="54">
        <v>33.4</v>
      </c>
      <c r="H6" s="54">
        <v>187</v>
      </c>
      <c r="I6" s="54">
        <v>21</v>
      </c>
      <c r="J6" s="54">
        <v>0</v>
      </c>
      <c r="K6" s="54">
        <v>0.9</v>
      </c>
      <c r="L6" s="54">
        <v>0.1</v>
      </c>
      <c r="M6" s="54">
        <v>0</v>
      </c>
      <c r="N6" s="54" t="s">
        <v>913</v>
      </c>
      <c r="O6" s="54">
        <v>22</v>
      </c>
      <c r="P6" s="54">
        <v>0.47</v>
      </c>
      <c r="Q6" s="54">
        <v>10.4</v>
      </c>
      <c r="R6" s="54" t="s">
        <v>1409</v>
      </c>
      <c r="S6" s="54" t="s">
        <v>915</v>
      </c>
      <c r="T6" s="54">
        <v>19</v>
      </c>
      <c r="U6" s="54">
        <v>0.43</v>
      </c>
      <c r="V6" s="54">
        <v>8.1199999999999992</v>
      </c>
      <c r="W6" s="54" t="s">
        <v>1410</v>
      </c>
      <c r="X6" s="54" t="s">
        <v>912</v>
      </c>
      <c r="Y6" s="54">
        <v>12</v>
      </c>
      <c r="Z6" s="54">
        <v>0.46</v>
      </c>
      <c r="AA6" s="54">
        <v>5.57</v>
      </c>
      <c r="AB6" s="54" t="s">
        <v>1411</v>
      </c>
      <c r="AC6" s="54" t="s">
        <v>914</v>
      </c>
      <c r="AD6" s="54">
        <v>20</v>
      </c>
      <c r="AE6" s="54">
        <v>0.47</v>
      </c>
      <c r="AF6" s="54">
        <v>9.31</v>
      </c>
      <c r="AG6" s="54" t="s">
        <v>1411</v>
      </c>
    </row>
    <row r="7" spans="1:38" x14ac:dyDescent="0.25">
      <c r="A7" s="54" t="str">
        <f t="shared" si="0"/>
        <v>0092</v>
      </c>
      <c r="B7" s="54" t="s">
        <v>1408</v>
      </c>
      <c r="C7" s="54" t="s">
        <v>1031</v>
      </c>
      <c r="D7" s="54">
        <f t="shared" si="1"/>
        <v>178</v>
      </c>
      <c r="E7" s="54">
        <v>73</v>
      </c>
      <c r="F7" s="54">
        <v>47.45</v>
      </c>
      <c r="G7" s="54">
        <v>34.630000000000003</v>
      </c>
      <c r="H7" s="54">
        <v>153</v>
      </c>
      <c r="I7" s="54">
        <v>25</v>
      </c>
      <c r="J7" s="54">
        <v>0</v>
      </c>
      <c r="K7" s="54">
        <v>0.86</v>
      </c>
      <c r="L7" s="54">
        <v>0.14000000000000001</v>
      </c>
      <c r="M7" s="54">
        <v>0</v>
      </c>
      <c r="N7" s="54" t="s">
        <v>913</v>
      </c>
      <c r="O7" s="54">
        <v>22</v>
      </c>
      <c r="P7" s="54">
        <v>0.48</v>
      </c>
      <c r="Q7" s="54">
        <v>10.45</v>
      </c>
      <c r="R7" s="54" t="s">
        <v>1409</v>
      </c>
      <c r="S7" s="54" t="s">
        <v>915</v>
      </c>
      <c r="T7" s="54">
        <v>19</v>
      </c>
      <c r="U7" s="54">
        <v>0.47</v>
      </c>
      <c r="V7" s="54">
        <v>8.94</v>
      </c>
      <c r="W7" s="54" t="s">
        <v>1410</v>
      </c>
      <c r="X7" s="54" t="s">
        <v>912</v>
      </c>
      <c r="Y7" s="54">
        <v>12</v>
      </c>
      <c r="Z7" s="54">
        <v>0.46</v>
      </c>
      <c r="AA7" s="54">
        <v>5.49</v>
      </c>
      <c r="AB7" s="54" t="s">
        <v>1411</v>
      </c>
      <c r="AC7" s="54" t="s">
        <v>914</v>
      </c>
      <c r="AD7" s="54">
        <v>20</v>
      </c>
      <c r="AE7" s="54">
        <v>0.49</v>
      </c>
      <c r="AF7" s="54">
        <v>9.75</v>
      </c>
      <c r="AG7" s="54" t="s">
        <v>1411</v>
      </c>
    </row>
    <row r="8" spans="1:38" x14ac:dyDescent="0.25">
      <c r="A8" s="54" t="str">
        <f t="shared" si="0"/>
        <v>0122</v>
      </c>
      <c r="B8" s="54" t="s">
        <v>1408</v>
      </c>
      <c r="C8" s="54" t="s">
        <v>1036</v>
      </c>
      <c r="D8" s="54">
        <f t="shared" si="1"/>
        <v>158</v>
      </c>
      <c r="E8" s="54">
        <v>73</v>
      </c>
      <c r="F8" s="54">
        <v>44.28</v>
      </c>
      <c r="G8" s="54">
        <v>32.32</v>
      </c>
      <c r="H8" s="54">
        <v>143</v>
      </c>
      <c r="I8" s="54">
        <v>15</v>
      </c>
      <c r="J8" s="54">
        <v>0</v>
      </c>
      <c r="K8" s="54">
        <v>0.91</v>
      </c>
      <c r="L8" s="54">
        <v>0.09</v>
      </c>
      <c r="M8" s="54">
        <v>0</v>
      </c>
      <c r="N8" s="54" t="s">
        <v>913</v>
      </c>
      <c r="O8" s="54">
        <v>22</v>
      </c>
      <c r="P8" s="54">
        <v>0.44</v>
      </c>
      <c r="Q8" s="54">
        <v>9.7200000000000006</v>
      </c>
      <c r="R8" s="54" t="s">
        <v>1409</v>
      </c>
      <c r="S8" s="54" t="s">
        <v>915</v>
      </c>
      <c r="T8" s="54">
        <v>19</v>
      </c>
      <c r="U8" s="54">
        <v>0.42</v>
      </c>
      <c r="V8" s="54">
        <v>8.08</v>
      </c>
      <c r="W8" s="54" t="s">
        <v>1410</v>
      </c>
      <c r="X8" s="54" t="s">
        <v>912</v>
      </c>
      <c r="Y8" s="54">
        <v>12</v>
      </c>
      <c r="Z8" s="54">
        <v>0.46</v>
      </c>
      <c r="AA8" s="54">
        <v>5.55</v>
      </c>
      <c r="AB8" s="54" t="s">
        <v>1411</v>
      </c>
      <c r="AC8" s="54" t="s">
        <v>914</v>
      </c>
      <c r="AD8" s="54">
        <v>20</v>
      </c>
      <c r="AE8" s="54">
        <v>0.45</v>
      </c>
      <c r="AF8" s="54">
        <v>8.9700000000000006</v>
      </c>
      <c r="AG8" s="54" t="s">
        <v>1411</v>
      </c>
    </row>
    <row r="9" spans="1:38" x14ac:dyDescent="0.25">
      <c r="A9" s="54" t="str">
        <f t="shared" si="0"/>
        <v>0231</v>
      </c>
      <c r="B9" s="54" t="s">
        <v>1408</v>
      </c>
      <c r="C9" s="54" t="s">
        <v>1040</v>
      </c>
      <c r="D9" s="54">
        <f t="shared" si="1"/>
        <v>180</v>
      </c>
      <c r="E9" s="54">
        <v>73</v>
      </c>
      <c r="F9" s="54">
        <v>45</v>
      </c>
      <c r="G9" s="54">
        <v>32.85</v>
      </c>
      <c r="H9" s="54">
        <v>161</v>
      </c>
      <c r="I9" s="54">
        <v>19</v>
      </c>
      <c r="J9" s="54">
        <v>0</v>
      </c>
      <c r="K9" s="54">
        <v>0.89</v>
      </c>
      <c r="L9" s="54">
        <v>0.11</v>
      </c>
      <c r="M9" s="54">
        <v>0</v>
      </c>
      <c r="N9" s="54" t="s">
        <v>913</v>
      </c>
      <c r="O9" s="54">
        <v>22</v>
      </c>
      <c r="P9" s="54">
        <v>0.46</v>
      </c>
      <c r="Q9" s="54">
        <v>10.1</v>
      </c>
      <c r="R9" s="54" t="s">
        <v>1409</v>
      </c>
      <c r="S9" s="54" t="s">
        <v>915</v>
      </c>
      <c r="T9" s="54">
        <v>19</v>
      </c>
      <c r="U9" s="54">
        <v>0.42</v>
      </c>
      <c r="V9" s="54">
        <v>8</v>
      </c>
      <c r="W9" s="54" t="s">
        <v>1410</v>
      </c>
      <c r="X9" s="54" t="s">
        <v>912</v>
      </c>
      <c r="Y9" s="54">
        <v>12</v>
      </c>
      <c r="Z9" s="54">
        <v>0.45</v>
      </c>
      <c r="AA9" s="54">
        <v>5.36</v>
      </c>
      <c r="AB9" s="54" t="s">
        <v>1411</v>
      </c>
      <c r="AC9" s="54" t="s">
        <v>914</v>
      </c>
      <c r="AD9" s="54">
        <v>20</v>
      </c>
      <c r="AE9" s="54">
        <v>0.47</v>
      </c>
      <c r="AF9" s="54">
        <v>9.39</v>
      </c>
      <c r="AG9" s="54" t="s">
        <v>1411</v>
      </c>
    </row>
    <row r="10" spans="1:38" x14ac:dyDescent="0.25">
      <c r="A10" s="56" t="str">
        <f t="shared" si="0"/>
        <v>0241</v>
      </c>
      <c r="B10" s="56" t="s">
        <v>1408</v>
      </c>
      <c r="C10" s="56" t="s">
        <v>1041</v>
      </c>
      <c r="D10" s="56">
        <f t="shared" si="1"/>
        <v>126</v>
      </c>
      <c r="E10" s="56">
        <v>73</v>
      </c>
      <c r="F10" s="56">
        <v>45.8</v>
      </c>
      <c r="G10" s="56">
        <v>33.44</v>
      </c>
      <c r="H10" s="56">
        <v>119</v>
      </c>
      <c r="I10" s="56">
        <v>7</v>
      </c>
      <c r="J10" s="56">
        <v>0</v>
      </c>
      <c r="K10" s="56">
        <v>0.94</v>
      </c>
      <c r="L10" s="56">
        <v>0.06</v>
      </c>
      <c r="M10" s="56">
        <v>0</v>
      </c>
      <c r="N10" s="56" t="s">
        <v>913</v>
      </c>
      <c r="O10" s="56">
        <v>22</v>
      </c>
      <c r="P10" s="56">
        <v>0.46</v>
      </c>
      <c r="Q10" s="56">
        <v>10.16</v>
      </c>
      <c r="R10" s="56" t="s">
        <v>1409</v>
      </c>
      <c r="S10" s="56" t="s">
        <v>915</v>
      </c>
      <c r="T10" s="56">
        <v>19</v>
      </c>
      <c r="U10" s="56">
        <v>0.46</v>
      </c>
      <c r="V10" s="56">
        <v>8.83</v>
      </c>
      <c r="W10" s="56" t="s">
        <v>1410</v>
      </c>
      <c r="X10" s="56" t="s">
        <v>912</v>
      </c>
      <c r="Y10" s="56">
        <v>12</v>
      </c>
      <c r="Z10" s="56">
        <v>0.47</v>
      </c>
      <c r="AA10" s="56">
        <v>5.64</v>
      </c>
      <c r="AB10" s="56" t="s">
        <v>1411</v>
      </c>
      <c r="AC10" s="56" t="s">
        <v>914</v>
      </c>
      <c r="AD10" s="56">
        <v>20</v>
      </c>
      <c r="AE10" s="56">
        <v>0.44</v>
      </c>
      <c r="AF10" s="56">
        <v>8.8000000000000007</v>
      </c>
      <c r="AG10" s="56" t="s">
        <v>1411</v>
      </c>
      <c r="AH10" s="56"/>
      <c r="AI10" s="56"/>
    </row>
    <row r="11" spans="1:38" x14ac:dyDescent="0.25">
      <c r="A11" s="54" t="str">
        <f t="shared" si="0"/>
        <v>0332</v>
      </c>
      <c r="B11" s="54" t="s">
        <v>1408</v>
      </c>
      <c r="C11" s="54" t="s">
        <v>1047</v>
      </c>
      <c r="D11" s="54">
        <f t="shared" si="1"/>
        <v>116</v>
      </c>
      <c r="E11" s="54">
        <v>73</v>
      </c>
      <c r="F11" s="54">
        <v>46.59</v>
      </c>
      <c r="G11" s="54">
        <v>34.01</v>
      </c>
      <c r="H11" s="54">
        <v>113</v>
      </c>
      <c r="I11" s="54">
        <v>3</v>
      </c>
      <c r="J11" s="54">
        <v>0</v>
      </c>
      <c r="K11" s="54">
        <v>0.97</v>
      </c>
      <c r="L11" s="54">
        <v>0.03</v>
      </c>
      <c r="M11" s="54">
        <v>0</v>
      </c>
      <c r="N11" s="54" t="s">
        <v>913</v>
      </c>
      <c r="O11" s="54">
        <v>22</v>
      </c>
      <c r="P11" s="54">
        <v>0.5</v>
      </c>
      <c r="Q11" s="54">
        <v>10.96</v>
      </c>
      <c r="R11" s="54" t="s">
        <v>1409</v>
      </c>
      <c r="S11" s="54" t="s">
        <v>915</v>
      </c>
      <c r="T11" s="54">
        <v>19</v>
      </c>
      <c r="U11" s="54">
        <v>0.43</v>
      </c>
      <c r="V11" s="54">
        <v>8.2200000000000006</v>
      </c>
      <c r="W11" s="54" t="s">
        <v>1410</v>
      </c>
      <c r="X11" s="54" t="s">
        <v>912</v>
      </c>
      <c r="Y11" s="54">
        <v>12</v>
      </c>
      <c r="Z11" s="54">
        <v>0.48</v>
      </c>
      <c r="AA11" s="54">
        <v>5.73</v>
      </c>
      <c r="AB11" s="54" t="s">
        <v>1411</v>
      </c>
      <c r="AC11" s="54" t="s">
        <v>914</v>
      </c>
      <c r="AD11" s="54">
        <v>20</v>
      </c>
      <c r="AE11" s="54">
        <v>0.46</v>
      </c>
      <c r="AF11" s="54">
        <v>9.1</v>
      </c>
      <c r="AG11" s="54" t="s">
        <v>1411</v>
      </c>
    </row>
    <row r="12" spans="1:38" x14ac:dyDescent="0.25">
      <c r="A12" s="54" t="str">
        <f t="shared" si="0"/>
        <v>0451</v>
      </c>
      <c r="B12" s="54" t="s">
        <v>1408</v>
      </c>
      <c r="C12" s="54" t="s">
        <v>1054</v>
      </c>
      <c r="D12" s="54">
        <f t="shared" si="1"/>
        <v>154</v>
      </c>
      <c r="E12" s="54">
        <v>73</v>
      </c>
      <c r="F12" s="54">
        <v>42.4</v>
      </c>
      <c r="G12" s="54">
        <v>30.95</v>
      </c>
      <c r="H12" s="54">
        <v>141</v>
      </c>
      <c r="I12" s="54">
        <v>13</v>
      </c>
      <c r="J12" s="54">
        <v>0</v>
      </c>
      <c r="K12" s="54">
        <v>0.92</v>
      </c>
      <c r="L12" s="54">
        <v>0.08</v>
      </c>
      <c r="M12" s="54">
        <v>0</v>
      </c>
      <c r="N12" s="54" t="s">
        <v>913</v>
      </c>
      <c r="O12" s="54">
        <v>22</v>
      </c>
      <c r="P12" s="54">
        <v>0.44</v>
      </c>
      <c r="Q12" s="54">
        <v>9.7200000000000006</v>
      </c>
      <c r="R12" s="54" t="s">
        <v>1409</v>
      </c>
      <c r="S12" s="54" t="s">
        <v>915</v>
      </c>
      <c r="T12" s="54">
        <v>19</v>
      </c>
      <c r="U12" s="54">
        <v>0.44</v>
      </c>
      <c r="V12" s="54">
        <v>8.3000000000000007</v>
      </c>
      <c r="W12" s="54" t="s">
        <v>1410</v>
      </c>
      <c r="X12" s="54" t="s">
        <v>912</v>
      </c>
      <c r="Y12" s="54">
        <v>12</v>
      </c>
      <c r="Z12" s="54">
        <v>0.4</v>
      </c>
      <c r="AA12" s="54">
        <v>4.75</v>
      </c>
      <c r="AB12" s="54" t="s">
        <v>1411</v>
      </c>
      <c r="AC12" s="54" t="s">
        <v>914</v>
      </c>
      <c r="AD12" s="54">
        <v>20</v>
      </c>
      <c r="AE12" s="54">
        <v>0.41</v>
      </c>
      <c r="AF12" s="54">
        <v>8.18</v>
      </c>
      <c r="AG12" s="54" t="s">
        <v>1411</v>
      </c>
    </row>
    <row r="13" spans="1:38" x14ac:dyDescent="0.25">
      <c r="A13" s="54" t="str">
        <f t="shared" si="0"/>
        <v>0651</v>
      </c>
      <c r="B13" s="54" t="s">
        <v>1408</v>
      </c>
      <c r="C13" s="54" t="s">
        <v>1063</v>
      </c>
      <c r="D13" s="54">
        <f t="shared" si="1"/>
        <v>61</v>
      </c>
      <c r="E13" s="54">
        <v>73</v>
      </c>
      <c r="F13" s="54">
        <v>39.1</v>
      </c>
      <c r="G13" s="54">
        <v>28.54</v>
      </c>
      <c r="H13" s="54">
        <v>61</v>
      </c>
      <c r="I13" s="54">
        <v>0</v>
      </c>
      <c r="J13" s="54">
        <v>0</v>
      </c>
      <c r="K13" s="54">
        <v>1</v>
      </c>
      <c r="L13" s="54">
        <v>0</v>
      </c>
      <c r="M13" s="54">
        <v>0</v>
      </c>
      <c r="N13" s="54" t="s">
        <v>913</v>
      </c>
      <c r="O13" s="54">
        <v>22</v>
      </c>
      <c r="P13" s="54">
        <v>0.41</v>
      </c>
      <c r="Q13" s="54">
        <v>8.9700000000000006</v>
      </c>
      <c r="R13" s="54" t="s">
        <v>1409</v>
      </c>
      <c r="S13" s="54" t="s">
        <v>915</v>
      </c>
      <c r="T13" s="54">
        <v>19</v>
      </c>
      <c r="U13" s="54">
        <v>0.38</v>
      </c>
      <c r="V13" s="54">
        <v>7.23</v>
      </c>
      <c r="W13" s="54" t="s">
        <v>1410</v>
      </c>
      <c r="X13" s="54" t="s">
        <v>912</v>
      </c>
      <c r="Y13" s="54">
        <v>12</v>
      </c>
      <c r="Z13" s="54">
        <v>0.35</v>
      </c>
      <c r="AA13" s="54">
        <v>4.21</v>
      </c>
      <c r="AB13" s="54" t="s">
        <v>1411</v>
      </c>
      <c r="AC13" s="54" t="s">
        <v>914</v>
      </c>
      <c r="AD13" s="54">
        <v>20</v>
      </c>
      <c r="AE13" s="54">
        <v>0.41</v>
      </c>
      <c r="AF13" s="54">
        <v>8.1300000000000008</v>
      </c>
      <c r="AG13" s="54" t="s">
        <v>1411</v>
      </c>
    </row>
    <row r="14" spans="1:38" x14ac:dyDescent="0.25">
      <c r="A14" s="54" t="str">
        <f t="shared" si="0"/>
        <v>0761</v>
      </c>
      <c r="B14" s="54" t="s">
        <v>1408</v>
      </c>
      <c r="C14" s="54" t="s">
        <v>1068</v>
      </c>
      <c r="D14" s="54">
        <f t="shared" si="1"/>
        <v>101</v>
      </c>
      <c r="E14" s="54">
        <v>73</v>
      </c>
      <c r="F14" s="54">
        <v>40.04</v>
      </c>
      <c r="G14" s="54">
        <v>29.23</v>
      </c>
      <c r="H14" s="54">
        <v>95</v>
      </c>
      <c r="I14" s="54">
        <v>6</v>
      </c>
      <c r="J14" s="54">
        <v>0</v>
      </c>
      <c r="K14" s="54">
        <v>0.94</v>
      </c>
      <c r="L14" s="54">
        <v>0.06</v>
      </c>
      <c r="M14" s="54">
        <v>0</v>
      </c>
      <c r="N14" s="54" t="s">
        <v>913</v>
      </c>
      <c r="O14" s="54">
        <v>22</v>
      </c>
      <c r="P14" s="54">
        <v>0.4</v>
      </c>
      <c r="Q14" s="54">
        <v>8.89</v>
      </c>
      <c r="R14" s="54" t="s">
        <v>1409</v>
      </c>
      <c r="S14" s="54" t="s">
        <v>915</v>
      </c>
      <c r="T14" s="54">
        <v>19</v>
      </c>
      <c r="U14" s="54">
        <v>0.37</v>
      </c>
      <c r="V14" s="54">
        <v>7.07</v>
      </c>
      <c r="W14" s="54" t="s">
        <v>1410</v>
      </c>
      <c r="X14" s="54" t="s">
        <v>912</v>
      </c>
      <c r="Y14" s="54">
        <v>12</v>
      </c>
      <c r="Z14" s="54">
        <v>0.44</v>
      </c>
      <c r="AA14" s="54">
        <v>5.24</v>
      </c>
      <c r="AB14" s="54" t="s">
        <v>1411</v>
      </c>
      <c r="AC14" s="54" t="s">
        <v>914</v>
      </c>
      <c r="AD14" s="54">
        <v>20</v>
      </c>
      <c r="AE14" s="54">
        <v>0.4</v>
      </c>
      <c r="AF14" s="54">
        <v>8.0299999999999994</v>
      </c>
      <c r="AG14" s="54" t="s">
        <v>1411</v>
      </c>
    </row>
    <row r="15" spans="1:38" x14ac:dyDescent="0.25">
      <c r="A15" s="54" t="str">
        <f t="shared" si="0"/>
        <v>0961</v>
      </c>
      <c r="B15" s="54" t="s">
        <v>1408</v>
      </c>
      <c r="C15" s="54" t="s">
        <v>1075</v>
      </c>
      <c r="D15" s="54">
        <f t="shared" si="1"/>
        <v>18</v>
      </c>
      <c r="E15" s="54">
        <v>73</v>
      </c>
      <c r="F15" s="54">
        <v>47.49</v>
      </c>
      <c r="G15" s="54">
        <v>34.67</v>
      </c>
      <c r="H15" s="54">
        <v>15</v>
      </c>
      <c r="I15" s="54">
        <v>3</v>
      </c>
      <c r="J15" s="54">
        <v>0</v>
      </c>
      <c r="K15" s="54">
        <v>0.83</v>
      </c>
      <c r="L15" s="54">
        <v>0.17</v>
      </c>
      <c r="M15" s="54">
        <v>0</v>
      </c>
      <c r="N15" s="54" t="s">
        <v>913</v>
      </c>
      <c r="O15" s="54">
        <v>22</v>
      </c>
      <c r="P15" s="54">
        <v>0.45</v>
      </c>
      <c r="Q15" s="54">
        <v>10</v>
      </c>
      <c r="R15" s="54" t="s">
        <v>1409</v>
      </c>
      <c r="S15" s="54" t="s">
        <v>915</v>
      </c>
      <c r="T15" s="54">
        <v>19</v>
      </c>
      <c r="U15" s="54">
        <v>0.53</v>
      </c>
      <c r="V15" s="54">
        <v>10</v>
      </c>
      <c r="W15" s="54" t="s">
        <v>1410</v>
      </c>
      <c r="X15" s="54" t="s">
        <v>912</v>
      </c>
      <c r="Y15" s="54">
        <v>12</v>
      </c>
      <c r="Z15" s="54">
        <v>0.49</v>
      </c>
      <c r="AA15" s="54">
        <v>5.89</v>
      </c>
      <c r="AB15" s="54" t="s">
        <v>1411</v>
      </c>
      <c r="AC15" s="54" t="s">
        <v>914</v>
      </c>
      <c r="AD15" s="54">
        <v>20</v>
      </c>
      <c r="AE15" s="54">
        <v>0.44</v>
      </c>
      <c r="AF15" s="54">
        <v>8.7799999999999994</v>
      </c>
      <c r="AG15" s="54" t="s">
        <v>1411</v>
      </c>
    </row>
    <row r="16" spans="1:38" x14ac:dyDescent="0.25">
      <c r="A16" s="54" t="str">
        <f t="shared" si="0"/>
        <v>1020</v>
      </c>
      <c r="B16" s="54" t="s">
        <v>1408</v>
      </c>
      <c r="C16" s="54" t="s">
        <v>1080</v>
      </c>
      <c r="D16" s="54">
        <f t="shared" si="1"/>
        <v>25</v>
      </c>
      <c r="E16" s="54">
        <v>73</v>
      </c>
      <c r="F16" s="54">
        <v>27.95</v>
      </c>
      <c r="G16" s="54">
        <v>20.399999999999999</v>
      </c>
      <c r="H16" s="54">
        <v>25</v>
      </c>
      <c r="I16" s="54">
        <v>0</v>
      </c>
      <c r="J16" s="54">
        <v>0</v>
      </c>
      <c r="K16" s="54">
        <v>1</v>
      </c>
      <c r="L16" s="54">
        <v>0</v>
      </c>
      <c r="M16" s="54">
        <v>0</v>
      </c>
      <c r="N16" s="54" t="s">
        <v>913</v>
      </c>
      <c r="O16" s="54">
        <v>22</v>
      </c>
      <c r="P16" s="54">
        <v>0.26</v>
      </c>
      <c r="Q16" s="54">
        <v>5.76</v>
      </c>
      <c r="R16" s="54" t="s">
        <v>1409</v>
      </c>
      <c r="S16" s="54" t="s">
        <v>915</v>
      </c>
      <c r="T16" s="54">
        <v>19</v>
      </c>
      <c r="U16" s="54">
        <v>0.32</v>
      </c>
      <c r="V16" s="54">
        <v>6.04</v>
      </c>
      <c r="W16" s="54" t="s">
        <v>1410</v>
      </c>
      <c r="X16" s="54" t="s">
        <v>912</v>
      </c>
      <c r="Y16" s="54">
        <v>12</v>
      </c>
      <c r="Z16" s="54">
        <v>0.26</v>
      </c>
      <c r="AA16" s="54">
        <v>3.08</v>
      </c>
      <c r="AB16" s="54" t="s">
        <v>1411</v>
      </c>
      <c r="AC16" s="54" t="s">
        <v>914</v>
      </c>
      <c r="AD16" s="54">
        <v>20</v>
      </c>
      <c r="AE16" s="54">
        <v>0.28000000000000003</v>
      </c>
      <c r="AF16" s="54">
        <v>5.52</v>
      </c>
      <c r="AG16" s="54" t="s">
        <v>1411</v>
      </c>
    </row>
    <row r="17" spans="1:33" x14ac:dyDescent="0.25">
      <c r="A17" s="54" t="str">
        <f t="shared" si="0"/>
        <v>1121</v>
      </c>
      <c r="B17" s="54" t="s">
        <v>1408</v>
      </c>
      <c r="C17" s="54" t="s">
        <v>1083</v>
      </c>
      <c r="D17" s="54">
        <f t="shared" si="1"/>
        <v>154</v>
      </c>
      <c r="E17" s="54">
        <v>73</v>
      </c>
      <c r="F17" s="54">
        <v>48.18</v>
      </c>
      <c r="G17" s="54">
        <v>35.17</v>
      </c>
      <c r="H17" s="54">
        <v>132</v>
      </c>
      <c r="I17" s="54">
        <v>22</v>
      </c>
      <c r="J17" s="54">
        <v>0</v>
      </c>
      <c r="K17" s="54">
        <v>0.86</v>
      </c>
      <c r="L17" s="54">
        <v>0.14000000000000001</v>
      </c>
      <c r="M17" s="54">
        <v>0</v>
      </c>
      <c r="N17" s="54" t="s">
        <v>913</v>
      </c>
      <c r="O17" s="54">
        <v>22</v>
      </c>
      <c r="P17" s="54">
        <v>0.51</v>
      </c>
      <c r="Q17" s="54">
        <v>11.22</v>
      </c>
      <c r="R17" s="54" t="s">
        <v>1409</v>
      </c>
      <c r="S17" s="54" t="s">
        <v>915</v>
      </c>
      <c r="T17" s="54">
        <v>19</v>
      </c>
      <c r="U17" s="54">
        <v>0.44</v>
      </c>
      <c r="V17" s="54">
        <v>8.39</v>
      </c>
      <c r="W17" s="54" t="s">
        <v>1410</v>
      </c>
      <c r="X17" s="54" t="s">
        <v>912</v>
      </c>
      <c r="Y17" s="54">
        <v>12</v>
      </c>
      <c r="Z17" s="54">
        <v>0.49</v>
      </c>
      <c r="AA17" s="54">
        <v>5.84</v>
      </c>
      <c r="AB17" s="54" t="s">
        <v>1411</v>
      </c>
      <c r="AC17" s="54" t="s">
        <v>914</v>
      </c>
      <c r="AD17" s="54">
        <v>20</v>
      </c>
      <c r="AE17" s="54">
        <v>0.49</v>
      </c>
      <c r="AF17" s="54">
        <v>9.7100000000000009</v>
      </c>
      <c r="AG17" s="54" t="s">
        <v>1411</v>
      </c>
    </row>
    <row r="18" spans="1:33" x14ac:dyDescent="0.25">
      <c r="A18" s="54" t="str">
        <f t="shared" si="0"/>
        <v>1331</v>
      </c>
      <c r="B18" s="54" t="s">
        <v>1408</v>
      </c>
      <c r="C18" s="54" t="s">
        <v>1087</v>
      </c>
      <c r="D18" s="54">
        <f t="shared" si="1"/>
        <v>154</v>
      </c>
      <c r="E18" s="54">
        <v>73</v>
      </c>
      <c r="F18" s="54">
        <v>40.81</v>
      </c>
      <c r="G18" s="54">
        <v>29.79</v>
      </c>
      <c r="H18" s="54">
        <v>151</v>
      </c>
      <c r="I18" s="54">
        <v>3</v>
      </c>
      <c r="J18" s="54">
        <v>0</v>
      </c>
      <c r="K18" s="54">
        <v>0.98</v>
      </c>
      <c r="L18" s="54">
        <v>0.02</v>
      </c>
      <c r="M18" s="54">
        <v>0</v>
      </c>
      <c r="N18" s="54" t="s">
        <v>913</v>
      </c>
      <c r="O18" s="54">
        <v>22</v>
      </c>
      <c r="P18" s="54">
        <v>0.42</v>
      </c>
      <c r="Q18" s="54">
        <v>9.3000000000000007</v>
      </c>
      <c r="R18" s="54" t="s">
        <v>1409</v>
      </c>
      <c r="S18" s="54" t="s">
        <v>915</v>
      </c>
      <c r="T18" s="54">
        <v>19</v>
      </c>
      <c r="U18" s="54">
        <v>0.4</v>
      </c>
      <c r="V18" s="54">
        <v>7.6</v>
      </c>
      <c r="W18" s="54" t="s">
        <v>1410</v>
      </c>
      <c r="X18" s="54" t="s">
        <v>912</v>
      </c>
      <c r="Y18" s="54">
        <v>12</v>
      </c>
      <c r="Z18" s="54">
        <v>0.39</v>
      </c>
      <c r="AA18" s="54">
        <v>4.7300000000000004</v>
      </c>
      <c r="AB18" s="54" t="s">
        <v>1411</v>
      </c>
      <c r="AC18" s="54" t="s">
        <v>914</v>
      </c>
      <c r="AD18" s="54">
        <v>20</v>
      </c>
      <c r="AE18" s="54">
        <v>0.41</v>
      </c>
      <c r="AF18" s="54">
        <v>8.16</v>
      </c>
      <c r="AG18" s="54" t="s">
        <v>1411</v>
      </c>
    </row>
    <row r="19" spans="1:33" x14ac:dyDescent="0.25">
      <c r="A19" s="54" t="str">
        <f t="shared" si="0"/>
        <v>1401</v>
      </c>
      <c r="B19" s="54" t="s">
        <v>1408</v>
      </c>
      <c r="C19" s="54" t="s">
        <v>1090</v>
      </c>
      <c r="D19" s="54">
        <f t="shared" si="1"/>
        <v>34</v>
      </c>
      <c r="E19" s="54">
        <v>73</v>
      </c>
      <c r="F19" s="54">
        <v>35.090000000000003</v>
      </c>
      <c r="G19" s="54">
        <v>25.62</v>
      </c>
      <c r="H19" s="54">
        <v>34</v>
      </c>
      <c r="I19" s="54">
        <v>0</v>
      </c>
      <c r="J19" s="54">
        <v>0</v>
      </c>
      <c r="K19" s="54">
        <v>1</v>
      </c>
      <c r="L19" s="54">
        <v>0</v>
      </c>
      <c r="M19" s="54">
        <v>0</v>
      </c>
      <c r="N19" s="54" t="s">
        <v>913</v>
      </c>
      <c r="O19" s="54">
        <v>22</v>
      </c>
      <c r="P19" s="54">
        <v>0.36</v>
      </c>
      <c r="Q19" s="54">
        <v>7.94</v>
      </c>
      <c r="R19" s="54" t="s">
        <v>1409</v>
      </c>
      <c r="S19" s="54" t="s">
        <v>915</v>
      </c>
      <c r="T19" s="54">
        <v>19</v>
      </c>
      <c r="U19" s="54">
        <v>0.32</v>
      </c>
      <c r="V19" s="54">
        <v>6.09</v>
      </c>
      <c r="W19" s="54" t="s">
        <v>1410</v>
      </c>
      <c r="X19" s="54" t="s">
        <v>912</v>
      </c>
      <c r="Y19" s="54">
        <v>12</v>
      </c>
      <c r="Z19" s="54">
        <v>0.37</v>
      </c>
      <c r="AA19" s="54">
        <v>4.47</v>
      </c>
      <c r="AB19" s="54" t="s">
        <v>1411</v>
      </c>
      <c r="AC19" s="54" t="s">
        <v>914</v>
      </c>
      <c r="AD19" s="54">
        <v>20</v>
      </c>
      <c r="AE19" s="54">
        <v>0.36</v>
      </c>
      <c r="AF19" s="54">
        <v>7.12</v>
      </c>
      <c r="AG19" s="54" t="s">
        <v>1411</v>
      </c>
    </row>
    <row r="20" spans="1:33" x14ac:dyDescent="0.25">
      <c r="A20" s="54" t="str">
        <f t="shared" si="0"/>
        <v>1441</v>
      </c>
      <c r="B20" s="54" t="s">
        <v>1408</v>
      </c>
      <c r="C20" s="54" t="s">
        <v>1091</v>
      </c>
      <c r="D20" s="54">
        <f t="shared" si="1"/>
        <v>12</v>
      </c>
      <c r="E20" s="54">
        <v>73</v>
      </c>
      <c r="F20" s="54">
        <v>35.729999999999997</v>
      </c>
      <c r="G20" s="54">
        <v>26.08</v>
      </c>
      <c r="H20" s="54">
        <v>12</v>
      </c>
      <c r="I20" s="54">
        <v>0</v>
      </c>
      <c r="J20" s="54">
        <v>0</v>
      </c>
      <c r="K20" s="54">
        <v>1</v>
      </c>
      <c r="L20" s="54">
        <v>0</v>
      </c>
      <c r="M20" s="54">
        <v>0</v>
      </c>
      <c r="N20" s="54" t="s">
        <v>913</v>
      </c>
      <c r="O20" s="54">
        <v>22</v>
      </c>
      <c r="P20" s="54">
        <v>0.38</v>
      </c>
      <c r="Q20" s="54">
        <v>8.33</v>
      </c>
      <c r="R20" s="54" t="s">
        <v>1409</v>
      </c>
      <c r="S20" s="54" t="s">
        <v>915</v>
      </c>
      <c r="T20" s="54">
        <v>19</v>
      </c>
      <c r="U20" s="54">
        <v>0.32</v>
      </c>
      <c r="V20" s="54">
        <v>6.17</v>
      </c>
      <c r="W20" s="54" t="s">
        <v>1410</v>
      </c>
      <c r="X20" s="54" t="s">
        <v>912</v>
      </c>
      <c r="Y20" s="54">
        <v>12</v>
      </c>
      <c r="Z20" s="54">
        <v>0.36</v>
      </c>
      <c r="AA20" s="54">
        <v>4.33</v>
      </c>
      <c r="AB20" s="54" t="s">
        <v>1411</v>
      </c>
      <c r="AC20" s="54" t="s">
        <v>914</v>
      </c>
      <c r="AD20" s="54">
        <v>20</v>
      </c>
      <c r="AE20" s="54">
        <v>0.36</v>
      </c>
      <c r="AF20" s="54">
        <v>7.25</v>
      </c>
      <c r="AG20" s="54" t="s">
        <v>1411</v>
      </c>
    </row>
    <row r="21" spans="1:33" x14ac:dyDescent="0.25">
      <c r="A21" s="54" t="str">
        <f t="shared" si="0"/>
        <v>1601</v>
      </c>
      <c r="B21" s="54" t="s">
        <v>1408</v>
      </c>
      <c r="C21" s="54" t="s">
        <v>1095</v>
      </c>
      <c r="D21" s="54">
        <f t="shared" si="1"/>
        <v>21</v>
      </c>
      <c r="E21" s="54">
        <v>73</v>
      </c>
      <c r="F21" s="54">
        <v>32.03</v>
      </c>
      <c r="G21" s="54">
        <v>23.38</v>
      </c>
      <c r="H21" s="54">
        <v>21</v>
      </c>
      <c r="I21" s="54">
        <v>0</v>
      </c>
      <c r="J21" s="54">
        <v>0</v>
      </c>
      <c r="K21" s="54">
        <v>1</v>
      </c>
      <c r="L21" s="54">
        <v>0</v>
      </c>
      <c r="M21" s="54">
        <v>0</v>
      </c>
      <c r="N21" s="54" t="s">
        <v>913</v>
      </c>
      <c r="O21" s="54">
        <v>22</v>
      </c>
      <c r="P21" s="54">
        <v>0.36</v>
      </c>
      <c r="Q21" s="54">
        <v>7.86</v>
      </c>
      <c r="R21" s="54" t="s">
        <v>1409</v>
      </c>
      <c r="S21" s="54" t="s">
        <v>915</v>
      </c>
      <c r="T21" s="54">
        <v>19</v>
      </c>
      <c r="U21" s="54">
        <v>0.28999999999999998</v>
      </c>
      <c r="V21" s="54">
        <v>5.43</v>
      </c>
      <c r="W21" s="54" t="s">
        <v>1410</v>
      </c>
      <c r="X21" s="54" t="s">
        <v>912</v>
      </c>
      <c r="Y21" s="54">
        <v>12</v>
      </c>
      <c r="Z21" s="54">
        <v>0.35</v>
      </c>
      <c r="AA21" s="54">
        <v>4.1399999999999997</v>
      </c>
      <c r="AB21" s="54" t="s">
        <v>1411</v>
      </c>
      <c r="AC21" s="54" t="s">
        <v>914</v>
      </c>
      <c r="AD21" s="54">
        <v>20</v>
      </c>
      <c r="AE21" s="54">
        <v>0.3</v>
      </c>
      <c r="AF21" s="54">
        <v>5.95</v>
      </c>
      <c r="AG21" s="54" t="s">
        <v>1411</v>
      </c>
    </row>
    <row r="22" spans="1:33" x14ac:dyDescent="0.25">
      <c r="A22" s="54" t="str">
        <f t="shared" si="0"/>
        <v>1681</v>
      </c>
      <c r="B22" s="54" t="s">
        <v>1408</v>
      </c>
      <c r="C22" s="54" t="s">
        <v>1097</v>
      </c>
      <c r="D22" s="54">
        <f t="shared" si="1"/>
        <v>27</v>
      </c>
      <c r="E22" s="54">
        <v>73</v>
      </c>
      <c r="F22" s="54">
        <v>38.26</v>
      </c>
      <c r="G22" s="54">
        <v>27.93</v>
      </c>
      <c r="H22" s="54">
        <v>27</v>
      </c>
      <c r="I22" s="54">
        <v>0</v>
      </c>
      <c r="J22" s="54">
        <v>0</v>
      </c>
      <c r="K22" s="54">
        <v>1</v>
      </c>
      <c r="L22" s="54">
        <v>0</v>
      </c>
      <c r="M22" s="54">
        <v>0</v>
      </c>
      <c r="N22" s="54" t="s">
        <v>913</v>
      </c>
      <c r="O22" s="54">
        <v>22</v>
      </c>
      <c r="P22" s="54">
        <v>0.39</v>
      </c>
      <c r="Q22" s="54">
        <v>8.52</v>
      </c>
      <c r="R22" s="54" t="s">
        <v>1409</v>
      </c>
      <c r="S22" s="54" t="s">
        <v>915</v>
      </c>
      <c r="T22" s="54">
        <v>19</v>
      </c>
      <c r="U22" s="54">
        <v>0.37</v>
      </c>
      <c r="V22" s="54">
        <v>7.07</v>
      </c>
      <c r="W22" s="54" t="s">
        <v>1410</v>
      </c>
      <c r="X22" s="54" t="s">
        <v>912</v>
      </c>
      <c r="Y22" s="54">
        <v>12</v>
      </c>
      <c r="Z22" s="54">
        <v>0.35</v>
      </c>
      <c r="AA22" s="54">
        <v>4.22</v>
      </c>
      <c r="AB22" s="54" t="s">
        <v>1411</v>
      </c>
      <c r="AC22" s="54" t="s">
        <v>914</v>
      </c>
      <c r="AD22" s="54">
        <v>20</v>
      </c>
      <c r="AE22" s="54">
        <v>0.41</v>
      </c>
      <c r="AF22" s="54">
        <v>8.11</v>
      </c>
      <c r="AG22" s="54" t="s">
        <v>1411</v>
      </c>
    </row>
    <row r="23" spans="1:33" x14ac:dyDescent="0.25">
      <c r="A23" s="54" t="str">
        <f t="shared" si="0"/>
        <v>1721</v>
      </c>
      <c r="B23" s="54" t="s">
        <v>1408</v>
      </c>
      <c r="C23" s="54" t="s">
        <v>1099</v>
      </c>
      <c r="D23" s="54">
        <f t="shared" si="1"/>
        <v>141</v>
      </c>
      <c r="E23" s="54">
        <v>73</v>
      </c>
      <c r="F23" s="54">
        <v>47.04</v>
      </c>
      <c r="G23" s="54">
        <v>34.340000000000003</v>
      </c>
      <c r="H23" s="54">
        <v>126</v>
      </c>
      <c r="I23" s="54">
        <v>15</v>
      </c>
      <c r="J23" s="54">
        <v>0</v>
      </c>
      <c r="K23" s="54">
        <v>0.89</v>
      </c>
      <c r="L23" s="54">
        <v>0.11</v>
      </c>
      <c r="M23" s="54">
        <v>0</v>
      </c>
      <c r="N23" s="54" t="s">
        <v>913</v>
      </c>
      <c r="O23" s="54">
        <v>22</v>
      </c>
      <c r="P23" s="54">
        <v>0.49</v>
      </c>
      <c r="Q23" s="54">
        <v>10.83</v>
      </c>
      <c r="R23" s="54" t="s">
        <v>1409</v>
      </c>
      <c r="S23" s="54" t="s">
        <v>915</v>
      </c>
      <c r="T23" s="54">
        <v>19</v>
      </c>
      <c r="U23" s="54">
        <v>0.45</v>
      </c>
      <c r="V23" s="54">
        <v>8.52</v>
      </c>
      <c r="W23" s="54" t="s">
        <v>1410</v>
      </c>
      <c r="X23" s="54" t="s">
        <v>912</v>
      </c>
      <c r="Y23" s="54">
        <v>12</v>
      </c>
      <c r="Z23" s="54">
        <v>0.46</v>
      </c>
      <c r="AA23" s="54">
        <v>5.47</v>
      </c>
      <c r="AB23" s="54" t="s">
        <v>1411</v>
      </c>
      <c r="AC23" s="54" t="s">
        <v>914</v>
      </c>
      <c r="AD23" s="54">
        <v>20</v>
      </c>
      <c r="AE23" s="54">
        <v>0.48</v>
      </c>
      <c r="AF23" s="54">
        <v>9.52</v>
      </c>
      <c r="AG23" s="54" t="s">
        <v>1411</v>
      </c>
    </row>
    <row r="24" spans="1:33" x14ac:dyDescent="0.25">
      <c r="A24" s="56" t="str">
        <f t="shared" si="0"/>
        <v>2041</v>
      </c>
      <c r="B24" s="56" t="s">
        <v>1408</v>
      </c>
      <c r="C24" s="56" t="s">
        <v>1111</v>
      </c>
      <c r="D24" s="56">
        <f t="shared" si="1"/>
        <v>30</v>
      </c>
      <c r="E24" s="56">
        <v>73</v>
      </c>
      <c r="F24" s="56">
        <v>36.49</v>
      </c>
      <c r="G24" s="56">
        <v>26.63</v>
      </c>
      <c r="H24" s="56">
        <v>30</v>
      </c>
      <c r="I24" s="56">
        <v>0</v>
      </c>
      <c r="J24" s="56">
        <v>0</v>
      </c>
      <c r="K24" s="56">
        <v>1</v>
      </c>
      <c r="L24" s="56">
        <v>0</v>
      </c>
      <c r="M24" s="56">
        <v>0</v>
      </c>
      <c r="N24" s="56" t="s">
        <v>913</v>
      </c>
      <c r="O24" s="56">
        <v>22</v>
      </c>
      <c r="P24" s="56">
        <v>0.39</v>
      </c>
      <c r="Q24" s="56">
        <v>8.67</v>
      </c>
      <c r="R24" s="56" t="s">
        <v>1409</v>
      </c>
      <c r="S24" s="56" t="s">
        <v>915</v>
      </c>
      <c r="T24" s="56">
        <v>19</v>
      </c>
      <c r="U24" s="56">
        <v>0.35</v>
      </c>
      <c r="V24" s="56">
        <v>6.7</v>
      </c>
      <c r="W24" s="56" t="s">
        <v>1410</v>
      </c>
      <c r="X24" s="54" t="s">
        <v>912</v>
      </c>
      <c r="Y24" s="54">
        <v>12</v>
      </c>
      <c r="Z24" s="54">
        <v>0.31</v>
      </c>
      <c r="AA24" s="54">
        <v>3.67</v>
      </c>
      <c r="AB24" s="54" t="s">
        <v>1411</v>
      </c>
      <c r="AC24" s="54" t="s">
        <v>914</v>
      </c>
      <c r="AD24" s="54">
        <v>20</v>
      </c>
      <c r="AE24" s="54">
        <v>0.38</v>
      </c>
      <c r="AF24" s="54">
        <v>7.6</v>
      </c>
      <c r="AG24" s="54" t="s">
        <v>1411</v>
      </c>
    </row>
    <row r="25" spans="1:33" x14ac:dyDescent="0.25">
      <c r="A25" s="54" t="str">
        <f t="shared" si="0"/>
        <v>2060</v>
      </c>
      <c r="B25" s="54" t="s">
        <v>1408</v>
      </c>
      <c r="C25" s="54" t="s">
        <v>1112</v>
      </c>
      <c r="D25" s="54">
        <f t="shared" si="1"/>
        <v>29</v>
      </c>
      <c r="E25" s="54">
        <v>73</v>
      </c>
      <c r="F25" s="54">
        <v>37.840000000000003</v>
      </c>
      <c r="G25" s="54">
        <v>27.62</v>
      </c>
      <c r="H25" s="54">
        <v>29</v>
      </c>
      <c r="I25" s="54">
        <v>0</v>
      </c>
      <c r="J25" s="54">
        <v>0</v>
      </c>
      <c r="K25" s="54">
        <v>1</v>
      </c>
      <c r="L25" s="54">
        <v>0</v>
      </c>
      <c r="M25" s="54">
        <v>0</v>
      </c>
      <c r="N25" s="54" t="s">
        <v>913</v>
      </c>
      <c r="O25" s="54">
        <v>22</v>
      </c>
      <c r="P25" s="54">
        <v>0.38</v>
      </c>
      <c r="Q25" s="54">
        <v>8.4499999999999993</v>
      </c>
      <c r="R25" s="54" t="s">
        <v>1409</v>
      </c>
      <c r="S25" s="54" t="s">
        <v>915</v>
      </c>
      <c r="T25" s="54">
        <v>19</v>
      </c>
      <c r="U25" s="54">
        <v>0.36</v>
      </c>
      <c r="V25" s="54">
        <v>6.76</v>
      </c>
      <c r="W25" s="54" t="s">
        <v>1410</v>
      </c>
      <c r="X25" s="54" t="s">
        <v>912</v>
      </c>
      <c r="Y25" s="54">
        <v>12</v>
      </c>
      <c r="Z25" s="54">
        <v>0.38</v>
      </c>
      <c r="AA25" s="54">
        <v>4.59</v>
      </c>
      <c r="AB25" s="54" t="s">
        <v>1411</v>
      </c>
      <c r="AC25" s="54" t="s">
        <v>914</v>
      </c>
      <c r="AD25" s="54">
        <v>20</v>
      </c>
      <c r="AE25" s="54">
        <v>0.39</v>
      </c>
      <c r="AF25" s="54">
        <v>7.83</v>
      </c>
      <c r="AG25" s="54" t="s">
        <v>1411</v>
      </c>
    </row>
    <row r="26" spans="1:33" x14ac:dyDescent="0.25">
      <c r="A26" s="54" t="str">
        <f t="shared" si="0"/>
        <v>2701</v>
      </c>
      <c r="B26" s="54" t="s">
        <v>1408</v>
      </c>
      <c r="C26" s="54" t="s">
        <v>1138</v>
      </c>
      <c r="D26" s="54">
        <f t="shared" si="1"/>
        <v>137</v>
      </c>
      <c r="E26" s="54">
        <v>73</v>
      </c>
      <c r="F26" s="54">
        <v>48.03</v>
      </c>
      <c r="G26" s="54">
        <v>35.06</v>
      </c>
      <c r="H26" s="54">
        <v>124</v>
      </c>
      <c r="I26" s="54">
        <v>13</v>
      </c>
      <c r="J26" s="54">
        <v>0</v>
      </c>
      <c r="K26" s="54">
        <v>0.91</v>
      </c>
      <c r="L26" s="54">
        <v>0.09</v>
      </c>
      <c r="M26" s="54">
        <v>0</v>
      </c>
      <c r="N26" s="54" t="s">
        <v>913</v>
      </c>
      <c r="O26" s="54">
        <v>22</v>
      </c>
      <c r="P26" s="54">
        <v>0.49</v>
      </c>
      <c r="Q26" s="54">
        <v>10.75</v>
      </c>
      <c r="R26" s="54" t="s">
        <v>1409</v>
      </c>
      <c r="S26" s="54" t="s">
        <v>915</v>
      </c>
      <c r="T26" s="54">
        <v>19</v>
      </c>
      <c r="U26" s="54">
        <v>0.45</v>
      </c>
      <c r="V26" s="54">
        <v>8.5500000000000007</v>
      </c>
      <c r="W26" s="54" t="s">
        <v>1410</v>
      </c>
      <c r="X26" s="54" t="s">
        <v>912</v>
      </c>
      <c r="Y26" s="54">
        <v>12</v>
      </c>
      <c r="Z26" s="54">
        <v>0.48</v>
      </c>
      <c r="AA26" s="54">
        <v>5.74</v>
      </c>
      <c r="AB26" s="54" t="s">
        <v>1411</v>
      </c>
      <c r="AC26" s="54" t="s">
        <v>914</v>
      </c>
      <c r="AD26" s="54">
        <v>20</v>
      </c>
      <c r="AE26" s="54">
        <v>0.5</v>
      </c>
      <c r="AF26" s="54">
        <v>10.01</v>
      </c>
      <c r="AG26" s="54" t="s">
        <v>1411</v>
      </c>
    </row>
    <row r="27" spans="1:33" x14ac:dyDescent="0.25">
      <c r="A27" s="54" t="str">
        <f t="shared" si="0"/>
        <v>2741</v>
      </c>
      <c r="B27" s="54" t="s">
        <v>1408</v>
      </c>
      <c r="C27" s="54" t="s">
        <v>1139</v>
      </c>
      <c r="D27" s="54">
        <f t="shared" si="1"/>
        <v>76</v>
      </c>
      <c r="E27" s="54">
        <v>73</v>
      </c>
      <c r="F27" s="54">
        <v>49.42</v>
      </c>
      <c r="G27" s="54">
        <v>36.08</v>
      </c>
      <c r="H27" s="54">
        <v>68</v>
      </c>
      <c r="I27" s="54">
        <v>8</v>
      </c>
      <c r="J27" s="54">
        <v>0</v>
      </c>
      <c r="K27" s="54">
        <v>0.89</v>
      </c>
      <c r="L27" s="54">
        <v>0.11</v>
      </c>
      <c r="M27" s="54">
        <v>0</v>
      </c>
      <c r="N27" s="54" t="s">
        <v>913</v>
      </c>
      <c r="O27" s="54">
        <v>22</v>
      </c>
      <c r="P27" s="54">
        <v>0.49</v>
      </c>
      <c r="Q27" s="54">
        <v>10.83</v>
      </c>
      <c r="R27" s="54" t="s">
        <v>1409</v>
      </c>
      <c r="S27" s="54" t="s">
        <v>915</v>
      </c>
      <c r="T27" s="54">
        <v>19</v>
      </c>
      <c r="U27" s="54">
        <v>0.47</v>
      </c>
      <c r="V27" s="54">
        <v>8.8699999999999992</v>
      </c>
      <c r="W27" s="54" t="s">
        <v>1410</v>
      </c>
      <c r="X27" s="54" t="s">
        <v>912</v>
      </c>
      <c r="Y27" s="54">
        <v>12</v>
      </c>
      <c r="Z27" s="54">
        <v>0.48</v>
      </c>
      <c r="AA27" s="54">
        <v>5.74</v>
      </c>
      <c r="AB27" s="54" t="s">
        <v>1411</v>
      </c>
      <c r="AC27" s="54" t="s">
        <v>914</v>
      </c>
      <c r="AD27" s="54">
        <v>20</v>
      </c>
      <c r="AE27" s="54">
        <v>0.53</v>
      </c>
      <c r="AF27" s="54">
        <v>10.64</v>
      </c>
      <c r="AG27" s="54" t="s">
        <v>1411</v>
      </c>
    </row>
    <row r="28" spans="1:33" x14ac:dyDescent="0.25">
      <c r="A28" s="54" t="str">
        <f t="shared" si="0"/>
        <v>2881</v>
      </c>
      <c r="B28" s="54" t="s">
        <v>1408</v>
      </c>
      <c r="C28" s="54" t="s">
        <v>1143</v>
      </c>
      <c r="D28" s="54">
        <f t="shared" si="1"/>
        <v>74</v>
      </c>
      <c r="E28" s="54">
        <v>73</v>
      </c>
      <c r="F28" s="54">
        <v>52.31</v>
      </c>
      <c r="G28" s="54">
        <v>38.19</v>
      </c>
      <c r="H28" s="54">
        <v>61</v>
      </c>
      <c r="I28" s="54">
        <v>13</v>
      </c>
      <c r="J28" s="54">
        <v>0</v>
      </c>
      <c r="K28" s="54">
        <v>0.82</v>
      </c>
      <c r="L28" s="54">
        <v>0.18</v>
      </c>
      <c r="M28" s="54">
        <v>0</v>
      </c>
      <c r="N28" s="54" t="s">
        <v>913</v>
      </c>
      <c r="O28" s="54">
        <v>22</v>
      </c>
      <c r="P28" s="54">
        <v>0.52</v>
      </c>
      <c r="Q28" s="54">
        <v>11.5</v>
      </c>
      <c r="R28" s="54" t="s">
        <v>1409</v>
      </c>
      <c r="S28" s="54" t="s">
        <v>915</v>
      </c>
      <c r="T28" s="54">
        <v>19</v>
      </c>
      <c r="U28" s="54">
        <v>0.49</v>
      </c>
      <c r="V28" s="54">
        <v>9.35</v>
      </c>
      <c r="W28" s="54" t="s">
        <v>1410</v>
      </c>
      <c r="X28" s="54" t="s">
        <v>912</v>
      </c>
      <c r="Y28" s="54">
        <v>12</v>
      </c>
      <c r="Z28" s="54">
        <v>0.5</v>
      </c>
      <c r="AA28" s="54">
        <v>6.05</v>
      </c>
      <c r="AB28" s="54" t="s">
        <v>1411</v>
      </c>
      <c r="AC28" s="54" t="s">
        <v>914</v>
      </c>
      <c r="AD28" s="54">
        <v>20</v>
      </c>
      <c r="AE28" s="54">
        <v>0.56000000000000005</v>
      </c>
      <c r="AF28" s="54">
        <v>11.28</v>
      </c>
      <c r="AG28" s="54" t="s">
        <v>1411</v>
      </c>
    </row>
    <row r="29" spans="1:33" x14ac:dyDescent="0.25">
      <c r="A29" s="54" t="str">
        <f t="shared" si="0"/>
        <v>2901</v>
      </c>
      <c r="B29" s="54" t="s">
        <v>1408</v>
      </c>
      <c r="C29" s="54" t="s">
        <v>1145</v>
      </c>
      <c r="D29" s="54">
        <f t="shared" si="1"/>
        <v>110</v>
      </c>
      <c r="E29" s="54">
        <v>73</v>
      </c>
      <c r="F29" s="54">
        <v>39.04</v>
      </c>
      <c r="G29" s="54">
        <v>28.5</v>
      </c>
      <c r="H29" s="54">
        <v>106</v>
      </c>
      <c r="I29" s="54">
        <v>4</v>
      </c>
      <c r="J29" s="54">
        <v>0</v>
      </c>
      <c r="K29" s="54">
        <v>0.96</v>
      </c>
      <c r="L29" s="54">
        <v>0.04</v>
      </c>
      <c r="M29" s="54">
        <v>0</v>
      </c>
      <c r="N29" s="54" t="s">
        <v>913</v>
      </c>
      <c r="O29" s="54">
        <v>22</v>
      </c>
      <c r="P29" s="54">
        <v>0.4</v>
      </c>
      <c r="Q29" s="54">
        <v>8.77</v>
      </c>
      <c r="R29" s="54" t="s">
        <v>1409</v>
      </c>
      <c r="S29" s="54" t="s">
        <v>915</v>
      </c>
      <c r="T29" s="54">
        <v>19</v>
      </c>
      <c r="U29" s="54">
        <v>0.37</v>
      </c>
      <c r="V29" s="54">
        <v>6.95</v>
      </c>
      <c r="W29" s="54" t="s">
        <v>1410</v>
      </c>
      <c r="X29" s="54" t="s">
        <v>912</v>
      </c>
      <c r="Y29" s="54">
        <v>12</v>
      </c>
      <c r="Z29" s="54">
        <v>0.4</v>
      </c>
      <c r="AA29" s="54">
        <v>4.78</v>
      </c>
      <c r="AB29" s="54" t="s">
        <v>1411</v>
      </c>
      <c r="AC29" s="54" t="s">
        <v>914</v>
      </c>
      <c r="AD29" s="54">
        <v>20</v>
      </c>
      <c r="AE29" s="54">
        <v>0.4</v>
      </c>
      <c r="AF29" s="54">
        <v>8</v>
      </c>
      <c r="AG29" s="54" t="s">
        <v>1411</v>
      </c>
    </row>
    <row r="30" spans="1:33" x14ac:dyDescent="0.25">
      <c r="A30" s="54" t="str">
        <f t="shared" si="0"/>
        <v>2911</v>
      </c>
      <c r="B30" s="54" t="s">
        <v>1408</v>
      </c>
      <c r="C30" s="54" t="s">
        <v>1146</v>
      </c>
      <c r="D30" s="54">
        <f t="shared" si="1"/>
        <v>103</v>
      </c>
      <c r="E30" s="54">
        <v>73</v>
      </c>
      <c r="F30" s="54">
        <v>39.24</v>
      </c>
      <c r="G30" s="54">
        <v>28.64</v>
      </c>
      <c r="H30" s="54">
        <v>101</v>
      </c>
      <c r="I30" s="54">
        <v>2</v>
      </c>
      <c r="J30" s="54">
        <v>0</v>
      </c>
      <c r="K30" s="54">
        <v>0.98</v>
      </c>
      <c r="L30" s="54">
        <v>0.02</v>
      </c>
      <c r="M30" s="54">
        <v>0</v>
      </c>
      <c r="N30" s="54" t="s">
        <v>913</v>
      </c>
      <c r="O30" s="54">
        <v>22</v>
      </c>
      <c r="P30" s="54">
        <v>0.4</v>
      </c>
      <c r="Q30" s="54">
        <v>8.7899999999999991</v>
      </c>
      <c r="R30" s="54" t="s">
        <v>1409</v>
      </c>
      <c r="S30" s="54" t="s">
        <v>915</v>
      </c>
      <c r="T30" s="54">
        <v>19</v>
      </c>
      <c r="U30" s="54">
        <v>0.35</v>
      </c>
      <c r="V30" s="54">
        <v>6.64</v>
      </c>
      <c r="W30" s="54" t="s">
        <v>1410</v>
      </c>
      <c r="X30" s="54" t="s">
        <v>912</v>
      </c>
      <c r="Y30" s="54">
        <v>12</v>
      </c>
      <c r="Z30" s="54">
        <v>0.43</v>
      </c>
      <c r="AA30" s="54">
        <v>5.16</v>
      </c>
      <c r="AB30" s="54" t="s">
        <v>1411</v>
      </c>
      <c r="AC30" s="54" t="s">
        <v>914</v>
      </c>
      <c r="AD30" s="54">
        <v>20</v>
      </c>
      <c r="AE30" s="54">
        <v>0.4</v>
      </c>
      <c r="AF30" s="54">
        <v>8.06</v>
      </c>
      <c r="AG30" s="54" t="s">
        <v>1411</v>
      </c>
    </row>
    <row r="31" spans="1:33" x14ac:dyDescent="0.25">
      <c r="A31" s="54" t="str">
        <f t="shared" si="0"/>
        <v>3029</v>
      </c>
      <c r="B31" s="54" t="s">
        <v>1408</v>
      </c>
      <c r="C31" s="54" t="s">
        <v>1281</v>
      </c>
      <c r="D31" s="54">
        <f t="shared" si="1"/>
        <v>24</v>
      </c>
      <c r="E31" s="54">
        <v>73</v>
      </c>
      <c r="F31" s="54">
        <v>50.28</v>
      </c>
      <c r="G31" s="54">
        <v>36.71</v>
      </c>
      <c r="H31" s="54">
        <v>22</v>
      </c>
      <c r="I31" s="54">
        <v>2</v>
      </c>
      <c r="J31" s="54">
        <v>0</v>
      </c>
      <c r="K31" s="54">
        <v>0.92</v>
      </c>
      <c r="L31" s="54">
        <v>0.08</v>
      </c>
      <c r="M31" s="54">
        <v>0</v>
      </c>
      <c r="N31" s="54" t="s">
        <v>913</v>
      </c>
      <c r="O31" s="54">
        <v>22</v>
      </c>
      <c r="P31" s="54">
        <v>0.53</v>
      </c>
      <c r="Q31" s="54">
        <v>11.58</v>
      </c>
      <c r="R31" s="54" t="s">
        <v>1409</v>
      </c>
      <c r="S31" s="54" t="s">
        <v>915</v>
      </c>
      <c r="T31" s="54">
        <v>19</v>
      </c>
      <c r="U31" s="54">
        <v>0.49</v>
      </c>
      <c r="V31" s="54">
        <v>9.2899999999999991</v>
      </c>
      <c r="W31" s="54" t="s">
        <v>1410</v>
      </c>
      <c r="X31" s="54" t="s">
        <v>912</v>
      </c>
      <c r="Y31" s="54">
        <v>12</v>
      </c>
      <c r="Z31" s="54">
        <v>0.5</v>
      </c>
      <c r="AA31" s="54">
        <v>6.04</v>
      </c>
      <c r="AB31" s="54" t="s">
        <v>1411</v>
      </c>
      <c r="AC31" s="54" t="s">
        <v>914</v>
      </c>
      <c r="AD31" s="54">
        <v>20</v>
      </c>
      <c r="AE31" s="54">
        <v>0.49</v>
      </c>
      <c r="AF31" s="54">
        <v>9.7899999999999991</v>
      </c>
      <c r="AG31" s="54" t="s">
        <v>1411</v>
      </c>
    </row>
    <row r="32" spans="1:33" x14ac:dyDescent="0.25">
      <c r="A32" s="54" t="str">
        <f t="shared" si="0"/>
        <v>3032</v>
      </c>
      <c r="B32" s="54" t="s">
        <v>1408</v>
      </c>
      <c r="C32" s="54" t="s">
        <v>1282</v>
      </c>
      <c r="D32" s="54">
        <f t="shared" si="1"/>
        <v>166</v>
      </c>
      <c r="E32" s="54">
        <v>73</v>
      </c>
      <c r="F32" s="54">
        <v>38.69</v>
      </c>
      <c r="G32" s="54">
        <v>28.24</v>
      </c>
      <c r="H32" s="54">
        <v>164</v>
      </c>
      <c r="I32" s="54">
        <v>2</v>
      </c>
      <c r="J32" s="54">
        <v>0</v>
      </c>
      <c r="K32" s="54">
        <v>0.99</v>
      </c>
      <c r="L32" s="54">
        <v>0.01</v>
      </c>
      <c r="M32" s="54">
        <v>0</v>
      </c>
      <c r="N32" s="54" t="s">
        <v>913</v>
      </c>
      <c r="O32" s="54">
        <v>22</v>
      </c>
      <c r="P32" s="54">
        <v>0.4</v>
      </c>
      <c r="Q32" s="54">
        <v>8.9</v>
      </c>
      <c r="R32" s="54" t="s">
        <v>1409</v>
      </c>
      <c r="S32" s="54" t="s">
        <v>915</v>
      </c>
      <c r="T32" s="54">
        <v>19</v>
      </c>
      <c r="U32" s="54">
        <v>0.36</v>
      </c>
      <c r="V32" s="54">
        <v>6.75</v>
      </c>
      <c r="W32" s="54" t="s">
        <v>1410</v>
      </c>
      <c r="X32" s="54" t="s">
        <v>912</v>
      </c>
      <c r="Y32" s="54">
        <v>12</v>
      </c>
      <c r="Z32" s="54">
        <v>0.38</v>
      </c>
      <c r="AA32" s="54">
        <v>4.5999999999999996</v>
      </c>
      <c r="AB32" s="54" t="s">
        <v>1411</v>
      </c>
      <c r="AC32" s="54" t="s">
        <v>914</v>
      </c>
      <c r="AD32" s="54">
        <v>20</v>
      </c>
      <c r="AE32" s="54">
        <v>0.4</v>
      </c>
      <c r="AF32" s="54">
        <v>7.98</v>
      </c>
      <c r="AG32" s="54" t="s">
        <v>1411</v>
      </c>
    </row>
    <row r="33" spans="1:33" x14ac:dyDescent="0.25">
      <c r="A33" s="54" t="str">
        <f t="shared" si="0"/>
        <v>3101</v>
      </c>
      <c r="B33" s="54" t="s">
        <v>1408</v>
      </c>
      <c r="C33" s="54" t="s">
        <v>1158</v>
      </c>
      <c r="D33" s="54">
        <f t="shared" si="1"/>
        <v>54</v>
      </c>
      <c r="E33" s="54">
        <v>73</v>
      </c>
      <c r="F33" s="54">
        <v>52.76</v>
      </c>
      <c r="G33" s="54">
        <v>38.520000000000003</v>
      </c>
      <c r="H33" s="54">
        <v>50</v>
      </c>
      <c r="I33" s="54">
        <v>4</v>
      </c>
      <c r="J33" s="54">
        <v>0</v>
      </c>
      <c r="K33" s="54">
        <v>0.93</v>
      </c>
      <c r="L33" s="54">
        <v>7.0000000000000007E-2</v>
      </c>
      <c r="M33" s="54">
        <v>0</v>
      </c>
      <c r="N33" s="54" t="s">
        <v>913</v>
      </c>
      <c r="O33" s="54">
        <v>22</v>
      </c>
      <c r="P33" s="54">
        <v>0.57999999999999996</v>
      </c>
      <c r="Q33" s="54">
        <v>12.7</v>
      </c>
      <c r="R33" s="54" t="s">
        <v>1409</v>
      </c>
      <c r="S33" s="54" t="s">
        <v>915</v>
      </c>
      <c r="T33" s="54">
        <v>19</v>
      </c>
      <c r="U33" s="54">
        <v>0.44</v>
      </c>
      <c r="V33" s="54">
        <v>8.3000000000000007</v>
      </c>
      <c r="W33" s="54" t="s">
        <v>1410</v>
      </c>
      <c r="X33" s="54" t="s">
        <v>912</v>
      </c>
      <c r="Y33" s="54">
        <v>12</v>
      </c>
      <c r="Z33" s="54">
        <v>0.51</v>
      </c>
      <c r="AA33" s="54">
        <v>6.11</v>
      </c>
      <c r="AB33" s="54" t="s">
        <v>1411</v>
      </c>
      <c r="AC33" s="54" t="s">
        <v>914</v>
      </c>
      <c r="AD33" s="54">
        <v>20</v>
      </c>
      <c r="AE33" s="54">
        <v>0.56999999999999995</v>
      </c>
      <c r="AF33" s="54">
        <v>11.41</v>
      </c>
      <c r="AG33" s="54" t="s">
        <v>1411</v>
      </c>
    </row>
    <row r="34" spans="1:33" x14ac:dyDescent="0.25">
      <c r="A34" s="54" t="str">
        <f t="shared" si="0"/>
        <v>3281</v>
      </c>
      <c r="B34" s="54" t="s">
        <v>1408</v>
      </c>
      <c r="C34" s="54" t="s">
        <v>1164</v>
      </c>
      <c r="D34" s="54">
        <f t="shared" si="1"/>
        <v>154</v>
      </c>
      <c r="E34" s="54">
        <v>73</v>
      </c>
      <c r="F34" s="54">
        <v>46.95</v>
      </c>
      <c r="G34" s="54">
        <v>34.270000000000003</v>
      </c>
      <c r="H34" s="54">
        <v>140</v>
      </c>
      <c r="I34" s="54">
        <v>14</v>
      </c>
      <c r="J34" s="54">
        <v>0</v>
      </c>
      <c r="K34" s="54">
        <v>0.91</v>
      </c>
      <c r="L34" s="54">
        <v>0.09</v>
      </c>
      <c r="M34" s="54">
        <v>0</v>
      </c>
      <c r="N34" s="54" t="s">
        <v>913</v>
      </c>
      <c r="O34" s="54">
        <v>22</v>
      </c>
      <c r="P34" s="54">
        <v>0.47</v>
      </c>
      <c r="Q34" s="54">
        <v>10.43</v>
      </c>
      <c r="R34" s="54" t="s">
        <v>1409</v>
      </c>
      <c r="S34" s="54" t="s">
        <v>915</v>
      </c>
      <c r="T34" s="54">
        <v>19</v>
      </c>
      <c r="U34" s="54">
        <v>0.43</v>
      </c>
      <c r="V34" s="54">
        <v>8.14</v>
      </c>
      <c r="W34" s="54" t="s">
        <v>1410</v>
      </c>
      <c r="X34" s="54" t="s">
        <v>912</v>
      </c>
      <c r="Y34" s="54">
        <v>12</v>
      </c>
      <c r="Z34" s="54">
        <v>0.5</v>
      </c>
      <c r="AA34" s="54">
        <v>6.01</v>
      </c>
      <c r="AB34" s="54" t="s">
        <v>1411</v>
      </c>
      <c r="AC34" s="54" t="s">
        <v>914</v>
      </c>
      <c r="AD34" s="54">
        <v>20</v>
      </c>
      <c r="AE34" s="54">
        <v>0.48</v>
      </c>
      <c r="AF34" s="54">
        <v>9.69</v>
      </c>
      <c r="AG34" s="54" t="s">
        <v>1411</v>
      </c>
    </row>
    <row r="35" spans="1:33" x14ac:dyDescent="0.25">
      <c r="A35" s="54" t="str">
        <f t="shared" si="0"/>
        <v>3421</v>
      </c>
      <c r="B35" s="54" t="s">
        <v>1408</v>
      </c>
      <c r="C35" s="54" t="s">
        <v>1168</v>
      </c>
      <c r="D35" s="54">
        <f t="shared" si="1"/>
        <v>138</v>
      </c>
      <c r="E35" s="54">
        <v>73</v>
      </c>
      <c r="F35" s="54">
        <v>41.15</v>
      </c>
      <c r="G35" s="54">
        <v>30.04</v>
      </c>
      <c r="H35" s="54">
        <v>133</v>
      </c>
      <c r="I35" s="54">
        <v>5</v>
      </c>
      <c r="J35" s="54">
        <v>0</v>
      </c>
      <c r="K35" s="54">
        <v>0.96</v>
      </c>
      <c r="L35" s="54">
        <v>0.04</v>
      </c>
      <c r="M35" s="54">
        <v>0</v>
      </c>
      <c r="N35" s="54" t="s">
        <v>913</v>
      </c>
      <c r="O35" s="54">
        <v>22</v>
      </c>
      <c r="P35" s="54">
        <v>0.42</v>
      </c>
      <c r="Q35" s="54">
        <v>9.33</v>
      </c>
      <c r="R35" s="54" t="s">
        <v>1409</v>
      </c>
      <c r="S35" s="54" t="s">
        <v>915</v>
      </c>
      <c r="T35" s="54">
        <v>19</v>
      </c>
      <c r="U35" s="54">
        <v>0.39</v>
      </c>
      <c r="V35" s="54">
        <v>7.33</v>
      </c>
      <c r="W35" s="54" t="s">
        <v>1410</v>
      </c>
      <c r="X35" s="54" t="s">
        <v>912</v>
      </c>
      <c r="Y35" s="54">
        <v>12</v>
      </c>
      <c r="Z35" s="54">
        <v>0.42</v>
      </c>
      <c r="AA35" s="54">
        <v>5.0599999999999996</v>
      </c>
      <c r="AB35" s="54" t="s">
        <v>1411</v>
      </c>
      <c r="AC35" s="54" t="s">
        <v>914</v>
      </c>
      <c r="AD35" s="54">
        <v>20</v>
      </c>
      <c r="AE35" s="54">
        <v>0.42</v>
      </c>
      <c r="AF35" s="54">
        <v>8.32</v>
      </c>
      <c r="AG35" s="54" t="s">
        <v>1411</v>
      </c>
    </row>
    <row r="36" spans="1:33" x14ac:dyDescent="0.25">
      <c r="A36" s="54" t="str">
        <f t="shared" si="0"/>
        <v>3501</v>
      </c>
      <c r="B36" s="54" t="s">
        <v>1408</v>
      </c>
      <c r="C36" s="54" t="s">
        <v>1170</v>
      </c>
      <c r="D36" s="54">
        <f t="shared" si="1"/>
        <v>22</v>
      </c>
      <c r="E36" s="54">
        <v>73</v>
      </c>
      <c r="F36" s="54">
        <v>25.66</v>
      </c>
      <c r="G36" s="54">
        <v>18.73</v>
      </c>
      <c r="H36" s="54">
        <v>22</v>
      </c>
      <c r="I36" s="54">
        <v>0</v>
      </c>
      <c r="J36" s="54">
        <v>0</v>
      </c>
      <c r="K36" s="54">
        <v>1</v>
      </c>
      <c r="L36" s="54">
        <v>0</v>
      </c>
      <c r="M36" s="54">
        <v>0</v>
      </c>
      <c r="N36" s="54" t="s">
        <v>913</v>
      </c>
      <c r="O36" s="54">
        <v>22</v>
      </c>
      <c r="P36" s="54">
        <v>0.26</v>
      </c>
      <c r="Q36" s="54">
        <v>5.82</v>
      </c>
      <c r="R36" s="54" t="s">
        <v>1409</v>
      </c>
      <c r="S36" s="54" t="s">
        <v>915</v>
      </c>
      <c r="T36" s="54">
        <v>19</v>
      </c>
      <c r="U36" s="54">
        <v>0.3</v>
      </c>
      <c r="V36" s="54">
        <v>5.59</v>
      </c>
      <c r="W36" s="54" t="s">
        <v>1410</v>
      </c>
      <c r="X36" s="54" t="s">
        <v>912</v>
      </c>
      <c r="Y36" s="54">
        <v>12</v>
      </c>
      <c r="Z36" s="54">
        <v>0.27</v>
      </c>
      <c r="AA36" s="54">
        <v>3.23</v>
      </c>
      <c r="AB36" s="54" t="s">
        <v>1411</v>
      </c>
      <c r="AC36" s="54" t="s">
        <v>914</v>
      </c>
      <c r="AD36" s="54">
        <v>20</v>
      </c>
      <c r="AE36" s="54">
        <v>0.2</v>
      </c>
      <c r="AF36" s="54">
        <v>4.09</v>
      </c>
      <c r="AG36" s="54" t="s">
        <v>1411</v>
      </c>
    </row>
    <row r="37" spans="1:33" x14ac:dyDescent="0.25">
      <c r="A37" s="54" t="str">
        <f t="shared" si="0"/>
        <v>3581</v>
      </c>
      <c r="B37" s="54" t="s">
        <v>1408</v>
      </c>
      <c r="C37" s="54" t="s">
        <v>1172</v>
      </c>
      <c r="D37" s="54">
        <f t="shared" si="1"/>
        <v>42</v>
      </c>
      <c r="E37" s="54">
        <v>73</v>
      </c>
      <c r="F37" s="54">
        <v>36.6</v>
      </c>
      <c r="G37" s="54">
        <v>26.71</v>
      </c>
      <c r="H37" s="54">
        <v>41</v>
      </c>
      <c r="I37" s="54">
        <v>1</v>
      </c>
      <c r="J37" s="54">
        <v>0</v>
      </c>
      <c r="K37" s="54">
        <v>0.98</v>
      </c>
      <c r="L37" s="54">
        <v>0.02</v>
      </c>
      <c r="M37" s="54">
        <v>0</v>
      </c>
      <c r="N37" s="54" t="s">
        <v>913</v>
      </c>
      <c r="O37" s="54">
        <v>22</v>
      </c>
      <c r="P37" s="54">
        <v>0.37</v>
      </c>
      <c r="Q37" s="54">
        <v>8.2100000000000009</v>
      </c>
      <c r="R37" s="54" t="s">
        <v>1409</v>
      </c>
      <c r="S37" s="54" t="s">
        <v>915</v>
      </c>
      <c r="T37" s="54">
        <v>19</v>
      </c>
      <c r="U37" s="54">
        <v>0.35</v>
      </c>
      <c r="V37" s="54">
        <v>6.57</v>
      </c>
      <c r="W37" s="54" t="s">
        <v>1410</v>
      </c>
      <c r="X37" s="54" t="s">
        <v>912</v>
      </c>
      <c r="Y37" s="54">
        <v>12</v>
      </c>
      <c r="Z37" s="54">
        <v>0.43</v>
      </c>
      <c r="AA37" s="54">
        <v>5.21</v>
      </c>
      <c r="AB37" s="54" t="s">
        <v>1411</v>
      </c>
      <c r="AC37" s="54" t="s">
        <v>914</v>
      </c>
      <c r="AD37" s="54">
        <v>20</v>
      </c>
      <c r="AE37" s="54">
        <v>0.34</v>
      </c>
      <c r="AF37" s="54">
        <v>6.71</v>
      </c>
      <c r="AG37" s="54" t="s">
        <v>1411</v>
      </c>
    </row>
    <row r="38" spans="1:33" x14ac:dyDescent="0.25">
      <c r="A38" s="54" t="str">
        <f t="shared" si="0"/>
        <v>3621</v>
      </c>
      <c r="B38" s="54" t="s">
        <v>1408</v>
      </c>
      <c r="C38" s="54" t="s">
        <v>1173</v>
      </c>
      <c r="D38" s="54">
        <f t="shared" si="1"/>
        <v>94</v>
      </c>
      <c r="E38" s="54">
        <v>73</v>
      </c>
      <c r="F38" s="54">
        <v>38.26</v>
      </c>
      <c r="G38" s="54">
        <v>27.93</v>
      </c>
      <c r="H38" s="54">
        <v>93</v>
      </c>
      <c r="I38" s="54">
        <v>1</v>
      </c>
      <c r="J38" s="54">
        <v>0</v>
      </c>
      <c r="K38" s="54">
        <v>0.99</v>
      </c>
      <c r="L38" s="54">
        <v>0.01</v>
      </c>
      <c r="M38" s="54">
        <v>0</v>
      </c>
      <c r="N38" s="54" t="s">
        <v>913</v>
      </c>
      <c r="O38" s="54">
        <v>22</v>
      </c>
      <c r="P38" s="54">
        <v>0.4</v>
      </c>
      <c r="Q38" s="54">
        <v>8.82</v>
      </c>
      <c r="R38" s="54" t="s">
        <v>1409</v>
      </c>
      <c r="S38" s="54" t="s">
        <v>915</v>
      </c>
      <c r="T38" s="54">
        <v>19</v>
      </c>
      <c r="U38" s="54">
        <v>0.35</v>
      </c>
      <c r="V38" s="54">
        <v>6.62</v>
      </c>
      <c r="W38" s="54" t="s">
        <v>1410</v>
      </c>
      <c r="X38" s="54" t="s">
        <v>912</v>
      </c>
      <c r="Y38" s="54">
        <v>12</v>
      </c>
      <c r="Z38" s="54">
        <v>0.38</v>
      </c>
      <c r="AA38" s="54">
        <v>4.5199999999999996</v>
      </c>
      <c r="AB38" s="54" t="s">
        <v>1411</v>
      </c>
      <c r="AC38" s="54" t="s">
        <v>914</v>
      </c>
      <c r="AD38" s="54">
        <v>20</v>
      </c>
      <c r="AE38" s="54">
        <v>0.4</v>
      </c>
      <c r="AF38" s="54">
        <v>7.97</v>
      </c>
      <c r="AG38" s="54" t="s">
        <v>1411</v>
      </c>
    </row>
    <row r="39" spans="1:33" x14ac:dyDescent="0.25">
      <c r="A39" s="54" t="str">
        <f t="shared" si="0"/>
        <v>3821</v>
      </c>
      <c r="B39" s="54" t="s">
        <v>1408</v>
      </c>
      <c r="C39" s="54" t="s">
        <v>1178</v>
      </c>
      <c r="D39" s="54">
        <f t="shared" si="1"/>
        <v>27</v>
      </c>
      <c r="E39" s="54">
        <v>73</v>
      </c>
      <c r="F39" s="54">
        <v>37.39</v>
      </c>
      <c r="G39" s="54">
        <v>27.3</v>
      </c>
      <c r="H39" s="54">
        <v>27</v>
      </c>
      <c r="I39" s="54">
        <v>0</v>
      </c>
      <c r="J39" s="54">
        <v>0</v>
      </c>
      <c r="K39" s="54">
        <v>1</v>
      </c>
      <c r="L39" s="54">
        <v>0</v>
      </c>
      <c r="M39" s="54">
        <v>0</v>
      </c>
      <c r="N39" s="54" t="s">
        <v>913</v>
      </c>
      <c r="O39" s="54">
        <v>22</v>
      </c>
      <c r="P39" s="54">
        <v>0.37</v>
      </c>
      <c r="Q39" s="54">
        <v>8.11</v>
      </c>
      <c r="R39" s="54" t="s">
        <v>1409</v>
      </c>
      <c r="S39" s="54" t="s">
        <v>915</v>
      </c>
      <c r="T39" s="54">
        <v>19</v>
      </c>
      <c r="U39" s="54">
        <v>0.35</v>
      </c>
      <c r="V39" s="54">
        <v>6.7</v>
      </c>
      <c r="W39" s="54" t="s">
        <v>1410</v>
      </c>
      <c r="X39" s="54" t="s">
        <v>912</v>
      </c>
      <c r="Y39" s="54">
        <v>12</v>
      </c>
      <c r="Z39" s="54">
        <v>0.39</v>
      </c>
      <c r="AA39" s="54">
        <v>4.63</v>
      </c>
      <c r="AB39" s="54" t="s">
        <v>1411</v>
      </c>
      <c r="AC39" s="54" t="s">
        <v>914</v>
      </c>
      <c r="AD39" s="54">
        <v>20</v>
      </c>
      <c r="AE39" s="54">
        <v>0.39</v>
      </c>
      <c r="AF39" s="54">
        <v>7.85</v>
      </c>
      <c r="AG39" s="54" t="s">
        <v>1411</v>
      </c>
    </row>
    <row r="40" spans="1:33" x14ac:dyDescent="0.25">
      <c r="A40" s="54" t="str">
        <f t="shared" si="0"/>
        <v>4031</v>
      </c>
      <c r="B40" s="54" t="s">
        <v>1408</v>
      </c>
      <c r="C40" s="54" t="s">
        <v>1187</v>
      </c>
      <c r="D40" s="54">
        <f t="shared" si="1"/>
        <v>144</v>
      </c>
      <c r="E40" s="54">
        <v>73</v>
      </c>
      <c r="F40" s="54">
        <v>39.729999999999997</v>
      </c>
      <c r="G40" s="54">
        <v>29</v>
      </c>
      <c r="H40" s="54">
        <v>138</v>
      </c>
      <c r="I40" s="54">
        <v>6</v>
      </c>
      <c r="J40" s="54">
        <v>0</v>
      </c>
      <c r="K40" s="54">
        <v>0.96</v>
      </c>
      <c r="L40" s="54">
        <v>0.04</v>
      </c>
      <c r="M40" s="54">
        <v>0</v>
      </c>
      <c r="N40" s="54" t="s">
        <v>913</v>
      </c>
      <c r="O40" s="54">
        <v>22</v>
      </c>
      <c r="P40" s="54">
        <v>0.41</v>
      </c>
      <c r="Q40" s="54">
        <v>9.11</v>
      </c>
      <c r="R40" s="54" t="s">
        <v>1409</v>
      </c>
      <c r="S40" s="54" t="s">
        <v>915</v>
      </c>
      <c r="T40" s="54">
        <v>19</v>
      </c>
      <c r="U40" s="54">
        <v>0.37</v>
      </c>
      <c r="V40" s="54">
        <v>7.09</v>
      </c>
      <c r="W40" s="54" t="s">
        <v>1410</v>
      </c>
      <c r="X40" s="54" t="s">
        <v>912</v>
      </c>
      <c r="Y40" s="54">
        <v>12</v>
      </c>
      <c r="Z40" s="54">
        <v>0.38</v>
      </c>
      <c r="AA40" s="54">
        <v>4.5599999999999996</v>
      </c>
      <c r="AB40" s="54" t="s">
        <v>1411</v>
      </c>
      <c r="AC40" s="54" t="s">
        <v>914</v>
      </c>
      <c r="AD40" s="54">
        <v>20</v>
      </c>
      <c r="AE40" s="54">
        <v>0.41</v>
      </c>
      <c r="AF40" s="54">
        <v>8.24</v>
      </c>
      <c r="AG40" s="54" t="s">
        <v>1411</v>
      </c>
    </row>
    <row r="41" spans="1:33" x14ac:dyDescent="0.25">
      <c r="A41" s="54" t="str">
        <f t="shared" si="0"/>
        <v>4391</v>
      </c>
      <c r="B41" s="54" t="s">
        <v>1408</v>
      </c>
      <c r="C41" s="54" t="s">
        <v>1200</v>
      </c>
      <c r="D41" s="54">
        <f t="shared" si="1"/>
        <v>40</v>
      </c>
      <c r="E41" s="54">
        <v>73</v>
      </c>
      <c r="F41" s="54">
        <v>41.82</v>
      </c>
      <c r="G41" s="54">
        <v>30.53</v>
      </c>
      <c r="H41" s="54">
        <v>39</v>
      </c>
      <c r="I41" s="54">
        <v>1</v>
      </c>
      <c r="J41" s="54">
        <v>0</v>
      </c>
      <c r="K41" s="54">
        <v>0.98</v>
      </c>
      <c r="L41" s="54">
        <v>0.03</v>
      </c>
      <c r="M41" s="54">
        <v>0</v>
      </c>
      <c r="N41" s="54" t="s">
        <v>913</v>
      </c>
      <c r="O41" s="54">
        <v>22</v>
      </c>
      <c r="P41" s="54">
        <v>0.41</v>
      </c>
      <c r="Q41" s="54">
        <v>9.08</v>
      </c>
      <c r="R41" s="54" t="s">
        <v>1409</v>
      </c>
      <c r="S41" s="54" t="s">
        <v>915</v>
      </c>
      <c r="T41" s="54">
        <v>19</v>
      </c>
      <c r="U41" s="54">
        <v>0.4</v>
      </c>
      <c r="V41" s="54">
        <v>7.6</v>
      </c>
      <c r="W41" s="54" t="s">
        <v>1410</v>
      </c>
      <c r="X41" s="54" t="s">
        <v>912</v>
      </c>
      <c r="Y41" s="54">
        <v>12</v>
      </c>
      <c r="Z41" s="54">
        <v>0.46</v>
      </c>
      <c r="AA41" s="54">
        <v>5.5</v>
      </c>
      <c r="AB41" s="54" t="s">
        <v>1411</v>
      </c>
      <c r="AC41" s="54" t="s">
        <v>914</v>
      </c>
      <c r="AD41" s="54">
        <v>20</v>
      </c>
      <c r="AE41" s="54">
        <v>0.42</v>
      </c>
      <c r="AF41" s="54">
        <v>8.35</v>
      </c>
      <c r="AG41" s="54" t="s">
        <v>1411</v>
      </c>
    </row>
    <row r="42" spans="1:33" x14ac:dyDescent="0.25">
      <c r="A42" s="54" t="str">
        <f t="shared" si="0"/>
        <v>4691</v>
      </c>
      <c r="B42" s="54" t="s">
        <v>1408</v>
      </c>
      <c r="C42" s="54" t="s">
        <v>1212</v>
      </c>
      <c r="D42" s="54">
        <f t="shared" si="1"/>
        <v>83</v>
      </c>
      <c r="E42" s="54">
        <v>73</v>
      </c>
      <c r="F42" s="54">
        <v>48.09</v>
      </c>
      <c r="G42" s="54">
        <v>35.11</v>
      </c>
      <c r="H42" s="54">
        <v>67</v>
      </c>
      <c r="I42" s="54">
        <v>16</v>
      </c>
      <c r="J42" s="54">
        <v>0</v>
      </c>
      <c r="K42" s="54">
        <v>0.81</v>
      </c>
      <c r="L42" s="54">
        <v>0.19</v>
      </c>
      <c r="M42" s="54">
        <v>0</v>
      </c>
      <c r="N42" s="54" t="s">
        <v>913</v>
      </c>
      <c r="O42" s="54">
        <v>22</v>
      </c>
      <c r="P42" s="54">
        <v>0.46</v>
      </c>
      <c r="Q42" s="54">
        <v>10.23</v>
      </c>
      <c r="R42" s="54" t="s">
        <v>1409</v>
      </c>
      <c r="S42" s="54" t="s">
        <v>915</v>
      </c>
      <c r="T42" s="54">
        <v>19</v>
      </c>
      <c r="U42" s="54">
        <v>0.49</v>
      </c>
      <c r="V42" s="54">
        <v>9.27</v>
      </c>
      <c r="W42" s="54" t="s">
        <v>1410</v>
      </c>
      <c r="X42" s="54" t="s">
        <v>912</v>
      </c>
      <c r="Y42" s="54">
        <v>12</v>
      </c>
      <c r="Z42" s="54">
        <v>0.5</v>
      </c>
      <c r="AA42" s="54">
        <v>6</v>
      </c>
      <c r="AB42" s="54" t="s">
        <v>1411</v>
      </c>
      <c r="AC42" s="54" t="s">
        <v>914</v>
      </c>
      <c r="AD42" s="54">
        <v>20</v>
      </c>
      <c r="AE42" s="54">
        <v>0.48</v>
      </c>
      <c r="AF42" s="54">
        <v>9.61</v>
      </c>
      <c r="AG42" s="54" t="s">
        <v>1411</v>
      </c>
    </row>
    <row r="43" spans="1:33" x14ac:dyDescent="0.25">
      <c r="A43" s="54" t="str">
        <f t="shared" si="0"/>
        <v>5003</v>
      </c>
      <c r="B43" s="54" t="s">
        <v>1408</v>
      </c>
      <c r="C43" s="54" t="s">
        <v>1278</v>
      </c>
      <c r="D43" s="54">
        <f t="shared" si="1"/>
        <v>225</v>
      </c>
      <c r="E43" s="54">
        <v>73</v>
      </c>
      <c r="F43" s="54">
        <v>37.64</v>
      </c>
      <c r="G43" s="54">
        <v>27.48</v>
      </c>
      <c r="H43" s="54">
        <v>221</v>
      </c>
      <c r="I43" s="54">
        <v>4</v>
      </c>
      <c r="J43" s="54">
        <v>0</v>
      </c>
      <c r="K43" s="54">
        <v>0.98</v>
      </c>
      <c r="L43" s="54">
        <v>0.02</v>
      </c>
      <c r="M43" s="54">
        <v>0</v>
      </c>
      <c r="N43" s="54" t="s">
        <v>913</v>
      </c>
      <c r="O43" s="54">
        <v>22</v>
      </c>
      <c r="P43" s="54">
        <v>0.38</v>
      </c>
      <c r="Q43" s="54">
        <v>8.35</v>
      </c>
      <c r="R43" s="54" t="s">
        <v>1409</v>
      </c>
      <c r="S43" s="54" t="s">
        <v>915</v>
      </c>
      <c r="T43" s="54">
        <v>19</v>
      </c>
      <c r="U43" s="54">
        <v>0.36</v>
      </c>
      <c r="V43" s="54">
        <v>6.84</v>
      </c>
      <c r="W43" s="54" t="s">
        <v>1410</v>
      </c>
      <c r="X43" s="54" t="s">
        <v>912</v>
      </c>
      <c r="Y43" s="54">
        <v>12</v>
      </c>
      <c r="Z43" s="54">
        <v>0.38</v>
      </c>
      <c r="AA43" s="54">
        <v>4.54</v>
      </c>
      <c r="AB43" s="54" t="s">
        <v>1411</v>
      </c>
      <c r="AC43" s="54" t="s">
        <v>914</v>
      </c>
      <c r="AD43" s="54">
        <v>20</v>
      </c>
      <c r="AE43" s="54">
        <v>0.39</v>
      </c>
      <c r="AF43" s="54">
        <v>7.75</v>
      </c>
      <c r="AG43" s="54" t="s">
        <v>1411</v>
      </c>
    </row>
    <row r="44" spans="1:33" x14ac:dyDescent="0.25">
      <c r="A44" s="54" t="str">
        <f t="shared" si="0"/>
        <v>5005</v>
      </c>
      <c r="B44" s="54" t="s">
        <v>1408</v>
      </c>
      <c r="C44" s="54" t="s">
        <v>1222</v>
      </c>
      <c r="D44" s="54">
        <f t="shared" si="1"/>
        <v>159</v>
      </c>
      <c r="E44" s="54">
        <v>73</v>
      </c>
      <c r="F44" s="54">
        <v>40.119999999999997</v>
      </c>
      <c r="G44" s="54">
        <v>29.28</v>
      </c>
      <c r="H44" s="54">
        <v>154</v>
      </c>
      <c r="I44" s="54">
        <v>5</v>
      </c>
      <c r="J44" s="54">
        <v>0</v>
      </c>
      <c r="K44" s="54">
        <v>0.97</v>
      </c>
      <c r="L44" s="54">
        <v>0.03</v>
      </c>
      <c r="M44" s="54">
        <v>0</v>
      </c>
      <c r="N44" s="54" t="s">
        <v>913</v>
      </c>
      <c r="O44" s="54">
        <v>22</v>
      </c>
      <c r="P44" s="54">
        <v>0.43</v>
      </c>
      <c r="Q44" s="54">
        <v>9.56</v>
      </c>
      <c r="R44" s="54" t="s">
        <v>1409</v>
      </c>
      <c r="S44" s="54" t="s">
        <v>915</v>
      </c>
      <c r="T44" s="54">
        <v>19</v>
      </c>
      <c r="U44" s="54">
        <v>0.4</v>
      </c>
      <c r="V44" s="54">
        <v>7.55</v>
      </c>
      <c r="W44" s="54" t="s">
        <v>1410</v>
      </c>
      <c r="X44" s="54" t="s">
        <v>912</v>
      </c>
      <c r="Y44" s="54">
        <v>12</v>
      </c>
      <c r="Z44" s="54">
        <v>0.36</v>
      </c>
      <c r="AA44" s="54">
        <v>4.28</v>
      </c>
      <c r="AB44" s="54" t="s">
        <v>1411</v>
      </c>
      <c r="AC44" s="54" t="s">
        <v>914</v>
      </c>
      <c r="AD44" s="54">
        <v>20</v>
      </c>
      <c r="AE44" s="54">
        <v>0.39</v>
      </c>
      <c r="AF44" s="54">
        <v>7.89</v>
      </c>
      <c r="AG44" s="54" t="s">
        <v>1411</v>
      </c>
    </row>
    <row r="45" spans="1:33" x14ac:dyDescent="0.25">
      <c r="A45" s="54" t="str">
        <f t="shared" si="0"/>
        <v>5006</v>
      </c>
      <c r="B45" s="54" t="s">
        <v>1408</v>
      </c>
      <c r="C45" s="54" t="s">
        <v>1283</v>
      </c>
      <c r="D45" s="54">
        <f t="shared" si="1"/>
        <v>196</v>
      </c>
      <c r="E45" s="54">
        <v>73</v>
      </c>
      <c r="F45" s="54">
        <v>35.380000000000003</v>
      </c>
      <c r="G45" s="54">
        <v>25.83</v>
      </c>
      <c r="H45" s="54">
        <v>196</v>
      </c>
      <c r="I45" s="54">
        <v>0</v>
      </c>
      <c r="J45" s="54">
        <v>0</v>
      </c>
      <c r="K45" s="54">
        <v>1</v>
      </c>
      <c r="L45" s="54">
        <v>0</v>
      </c>
      <c r="M45" s="54">
        <v>0</v>
      </c>
      <c r="N45" s="54" t="s">
        <v>913</v>
      </c>
      <c r="O45" s="54">
        <v>22</v>
      </c>
      <c r="P45" s="54">
        <v>0.37</v>
      </c>
      <c r="Q45" s="54">
        <v>8.16</v>
      </c>
      <c r="R45" s="54" t="s">
        <v>1409</v>
      </c>
      <c r="S45" s="54" t="s">
        <v>915</v>
      </c>
      <c r="T45" s="54">
        <v>19</v>
      </c>
      <c r="U45" s="54">
        <v>0.34</v>
      </c>
      <c r="V45" s="54">
        <v>6.4</v>
      </c>
      <c r="W45" s="54" t="s">
        <v>1410</v>
      </c>
      <c r="X45" s="54" t="s">
        <v>912</v>
      </c>
      <c r="Y45" s="54">
        <v>12</v>
      </c>
      <c r="Z45" s="54">
        <v>0.35</v>
      </c>
      <c r="AA45" s="54">
        <v>4.2300000000000004</v>
      </c>
      <c r="AB45" s="54" t="s">
        <v>1411</v>
      </c>
      <c r="AC45" s="54" t="s">
        <v>914</v>
      </c>
      <c r="AD45" s="54">
        <v>20</v>
      </c>
      <c r="AE45" s="54">
        <v>0.35</v>
      </c>
      <c r="AF45" s="54">
        <v>7.04</v>
      </c>
      <c r="AG45" s="54" t="s">
        <v>1411</v>
      </c>
    </row>
    <row r="46" spans="1:33" x14ac:dyDescent="0.25">
      <c r="A46" s="54" t="str">
        <f t="shared" si="0"/>
        <v>5007</v>
      </c>
      <c r="B46" s="54" t="s">
        <v>1408</v>
      </c>
      <c r="C46" s="54" t="s">
        <v>1223</v>
      </c>
      <c r="D46" s="54">
        <f t="shared" si="1"/>
        <v>24</v>
      </c>
      <c r="E46" s="54">
        <v>73</v>
      </c>
      <c r="F46" s="54">
        <v>42.75</v>
      </c>
      <c r="G46" s="54">
        <v>31.21</v>
      </c>
      <c r="H46" s="54">
        <v>23</v>
      </c>
      <c r="I46" s="54">
        <v>1</v>
      </c>
      <c r="J46" s="54">
        <v>0</v>
      </c>
      <c r="K46" s="54">
        <v>0.96</v>
      </c>
      <c r="L46" s="54">
        <v>0.04</v>
      </c>
      <c r="M46" s="54">
        <v>0</v>
      </c>
      <c r="N46" s="54" t="s">
        <v>913</v>
      </c>
      <c r="O46" s="54">
        <v>22</v>
      </c>
      <c r="P46" s="54">
        <v>0.41</v>
      </c>
      <c r="Q46" s="54">
        <v>9</v>
      </c>
      <c r="R46" s="54" t="s">
        <v>1409</v>
      </c>
      <c r="S46" s="54" t="s">
        <v>915</v>
      </c>
      <c r="T46" s="54">
        <v>19</v>
      </c>
      <c r="U46" s="54">
        <v>0.43</v>
      </c>
      <c r="V46" s="54">
        <v>8.2100000000000009</v>
      </c>
      <c r="W46" s="54" t="s">
        <v>1410</v>
      </c>
      <c r="X46" s="54" t="s">
        <v>912</v>
      </c>
      <c r="Y46" s="54">
        <v>12</v>
      </c>
      <c r="Z46" s="54">
        <v>0.49</v>
      </c>
      <c r="AA46" s="54">
        <v>5.83</v>
      </c>
      <c r="AB46" s="54" t="s">
        <v>1411</v>
      </c>
      <c r="AC46" s="54" t="s">
        <v>914</v>
      </c>
      <c r="AD46" s="54">
        <v>20</v>
      </c>
      <c r="AE46" s="54">
        <v>0.41</v>
      </c>
      <c r="AF46" s="54">
        <v>8.17</v>
      </c>
      <c r="AG46" s="54" t="s">
        <v>1411</v>
      </c>
    </row>
    <row r="47" spans="1:33" x14ac:dyDescent="0.25">
      <c r="A47" s="54" t="str">
        <f t="shared" si="0"/>
        <v>5022</v>
      </c>
      <c r="B47" s="54" t="s">
        <v>1408</v>
      </c>
      <c r="C47" s="54" t="s">
        <v>1226</v>
      </c>
      <c r="D47" s="54">
        <f t="shared" si="1"/>
        <v>16</v>
      </c>
      <c r="E47" s="54">
        <v>73</v>
      </c>
      <c r="F47" s="54">
        <v>44.95</v>
      </c>
      <c r="G47" s="54">
        <v>32.81</v>
      </c>
      <c r="H47" s="54">
        <v>15</v>
      </c>
      <c r="I47" s="54">
        <v>1</v>
      </c>
      <c r="J47" s="54">
        <v>0</v>
      </c>
      <c r="K47" s="54">
        <v>0.94</v>
      </c>
      <c r="L47" s="54">
        <v>0.06</v>
      </c>
      <c r="M47" s="54">
        <v>0</v>
      </c>
      <c r="N47" s="54" t="s">
        <v>913</v>
      </c>
      <c r="O47" s="54">
        <v>22</v>
      </c>
      <c r="P47" s="54">
        <v>0.44</v>
      </c>
      <c r="Q47" s="54">
        <v>9.6300000000000008</v>
      </c>
      <c r="R47" s="54" t="s">
        <v>1409</v>
      </c>
      <c r="S47" s="54" t="s">
        <v>915</v>
      </c>
      <c r="T47" s="54">
        <v>19</v>
      </c>
      <c r="U47" s="54">
        <v>0.44</v>
      </c>
      <c r="V47" s="54">
        <v>8.31</v>
      </c>
      <c r="W47" s="54" t="s">
        <v>1410</v>
      </c>
      <c r="X47" s="54" t="s">
        <v>912</v>
      </c>
      <c r="Y47" s="54">
        <v>12</v>
      </c>
      <c r="Z47" s="54">
        <v>0.43</v>
      </c>
      <c r="AA47" s="54">
        <v>5.19</v>
      </c>
      <c r="AB47" s="54" t="s">
        <v>1411</v>
      </c>
      <c r="AC47" s="54" t="s">
        <v>914</v>
      </c>
      <c r="AD47" s="54">
        <v>20</v>
      </c>
      <c r="AE47" s="54">
        <v>0.48</v>
      </c>
      <c r="AF47" s="54">
        <v>9.69</v>
      </c>
      <c r="AG47" s="54" t="s">
        <v>1411</v>
      </c>
    </row>
    <row r="48" spans="1:33" x14ac:dyDescent="0.25">
      <c r="A48" s="54" t="str">
        <f t="shared" si="0"/>
        <v>5025</v>
      </c>
      <c r="B48" s="54" t="s">
        <v>1408</v>
      </c>
      <c r="C48" s="54" t="s">
        <v>1227</v>
      </c>
      <c r="D48" s="54">
        <f t="shared" si="1"/>
        <v>60</v>
      </c>
      <c r="E48" s="54">
        <v>73</v>
      </c>
      <c r="F48" s="54">
        <v>25.5</v>
      </c>
      <c r="G48" s="54">
        <v>18.62</v>
      </c>
      <c r="H48" s="54">
        <v>60</v>
      </c>
      <c r="I48" s="54">
        <v>0</v>
      </c>
      <c r="J48" s="54">
        <v>0</v>
      </c>
      <c r="K48" s="54">
        <v>1</v>
      </c>
      <c r="L48" s="54">
        <v>0</v>
      </c>
      <c r="M48" s="54">
        <v>0</v>
      </c>
      <c r="N48" s="54" t="s">
        <v>913</v>
      </c>
      <c r="O48" s="54">
        <v>22</v>
      </c>
      <c r="P48" s="54">
        <v>0.26</v>
      </c>
      <c r="Q48" s="54">
        <v>5.68</v>
      </c>
      <c r="R48" s="54" t="s">
        <v>1409</v>
      </c>
      <c r="S48" s="54" t="s">
        <v>915</v>
      </c>
      <c r="T48" s="54">
        <v>19</v>
      </c>
      <c r="U48" s="54">
        <v>0.28000000000000003</v>
      </c>
      <c r="V48" s="54">
        <v>5.37</v>
      </c>
      <c r="W48" s="54" t="s">
        <v>1410</v>
      </c>
      <c r="X48" s="54" t="s">
        <v>912</v>
      </c>
      <c r="Y48" s="54">
        <v>12</v>
      </c>
      <c r="Z48" s="54">
        <v>0.21</v>
      </c>
      <c r="AA48" s="54">
        <v>2.5299999999999998</v>
      </c>
      <c r="AB48" s="54" t="s">
        <v>1411</v>
      </c>
      <c r="AC48" s="54" t="s">
        <v>914</v>
      </c>
      <c r="AD48" s="54">
        <v>20</v>
      </c>
      <c r="AE48" s="54">
        <v>0.25</v>
      </c>
      <c r="AF48" s="54">
        <v>5.03</v>
      </c>
      <c r="AG48" s="54" t="s">
        <v>1411</v>
      </c>
    </row>
    <row r="49" spans="1:33" x14ac:dyDescent="0.25">
      <c r="A49" s="54" t="str">
        <f t="shared" si="0"/>
        <v>5029</v>
      </c>
      <c r="B49" s="54" t="s">
        <v>1408</v>
      </c>
      <c r="C49" s="54" t="s">
        <v>1228</v>
      </c>
      <c r="D49" s="54">
        <f t="shared" si="1"/>
        <v>1</v>
      </c>
      <c r="E49" s="54">
        <v>73</v>
      </c>
      <c r="F49" s="54">
        <v>27.4</v>
      </c>
      <c r="G49" s="54">
        <v>20</v>
      </c>
      <c r="H49" s="54">
        <v>1</v>
      </c>
      <c r="I49" s="54">
        <v>0</v>
      </c>
      <c r="J49" s="54">
        <v>0</v>
      </c>
      <c r="K49" s="54">
        <v>1</v>
      </c>
      <c r="L49" s="54">
        <v>0</v>
      </c>
      <c r="M49" s="54">
        <v>0</v>
      </c>
      <c r="N49" s="54" t="s">
        <v>913</v>
      </c>
      <c r="O49" s="54">
        <v>22</v>
      </c>
      <c r="P49" s="54">
        <v>0.36</v>
      </c>
      <c r="Q49" s="54">
        <v>8</v>
      </c>
      <c r="R49" s="54" t="s">
        <v>1409</v>
      </c>
      <c r="S49" s="54" t="s">
        <v>915</v>
      </c>
      <c r="T49" s="54">
        <v>19</v>
      </c>
      <c r="U49" s="54">
        <v>0.37</v>
      </c>
      <c r="V49" s="54">
        <v>7</v>
      </c>
      <c r="W49" s="54" t="s">
        <v>1410</v>
      </c>
      <c r="X49" s="54" t="s">
        <v>912</v>
      </c>
      <c r="Y49" s="54">
        <v>12</v>
      </c>
      <c r="Z49" s="54">
        <v>0.33</v>
      </c>
      <c r="AA49" s="54">
        <v>4</v>
      </c>
      <c r="AB49" s="54" t="s">
        <v>1411</v>
      </c>
      <c r="AC49" s="54" t="s">
        <v>914</v>
      </c>
      <c r="AD49" s="54">
        <v>20</v>
      </c>
      <c r="AE49" s="54">
        <v>0.05</v>
      </c>
      <c r="AF49" s="54">
        <v>1</v>
      </c>
      <c r="AG49" s="54" t="s">
        <v>1411</v>
      </c>
    </row>
    <row r="50" spans="1:33" x14ac:dyDescent="0.25">
      <c r="A50" s="54" t="str">
        <f t="shared" si="0"/>
        <v>5032</v>
      </c>
      <c r="B50" s="54" t="s">
        <v>1408</v>
      </c>
      <c r="C50" s="54" t="s">
        <v>1229</v>
      </c>
      <c r="D50" s="54">
        <f t="shared" si="1"/>
        <v>36</v>
      </c>
      <c r="E50" s="54">
        <v>73</v>
      </c>
      <c r="F50" s="54">
        <v>40.57</v>
      </c>
      <c r="G50" s="54">
        <v>29.61</v>
      </c>
      <c r="H50" s="54">
        <v>36</v>
      </c>
      <c r="I50" s="54">
        <v>0</v>
      </c>
      <c r="J50" s="54">
        <v>0</v>
      </c>
      <c r="K50" s="54">
        <v>1</v>
      </c>
      <c r="L50" s="54">
        <v>0</v>
      </c>
      <c r="M50" s="54">
        <v>0</v>
      </c>
      <c r="N50" s="54" t="s">
        <v>913</v>
      </c>
      <c r="O50" s="54">
        <v>22</v>
      </c>
      <c r="P50" s="54">
        <v>0.44</v>
      </c>
      <c r="Q50" s="54">
        <v>9.61</v>
      </c>
      <c r="R50" s="54" t="s">
        <v>1409</v>
      </c>
      <c r="S50" s="54" t="s">
        <v>915</v>
      </c>
      <c r="T50" s="54">
        <v>19</v>
      </c>
      <c r="U50" s="54">
        <v>0.35</v>
      </c>
      <c r="V50" s="54">
        <v>6.72</v>
      </c>
      <c r="W50" s="54" t="s">
        <v>1410</v>
      </c>
      <c r="X50" s="54" t="s">
        <v>912</v>
      </c>
      <c r="Y50" s="54">
        <v>12</v>
      </c>
      <c r="Z50" s="54">
        <v>0.37</v>
      </c>
      <c r="AA50" s="54">
        <v>4.47</v>
      </c>
      <c r="AB50" s="54" t="s">
        <v>1411</v>
      </c>
      <c r="AC50" s="54" t="s">
        <v>914</v>
      </c>
      <c r="AD50" s="54">
        <v>20</v>
      </c>
      <c r="AE50" s="54">
        <v>0.44</v>
      </c>
      <c r="AF50" s="54">
        <v>8.81</v>
      </c>
      <c r="AG50" s="54" t="s">
        <v>1411</v>
      </c>
    </row>
    <row r="51" spans="1:33" x14ac:dyDescent="0.25">
      <c r="A51" s="54" t="str">
        <f t="shared" si="0"/>
        <v>5044</v>
      </c>
      <c r="B51" s="54" t="s">
        <v>1408</v>
      </c>
      <c r="C51" s="54" t="s">
        <v>1232</v>
      </c>
      <c r="D51" s="54">
        <f t="shared" si="1"/>
        <v>43</v>
      </c>
      <c r="E51" s="54">
        <v>73</v>
      </c>
      <c r="F51" s="54">
        <v>41.64</v>
      </c>
      <c r="G51" s="54">
        <v>30.4</v>
      </c>
      <c r="H51" s="54">
        <v>40</v>
      </c>
      <c r="I51" s="54">
        <v>3</v>
      </c>
      <c r="J51" s="54">
        <v>0</v>
      </c>
      <c r="K51" s="54">
        <v>0.93</v>
      </c>
      <c r="L51" s="54">
        <v>7.0000000000000007E-2</v>
      </c>
      <c r="M51" s="54">
        <v>0</v>
      </c>
      <c r="N51" s="54" t="s">
        <v>913</v>
      </c>
      <c r="O51" s="54">
        <v>22</v>
      </c>
      <c r="P51" s="54">
        <v>0.43</v>
      </c>
      <c r="Q51" s="54">
        <v>9.4700000000000006</v>
      </c>
      <c r="R51" s="54" t="s">
        <v>1409</v>
      </c>
      <c r="S51" s="54" t="s">
        <v>915</v>
      </c>
      <c r="T51" s="54">
        <v>19</v>
      </c>
      <c r="U51" s="54">
        <v>0.39</v>
      </c>
      <c r="V51" s="54">
        <v>7.49</v>
      </c>
      <c r="W51" s="54" t="s">
        <v>1410</v>
      </c>
      <c r="X51" s="54" t="s">
        <v>912</v>
      </c>
      <c r="Y51" s="54">
        <v>12</v>
      </c>
      <c r="Z51" s="54">
        <v>0.42</v>
      </c>
      <c r="AA51" s="54">
        <v>5.09</v>
      </c>
      <c r="AB51" s="54" t="s">
        <v>1411</v>
      </c>
      <c r="AC51" s="54" t="s">
        <v>914</v>
      </c>
      <c r="AD51" s="54">
        <v>20</v>
      </c>
      <c r="AE51" s="54">
        <v>0.42</v>
      </c>
      <c r="AF51" s="54">
        <v>8.35</v>
      </c>
      <c r="AG51" s="54" t="s">
        <v>1411</v>
      </c>
    </row>
    <row r="52" spans="1:33" x14ac:dyDescent="0.25">
      <c r="A52" s="54" t="str">
        <f t="shared" si="0"/>
        <v>5045</v>
      </c>
      <c r="B52" s="54" t="s">
        <v>1408</v>
      </c>
      <c r="C52" s="54" t="s">
        <v>1233</v>
      </c>
      <c r="D52" s="54">
        <f t="shared" si="1"/>
        <v>20</v>
      </c>
      <c r="E52" s="54">
        <v>73</v>
      </c>
      <c r="F52" s="54">
        <v>41.58</v>
      </c>
      <c r="G52" s="54">
        <v>30.35</v>
      </c>
      <c r="H52" s="54">
        <v>19</v>
      </c>
      <c r="I52" s="54">
        <v>1</v>
      </c>
      <c r="J52" s="54">
        <v>0</v>
      </c>
      <c r="K52" s="54">
        <v>0.95</v>
      </c>
      <c r="L52" s="54">
        <v>0.05</v>
      </c>
      <c r="M52" s="54">
        <v>0</v>
      </c>
      <c r="N52" s="54" t="s">
        <v>913</v>
      </c>
      <c r="O52" s="54">
        <v>22</v>
      </c>
      <c r="P52" s="54">
        <v>0.44</v>
      </c>
      <c r="Q52" s="54">
        <v>9.6</v>
      </c>
      <c r="R52" s="54" t="s">
        <v>1409</v>
      </c>
      <c r="S52" s="54" t="s">
        <v>915</v>
      </c>
      <c r="T52" s="54">
        <v>19</v>
      </c>
      <c r="U52" s="54">
        <v>0.46</v>
      </c>
      <c r="V52" s="54">
        <v>8.8000000000000007</v>
      </c>
      <c r="W52" s="54" t="s">
        <v>1410</v>
      </c>
      <c r="X52" s="54" t="s">
        <v>912</v>
      </c>
      <c r="Y52" s="54">
        <v>12</v>
      </c>
      <c r="Z52" s="54">
        <v>0.37</v>
      </c>
      <c r="AA52" s="54">
        <v>4.4000000000000004</v>
      </c>
      <c r="AB52" s="54" t="s">
        <v>1411</v>
      </c>
      <c r="AC52" s="54" t="s">
        <v>914</v>
      </c>
      <c r="AD52" s="54">
        <v>20</v>
      </c>
      <c r="AE52" s="54">
        <v>0.38</v>
      </c>
      <c r="AF52" s="54">
        <v>7.55</v>
      </c>
      <c r="AG52" s="54" t="s">
        <v>1411</v>
      </c>
    </row>
    <row r="53" spans="1:33" x14ac:dyDescent="0.25">
      <c r="A53" s="54" t="str">
        <f t="shared" si="0"/>
        <v>5046</v>
      </c>
      <c r="B53" s="54" t="s">
        <v>1408</v>
      </c>
      <c r="C53" s="54" t="s">
        <v>1234</v>
      </c>
      <c r="D53" s="54">
        <f t="shared" si="1"/>
        <v>19</v>
      </c>
      <c r="E53" s="54">
        <v>73</v>
      </c>
      <c r="F53" s="54">
        <v>41.82</v>
      </c>
      <c r="G53" s="54">
        <v>30.53</v>
      </c>
      <c r="H53" s="54">
        <v>18</v>
      </c>
      <c r="I53" s="54">
        <v>1</v>
      </c>
      <c r="J53" s="54">
        <v>0</v>
      </c>
      <c r="K53" s="54">
        <v>0.95</v>
      </c>
      <c r="L53" s="54">
        <v>0.05</v>
      </c>
      <c r="M53" s="54">
        <v>0</v>
      </c>
      <c r="N53" s="54" t="s">
        <v>913</v>
      </c>
      <c r="O53" s="54">
        <v>22</v>
      </c>
      <c r="P53" s="54">
        <v>0.46</v>
      </c>
      <c r="Q53" s="54">
        <v>10.210000000000001</v>
      </c>
      <c r="R53" s="54" t="s">
        <v>1409</v>
      </c>
      <c r="S53" s="54" t="s">
        <v>915</v>
      </c>
      <c r="T53" s="54">
        <v>19</v>
      </c>
      <c r="U53" s="54">
        <v>0.4</v>
      </c>
      <c r="V53" s="54">
        <v>7.68</v>
      </c>
      <c r="W53" s="54" t="s">
        <v>1410</v>
      </c>
      <c r="X53" s="54" t="s">
        <v>912</v>
      </c>
      <c r="Y53" s="54">
        <v>12</v>
      </c>
      <c r="Z53" s="54">
        <v>0.37</v>
      </c>
      <c r="AA53" s="54">
        <v>4.47</v>
      </c>
      <c r="AB53" s="54" t="s">
        <v>1411</v>
      </c>
      <c r="AC53" s="54" t="s">
        <v>914</v>
      </c>
      <c r="AD53" s="54">
        <v>20</v>
      </c>
      <c r="AE53" s="54">
        <v>0.41</v>
      </c>
      <c r="AF53" s="54">
        <v>8.16</v>
      </c>
      <c r="AG53" s="54" t="s">
        <v>1411</v>
      </c>
    </row>
    <row r="54" spans="1:33" x14ac:dyDescent="0.25">
      <c r="A54" s="54" t="str">
        <f t="shared" si="0"/>
        <v>5047</v>
      </c>
      <c r="B54" s="54" t="s">
        <v>1408</v>
      </c>
      <c r="C54" s="54" t="s">
        <v>1235</v>
      </c>
      <c r="D54" s="54">
        <f t="shared" si="1"/>
        <v>37</v>
      </c>
      <c r="E54" s="54">
        <v>73</v>
      </c>
      <c r="F54" s="54">
        <v>47.54</v>
      </c>
      <c r="G54" s="54">
        <v>34.700000000000003</v>
      </c>
      <c r="H54" s="54">
        <v>35</v>
      </c>
      <c r="I54" s="54">
        <v>2</v>
      </c>
      <c r="J54" s="54">
        <v>0</v>
      </c>
      <c r="K54" s="54">
        <v>0.95</v>
      </c>
      <c r="L54" s="54">
        <v>0.05</v>
      </c>
      <c r="M54" s="54">
        <v>0</v>
      </c>
      <c r="N54" s="54" t="s">
        <v>913</v>
      </c>
      <c r="O54" s="54">
        <v>22</v>
      </c>
      <c r="P54" s="54">
        <v>0.5</v>
      </c>
      <c r="Q54" s="54">
        <v>11</v>
      </c>
      <c r="R54" s="54" t="s">
        <v>1409</v>
      </c>
      <c r="S54" s="54" t="s">
        <v>915</v>
      </c>
      <c r="T54" s="54">
        <v>19</v>
      </c>
      <c r="U54" s="54">
        <v>0.42</v>
      </c>
      <c r="V54" s="54">
        <v>8</v>
      </c>
      <c r="W54" s="54" t="s">
        <v>1410</v>
      </c>
      <c r="X54" s="54" t="s">
        <v>912</v>
      </c>
      <c r="Y54" s="54">
        <v>12</v>
      </c>
      <c r="Z54" s="54">
        <v>0.5</v>
      </c>
      <c r="AA54" s="54">
        <v>5.95</v>
      </c>
      <c r="AB54" s="54" t="s">
        <v>1411</v>
      </c>
      <c r="AC54" s="54" t="s">
        <v>914</v>
      </c>
      <c r="AD54" s="54">
        <v>20</v>
      </c>
      <c r="AE54" s="54">
        <v>0.49</v>
      </c>
      <c r="AF54" s="54">
        <v>9.76</v>
      </c>
      <c r="AG54" s="54" t="s">
        <v>1411</v>
      </c>
    </row>
    <row r="55" spans="1:33" x14ac:dyDescent="0.25">
      <c r="A55" s="54" t="str">
        <f t="shared" si="0"/>
        <v>5049</v>
      </c>
      <c r="B55" s="54" t="s">
        <v>1408</v>
      </c>
      <c r="C55" s="54" t="s">
        <v>1237</v>
      </c>
      <c r="D55" s="54">
        <f t="shared" si="1"/>
        <v>75</v>
      </c>
      <c r="E55" s="54">
        <v>73</v>
      </c>
      <c r="F55" s="54">
        <v>46.92</v>
      </c>
      <c r="G55" s="54">
        <v>34.25</v>
      </c>
      <c r="H55" s="54">
        <v>68</v>
      </c>
      <c r="I55" s="54">
        <v>7</v>
      </c>
      <c r="J55" s="54">
        <v>0</v>
      </c>
      <c r="K55" s="54">
        <v>0.91</v>
      </c>
      <c r="L55" s="54">
        <v>0.09</v>
      </c>
      <c r="M55" s="54">
        <v>0</v>
      </c>
      <c r="N55" s="54" t="s">
        <v>913</v>
      </c>
      <c r="O55" s="54">
        <v>22</v>
      </c>
      <c r="P55" s="54">
        <v>0.45</v>
      </c>
      <c r="Q55" s="54">
        <v>10</v>
      </c>
      <c r="R55" s="54" t="s">
        <v>1409</v>
      </c>
      <c r="S55" s="54" t="s">
        <v>915</v>
      </c>
      <c r="T55" s="54">
        <v>19</v>
      </c>
      <c r="U55" s="54">
        <v>0.46</v>
      </c>
      <c r="V55" s="54">
        <v>8.7100000000000009</v>
      </c>
      <c r="W55" s="54" t="s">
        <v>1410</v>
      </c>
      <c r="X55" s="54" t="s">
        <v>912</v>
      </c>
      <c r="Y55" s="54">
        <v>12</v>
      </c>
      <c r="Z55" s="54">
        <v>0.49</v>
      </c>
      <c r="AA55" s="54">
        <v>5.83</v>
      </c>
      <c r="AB55" s="54" t="s">
        <v>1411</v>
      </c>
      <c r="AC55" s="54" t="s">
        <v>914</v>
      </c>
      <c r="AD55" s="54">
        <v>20</v>
      </c>
      <c r="AE55" s="54">
        <v>0.49</v>
      </c>
      <c r="AF55" s="54">
        <v>9.7200000000000006</v>
      </c>
      <c r="AG55" s="54" t="s">
        <v>1411</v>
      </c>
    </row>
    <row r="56" spans="1:33" x14ac:dyDescent="0.25">
      <c r="A56" s="54" t="str">
        <f t="shared" si="0"/>
        <v>5051</v>
      </c>
      <c r="B56" s="54" t="s">
        <v>1408</v>
      </c>
      <c r="C56" s="54" t="s">
        <v>1238</v>
      </c>
      <c r="D56" s="54">
        <f t="shared" si="1"/>
        <v>103</v>
      </c>
      <c r="E56" s="54">
        <v>73</v>
      </c>
      <c r="F56" s="54">
        <v>41.74</v>
      </c>
      <c r="G56" s="54">
        <v>30.47</v>
      </c>
      <c r="H56" s="54">
        <v>100</v>
      </c>
      <c r="I56" s="54">
        <v>3</v>
      </c>
      <c r="J56" s="54">
        <v>0</v>
      </c>
      <c r="K56" s="54">
        <v>0.97</v>
      </c>
      <c r="L56" s="54">
        <v>0.03</v>
      </c>
      <c r="M56" s="54">
        <v>0</v>
      </c>
      <c r="N56" s="54" t="s">
        <v>913</v>
      </c>
      <c r="O56" s="54">
        <v>22</v>
      </c>
      <c r="P56" s="54">
        <v>0.43</v>
      </c>
      <c r="Q56" s="54">
        <v>9.3800000000000008</v>
      </c>
      <c r="R56" s="54" t="s">
        <v>1409</v>
      </c>
      <c r="S56" s="54" t="s">
        <v>915</v>
      </c>
      <c r="T56" s="54">
        <v>19</v>
      </c>
      <c r="U56" s="54">
        <v>0.39</v>
      </c>
      <c r="V56" s="54">
        <v>7.5</v>
      </c>
      <c r="W56" s="54" t="s">
        <v>1410</v>
      </c>
      <c r="X56" s="54" t="s">
        <v>912</v>
      </c>
      <c r="Y56" s="54">
        <v>12</v>
      </c>
      <c r="Z56" s="54">
        <v>0.45</v>
      </c>
      <c r="AA56" s="54">
        <v>5.39</v>
      </c>
      <c r="AB56" s="54" t="s">
        <v>1411</v>
      </c>
      <c r="AC56" s="54" t="s">
        <v>914</v>
      </c>
      <c r="AD56" s="54">
        <v>20</v>
      </c>
      <c r="AE56" s="54">
        <v>0.41</v>
      </c>
      <c r="AF56" s="54">
        <v>8.19</v>
      </c>
      <c r="AG56" s="54" t="s">
        <v>1411</v>
      </c>
    </row>
    <row r="57" spans="1:33" x14ac:dyDescent="0.25">
      <c r="A57" s="54" t="str">
        <f t="shared" si="0"/>
        <v>5101</v>
      </c>
      <c r="B57" s="54" t="s">
        <v>1408</v>
      </c>
      <c r="C57" s="54" t="s">
        <v>1243</v>
      </c>
      <c r="D57" s="54">
        <f t="shared" si="1"/>
        <v>111</v>
      </c>
      <c r="E57" s="54">
        <v>73</v>
      </c>
      <c r="F57" s="54">
        <v>42</v>
      </c>
      <c r="G57" s="54">
        <v>30.66</v>
      </c>
      <c r="H57" s="54">
        <v>108</v>
      </c>
      <c r="I57" s="54">
        <v>3</v>
      </c>
      <c r="J57" s="54">
        <v>0</v>
      </c>
      <c r="K57" s="54">
        <v>0.97</v>
      </c>
      <c r="L57" s="54">
        <v>0.03</v>
      </c>
      <c r="M57" s="54">
        <v>0</v>
      </c>
      <c r="N57" s="54" t="s">
        <v>913</v>
      </c>
      <c r="O57" s="54">
        <v>22</v>
      </c>
      <c r="P57" s="54">
        <v>0.44</v>
      </c>
      <c r="Q57" s="54">
        <v>9.65</v>
      </c>
      <c r="R57" s="54" t="s">
        <v>1409</v>
      </c>
      <c r="S57" s="54" t="s">
        <v>915</v>
      </c>
      <c r="T57" s="54">
        <v>19</v>
      </c>
      <c r="U57" s="54">
        <v>0.4</v>
      </c>
      <c r="V57" s="54">
        <v>7.62</v>
      </c>
      <c r="W57" s="54" t="s">
        <v>1410</v>
      </c>
      <c r="X57" s="54" t="s">
        <v>912</v>
      </c>
      <c r="Y57" s="54">
        <v>12</v>
      </c>
      <c r="Z57" s="54">
        <v>0.38</v>
      </c>
      <c r="AA57" s="54">
        <v>4.54</v>
      </c>
      <c r="AB57" s="54" t="s">
        <v>1411</v>
      </c>
      <c r="AC57" s="54" t="s">
        <v>914</v>
      </c>
      <c r="AD57" s="54">
        <v>20</v>
      </c>
      <c r="AE57" s="54">
        <v>0.44</v>
      </c>
      <c r="AF57" s="54">
        <v>8.85</v>
      </c>
      <c r="AG57" s="54" t="s">
        <v>1411</v>
      </c>
    </row>
    <row r="58" spans="1:33" x14ac:dyDescent="0.25">
      <c r="A58" s="54" t="str">
        <f t="shared" si="0"/>
        <v>5141</v>
      </c>
      <c r="B58" s="54" t="s">
        <v>1408</v>
      </c>
      <c r="C58" s="54" t="s">
        <v>1246</v>
      </c>
      <c r="D58" s="54">
        <f t="shared" si="1"/>
        <v>76</v>
      </c>
      <c r="E58" s="54">
        <v>73</v>
      </c>
      <c r="F58" s="54">
        <v>40.81</v>
      </c>
      <c r="G58" s="54">
        <v>29.79</v>
      </c>
      <c r="H58" s="54">
        <v>75</v>
      </c>
      <c r="I58" s="54">
        <v>1</v>
      </c>
      <c r="J58" s="54">
        <v>0</v>
      </c>
      <c r="K58" s="54">
        <v>0.99</v>
      </c>
      <c r="L58" s="54">
        <v>0.01</v>
      </c>
      <c r="M58" s="54">
        <v>0</v>
      </c>
      <c r="N58" s="54" t="s">
        <v>913</v>
      </c>
      <c r="O58" s="54">
        <v>22</v>
      </c>
      <c r="P58" s="54">
        <v>0.42</v>
      </c>
      <c r="Q58" s="54">
        <v>9.2200000000000006</v>
      </c>
      <c r="R58" s="54" t="s">
        <v>1409</v>
      </c>
      <c r="S58" s="54" t="s">
        <v>915</v>
      </c>
      <c r="T58" s="54">
        <v>19</v>
      </c>
      <c r="U58" s="54">
        <v>0.39</v>
      </c>
      <c r="V58" s="54">
        <v>7.33</v>
      </c>
      <c r="W58" s="54" t="s">
        <v>1410</v>
      </c>
      <c r="X58" s="54" t="s">
        <v>912</v>
      </c>
      <c r="Y58" s="54">
        <v>12</v>
      </c>
      <c r="Z58" s="54">
        <v>0.38</v>
      </c>
      <c r="AA58" s="54">
        <v>4.62</v>
      </c>
      <c r="AB58" s="54" t="s">
        <v>1411</v>
      </c>
      <c r="AC58" s="54" t="s">
        <v>914</v>
      </c>
      <c r="AD58" s="54">
        <v>20</v>
      </c>
      <c r="AE58" s="54">
        <v>0.43</v>
      </c>
      <c r="AF58" s="54">
        <v>8.6199999999999992</v>
      </c>
      <c r="AG58" s="54" t="s">
        <v>1411</v>
      </c>
    </row>
    <row r="59" spans="1:33" x14ac:dyDescent="0.25">
      <c r="A59" s="54" t="str">
        <f t="shared" si="0"/>
        <v>5241</v>
      </c>
      <c r="B59" s="54" t="s">
        <v>1408</v>
      </c>
      <c r="C59" s="54" t="s">
        <v>1248</v>
      </c>
      <c r="D59" s="54">
        <f t="shared" si="1"/>
        <v>75</v>
      </c>
      <c r="E59" s="54">
        <v>73</v>
      </c>
      <c r="F59" s="54">
        <v>48.29</v>
      </c>
      <c r="G59" s="54">
        <v>35.25</v>
      </c>
      <c r="H59" s="54">
        <v>62</v>
      </c>
      <c r="I59" s="54">
        <v>13</v>
      </c>
      <c r="J59" s="54">
        <v>0</v>
      </c>
      <c r="K59" s="54">
        <v>0.83</v>
      </c>
      <c r="L59" s="54">
        <v>0.17</v>
      </c>
      <c r="M59" s="54">
        <v>0</v>
      </c>
      <c r="N59" s="54" t="s">
        <v>913</v>
      </c>
      <c r="O59" s="54">
        <v>22</v>
      </c>
      <c r="P59" s="54">
        <v>0.5</v>
      </c>
      <c r="Q59" s="54">
        <v>11.08</v>
      </c>
      <c r="R59" s="54" t="s">
        <v>1409</v>
      </c>
      <c r="S59" s="54" t="s">
        <v>915</v>
      </c>
      <c r="T59" s="54">
        <v>19</v>
      </c>
      <c r="U59" s="54">
        <v>0.44</v>
      </c>
      <c r="V59" s="54">
        <v>8.32</v>
      </c>
      <c r="W59" s="54" t="s">
        <v>1410</v>
      </c>
      <c r="X59" s="54" t="s">
        <v>912</v>
      </c>
      <c r="Y59" s="54">
        <v>12</v>
      </c>
      <c r="Z59" s="54">
        <v>0.49</v>
      </c>
      <c r="AA59" s="54">
        <v>5.87</v>
      </c>
      <c r="AB59" s="54" t="s">
        <v>1411</v>
      </c>
      <c r="AC59" s="54" t="s">
        <v>914</v>
      </c>
      <c r="AD59" s="54">
        <v>20</v>
      </c>
      <c r="AE59" s="54">
        <v>0.5</v>
      </c>
      <c r="AF59" s="54">
        <v>9.99</v>
      </c>
      <c r="AG59" s="54" t="s">
        <v>1411</v>
      </c>
    </row>
    <row r="60" spans="1:33" x14ac:dyDescent="0.25">
      <c r="A60" s="54" t="str">
        <f t="shared" si="0"/>
        <v>5671</v>
      </c>
      <c r="B60" s="54" t="s">
        <v>1408</v>
      </c>
      <c r="C60" s="54" t="s">
        <v>1263</v>
      </c>
      <c r="D60" s="54">
        <f t="shared" si="1"/>
        <v>80</v>
      </c>
      <c r="E60" s="54">
        <v>73</v>
      </c>
      <c r="F60" s="54">
        <v>50.77</v>
      </c>
      <c r="G60" s="54">
        <v>37.06</v>
      </c>
      <c r="H60" s="54">
        <v>71</v>
      </c>
      <c r="I60" s="54">
        <v>9</v>
      </c>
      <c r="J60" s="54">
        <v>0</v>
      </c>
      <c r="K60" s="54">
        <v>0.89</v>
      </c>
      <c r="L60" s="54">
        <v>0.11</v>
      </c>
      <c r="M60" s="54">
        <v>0</v>
      </c>
      <c r="N60" s="54" t="s">
        <v>913</v>
      </c>
      <c r="O60" s="54">
        <v>22</v>
      </c>
      <c r="P60" s="54">
        <v>0.5</v>
      </c>
      <c r="Q60" s="54">
        <v>11.01</v>
      </c>
      <c r="R60" s="54" t="s">
        <v>1409</v>
      </c>
      <c r="S60" s="54" t="s">
        <v>915</v>
      </c>
      <c r="T60" s="54">
        <v>19</v>
      </c>
      <c r="U60" s="54">
        <v>0.46</v>
      </c>
      <c r="V60" s="54">
        <v>8.76</v>
      </c>
      <c r="W60" s="54" t="s">
        <v>1410</v>
      </c>
      <c r="X60" s="54" t="s">
        <v>912</v>
      </c>
      <c r="Y60" s="54">
        <v>12</v>
      </c>
      <c r="Z60" s="54">
        <v>0.53</v>
      </c>
      <c r="AA60" s="54">
        <v>6.41</v>
      </c>
      <c r="AB60" s="54" t="s">
        <v>1411</v>
      </c>
      <c r="AC60" s="54" t="s">
        <v>914</v>
      </c>
      <c r="AD60" s="54">
        <v>20</v>
      </c>
      <c r="AE60" s="54">
        <v>0.54</v>
      </c>
      <c r="AF60" s="54">
        <v>10.88</v>
      </c>
      <c r="AG60" s="54" t="s">
        <v>1411</v>
      </c>
    </row>
    <row r="61" spans="1:33" x14ac:dyDescent="0.25">
      <c r="A61" s="54" t="str">
        <f t="shared" si="0"/>
        <v>5861</v>
      </c>
      <c r="B61" s="54" t="s">
        <v>1408</v>
      </c>
      <c r="C61" s="54" t="s">
        <v>1267</v>
      </c>
      <c r="D61" s="54">
        <f t="shared" si="1"/>
        <v>44</v>
      </c>
      <c r="E61" s="54">
        <v>73</v>
      </c>
      <c r="F61" s="54">
        <v>38.36</v>
      </c>
      <c r="G61" s="54">
        <v>28</v>
      </c>
      <c r="H61" s="54">
        <v>44</v>
      </c>
      <c r="I61" s="54">
        <v>0</v>
      </c>
      <c r="J61" s="54">
        <v>0</v>
      </c>
      <c r="K61" s="54">
        <v>1</v>
      </c>
      <c r="L61" s="54">
        <v>0</v>
      </c>
      <c r="M61" s="54">
        <v>0</v>
      </c>
      <c r="N61" s="54" t="s">
        <v>913</v>
      </c>
      <c r="O61" s="54">
        <v>22</v>
      </c>
      <c r="P61" s="54">
        <v>0.39</v>
      </c>
      <c r="Q61" s="54">
        <v>8.61</v>
      </c>
      <c r="R61" s="54" t="s">
        <v>1409</v>
      </c>
      <c r="S61" s="54" t="s">
        <v>915</v>
      </c>
      <c r="T61" s="54">
        <v>19</v>
      </c>
      <c r="U61" s="54">
        <v>0.38</v>
      </c>
      <c r="V61" s="54">
        <v>7.23</v>
      </c>
      <c r="W61" s="54" t="s">
        <v>1410</v>
      </c>
      <c r="X61" s="54" t="s">
        <v>912</v>
      </c>
      <c r="Y61" s="54">
        <v>12</v>
      </c>
      <c r="Z61" s="54">
        <v>0.37</v>
      </c>
      <c r="AA61" s="54">
        <v>4.3899999999999997</v>
      </c>
      <c r="AB61" s="54" t="s">
        <v>1411</v>
      </c>
      <c r="AC61" s="54" t="s">
        <v>914</v>
      </c>
      <c r="AD61" s="54">
        <v>20</v>
      </c>
      <c r="AE61" s="54">
        <v>0.39</v>
      </c>
      <c r="AF61" s="54">
        <v>7.77</v>
      </c>
      <c r="AG61" s="54" t="s">
        <v>1411</v>
      </c>
    </row>
    <row r="62" spans="1:33" x14ac:dyDescent="0.25">
      <c r="A62" s="54" t="str">
        <f t="shared" si="0"/>
        <v>5901</v>
      </c>
      <c r="B62" s="54" t="s">
        <v>1408</v>
      </c>
      <c r="C62" s="54" t="s">
        <v>1268</v>
      </c>
      <c r="D62" s="54">
        <f t="shared" si="1"/>
        <v>70</v>
      </c>
      <c r="E62" s="54">
        <v>73</v>
      </c>
      <c r="F62" s="54">
        <v>35.74</v>
      </c>
      <c r="G62" s="54">
        <v>26.09</v>
      </c>
      <c r="H62" s="54">
        <v>70</v>
      </c>
      <c r="I62" s="54">
        <v>0</v>
      </c>
      <c r="J62" s="54">
        <v>0</v>
      </c>
      <c r="K62" s="54">
        <v>1</v>
      </c>
      <c r="L62" s="54">
        <v>0</v>
      </c>
      <c r="M62" s="54">
        <v>0</v>
      </c>
      <c r="N62" s="54" t="s">
        <v>913</v>
      </c>
      <c r="O62" s="54">
        <v>22</v>
      </c>
      <c r="P62" s="54">
        <v>0.38</v>
      </c>
      <c r="Q62" s="54">
        <v>8.27</v>
      </c>
      <c r="R62" s="54" t="s">
        <v>1409</v>
      </c>
      <c r="S62" s="54" t="s">
        <v>915</v>
      </c>
      <c r="T62" s="54">
        <v>19</v>
      </c>
      <c r="U62" s="54">
        <v>0.3</v>
      </c>
      <c r="V62" s="54">
        <v>5.63</v>
      </c>
      <c r="W62" s="54" t="s">
        <v>1410</v>
      </c>
      <c r="X62" s="54" t="s">
        <v>912</v>
      </c>
      <c r="Y62" s="54">
        <v>12</v>
      </c>
      <c r="Z62" s="54">
        <v>0.37</v>
      </c>
      <c r="AA62" s="54">
        <v>4.43</v>
      </c>
      <c r="AB62" s="54" t="s">
        <v>1411</v>
      </c>
      <c r="AC62" s="54" t="s">
        <v>914</v>
      </c>
      <c r="AD62" s="54">
        <v>20</v>
      </c>
      <c r="AE62" s="54">
        <v>0.39</v>
      </c>
      <c r="AF62" s="54">
        <v>7.76</v>
      </c>
      <c r="AG62" s="54" t="s">
        <v>1411</v>
      </c>
    </row>
    <row r="63" spans="1:33" x14ac:dyDescent="0.25">
      <c r="A63" s="54" t="str">
        <f t="shared" si="0"/>
        <v>5961</v>
      </c>
      <c r="B63" s="54" t="s">
        <v>1408</v>
      </c>
      <c r="C63" s="54" t="s">
        <v>1271</v>
      </c>
      <c r="D63" s="54">
        <f t="shared" si="1"/>
        <v>81</v>
      </c>
      <c r="E63" s="54">
        <v>73</v>
      </c>
      <c r="F63" s="54">
        <v>31.09</v>
      </c>
      <c r="G63" s="54">
        <v>22.69</v>
      </c>
      <c r="H63" s="54">
        <v>80</v>
      </c>
      <c r="I63" s="54">
        <v>1</v>
      </c>
      <c r="J63" s="54">
        <v>0</v>
      </c>
      <c r="K63" s="54">
        <v>0.99</v>
      </c>
      <c r="L63" s="54">
        <v>0.01</v>
      </c>
      <c r="M63" s="54">
        <v>0</v>
      </c>
      <c r="N63" s="54" t="s">
        <v>913</v>
      </c>
      <c r="O63" s="54">
        <v>22</v>
      </c>
      <c r="P63" s="54">
        <v>0.31</v>
      </c>
      <c r="Q63" s="54">
        <v>6.93</v>
      </c>
      <c r="R63" s="54" t="s">
        <v>1409</v>
      </c>
      <c r="S63" s="54" t="s">
        <v>915</v>
      </c>
      <c r="T63" s="54">
        <v>19</v>
      </c>
      <c r="U63" s="54">
        <v>0.33</v>
      </c>
      <c r="V63" s="54">
        <v>6.3</v>
      </c>
      <c r="W63" s="54" t="s">
        <v>1410</v>
      </c>
      <c r="X63" s="54" t="s">
        <v>912</v>
      </c>
      <c r="Y63" s="54">
        <v>12</v>
      </c>
      <c r="Z63" s="54">
        <v>0.28999999999999998</v>
      </c>
      <c r="AA63" s="54">
        <v>3.42</v>
      </c>
      <c r="AB63" s="54" t="s">
        <v>1411</v>
      </c>
      <c r="AC63" s="54" t="s">
        <v>914</v>
      </c>
      <c r="AD63" s="54">
        <v>20</v>
      </c>
      <c r="AE63" s="54">
        <v>0.3</v>
      </c>
      <c r="AF63" s="54">
        <v>6.05</v>
      </c>
      <c r="AG63" s="54" t="s">
        <v>1411</v>
      </c>
    </row>
    <row r="64" spans="1:33" x14ac:dyDescent="0.25">
      <c r="A64" s="54" t="str">
        <f t="shared" si="0"/>
        <v>6001</v>
      </c>
      <c r="B64" s="54" t="s">
        <v>1408</v>
      </c>
      <c r="C64" s="54" t="s">
        <v>1284</v>
      </c>
      <c r="D64" s="54">
        <f t="shared" si="1"/>
        <v>315</v>
      </c>
      <c r="E64" s="54">
        <v>73</v>
      </c>
      <c r="F64" s="54">
        <v>43.75</v>
      </c>
      <c r="G64" s="54">
        <v>31.94</v>
      </c>
      <c r="H64" s="54">
        <v>284</v>
      </c>
      <c r="I64" s="54">
        <v>31</v>
      </c>
      <c r="J64" s="54">
        <v>0</v>
      </c>
      <c r="K64" s="54">
        <v>0.9</v>
      </c>
      <c r="L64" s="54">
        <v>0.1</v>
      </c>
      <c r="M64" s="54">
        <v>0</v>
      </c>
      <c r="N64" s="54" t="s">
        <v>913</v>
      </c>
      <c r="O64" s="54">
        <v>22</v>
      </c>
      <c r="P64" s="54">
        <v>0.44</v>
      </c>
      <c r="Q64" s="54">
        <v>9.7200000000000006</v>
      </c>
      <c r="R64" s="54" t="s">
        <v>1409</v>
      </c>
      <c r="S64" s="54" t="s">
        <v>915</v>
      </c>
      <c r="T64" s="54">
        <v>19</v>
      </c>
      <c r="U64" s="54">
        <v>0.45</v>
      </c>
      <c r="V64" s="54">
        <v>8.48</v>
      </c>
      <c r="W64" s="54" t="s">
        <v>1410</v>
      </c>
      <c r="X64" s="54" t="s">
        <v>912</v>
      </c>
      <c r="Y64" s="54">
        <v>12</v>
      </c>
      <c r="Z64" s="54">
        <v>0.44</v>
      </c>
      <c r="AA64" s="54">
        <v>5.31</v>
      </c>
      <c r="AB64" s="54" t="s">
        <v>1411</v>
      </c>
      <c r="AC64" s="54" t="s">
        <v>914</v>
      </c>
      <c r="AD64" s="54">
        <v>20</v>
      </c>
      <c r="AE64" s="54">
        <v>0.42</v>
      </c>
      <c r="AF64" s="54">
        <v>8.42</v>
      </c>
      <c r="AG64" s="54" t="s">
        <v>1411</v>
      </c>
    </row>
    <row r="65" spans="1:33" x14ac:dyDescent="0.25">
      <c r="A65" s="54" t="str">
        <f t="shared" si="0"/>
        <v>6004</v>
      </c>
      <c r="B65" s="54" t="s">
        <v>1408</v>
      </c>
      <c r="C65" s="54" t="s">
        <v>1285</v>
      </c>
      <c r="D65" s="54">
        <f t="shared" si="1"/>
        <v>48</v>
      </c>
      <c r="E65" s="54">
        <v>73</v>
      </c>
      <c r="F65" s="54">
        <v>45.69</v>
      </c>
      <c r="G65" s="54">
        <v>33.35</v>
      </c>
      <c r="H65" s="54">
        <v>46</v>
      </c>
      <c r="I65" s="54">
        <v>2</v>
      </c>
      <c r="J65" s="54">
        <v>0</v>
      </c>
      <c r="K65" s="54">
        <v>0.96</v>
      </c>
      <c r="L65" s="54">
        <v>0.04</v>
      </c>
      <c r="M65" s="54">
        <v>0</v>
      </c>
      <c r="N65" s="54" t="s">
        <v>913</v>
      </c>
      <c r="O65" s="54">
        <v>22</v>
      </c>
      <c r="P65" s="54">
        <v>0.49</v>
      </c>
      <c r="Q65" s="54">
        <v>10.77</v>
      </c>
      <c r="R65" s="54" t="s">
        <v>1409</v>
      </c>
      <c r="S65" s="54" t="s">
        <v>915</v>
      </c>
      <c r="T65" s="54">
        <v>19</v>
      </c>
      <c r="U65" s="54">
        <v>0.38</v>
      </c>
      <c r="V65" s="54">
        <v>7.21</v>
      </c>
      <c r="W65" s="54" t="s">
        <v>1410</v>
      </c>
      <c r="X65" s="54" t="s">
        <v>912</v>
      </c>
      <c r="Y65" s="54">
        <v>12</v>
      </c>
      <c r="Z65" s="54">
        <v>0.45</v>
      </c>
      <c r="AA65" s="54">
        <v>5.35</v>
      </c>
      <c r="AB65" s="54" t="s">
        <v>1411</v>
      </c>
      <c r="AC65" s="54" t="s">
        <v>914</v>
      </c>
      <c r="AD65" s="54">
        <v>20</v>
      </c>
      <c r="AE65" s="54">
        <v>0.5</v>
      </c>
      <c r="AF65" s="54">
        <v>10.02</v>
      </c>
      <c r="AG65" s="54" t="s">
        <v>1411</v>
      </c>
    </row>
    <row r="66" spans="1:33" x14ac:dyDescent="0.25">
      <c r="A66" s="54" t="str">
        <f t="shared" si="0"/>
        <v>6006</v>
      </c>
      <c r="B66" s="54" t="s">
        <v>1408</v>
      </c>
      <c r="C66" s="54" t="s">
        <v>1286</v>
      </c>
      <c r="D66" s="54">
        <f t="shared" si="1"/>
        <v>103</v>
      </c>
      <c r="E66" s="54">
        <v>73</v>
      </c>
      <c r="F66" s="54">
        <v>56.12</v>
      </c>
      <c r="G66" s="54">
        <v>40.97</v>
      </c>
      <c r="H66" s="54">
        <v>82</v>
      </c>
      <c r="I66" s="54">
        <v>21</v>
      </c>
      <c r="J66" s="54">
        <v>0</v>
      </c>
      <c r="K66" s="54">
        <v>0.8</v>
      </c>
      <c r="L66" s="54">
        <v>0.2</v>
      </c>
      <c r="M66" s="54">
        <v>0</v>
      </c>
      <c r="N66" s="54" t="s">
        <v>913</v>
      </c>
      <c r="O66" s="54">
        <v>22</v>
      </c>
      <c r="P66" s="54">
        <v>0.57999999999999996</v>
      </c>
      <c r="Q66" s="54">
        <v>12.71</v>
      </c>
      <c r="R66" s="54" t="s">
        <v>1409</v>
      </c>
      <c r="S66" s="54" t="s">
        <v>915</v>
      </c>
      <c r="T66" s="54">
        <v>19</v>
      </c>
      <c r="U66" s="54">
        <v>0.56000000000000005</v>
      </c>
      <c r="V66" s="54">
        <v>10.55</v>
      </c>
      <c r="W66" s="54" t="s">
        <v>1410</v>
      </c>
      <c r="X66" s="54" t="s">
        <v>912</v>
      </c>
      <c r="Y66" s="54">
        <v>12</v>
      </c>
      <c r="Z66" s="54">
        <v>0.56000000000000005</v>
      </c>
      <c r="AA66" s="54">
        <v>6.76</v>
      </c>
      <c r="AB66" s="54" t="s">
        <v>1411</v>
      </c>
      <c r="AC66" s="54" t="s">
        <v>914</v>
      </c>
      <c r="AD66" s="54">
        <v>20</v>
      </c>
      <c r="AE66" s="54">
        <v>0.55000000000000004</v>
      </c>
      <c r="AF66" s="54">
        <v>10.95</v>
      </c>
      <c r="AG66" s="54" t="s">
        <v>1411</v>
      </c>
    </row>
    <row r="67" spans="1:33" x14ac:dyDescent="0.25">
      <c r="A67" s="54" t="str">
        <f t="shared" si="0"/>
        <v>6009</v>
      </c>
      <c r="B67" s="54" t="s">
        <v>1408</v>
      </c>
      <c r="C67" s="54" t="s">
        <v>1287</v>
      </c>
      <c r="D67" s="54">
        <f t="shared" si="1"/>
        <v>98</v>
      </c>
      <c r="E67" s="54">
        <v>73</v>
      </c>
      <c r="F67" s="54">
        <v>37.619999999999997</v>
      </c>
      <c r="G67" s="54">
        <v>27.46</v>
      </c>
      <c r="H67" s="54">
        <v>96</v>
      </c>
      <c r="I67" s="54">
        <v>2</v>
      </c>
      <c r="J67" s="54">
        <v>0</v>
      </c>
      <c r="K67" s="54">
        <v>0.98</v>
      </c>
      <c r="L67" s="54">
        <v>0.02</v>
      </c>
      <c r="M67" s="54">
        <v>0</v>
      </c>
      <c r="N67" s="54" t="s">
        <v>913</v>
      </c>
      <c r="O67" s="54">
        <v>22</v>
      </c>
      <c r="P67" s="54">
        <v>0.4</v>
      </c>
      <c r="Q67" s="54">
        <v>8.85</v>
      </c>
      <c r="R67" s="54" t="s">
        <v>1409</v>
      </c>
      <c r="S67" s="54" t="s">
        <v>915</v>
      </c>
      <c r="T67" s="54">
        <v>19</v>
      </c>
      <c r="U67" s="54">
        <v>0.35</v>
      </c>
      <c r="V67" s="54">
        <v>6.61</v>
      </c>
      <c r="W67" s="54" t="s">
        <v>1410</v>
      </c>
      <c r="X67" s="54" t="s">
        <v>912</v>
      </c>
      <c r="Y67" s="54">
        <v>12</v>
      </c>
      <c r="Z67" s="54">
        <v>0.37</v>
      </c>
      <c r="AA67" s="54">
        <v>4.47</v>
      </c>
      <c r="AB67" s="54" t="s">
        <v>1411</v>
      </c>
      <c r="AC67" s="54" t="s">
        <v>914</v>
      </c>
      <c r="AD67" s="54">
        <v>20</v>
      </c>
      <c r="AE67" s="54">
        <v>0.38</v>
      </c>
      <c r="AF67" s="54">
        <v>7.53</v>
      </c>
      <c r="AG67" s="54" t="s">
        <v>1411</v>
      </c>
    </row>
    <row r="68" spans="1:33" x14ac:dyDescent="0.25">
      <c r="A68" s="54" t="str">
        <f t="shared" ref="A68:A131" si="2">LEFT(C68,4)</f>
        <v>6011</v>
      </c>
      <c r="B68" s="54" t="s">
        <v>1408</v>
      </c>
      <c r="C68" s="54" t="s">
        <v>1288</v>
      </c>
      <c r="D68" s="54">
        <f t="shared" ref="D68:D131" si="3">SUM(H68:J68)</f>
        <v>115</v>
      </c>
      <c r="E68" s="54">
        <v>73</v>
      </c>
      <c r="F68" s="54">
        <v>31.16</v>
      </c>
      <c r="G68" s="54">
        <v>22.75</v>
      </c>
      <c r="H68" s="54">
        <v>114</v>
      </c>
      <c r="I68" s="54">
        <v>1</v>
      </c>
      <c r="J68" s="54">
        <v>0</v>
      </c>
      <c r="K68" s="54">
        <v>0.99</v>
      </c>
      <c r="L68" s="54">
        <v>0.01</v>
      </c>
      <c r="M68" s="54">
        <v>0</v>
      </c>
      <c r="N68" s="54" t="s">
        <v>913</v>
      </c>
      <c r="O68" s="54">
        <v>22</v>
      </c>
      <c r="P68" s="54">
        <v>0.32</v>
      </c>
      <c r="Q68" s="54">
        <v>7.1</v>
      </c>
      <c r="R68" s="54" t="s">
        <v>1409</v>
      </c>
      <c r="S68" s="54" t="s">
        <v>915</v>
      </c>
      <c r="T68" s="54">
        <v>19</v>
      </c>
      <c r="U68" s="54">
        <v>0.3</v>
      </c>
      <c r="V68" s="54">
        <v>5.76</v>
      </c>
      <c r="W68" s="54" t="s">
        <v>1410</v>
      </c>
      <c r="X68" s="54" t="s">
        <v>912</v>
      </c>
      <c r="Y68" s="54">
        <v>12</v>
      </c>
      <c r="Z68" s="54">
        <v>0.32</v>
      </c>
      <c r="AA68" s="54">
        <v>3.83</v>
      </c>
      <c r="AB68" s="54" t="s">
        <v>1411</v>
      </c>
      <c r="AC68" s="54" t="s">
        <v>914</v>
      </c>
      <c r="AD68" s="54">
        <v>20</v>
      </c>
      <c r="AE68" s="54">
        <v>0.3</v>
      </c>
      <c r="AF68" s="54">
        <v>6.06</v>
      </c>
      <c r="AG68" s="54" t="s">
        <v>1411</v>
      </c>
    </row>
    <row r="69" spans="1:33" x14ac:dyDescent="0.25">
      <c r="A69" s="54" t="str">
        <f t="shared" si="2"/>
        <v>6012</v>
      </c>
      <c r="B69" s="54" t="s">
        <v>1408</v>
      </c>
      <c r="C69" s="54" t="s">
        <v>1289</v>
      </c>
      <c r="D69" s="54">
        <f t="shared" si="3"/>
        <v>219</v>
      </c>
      <c r="E69" s="54">
        <v>73</v>
      </c>
      <c r="F69" s="54">
        <v>36.94</v>
      </c>
      <c r="G69" s="54">
        <v>26.97</v>
      </c>
      <c r="H69" s="54">
        <v>218</v>
      </c>
      <c r="I69" s="54">
        <v>1</v>
      </c>
      <c r="J69" s="54">
        <v>0</v>
      </c>
      <c r="K69" s="54">
        <v>1</v>
      </c>
      <c r="L69" s="54">
        <v>0</v>
      </c>
      <c r="M69" s="54">
        <v>0</v>
      </c>
      <c r="N69" s="54" t="s">
        <v>913</v>
      </c>
      <c r="O69" s="54">
        <v>22</v>
      </c>
      <c r="P69" s="54">
        <v>0.4</v>
      </c>
      <c r="Q69" s="54">
        <v>8.7899999999999991</v>
      </c>
      <c r="R69" s="54" t="s">
        <v>1409</v>
      </c>
      <c r="S69" s="54" t="s">
        <v>915</v>
      </c>
      <c r="T69" s="54">
        <v>19</v>
      </c>
      <c r="U69" s="54">
        <v>0.36</v>
      </c>
      <c r="V69" s="54">
        <v>6.86</v>
      </c>
      <c r="W69" s="54" t="s">
        <v>1410</v>
      </c>
      <c r="X69" s="54" t="s">
        <v>912</v>
      </c>
      <c r="Y69" s="54">
        <v>12</v>
      </c>
      <c r="Z69" s="54">
        <v>0.35</v>
      </c>
      <c r="AA69" s="54">
        <v>4.22</v>
      </c>
      <c r="AB69" s="54" t="s">
        <v>1411</v>
      </c>
      <c r="AC69" s="54" t="s">
        <v>914</v>
      </c>
      <c r="AD69" s="54">
        <v>20</v>
      </c>
      <c r="AE69" s="54">
        <v>0.36</v>
      </c>
      <c r="AF69" s="54">
        <v>7.1</v>
      </c>
      <c r="AG69" s="54" t="s">
        <v>1411</v>
      </c>
    </row>
    <row r="70" spans="1:33" x14ac:dyDescent="0.25">
      <c r="A70" s="54" t="str">
        <f t="shared" si="2"/>
        <v>6014</v>
      </c>
      <c r="B70" s="54" t="s">
        <v>1408</v>
      </c>
      <c r="C70" s="54" t="s">
        <v>1290</v>
      </c>
      <c r="D70" s="54">
        <f t="shared" si="3"/>
        <v>129</v>
      </c>
      <c r="E70" s="54">
        <v>73</v>
      </c>
      <c r="F70" s="54">
        <v>33.79</v>
      </c>
      <c r="G70" s="54">
        <v>24.67</v>
      </c>
      <c r="H70" s="54">
        <v>129</v>
      </c>
      <c r="I70" s="54">
        <v>0</v>
      </c>
      <c r="J70" s="54">
        <v>0</v>
      </c>
      <c r="K70" s="54">
        <v>1</v>
      </c>
      <c r="L70" s="54">
        <v>0</v>
      </c>
      <c r="M70" s="54">
        <v>0</v>
      </c>
      <c r="N70" s="54" t="s">
        <v>913</v>
      </c>
      <c r="O70" s="54">
        <v>22</v>
      </c>
      <c r="P70" s="54">
        <v>0.33</v>
      </c>
      <c r="Q70" s="54">
        <v>7.36</v>
      </c>
      <c r="R70" s="54" t="s">
        <v>1409</v>
      </c>
      <c r="S70" s="54" t="s">
        <v>915</v>
      </c>
      <c r="T70" s="54">
        <v>19</v>
      </c>
      <c r="U70" s="54">
        <v>0.34</v>
      </c>
      <c r="V70" s="54">
        <v>6.48</v>
      </c>
      <c r="W70" s="54" t="s">
        <v>1410</v>
      </c>
      <c r="X70" s="54" t="s">
        <v>912</v>
      </c>
      <c r="Y70" s="54">
        <v>12</v>
      </c>
      <c r="Z70" s="54">
        <v>0.35</v>
      </c>
      <c r="AA70" s="54">
        <v>4.17</v>
      </c>
      <c r="AB70" s="54" t="s">
        <v>1411</v>
      </c>
      <c r="AC70" s="54" t="s">
        <v>914</v>
      </c>
      <c r="AD70" s="54">
        <v>20</v>
      </c>
      <c r="AE70" s="54">
        <v>0.33</v>
      </c>
      <c r="AF70" s="54">
        <v>6.66</v>
      </c>
      <c r="AG70" s="54" t="s">
        <v>1411</v>
      </c>
    </row>
    <row r="71" spans="1:33" x14ac:dyDescent="0.25">
      <c r="A71" s="54" t="str">
        <f t="shared" si="2"/>
        <v>6015</v>
      </c>
      <c r="B71" s="54" t="s">
        <v>1408</v>
      </c>
      <c r="C71" s="54" t="s">
        <v>1291</v>
      </c>
      <c r="D71" s="54">
        <f t="shared" si="3"/>
        <v>89</v>
      </c>
      <c r="E71" s="54">
        <v>73</v>
      </c>
      <c r="F71" s="54">
        <v>34.020000000000003</v>
      </c>
      <c r="G71" s="54">
        <v>24.83</v>
      </c>
      <c r="H71" s="54">
        <v>89</v>
      </c>
      <c r="I71" s="54">
        <v>0</v>
      </c>
      <c r="J71" s="54">
        <v>0</v>
      </c>
      <c r="K71" s="54">
        <v>1</v>
      </c>
      <c r="L71" s="54">
        <v>0</v>
      </c>
      <c r="M71" s="54">
        <v>0</v>
      </c>
      <c r="N71" s="54" t="s">
        <v>913</v>
      </c>
      <c r="O71" s="54">
        <v>22</v>
      </c>
      <c r="P71" s="54">
        <v>0.35</v>
      </c>
      <c r="Q71" s="54">
        <v>7.76</v>
      </c>
      <c r="R71" s="54" t="s">
        <v>1409</v>
      </c>
      <c r="S71" s="54" t="s">
        <v>915</v>
      </c>
      <c r="T71" s="54">
        <v>19</v>
      </c>
      <c r="U71" s="54">
        <v>0.33</v>
      </c>
      <c r="V71" s="54">
        <v>6.26</v>
      </c>
      <c r="W71" s="54" t="s">
        <v>1410</v>
      </c>
      <c r="X71" s="54" t="s">
        <v>912</v>
      </c>
      <c r="Y71" s="54">
        <v>12</v>
      </c>
      <c r="Z71" s="54">
        <v>0.31</v>
      </c>
      <c r="AA71" s="54">
        <v>3.66</v>
      </c>
      <c r="AB71" s="54" t="s">
        <v>1411</v>
      </c>
      <c r="AC71" s="54" t="s">
        <v>914</v>
      </c>
      <c r="AD71" s="54">
        <v>20</v>
      </c>
      <c r="AE71" s="54">
        <v>0.36</v>
      </c>
      <c r="AF71" s="54">
        <v>7.15</v>
      </c>
      <c r="AG71" s="54" t="s">
        <v>1411</v>
      </c>
    </row>
    <row r="72" spans="1:33" x14ac:dyDescent="0.25">
      <c r="A72" s="54" t="str">
        <f t="shared" si="2"/>
        <v>6020</v>
      </c>
      <c r="B72" s="54" t="s">
        <v>1408</v>
      </c>
      <c r="C72" s="54" t="s">
        <v>1292</v>
      </c>
      <c r="D72" s="54">
        <f t="shared" si="3"/>
        <v>175</v>
      </c>
      <c r="E72" s="54">
        <v>73</v>
      </c>
      <c r="F72" s="54">
        <v>35.49</v>
      </c>
      <c r="G72" s="54">
        <v>25.91</v>
      </c>
      <c r="H72" s="54">
        <v>174</v>
      </c>
      <c r="I72" s="54">
        <v>1</v>
      </c>
      <c r="J72" s="54">
        <v>0</v>
      </c>
      <c r="K72" s="54">
        <v>0.99</v>
      </c>
      <c r="L72" s="54">
        <v>0.01</v>
      </c>
      <c r="M72" s="54">
        <v>0</v>
      </c>
      <c r="N72" s="54" t="s">
        <v>913</v>
      </c>
      <c r="O72" s="54">
        <v>22</v>
      </c>
      <c r="P72" s="54">
        <v>0.37</v>
      </c>
      <c r="Q72" s="54">
        <v>8.16</v>
      </c>
      <c r="R72" s="54" t="s">
        <v>1409</v>
      </c>
      <c r="S72" s="54" t="s">
        <v>915</v>
      </c>
      <c r="T72" s="54">
        <v>19</v>
      </c>
      <c r="U72" s="54">
        <v>0.34</v>
      </c>
      <c r="V72" s="54">
        <v>6.55</v>
      </c>
      <c r="W72" s="54" t="s">
        <v>1410</v>
      </c>
      <c r="X72" s="54" t="s">
        <v>912</v>
      </c>
      <c r="Y72" s="54">
        <v>12</v>
      </c>
      <c r="Z72" s="54">
        <v>0.34</v>
      </c>
      <c r="AA72" s="54">
        <v>4.07</v>
      </c>
      <c r="AB72" s="54" t="s">
        <v>1411</v>
      </c>
      <c r="AC72" s="54" t="s">
        <v>914</v>
      </c>
      <c r="AD72" s="54">
        <v>20</v>
      </c>
      <c r="AE72" s="54">
        <v>0.36</v>
      </c>
      <c r="AF72" s="54">
        <v>7.13</v>
      </c>
      <c r="AG72" s="54" t="s">
        <v>1411</v>
      </c>
    </row>
    <row r="73" spans="1:33" x14ac:dyDescent="0.25">
      <c r="A73" s="54" t="str">
        <f t="shared" si="2"/>
        <v>6021</v>
      </c>
      <c r="B73" s="54" t="s">
        <v>1408</v>
      </c>
      <c r="C73" s="54" t="s">
        <v>1293</v>
      </c>
      <c r="D73" s="54">
        <f t="shared" si="3"/>
        <v>364</v>
      </c>
      <c r="E73" s="54">
        <v>73</v>
      </c>
      <c r="F73" s="54">
        <v>39.78</v>
      </c>
      <c r="G73" s="54">
        <v>29.04</v>
      </c>
      <c r="H73" s="54">
        <v>350</v>
      </c>
      <c r="I73" s="54">
        <v>14</v>
      </c>
      <c r="J73" s="54">
        <v>0</v>
      </c>
      <c r="K73" s="54">
        <v>0.96</v>
      </c>
      <c r="L73" s="54">
        <v>0.04</v>
      </c>
      <c r="M73" s="54">
        <v>0</v>
      </c>
      <c r="N73" s="54" t="s">
        <v>913</v>
      </c>
      <c r="O73" s="54">
        <v>22</v>
      </c>
      <c r="P73" s="54">
        <v>0.41</v>
      </c>
      <c r="Q73" s="54">
        <v>9.1199999999999992</v>
      </c>
      <c r="R73" s="54" t="s">
        <v>1409</v>
      </c>
      <c r="S73" s="54" t="s">
        <v>915</v>
      </c>
      <c r="T73" s="54">
        <v>19</v>
      </c>
      <c r="U73" s="54">
        <v>0.39</v>
      </c>
      <c r="V73" s="54">
        <v>7.41</v>
      </c>
      <c r="W73" s="54" t="s">
        <v>1410</v>
      </c>
      <c r="X73" s="54" t="s">
        <v>912</v>
      </c>
      <c r="Y73" s="54">
        <v>12</v>
      </c>
      <c r="Z73" s="54">
        <v>0.39</v>
      </c>
      <c r="AA73" s="54">
        <v>4.68</v>
      </c>
      <c r="AB73" s="54" t="s">
        <v>1411</v>
      </c>
      <c r="AC73" s="54" t="s">
        <v>914</v>
      </c>
      <c r="AD73" s="54">
        <v>20</v>
      </c>
      <c r="AE73" s="54">
        <v>0.39</v>
      </c>
      <c r="AF73" s="54">
        <v>7.82</v>
      </c>
      <c r="AG73" s="54" t="s">
        <v>1411</v>
      </c>
    </row>
    <row r="74" spans="1:33" x14ac:dyDescent="0.25">
      <c r="A74" s="54" t="str">
        <f t="shared" si="2"/>
        <v>6022</v>
      </c>
      <c r="B74" s="54" t="s">
        <v>1408</v>
      </c>
      <c r="C74" s="54" t="s">
        <v>1294</v>
      </c>
      <c r="D74" s="54">
        <f t="shared" si="3"/>
        <v>118</v>
      </c>
      <c r="E74" s="54">
        <v>73</v>
      </c>
      <c r="F74" s="54">
        <v>41.88</v>
      </c>
      <c r="G74" s="54">
        <v>30.57</v>
      </c>
      <c r="H74" s="54">
        <v>118</v>
      </c>
      <c r="I74" s="54">
        <v>0</v>
      </c>
      <c r="J74" s="54">
        <v>0</v>
      </c>
      <c r="K74" s="54">
        <v>1</v>
      </c>
      <c r="L74" s="54">
        <v>0</v>
      </c>
      <c r="M74" s="54">
        <v>0</v>
      </c>
      <c r="N74" s="54" t="s">
        <v>913</v>
      </c>
      <c r="O74" s="54">
        <v>22</v>
      </c>
      <c r="P74" s="54">
        <v>0.42</v>
      </c>
      <c r="Q74" s="54">
        <v>9.31</v>
      </c>
      <c r="R74" s="54" t="s">
        <v>1409</v>
      </c>
      <c r="S74" s="54" t="s">
        <v>915</v>
      </c>
      <c r="T74" s="54">
        <v>19</v>
      </c>
      <c r="U74" s="54">
        <v>0.39</v>
      </c>
      <c r="V74" s="54">
        <v>7.39</v>
      </c>
      <c r="W74" s="54" t="s">
        <v>1410</v>
      </c>
      <c r="X74" s="54" t="s">
        <v>912</v>
      </c>
      <c r="Y74" s="54">
        <v>12</v>
      </c>
      <c r="Z74" s="54">
        <v>0.42</v>
      </c>
      <c r="AA74" s="54">
        <v>5.01</v>
      </c>
      <c r="AB74" s="54" t="s">
        <v>1411</v>
      </c>
      <c r="AC74" s="54" t="s">
        <v>914</v>
      </c>
      <c r="AD74" s="54">
        <v>20</v>
      </c>
      <c r="AE74" s="54">
        <v>0.44</v>
      </c>
      <c r="AF74" s="54">
        <v>8.86</v>
      </c>
      <c r="AG74" s="54" t="s">
        <v>1411</v>
      </c>
    </row>
    <row r="75" spans="1:33" x14ac:dyDescent="0.25">
      <c r="A75" s="54" t="str">
        <f t="shared" si="2"/>
        <v>6023</v>
      </c>
      <c r="B75" s="54" t="s">
        <v>1408</v>
      </c>
      <c r="C75" s="54" t="s">
        <v>1295</v>
      </c>
      <c r="D75" s="54">
        <f t="shared" si="3"/>
        <v>248</v>
      </c>
      <c r="E75" s="54">
        <v>73</v>
      </c>
      <c r="F75" s="54">
        <v>37.57</v>
      </c>
      <c r="G75" s="54">
        <v>27.42</v>
      </c>
      <c r="H75" s="54">
        <v>247</v>
      </c>
      <c r="I75" s="54">
        <v>1</v>
      </c>
      <c r="J75" s="54">
        <v>0</v>
      </c>
      <c r="K75" s="54">
        <v>1</v>
      </c>
      <c r="L75" s="54">
        <v>0</v>
      </c>
      <c r="M75" s="54">
        <v>0</v>
      </c>
      <c r="N75" s="54" t="s">
        <v>913</v>
      </c>
      <c r="O75" s="54">
        <v>22</v>
      </c>
      <c r="P75" s="54">
        <v>0.39</v>
      </c>
      <c r="Q75" s="54">
        <v>8.6300000000000008</v>
      </c>
      <c r="R75" s="54" t="s">
        <v>1409</v>
      </c>
      <c r="S75" s="54" t="s">
        <v>915</v>
      </c>
      <c r="T75" s="54">
        <v>19</v>
      </c>
      <c r="U75" s="54">
        <v>0.35</v>
      </c>
      <c r="V75" s="54">
        <v>6.59</v>
      </c>
      <c r="W75" s="54" t="s">
        <v>1410</v>
      </c>
      <c r="X75" s="54" t="s">
        <v>912</v>
      </c>
      <c r="Y75" s="54">
        <v>12</v>
      </c>
      <c r="Z75" s="54">
        <v>0.38</v>
      </c>
      <c r="AA75" s="54">
        <v>4.58</v>
      </c>
      <c r="AB75" s="54" t="s">
        <v>1411</v>
      </c>
      <c r="AC75" s="54" t="s">
        <v>914</v>
      </c>
      <c r="AD75" s="54">
        <v>20</v>
      </c>
      <c r="AE75" s="54">
        <v>0.38</v>
      </c>
      <c r="AF75" s="54">
        <v>7.63</v>
      </c>
      <c r="AG75" s="54" t="s">
        <v>1411</v>
      </c>
    </row>
    <row r="76" spans="1:33" x14ac:dyDescent="0.25">
      <c r="A76" s="54" t="str">
        <f t="shared" si="2"/>
        <v>6030</v>
      </c>
      <c r="B76" s="54" t="s">
        <v>1408</v>
      </c>
      <c r="C76" s="54" t="s">
        <v>1296</v>
      </c>
      <c r="D76" s="54">
        <f t="shared" si="3"/>
        <v>408</v>
      </c>
      <c r="E76" s="54">
        <v>73</v>
      </c>
      <c r="F76" s="54">
        <v>44.03</v>
      </c>
      <c r="G76" s="54">
        <v>32.14</v>
      </c>
      <c r="H76" s="54">
        <v>383</v>
      </c>
      <c r="I76" s="54">
        <v>25</v>
      </c>
      <c r="J76" s="54">
        <v>0</v>
      </c>
      <c r="K76" s="54">
        <v>0.94</v>
      </c>
      <c r="L76" s="54">
        <v>0.06</v>
      </c>
      <c r="M76" s="54">
        <v>0</v>
      </c>
      <c r="N76" s="54" t="s">
        <v>913</v>
      </c>
      <c r="O76" s="54">
        <v>22</v>
      </c>
      <c r="P76" s="54">
        <v>0.45</v>
      </c>
      <c r="Q76" s="54">
        <v>9.99</v>
      </c>
      <c r="R76" s="54" t="s">
        <v>1409</v>
      </c>
      <c r="S76" s="54" t="s">
        <v>915</v>
      </c>
      <c r="T76" s="54">
        <v>19</v>
      </c>
      <c r="U76" s="54">
        <v>0.44</v>
      </c>
      <c r="V76" s="54">
        <v>8.3000000000000007</v>
      </c>
      <c r="W76" s="54" t="s">
        <v>1410</v>
      </c>
      <c r="X76" s="54" t="s">
        <v>912</v>
      </c>
      <c r="Y76" s="54">
        <v>12</v>
      </c>
      <c r="Z76" s="54">
        <v>0.43</v>
      </c>
      <c r="AA76" s="54">
        <v>5.15</v>
      </c>
      <c r="AB76" s="54" t="s">
        <v>1411</v>
      </c>
      <c r="AC76" s="54" t="s">
        <v>914</v>
      </c>
      <c r="AD76" s="54">
        <v>20</v>
      </c>
      <c r="AE76" s="54">
        <v>0.44</v>
      </c>
      <c r="AF76" s="54">
        <v>8.6999999999999993</v>
      </c>
      <c r="AG76" s="54" t="s">
        <v>1411</v>
      </c>
    </row>
    <row r="77" spans="1:33" x14ac:dyDescent="0.25">
      <c r="A77" s="54" t="str">
        <f t="shared" si="2"/>
        <v>6031</v>
      </c>
      <c r="B77" s="54" t="s">
        <v>1408</v>
      </c>
      <c r="C77" s="54" t="s">
        <v>1297</v>
      </c>
      <c r="D77" s="54">
        <f t="shared" si="3"/>
        <v>78</v>
      </c>
      <c r="E77" s="54">
        <v>73</v>
      </c>
      <c r="F77" s="54">
        <v>29.47</v>
      </c>
      <c r="G77" s="54">
        <v>21.51</v>
      </c>
      <c r="H77" s="54">
        <v>78</v>
      </c>
      <c r="I77" s="54">
        <v>0</v>
      </c>
      <c r="J77" s="54">
        <v>0</v>
      </c>
      <c r="K77" s="54">
        <v>1</v>
      </c>
      <c r="L77" s="54">
        <v>0</v>
      </c>
      <c r="M77" s="54">
        <v>0</v>
      </c>
      <c r="N77" s="54" t="s">
        <v>913</v>
      </c>
      <c r="O77" s="54">
        <v>22</v>
      </c>
      <c r="P77" s="54">
        <v>0.3</v>
      </c>
      <c r="Q77" s="54">
        <v>6.67</v>
      </c>
      <c r="R77" s="54" t="s">
        <v>1409</v>
      </c>
      <c r="S77" s="54" t="s">
        <v>915</v>
      </c>
      <c r="T77" s="54">
        <v>19</v>
      </c>
      <c r="U77" s="54">
        <v>0.31</v>
      </c>
      <c r="V77" s="54">
        <v>5.79</v>
      </c>
      <c r="W77" s="54" t="s">
        <v>1410</v>
      </c>
      <c r="X77" s="54" t="s">
        <v>912</v>
      </c>
      <c r="Y77" s="54">
        <v>12</v>
      </c>
      <c r="Z77" s="54">
        <v>0.3</v>
      </c>
      <c r="AA77" s="54">
        <v>3.55</v>
      </c>
      <c r="AB77" s="54" t="s">
        <v>1411</v>
      </c>
      <c r="AC77" s="54" t="s">
        <v>914</v>
      </c>
      <c r="AD77" s="54">
        <v>20</v>
      </c>
      <c r="AE77" s="54">
        <v>0.28000000000000003</v>
      </c>
      <c r="AF77" s="54">
        <v>5.5</v>
      </c>
      <c r="AG77" s="54" t="s">
        <v>1411</v>
      </c>
    </row>
    <row r="78" spans="1:33" x14ac:dyDescent="0.25">
      <c r="A78" s="54" t="str">
        <f t="shared" si="2"/>
        <v>6033</v>
      </c>
      <c r="B78" s="54" t="s">
        <v>1408</v>
      </c>
      <c r="C78" s="54" t="s">
        <v>1298</v>
      </c>
      <c r="D78" s="54">
        <f t="shared" si="3"/>
        <v>220</v>
      </c>
      <c r="E78" s="54">
        <v>73</v>
      </c>
      <c r="F78" s="54">
        <v>44.22</v>
      </c>
      <c r="G78" s="54">
        <v>32.28</v>
      </c>
      <c r="H78" s="54">
        <v>211</v>
      </c>
      <c r="I78" s="54">
        <v>9</v>
      </c>
      <c r="J78" s="54">
        <v>0</v>
      </c>
      <c r="K78" s="54">
        <v>0.96</v>
      </c>
      <c r="L78" s="54">
        <v>0.04</v>
      </c>
      <c r="M78" s="54">
        <v>0</v>
      </c>
      <c r="N78" s="54" t="s">
        <v>913</v>
      </c>
      <c r="O78" s="54">
        <v>22</v>
      </c>
      <c r="P78" s="54">
        <v>0.46</v>
      </c>
      <c r="Q78" s="54">
        <v>10.01</v>
      </c>
      <c r="R78" s="54" t="s">
        <v>1409</v>
      </c>
      <c r="S78" s="54" t="s">
        <v>915</v>
      </c>
      <c r="T78" s="54">
        <v>19</v>
      </c>
      <c r="U78" s="54">
        <v>0.42</v>
      </c>
      <c r="V78" s="54">
        <v>7.93</v>
      </c>
      <c r="W78" s="54" t="s">
        <v>1410</v>
      </c>
      <c r="X78" s="54" t="s">
        <v>912</v>
      </c>
      <c r="Y78" s="54">
        <v>12</v>
      </c>
      <c r="Z78" s="54">
        <v>0.46</v>
      </c>
      <c r="AA78" s="54">
        <v>5.5</v>
      </c>
      <c r="AB78" s="54" t="s">
        <v>1411</v>
      </c>
      <c r="AC78" s="54" t="s">
        <v>914</v>
      </c>
      <c r="AD78" s="54">
        <v>20</v>
      </c>
      <c r="AE78" s="54">
        <v>0.44</v>
      </c>
      <c r="AF78" s="54">
        <v>8.84</v>
      </c>
      <c r="AG78" s="54" t="s">
        <v>1411</v>
      </c>
    </row>
    <row r="79" spans="1:33" x14ac:dyDescent="0.25">
      <c r="A79" s="54" t="str">
        <f t="shared" si="2"/>
        <v>6040</v>
      </c>
      <c r="B79" s="54" t="s">
        <v>1408</v>
      </c>
      <c r="C79" s="54" t="s">
        <v>1299</v>
      </c>
      <c r="D79" s="54">
        <f t="shared" si="3"/>
        <v>88</v>
      </c>
      <c r="E79" s="54">
        <v>73</v>
      </c>
      <c r="F79" s="54">
        <v>46.93</v>
      </c>
      <c r="G79" s="54">
        <v>34.26</v>
      </c>
      <c r="H79" s="54">
        <v>76</v>
      </c>
      <c r="I79" s="54">
        <v>12</v>
      </c>
      <c r="J79" s="54">
        <v>0</v>
      </c>
      <c r="K79" s="54">
        <v>0.86</v>
      </c>
      <c r="L79" s="54">
        <v>0.14000000000000001</v>
      </c>
      <c r="M79" s="54">
        <v>0</v>
      </c>
      <c r="N79" s="54" t="s">
        <v>913</v>
      </c>
      <c r="O79" s="54">
        <v>22</v>
      </c>
      <c r="P79" s="54">
        <v>0.48</v>
      </c>
      <c r="Q79" s="54">
        <v>10.45</v>
      </c>
      <c r="R79" s="54" t="s">
        <v>1409</v>
      </c>
      <c r="S79" s="54" t="s">
        <v>915</v>
      </c>
      <c r="T79" s="54">
        <v>19</v>
      </c>
      <c r="U79" s="54">
        <v>0.43</v>
      </c>
      <c r="V79" s="54">
        <v>8.1999999999999993</v>
      </c>
      <c r="W79" s="54" t="s">
        <v>1410</v>
      </c>
      <c r="X79" s="54" t="s">
        <v>912</v>
      </c>
      <c r="Y79" s="54">
        <v>12</v>
      </c>
      <c r="Z79" s="54">
        <v>0.48</v>
      </c>
      <c r="AA79" s="54">
        <v>5.75</v>
      </c>
      <c r="AB79" s="54" t="s">
        <v>1411</v>
      </c>
      <c r="AC79" s="54" t="s">
        <v>914</v>
      </c>
      <c r="AD79" s="54">
        <v>20</v>
      </c>
      <c r="AE79" s="54">
        <v>0.49</v>
      </c>
      <c r="AF79" s="54">
        <v>9.85</v>
      </c>
      <c r="AG79" s="54" t="s">
        <v>1411</v>
      </c>
    </row>
    <row r="80" spans="1:33" x14ac:dyDescent="0.25">
      <c r="A80" s="54" t="str">
        <f t="shared" si="2"/>
        <v>6041</v>
      </c>
      <c r="B80" s="54" t="s">
        <v>1408</v>
      </c>
      <c r="C80" s="54" t="s">
        <v>1300</v>
      </c>
      <c r="D80" s="54">
        <f t="shared" si="3"/>
        <v>151</v>
      </c>
      <c r="E80" s="54">
        <v>73</v>
      </c>
      <c r="F80" s="54">
        <v>37.61</v>
      </c>
      <c r="G80" s="54">
        <v>27.45</v>
      </c>
      <c r="H80" s="54">
        <v>146</v>
      </c>
      <c r="I80" s="54">
        <v>5</v>
      </c>
      <c r="J80" s="54">
        <v>0</v>
      </c>
      <c r="K80" s="54">
        <v>0.97</v>
      </c>
      <c r="L80" s="54">
        <v>0.03</v>
      </c>
      <c r="M80" s="54">
        <v>0</v>
      </c>
      <c r="N80" s="54" t="s">
        <v>913</v>
      </c>
      <c r="O80" s="54">
        <v>22</v>
      </c>
      <c r="P80" s="54">
        <v>0.4</v>
      </c>
      <c r="Q80" s="54">
        <v>8.6999999999999993</v>
      </c>
      <c r="R80" s="54" t="s">
        <v>1409</v>
      </c>
      <c r="S80" s="54" t="s">
        <v>915</v>
      </c>
      <c r="T80" s="54">
        <v>19</v>
      </c>
      <c r="U80" s="54">
        <v>0.39</v>
      </c>
      <c r="V80" s="54">
        <v>7.34</v>
      </c>
      <c r="W80" s="54" t="s">
        <v>1410</v>
      </c>
      <c r="X80" s="54" t="s">
        <v>912</v>
      </c>
      <c r="Y80" s="54">
        <v>12</v>
      </c>
      <c r="Z80" s="54">
        <v>0.36</v>
      </c>
      <c r="AA80" s="54">
        <v>4.32</v>
      </c>
      <c r="AB80" s="54" t="s">
        <v>1411</v>
      </c>
      <c r="AC80" s="54" t="s">
        <v>914</v>
      </c>
      <c r="AD80" s="54">
        <v>20</v>
      </c>
      <c r="AE80" s="54">
        <v>0.35</v>
      </c>
      <c r="AF80" s="54">
        <v>7.1</v>
      </c>
      <c r="AG80" s="54" t="s">
        <v>1411</v>
      </c>
    </row>
    <row r="81" spans="1:33" x14ac:dyDescent="0.25">
      <c r="A81" s="54" t="str">
        <f t="shared" si="2"/>
        <v>6042</v>
      </c>
      <c r="B81" s="54" t="s">
        <v>1408</v>
      </c>
      <c r="C81" s="54" t="s">
        <v>1301</v>
      </c>
      <c r="D81" s="54">
        <f t="shared" si="3"/>
        <v>30</v>
      </c>
      <c r="E81" s="54">
        <v>73</v>
      </c>
      <c r="F81" s="54">
        <v>45.85</v>
      </c>
      <c r="G81" s="54">
        <v>33.47</v>
      </c>
      <c r="H81" s="54">
        <v>28</v>
      </c>
      <c r="I81" s="54">
        <v>2</v>
      </c>
      <c r="J81" s="54">
        <v>0</v>
      </c>
      <c r="K81" s="54">
        <v>0.93</v>
      </c>
      <c r="L81" s="54">
        <v>7.0000000000000007E-2</v>
      </c>
      <c r="M81" s="54">
        <v>0</v>
      </c>
      <c r="N81" s="54" t="s">
        <v>913</v>
      </c>
      <c r="O81" s="54">
        <v>22</v>
      </c>
      <c r="P81" s="54">
        <v>0.48</v>
      </c>
      <c r="Q81" s="54">
        <v>10.47</v>
      </c>
      <c r="R81" s="54" t="s">
        <v>1409</v>
      </c>
      <c r="S81" s="54" t="s">
        <v>915</v>
      </c>
      <c r="T81" s="54">
        <v>19</v>
      </c>
      <c r="U81" s="54">
        <v>0.41</v>
      </c>
      <c r="V81" s="54">
        <v>7.83</v>
      </c>
      <c r="W81" s="54" t="s">
        <v>1410</v>
      </c>
      <c r="X81" s="54" t="s">
        <v>912</v>
      </c>
      <c r="Y81" s="54">
        <v>12</v>
      </c>
      <c r="Z81" s="54">
        <v>0.43</v>
      </c>
      <c r="AA81" s="54">
        <v>5.0999999999999996</v>
      </c>
      <c r="AB81" s="54" t="s">
        <v>1411</v>
      </c>
      <c r="AC81" s="54" t="s">
        <v>914</v>
      </c>
      <c r="AD81" s="54">
        <v>20</v>
      </c>
      <c r="AE81" s="54">
        <v>0.5</v>
      </c>
      <c r="AF81" s="54">
        <v>10.07</v>
      </c>
      <c r="AG81" s="54" t="s">
        <v>1411</v>
      </c>
    </row>
    <row r="82" spans="1:33" x14ac:dyDescent="0.25">
      <c r="A82" s="54" t="str">
        <f t="shared" si="2"/>
        <v>6045</v>
      </c>
      <c r="B82" s="54" t="s">
        <v>1408</v>
      </c>
      <c r="C82" s="54" t="s">
        <v>1302</v>
      </c>
      <c r="D82" s="54">
        <f t="shared" si="3"/>
        <v>84</v>
      </c>
      <c r="E82" s="54">
        <v>73</v>
      </c>
      <c r="F82" s="54">
        <v>48.79</v>
      </c>
      <c r="G82" s="54">
        <v>35.619999999999997</v>
      </c>
      <c r="H82" s="54">
        <v>76</v>
      </c>
      <c r="I82" s="54">
        <v>8</v>
      </c>
      <c r="J82" s="54">
        <v>0</v>
      </c>
      <c r="K82" s="54">
        <v>0.9</v>
      </c>
      <c r="L82" s="54">
        <v>0.1</v>
      </c>
      <c r="M82" s="54">
        <v>0</v>
      </c>
      <c r="N82" s="54" t="s">
        <v>913</v>
      </c>
      <c r="O82" s="54">
        <v>22</v>
      </c>
      <c r="P82" s="54">
        <v>0.5</v>
      </c>
      <c r="Q82" s="54">
        <v>10.9</v>
      </c>
      <c r="R82" s="54" t="s">
        <v>1409</v>
      </c>
      <c r="S82" s="54" t="s">
        <v>915</v>
      </c>
      <c r="T82" s="54">
        <v>19</v>
      </c>
      <c r="U82" s="54">
        <v>0.46</v>
      </c>
      <c r="V82" s="54">
        <v>8.74</v>
      </c>
      <c r="W82" s="54" t="s">
        <v>1410</v>
      </c>
      <c r="X82" s="54" t="s">
        <v>912</v>
      </c>
      <c r="Y82" s="54">
        <v>12</v>
      </c>
      <c r="Z82" s="54">
        <v>0.51</v>
      </c>
      <c r="AA82" s="54">
        <v>6.17</v>
      </c>
      <c r="AB82" s="54" t="s">
        <v>1411</v>
      </c>
      <c r="AC82" s="54" t="s">
        <v>914</v>
      </c>
      <c r="AD82" s="54">
        <v>20</v>
      </c>
      <c r="AE82" s="54">
        <v>0.49</v>
      </c>
      <c r="AF82" s="54">
        <v>9.81</v>
      </c>
      <c r="AG82" s="54" t="s">
        <v>1411</v>
      </c>
    </row>
    <row r="83" spans="1:33" x14ac:dyDescent="0.25">
      <c r="A83" s="54" t="str">
        <f t="shared" si="2"/>
        <v>6047</v>
      </c>
      <c r="B83" s="54" t="s">
        <v>1408</v>
      </c>
      <c r="C83" s="54" t="s">
        <v>1303</v>
      </c>
      <c r="D83" s="54">
        <f t="shared" si="3"/>
        <v>41</v>
      </c>
      <c r="E83" s="54">
        <v>73</v>
      </c>
      <c r="F83" s="54">
        <v>47.41</v>
      </c>
      <c r="G83" s="54">
        <v>34.61</v>
      </c>
      <c r="H83" s="54">
        <v>38</v>
      </c>
      <c r="I83" s="54">
        <v>3</v>
      </c>
      <c r="J83" s="54">
        <v>0</v>
      </c>
      <c r="K83" s="54">
        <v>0.93</v>
      </c>
      <c r="L83" s="54">
        <v>7.0000000000000007E-2</v>
      </c>
      <c r="M83" s="54">
        <v>0</v>
      </c>
      <c r="N83" s="54" t="s">
        <v>913</v>
      </c>
      <c r="O83" s="54">
        <v>22</v>
      </c>
      <c r="P83" s="54">
        <v>0.48</v>
      </c>
      <c r="Q83" s="54">
        <v>10.54</v>
      </c>
      <c r="R83" s="54" t="s">
        <v>1409</v>
      </c>
      <c r="S83" s="54" t="s">
        <v>915</v>
      </c>
      <c r="T83" s="54">
        <v>19</v>
      </c>
      <c r="U83" s="54">
        <v>0.43</v>
      </c>
      <c r="V83" s="54">
        <v>8.1999999999999993</v>
      </c>
      <c r="W83" s="54" t="s">
        <v>1410</v>
      </c>
      <c r="X83" s="54" t="s">
        <v>912</v>
      </c>
      <c r="Y83" s="54">
        <v>12</v>
      </c>
      <c r="Z83" s="54">
        <v>0.51</v>
      </c>
      <c r="AA83" s="54">
        <v>6.1</v>
      </c>
      <c r="AB83" s="54" t="s">
        <v>1411</v>
      </c>
      <c r="AC83" s="54" t="s">
        <v>914</v>
      </c>
      <c r="AD83" s="54">
        <v>20</v>
      </c>
      <c r="AE83" s="54">
        <v>0.49</v>
      </c>
      <c r="AF83" s="54">
        <v>9.7799999999999994</v>
      </c>
      <c r="AG83" s="54" t="s">
        <v>1411</v>
      </c>
    </row>
    <row r="84" spans="1:33" x14ac:dyDescent="0.25">
      <c r="A84" s="54" t="str">
        <f t="shared" si="2"/>
        <v>6051</v>
      </c>
      <c r="B84" s="54" t="s">
        <v>1408</v>
      </c>
      <c r="C84" s="54" t="s">
        <v>1304</v>
      </c>
      <c r="D84" s="54">
        <f t="shared" si="3"/>
        <v>146</v>
      </c>
      <c r="E84" s="54">
        <v>73</v>
      </c>
      <c r="F84" s="54">
        <v>30.97</v>
      </c>
      <c r="G84" s="54">
        <v>22.61</v>
      </c>
      <c r="H84" s="54">
        <v>146</v>
      </c>
      <c r="I84" s="54">
        <v>0</v>
      </c>
      <c r="J84" s="54">
        <v>0</v>
      </c>
      <c r="K84" s="54">
        <v>1</v>
      </c>
      <c r="L84" s="54">
        <v>0</v>
      </c>
      <c r="M84" s="54">
        <v>0</v>
      </c>
      <c r="N84" s="54" t="s">
        <v>913</v>
      </c>
      <c r="O84" s="54">
        <v>22</v>
      </c>
      <c r="P84" s="54">
        <v>0.33</v>
      </c>
      <c r="Q84" s="54">
        <v>7.21</v>
      </c>
      <c r="R84" s="54" t="s">
        <v>1409</v>
      </c>
      <c r="S84" s="54" t="s">
        <v>915</v>
      </c>
      <c r="T84" s="54">
        <v>19</v>
      </c>
      <c r="U84" s="54">
        <v>0.28999999999999998</v>
      </c>
      <c r="V84" s="54">
        <v>5.5</v>
      </c>
      <c r="W84" s="54" t="s">
        <v>1410</v>
      </c>
      <c r="X84" s="54" t="s">
        <v>912</v>
      </c>
      <c r="Y84" s="54">
        <v>12</v>
      </c>
      <c r="Z84" s="54">
        <v>0.3</v>
      </c>
      <c r="AA84" s="54">
        <v>3.66</v>
      </c>
      <c r="AB84" s="54" t="s">
        <v>1411</v>
      </c>
      <c r="AC84" s="54" t="s">
        <v>914</v>
      </c>
      <c r="AD84" s="54">
        <v>20</v>
      </c>
      <c r="AE84" s="54">
        <v>0.31</v>
      </c>
      <c r="AF84" s="54">
        <v>6.25</v>
      </c>
      <c r="AG84" s="54" t="s">
        <v>1411</v>
      </c>
    </row>
    <row r="85" spans="1:33" x14ac:dyDescent="0.25">
      <c r="A85" s="54" t="str">
        <f t="shared" si="2"/>
        <v>6052</v>
      </c>
      <c r="B85" s="54" t="s">
        <v>1408</v>
      </c>
      <c r="C85" s="54" t="s">
        <v>1305</v>
      </c>
      <c r="D85" s="54">
        <f t="shared" si="3"/>
        <v>302</v>
      </c>
      <c r="E85" s="54">
        <v>73</v>
      </c>
      <c r="F85" s="54">
        <v>37.19</v>
      </c>
      <c r="G85" s="54">
        <v>27.15</v>
      </c>
      <c r="H85" s="54">
        <v>295</v>
      </c>
      <c r="I85" s="54">
        <v>7</v>
      </c>
      <c r="J85" s="54">
        <v>0</v>
      </c>
      <c r="K85" s="54">
        <v>0.98</v>
      </c>
      <c r="L85" s="54">
        <v>0.02</v>
      </c>
      <c r="M85" s="54">
        <v>0</v>
      </c>
      <c r="N85" s="54" t="s">
        <v>913</v>
      </c>
      <c r="O85" s="54">
        <v>22</v>
      </c>
      <c r="P85" s="54">
        <v>0.39</v>
      </c>
      <c r="Q85" s="54">
        <v>8.52</v>
      </c>
      <c r="R85" s="54" t="s">
        <v>1409</v>
      </c>
      <c r="S85" s="54" t="s">
        <v>915</v>
      </c>
      <c r="T85" s="54">
        <v>19</v>
      </c>
      <c r="U85" s="54">
        <v>0.35</v>
      </c>
      <c r="V85" s="54">
        <v>6.73</v>
      </c>
      <c r="W85" s="54" t="s">
        <v>1410</v>
      </c>
      <c r="X85" s="54" t="s">
        <v>912</v>
      </c>
      <c r="Y85" s="54">
        <v>12</v>
      </c>
      <c r="Z85" s="54">
        <v>0.37</v>
      </c>
      <c r="AA85" s="54">
        <v>4.46</v>
      </c>
      <c r="AB85" s="54" t="s">
        <v>1411</v>
      </c>
      <c r="AC85" s="54" t="s">
        <v>914</v>
      </c>
      <c r="AD85" s="54">
        <v>20</v>
      </c>
      <c r="AE85" s="54">
        <v>0.37</v>
      </c>
      <c r="AF85" s="54">
        <v>7.44</v>
      </c>
      <c r="AG85" s="54" t="s">
        <v>1411</v>
      </c>
    </row>
    <row r="86" spans="1:33" x14ac:dyDescent="0.25">
      <c r="A86" s="54" t="str">
        <f t="shared" si="2"/>
        <v>6060</v>
      </c>
      <c r="B86" s="54" t="s">
        <v>1408</v>
      </c>
      <c r="C86" s="54" t="s">
        <v>1306</v>
      </c>
      <c r="D86" s="54">
        <f t="shared" si="3"/>
        <v>120</v>
      </c>
      <c r="E86" s="54">
        <v>73</v>
      </c>
      <c r="F86" s="54">
        <v>39.549999999999997</v>
      </c>
      <c r="G86" s="54">
        <v>28.87</v>
      </c>
      <c r="H86" s="54">
        <v>116</v>
      </c>
      <c r="I86" s="54">
        <v>4</v>
      </c>
      <c r="J86" s="54">
        <v>0</v>
      </c>
      <c r="K86" s="54">
        <v>0.97</v>
      </c>
      <c r="L86" s="54">
        <v>0.03</v>
      </c>
      <c r="M86" s="54">
        <v>0</v>
      </c>
      <c r="N86" s="54" t="s">
        <v>913</v>
      </c>
      <c r="O86" s="54">
        <v>22</v>
      </c>
      <c r="P86" s="54">
        <v>0.4</v>
      </c>
      <c r="Q86" s="54">
        <v>8.8800000000000008</v>
      </c>
      <c r="R86" s="54" t="s">
        <v>1409</v>
      </c>
      <c r="S86" s="54" t="s">
        <v>915</v>
      </c>
      <c r="T86" s="54">
        <v>19</v>
      </c>
      <c r="U86" s="54">
        <v>0.37</v>
      </c>
      <c r="V86" s="54">
        <v>7.03</v>
      </c>
      <c r="W86" s="54" t="s">
        <v>1410</v>
      </c>
      <c r="X86" s="54" t="s">
        <v>912</v>
      </c>
      <c r="Y86" s="54">
        <v>12</v>
      </c>
      <c r="Z86" s="54">
        <v>0.39</v>
      </c>
      <c r="AA86" s="54">
        <v>4.68</v>
      </c>
      <c r="AB86" s="54" t="s">
        <v>1411</v>
      </c>
      <c r="AC86" s="54" t="s">
        <v>914</v>
      </c>
      <c r="AD86" s="54">
        <v>20</v>
      </c>
      <c r="AE86" s="54">
        <v>0.41</v>
      </c>
      <c r="AF86" s="54">
        <v>8.2799999999999994</v>
      </c>
      <c r="AG86" s="54" t="s">
        <v>1411</v>
      </c>
    </row>
    <row r="87" spans="1:33" x14ac:dyDescent="0.25">
      <c r="A87" s="54" t="str">
        <f t="shared" si="2"/>
        <v>6070</v>
      </c>
      <c r="B87" s="54" t="s">
        <v>1408</v>
      </c>
      <c r="C87" s="54" t="s">
        <v>1307</v>
      </c>
      <c r="D87" s="54">
        <f t="shared" si="3"/>
        <v>163</v>
      </c>
      <c r="E87" s="54">
        <v>73</v>
      </c>
      <c r="F87" s="54">
        <v>36.54</v>
      </c>
      <c r="G87" s="54">
        <v>26.67</v>
      </c>
      <c r="H87" s="54">
        <v>161</v>
      </c>
      <c r="I87" s="54">
        <v>2</v>
      </c>
      <c r="J87" s="54">
        <v>0</v>
      </c>
      <c r="K87" s="54">
        <v>0.99</v>
      </c>
      <c r="L87" s="54">
        <v>0.01</v>
      </c>
      <c r="M87" s="54">
        <v>0</v>
      </c>
      <c r="N87" s="54" t="s">
        <v>913</v>
      </c>
      <c r="O87" s="54">
        <v>22</v>
      </c>
      <c r="P87" s="54">
        <v>0.37</v>
      </c>
      <c r="Q87" s="54">
        <v>8.19</v>
      </c>
      <c r="R87" s="54" t="s">
        <v>1409</v>
      </c>
      <c r="S87" s="54" t="s">
        <v>915</v>
      </c>
      <c r="T87" s="54">
        <v>19</v>
      </c>
      <c r="U87" s="54">
        <v>0.36</v>
      </c>
      <c r="V87" s="54">
        <v>6.83</v>
      </c>
      <c r="W87" s="54" t="s">
        <v>1410</v>
      </c>
      <c r="X87" s="54" t="s">
        <v>912</v>
      </c>
      <c r="Y87" s="54">
        <v>12</v>
      </c>
      <c r="Z87" s="54">
        <v>0.35</v>
      </c>
      <c r="AA87" s="54">
        <v>4.1900000000000004</v>
      </c>
      <c r="AB87" s="54" t="s">
        <v>1411</v>
      </c>
      <c r="AC87" s="54" t="s">
        <v>914</v>
      </c>
      <c r="AD87" s="54">
        <v>20</v>
      </c>
      <c r="AE87" s="54">
        <v>0.37</v>
      </c>
      <c r="AF87" s="54">
        <v>7.47</v>
      </c>
      <c r="AG87" s="54" t="s">
        <v>1411</v>
      </c>
    </row>
    <row r="88" spans="1:33" x14ac:dyDescent="0.25">
      <c r="A88" s="54" t="str">
        <f t="shared" si="2"/>
        <v>6071</v>
      </c>
      <c r="B88" s="54" t="s">
        <v>1408</v>
      </c>
      <c r="C88" s="54" t="s">
        <v>1308</v>
      </c>
      <c r="D88" s="54">
        <f t="shared" si="3"/>
        <v>254</v>
      </c>
      <c r="E88" s="54">
        <v>73</v>
      </c>
      <c r="F88" s="54">
        <v>58.28</v>
      </c>
      <c r="G88" s="54">
        <v>42.55</v>
      </c>
      <c r="H88" s="54">
        <v>188</v>
      </c>
      <c r="I88" s="54">
        <v>66</v>
      </c>
      <c r="J88" s="54">
        <v>0</v>
      </c>
      <c r="K88" s="54">
        <v>0.74</v>
      </c>
      <c r="L88" s="54">
        <v>0.26</v>
      </c>
      <c r="M88" s="54">
        <v>0</v>
      </c>
      <c r="N88" s="54" t="s">
        <v>913</v>
      </c>
      <c r="O88" s="54">
        <v>22</v>
      </c>
      <c r="P88" s="54">
        <v>0.62</v>
      </c>
      <c r="Q88" s="54">
        <v>13.55</v>
      </c>
      <c r="R88" s="54" t="s">
        <v>1409</v>
      </c>
      <c r="S88" s="54" t="s">
        <v>915</v>
      </c>
      <c r="T88" s="54">
        <v>19</v>
      </c>
      <c r="U88" s="54">
        <v>0.55000000000000004</v>
      </c>
      <c r="V88" s="54">
        <v>10.49</v>
      </c>
      <c r="W88" s="54" t="s">
        <v>1410</v>
      </c>
      <c r="X88" s="54" t="s">
        <v>912</v>
      </c>
      <c r="Y88" s="54">
        <v>12</v>
      </c>
      <c r="Z88" s="54">
        <v>0.56000000000000005</v>
      </c>
      <c r="AA88" s="54">
        <v>6.69</v>
      </c>
      <c r="AB88" s="54" t="s">
        <v>1411</v>
      </c>
      <c r="AC88" s="54" t="s">
        <v>914</v>
      </c>
      <c r="AD88" s="54">
        <v>20</v>
      </c>
      <c r="AE88" s="54">
        <v>0.59</v>
      </c>
      <c r="AF88" s="54">
        <v>11.81</v>
      </c>
      <c r="AG88" s="54" t="s">
        <v>1411</v>
      </c>
    </row>
    <row r="89" spans="1:33" x14ac:dyDescent="0.25">
      <c r="A89" s="54" t="str">
        <f t="shared" si="2"/>
        <v>6091</v>
      </c>
      <c r="B89" s="54" t="s">
        <v>1408</v>
      </c>
      <c r="C89" s="54" t="s">
        <v>1309</v>
      </c>
      <c r="D89" s="54">
        <f t="shared" si="3"/>
        <v>273</v>
      </c>
      <c r="E89" s="54">
        <v>73</v>
      </c>
      <c r="F89" s="54">
        <v>36.17</v>
      </c>
      <c r="G89" s="54">
        <v>26.4</v>
      </c>
      <c r="H89" s="54">
        <v>265</v>
      </c>
      <c r="I89" s="54">
        <v>8</v>
      </c>
      <c r="J89" s="54">
        <v>0</v>
      </c>
      <c r="K89" s="54">
        <v>0.97</v>
      </c>
      <c r="L89" s="54">
        <v>0.03</v>
      </c>
      <c r="M89" s="54">
        <v>0</v>
      </c>
      <c r="N89" s="54" t="s">
        <v>913</v>
      </c>
      <c r="O89" s="54">
        <v>22</v>
      </c>
      <c r="P89" s="54">
        <v>0.38</v>
      </c>
      <c r="Q89" s="54">
        <v>8.26</v>
      </c>
      <c r="R89" s="54" t="s">
        <v>1409</v>
      </c>
      <c r="S89" s="54" t="s">
        <v>915</v>
      </c>
      <c r="T89" s="54">
        <v>19</v>
      </c>
      <c r="U89" s="54">
        <v>0.36</v>
      </c>
      <c r="V89" s="54">
        <v>6.77</v>
      </c>
      <c r="W89" s="54" t="s">
        <v>1410</v>
      </c>
      <c r="X89" s="54" t="s">
        <v>912</v>
      </c>
      <c r="Y89" s="54">
        <v>12</v>
      </c>
      <c r="Z89" s="54">
        <v>0.35</v>
      </c>
      <c r="AA89" s="54">
        <v>4.21</v>
      </c>
      <c r="AB89" s="54" t="s">
        <v>1411</v>
      </c>
      <c r="AC89" s="54" t="s">
        <v>914</v>
      </c>
      <c r="AD89" s="54">
        <v>20</v>
      </c>
      <c r="AE89" s="54">
        <v>0.36</v>
      </c>
      <c r="AF89" s="54">
        <v>7.16</v>
      </c>
      <c r="AG89" s="54" t="s">
        <v>1411</v>
      </c>
    </row>
    <row r="90" spans="1:33" x14ac:dyDescent="0.25">
      <c r="A90" s="54" t="str">
        <f t="shared" si="2"/>
        <v>6111</v>
      </c>
      <c r="B90" s="54" t="s">
        <v>1408</v>
      </c>
      <c r="C90" s="54" t="s">
        <v>1310</v>
      </c>
      <c r="D90" s="54">
        <f t="shared" si="3"/>
        <v>352</v>
      </c>
      <c r="E90" s="54">
        <v>73</v>
      </c>
      <c r="F90" s="54">
        <v>34.369999999999997</v>
      </c>
      <c r="G90" s="54">
        <v>25.09</v>
      </c>
      <c r="H90" s="54">
        <v>345</v>
      </c>
      <c r="I90" s="54">
        <v>7</v>
      </c>
      <c r="J90" s="54">
        <v>0</v>
      </c>
      <c r="K90" s="54">
        <v>0.98</v>
      </c>
      <c r="L90" s="54">
        <v>0.02</v>
      </c>
      <c r="M90" s="54">
        <v>0</v>
      </c>
      <c r="N90" s="54" t="s">
        <v>913</v>
      </c>
      <c r="O90" s="54">
        <v>22</v>
      </c>
      <c r="P90" s="54">
        <v>0.35</v>
      </c>
      <c r="Q90" s="54">
        <v>7.72</v>
      </c>
      <c r="R90" s="54" t="s">
        <v>1409</v>
      </c>
      <c r="S90" s="54" t="s">
        <v>915</v>
      </c>
      <c r="T90" s="54">
        <v>19</v>
      </c>
      <c r="U90" s="54">
        <v>0.34</v>
      </c>
      <c r="V90" s="54">
        <v>6.52</v>
      </c>
      <c r="W90" s="54" t="s">
        <v>1410</v>
      </c>
      <c r="X90" s="54" t="s">
        <v>912</v>
      </c>
      <c r="Y90" s="54">
        <v>12</v>
      </c>
      <c r="Z90" s="54">
        <v>0.35</v>
      </c>
      <c r="AA90" s="54">
        <v>4.18</v>
      </c>
      <c r="AB90" s="54" t="s">
        <v>1411</v>
      </c>
      <c r="AC90" s="54" t="s">
        <v>914</v>
      </c>
      <c r="AD90" s="54">
        <v>20</v>
      </c>
      <c r="AE90" s="54">
        <v>0.33</v>
      </c>
      <c r="AF90" s="54">
        <v>6.68</v>
      </c>
      <c r="AG90" s="54" t="s">
        <v>1411</v>
      </c>
    </row>
    <row r="91" spans="1:33" x14ac:dyDescent="0.25">
      <c r="A91" s="54" t="str">
        <f t="shared" si="2"/>
        <v>6121</v>
      </c>
      <c r="B91" s="54" t="s">
        <v>1408</v>
      </c>
      <c r="C91" s="54" t="s">
        <v>1311</v>
      </c>
      <c r="D91" s="54">
        <f t="shared" si="3"/>
        <v>197</v>
      </c>
      <c r="E91" s="54">
        <v>73</v>
      </c>
      <c r="F91" s="54">
        <v>32.5</v>
      </c>
      <c r="G91" s="54">
        <v>23.72</v>
      </c>
      <c r="H91" s="54">
        <v>195</v>
      </c>
      <c r="I91" s="54">
        <v>2</v>
      </c>
      <c r="J91" s="54">
        <v>0</v>
      </c>
      <c r="K91" s="54">
        <v>0.99</v>
      </c>
      <c r="L91" s="54">
        <v>0.01</v>
      </c>
      <c r="M91" s="54">
        <v>0</v>
      </c>
      <c r="N91" s="54" t="s">
        <v>913</v>
      </c>
      <c r="O91" s="54">
        <v>22</v>
      </c>
      <c r="P91" s="54">
        <v>0.34</v>
      </c>
      <c r="Q91" s="54">
        <v>7.41</v>
      </c>
      <c r="R91" s="54" t="s">
        <v>1409</v>
      </c>
      <c r="S91" s="54" t="s">
        <v>915</v>
      </c>
      <c r="T91" s="54">
        <v>19</v>
      </c>
      <c r="U91" s="54">
        <v>0.34</v>
      </c>
      <c r="V91" s="54">
        <v>6.39</v>
      </c>
      <c r="W91" s="54" t="s">
        <v>1410</v>
      </c>
      <c r="X91" s="54" t="s">
        <v>912</v>
      </c>
      <c r="Y91" s="54">
        <v>12</v>
      </c>
      <c r="Z91" s="54">
        <v>0.31</v>
      </c>
      <c r="AA91" s="54">
        <v>3.7</v>
      </c>
      <c r="AB91" s="54" t="s">
        <v>1411</v>
      </c>
      <c r="AC91" s="54" t="s">
        <v>914</v>
      </c>
      <c r="AD91" s="54">
        <v>20</v>
      </c>
      <c r="AE91" s="54">
        <v>0.31</v>
      </c>
      <c r="AF91" s="54">
        <v>6.22</v>
      </c>
      <c r="AG91" s="54" t="s">
        <v>1411</v>
      </c>
    </row>
    <row r="92" spans="1:33" x14ac:dyDescent="0.25">
      <c r="A92" s="54" t="str">
        <f t="shared" si="2"/>
        <v>6161</v>
      </c>
      <c r="B92" s="54" t="s">
        <v>1408</v>
      </c>
      <c r="C92" s="54" t="s">
        <v>1312</v>
      </c>
      <c r="D92" s="54">
        <f t="shared" si="3"/>
        <v>137</v>
      </c>
      <c r="E92" s="54">
        <v>73</v>
      </c>
      <c r="F92" s="54">
        <v>40.619999999999997</v>
      </c>
      <c r="G92" s="54">
        <v>29.65</v>
      </c>
      <c r="H92" s="54">
        <v>131</v>
      </c>
      <c r="I92" s="54">
        <v>6</v>
      </c>
      <c r="J92" s="54">
        <v>0</v>
      </c>
      <c r="K92" s="54">
        <v>0.96</v>
      </c>
      <c r="L92" s="54">
        <v>0.04</v>
      </c>
      <c r="M92" s="54">
        <v>0</v>
      </c>
      <c r="N92" s="54" t="s">
        <v>913</v>
      </c>
      <c r="O92" s="54">
        <v>22</v>
      </c>
      <c r="P92" s="54">
        <v>0.43</v>
      </c>
      <c r="Q92" s="54">
        <v>9.4499999999999993</v>
      </c>
      <c r="R92" s="54" t="s">
        <v>1409</v>
      </c>
      <c r="S92" s="54" t="s">
        <v>915</v>
      </c>
      <c r="T92" s="54">
        <v>19</v>
      </c>
      <c r="U92" s="54">
        <v>0.39</v>
      </c>
      <c r="V92" s="54">
        <v>7.44</v>
      </c>
      <c r="W92" s="54" t="s">
        <v>1410</v>
      </c>
      <c r="X92" s="54" t="s">
        <v>912</v>
      </c>
      <c r="Y92" s="54">
        <v>12</v>
      </c>
      <c r="Z92" s="54">
        <v>0.41</v>
      </c>
      <c r="AA92" s="54">
        <v>4.88</v>
      </c>
      <c r="AB92" s="54" t="s">
        <v>1411</v>
      </c>
      <c r="AC92" s="54" t="s">
        <v>914</v>
      </c>
      <c r="AD92" s="54">
        <v>20</v>
      </c>
      <c r="AE92" s="54">
        <v>0.39</v>
      </c>
      <c r="AF92" s="54">
        <v>7.88</v>
      </c>
      <c r="AG92" s="54" t="s">
        <v>1411</v>
      </c>
    </row>
    <row r="93" spans="1:33" x14ac:dyDescent="0.25">
      <c r="A93" s="54" t="str">
        <f t="shared" si="2"/>
        <v>6171</v>
      </c>
      <c r="B93" s="54" t="s">
        <v>1408</v>
      </c>
      <c r="C93" s="54" t="s">
        <v>1313</v>
      </c>
      <c r="D93" s="54">
        <f t="shared" si="3"/>
        <v>326</v>
      </c>
      <c r="E93" s="54">
        <v>73</v>
      </c>
      <c r="F93" s="54">
        <v>38.49</v>
      </c>
      <c r="G93" s="54">
        <v>28.1</v>
      </c>
      <c r="H93" s="54">
        <v>306</v>
      </c>
      <c r="I93" s="54">
        <v>20</v>
      </c>
      <c r="J93" s="54">
        <v>0</v>
      </c>
      <c r="K93" s="54">
        <v>0.94</v>
      </c>
      <c r="L93" s="54">
        <v>0.06</v>
      </c>
      <c r="M93" s="54">
        <v>0</v>
      </c>
      <c r="N93" s="54" t="s">
        <v>913</v>
      </c>
      <c r="O93" s="54">
        <v>22</v>
      </c>
      <c r="P93" s="54">
        <v>0.41</v>
      </c>
      <c r="Q93" s="54">
        <v>8.92</v>
      </c>
      <c r="R93" s="54" t="s">
        <v>1409</v>
      </c>
      <c r="S93" s="54" t="s">
        <v>915</v>
      </c>
      <c r="T93" s="54">
        <v>19</v>
      </c>
      <c r="U93" s="54">
        <v>0.37</v>
      </c>
      <c r="V93" s="54">
        <v>7.03</v>
      </c>
      <c r="W93" s="54" t="s">
        <v>1410</v>
      </c>
      <c r="X93" s="54" t="s">
        <v>912</v>
      </c>
      <c r="Y93" s="54">
        <v>12</v>
      </c>
      <c r="Z93" s="54">
        <v>0.37</v>
      </c>
      <c r="AA93" s="54">
        <v>4.49</v>
      </c>
      <c r="AB93" s="54" t="s">
        <v>1411</v>
      </c>
      <c r="AC93" s="54" t="s">
        <v>914</v>
      </c>
      <c r="AD93" s="54">
        <v>20</v>
      </c>
      <c r="AE93" s="54">
        <v>0.38</v>
      </c>
      <c r="AF93" s="54">
        <v>7.65</v>
      </c>
      <c r="AG93" s="54" t="s">
        <v>1411</v>
      </c>
    </row>
    <row r="94" spans="1:33" x14ac:dyDescent="0.25">
      <c r="A94" s="54" t="str">
        <f t="shared" si="2"/>
        <v>6211</v>
      </c>
      <c r="B94" s="54" t="s">
        <v>1408</v>
      </c>
      <c r="C94" s="54" t="s">
        <v>1314</v>
      </c>
      <c r="D94" s="54">
        <f t="shared" si="3"/>
        <v>333</v>
      </c>
      <c r="E94" s="54">
        <v>73</v>
      </c>
      <c r="F94" s="54">
        <v>37.869999999999997</v>
      </c>
      <c r="G94" s="54">
        <v>27.65</v>
      </c>
      <c r="H94" s="54">
        <v>323</v>
      </c>
      <c r="I94" s="54">
        <v>10</v>
      </c>
      <c r="J94" s="54">
        <v>0</v>
      </c>
      <c r="K94" s="54">
        <v>0.97</v>
      </c>
      <c r="L94" s="54">
        <v>0.03</v>
      </c>
      <c r="M94" s="54">
        <v>0</v>
      </c>
      <c r="N94" s="54" t="s">
        <v>913</v>
      </c>
      <c r="O94" s="54">
        <v>22</v>
      </c>
      <c r="P94" s="54">
        <v>0.4</v>
      </c>
      <c r="Q94" s="54">
        <v>8.85</v>
      </c>
      <c r="R94" s="54" t="s">
        <v>1409</v>
      </c>
      <c r="S94" s="54" t="s">
        <v>915</v>
      </c>
      <c r="T94" s="54">
        <v>19</v>
      </c>
      <c r="U94" s="54">
        <v>0.37</v>
      </c>
      <c r="V94" s="54">
        <v>6.94</v>
      </c>
      <c r="W94" s="54" t="s">
        <v>1410</v>
      </c>
      <c r="X94" s="54" t="s">
        <v>912</v>
      </c>
      <c r="Y94" s="54">
        <v>12</v>
      </c>
      <c r="Z94" s="54">
        <v>0.39</v>
      </c>
      <c r="AA94" s="54">
        <v>4.62</v>
      </c>
      <c r="AB94" s="54" t="s">
        <v>1411</v>
      </c>
      <c r="AC94" s="54" t="s">
        <v>914</v>
      </c>
      <c r="AD94" s="54">
        <v>20</v>
      </c>
      <c r="AE94" s="54">
        <v>0.36</v>
      </c>
      <c r="AF94" s="54">
        <v>7.23</v>
      </c>
      <c r="AG94" s="54" t="s">
        <v>1411</v>
      </c>
    </row>
    <row r="95" spans="1:33" x14ac:dyDescent="0.25">
      <c r="A95" s="54" t="str">
        <f t="shared" si="2"/>
        <v>6221</v>
      </c>
      <c r="B95" s="54" t="s">
        <v>1408</v>
      </c>
      <c r="C95" s="54" t="s">
        <v>1315</v>
      </c>
      <c r="D95" s="54">
        <f t="shared" si="3"/>
        <v>348</v>
      </c>
      <c r="E95" s="54">
        <v>73</v>
      </c>
      <c r="F95" s="54">
        <v>36.58</v>
      </c>
      <c r="G95" s="54">
        <v>26.7</v>
      </c>
      <c r="H95" s="54">
        <v>340</v>
      </c>
      <c r="I95" s="54">
        <v>8</v>
      </c>
      <c r="J95" s="54">
        <v>0</v>
      </c>
      <c r="K95" s="54">
        <v>0.98</v>
      </c>
      <c r="L95" s="54">
        <v>0.02</v>
      </c>
      <c r="M95" s="54">
        <v>0</v>
      </c>
      <c r="N95" s="54" t="s">
        <v>913</v>
      </c>
      <c r="O95" s="54">
        <v>22</v>
      </c>
      <c r="P95" s="54">
        <v>0.37</v>
      </c>
      <c r="Q95" s="54">
        <v>8.16</v>
      </c>
      <c r="R95" s="54" t="s">
        <v>1409</v>
      </c>
      <c r="S95" s="54" t="s">
        <v>915</v>
      </c>
      <c r="T95" s="54">
        <v>19</v>
      </c>
      <c r="U95" s="54">
        <v>0.38</v>
      </c>
      <c r="V95" s="54">
        <v>7.15</v>
      </c>
      <c r="W95" s="54" t="s">
        <v>1410</v>
      </c>
      <c r="X95" s="54" t="s">
        <v>912</v>
      </c>
      <c r="Y95" s="54">
        <v>12</v>
      </c>
      <c r="Z95" s="54">
        <v>0.35</v>
      </c>
      <c r="AA95" s="54">
        <v>4.1900000000000004</v>
      </c>
      <c r="AB95" s="54" t="s">
        <v>1411</v>
      </c>
      <c r="AC95" s="54" t="s">
        <v>914</v>
      </c>
      <c r="AD95" s="54">
        <v>20</v>
      </c>
      <c r="AE95" s="54">
        <v>0.36</v>
      </c>
      <c r="AF95" s="54">
        <v>7.21</v>
      </c>
      <c r="AG95" s="54" t="s">
        <v>1411</v>
      </c>
    </row>
    <row r="96" spans="1:33" x14ac:dyDescent="0.25">
      <c r="A96" s="54" t="str">
        <f t="shared" si="2"/>
        <v>6231</v>
      </c>
      <c r="B96" s="54" t="s">
        <v>1408</v>
      </c>
      <c r="C96" s="54" t="s">
        <v>1316</v>
      </c>
      <c r="D96" s="54">
        <f t="shared" si="3"/>
        <v>278</v>
      </c>
      <c r="E96" s="54">
        <v>73</v>
      </c>
      <c r="F96" s="54">
        <v>37.840000000000003</v>
      </c>
      <c r="G96" s="54">
        <v>27.62</v>
      </c>
      <c r="H96" s="54">
        <v>267</v>
      </c>
      <c r="I96" s="54">
        <v>11</v>
      </c>
      <c r="J96" s="54">
        <v>0</v>
      </c>
      <c r="K96" s="54">
        <v>0.96</v>
      </c>
      <c r="L96" s="54">
        <v>0.04</v>
      </c>
      <c r="M96" s="54">
        <v>0</v>
      </c>
      <c r="N96" s="54" t="s">
        <v>913</v>
      </c>
      <c r="O96" s="54">
        <v>22</v>
      </c>
      <c r="P96" s="54">
        <v>0.39</v>
      </c>
      <c r="Q96" s="54">
        <v>8.68</v>
      </c>
      <c r="R96" s="54" t="s">
        <v>1409</v>
      </c>
      <c r="S96" s="54" t="s">
        <v>915</v>
      </c>
      <c r="T96" s="54">
        <v>19</v>
      </c>
      <c r="U96" s="54">
        <v>0.36</v>
      </c>
      <c r="V96" s="54">
        <v>6.91</v>
      </c>
      <c r="W96" s="54" t="s">
        <v>1410</v>
      </c>
      <c r="X96" s="54" t="s">
        <v>912</v>
      </c>
      <c r="Y96" s="54">
        <v>12</v>
      </c>
      <c r="Z96" s="54">
        <v>0.38</v>
      </c>
      <c r="AA96" s="54">
        <v>4.5199999999999996</v>
      </c>
      <c r="AB96" s="54" t="s">
        <v>1411</v>
      </c>
      <c r="AC96" s="54" t="s">
        <v>914</v>
      </c>
      <c r="AD96" s="54">
        <v>20</v>
      </c>
      <c r="AE96" s="54">
        <v>0.38</v>
      </c>
      <c r="AF96" s="54">
        <v>7.51</v>
      </c>
      <c r="AG96" s="54" t="s">
        <v>1411</v>
      </c>
    </row>
    <row r="97" spans="1:33" x14ac:dyDescent="0.25">
      <c r="A97" s="54" t="str">
        <f t="shared" si="2"/>
        <v>6241</v>
      </c>
      <c r="B97" s="54" t="s">
        <v>1408</v>
      </c>
      <c r="C97" s="54" t="s">
        <v>1317</v>
      </c>
      <c r="D97" s="54">
        <f t="shared" si="3"/>
        <v>340</v>
      </c>
      <c r="E97" s="54">
        <v>73</v>
      </c>
      <c r="F97" s="54">
        <v>35.22</v>
      </c>
      <c r="G97" s="54">
        <v>25.71</v>
      </c>
      <c r="H97" s="54">
        <v>338</v>
      </c>
      <c r="I97" s="54">
        <v>2</v>
      </c>
      <c r="J97" s="54">
        <v>0</v>
      </c>
      <c r="K97" s="54">
        <v>0.99</v>
      </c>
      <c r="L97" s="54">
        <v>0.01</v>
      </c>
      <c r="M97" s="54">
        <v>0</v>
      </c>
      <c r="N97" s="54" t="s">
        <v>913</v>
      </c>
      <c r="O97" s="54">
        <v>22</v>
      </c>
      <c r="P97" s="54">
        <v>0.37</v>
      </c>
      <c r="Q97" s="54">
        <v>8.09</v>
      </c>
      <c r="R97" s="54" t="s">
        <v>1409</v>
      </c>
      <c r="S97" s="54" t="s">
        <v>915</v>
      </c>
      <c r="T97" s="54">
        <v>19</v>
      </c>
      <c r="U97" s="54">
        <v>0.35</v>
      </c>
      <c r="V97" s="54">
        <v>6.69</v>
      </c>
      <c r="W97" s="54" t="s">
        <v>1410</v>
      </c>
      <c r="X97" s="54" t="s">
        <v>912</v>
      </c>
      <c r="Y97" s="54">
        <v>12</v>
      </c>
      <c r="Z97" s="54">
        <v>0.36</v>
      </c>
      <c r="AA97" s="54">
        <v>4.3099999999999996</v>
      </c>
      <c r="AB97" s="54" t="s">
        <v>1411</v>
      </c>
      <c r="AC97" s="54" t="s">
        <v>914</v>
      </c>
      <c r="AD97" s="54">
        <v>20</v>
      </c>
      <c r="AE97" s="54">
        <v>0.33</v>
      </c>
      <c r="AF97" s="54">
        <v>6.6</v>
      </c>
      <c r="AG97" s="54" t="s">
        <v>1411</v>
      </c>
    </row>
    <row r="98" spans="1:33" x14ac:dyDescent="0.25">
      <c r="A98" s="54" t="str">
        <f t="shared" si="2"/>
        <v>6251</v>
      </c>
      <c r="B98" s="54" t="s">
        <v>1408</v>
      </c>
      <c r="C98" s="54" t="s">
        <v>1318</v>
      </c>
      <c r="D98" s="54">
        <f t="shared" si="3"/>
        <v>283</v>
      </c>
      <c r="E98" s="54">
        <v>73</v>
      </c>
      <c r="F98" s="54">
        <v>35.729999999999997</v>
      </c>
      <c r="G98" s="54">
        <v>26.08</v>
      </c>
      <c r="H98" s="54">
        <v>279</v>
      </c>
      <c r="I98" s="54">
        <v>4</v>
      </c>
      <c r="J98" s="54">
        <v>0</v>
      </c>
      <c r="K98" s="54">
        <v>0.99</v>
      </c>
      <c r="L98" s="54">
        <v>0.01</v>
      </c>
      <c r="M98" s="54">
        <v>0</v>
      </c>
      <c r="N98" s="54" t="s">
        <v>913</v>
      </c>
      <c r="O98" s="54">
        <v>22</v>
      </c>
      <c r="P98" s="54">
        <v>0.36</v>
      </c>
      <c r="Q98" s="54">
        <v>7.89</v>
      </c>
      <c r="R98" s="54" t="s">
        <v>1409</v>
      </c>
      <c r="S98" s="54" t="s">
        <v>915</v>
      </c>
      <c r="T98" s="54">
        <v>19</v>
      </c>
      <c r="U98" s="54">
        <v>0.34</v>
      </c>
      <c r="V98" s="54">
        <v>6.4</v>
      </c>
      <c r="W98" s="54" t="s">
        <v>1410</v>
      </c>
      <c r="X98" s="54" t="s">
        <v>912</v>
      </c>
      <c r="Y98" s="54">
        <v>12</v>
      </c>
      <c r="Z98" s="54">
        <v>0.37</v>
      </c>
      <c r="AA98" s="54">
        <v>4.41</v>
      </c>
      <c r="AB98" s="54" t="s">
        <v>1411</v>
      </c>
      <c r="AC98" s="54" t="s">
        <v>914</v>
      </c>
      <c r="AD98" s="54">
        <v>20</v>
      </c>
      <c r="AE98" s="54">
        <v>0.37</v>
      </c>
      <c r="AF98" s="54">
        <v>7.38</v>
      </c>
      <c r="AG98" s="54" t="s">
        <v>1411</v>
      </c>
    </row>
    <row r="99" spans="1:33" x14ac:dyDescent="0.25">
      <c r="A99" s="54" t="str">
        <f t="shared" si="2"/>
        <v>6281</v>
      </c>
      <c r="B99" s="54" t="s">
        <v>1408</v>
      </c>
      <c r="C99" s="54" t="s">
        <v>1319</v>
      </c>
      <c r="D99" s="54">
        <f t="shared" si="3"/>
        <v>124</v>
      </c>
      <c r="E99" s="54">
        <v>73</v>
      </c>
      <c r="F99" s="54">
        <v>36.299999999999997</v>
      </c>
      <c r="G99" s="54">
        <v>26.5</v>
      </c>
      <c r="H99" s="54">
        <v>122</v>
      </c>
      <c r="I99" s="54">
        <v>2</v>
      </c>
      <c r="J99" s="54">
        <v>0</v>
      </c>
      <c r="K99" s="54">
        <v>0.98</v>
      </c>
      <c r="L99" s="54">
        <v>0.02</v>
      </c>
      <c r="M99" s="54">
        <v>0</v>
      </c>
      <c r="N99" s="54" t="s">
        <v>913</v>
      </c>
      <c r="O99" s="54">
        <v>22</v>
      </c>
      <c r="P99" s="54">
        <v>0.37</v>
      </c>
      <c r="Q99" s="54">
        <v>8.0299999999999994</v>
      </c>
      <c r="R99" s="54" t="s">
        <v>1409</v>
      </c>
      <c r="S99" s="54" t="s">
        <v>915</v>
      </c>
      <c r="T99" s="54">
        <v>19</v>
      </c>
      <c r="U99" s="54">
        <v>0.34</v>
      </c>
      <c r="V99" s="54">
        <v>6.44</v>
      </c>
      <c r="W99" s="54" t="s">
        <v>1410</v>
      </c>
      <c r="X99" s="54" t="s">
        <v>912</v>
      </c>
      <c r="Y99" s="54">
        <v>12</v>
      </c>
      <c r="Z99" s="54">
        <v>0.39</v>
      </c>
      <c r="AA99" s="54">
        <v>4.7300000000000004</v>
      </c>
      <c r="AB99" s="54" t="s">
        <v>1411</v>
      </c>
      <c r="AC99" s="54" t="s">
        <v>914</v>
      </c>
      <c r="AD99" s="54">
        <v>20</v>
      </c>
      <c r="AE99" s="54">
        <v>0.36</v>
      </c>
      <c r="AF99" s="54">
        <v>7.3</v>
      </c>
      <c r="AG99" s="54" t="s">
        <v>1411</v>
      </c>
    </row>
    <row r="100" spans="1:33" x14ac:dyDescent="0.25">
      <c r="A100" s="54" t="str">
        <f t="shared" si="2"/>
        <v>6301</v>
      </c>
      <c r="B100" s="54" t="s">
        <v>1408</v>
      </c>
      <c r="C100" s="54" t="s">
        <v>1320</v>
      </c>
      <c r="D100" s="54">
        <f t="shared" si="3"/>
        <v>362</v>
      </c>
      <c r="E100" s="54">
        <v>73</v>
      </c>
      <c r="F100" s="54">
        <v>42.73</v>
      </c>
      <c r="G100" s="54">
        <v>31.19</v>
      </c>
      <c r="H100" s="54">
        <v>334</v>
      </c>
      <c r="I100" s="54">
        <v>28</v>
      </c>
      <c r="J100" s="54">
        <v>0</v>
      </c>
      <c r="K100" s="54">
        <v>0.92</v>
      </c>
      <c r="L100" s="54">
        <v>0.08</v>
      </c>
      <c r="M100" s="54">
        <v>0</v>
      </c>
      <c r="N100" s="54" t="s">
        <v>913</v>
      </c>
      <c r="O100" s="54">
        <v>22</v>
      </c>
      <c r="P100" s="54">
        <v>0.44</v>
      </c>
      <c r="Q100" s="54">
        <v>9.65</v>
      </c>
      <c r="R100" s="54" t="s">
        <v>1409</v>
      </c>
      <c r="S100" s="54" t="s">
        <v>915</v>
      </c>
      <c r="T100" s="54">
        <v>19</v>
      </c>
      <c r="U100" s="54">
        <v>0.41</v>
      </c>
      <c r="V100" s="54">
        <v>7.72</v>
      </c>
      <c r="W100" s="54" t="s">
        <v>1410</v>
      </c>
      <c r="X100" s="54" t="s">
        <v>912</v>
      </c>
      <c r="Y100" s="54">
        <v>12</v>
      </c>
      <c r="Z100" s="54">
        <v>0.44</v>
      </c>
      <c r="AA100" s="54">
        <v>5.26</v>
      </c>
      <c r="AB100" s="54" t="s">
        <v>1411</v>
      </c>
      <c r="AC100" s="54" t="s">
        <v>914</v>
      </c>
      <c r="AD100" s="54">
        <v>20</v>
      </c>
      <c r="AE100" s="54">
        <v>0.43</v>
      </c>
      <c r="AF100" s="54">
        <v>8.57</v>
      </c>
      <c r="AG100" s="54" t="s">
        <v>1411</v>
      </c>
    </row>
    <row r="101" spans="1:33" x14ac:dyDescent="0.25">
      <c r="A101" s="54" t="str">
        <f t="shared" si="2"/>
        <v>6331</v>
      </c>
      <c r="B101" s="54" t="s">
        <v>1408</v>
      </c>
      <c r="C101" s="54" t="s">
        <v>1321</v>
      </c>
      <c r="D101" s="54">
        <f t="shared" si="3"/>
        <v>407</v>
      </c>
      <c r="E101" s="54">
        <v>73</v>
      </c>
      <c r="F101" s="54">
        <v>36.61</v>
      </c>
      <c r="G101" s="54">
        <v>26.72</v>
      </c>
      <c r="H101" s="54">
        <v>397</v>
      </c>
      <c r="I101" s="54">
        <v>10</v>
      </c>
      <c r="J101" s="54">
        <v>0</v>
      </c>
      <c r="K101" s="54">
        <v>0.98</v>
      </c>
      <c r="L101" s="54">
        <v>0.02</v>
      </c>
      <c r="M101" s="54">
        <v>0</v>
      </c>
      <c r="N101" s="54" t="s">
        <v>913</v>
      </c>
      <c r="O101" s="54">
        <v>22</v>
      </c>
      <c r="P101" s="54">
        <v>0.39</v>
      </c>
      <c r="Q101" s="54">
        <v>8.51</v>
      </c>
      <c r="R101" s="54" t="s">
        <v>1409</v>
      </c>
      <c r="S101" s="54" t="s">
        <v>915</v>
      </c>
      <c r="T101" s="54">
        <v>19</v>
      </c>
      <c r="U101" s="54">
        <v>0.36</v>
      </c>
      <c r="V101" s="54">
        <v>6.75</v>
      </c>
      <c r="W101" s="54" t="s">
        <v>1410</v>
      </c>
      <c r="X101" s="54" t="s">
        <v>912</v>
      </c>
      <c r="Y101" s="54">
        <v>12</v>
      </c>
      <c r="Z101" s="54">
        <v>0.35</v>
      </c>
      <c r="AA101" s="54">
        <v>4.25</v>
      </c>
      <c r="AB101" s="54" t="s">
        <v>1411</v>
      </c>
      <c r="AC101" s="54" t="s">
        <v>914</v>
      </c>
      <c r="AD101" s="54">
        <v>20</v>
      </c>
      <c r="AE101" s="54">
        <v>0.36</v>
      </c>
      <c r="AF101" s="54">
        <v>7.22</v>
      </c>
      <c r="AG101" s="54" t="s">
        <v>1411</v>
      </c>
    </row>
    <row r="102" spans="1:33" x14ac:dyDescent="0.25">
      <c r="A102" s="54" t="str">
        <f t="shared" si="2"/>
        <v>6351</v>
      </c>
      <c r="B102" s="54" t="s">
        <v>1408</v>
      </c>
      <c r="C102" s="54" t="s">
        <v>1322</v>
      </c>
      <c r="D102" s="54">
        <f t="shared" si="3"/>
        <v>218</v>
      </c>
      <c r="E102" s="54">
        <v>73</v>
      </c>
      <c r="F102" s="54">
        <v>41.12</v>
      </c>
      <c r="G102" s="54">
        <v>30.01</v>
      </c>
      <c r="H102" s="54">
        <v>206</v>
      </c>
      <c r="I102" s="54">
        <v>12</v>
      </c>
      <c r="J102" s="54">
        <v>0</v>
      </c>
      <c r="K102" s="54">
        <v>0.94</v>
      </c>
      <c r="L102" s="54">
        <v>0.06</v>
      </c>
      <c r="M102" s="54">
        <v>0</v>
      </c>
      <c r="N102" s="54" t="s">
        <v>913</v>
      </c>
      <c r="O102" s="54">
        <v>22</v>
      </c>
      <c r="P102" s="54">
        <v>0.42</v>
      </c>
      <c r="Q102" s="54">
        <v>9.16</v>
      </c>
      <c r="R102" s="54" t="s">
        <v>1409</v>
      </c>
      <c r="S102" s="54" t="s">
        <v>915</v>
      </c>
      <c r="T102" s="54">
        <v>19</v>
      </c>
      <c r="U102" s="54">
        <v>0.39</v>
      </c>
      <c r="V102" s="54">
        <v>7.41</v>
      </c>
      <c r="W102" s="54" t="s">
        <v>1410</v>
      </c>
      <c r="X102" s="54" t="s">
        <v>912</v>
      </c>
      <c r="Y102" s="54">
        <v>12</v>
      </c>
      <c r="Z102" s="54">
        <v>0.43</v>
      </c>
      <c r="AA102" s="54">
        <v>5.12</v>
      </c>
      <c r="AB102" s="54" t="s">
        <v>1411</v>
      </c>
      <c r="AC102" s="54" t="s">
        <v>914</v>
      </c>
      <c r="AD102" s="54">
        <v>20</v>
      </c>
      <c r="AE102" s="54">
        <v>0.42</v>
      </c>
      <c r="AF102" s="54">
        <v>8.33</v>
      </c>
      <c r="AG102" s="54" t="s">
        <v>1411</v>
      </c>
    </row>
    <row r="103" spans="1:33" x14ac:dyDescent="0.25">
      <c r="A103" s="54" t="str">
        <f t="shared" si="2"/>
        <v>6361</v>
      </c>
      <c r="B103" s="54" t="s">
        <v>1408</v>
      </c>
      <c r="C103" s="54" t="s">
        <v>1323</v>
      </c>
      <c r="D103" s="54">
        <f t="shared" si="3"/>
        <v>151</v>
      </c>
      <c r="E103" s="54">
        <v>73</v>
      </c>
      <c r="F103" s="54">
        <v>22.46</v>
      </c>
      <c r="G103" s="54">
        <v>16.39</v>
      </c>
      <c r="H103" s="54">
        <v>151</v>
      </c>
      <c r="I103" s="54">
        <v>0</v>
      </c>
      <c r="J103" s="54">
        <v>0</v>
      </c>
      <c r="K103" s="54">
        <v>1</v>
      </c>
      <c r="L103" s="54">
        <v>0</v>
      </c>
      <c r="M103" s="54">
        <v>0</v>
      </c>
      <c r="N103" s="54" t="s">
        <v>913</v>
      </c>
      <c r="O103" s="54">
        <v>22</v>
      </c>
      <c r="P103" s="54">
        <v>0.25</v>
      </c>
      <c r="Q103" s="54">
        <v>5.4</v>
      </c>
      <c r="R103" s="54" t="s">
        <v>1409</v>
      </c>
      <c r="S103" s="54" t="s">
        <v>915</v>
      </c>
      <c r="T103" s="54">
        <v>19</v>
      </c>
      <c r="U103" s="54">
        <v>0.21</v>
      </c>
      <c r="V103" s="54">
        <v>4.05</v>
      </c>
      <c r="W103" s="54" t="s">
        <v>1410</v>
      </c>
      <c r="X103" s="54" t="s">
        <v>912</v>
      </c>
      <c r="Y103" s="54">
        <v>12</v>
      </c>
      <c r="Z103" s="54">
        <v>0.15</v>
      </c>
      <c r="AA103" s="54">
        <v>1.79</v>
      </c>
      <c r="AB103" s="54" t="s">
        <v>1411</v>
      </c>
      <c r="AC103" s="54" t="s">
        <v>914</v>
      </c>
      <c r="AD103" s="54">
        <v>20</v>
      </c>
      <c r="AE103" s="54">
        <v>0.26</v>
      </c>
      <c r="AF103" s="54">
        <v>5.15</v>
      </c>
      <c r="AG103" s="54" t="s">
        <v>1411</v>
      </c>
    </row>
    <row r="104" spans="1:33" x14ac:dyDescent="0.25">
      <c r="A104" s="54" t="str">
        <f t="shared" si="2"/>
        <v>6391</v>
      </c>
      <c r="B104" s="54" t="s">
        <v>1408</v>
      </c>
      <c r="C104" s="54" t="s">
        <v>1324</v>
      </c>
      <c r="D104" s="54">
        <f t="shared" si="3"/>
        <v>179</v>
      </c>
      <c r="E104" s="54">
        <v>73</v>
      </c>
      <c r="F104" s="54">
        <v>31.77</v>
      </c>
      <c r="G104" s="54">
        <v>23.19</v>
      </c>
      <c r="H104" s="54">
        <v>178</v>
      </c>
      <c r="I104" s="54">
        <v>1</v>
      </c>
      <c r="J104" s="54">
        <v>0</v>
      </c>
      <c r="K104" s="54">
        <v>0.99</v>
      </c>
      <c r="L104" s="54">
        <v>0.01</v>
      </c>
      <c r="M104" s="54">
        <v>0</v>
      </c>
      <c r="N104" s="54" t="s">
        <v>913</v>
      </c>
      <c r="O104" s="54">
        <v>22</v>
      </c>
      <c r="P104" s="54">
        <v>0.33</v>
      </c>
      <c r="Q104" s="54">
        <v>7.32</v>
      </c>
      <c r="R104" s="54" t="s">
        <v>1409</v>
      </c>
      <c r="S104" s="54" t="s">
        <v>915</v>
      </c>
      <c r="T104" s="54">
        <v>19</v>
      </c>
      <c r="U104" s="54">
        <v>0.32</v>
      </c>
      <c r="V104" s="54">
        <v>5.99</v>
      </c>
      <c r="W104" s="54" t="s">
        <v>1410</v>
      </c>
      <c r="X104" s="54" t="s">
        <v>912</v>
      </c>
      <c r="Y104" s="54">
        <v>12</v>
      </c>
      <c r="Z104" s="54">
        <v>0.31</v>
      </c>
      <c r="AA104" s="54">
        <v>3.78</v>
      </c>
      <c r="AB104" s="54" t="s">
        <v>1411</v>
      </c>
      <c r="AC104" s="54" t="s">
        <v>914</v>
      </c>
      <c r="AD104" s="54">
        <v>20</v>
      </c>
      <c r="AE104" s="54">
        <v>0.3</v>
      </c>
      <c r="AF104" s="54">
        <v>6.09</v>
      </c>
      <c r="AG104" s="54" t="s">
        <v>1411</v>
      </c>
    </row>
    <row r="105" spans="1:33" x14ac:dyDescent="0.25">
      <c r="A105" s="54" t="str">
        <f t="shared" si="2"/>
        <v>6411</v>
      </c>
      <c r="B105" s="54" t="s">
        <v>1408</v>
      </c>
      <c r="C105" s="54" t="s">
        <v>1325</v>
      </c>
      <c r="D105" s="54">
        <f t="shared" si="3"/>
        <v>226</v>
      </c>
      <c r="E105" s="54">
        <v>73</v>
      </c>
      <c r="F105" s="54">
        <v>35.6</v>
      </c>
      <c r="G105" s="54">
        <v>25.99</v>
      </c>
      <c r="H105" s="54">
        <v>221</v>
      </c>
      <c r="I105" s="54">
        <v>5</v>
      </c>
      <c r="J105" s="54">
        <v>0</v>
      </c>
      <c r="K105" s="54">
        <v>0.98</v>
      </c>
      <c r="L105" s="54">
        <v>0.02</v>
      </c>
      <c r="M105" s="54">
        <v>0</v>
      </c>
      <c r="N105" s="54" t="s">
        <v>913</v>
      </c>
      <c r="O105" s="54">
        <v>22</v>
      </c>
      <c r="P105" s="54">
        <v>0.37</v>
      </c>
      <c r="Q105" s="54">
        <v>8.15</v>
      </c>
      <c r="R105" s="54" t="s">
        <v>1409</v>
      </c>
      <c r="S105" s="54" t="s">
        <v>915</v>
      </c>
      <c r="T105" s="54">
        <v>19</v>
      </c>
      <c r="U105" s="54">
        <v>0.35</v>
      </c>
      <c r="V105" s="54">
        <v>6.73</v>
      </c>
      <c r="W105" s="54" t="s">
        <v>1410</v>
      </c>
      <c r="X105" s="54" t="s">
        <v>912</v>
      </c>
      <c r="Y105" s="54">
        <v>12</v>
      </c>
      <c r="Z105" s="54">
        <v>0.35</v>
      </c>
      <c r="AA105" s="54">
        <v>4.22</v>
      </c>
      <c r="AB105" s="54" t="s">
        <v>1411</v>
      </c>
      <c r="AC105" s="54" t="s">
        <v>914</v>
      </c>
      <c r="AD105" s="54">
        <v>20</v>
      </c>
      <c r="AE105" s="54">
        <v>0.34</v>
      </c>
      <c r="AF105" s="54">
        <v>6.89</v>
      </c>
      <c r="AG105" s="54" t="s">
        <v>1411</v>
      </c>
    </row>
    <row r="106" spans="1:33" x14ac:dyDescent="0.25">
      <c r="A106" s="54" t="str">
        <f t="shared" si="2"/>
        <v>6441</v>
      </c>
      <c r="B106" s="54" t="s">
        <v>1408</v>
      </c>
      <c r="C106" s="54" t="s">
        <v>1326</v>
      </c>
      <c r="D106" s="54">
        <f t="shared" si="3"/>
        <v>221</v>
      </c>
      <c r="E106" s="54">
        <v>73</v>
      </c>
      <c r="F106" s="54">
        <v>38.71</v>
      </c>
      <c r="G106" s="54">
        <v>28.25</v>
      </c>
      <c r="H106" s="54">
        <v>213</v>
      </c>
      <c r="I106" s="54">
        <v>8</v>
      </c>
      <c r="J106" s="54">
        <v>0</v>
      </c>
      <c r="K106" s="54">
        <v>0.96</v>
      </c>
      <c r="L106" s="54">
        <v>0.04</v>
      </c>
      <c r="M106" s="54">
        <v>0</v>
      </c>
      <c r="N106" s="54" t="s">
        <v>913</v>
      </c>
      <c r="O106" s="54">
        <v>22</v>
      </c>
      <c r="P106" s="54">
        <v>0.42</v>
      </c>
      <c r="Q106" s="54">
        <v>9.26</v>
      </c>
      <c r="R106" s="54" t="s">
        <v>1409</v>
      </c>
      <c r="S106" s="54" t="s">
        <v>915</v>
      </c>
      <c r="T106" s="54">
        <v>19</v>
      </c>
      <c r="U106" s="54">
        <v>0.38</v>
      </c>
      <c r="V106" s="54">
        <v>7.24</v>
      </c>
      <c r="W106" s="54" t="s">
        <v>1410</v>
      </c>
      <c r="X106" s="54" t="s">
        <v>912</v>
      </c>
      <c r="Y106" s="54">
        <v>12</v>
      </c>
      <c r="Z106" s="54">
        <v>0.36</v>
      </c>
      <c r="AA106" s="54">
        <v>4.28</v>
      </c>
      <c r="AB106" s="54" t="s">
        <v>1411</v>
      </c>
      <c r="AC106" s="54" t="s">
        <v>914</v>
      </c>
      <c r="AD106" s="54">
        <v>20</v>
      </c>
      <c r="AE106" s="54">
        <v>0.37</v>
      </c>
      <c r="AF106" s="54">
        <v>7.47</v>
      </c>
      <c r="AG106" s="54" t="s">
        <v>1411</v>
      </c>
    </row>
    <row r="107" spans="1:33" x14ac:dyDescent="0.25">
      <c r="A107" s="54" t="str">
        <f t="shared" si="2"/>
        <v>6501</v>
      </c>
      <c r="B107" s="54" t="s">
        <v>1408</v>
      </c>
      <c r="C107" s="54" t="s">
        <v>1327</v>
      </c>
      <c r="D107" s="54">
        <f t="shared" si="3"/>
        <v>221</v>
      </c>
      <c r="E107" s="54">
        <v>73</v>
      </c>
      <c r="F107" s="54">
        <v>36.33</v>
      </c>
      <c r="G107" s="54">
        <v>26.52</v>
      </c>
      <c r="H107" s="54">
        <v>215</v>
      </c>
      <c r="I107" s="54">
        <v>6</v>
      </c>
      <c r="J107" s="54">
        <v>0</v>
      </c>
      <c r="K107" s="54">
        <v>0.97</v>
      </c>
      <c r="L107" s="54">
        <v>0.03</v>
      </c>
      <c r="M107" s="54">
        <v>0</v>
      </c>
      <c r="N107" s="54" t="s">
        <v>913</v>
      </c>
      <c r="O107" s="54">
        <v>22</v>
      </c>
      <c r="P107" s="54">
        <v>0.38</v>
      </c>
      <c r="Q107" s="54">
        <v>8.2899999999999991</v>
      </c>
      <c r="R107" s="54" t="s">
        <v>1409</v>
      </c>
      <c r="S107" s="54" t="s">
        <v>915</v>
      </c>
      <c r="T107" s="54">
        <v>19</v>
      </c>
      <c r="U107" s="54">
        <v>0.36</v>
      </c>
      <c r="V107" s="54">
        <v>6.87</v>
      </c>
      <c r="W107" s="54" t="s">
        <v>1410</v>
      </c>
      <c r="X107" s="54" t="s">
        <v>912</v>
      </c>
      <c r="Y107" s="54">
        <v>12</v>
      </c>
      <c r="Z107" s="54">
        <v>0.34</v>
      </c>
      <c r="AA107" s="54">
        <v>4.0599999999999996</v>
      </c>
      <c r="AB107" s="54" t="s">
        <v>1411</v>
      </c>
      <c r="AC107" s="54" t="s">
        <v>914</v>
      </c>
      <c r="AD107" s="54">
        <v>20</v>
      </c>
      <c r="AE107" s="54">
        <v>0.36</v>
      </c>
      <c r="AF107" s="54">
        <v>7.3</v>
      </c>
      <c r="AG107" s="54" t="s">
        <v>1411</v>
      </c>
    </row>
    <row r="108" spans="1:33" x14ac:dyDescent="0.25">
      <c r="A108" s="54" t="str">
        <f t="shared" si="2"/>
        <v>6521</v>
      </c>
      <c r="B108" s="54" t="s">
        <v>1408</v>
      </c>
      <c r="C108" s="54" t="s">
        <v>1328</v>
      </c>
      <c r="D108" s="54">
        <f t="shared" si="3"/>
        <v>388</v>
      </c>
      <c r="E108" s="54">
        <v>73</v>
      </c>
      <c r="F108" s="54">
        <v>33.630000000000003</v>
      </c>
      <c r="G108" s="54">
        <v>24.55</v>
      </c>
      <c r="H108" s="54">
        <v>383</v>
      </c>
      <c r="I108" s="54">
        <v>5</v>
      </c>
      <c r="J108" s="54">
        <v>0</v>
      </c>
      <c r="K108" s="54">
        <v>0.99</v>
      </c>
      <c r="L108" s="54">
        <v>0.01</v>
      </c>
      <c r="M108" s="54">
        <v>0</v>
      </c>
      <c r="N108" s="54" t="s">
        <v>913</v>
      </c>
      <c r="O108" s="54">
        <v>22</v>
      </c>
      <c r="P108" s="54">
        <v>0.36</v>
      </c>
      <c r="Q108" s="54">
        <v>7.98</v>
      </c>
      <c r="R108" s="54" t="s">
        <v>1409</v>
      </c>
      <c r="S108" s="54" t="s">
        <v>915</v>
      </c>
      <c r="T108" s="54">
        <v>19</v>
      </c>
      <c r="U108" s="54">
        <v>0.34</v>
      </c>
      <c r="V108" s="54">
        <v>6.39</v>
      </c>
      <c r="W108" s="54" t="s">
        <v>1410</v>
      </c>
      <c r="X108" s="54" t="s">
        <v>912</v>
      </c>
      <c r="Y108" s="54">
        <v>12</v>
      </c>
      <c r="Z108" s="54">
        <v>0.32</v>
      </c>
      <c r="AA108" s="54">
        <v>3.88</v>
      </c>
      <c r="AB108" s="54" t="s">
        <v>1411</v>
      </c>
      <c r="AC108" s="54" t="s">
        <v>914</v>
      </c>
      <c r="AD108" s="54">
        <v>20</v>
      </c>
      <c r="AE108" s="54">
        <v>0.31</v>
      </c>
      <c r="AF108" s="54">
        <v>6.29</v>
      </c>
      <c r="AG108" s="54" t="s">
        <v>1411</v>
      </c>
    </row>
    <row r="109" spans="1:33" x14ac:dyDescent="0.25">
      <c r="A109" s="54" t="str">
        <f t="shared" si="2"/>
        <v>6541</v>
      </c>
      <c r="B109" s="54" t="s">
        <v>1408</v>
      </c>
      <c r="C109" s="54" t="s">
        <v>1329</v>
      </c>
      <c r="D109" s="54">
        <f t="shared" si="3"/>
        <v>251</v>
      </c>
      <c r="E109" s="54">
        <v>73</v>
      </c>
      <c r="F109" s="54">
        <v>35.630000000000003</v>
      </c>
      <c r="G109" s="54">
        <v>26.01</v>
      </c>
      <c r="H109" s="54">
        <v>244</v>
      </c>
      <c r="I109" s="54">
        <v>7</v>
      </c>
      <c r="J109" s="54">
        <v>0</v>
      </c>
      <c r="K109" s="54">
        <v>0.97</v>
      </c>
      <c r="L109" s="54">
        <v>0.03</v>
      </c>
      <c r="M109" s="54">
        <v>0</v>
      </c>
      <c r="N109" s="54" t="s">
        <v>913</v>
      </c>
      <c r="O109" s="54">
        <v>22</v>
      </c>
      <c r="P109" s="54">
        <v>0.38</v>
      </c>
      <c r="Q109" s="54">
        <v>8.42</v>
      </c>
      <c r="R109" s="54" t="s">
        <v>1409</v>
      </c>
      <c r="S109" s="54" t="s">
        <v>915</v>
      </c>
      <c r="T109" s="54">
        <v>19</v>
      </c>
      <c r="U109" s="54">
        <v>0.34</v>
      </c>
      <c r="V109" s="54">
        <v>6.53</v>
      </c>
      <c r="W109" s="54" t="s">
        <v>1410</v>
      </c>
      <c r="X109" s="54" t="s">
        <v>912</v>
      </c>
      <c r="Y109" s="54">
        <v>12</v>
      </c>
      <c r="Z109" s="54">
        <v>0.33</v>
      </c>
      <c r="AA109" s="54">
        <v>3.92</v>
      </c>
      <c r="AB109" s="54" t="s">
        <v>1411</v>
      </c>
      <c r="AC109" s="54" t="s">
        <v>914</v>
      </c>
      <c r="AD109" s="54">
        <v>20</v>
      </c>
      <c r="AE109" s="54">
        <v>0.36</v>
      </c>
      <c r="AF109" s="54">
        <v>7.13</v>
      </c>
      <c r="AG109" s="54" t="s">
        <v>1411</v>
      </c>
    </row>
    <row r="110" spans="1:33" x14ac:dyDescent="0.25">
      <c r="A110" s="54" t="str">
        <f t="shared" si="2"/>
        <v>6571</v>
      </c>
      <c r="B110" s="54" t="s">
        <v>1408</v>
      </c>
      <c r="C110" s="54" t="s">
        <v>1330</v>
      </c>
      <c r="D110" s="54">
        <f t="shared" si="3"/>
        <v>317</v>
      </c>
      <c r="E110" s="54">
        <v>73</v>
      </c>
      <c r="F110" s="54">
        <v>39.14</v>
      </c>
      <c r="G110" s="54">
        <v>28.57</v>
      </c>
      <c r="H110" s="54">
        <v>307</v>
      </c>
      <c r="I110" s="54">
        <v>10</v>
      </c>
      <c r="J110" s="54">
        <v>0</v>
      </c>
      <c r="K110" s="54">
        <v>0.97</v>
      </c>
      <c r="L110" s="54">
        <v>0.03</v>
      </c>
      <c r="M110" s="54">
        <v>0</v>
      </c>
      <c r="N110" s="54" t="s">
        <v>913</v>
      </c>
      <c r="O110" s="54">
        <v>22</v>
      </c>
      <c r="P110" s="54">
        <v>0.4</v>
      </c>
      <c r="Q110" s="54">
        <v>8.8800000000000008</v>
      </c>
      <c r="R110" s="54" t="s">
        <v>1409</v>
      </c>
      <c r="S110" s="54" t="s">
        <v>915</v>
      </c>
      <c r="T110" s="54">
        <v>19</v>
      </c>
      <c r="U110" s="54">
        <v>0.34</v>
      </c>
      <c r="V110" s="54">
        <v>6.52</v>
      </c>
      <c r="W110" s="54" t="s">
        <v>1410</v>
      </c>
      <c r="X110" s="54" t="s">
        <v>912</v>
      </c>
      <c r="Y110" s="54">
        <v>12</v>
      </c>
      <c r="Z110" s="54">
        <v>0.4</v>
      </c>
      <c r="AA110" s="54">
        <v>4.79</v>
      </c>
      <c r="AB110" s="54" t="s">
        <v>1411</v>
      </c>
      <c r="AC110" s="54" t="s">
        <v>914</v>
      </c>
      <c r="AD110" s="54">
        <v>20</v>
      </c>
      <c r="AE110" s="54">
        <v>0.42</v>
      </c>
      <c r="AF110" s="54">
        <v>8.39</v>
      </c>
      <c r="AG110" s="54" t="s">
        <v>1411</v>
      </c>
    </row>
    <row r="111" spans="1:33" x14ac:dyDescent="0.25">
      <c r="A111" s="54" t="str">
        <f t="shared" si="2"/>
        <v>6591</v>
      </c>
      <c r="B111" s="54" t="s">
        <v>1408</v>
      </c>
      <c r="C111" s="54" t="s">
        <v>1331</v>
      </c>
      <c r="D111" s="54">
        <f t="shared" si="3"/>
        <v>228</v>
      </c>
      <c r="E111" s="54">
        <v>73</v>
      </c>
      <c r="F111" s="54">
        <v>34.67</v>
      </c>
      <c r="G111" s="54">
        <v>25.31</v>
      </c>
      <c r="H111" s="54">
        <v>226</v>
      </c>
      <c r="I111" s="54">
        <v>2</v>
      </c>
      <c r="J111" s="54">
        <v>0</v>
      </c>
      <c r="K111" s="54">
        <v>0.99</v>
      </c>
      <c r="L111" s="54">
        <v>0.01</v>
      </c>
      <c r="M111" s="54">
        <v>0</v>
      </c>
      <c r="N111" s="54" t="s">
        <v>913</v>
      </c>
      <c r="O111" s="54">
        <v>22</v>
      </c>
      <c r="P111" s="54">
        <v>0.37</v>
      </c>
      <c r="Q111" s="54">
        <v>8.11</v>
      </c>
      <c r="R111" s="54" t="s">
        <v>1409</v>
      </c>
      <c r="S111" s="54" t="s">
        <v>915</v>
      </c>
      <c r="T111" s="54">
        <v>19</v>
      </c>
      <c r="U111" s="54">
        <v>0.31</v>
      </c>
      <c r="V111" s="54">
        <v>5.92</v>
      </c>
      <c r="W111" s="54" t="s">
        <v>1410</v>
      </c>
      <c r="X111" s="54" t="s">
        <v>912</v>
      </c>
      <c r="Y111" s="54">
        <v>12</v>
      </c>
      <c r="Z111" s="54">
        <v>0.33</v>
      </c>
      <c r="AA111" s="54">
        <v>4.01</v>
      </c>
      <c r="AB111" s="54" t="s">
        <v>1411</v>
      </c>
      <c r="AC111" s="54" t="s">
        <v>914</v>
      </c>
      <c r="AD111" s="54">
        <v>20</v>
      </c>
      <c r="AE111" s="54">
        <v>0.36</v>
      </c>
      <c r="AF111" s="54">
        <v>7.27</v>
      </c>
      <c r="AG111" s="54" t="s">
        <v>1411</v>
      </c>
    </row>
    <row r="112" spans="1:33" x14ac:dyDescent="0.25">
      <c r="A112" s="54" t="str">
        <f t="shared" si="2"/>
        <v>6611</v>
      </c>
      <c r="B112" s="54" t="s">
        <v>1408</v>
      </c>
      <c r="C112" s="54" t="s">
        <v>1332</v>
      </c>
      <c r="D112" s="54">
        <f t="shared" si="3"/>
        <v>343</v>
      </c>
      <c r="E112" s="54">
        <v>73</v>
      </c>
      <c r="F112" s="54">
        <v>39.08</v>
      </c>
      <c r="G112" s="54">
        <v>28.52</v>
      </c>
      <c r="H112" s="54">
        <v>333</v>
      </c>
      <c r="I112" s="54">
        <v>10</v>
      </c>
      <c r="J112" s="54">
        <v>0</v>
      </c>
      <c r="K112" s="54">
        <v>0.97</v>
      </c>
      <c r="L112" s="54">
        <v>0.03</v>
      </c>
      <c r="M112" s="54">
        <v>0</v>
      </c>
      <c r="N112" s="54" t="s">
        <v>913</v>
      </c>
      <c r="O112" s="54">
        <v>22</v>
      </c>
      <c r="P112" s="54">
        <v>0.41</v>
      </c>
      <c r="Q112" s="54">
        <v>9.0299999999999994</v>
      </c>
      <c r="R112" s="54" t="s">
        <v>1409</v>
      </c>
      <c r="S112" s="54" t="s">
        <v>915</v>
      </c>
      <c r="T112" s="54">
        <v>19</v>
      </c>
      <c r="U112" s="54">
        <v>0.38</v>
      </c>
      <c r="V112" s="54">
        <v>7.19</v>
      </c>
      <c r="W112" s="54" t="s">
        <v>1410</v>
      </c>
      <c r="X112" s="54" t="s">
        <v>912</v>
      </c>
      <c r="Y112" s="54">
        <v>12</v>
      </c>
      <c r="Z112" s="54">
        <v>0.37</v>
      </c>
      <c r="AA112" s="54">
        <v>4.5</v>
      </c>
      <c r="AB112" s="54" t="s">
        <v>1411</v>
      </c>
      <c r="AC112" s="54" t="s">
        <v>914</v>
      </c>
      <c r="AD112" s="54">
        <v>20</v>
      </c>
      <c r="AE112" s="54">
        <v>0.39</v>
      </c>
      <c r="AF112" s="54">
        <v>7.81</v>
      </c>
      <c r="AG112" s="54" t="s">
        <v>1411</v>
      </c>
    </row>
    <row r="113" spans="1:33" x14ac:dyDescent="0.25">
      <c r="A113" s="54" t="str">
        <f t="shared" si="2"/>
        <v>6631</v>
      </c>
      <c r="B113" s="54" t="s">
        <v>1408</v>
      </c>
      <c r="C113" s="54" t="s">
        <v>1333</v>
      </c>
      <c r="D113" s="54">
        <f t="shared" si="3"/>
        <v>328</v>
      </c>
      <c r="E113" s="54">
        <v>73</v>
      </c>
      <c r="F113" s="54">
        <v>37.909999999999997</v>
      </c>
      <c r="G113" s="54">
        <v>27.67</v>
      </c>
      <c r="H113" s="54">
        <v>322</v>
      </c>
      <c r="I113" s="54">
        <v>6</v>
      </c>
      <c r="J113" s="54">
        <v>0</v>
      </c>
      <c r="K113" s="54">
        <v>0.98</v>
      </c>
      <c r="L113" s="54">
        <v>0.02</v>
      </c>
      <c r="M113" s="54">
        <v>0</v>
      </c>
      <c r="N113" s="54" t="s">
        <v>913</v>
      </c>
      <c r="O113" s="54">
        <v>22</v>
      </c>
      <c r="P113" s="54">
        <v>0.39</v>
      </c>
      <c r="Q113" s="54">
        <v>8.49</v>
      </c>
      <c r="R113" s="54" t="s">
        <v>1409</v>
      </c>
      <c r="S113" s="54" t="s">
        <v>915</v>
      </c>
      <c r="T113" s="54">
        <v>19</v>
      </c>
      <c r="U113" s="54">
        <v>0.37</v>
      </c>
      <c r="V113" s="54">
        <v>6.96</v>
      </c>
      <c r="W113" s="54" t="s">
        <v>1410</v>
      </c>
      <c r="X113" s="54" t="s">
        <v>912</v>
      </c>
      <c r="Y113" s="54">
        <v>12</v>
      </c>
      <c r="Z113" s="54">
        <v>0.35</v>
      </c>
      <c r="AA113" s="54">
        <v>4.22</v>
      </c>
      <c r="AB113" s="54" t="s">
        <v>1411</v>
      </c>
      <c r="AC113" s="54" t="s">
        <v>914</v>
      </c>
      <c r="AD113" s="54">
        <v>20</v>
      </c>
      <c r="AE113" s="54">
        <v>0.4</v>
      </c>
      <c r="AF113" s="54">
        <v>8.01</v>
      </c>
      <c r="AG113" s="54" t="s">
        <v>1411</v>
      </c>
    </row>
    <row r="114" spans="1:33" x14ac:dyDescent="0.25">
      <c r="A114" s="54" t="str">
        <f t="shared" si="2"/>
        <v>6681</v>
      </c>
      <c r="B114" s="54" t="s">
        <v>1408</v>
      </c>
      <c r="C114" s="54" t="s">
        <v>1334</v>
      </c>
      <c r="D114" s="54">
        <f t="shared" si="3"/>
        <v>400</v>
      </c>
      <c r="E114" s="54">
        <v>73</v>
      </c>
      <c r="F114" s="54">
        <v>33.5</v>
      </c>
      <c r="G114" s="54">
        <v>24.46</v>
      </c>
      <c r="H114" s="54">
        <v>390</v>
      </c>
      <c r="I114" s="54">
        <v>10</v>
      </c>
      <c r="J114" s="54">
        <v>0</v>
      </c>
      <c r="K114" s="54">
        <v>0.98</v>
      </c>
      <c r="L114" s="54">
        <v>0.03</v>
      </c>
      <c r="M114" s="54">
        <v>0</v>
      </c>
      <c r="N114" s="54" t="s">
        <v>913</v>
      </c>
      <c r="O114" s="54">
        <v>22</v>
      </c>
      <c r="P114" s="54">
        <v>0.35</v>
      </c>
      <c r="Q114" s="54">
        <v>7.74</v>
      </c>
      <c r="R114" s="54" t="s">
        <v>1409</v>
      </c>
      <c r="S114" s="54" t="s">
        <v>915</v>
      </c>
      <c r="T114" s="54">
        <v>19</v>
      </c>
      <c r="U114" s="54">
        <v>0.33</v>
      </c>
      <c r="V114" s="54">
        <v>6.35</v>
      </c>
      <c r="W114" s="54" t="s">
        <v>1410</v>
      </c>
      <c r="X114" s="54" t="s">
        <v>912</v>
      </c>
      <c r="Y114" s="54">
        <v>12</v>
      </c>
      <c r="Z114" s="54">
        <v>0.32</v>
      </c>
      <c r="AA114" s="54">
        <v>3.81</v>
      </c>
      <c r="AB114" s="54" t="s">
        <v>1411</v>
      </c>
      <c r="AC114" s="54" t="s">
        <v>914</v>
      </c>
      <c r="AD114" s="54">
        <v>20</v>
      </c>
      <c r="AE114" s="54">
        <v>0.33</v>
      </c>
      <c r="AF114" s="54">
        <v>6.56</v>
      </c>
      <c r="AG114" s="54" t="s">
        <v>1411</v>
      </c>
    </row>
    <row r="115" spans="1:33" x14ac:dyDescent="0.25">
      <c r="A115" s="54" t="str">
        <f t="shared" si="2"/>
        <v>6701</v>
      </c>
      <c r="B115" s="54" t="s">
        <v>1408</v>
      </c>
      <c r="C115" s="54" t="s">
        <v>1335</v>
      </c>
      <c r="D115" s="54">
        <f t="shared" si="3"/>
        <v>303</v>
      </c>
      <c r="E115" s="54">
        <v>73</v>
      </c>
      <c r="F115" s="54">
        <v>29.67</v>
      </c>
      <c r="G115" s="54">
        <v>21.66</v>
      </c>
      <c r="H115" s="54">
        <v>301</v>
      </c>
      <c r="I115" s="54">
        <v>2</v>
      </c>
      <c r="J115" s="54">
        <v>0</v>
      </c>
      <c r="K115" s="54">
        <v>0.99</v>
      </c>
      <c r="L115" s="54">
        <v>0.01</v>
      </c>
      <c r="M115" s="54">
        <v>0</v>
      </c>
      <c r="N115" s="54" t="s">
        <v>913</v>
      </c>
      <c r="O115" s="54">
        <v>22</v>
      </c>
      <c r="P115" s="54">
        <v>0.3</v>
      </c>
      <c r="Q115" s="54">
        <v>6.62</v>
      </c>
      <c r="R115" s="54" t="s">
        <v>1409</v>
      </c>
      <c r="S115" s="54" t="s">
        <v>915</v>
      </c>
      <c r="T115" s="54">
        <v>19</v>
      </c>
      <c r="U115" s="54">
        <v>0.32</v>
      </c>
      <c r="V115" s="54">
        <v>6.08</v>
      </c>
      <c r="W115" s="54" t="s">
        <v>1410</v>
      </c>
      <c r="X115" s="54" t="s">
        <v>912</v>
      </c>
      <c r="Y115" s="54">
        <v>12</v>
      </c>
      <c r="Z115" s="54">
        <v>0.24</v>
      </c>
      <c r="AA115" s="54">
        <v>2.88</v>
      </c>
      <c r="AB115" s="54" t="s">
        <v>1411</v>
      </c>
      <c r="AC115" s="54" t="s">
        <v>914</v>
      </c>
      <c r="AD115" s="54">
        <v>20</v>
      </c>
      <c r="AE115" s="54">
        <v>0.3</v>
      </c>
      <c r="AF115" s="54">
        <v>6.08</v>
      </c>
      <c r="AG115" s="54" t="s">
        <v>1411</v>
      </c>
    </row>
    <row r="116" spans="1:33" x14ac:dyDescent="0.25">
      <c r="A116" s="54" t="str">
        <f t="shared" si="2"/>
        <v>6741</v>
      </c>
      <c r="B116" s="54" t="s">
        <v>1408</v>
      </c>
      <c r="C116" s="54" t="s">
        <v>1336</v>
      </c>
      <c r="D116" s="54">
        <f t="shared" si="3"/>
        <v>292</v>
      </c>
      <c r="E116" s="54">
        <v>73</v>
      </c>
      <c r="F116" s="54">
        <v>39.89</v>
      </c>
      <c r="G116" s="54">
        <v>29.12</v>
      </c>
      <c r="H116" s="54">
        <v>281</v>
      </c>
      <c r="I116" s="54">
        <v>11</v>
      </c>
      <c r="J116" s="54">
        <v>0</v>
      </c>
      <c r="K116" s="54">
        <v>0.96</v>
      </c>
      <c r="L116" s="54">
        <v>0.04</v>
      </c>
      <c r="M116" s="54">
        <v>0</v>
      </c>
      <c r="N116" s="54" t="s">
        <v>913</v>
      </c>
      <c r="O116" s="54">
        <v>22</v>
      </c>
      <c r="P116" s="54">
        <v>0.41</v>
      </c>
      <c r="Q116" s="54">
        <v>9.0500000000000007</v>
      </c>
      <c r="R116" s="54" t="s">
        <v>1409</v>
      </c>
      <c r="S116" s="54" t="s">
        <v>915</v>
      </c>
      <c r="T116" s="54">
        <v>19</v>
      </c>
      <c r="U116" s="54">
        <v>0.39</v>
      </c>
      <c r="V116" s="54">
        <v>7.33</v>
      </c>
      <c r="W116" s="54" t="s">
        <v>1410</v>
      </c>
      <c r="X116" s="54" t="s">
        <v>912</v>
      </c>
      <c r="Y116" s="54">
        <v>12</v>
      </c>
      <c r="Z116" s="54">
        <v>0.39</v>
      </c>
      <c r="AA116" s="54">
        <v>4.6900000000000004</v>
      </c>
      <c r="AB116" s="54" t="s">
        <v>1411</v>
      </c>
      <c r="AC116" s="54" t="s">
        <v>914</v>
      </c>
      <c r="AD116" s="54">
        <v>20</v>
      </c>
      <c r="AE116" s="54">
        <v>0.4</v>
      </c>
      <c r="AF116" s="54">
        <v>8.0500000000000007</v>
      </c>
      <c r="AG116" s="54" t="s">
        <v>1411</v>
      </c>
    </row>
    <row r="117" spans="1:33" x14ac:dyDescent="0.25">
      <c r="A117" s="54" t="str">
        <f t="shared" si="2"/>
        <v>6751</v>
      </c>
      <c r="B117" s="54" t="s">
        <v>1408</v>
      </c>
      <c r="C117" s="54" t="s">
        <v>1337</v>
      </c>
      <c r="D117" s="54">
        <f t="shared" si="3"/>
        <v>225</v>
      </c>
      <c r="E117" s="54">
        <v>73</v>
      </c>
      <c r="F117" s="54">
        <v>34.94</v>
      </c>
      <c r="G117" s="54">
        <v>25.5</v>
      </c>
      <c r="H117" s="54">
        <v>222</v>
      </c>
      <c r="I117" s="54">
        <v>3</v>
      </c>
      <c r="J117" s="54">
        <v>0</v>
      </c>
      <c r="K117" s="54">
        <v>0.99</v>
      </c>
      <c r="L117" s="54">
        <v>0.01</v>
      </c>
      <c r="M117" s="54">
        <v>0</v>
      </c>
      <c r="N117" s="54" t="s">
        <v>913</v>
      </c>
      <c r="O117" s="54">
        <v>22</v>
      </c>
      <c r="P117" s="54">
        <v>0.36</v>
      </c>
      <c r="Q117" s="54">
        <v>7.94</v>
      </c>
      <c r="R117" s="54" t="s">
        <v>1409</v>
      </c>
      <c r="S117" s="54" t="s">
        <v>915</v>
      </c>
      <c r="T117" s="54">
        <v>19</v>
      </c>
      <c r="U117" s="54">
        <v>0.33</v>
      </c>
      <c r="V117" s="54">
        <v>6.18</v>
      </c>
      <c r="W117" s="54" t="s">
        <v>1410</v>
      </c>
      <c r="X117" s="54" t="s">
        <v>912</v>
      </c>
      <c r="Y117" s="54">
        <v>12</v>
      </c>
      <c r="Z117" s="54">
        <v>0.36</v>
      </c>
      <c r="AA117" s="54">
        <v>4.32</v>
      </c>
      <c r="AB117" s="54" t="s">
        <v>1411</v>
      </c>
      <c r="AC117" s="54" t="s">
        <v>914</v>
      </c>
      <c r="AD117" s="54">
        <v>20</v>
      </c>
      <c r="AE117" s="54">
        <v>0.35</v>
      </c>
      <c r="AF117" s="54">
        <v>7.06</v>
      </c>
      <c r="AG117" s="54" t="s">
        <v>1411</v>
      </c>
    </row>
    <row r="118" spans="1:33" x14ac:dyDescent="0.25">
      <c r="A118" s="54" t="str">
        <f t="shared" si="2"/>
        <v>6761</v>
      </c>
      <c r="B118" s="54" t="s">
        <v>1408</v>
      </c>
      <c r="C118" s="54" t="s">
        <v>1338</v>
      </c>
      <c r="D118" s="54">
        <f t="shared" si="3"/>
        <v>171</v>
      </c>
      <c r="E118" s="54">
        <v>73</v>
      </c>
      <c r="F118" s="54">
        <v>32.630000000000003</v>
      </c>
      <c r="G118" s="54">
        <v>23.82</v>
      </c>
      <c r="H118" s="54">
        <v>168</v>
      </c>
      <c r="I118" s="54">
        <v>3</v>
      </c>
      <c r="J118" s="54">
        <v>0</v>
      </c>
      <c r="K118" s="54">
        <v>0.98</v>
      </c>
      <c r="L118" s="54">
        <v>0.02</v>
      </c>
      <c r="M118" s="54">
        <v>0</v>
      </c>
      <c r="N118" s="54" t="s">
        <v>913</v>
      </c>
      <c r="O118" s="54">
        <v>22</v>
      </c>
      <c r="P118" s="54">
        <v>0.34</v>
      </c>
      <c r="Q118" s="54">
        <v>7.48</v>
      </c>
      <c r="R118" s="54" t="s">
        <v>1409</v>
      </c>
      <c r="S118" s="54" t="s">
        <v>915</v>
      </c>
      <c r="T118" s="54">
        <v>19</v>
      </c>
      <c r="U118" s="54">
        <v>0.32</v>
      </c>
      <c r="V118" s="54">
        <v>6.11</v>
      </c>
      <c r="W118" s="54" t="s">
        <v>1410</v>
      </c>
      <c r="X118" s="54" t="s">
        <v>912</v>
      </c>
      <c r="Y118" s="54">
        <v>12</v>
      </c>
      <c r="Z118" s="54">
        <v>0.31</v>
      </c>
      <c r="AA118" s="54">
        <v>3.7</v>
      </c>
      <c r="AB118" s="54" t="s">
        <v>1411</v>
      </c>
      <c r="AC118" s="54" t="s">
        <v>914</v>
      </c>
      <c r="AD118" s="54">
        <v>20</v>
      </c>
      <c r="AE118" s="54">
        <v>0.33</v>
      </c>
      <c r="AF118" s="54">
        <v>6.53</v>
      </c>
      <c r="AG118" s="54" t="s">
        <v>1411</v>
      </c>
    </row>
    <row r="119" spans="1:33" x14ac:dyDescent="0.25">
      <c r="A119" s="54" t="str">
        <f t="shared" si="2"/>
        <v>6771</v>
      </c>
      <c r="B119" s="54" t="s">
        <v>1408</v>
      </c>
      <c r="C119" s="54" t="s">
        <v>1339</v>
      </c>
      <c r="D119" s="54">
        <f t="shared" si="3"/>
        <v>540</v>
      </c>
      <c r="E119" s="54">
        <v>73</v>
      </c>
      <c r="F119" s="54">
        <v>38.56</v>
      </c>
      <c r="G119" s="54">
        <v>28.15</v>
      </c>
      <c r="H119" s="54">
        <v>531</v>
      </c>
      <c r="I119" s="54">
        <v>9</v>
      </c>
      <c r="J119" s="54">
        <v>0</v>
      </c>
      <c r="K119" s="54">
        <v>0.98</v>
      </c>
      <c r="L119" s="54">
        <v>0.02</v>
      </c>
      <c r="M119" s="54">
        <v>0</v>
      </c>
      <c r="N119" s="54" t="s">
        <v>913</v>
      </c>
      <c r="O119" s="54">
        <v>22</v>
      </c>
      <c r="P119" s="54">
        <v>0.39</v>
      </c>
      <c r="Q119" s="54">
        <v>8.65</v>
      </c>
      <c r="R119" s="54" t="s">
        <v>1409</v>
      </c>
      <c r="S119" s="54" t="s">
        <v>915</v>
      </c>
      <c r="T119" s="54">
        <v>19</v>
      </c>
      <c r="U119" s="54">
        <v>0.38</v>
      </c>
      <c r="V119" s="54">
        <v>7.26</v>
      </c>
      <c r="W119" s="54" t="s">
        <v>1410</v>
      </c>
      <c r="X119" s="54" t="s">
        <v>912</v>
      </c>
      <c r="Y119" s="54">
        <v>12</v>
      </c>
      <c r="Z119" s="54">
        <v>0.38</v>
      </c>
      <c r="AA119" s="54">
        <v>4.51</v>
      </c>
      <c r="AB119" s="54" t="s">
        <v>1411</v>
      </c>
      <c r="AC119" s="54" t="s">
        <v>914</v>
      </c>
      <c r="AD119" s="54">
        <v>20</v>
      </c>
      <c r="AE119" s="54">
        <v>0.39</v>
      </c>
      <c r="AF119" s="54">
        <v>7.72</v>
      </c>
      <c r="AG119" s="54" t="s">
        <v>1411</v>
      </c>
    </row>
    <row r="120" spans="1:33" x14ac:dyDescent="0.25">
      <c r="A120" s="54" t="str">
        <f t="shared" si="2"/>
        <v>6781</v>
      </c>
      <c r="B120" s="54" t="s">
        <v>1408</v>
      </c>
      <c r="C120" s="54" t="s">
        <v>1340</v>
      </c>
      <c r="D120" s="54">
        <f t="shared" si="3"/>
        <v>168</v>
      </c>
      <c r="E120" s="54">
        <v>73</v>
      </c>
      <c r="F120" s="54">
        <v>40.81</v>
      </c>
      <c r="G120" s="54">
        <v>29.79</v>
      </c>
      <c r="H120" s="54">
        <v>156</v>
      </c>
      <c r="I120" s="54">
        <v>12</v>
      </c>
      <c r="J120" s="54">
        <v>0</v>
      </c>
      <c r="K120" s="54">
        <v>0.93</v>
      </c>
      <c r="L120" s="54">
        <v>7.0000000000000007E-2</v>
      </c>
      <c r="M120" s="54">
        <v>0</v>
      </c>
      <c r="N120" s="54" t="s">
        <v>913</v>
      </c>
      <c r="O120" s="54">
        <v>22</v>
      </c>
      <c r="P120" s="54">
        <v>0.41</v>
      </c>
      <c r="Q120" s="54">
        <v>9.06</v>
      </c>
      <c r="R120" s="54" t="s">
        <v>1409</v>
      </c>
      <c r="S120" s="54" t="s">
        <v>915</v>
      </c>
      <c r="T120" s="54">
        <v>19</v>
      </c>
      <c r="U120" s="54">
        <v>0.39</v>
      </c>
      <c r="V120" s="54">
        <v>7.48</v>
      </c>
      <c r="W120" s="54" t="s">
        <v>1410</v>
      </c>
      <c r="X120" s="54" t="s">
        <v>912</v>
      </c>
      <c r="Y120" s="54">
        <v>12</v>
      </c>
      <c r="Z120" s="54">
        <v>0.4</v>
      </c>
      <c r="AA120" s="54">
        <v>4.76</v>
      </c>
      <c r="AB120" s="54" t="s">
        <v>1411</v>
      </c>
      <c r="AC120" s="54" t="s">
        <v>914</v>
      </c>
      <c r="AD120" s="54">
        <v>20</v>
      </c>
      <c r="AE120" s="54">
        <v>0.42</v>
      </c>
      <c r="AF120" s="54">
        <v>8.49</v>
      </c>
      <c r="AG120" s="54" t="s">
        <v>1411</v>
      </c>
    </row>
    <row r="121" spans="1:33" x14ac:dyDescent="0.25">
      <c r="A121" s="54" t="str">
        <f t="shared" si="2"/>
        <v>6801</v>
      </c>
      <c r="B121" s="54" t="s">
        <v>1408</v>
      </c>
      <c r="C121" s="54" t="s">
        <v>1341</v>
      </c>
      <c r="D121" s="54">
        <f t="shared" si="3"/>
        <v>193</v>
      </c>
      <c r="E121" s="54">
        <v>73</v>
      </c>
      <c r="F121" s="54">
        <v>32.57</v>
      </c>
      <c r="G121" s="54">
        <v>23.77</v>
      </c>
      <c r="H121" s="54">
        <v>192</v>
      </c>
      <c r="I121" s="54">
        <v>1</v>
      </c>
      <c r="J121" s="54">
        <v>0</v>
      </c>
      <c r="K121" s="54">
        <v>0.99</v>
      </c>
      <c r="L121" s="54">
        <v>0.01</v>
      </c>
      <c r="M121" s="54">
        <v>0</v>
      </c>
      <c r="N121" s="54" t="s">
        <v>913</v>
      </c>
      <c r="O121" s="54">
        <v>22</v>
      </c>
      <c r="P121" s="54">
        <v>0.34</v>
      </c>
      <c r="Q121" s="54">
        <v>7.52</v>
      </c>
      <c r="R121" s="54" t="s">
        <v>1409</v>
      </c>
      <c r="S121" s="54" t="s">
        <v>915</v>
      </c>
      <c r="T121" s="54">
        <v>19</v>
      </c>
      <c r="U121" s="54">
        <v>0.34</v>
      </c>
      <c r="V121" s="54">
        <v>6.52</v>
      </c>
      <c r="W121" s="54" t="s">
        <v>1410</v>
      </c>
      <c r="X121" s="54" t="s">
        <v>912</v>
      </c>
      <c r="Y121" s="54">
        <v>12</v>
      </c>
      <c r="Z121" s="54">
        <v>0.31</v>
      </c>
      <c r="AA121" s="54">
        <v>3.67</v>
      </c>
      <c r="AB121" s="54" t="s">
        <v>1411</v>
      </c>
      <c r="AC121" s="54" t="s">
        <v>914</v>
      </c>
      <c r="AD121" s="54">
        <v>20</v>
      </c>
      <c r="AE121" s="54">
        <v>0.3</v>
      </c>
      <c r="AF121" s="54">
        <v>6.06</v>
      </c>
      <c r="AG121" s="54" t="s">
        <v>1411</v>
      </c>
    </row>
    <row r="122" spans="1:33" x14ac:dyDescent="0.25">
      <c r="A122" s="54" t="str">
        <f t="shared" si="2"/>
        <v>6821</v>
      </c>
      <c r="B122" s="54" t="s">
        <v>1408</v>
      </c>
      <c r="C122" s="54" t="s">
        <v>1342</v>
      </c>
      <c r="D122" s="54">
        <f t="shared" si="3"/>
        <v>218</v>
      </c>
      <c r="E122" s="54">
        <v>73</v>
      </c>
      <c r="F122" s="54">
        <v>34.340000000000003</v>
      </c>
      <c r="G122" s="54">
        <v>25.07</v>
      </c>
      <c r="H122" s="54">
        <v>213</v>
      </c>
      <c r="I122" s="54">
        <v>5</v>
      </c>
      <c r="J122" s="54">
        <v>0</v>
      </c>
      <c r="K122" s="54">
        <v>0.98</v>
      </c>
      <c r="L122" s="54">
        <v>0.02</v>
      </c>
      <c r="M122" s="54">
        <v>0</v>
      </c>
      <c r="N122" s="54" t="s">
        <v>913</v>
      </c>
      <c r="O122" s="54">
        <v>22</v>
      </c>
      <c r="P122" s="54">
        <v>0.35</v>
      </c>
      <c r="Q122" s="54">
        <v>7.78</v>
      </c>
      <c r="R122" s="54" t="s">
        <v>1409</v>
      </c>
      <c r="S122" s="54" t="s">
        <v>915</v>
      </c>
      <c r="T122" s="54">
        <v>19</v>
      </c>
      <c r="U122" s="54">
        <v>0.36</v>
      </c>
      <c r="V122" s="54">
        <v>6.86</v>
      </c>
      <c r="W122" s="54" t="s">
        <v>1410</v>
      </c>
      <c r="X122" s="54" t="s">
        <v>912</v>
      </c>
      <c r="Y122" s="54">
        <v>12</v>
      </c>
      <c r="Z122" s="54">
        <v>0.34</v>
      </c>
      <c r="AA122" s="54">
        <v>4.0199999999999996</v>
      </c>
      <c r="AB122" s="54" t="s">
        <v>1411</v>
      </c>
      <c r="AC122" s="54" t="s">
        <v>914</v>
      </c>
      <c r="AD122" s="54">
        <v>20</v>
      </c>
      <c r="AE122" s="54">
        <v>0.32</v>
      </c>
      <c r="AF122" s="54">
        <v>6.4</v>
      </c>
      <c r="AG122" s="54" t="s">
        <v>1411</v>
      </c>
    </row>
    <row r="123" spans="1:33" x14ac:dyDescent="0.25">
      <c r="A123" s="54" t="str">
        <f t="shared" si="2"/>
        <v>6841</v>
      </c>
      <c r="B123" s="54" t="s">
        <v>1408</v>
      </c>
      <c r="C123" s="54" t="s">
        <v>1343</v>
      </c>
      <c r="D123" s="54">
        <f t="shared" si="3"/>
        <v>312</v>
      </c>
      <c r="E123" s="54">
        <v>73</v>
      </c>
      <c r="F123" s="54">
        <v>36.07</v>
      </c>
      <c r="G123" s="54">
        <v>26.33</v>
      </c>
      <c r="H123" s="54">
        <v>299</v>
      </c>
      <c r="I123" s="54">
        <v>13</v>
      </c>
      <c r="J123" s="54">
        <v>0</v>
      </c>
      <c r="K123" s="54">
        <v>0.96</v>
      </c>
      <c r="L123" s="54">
        <v>0.04</v>
      </c>
      <c r="M123" s="54">
        <v>0</v>
      </c>
      <c r="N123" s="54" t="s">
        <v>913</v>
      </c>
      <c r="O123" s="54">
        <v>22</v>
      </c>
      <c r="P123" s="54">
        <v>0.37</v>
      </c>
      <c r="Q123" s="54">
        <v>8.06</v>
      </c>
      <c r="R123" s="54" t="s">
        <v>1409</v>
      </c>
      <c r="S123" s="54" t="s">
        <v>915</v>
      </c>
      <c r="T123" s="54">
        <v>19</v>
      </c>
      <c r="U123" s="54">
        <v>0.37</v>
      </c>
      <c r="V123" s="54">
        <v>6.95</v>
      </c>
      <c r="W123" s="54" t="s">
        <v>1410</v>
      </c>
      <c r="X123" s="54" t="s">
        <v>912</v>
      </c>
      <c r="Y123" s="54">
        <v>12</v>
      </c>
      <c r="Z123" s="54">
        <v>0.35</v>
      </c>
      <c r="AA123" s="54">
        <v>4.21</v>
      </c>
      <c r="AB123" s="54" t="s">
        <v>1411</v>
      </c>
      <c r="AC123" s="54" t="s">
        <v>914</v>
      </c>
      <c r="AD123" s="54">
        <v>20</v>
      </c>
      <c r="AE123" s="54">
        <v>0.36</v>
      </c>
      <c r="AF123" s="54">
        <v>7.11</v>
      </c>
      <c r="AG123" s="54" t="s">
        <v>1411</v>
      </c>
    </row>
    <row r="124" spans="1:33" x14ac:dyDescent="0.25">
      <c r="A124" s="54" t="str">
        <f t="shared" si="2"/>
        <v>6861</v>
      </c>
      <c r="B124" s="54" t="s">
        <v>1408</v>
      </c>
      <c r="C124" s="54" t="s">
        <v>1344</v>
      </c>
      <c r="D124" s="54">
        <f t="shared" si="3"/>
        <v>403</v>
      </c>
      <c r="E124" s="54">
        <v>73</v>
      </c>
      <c r="F124" s="54">
        <v>46.39</v>
      </c>
      <c r="G124" s="54">
        <v>33.86</v>
      </c>
      <c r="H124" s="54">
        <v>361</v>
      </c>
      <c r="I124" s="54">
        <v>42</v>
      </c>
      <c r="J124" s="54">
        <v>0</v>
      </c>
      <c r="K124" s="54">
        <v>0.9</v>
      </c>
      <c r="L124" s="54">
        <v>0.1</v>
      </c>
      <c r="M124" s="54">
        <v>0</v>
      </c>
      <c r="N124" s="54" t="s">
        <v>913</v>
      </c>
      <c r="O124" s="54">
        <v>22</v>
      </c>
      <c r="P124" s="54">
        <v>0.47</v>
      </c>
      <c r="Q124" s="54">
        <v>10.42</v>
      </c>
      <c r="R124" s="54" t="s">
        <v>1409</v>
      </c>
      <c r="S124" s="54" t="s">
        <v>915</v>
      </c>
      <c r="T124" s="54">
        <v>19</v>
      </c>
      <c r="U124" s="54">
        <v>0.44</v>
      </c>
      <c r="V124" s="54">
        <v>8.39</v>
      </c>
      <c r="W124" s="54" t="s">
        <v>1410</v>
      </c>
      <c r="X124" s="54" t="s">
        <v>912</v>
      </c>
      <c r="Y124" s="54">
        <v>12</v>
      </c>
      <c r="Z124" s="54">
        <v>0.47</v>
      </c>
      <c r="AA124" s="54">
        <v>5.63</v>
      </c>
      <c r="AB124" s="54" t="s">
        <v>1411</v>
      </c>
      <c r="AC124" s="54" t="s">
        <v>914</v>
      </c>
      <c r="AD124" s="54">
        <v>20</v>
      </c>
      <c r="AE124" s="54">
        <v>0.47</v>
      </c>
      <c r="AF124" s="54">
        <v>9.42</v>
      </c>
      <c r="AG124" s="54" t="s">
        <v>1411</v>
      </c>
    </row>
    <row r="125" spans="1:33" x14ac:dyDescent="0.25">
      <c r="A125" s="54" t="str">
        <f t="shared" si="2"/>
        <v>6881</v>
      </c>
      <c r="B125" s="54" t="s">
        <v>1408</v>
      </c>
      <c r="C125" s="54" t="s">
        <v>1345</v>
      </c>
      <c r="D125" s="54">
        <f t="shared" si="3"/>
        <v>339</v>
      </c>
      <c r="E125" s="54">
        <v>73</v>
      </c>
      <c r="F125" s="54">
        <v>51.62</v>
      </c>
      <c r="G125" s="54">
        <v>37.68</v>
      </c>
      <c r="H125" s="54">
        <v>270</v>
      </c>
      <c r="I125" s="54">
        <v>69</v>
      </c>
      <c r="J125" s="54">
        <v>0</v>
      </c>
      <c r="K125" s="54">
        <v>0.8</v>
      </c>
      <c r="L125" s="54">
        <v>0.2</v>
      </c>
      <c r="M125" s="54">
        <v>0</v>
      </c>
      <c r="N125" s="54" t="s">
        <v>913</v>
      </c>
      <c r="O125" s="54">
        <v>22</v>
      </c>
      <c r="P125" s="54">
        <v>0.53</v>
      </c>
      <c r="Q125" s="54">
        <v>11.61</v>
      </c>
      <c r="R125" s="54" t="s">
        <v>1409</v>
      </c>
      <c r="S125" s="54" t="s">
        <v>915</v>
      </c>
      <c r="T125" s="54">
        <v>19</v>
      </c>
      <c r="U125" s="54">
        <v>0.5</v>
      </c>
      <c r="V125" s="54">
        <v>9.56</v>
      </c>
      <c r="W125" s="54" t="s">
        <v>1410</v>
      </c>
      <c r="X125" s="54" t="s">
        <v>912</v>
      </c>
      <c r="Y125" s="54">
        <v>12</v>
      </c>
      <c r="Z125" s="54">
        <v>0.51</v>
      </c>
      <c r="AA125" s="54">
        <v>6.16</v>
      </c>
      <c r="AB125" s="54" t="s">
        <v>1411</v>
      </c>
      <c r="AC125" s="54" t="s">
        <v>914</v>
      </c>
      <c r="AD125" s="54">
        <v>20</v>
      </c>
      <c r="AE125" s="54">
        <v>0.52</v>
      </c>
      <c r="AF125" s="54">
        <v>10.35</v>
      </c>
      <c r="AG125" s="54" t="s">
        <v>1411</v>
      </c>
    </row>
    <row r="126" spans="1:33" x14ac:dyDescent="0.25">
      <c r="A126" s="54" t="str">
        <f t="shared" si="2"/>
        <v>6901</v>
      </c>
      <c r="B126" s="54" t="s">
        <v>1408</v>
      </c>
      <c r="C126" s="54" t="s">
        <v>1346</v>
      </c>
      <c r="D126" s="54">
        <f t="shared" si="3"/>
        <v>231</v>
      </c>
      <c r="E126" s="54">
        <v>73</v>
      </c>
      <c r="F126" s="54">
        <v>39.57</v>
      </c>
      <c r="G126" s="54">
        <v>28.89</v>
      </c>
      <c r="H126" s="54">
        <v>224</v>
      </c>
      <c r="I126" s="54">
        <v>7</v>
      </c>
      <c r="J126" s="54">
        <v>0</v>
      </c>
      <c r="K126" s="54">
        <v>0.97</v>
      </c>
      <c r="L126" s="54">
        <v>0.03</v>
      </c>
      <c r="M126" s="54">
        <v>0</v>
      </c>
      <c r="N126" s="54" t="s">
        <v>913</v>
      </c>
      <c r="O126" s="54">
        <v>22</v>
      </c>
      <c r="P126" s="54">
        <v>0.4</v>
      </c>
      <c r="Q126" s="54">
        <v>8.75</v>
      </c>
      <c r="R126" s="54" t="s">
        <v>1409</v>
      </c>
      <c r="S126" s="54" t="s">
        <v>915</v>
      </c>
      <c r="T126" s="54">
        <v>19</v>
      </c>
      <c r="U126" s="54">
        <v>0.4</v>
      </c>
      <c r="V126" s="54">
        <v>7.66</v>
      </c>
      <c r="W126" s="54" t="s">
        <v>1410</v>
      </c>
      <c r="X126" s="54" t="s">
        <v>912</v>
      </c>
      <c r="Y126" s="54">
        <v>12</v>
      </c>
      <c r="Z126" s="54">
        <v>0.39</v>
      </c>
      <c r="AA126" s="54">
        <v>4.7</v>
      </c>
      <c r="AB126" s="54" t="s">
        <v>1411</v>
      </c>
      <c r="AC126" s="54" t="s">
        <v>914</v>
      </c>
      <c r="AD126" s="54">
        <v>20</v>
      </c>
      <c r="AE126" s="54">
        <v>0.39</v>
      </c>
      <c r="AF126" s="54">
        <v>7.78</v>
      </c>
      <c r="AG126" s="54" t="s">
        <v>1411</v>
      </c>
    </row>
    <row r="127" spans="1:33" x14ac:dyDescent="0.25">
      <c r="A127" s="54" t="str">
        <f t="shared" si="2"/>
        <v>6921</v>
      </c>
      <c r="B127" s="54" t="s">
        <v>1408</v>
      </c>
      <c r="C127" s="54" t="s">
        <v>1347</v>
      </c>
      <c r="D127" s="54">
        <f t="shared" si="3"/>
        <v>360</v>
      </c>
      <c r="E127" s="54">
        <v>73</v>
      </c>
      <c r="F127" s="54">
        <v>43.36</v>
      </c>
      <c r="G127" s="54">
        <v>31.65</v>
      </c>
      <c r="H127" s="54">
        <v>323</v>
      </c>
      <c r="I127" s="54">
        <v>37</v>
      </c>
      <c r="J127" s="54">
        <v>0</v>
      </c>
      <c r="K127" s="54">
        <v>0.9</v>
      </c>
      <c r="L127" s="54">
        <v>0.1</v>
      </c>
      <c r="M127" s="54">
        <v>0</v>
      </c>
      <c r="N127" s="54" t="s">
        <v>913</v>
      </c>
      <c r="O127" s="54">
        <v>22</v>
      </c>
      <c r="P127" s="54">
        <v>0.45</v>
      </c>
      <c r="Q127" s="54">
        <v>9.85</v>
      </c>
      <c r="R127" s="54" t="s">
        <v>1409</v>
      </c>
      <c r="S127" s="54" t="s">
        <v>915</v>
      </c>
      <c r="T127" s="54">
        <v>19</v>
      </c>
      <c r="U127" s="54">
        <v>0.43</v>
      </c>
      <c r="V127" s="54">
        <v>8.19</v>
      </c>
      <c r="W127" s="54" t="s">
        <v>1410</v>
      </c>
      <c r="X127" s="54" t="s">
        <v>912</v>
      </c>
      <c r="Y127" s="54">
        <v>12</v>
      </c>
      <c r="Z127" s="54">
        <v>0.43</v>
      </c>
      <c r="AA127" s="54">
        <v>5.1100000000000003</v>
      </c>
      <c r="AB127" s="54" t="s">
        <v>1411</v>
      </c>
      <c r="AC127" s="54" t="s">
        <v>914</v>
      </c>
      <c r="AD127" s="54">
        <v>20</v>
      </c>
      <c r="AE127" s="54">
        <v>0.42</v>
      </c>
      <c r="AF127" s="54">
        <v>8.49</v>
      </c>
      <c r="AG127" s="54" t="s">
        <v>1411</v>
      </c>
    </row>
    <row r="128" spans="1:33" x14ac:dyDescent="0.25">
      <c r="A128" s="54" t="str">
        <f t="shared" si="2"/>
        <v>6961</v>
      </c>
      <c r="B128" s="54" t="s">
        <v>1408</v>
      </c>
      <c r="C128" s="54" t="s">
        <v>1348</v>
      </c>
      <c r="D128" s="54">
        <f t="shared" si="3"/>
        <v>291</v>
      </c>
      <c r="E128" s="54">
        <v>73</v>
      </c>
      <c r="F128" s="54">
        <v>39.67</v>
      </c>
      <c r="G128" s="54">
        <v>28.96</v>
      </c>
      <c r="H128" s="54">
        <v>282</v>
      </c>
      <c r="I128" s="54">
        <v>9</v>
      </c>
      <c r="J128" s="54">
        <v>0</v>
      </c>
      <c r="K128" s="54">
        <v>0.97</v>
      </c>
      <c r="L128" s="54">
        <v>0.03</v>
      </c>
      <c r="M128" s="54">
        <v>0</v>
      </c>
      <c r="N128" s="54" t="s">
        <v>913</v>
      </c>
      <c r="O128" s="54">
        <v>22</v>
      </c>
      <c r="P128" s="54">
        <v>0.41</v>
      </c>
      <c r="Q128" s="54">
        <v>9.01</v>
      </c>
      <c r="R128" s="54" t="s">
        <v>1409</v>
      </c>
      <c r="S128" s="54" t="s">
        <v>915</v>
      </c>
      <c r="T128" s="54">
        <v>19</v>
      </c>
      <c r="U128" s="54">
        <v>0.37</v>
      </c>
      <c r="V128" s="54">
        <v>7.09</v>
      </c>
      <c r="W128" s="54" t="s">
        <v>1410</v>
      </c>
      <c r="X128" s="54" t="s">
        <v>912</v>
      </c>
      <c r="Y128" s="54">
        <v>12</v>
      </c>
      <c r="Z128" s="54">
        <v>0.4</v>
      </c>
      <c r="AA128" s="54">
        <v>4.82</v>
      </c>
      <c r="AB128" s="54" t="s">
        <v>1411</v>
      </c>
      <c r="AC128" s="54" t="s">
        <v>914</v>
      </c>
      <c r="AD128" s="54">
        <v>20</v>
      </c>
      <c r="AE128" s="54">
        <v>0.4</v>
      </c>
      <c r="AF128" s="54">
        <v>8.0399999999999991</v>
      </c>
      <c r="AG128" s="54" t="s">
        <v>1411</v>
      </c>
    </row>
    <row r="129" spans="1:33" x14ac:dyDescent="0.25">
      <c r="A129" s="54" t="str">
        <f t="shared" si="2"/>
        <v>6997</v>
      </c>
      <c r="B129" s="54" t="s">
        <v>1408</v>
      </c>
      <c r="C129" s="54" t="s">
        <v>1360</v>
      </c>
      <c r="D129" s="54">
        <f t="shared" si="3"/>
        <v>1</v>
      </c>
      <c r="E129" s="54">
        <v>73</v>
      </c>
      <c r="F129" s="54">
        <v>65.75</v>
      </c>
      <c r="G129" s="54">
        <v>48</v>
      </c>
      <c r="H129" s="54">
        <v>1</v>
      </c>
      <c r="I129" s="54">
        <v>0</v>
      </c>
      <c r="J129" s="54">
        <v>0</v>
      </c>
      <c r="K129" s="54">
        <v>1</v>
      </c>
      <c r="L129" s="54">
        <v>0</v>
      </c>
      <c r="M129" s="54">
        <v>0</v>
      </c>
      <c r="N129" s="54" t="s">
        <v>913</v>
      </c>
      <c r="O129" s="54">
        <v>22</v>
      </c>
      <c r="P129" s="54">
        <v>0.59</v>
      </c>
      <c r="Q129" s="54">
        <v>13</v>
      </c>
      <c r="R129" s="54" t="s">
        <v>1409</v>
      </c>
      <c r="S129" s="54" t="s">
        <v>915</v>
      </c>
      <c r="T129" s="54">
        <v>19</v>
      </c>
      <c r="U129" s="54">
        <v>0.79</v>
      </c>
      <c r="V129" s="54">
        <v>15</v>
      </c>
      <c r="W129" s="54" t="s">
        <v>1410</v>
      </c>
      <c r="X129" s="54" t="s">
        <v>912</v>
      </c>
      <c r="Y129" s="54">
        <v>12</v>
      </c>
      <c r="Z129" s="54">
        <v>0.75</v>
      </c>
      <c r="AA129" s="54">
        <v>9</v>
      </c>
      <c r="AB129" s="54" t="s">
        <v>1411</v>
      </c>
      <c r="AC129" s="54" t="s">
        <v>914</v>
      </c>
      <c r="AD129" s="54">
        <v>20</v>
      </c>
      <c r="AE129" s="54">
        <v>0.55000000000000004</v>
      </c>
      <c r="AF129" s="54">
        <v>11</v>
      </c>
      <c r="AG129" s="54" t="s">
        <v>1411</v>
      </c>
    </row>
    <row r="130" spans="1:33" x14ac:dyDescent="0.25">
      <c r="A130" s="54" t="str">
        <f t="shared" si="2"/>
        <v>7011</v>
      </c>
      <c r="B130" s="54" t="s">
        <v>1408</v>
      </c>
      <c r="C130" s="54" t="s">
        <v>1362</v>
      </c>
      <c r="D130" s="54">
        <f t="shared" si="3"/>
        <v>1</v>
      </c>
      <c r="E130" s="54">
        <v>73</v>
      </c>
      <c r="F130" s="54">
        <v>39.729999999999997</v>
      </c>
      <c r="G130" s="54">
        <v>29</v>
      </c>
      <c r="H130" s="54">
        <v>1</v>
      </c>
      <c r="I130" s="54">
        <v>0</v>
      </c>
      <c r="J130" s="54">
        <v>0</v>
      </c>
      <c r="K130" s="54">
        <v>1</v>
      </c>
      <c r="L130" s="54">
        <v>0</v>
      </c>
      <c r="M130" s="54">
        <v>0</v>
      </c>
      <c r="N130" s="54" t="s">
        <v>913</v>
      </c>
      <c r="O130" s="54">
        <v>22</v>
      </c>
      <c r="P130" s="54">
        <v>0.45</v>
      </c>
      <c r="Q130" s="54">
        <v>10</v>
      </c>
      <c r="R130" s="54" t="s">
        <v>1409</v>
      </c>
      <c r="S130" s="54" t="s">
        <v>915</v>
      </c>
      <c r="T130" s="54">
        <v>19</v>
      </c>
      <c r="U130" s="54">
        <v>0.32</v>
      </c>
      <c r="V130" s="54">
        <v>6</v>
      </c>
      <c r="W130" s="54" t="s">
        <v>1410</v>
      </c>
      <c r="X130" s="54" t="s">
        <v>912</v>
      </c>
      <c r="Y130" s="54">
        <v>12</v>
      </c>
      <c r="Z130" s="54">
        <v>0.33</v>
      </c>
      <c r="AA130" s="54">
        <v>4</v>
      </c>
      <c r="AB130" s="54" t="s">
        <v>1411</v>
      </c>
      <c r="AC130" s="54" t="s">
        <v>914</v>
      </c>
      <c r="AD130" s="54">
        <v>20</v>
      </c>
      <c r="AE130" s="54">
        <v>0.45</v>
      </c>
      <c r="AF130" s="54">
        <v>9</v>
      </c>
      <c r="AG130" s="54" t="s">
        <v>1411</v>
      </c>
    </row>
    <row r="131" spans="1:33" x14ac:dyDescent="0.25">
      <c r="A131" s="54" t="str">
        <f t="shared" si="2"/>
        <v>7055</v>
      </c>
      <c r="B131" s="54" t="s">
        <v>1408</v>
      </c>
      <c r="C131" s="54" t="s">
        <v>1349</v>
      </c>
      <c r="D131" s="54">
        <f t="shared" si="3"/>
        <v>17</v>
      </c>
      <c r="E131" s="54">
        <v>73</v>
      </c>
      <c r="F131" s="54">
        <v>33.85</v>
      </c>
      <c r="G131" s="54">
        <v>24.71</v>
      </c>
      <c r="H131" s="54">
        <v>17</v>
      </c>
      <c r="I131" s="54">
        <v>0</v>
      </c>
      <c r="J131" s="54">
        <v>0</v>
      </c>
      <c r="K131" s="54">
        <v>1</v>
      </c>
      <c r="L131" s="54">
        <v>0</v>
      </c>
      <c r="M131" s="54">
        <v>0</v>
      </c>
      <c r="N131" s="54" t="s">
        <v>913</v>
      </c>
      <c r="O131" s="54">
        <v>22</v>
      </c>
      <c r="P131" s="54">
        <v>0.32</v>
      </c>
      <c r="Q131" s="54">
        <v>7.12</v>
      </c>
      <c r="R131" s="54" t="s">
        <v>1409</v>
      </c>
      <c r="S131" s="54" t="s">
        <v>915</v>
      </c>
      <c r="T131" s="54">
        <v>19</v>
      </c>
      <c r="U131" s="54">
        <v>0.31</v>
      </c>
      <c r="V131" s="54">
        <v>5.94</v>
      </c>
      <c r="W131" s="54" t="s">
        <v>1410</v>
      </c>
      <c r="X131" s="54" t="s">
        <v>912</v>
      </c>
      <c r="Y131" s="54">
        <v>12</v>
      </c>
      <c r="Z131" s="54">
        <v>0.34</v>
      </c>
      <c r="AA131" s="54">
        <v>4.0599999999999996</v>
      </c>
      <c r="AB131" s="54" t="s">
        <v>1411</v>
      </c>
      <c r="AC131" s="54" t="s">
        <v>914</v>
      </c>
      <c r="AD131" s="54">
        <v>20</v>
      </c>
      <c r="AE131" s="54">
        <v>0.38</v>
      </c>
      <c r="AF131" s="54">
        <v>7.59</v>
      </c>
      <c r="AG131" s="54" t="s">
        <v>1411</v>
      </c>
    </row>
    <row r="132" spans="1:33" x14ac:dyDescent="0.25">
      <c r="A132" s="54" t="str">
        <f t="shared" ref="A132:A152" si="4">LEFT(C132,4)</f>
        <v>7056</v>
      </c>
      <c r="B132" s="54" t="s">
        <v>1408</v>
      </c>
      <c r="C132" s="54" t="s">
        <v>1350</v>
      </c>
      <c r="D132" s="54">
        <f t="shared" ref="D132:D151" si="5">SUM(H132:J132)</f>
        <v>20</v>
      </c>
      <c r="E132" s="54">
        <v>73</v>
      </c>
      <c r="F132" s="54">
        <v>46.1</v>
      </c>
      <c r="G132" s="54">
        <v>33.65</v>
      </c>
      <c r="H132" s="54">
        <v>19</v>
      </c>
      <c r="I132" s="54">
        <v>1</v>
      </c>
      <c r="J132" s="54">
        <v>0</v>
      </c>
      <c r="K132" s="54">
        <v>0.95</v>
      </c>
      <c r="L132" s="54">
        <v>0.05</v>
      </c>
      <c r="M132" s="54">
        <v>0</v>
      </c>
      <c r="N132" s="54" t="s">
        <v>913</v>
      </c>
      <c r="O132" s="54">
        <v>22</v>
      </c>
      <c r="P132" s="54">
        <v>0.49</v>
      </c>
      <c r="Q132" s="54">
        <v>10.75</v>
      </c>
      <c r="R132" s="54" t="s">
        <v>1409</v>
      </c>
      <c r="S132" s="54" t="s">
        <v>915</v>
      </c>
      <c r="T132" s="54">
        <v>19</v>
      </c>
      <c r="U132" s="54">
        <v>0.43</v>
      </c>
      <c r="V132" s="54">
        <v>8.1</v>
      </c>
      <c r="W132" s="54" t="s">
        <v>1410</v>
      </c>
      <c r="X132" s="54" t="s">
        <v>912</v>
      </c>
      <c r="Y132" s="54">
        <v>12</v>
      </c>
      <c r="Z132" s="54">
        <v>0.43</v>
      </c>
      <c r="AA132" s="54">
        <v>5.2</v>
      </c>
      <c r="AB132" s="54" t="s">
        <v>1411</v>
      </c>
      <c r="AC132" s="54" t="s">
        <v>914</v>
      </c>
      <c r="AD132" s="54">
        <v>20</v>
      </c>
      <c r="AE132" s="54">
        <v>0.48</v>
      </c>
      <c r="AF132" s="54">
        <v>9.6</v>
      </c>
      <c r="AG132" s="54" t="s">
        <v>1411</v>
      </c>
    </row>
    <row r="133" spans="1:33" x14ac:dyDescent="0.25">
      <c r="A133" s="54" t="str">
        <f t="shared" si="4"/>
        <v>7059</v>
      </c>
      <c r="B133" s="54" t="s">
        <v>1408</v>
      </c>
      <c r="C133" s="54" t="s">
        <v>1351</v>
      </c>
      <c r="D133" s="54">
        <f t="shared" si="5"/>
        <v>191</v>
      </c>
      <c r="E133" s="54">
        <v>73</v>
      </c>
      <c r="F133" s="54">
        <v>36.6</v>
      </c>
      <c r="G133" s="54">
        <v>26.72</v>
      </c>
      <c r="H133" s="54">
        <v>179</v>
      </c>
      <c r="I133" s="54">
        <v>12</v>
      </c>
      <c r="J133" s="54">
        <v>0</v>
      </c>
      <c r="K133" s="54">
        <v>0.94</v>
      </c>
      <c r="L133" s="54">
        <v>0.06</v>
      </c>
      <c r="M133" s="54">
        <v>0</v>
      </c>
      <c r="N133" s="54" t="s">
        <v>913</v>
      </c>
      <c r="O133" s="54">
        <v>22</v>
      </c>
      <c r="P133" s="54">
        <v>0.38</v>
      </c>
      <c r="Q133" s="54">
        <v>8.35</v>
      </c>
      <c r="R133" s="54" t="s">
        <v>1409</v>
      </c>
      <c r="S133" s="54" t="s">
        <v>915</v>
      </c>
      <c r="T133" s="54">
        <v>19</v>
      </c>
      <c r="U133" s="54">
        <v>0.35</v>
      </c>
      <c r="V133" s="54">
        <v>6.74</v>
      </c>
      <c r="W133" s="54" t="s">
        <v>1410</v>
      </c>
      <c r="X133" s="54" t="s">
        <v>912</v>
      </c>
      <c r="Y133" s="54">
        <v>12</v>
      </c>
      <c r="Z133" s="54">
        <v>0.41</v>
      </c>
      <c r="AA133" s="54">
        <v>4.92</v>
      </c>
      <c r="AB133" s="54" t="s">
        <v>1411</v>
      </c>
      <c r="AC133" s="54" t="s">
        <v>914</v>
      </c>
      <c r="AD133" s="54">
        <v>20</v>
      </c>
      <c r="AE133" s="54">
        <v>0.34</v>
      </c>
      <c r="AF133" s="54">
        <v>6.71</v>
      </c>
      <c r="AG133" s="54" t="s">
        <v>1411</v>
      </c>
    </row>
    <row r="134" spans="1:33" x14ac:dyDescent="0.25">
      <c r="A134" s="54" t="str">
        <f t="shared" si="4"/>
        <v>7262</v>
      </c>
      <c r="B134" s="54" t="s">
        <v>1408</v>
      </c>
      <c r="C134" s="54" t="s">
        <v>1352</v>
      </c>
      <c r="D134" s="54">
        <f t="shared" si="5"/>
        <v>36</v>
      </c>
      <c r="E134" s="54">
        <v>73</v>
      </c>
      <c r="F134" s="54">
        <v>32.96</v>
      </c>
      <c r="G134" s="54">
        <v>24.06</v>
      </c>
      <c r="H134" s="54">
        <v>36</v>
      </c>
      <c r="I134" s="54">
        <v>0</v>
      </c>
      <c r="J134" s="54">
        <v>0</v>
      </c>
      <c r="K134" s="54">
        <v>1</v>
      </c>
      <c r="L134" s="54">
        <v>0</v>
      </c>
      <c r="M134" s="54">
        <v>0</v>
      </c>
      <c r="N134" s="54" t="s">
        <v>913</v>
      </c>
      <c r="O134" s="54">
        <v>22</v>
      </c>
      <c r="P134" s="54">
        <v>0.34</v>
      </c>
      <c r="Q134" s="54">
        <v>7.47</v>
      </c>
      <c r="R134" s="54" t="s">
        <v>1409</v>
      </c>
      <c r="S134" s="54" t="s">
        <v>915</v>
      </c>
      <c r="T134" s="54">
        <v>19</v>
      </c>
      <c r="U134" s="54">
        <v>0.34</v>
      </c>
      <c r="V134" s="54">
        <v>6.39</v>
      </c>
      <c r="W134" s="54" t="s">
        <v>1410</v>
      </c>
      <c r="X134" s="54" t="s">
        <v>912</v>
      </c>
      <c r="Y134" s="54">
        <v>12</v>
      </c>
      <c r="Z134" s="54">
        <v>0.33</v>
      </c>
      <c r="AA134" s="54">
        <v>3.97</v>
      </c>
      <c r="AB134" s="54" t="s">
        <v>1411</v>
      </c>
      <c r="AC134" s="54" t="s">
        <v>914</v>
      </c>
      <c r="AD134" s="54">
        <v>20</v>
      </c>
      <c r="AE134" s="54">
        <v>0.31</v>
      </c>
      <c r="AF134" s="54">
        <v>6.22</v>
      </c>
      <c r="AG134" s="54" t="s">
        <v>1411</v>
      </c>
    </row>
    <row r="135" spans="1:33" x14ac:dyDescent="0.25">
      <c r="A135" s="54" t="str">
        <f t="shared" si="4"/>
        <v>7291</v>
      </c>
      <c r="B135" s="54" t="s">
        <v>1408</v>
      </c>
      <c r="C135" s="54" t="s">
        <v>1353</v>
      </c>
      <c r="D135" s="54">
        <f t="shared" si="5"/>
        <v>106</v>
      </c>
      <c r="E135" s="54">
        <v>73</v>
      </c>
      <c r="F135" s="54">
        <v>55.7</v>
      </c>
      <c r="G135" s="54">
        <v>40.659999999999997</v>
      </c>
      <c r="H135" s="54">
        <v>87</v>
      </c>
      <c r="I135" s="54">
        <v>19</v>
      </c>
      <c r="J135" s="54">
        <v>0</v>
      </c>
      <c r="K135" s="54">
        <v>0.82</v>
      </c>
      <c r="L135" s="54">
        <v>0.18</v>
      </c>
      <c r="M135" s="54">
        <v>0</v>
      </c>
      <c r="N135" s="54" t="s">
        <v>913</v>
      </c>
      <c r="O135" s="54">
        <v>22</v>
      </c>
      <c r="P135" s="54">
        <v>0.59</v>
      </c>
      <c r="Q135" s="54">
        <v>12.99</v>
      </c>
      <c r="R135" s="54" t="s">
        <v>1409</v>
      </c>
      <c r="S135" s="54" t="s">
        <v>915</v>
      </c>
      <c r="T135" s="54">
        <v>19</v>
      </c>
      <c r="U135" s="54">
        <v>0.55000000000000004</v>
      </c>
      <c r="V135" s="54">
        <v>10.36</v>
      </c>
      <c r="W135" s="54" t="s">
        <v>1410</v>
      </c>
      <c r="X135" s="54" t="s">
        <v>912</v>
      </c>
      <c r="Y135" s="54">
        <v>12</v>
      </c>
      <c r="Z135" s="54">
        <v>0.53</v>
      </c>
      <c r="AA135" s="54">
        <v>6.34</v>
      </c>
      <c r="AB135" s="54" t="s">
        <v>1411</v>
      </c>
      <c r="AC135" s="54" t="s">
        <v>914</v>
      </c>
      <c r="AD135" s="54">
        <v>20</v>
      </c>
      <c r="AE135" s="54">
        <v>0.55000000000000004</v>
      </c>
      <c r="AF135" s="54">
        <v>10.97</v>
      </c>
      <c r="AG135" s="54" t="s">
        <v>1411</v>
      </c>
    </row>
    <row r="136" spans="1:33" x14ac:dyDescent="0.25">
      <c r="A136" s="54" t="str">
        <f t="shared" si="4"/>
        <v>7351</v>
      </c>
      <c r="B136" s="54" t="s">
        <v>1408</v>
      </c>
      <c r="C136" s="54" t="s">
        <v>1354</v>
      </c>
      <c r="D136" s="54">
        <f t="shared" si="5"/>
        <v>114</v>
      </c>
      <c r="E136" s="54">
        <v>73</v>
      </c>
      <c r="F136" s="54">
        <v>42.49</v>
      </c>
      <c r="G136" s="54">
        <v>31.02</v>
      </c>
      <c r="H136" s="54">
        <v>108</v>
      </c>
      <c r="I136" s="54">
        <v>6</v>
      </c>
      <c r="J136" s="54">
        <v>0</v>
      </c>
      <c r="K136" s="54">
        <v>0.95</v>
      </c>
      <c r="L136" s="54">
        <v>0.05</v>
      </c>
      <c r="M136" s="54">
        <v>0</v>
      </c>
      <c r="N136" s="54" t="s">
        <v>913</v>
      </c>
      <c r="O136" s="54">
        <v>22</v>
      </c>
      <c r="P136" s="54">
        <v>0.42</v>
      </c>
      <c r="Q136" s="54">
        <v>9.27</v>
      </c>
      <c r="R136" s="54" t="s">
        <v>1409</v>
      </c>
      <c r="S136" s="54" t="s">
        <v>915</v>
      </c>
      <c r="T136" s="54">
        <v>19</v>
      </c>
      <c r="U136" s="54">
        <v>0.39</v>
      </c>
      <c r="V136" s="54">
        <v>7.5</v>
      </c>
      <c r="W136" s="54" t="s">
        <v>1410</v>
      </c>
      <c r="X136" s="54" t="s">
        <v>912</v>
      </c>
      <c r="Y136" s="54">
        <v>12</v>
      </c>
      <c r="Z136" s="54">
        <v>0.44</v>
      </c>
      <c r="AA136" s="54">
        <v>5.27</v>
      </c>
      <c r="AB136" s="54" t="s">
        <v>1411</v>
      </c>
      <c r="AC136" s="54" t="s">
        <v>914</v>
      </c>
      <c r="AD136" s="54">
        <v>20</v>
      </c>
      <c r="AE136" s="54">
        <v>0.45</v>
      </c>
      <c r="AF136" s="54">
        <v>8.9700000000000006</v>
      </c>
      <c r="AG136" s="54" t="s">
        <v>1411</v>
      </c>
    </row>
    <row r="137" spans="1:33" x14ac:dyDescent="0.25">
      <c r="A137" s="54" t="str">
        <f t="shared" si="4"/>
        <v>7461</v>
      </c>
      <c r="B137" s="54" t="s">
        <v>1408</v>
      </c>
      <c r="C137" s="54" t="s">
        <v>1363</v>
      </c>
      <c r="D137" s="54">
        <f t="shared" si="5"/>
        <v>1</v>
      </c>
      <c r="E137" s="54">
        <v>73</v>
      </c>
      <c r="F137" s="54">
        <v>38.36</v>
      </c>
      <c r="G137" s="54">
        <v>28</v>
      </c>
      <c r="H137" s="54">
        <v>1</v>
      </c>
      <c r="I137" s="54">
        <v>0</v>
      </c>
      <c r="J137" s="54">
        <v>0</v>
      </c>
      <c r="K137" s="54">
        <v>1</v>
      </c>
      <c r="L137" s="54">
        <v>0</v>
      </c>
      <c r="M137" s="54">
        <v>0</v>
      </c>
      <c r="N137" s="54" t="s">
        <v>913</v>
      </c>
      <c r="O137" s="54">
        <v>22</v>
      </c>
      <c r="P137" s="54">
        <v>0.27</v>
      </c>
      <c r="Q137" s="54">
        <v>6</v>
      </c>
      <c r="R137" s="54" t="s">
        <v>1409</v>
      </c>
      <c r="S137" s="54" t="s">
        <v>915</v>
      </c>
      <c r="T137" s="54">
        <v>19</v>
      </c>
      <c r="U137" s="54">
        <v>0.47</v>
      </c>
      <c r="V137" s="54">
        <v>9</v>
      </c>
      <c r="W137" s="54" t="s">
        <v>1410</v>
      </c>
      <c r="X137" s="54" t="s">
        <v>912</v>
      </c>
      <c r="Y137" s="54">
        <v>12</v>
      </c>
      <c r="Z137" s="54">
        <v>0.5</v>
      </c>
      <c r="AA137" s="54">
        <v>6</v>
      </c>
      <c r="AB137" s="54" t="s">
        <v>1411</v>
      </c>
      <c r="AC137" s="54" t="s">
        <v>914</v>
      </c>
      <c r="AD137" s="54">
        <v>20</v>
      </c>
      <c r="AE137" s="54">
        <v>0.35</v>
      </c>
      <c r="AF137" s="54">
        <v>7</v>
      </c>
      <c r="AG137" s="54" t="s">
        <v>1411</v>
      </c>
    </row>
    <row r="138" spans="1:33" x14ac:dyDescent="0.25">
      <c r="A138" s="54" t="str">
        <f t="shared" si="4"/>
        <v>7541</v>
      </c>
      <c r="B138" s="54" t="s">
        <v>1408</v>
      </c>
      <c r="C138" s="54" t="s">
        <v>1364</v>
      </c>
      <c r="D138" s="54">
        <f t="shared" si="5"/>
        <v>1</v>
      </c>
      <c r="E138" s="54">
        <v>73</v>
      </c>
      <c r="F138" s="54">
        <v>0</v>
      </c>
      <c r="G138" s="54">
        <v>0</v>
      </c>
      <c r="H138" s="54">
        <v>1</v>
      </c>
      <c r="I138" s="54">
        <v>0</v>
      </c>
      <c r="J138" s="54">
        <v>0</v>
      </c>
      <c r="K138" s="54">
        <v>1</v>
      </c>
      <c r="L138" s="54">
        <v>0</v>
      </c>
      <c r="M138" s="54">
        <v>0</v>
      </c>
      <c r="N138" s="54" t="s">
        <v>913</v>
      </c>
      <c r="O138" s="54">
        <v>22</v>
      </c>
      <c r="P138" s="54">
        <v>0</v>
      </c>
      <c r="Q138" s="54">
        <v>0</v>
      </c>
      <c r="R138" s="54" t="s">
        <v>1409</v>
      </c>
      <c r="S138" s="54" t="s">
        <v>915</v>
      </c>
      <c r="T138" s="54">
        <v>19</v>
      </c>
      <c r="U138" s="54">
        <v>0</v>
      </c>
      <c r="V138" s="54">
        <v>0</v>
      </c>
      <c r="W138" s="54" t="s">
        <v>1410</v>
      </c>
      <c r="X138" s="54" t="s">
        <v>912</v>
      </c>
      <c r="Y138" s="54">
        <v>12</v>
      </c>
      <c r="Z138" s="54">
        <v>0</v>
      </c>
      <c r="AA138" s="54">
        <v>0</v>
      </c>
      <c r="AB138" s="54" t="s">
        <v>1411</v>
      </c>
      <c r="AC138" s="54" t="s">
        <v>914</v>
      </c>
      <c r="AD138" s="54">
        <v>20</v>
      </c>
      <c r="AE138" s="54">
        <v>0</v>
      </c>
      <c r="AF138" s="54">
        <v>0</v>
      </c>
      <c r="AG138" s="54" t="s">
        <v>1411</v>
      </c>
    </row>
    <row r="139" spans="1:33" x14ac:dyDescent="0.25">
      <c r="A139" s="54" t="str">
        <f t="shared" si="4"/>
        <v>7591</v>
      </c>
      <c r="B139" s="54" t="s">
        <v>1408</v>
      </c>
      <c r="C139" s="54" t="s">
        <v>1365</v>
      </c>
      <c r="D139" s="54">
        <f t="shared" si="5"/>
        <v>1</v>
      </c>
      <c r="E139" s="54">
        <v>73</v>
      </c>
      <c r="F139" s="54">
        <v>68.489999999999995</v>
      </c>
      <c r="G139" s="54">
        <v>50</v>
      </c>
      <c r="H139" s="54">
        <v>1</v>
      </c>
      <c r="I139" s="54">
        <v>0</v>
      </c>
      <c r="J139" s="54">
        <v>0</v>
      </c>
      <c r="K139" s="54">
        <v>1</v>
      </c>
      <c r="L139" s="54">
        <v>0</v>
      </c>
      <c r="M139" s="54">
        <v>0</v>
      </c>
      <c r="N139" s="54" t="s">
        <v>913</v>
      </c>
      <c r="O139" s="54">
        <v>22</v>
      </c>
      <c r="P139" s="54">
        <v>0.86</v>
      </c>
      <c r="Q139" s="54">
        <v>19</v>
      </c>
      <c r="R139" s="54" t="s">
        <v>1409</v>
      </c>
      <c r="S139" s="54" t="s">
        <v>915</v>
      </c>
      <c r="T139" s="54">
        <v>19</v>
      </c>
      <c r="U139" s="54">
        <v>0.47</v>
      </c>
      <c r="V139" s="54">
        <v>9</v>
      </c>
      <c r="W139" s="54" t="s">
        <v>1410</v>
      </c>
      <c r="X139" s="54" t="s">
        <v>912</v>
      </c>
      <c r="Y139" s="54">
        <v>12</v>
      </c>
      <c r="Z139" s="54">
        <v>0.75</v>
      </c>
      <c r="AA139" s="54">
        <v>9</v>
      </c>
      <c r="AB139" s="54" t="s">
        <v>1411</v>
      </c>
      <c r="AC139" s="54" t="s">
        <v>914</v>
      </c>
      <c r="AD139" s="54">
        <v>20</v>
      </c>
      <c r="AE139" s="54">
        <v>0.65</v>
      </c>
      <c r="AF139" s="54">
        <v>13</v>
      </c>
      <c r="AG139" s="54" t="s">
        <v>1411</v>
      </c>
    </row>
    <row r="140" spans="1:33" x14ac:dyDescent="0.25">
      <c r="A140" s="54" t="str">
        <f t="shared" si="4"/>
        <v>7631</v>
      </c>
      <c r="B140" s="54" t="s">
        <v>1408</v>
      </c>
      <c r="C140" s="54" t="s">
        <v>1355</v>
      </c>
      <c r="D140" s="54">
        <f t="shared" si="5"/>
        <v>11</v>
      </c>
      <c r="E140" s="54">
        <v>73</v>
      </c>
      <c r="F140" s="54">
        <v>30.89</v>
      </c>
      <c r="G140" s="54">
        <v>22.55</v>
      </c>
      <c r="H140" s="54">
        <v>11</v>
      </c>
      <c r="I140" s="54">
        <v>0</v>
      </c>
      <c r="J140" s="54">
        <v>0</v>
      </c>
      <c r="K140" s="54">
        <v>1</v>
      </c>
      <c r="L140" s="54">
        <v>0</v>
      </c>
      <c r="M140" s="54">
        <v>0</v>
      </c>
      <c r="N140" s="54" t="s">
        <v>913</v>
      </c>
      <c r="O140" s="54">
        <v>22</v>
      </c>
      <c r="P140" s="54">
        <v>0.36</v>
      </c>
      <c r="Q140" s="54">
        <v>7.82</v>
      </c>
      <c r="R140" s="54" t="s">
        <v>1409</v>
      </c>
      <c r="S140" s="54" t="s">
        <v>915</v>
      </c>
      <c r="T140" s="54">
        <v>19</v>
      </c>
      <c r="U140" s="54">
        <v>0.3</v>
      </c>
      <c r="V140" s="54">
        <v>5.73</v>
      </c>
      <c r="W140" s="54" t="s">
        <v>1410</v>
      </c>
      <c r="X140" s="54" t="s">
        <v>912</v>
      </c>
      <c r="Y140" s="54">
        <v>12</v>
      </c>
      <c r="Z140" s="54">
        <v>0.26</v>
      </c>
      <c r="AA140" s="54">
        <v>3.09</v>
      </c>
      <c r="AB140" s="54" t="s">
        <v>1411</v>
      </c>
      <c r="AC140" s="54" t="s">
        <v>914</v>
      </c>
      <c r="AD140" s="54">
        <v>20</v>
      </c>
      <c r="AE140" s="54">
        <v>0.3</v>
      </c>
      <c r="AF140" s="54">
        <v>5.91</v>
      </c>
      <c r="AG140" s="54" t="s">
        <v>1411</v>
      </c>
    </row>
    <row r="141" spans="1:33" x14ac:dyDescent="0.25">
      <c r="A141" s="54" t="str">
        <f t="shared" si="4"/>
        <v>7701</v>
      </c>
      <c r="B141" s="54" t="s">
        <v>1408</v>
      </c>
      <c r="C141" s="54" t="s">
        <v>1366</v>
      </c>
      <c r="D141" s="54">
        <f t="shared" si="5"/>
        <v>1</v>
      </c>
      <c r="E141" s="54">
        <v>73</v>
      </c>
      <c r="F141" s="54">
        <v>57.53</v>
      </c>
      <c r="G141" s="54">
        <v>42</v>
      </c>
      <c r="H141" s="54">
        <v>1</v>
      </c>
      <c r="I141" s="54">
        <v>0</v>
      </c>
      <c r="J141" s="54">
        <v>0</v>
      </c>
      <c r="K141" s="54">
        <v>1</v>
      </c>
      <c r="L141" s="54">
        <v>0</v>
      </c>
      <c r="M141" s="54">
        <v>0</v>
      </c>
      <c r="N141" s="54" t="s">
        <v>913</v>
      </c>
      <c r="O141" s="54">
        <v>22</v>
      </c>
      <c r="P141" s="54">
        <v>0.45</v>
      </c>
      <c r="Q141" s="54">
        <v>10</v>
      </c>
      <c r="R141" s="54" t="s">
        <v>1409</v>
      </c>
      <c r="S141" s="54" t="s">
        <v>915</v>
      </c>
      <c r="T141" s="54">
        <v>19</v>
      </c>
      <c r="U141" s="54">
        <v>0.74</v>
      </c>
      <c r="V141" s="54">
        <v>14</v>
      </c>
      <c r="W141" s="54" t="s">
        <v>1410</v>
      </c>
      <c r="X141" s="54" t="s">
        <v>912</v>
      </c>
      <c r="Y141" s="54">
        <v>12</v>
      </c>
      <c r="Z141" s="54">
        <v>0.57999999999999996</v>
      </c>
      <c r="AA141" s="54">
        <v>7</v>
      </c>
      <c r="AB141" s="54" t="s">
        <v>1411</v>
      </c>
      <c r="AC141" s="54" t="s">
        <v>914</v>
      </c>
      <c r="AD141" s="54">
        <v>20</v>
      </c>
      <c r="AE141" s="54">
        <v>0.55000000000000004</v>
      </c>
      <c r="AF141" s="54">
        <v>11</v>
      </c>
      <c r="AG141" s="54" t="s">
        <v>1411</v>
      </c>
    </row>
    <row r="142" spans="1:33" x14ac:dyDescent="0.25">
      <c r="A142" s="54" t="str">
        <f t="shared" si="4"/>
        <v>8012</v>
      </c>
      <c r="B142" s="54" t="s">
        <v>1408</v>
      </c>
      <c r="C142" s="54" t="s">
        <v>1412</v>
      </c>
      <c r="D142" s="54">
        <f t="shared" si="5"/>
        <v>11</v>
      </c>
      <c r="E142" s="54">
        <v>73</v>
      </c>
      <c r="F142" s="54">
        <v>32.01</v>
      </c>
      <c r="G142" s="54">
        <v>23.36</v>
      </c>
      <c r="H142" s="54">
        <v>11</v>
      </c>
      <c r="I142" s="54">
        <v>0</v>
      </c>
      <c r="J142" s="54">
        <v>0</v>
      </c>
      <c r="K142" s="54">
        <v>1</v>
      </c>
      <c r="L142" s="54">
        <v>0</v>
      </c>
      <c r="M142" s="54">
        <v>0</v>
      </c>
      <c r="N142" s="54" t="s">
        <v>913</v>
      </c>
      <c r="O142" s="54">
        <v>22</v>
      </c>
      <c r="P142" s="54">
        <v>0.32</v>
      </c>
      <c r="Q142" s="54">
        <v>7</v>
      </c>
      <c r="R142" s="54" t="s">
        <v>1409</v>
      </c>
      <c r="S142" s="54" t="s">
        <v>915</v>
      </c>
      <c r="T142" s="54">
        <v>19</v>
      </c>
      <c r="U142" s="54">
        <v>0.35</v>
      </c>
      <c r="V142" s="54">
        <v>6.64</v>
      </c>
      <c r="W142" s="54" t="s">
        <v>1410</v>
      </c>
      <c r="X142" s="54" t="s">
        <v>912</v>
      </c>
      <c r="Y142" s="54">
        <v>12</v>
      </c>
      <c r="Z142" s="54">
        <v>0.23</v>
      </c>
      <c r="AA142" s="54">
        <v>2.82</v>
      </c>
      <c r="AB142" s="54" t="s">
        <v>1411</v>
      </c>
      <c r="AC142" s="54" t="s">
        <v>914</v>
      </c>
      <c r="AD142" s="54">
        <v>20</v>
      </c>
      <c r="AE142" s="54">
        <v>0.35</v>
      </c>
      <c r="AF142" s="54">
        <v>6.91</v>
      </c>
      <c r="AG142" s="54" t="s">
        <v>1411</v>
      </c>
    </row>
    <row r="143" spans="1:33" x14ac:dyDescent="0.25">
      <c r="A143" s="54" t="str">
        <f t="shared" si="4"/>
        <v>8014</v>
      </c>
      <c r="B143" s="54" t="s">
        <v>1408</v>
      </c>
      <c r="C143" s="54" t="s">
        <v>1356</v>
      </c>
      <c r="D143" s="54">
        <f t="shared" si="5"/>
        <v>20</v>
      </c>
      <c r="E143" s="54">
        <v>73</v>
      </c>
      <c r="F143" s="54">
        <v>30.55</v>
      </c>
      <c r="G143" s="54">
        <v>22.3</v>
      </c>
      <c r="H143" s="54">
        <v>20</v>
      </c>
      <c r="I143" s="54">
        <v>0</v>
      </c>
      <c r="J143" s="54">
        <v>0</v>
      </c>
      <c r="K143" s="54">
        <v>1</v>
      </c>
      <c r="L143" s="54">
        <v>0</v>
      </c>
      <c r="M143" s="54">
        <v>0</v>
      </c>
      <c r="N143" s="54" t="s">
        <v>913</v>
      </c>
      <c r="O143" s="54">
        <v>22</v>
      </c>
      <c r="P143" s="54">
        <v>0.32</v>
      </c>
      <c r="Q143" s="54">
        <v>7.15</v>
      </c>
      <c r="R143" s="54" t="s">
        <v>1409</v>
      </c>
      <c r="S143" s="54" t="s">
        <v>915</v>
      </c>
      <c r="T143" s="54">
        <v>19</v>
      </c>
      <c r="U143" s="54">
        <v>0.32</v>
      </c>
      <c r="V143" s="54">
        <v>6.05</v>
      </c>
      <c r="W143" s="54" t="s">
        <v>1410</v>
      </c>
      <c r="X143" s="54" t="s">
        <v>912</v>
      </c>
      <c r="Y143" s="54">
        <v>12</v>
      </c>
      <c r="Z143" s="54">
        <v>0.27</v>
      </c>
      <c r="AA143" s="54">
        <v>3.2</v>
      </c>
      <c r="AB143" s="54" t="s">
        <v>1411</v>
      </c>
      <c r="AC143" s="54" t="s">
        <v>914</v>
      </c>
      <c r="AD143" s="54">
        <v>20</v>
      </c>
      <c r="AE143" s="54">
        <v>0.3</v>
      </c>
      <c r="AF143" s="54">
        <v>5.9</v>
      </c>
      <c r="AG143" s="54" t="s">
        <v>1411</v>
      </c>
    </row>
    <row r="144" spans="1:33" x14ac:dyDescent="0.25">
      <c r="A144" s="54" t="str">
        <f t="shared" si="4"/>
        <v>8017</v>
      </c>
      <c r="B144" s="54" t="s">
        <v>1408</v>
      </c>
      <c r="C144" s="54" t="s">
        <v>1280</v>
      </c>
      <c r="D144" s="54">
        <f t="shared" si="5"/>
        <v>66</v>
      </c>
      <c r="E144" s="54">
        <v>73</v>
      </c>
      <c r="F144" s="54">
        <v>33.31</v>
      </c>
      <c r="G144" s="54">
        <v>24.32</v>
      </c>
      <c r="H144" s="54">
        <v>65</v>
      </c>
      <c r="I144" s="54">
        <v>1</v>
      </c>
      <c r="J144" s="54">
        <v>0</v>
      </c>
      <c r="K144" s="54">
        <v>0.98</v>
      </c>
      <c r="L144" s="54">
        <v>0.02</v>
      </c>
      <c r="M144" s="54">
        <v>0</v>
      </c>
      <c r="N144" s="54" t="s">
        <v>913</v>
      </c>
      <c r="O144" s="54">
        <v>22</v>
      </c>
      <c r="P144" s="54">
        <v>0.36</v>
      </c>
      <c r="Q144" s="54">
        <v>8.0500000000000007</v>
      </c>
      <c r="R144" s="54" t="s">
        <v>1409</v>
      </c>
      <c r="S144" s="54" t="s">
        <v>915</v>
      </c>
      <c r="T144" s="54">
        <v>19</v>
      </c>
      <c r="U144" s="54">
        <v>0.33</v>
      </c>
      <c r="V144" s="54">
        <v>6.24</v>
      </c>
      <c r="W144" s="54" t="s">
        <v>1410</v>
      </c>
      <c r="X144" s="54" t="s">
        <v>912</v>
      </c>
      <c r="Y144" s="54">
        <v>12</v>
      </c>
      <c r="Z144" s="54">
        <v>0.28000000000000003</v>
      </c>
      <c r="AA144" s="54">
        <v>3.38</v>
      </c>
      <c r="AB144" s="54" t="s">
        <v>1411</v>
      </c>
      <c r="AC144" s="54" t="s">
        <v>914</v>
      </c>
      <c r="AD144" s="54">
        <v>20</v>
      </c>
      <c r="AE144" s="54">
        <v>0.33</v>
      </c>
      <c r="AF144" s="54">
        <v>6.65</v>
      </c>
      <c r="AG144" s="54" t="s">
        <v>1411</v>
      </c>
    </row>
    <row r="145" spans="1:36" x14ac:dyDescent="0.25">
      <c r="A145" s="54" t="str">
        <f t="shared" si="4"/>
        <v>8101</v>
      </c>
      <c r="B145" s="54" t="s">
        <v>1408</v>
      </c>
      <c r="C145" s="54" t="s">
        <v>1357</v>
      </c>
      <c r="D145" s="54">
        <f t="shared" si="5"/>
        <v>10</v>
      </c>
      <c r="E145" s="54">
        <v>73</v>
      </c>
      <c r="F145" s="54">
        <v>22.88</v>
      </c>
      <c r="G145" s="54">
        <v>16.7</v>
      </c>
      <c r="H145" s="54">
        <v>10</v>
      </c>
      <c r="I145" s="54">
        <v>0</v>
      </c>
      <c r="J145" s="54">
        <v>0</v>
      </c>
      <c r="K145" s="54">
        <v>1</v>
      </c>
      <c r="L145" s="54">
        <v>0</v>
      </c>
      <c r="M145" s="54">
        <v>0</v>
      </c>
      <c r="N145" s="54" t="s">
        <v>913</v>
      </c>
      <c r="O145" s="54">
        <v>22</v>
      </c>
      <c r="P145" s="54">
        <v>0.23</v>
      </c>
      <c r="Q145" s="54">
        <v>5.0999999999999996</v>
      </c>
      <c r="R145" s="54" t="s">
        <v>1409</v>
      </c>
      <c r="S145" s="54" t="s">
        <v>915</v>
      </c>
      <c r="T145" s="54">
        <v>19</v>
      </c>
      <c r="U145" s="54">
        <v>0.24</v>
      </c>
      <c r="V145" s="54">
        <v>4.5999999999999996</v>
      </c>
      <c r="W145" s="54" t="s">
        <v>1410</v>
      </c>
      <c r="X145" s="54" t="s">
        <v>912</v>
      </c>
      <c r="Y145" s="54">
        <v>12</v>
      </c>
      <c r="Z145" s="54">
        <v>0.18</v>
      </c>
      <c r="AA145" s="54">
        <v>2.2000000000000002</v>
      </c>
      <c r="AB145" s="54" t="s">
        <v>1411</v>
      </c>
      <c r="AC145" s="54" t="s">
        <v>914</v>
      </c>
      <c r="AD145" s="54">
        <v>20</v>
      </c>
      <c r="AE145" s="54">
        <v>0.24</v>
      </c>
      <c r="AF145" s="54">
        <v>4.8</v>
      </c>
      <c r="AG145" s="54" t="s">
        <v>1411</v>
      </c>
    </row>
    <row r="146" spans="1:36" x14ac:dyDescent="0.25">
      <c r="A146" s="54" t="str">
        <f t="shared" si="4"/>
        <v>8121</v>
      </c>
      <c r="B146" s="54" t="s">
        <v>1408</v>
      </c>
      <c r="C146" s="54" t="s">
        <v>1361</v>
      </c>
      <c r="D146" s="54">
        <f t="shared" si="5"/>
        <v>4</v>
      </c>
      <c r="E146" s="54">
        <v>73</v>
      </c>
      <c r="F146" s="54">
        <v>31.17</v>
      </c>
      <c r="G146" s="54">
        <v>22.75</v>
      </c>
      <c r="H146" s="54">
        <v>4</v>
      </c>
      <c r="I146" s="54">
        <v>0</v>
      </c>
      <c r="J146" s="54">
        <v>0</v>
      </c>
      <c r="K146" s="54">
        <v>1</v>
      </c>
      <c r="L146" s="54">
        <v>0</v>
      </c>
      <c r="M146" s="54">
        <v>0</v>
      </c>
      <c r="N146" s="54" t="s">
        <v>913</v>
      </c>
      <c r="O146" s="54">
        <v>22</v>
      </c>
      <c r="P146" s="54">
        <v>0.34</v>
      </c>
      <c r="Q146" s="54">
        <v>7.5</v>
      </c>
      <c r="R146" s="54" t="s">
        <v>1409</v>
      </c>
      <c r="S146" s="54" t="s">
        <v>915</v>
      </c>
      <c r="T146" s="54">
        <v>19</v>
      </c>
      <c r="U146" s="54">
        <v>0.3</v>
      </c>
      <c r="V146" s="54">
        <v>5.75</v>
      </c>
      <c r="W146" s="54" t="s">
        <v>1410</v>
      </c>
      <c r="X146" s="54" t="s">
        <v>912</v>
      </c>
      <c r="Y146" s="54">
        <v>12</v>
      </c>
      <c r="Z146" s="54">
        <v>0.34</v>
      </c>
      <c r="AA146" s="54">
        <v>4</v>
      </c>
      <c r="AB146" s="54" t="s">
        <v>1411</v>
      </c>
      <c r="AC146" s="54" t="s">
        <v>914</v>
      </c>
      <c r="AD146" s="54">
        <v>20</v>
      </c>
      <c r="AE146" s="54">
        <v>0.28000000000000003</v>
      </c>
      <c r="AF146" s="54">
        <v>5.5</v>
      </c>
      <c r="AG146" s="54" t="s">
        <v>1411</v>
      </c>
    </row>
    <row r="147" spans="1:36" x14ac:dyDescent="0.25">
      <c r="A147" s="54" t="str">
        <f t="shared" si="4"/>
        <v>8131</v>
      </c>
      <c r="B147" s="54" t="s">
        <v>1408</v>
      </c>
      <c r="C147" s="54" t="s">
        <v>1359</v>
      </c>
      <c r="D147" s="54">
        <f t="shared" si="5"/>
        <v>3</v>
      </c>
      <c r="E147" s="54">
        <v>73</v>
      </c>
      <c r="F147" s="54">
        <v>20.09</v>
      </c>
      <c r="G147" s="54">
        <v>14.67</v>
      </c>
      <c r="H147" s="54">
        <v>3</v>
      </c>
      <c r="I147" s="54">
        <v>0</v>
      </c>
      <c r="J147" s="54">
        <v>0</v>
      </c>
      <c r="K147" s="54">
        <v>1</v>
      </c>
      <c r="L147" s="54">
        <v>0</v>
      </c>
      <c r="M147" s="54">
        <v>0</v>
      </c>
      <c r="N147" s="54" t="s">
        <v>913</v>
      </c>
      <c r="O147" s="54">
        <v>22</v>
      </c>
      <c r="P147" s="54">
        <v>0.2</v>
      </c>
      <c r="Q147" s="54">
        <v>4.33</v>
      </c>
      <c r="R147" s="54" t="s">
        <v>1409</v>
      </c>
      <c r="S147" s="54" t="s">
        <v>915</v>
      </c>
      <c r="T147" s="54">
        <v>19</v>
      </c>
      <c r="U147" s="54">
        <v>0.19</v>
      </c>
      <c r="V147" s="54">
        <v>3.67</v>
      </c>
      <c r="W147" s="54" t="s">
        <v>1410</v>
      </c>
      <c r="X147" s="54" t="s">
        <v>912</v>
      </c>
      <c r="Y147" s="54">
        <v>12</v>
      </c>
      <c r="Z147" s="54">
        <v>0.17</v>
      </c>
      <c r="AA147" s="54">
        <v>2</v>
      </c>
      <c r="AB147" s="54" t="s">
        <v>1411</v>
      </c>
      <c r="AC147" s="54" t="s">
        <v>914</v>
      </c>
      <c r="AD147" s="54">
        <v>20</v>
      </c>
      <c r="AE147" s="54">
        <v>0.23</v>
      </c>
      <c r="AF147" s="54">
        <v>4.67</v>
      </c>
      <c r="AG147" s="54" t="s">
        <v>1411</v>
      </c>
    </row>
    <row r="148" spans="1:36" x14ac:dyDescent="0.25">
      <c r="A148" s="54" t="str">
        <f t="shared" si="4"/>
        <v>8141</v>
      </c>
      <c r="B148" s="54" t="s">
        <v>1408</v>
      </c>
      <c r="C148" s="54" t="s">
        <v>1358</v>
      </c>
      <c r="D148" s="54">
        <f t="shared" si="5"/>
        <v>5</v>
      </c>
      <c r="E148" s="54">
        <v>73</v>
      </c>
      <c r="F148" s="54">
        <v>30.69</v>
      </c>
      <c r="G148" s="54">
        <v>22.4</v>
      </c>
      <c r="H148" s="54">
        <v>5</v>
      </c>
      <c r="I148" s="54">
        <v>0</v>
      </c>
      <c r="J148" s="54">
        <v>0</v>
      </c>
      <c r="K148" s="54">
        <v>1</v>
      </c>
      <c r="L148" s="54">
        <v>0</v>
      </c>
      <c r="M148" s="54">
        <v>0</v>
      </c>
      <c r="N148" s="54" t="s">
        <v>913</v>
      </c>
      <c r="O148" s="54">
        <v>22</v>
      </c>
      <c r="P148" s="54">
        <v>0.37</v>
      </c>
      <c r="Q148" s="54">
        <v>8.1999999999999993</v>
      </c>
      <c r="R148" s="54" t="s">
        <v>1409</v>
      </c>
      <c r="S148" s="54" t="s">
        <v>915</v>
      </c>
      <c r="T148" s="54">
        <v>19</v>
      </c>
      <c r="U148" s="54">
        <v>0.35</v>
      </c>
      <c r="V148" s="54">
        <v>6.6</v>
      </c>
      <c r="W148" s="54" t="s">
        <v>1410</v>
      </c>
      <c r="X148" s="54" t="s">
        <v>912</v>
      </c>
      <c r="Y148" s="54">
        <v>12</v>
      </c>
      <c r="Z148" s="54">
        <v>0.27</v>
      </c>
      <c r="AA148" s="54">
        <v>3.2</v>
      </c>
      <c r="AB148" s="54" t="s">
        <v>1411</v>
      </c>
      <c r="AC148" s="54" t="s">
        <v>914</v>
      </c>
      <c r="AD148" s="54">
        <v>20</v>
      </c>
      <c r="AE148" s="54">
        <v>0.22</v>
      </c>
      <c r="AF148" s="54">
        <v>4.4000000000000004</v>
      </c>
      <c r="AG148" s="54" t="s">
        <v>1411</v>
      </c>
    </row>
    <row r="149" spans="1:36" x14ac:dyDescent="0.25">
      <c r="A149" s="54" t="str">
        <f t="shared" si="4"/>
        <v>8151</v>
      </c>
      <c r="B149" s="54" t="s">
        <v>1408</v>
      </c>
      <c r="C149" s="54" t="s">
        <v>1275</v>
      </c>
      <c r="D149" s="54">
        <f t="shared" si="5"/>
        <v>5</v>
      </c>
      <c r="E149" s="54">
        <v>73</v>
      </c>
      <c r="F149" s="54">
        <v>32.06</v>
      </c>
      <c r="G149" s="54">
        <v>23.4</v>
      </c>
      <c r="H149" s="54">
        <v>5</v>
      </c>
      <c r="I149" s="54">
        <v>0</v>
      </c>
      <c r="J149" s="54">
        <v>0</v>
      </c>
      <c r="K149" s="54">
        <v>1</v>
      </c>
      <c r="L149" s="54">
        <v>0</v>
      </c>
      <c r="M149" s="54">
        <v>0</v>
      </c>
      <c r="N149" s="54" t="s">
        <v>913</v>
      </c>
      <c r="O149" s="54">
        <v>22</v>
      </c>
      <c r="P149" s="54">
        <v>0.35</v>
      </c>
      <c r="Q149" s="54">
        <v>7.6</v>
      </c>
      <c r="R149" s="54" t="s">
        <v>1409</v>
      </c>
      <c r="S149" s="54" t="s">
        <v>915</v>
      </c>
      <c r="T149" s="54">
        <v>19</v>
      </c>
      <c r="U149" s="54">
        <v>0.3</v>
      </c>
      <c r="V149" s="54">
        <v>5.8</v>
      </c>
      <c r="W149" s="54" t="s">
        <v>1410</v>
      </c>
      <c r="X149" s="54" t="s">
        <v>912</v>
      </c>
      <c r="Y149" s="54">
        <v>12</v>
      </c>
      <c r="Z149" s="54">
        <v>0.37</v>
      </c>
      <c r="AA149" s="54">
        <v>4.4000000000000004</v>
      </c>
      <c r="AB149" s="54" t="s">
        <v>1411</v>
      </c>
      <c r="AC149" s="54" t="s">
        <v>914</v>
      </c>
      <c r="AD149" s="54">
        <v>20</v>
      </c>
      <c r="AE149" s="54">
        <v>0.28000000000000003</v>
      </c>
      <c r="AF149" s="54">
        <v>5.6</v>
      </c>
      <c r="AG149" s="54" t="s">
        <v>1411</v>
      </c>
    </row>
    <row r="150" spans="1:36" x14ac:dyDescent="0.25">
      <c r="A150" s="54" t="str">
        <f t="shared" si="4"/>
        <v>8181</v>
      </c>
      <c r="B150" s="54" t="s">
        <v>1408</v>
      </c>
      <c r="C150" s="54" t="s">
        <v>1276</v>
      </c>
      <c r="D150" s="54">
        <f t="shared" si="5"/>
        <v>13</v>
      </c>
      <c r="E150" s="54">
        <v>73</v>
      </c>
      <c r="F150" s="54">
        <v>25.92</v>
      </c>
      <c r="G150" s="54">
        <v>18.920000000000002</v>
      </c>
      <c r="H150" s="54">
        <v>13</v>
      </c>
      <c r="I150" s="54">
        <v>0</v>
      </c>
      <c r="J150" s="54">
        <v>0</v>
      </c>
      <c r="K150" s="54">
        <v>1</v>
      </c>
      <c r="L150" s="54">
        <v>0</v>
      </c>
      <c r="M150" s="54">
        <v>0</v>
      </c>
      <c r="N150" s="54" t="s">
        <v>913</v>
      </c>
      <c r="O150" s="54">
        <v>22</v>
      </c>
      <c r="P150" s="54">
        <v>0.28000000000000003</v>
      </c>
      <c r="Q150" s="54">
        <v>6.15</v>
      </c>
      <c r="R150" s="54" t="s">
        <v>1409</v>
      </c>
      <c r="S150" s="54" t="s">
        <v>915</v>
      </c>
      <c r="T150" s="54">
        <v>19</v>
      </c>
      <c r="U150" s="54">
        <v>0.26</v>
      </c>
      <c r="V150" s="54">
        <v>5</v>
      </c>
      <c r="W150" s="54" t="s">
        <v>1410</v>
      </c>
      <c r="X150" s="54" t="s">
        <v>912</v>
      </c>
      <c r="Y150" s="54">
        <v>12</v>
      </c>
      <c r="Z150" s="54">
        <v>0.21</v>
      </c>
      <c r="AA150" s="54">
        <v>2.54</v>
      </c>
      <c r="AB150" s="54" t="s">
        <v>1411</v>
      </c>
      <c r="AC150" s="54" t="s">
        <v>914</v>
      </c>
      <c r="AD150" s="54">
        <v>20</v>
      </c>
      <c r="AE150" s="54">
        <v>0.26</v>
      </c>
      <c r="AF150" s="54">
        <v>5.23</v>
      </c>
      <c r="AG150" s="54" t="s">
        <v>1411</v>
      </c>
    </row>
    <row r="151" spans="1:36" x14ac:dyDescent="0.25">
      <c r="A151" s="54" t="str">
        <f t="shared" si="4"/>
        <v>9732</v>
      </c>
      <c r="B151" s="54" t="s">
        <v>1408</v>
      </c>
      <c r="C151" s="54" t="s">
        <v>1277</v>
      </c>
      <c r="D151" s="54">
        <f t="shared" si="5"/>
        <v>6</v>
      </c>
      <c r="E151" s="54">
        <v>73</v>
      </c>
      <c r="F151" s="54">
        <v>36.99</v>
      </c>
      <c r="G151" s="54">
        <v>27</v>
      </c>
      <c r="H151" s="54">
        <v>6</v>
      </c>
      <c r="I151" s="54">
        <v>0</v>
      </c>
      <c r="J151" s="54">
        <v>0</v>
      </c>
      <c r="K151" s="54">
        <v>1</v>
      </c>
      <c r="L151" s="54">
        <v>0</v>
      </c>
      <c r="M151" s="54">
        <v>0</v>
      </c>
      <c r="N151" s="54" t="s">
        <v>913</v>
      </c>
      <c r="O151" s="54">
        <v>22</v>
      </c>
      <c r="P151" s="54">
        <v>0.43</v>
      </c>
      <c r="Q151" s="54">
        <v>9.5</v>
      </c>
      <c r="R151" s="54" t="s">
        <v>1409</v>
      </c>
      <c r="S151" s="54" t="s">
        <v>915</v>
      </c>
      <c r="T151" s="54">
        <v>19</v>
      </c>
      <c r="U151" s="54">
        <v>0.34</v>
      </c>
      <c r="V151" s="54">
        <v>6.33</v>
      </c>
      <c r="W151" s="54" t="s">
        <v>1410</v>
      </c>
      <c r="X151" s="54" t="s">
        <v>912</v>
      </c>
      <c r="Y151" s="54">
        <v>12</v>
      </c>
      <c r="Z151" s="54">
        <v>0.28999999999999998</v>
      </c>
      <c r="AA151" s="54">
        <v>3.5</v>
      </c>
      <c r="AB151" s="54" t="s">
        <v>1411</v>
      </c>
      <c r="AC151" s="54" t="s">
        <v>914</v>
      </c>
      <c r="AD151" s="54">
        <v>20</v>
      </c>
      <c r="AE151" s="54">
        <v>0.38</v>
      </c>
      <c r="AF151" s="54">
        <v>7.67</v>
      </c>
      <c r="AG151" s="54" t="s">
        <v>1411</v>
      </c>
    </row>
    <row r="152" spans="1:36" s="71" customFormat="1" x14ac:dyDescent="0.25">
      <c r="A152" s="54" t="str">
        <f t="shared" si="4"/>
        <v>9999</v>
      </c>
      <c r="B152" s="54" t="s">
        <v>1408</v>
      </c>
      <c r="C152" s="54" t="s">
        <v>1414</v>
      </c>
      <c r="D152" s="54">
        <v>21116</v>
      </c>
      <c r="E152" s="54">
        <v>73</v>
      </c>
      <c r="F152" s="54">
        <v>39.47</v>
      </c>
      <c r="G152" s="54">
        <v>28.81</v>
      </c>
      <c r="H152" s="54">
        <v>20121</v>
      </c>
      <c r="I152" s="54">
        <v>995</v>
      </c>
      <c r="J152" s="54">
        <v>0</v>
      </c>
      <c r="K152" s="54">
        <v>0.95</v>
      </c>
      <c r="L152" s="54">
        <v>0.05</v>
      </c>
      <c r="M152" s="54">
        <v>0</v>
      </c>
      <c r="N152" s="75" t="s">
        <v>913</v>
      </c>
      <c r="O152" s="75">
        <v>22</v>
      </c>
      <c r="P152" s="75">
        <v>0.41</v>
      </c>
      <c r="Q152" s="75">
        <v>8.98</v>
      </c>
      <c r="R152" s="75" t="s">
        <v>1409</v>
      </c>
      <c r="S152" s="73" t="s">
        <v>915</v>
      </c>
      <c r="T152" s="73">
        <v>19</v>
      </c>
      <c r="U152" s="73">
        <v>0.38</v>
      </c>
      <c r="V152" s="73">
        <v>7.26</v>
      </c>
      <c r="W152" s="73" t="s">
        <v>1410</v>
      </c>
      <c r="X152" s="72" t="s">
        <v>912</v>
      </c>
      <c r="Y152" s="72">
        <v>12</v>
      </c>
      <c r="Z152" s="72">
        <v>0.39</v>
      </c>
      <c r="AA152" s="72">
        <v>4.67</v>
      </c>
      <c r="AB152" s="72" t="s">
        <v>1411</v>
      </c>
      <c r="AC152" s="74" t="s">
        <v>914</v>
      </c>
      <c r="AD152" s="74">
        <v>20</v>
      </c>
      <c r="AE152" s="74">
        <v>0.4</v>
      </c>
      <c r="AF152" s="74">
        <v>7.9</v>
      </c>
      <c r="AG152" s="74" t="s">
        <v>1411</v>
      </c>
      <c r="AH152" s="54"/>
      <c r="AI152" s="54"/>
      <c r="AJ152" s="5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rgb="FFFFC000"/>
  </sheetPr>
  <dimension ref="A1:AM261"/>
  <sheetViews>
    <sheetView workbookViewId="0">
      <pane xSplit="3" ySplit="2" topLeftCell="D123" activePane="bottomRight" state="frozen"/>
      <selection activeCell="F474" sqref="F474"/>
      <selection pane="topRight" activeCell="F474" sqref="F474"/>
      <selection pane="bottomLeft" activeCell="F474" sqref="F474"/>
      <selection pane="bottomRight" activeCell="F474" sqref="F474"/>
    </sheetView>
  </sheetViews>
  <sheetFormatPr defaultColWidth="8.85546875" defaultRowHeight="15" outlineLevelCol="1" x14ac:dyDescent="0.25"/>
  <cols>
    <col min="1" max="2" width="8.85546875" style="54"/>
    <col min="3" max="3" width="19.140625" style="54" customWidth="1"/>
    <col min="4" max="6" width="8.85546875" style="54"/>
    <col min="7" max="15" width="8.85546875" style="54" customWidth="1" outlineLevel="1"/>
    <col min="16" max="16" width="8.85546875" style="54"/>
    <col min="17" max="20" width="8.85546875" style="54" customWidth="1" outlineLevel="1"/>
    <col min="21" max="21" width="8.85546875" style="54"/>
    <col min="22" max="25" width="8.85546875" style="54" customWidth="1" outlineLevel="1"/>
    <col min="26" max="26" width="8.85546875" style="54"/>
    <col min="27" max="30" width="8.85546875" style="54" customWidth="1" outlineLevel="1"/>
    <col min="31" max="16384" width="8.85546875" style="54"/>
  </cols>
  <sheetData>
    <row r="1" spans="1:38" x14ac:dyDescent="0.25">
      <c r="A1" s="52">
        <f>COLUMN()</f>
        <v>1</v>
      </c>
      <c r="B1" s="52">
        <f>COLUMN()</f>
        <v>2</v>
      </c>
      <c r="C1" s="52">
        <f>COLUMN()</f>
        <v>3</v>
      </c>
      <c r="D1" s="53">
        <f>COLUMN()</f>
        <v>4</v>
      </c>
      <c r="E1" s="52">
        <f>COLUMN()</f>
        <v>5</v>
      </c>
      <c r="F1" s="53">
        <f>COLUMN()</f>
        <v>6</v>
      </c>
      <c r="G1" s="52">
        <f>COLUMN()</f>
        <v>7</v>
      </c>
      <c r="H1" s="52">
        <f>COLUMN()</f>
        <v>8</v>
      </c>
      <c r="I1" s="52">
        <f>COLUMN()</f>
        <v>9</v>
      </c>
      <c r="J1" s="52">
        <f>COLUMN()</f>
        <v>10</v>
      </c>
      <c r="K1" s="52">
        <f>COLUMN()</f>
        <v>11</v>
      </c>
      <c r="L1" s="52">
        <f>COLUMN()</f>
        <v>12</v>
      </c>
      <c r="M1" s="52">
        <f>COLUMN()</f>
        <v>13</v>
      </c>
      <c r="N1" s="52">
        <f>COLUMN()</f>
        <v>14</v>
      </c>
      <c r="O1" s="52">
        <f>COLUMN()</f>
        <v>15</v>
      </c>
      <c r="P1" s="53">
        <f>COLUMN()</f>
        <v>16</v>
      </c>
      <c r="Q1" s="52">
        <f>COLUMN()</f>
        <v>17</v>
      </c>
      <c r="R1" s="52">
        <f>COLUMN()</f>
        <v>18</v>
      </c>
      <c r="S1" s="52">
        <f>COLUMN()</f>
        <v>19</v>
      </c>
      <c r="T1" s="52">
        <f>COLUMN()</f>
        <v>20</v>
      </c>
      <c r="U1" s="53">
        <f>COLUMN()</f>
        <v>21</v>
      </c>
      <c r="V1" s="52">
        <f>COLUMN()</f>
        <v>22</v>
      </c>
      <c r="W1" s="52">
        <f>COLUMN()</f>
        <v>23</v>
      </c>
      <c r="X1" s="52">
        <f>COLUMN()</f>
        <v>24</v>
      </c>
      <c r="Y1" s="52">
        <f>COLUMN()</f>
        <v>25</v>
      </c>
      <c r="Z1" s="53">
        <f>COLUMN()</f>
        <v>26</v>
      </c>
      <c r="AA1" s="52">
        <f>COLUMN()</f>
        <v>27</v>
      </c>
      <c r="AB1" s="52">
        <f>COLUMN()</f>
        <v>28</v>
      </c>
      <c r="AC1" s="52">
        <f>COLUMN()</f>
        <v>29</v>
      </c>
      <c r="AD1" s="52">
        <f>COLUMN()</f>
        <v>30</v>
      </c>
      <c r="AE1" s="53">
        <f>COLUMN()</f>
        <v>31</v>
      </c>
      <c r="AF1" s="52">
        <f>COLUMN()</f>
        <v>32</v>
      </c>
      <c r="AG1" s="52">
        <f>COLUMN()</f>
        <v>33</v>
      </c>
    </row>
    <row r="2" spans="1:38" s="55" customFormat="1" ht="60" x14ac:dyDescent="0.2">
      <c r="A2" s="55" t="s">
        <v>970</v>
      </c>
      <c r="B2" s="55" t="s">
        <v>91</v>
      </c>
      <c r="C2" s="55" t="s">
        <v>15</v>
      </c>
      <c r="D2" s="55" t="s">
        <v>1370</v>
      </c>
      <c r="E2" s="55" t="s">
        <v>997</v>
      </c>
      <c r="F2" s="55" t="s">
        <v>90</v>
      </c>
      <c r="G2" s="55" t="s">
        <v>89</v>
      </c>
      <c r="H2" s="55" t="s">
        <v>998</v>
      </c>
      <c r="I2" s="55" t="s">
        <v>999</v>
      </c>
      <c r="J2" s="55" t="s">
        <v>1000</v>
      </c>
      <c r="K2" s="55" t="s">
        <v>1001</v>
      </c>
      <c r="L2" s="55" t="s">
        <v>1002</v>
      </c>
      <c r="M2" s="55" t="s">
        <v>1003</v>
      </c>
      <c r="N2" s="55" t="s">
        <v>1004</v>
      </c>
      <c r="O2" s="55" t="s">
        <v>1005</v>
      </c>
      <c r="P2" s="55" t="s">
        <v>1371</v>
      </c>
      <c r="Q2" s="55" t="s">
        <v>1007</v>
      </c>
      <c r="R2" s="55" t="s">
        <v>1372</v>
      </c>
      <c r="S2" s="55" t="s">
        <v>1008</v>
      </c>
      <c r="T2" s="55" t="s">
        <v>1009</v>
      </c>
      <c r="U2" s="55" t="s">
        <v>1373</v>
      </c>
      <c r="V2" s="55" t="s">
        <v>1011</v>
      </c>
      <c r="W2" s="55" t="s">
        <v>1374</v>
      </c>
      <c r="X2" s="55" t="s">
        <v>1012</v>
      </c>
      <c r="Y2" s="55" t="s">
        <v>1013</v>
      </c>
      <c r="Z2" s="55" t="s">
        <v>1375</v>
      </c>
      <c r="AA2" s="55" t="s">
        <v>1015</v>
      </c>
      <c r="AB2" s="55" t="s">
        <v>1376</v>
      </c>
      <c r="AC2" s="55" t="s">
        <v>1016</v>
      </c>
      <c r="AD2" s="55" t="s">
        <v>1017</v>
      </c>
      <c r="AE2" s="55" t="s">
        <v>1377</v>
      </c>
      <c r="AF2" s="55" t="s">
        <v>1019</v>
      </c>
      <c r="AG2" s="55" t="s">
        <v>1378</v>
      </c>
      <c r="AH2" s="55" t="s">
        <v>1020</v>
      </c>
      <c r="AI2" s="55" t="s">
        <v>1021</v>
      </c>
      <c r="AJ2" s="55" t="s">
        <v>1022</v>
      </c>
      <c r="AK2" s="55" t="s">
        <v>1023</v>
      </c>
      <c r="AL2" s="55" t="s">
        <v>1379</v>
      </c>
    </row>
    <row r="3" spans="1:38" x14ac:dyDescent="0.25">
      <c r="A3" s="54" t="str">
        <f>LEFT(C3,4)</f>
        <v>0041</v>
      </c>
      <c r="B3" s="54" t="s">
        <v>1380</v>
      </c>
      <c r="C3" s="54" t="s">
        <v>1024</v>
      </c>
      <c r="D3" s="54">
        <f>SUM(H3:J3)</f>
        <v>119</v>
      </c>
      <c r="E3" s="54">
        <v>66</v>
      </c>
      <c r="F3" s="54">
        <v>52.56</v>
      </c>
      <c r="G3" s="54">
        <v>34.69</v>
      </c>
      <c r="H3" s="54">
        <v>102</v>
      </c>
      <c r="I3" s="54">
        <v>17</v>
      </c>
      <c r="J3" s="54">
        <v>0</v>
      </c>
      <c r="K3" s="54">
        <v>0.86</v>
      </c>
      <c r="L3" s="54">
        <v>0.14000000000000001</v>
      </c>
      <c r="M3" s="54">
        <v>0</v>
      </c>
      <c r="N3" s="54" t="s">
        <v>913</v>
      </c>
      <c r="O3" s="54">
        <v>19</v>
      </c>
      <c r="P3" s="54">
        <v>0.5</v>
      </c>
      <c r="Q3" s="54">
        <v>9.44</v>
      </c>
      <c r="R3" s="54" t="s">
        <v>1381</v>
      </c>
      <c r="S3" s="54" t="s">
        <v>915</v>
      </c>
      <c r="T3" s="54">
        <v>15</v>
      </c>
      <c r="U3" s="54">
        <v>0.51</v>
      </c>
      <c r="V3" s="54">
        <v>7.7</v>
      </c>
      <c r="W3" s="54" t="s">
        <v>1382</v>
      </c>
      <c r="X3" s="54" t="s">
        <v>912</v>
      </c>
      <c r="Y3" s="54">
        <v>8</v>
      </c>
      <c r="Z3" s="54">
        <v>0.44</v>
      </c>
      <c r="AA3" s="54">
        <v>3.53</v>
      </c>
      <c r="AB3" s="54" t="s">
        <v>1383</v>
      </c>
      <c r="AC3" s="54" t="s">
        <v>914</v>
      </c>
      <c r="AD3" s="54">
        <v>24</v>
      </c>
      <c r="AE3" s="54">
        <v>0.59</v>
      </c>
      <c r="AF3" s="54">
        <v>14.03</v>
      </c>
      <c r="AG3" s="54" t="s">
        <v>1383</v>
      </c>
    </row>
    <row r="4" spans="1:38" x14ac:dyDescent="0.25">
      <c r="A4" s="54" t="str">
        <f t="shared" ref="A4:A67" si="0">LEFT(C4,4)</f>
        <v>0070</v>
      </c>
      <c r="B4" s="54" t="s">
        <v>1380</v>
      </c>
      <c r="C4" s="54" t="s">
        <v>1025</v>
      </c>
      <c r="D4" s="54">
        <f t="shared" ref="D4:D67" si="1">SUM(H4:J4)</f>
        <v>49</v>
      </c>
      <c r="E4" s="54">
        <v>66</v>
      </c>
      <c r="F4" s="54">
        <v>54.42</v>
      </c>
      <c r="G4" s="54">
        <v>35.92</v>
      </c>
      <c r="H4" s="54">
        <v>45</v>
      </c>
      <c r="I4" s="54">
        <v>4</v>
      </c>
      <c r="J4" s="54">
        <v>0</v>
      </c>
      <c r="K4" s="54">
        <v>0.92</v>
      </c>
      <c r="L4" s="54">
        <v>0.08</v>
      </c>
      <c r="M4" s="54">
        <v>0</v>
      </c>
      <c r="N4" s="54" t="s">
        <v>913</v>
      </c>
      <c r="O4" s="54">
        <v>19</v>
      </c>
      <c r="P4" s="54">
        <v>0.5</v>
      </c>
      <c r="Q4" s="54">
        <v>9.5299999999999994</v>
      </c>
      <c r="R4" s="54" t="s">
        <v>1381</v>
      </c>
      <c r="S4" s="54" t="s">
        <v>915</v>
      </c>
      <c r="T4" s="54">
        <v>15</v>
      </c>
      <c r="U4" s="54">
        <v>0.55000000000000004</v>
      </c>
      <c r="V4" s="54">
        <v>8.31</v>
      </c>
      <c r="W4" s="54" t="s">
        <v>1382</v>
      </c>
      <c r="X4" s="54" t="s">
        <v>912</v>
      </c>
      <c r="Y4" s="54">
        <v>8</v>
      </c>
      <c r="Z4" s="54">
        <v>0.44</v>
      </c>
      <c r="AA4" s="54">
        <v>3.49</v>
      </c>
      <c r="AB4" s="54" t="s">
        <v>1383</v>
      </c>
      <c r="AC4" s="54" t="s">
        <v>914</v>
      </c>
      <c r="AD4" s="54">
        <v>24</v>
      </c>
      <c r="AE4" s="54">
        <v>0.61</v>
      </c>
      <c r="AF4" s="54">
        <v>14.59</v>
      </c>
      <c r="AG4" s="54" t="s">
        <v>1383</v>
      </c>
    </row>
    <row r="5" spans="1:38" x14ac:dyDescent="0.25">
      <c r="A5" s="54" t="str">
        <f t="shared" si="0"/>
        <v>0071</v>
      </c>
      <c r="B5" s="54" t="s">
        <v>1380</v>
      </c>
      <c r="C5" s="54" t="s">
        <v>1026</v>
      </c>
      <c r="D5" s="54">
        <f t="shared" si="1"/>
        <v>188</v>
      </c>
      <c r="E5" s="54">
        <v>66</v>
      </c>
      <c r="F5" s="54">
        <v>50.35</v>
      </c>
      <c r="G5" s="54">
        <v>33.229999999999997</v>
      </c>
      <c r="H5" s="54">
        <v>167</v>
      </c>
      <c r="I5" s="54">
        <v>21</v>
      </c>
      <c r="J5" s="54">
        <v>0</v>
      </c>
      <c r="K5" s="54">
        <v>0.89</v>
      </c>
      <c r="L5" s="54">
        <v>0.11</v>
      </c>
      <c r="M5" s="54">
        <v>0</v>
      </c>
      <c r="N5" s="54" t="s">
        <v>913</v>
      </c>
      <c r="O5" s="54">
        <v>19</v>
      </c>
      <c r="P5" s="54">
        <v>0.48</v>
      </c>
      <c r="Q5" s="54">
        <v>9.1999999999999993</v>
      </c>
      <c r="R5" s="54" t="s">
        <v>1381</v>
      </c>
      <c r="S5" s="54" t="s">
        <v>915</v>
      </c>
      <c r="T5" s="54">
        <v>15</v>
      </c>
      <c r="U5" s="54">
        <v>0.49</v>
      </c>
      <c r="V5" s="54">
        <v>7.41</v>
      </c>
      <c r="W5" s="54" t="s">
        <v>1382</v>
      </c>
      <c r="X5" s="54" t="s">
        <v>912</v>
      </c>
      <c r="Y5" s="54">
        <v>8</v>
      </c>
      <c r="Z5" s="54">
        <v>0.42</v>
      </c>
      <c r="AA5" s="54">
        <v>3.35</v>
      </c>
      <c r="AB5" s="54" t="s">
        <v>1383</v>
      </c>
      <c r="AC5" s="54" t="s">
        <v>914</v>
      </c>
      <c r="AD5" s="54">
        <v>24</v>
      </c>
      <c r="AE5" s="54">
        <v>0.55000000000000004</v>
      </c>
      <c r="AF5" s="54">
        <v>13.27</v>
      </c>
      <c r="AG5" s="54" t="s">
        <v>1383</v>
      </c>
    </row>
    <row r="6" spans="1:38" x14ac:dyDescent="0.25">
      <c r="A6" s="54" t="str">
        <f t="shared" si="0"/>
        <v>0072</v>
      </c>
      <c r="B6" s="54" t="s">
        <v>1380</v>
      </c>
      <c r="C6" s="54" t="s">
        <v>1027</v>
      </c>
      <c r="D6" s="54">
        <f t="shared" si="1"/>
        <v>64</v>
      </c>
      <c r="E6" s="54">
        <v>66</v>
      </c>
      <c r="F6" s="54">
        <v>24.36</v>
      </c>
      <c r="G6" s="54">
        <v>16.079999999999998</v>
      </c>
      <c r="H6" s="54">
        <v>64</v>
      </c>
      <c r="I6" s="54">
        <v>0</v>
      </c>
      <c r="J6" s="54">
        <v>0</v>
      </c>
      <c r="K6" s="54">
        <v>1</v>
      </c>
      <c r="L6" s="54">
        <v>0</v>
      </c>
      <c r="M6" s="54">
        <v>0</v>
      </c>
      <c r="N6" s="54" t="s">
        <v>913</v>
      </c>
      <c r="O6" s="54">
        <v>19</v>
      </c>
      <c r="P6" s="54">
        <v>0.25</v>
      </c>
      <c r="Q6" s="54">
        <v>4.66</v>
      </c>
      <c r="R6" s="54" t="s">
        <v>1381</v>
      </c>
      <c r="S6" s="54" t="s">
        <v>915</v>
      </c>
      <c r="T6" s="54">
        <v>15</v>
      </c>
      <c r="U6" s="54">
        <v>0.27</v>
      </c>
      <c r="V6" s="54">
        <v>4.0199999999999996</v>
      </c>
      <c r="W6" s="54" t="s">
        <v>1382</v>
      </c>
      <c r="X6" s="54" t="s">
        <v>912</v>
      </c>
      <c r="Y6" s="54">
        <v>8</v>
      </c>
      <c r="Z6" s="54">
        <v>0.14000000000000001</v>
      </c>
      <c r="AA6" s="54">
        <v>1.06</v>
      </c>
      <c r="AB6" s="54" t="s">
        <v>1383</v>
      </c>
      <c r="AC6" s="54" t="s">
        <v>914</v>
      </c>
      <c r="AD6" s="54">
        <v>24</v>
      </c>
      <c r="AE6" s="54">
        <v>0.27</v>
      </c>
      <c r="AF6" s="54">
        <v>6.34</v>
      </c>
      <c r="AG6" s="54" t="s">
        <v>1383</v>
      </c>
    </row>
    <row r="7" spans="1:38" x14ac:dyDescent="0.25">
      <c r="A7" s="54" t="str">
        <f t="shared" si="0"/>
        <v>0073</v>
      </c>
      <c r="B7" s="54" t="s">
        <v>1380</v>
      </c>
      <c r="C7" s="54" t="s">
        <v>1028</v>
      </c>
      <c r="D7" s="54">
        <f t="shared" si="1"/>
        <v>132</v>
      </c>
      <c r="E7" s="54">
        <v>66</v>
      </c>
      <c r="F7" s="54">
        <v>42.62</v>
      </c>
      <c r="G7" s="54">
        <v>28.13</v>
      </c>
      <c r="H7" s="54">
        <v>128</v>
      </c>
      <c r="I7" s="54">
        <v>4</v>
      </c>
      <c r="J7" s="54">
        <v>0</v>
      </c>
      <c r="K7" s="54">
        <v>0.97</v>
      </c>
      <c r="L7" s="54">
        <v>0.03</v>
      </c>
      <c r="M7" s="54">
        <v>0</v>
      </c>
      <c r="N7" s="54" t="s">
        <v>913</v>
      </c>
      <c r="O7" s="54">
        <v>19</v>
      </c>
      <c r="P7" s="54">
        <v>0.42</v>
      </c>
      <c r="Q7" s="54">
        <v>7.97</v>
      </c>
      <c r="R7" s="54" t="s">
        <v>1381</v>
      </c>
      <c r="S7" s="54" t="s">
        <v>915</v>
      </c>
      <c r="T7" s="54">
        <v>15</v>
      </c>
      <c r="U7" s="54">
        <v>0.42</v>
      </c>
      <c r="V7" s="54">
        <v>6.33</v>
      </c>
      <c r="W7" s="54" t="s">
        <v>1382</v>
      </c>
      <c r="X7" s="54" t="s">
        <v>912</v>
      </c>
      <c r="Y7" s="54">
        <v>8</v>
      </c>
      <c r="Z7" s="54">
        <v>0.31</v>
      </c>
      <c r="AA7" s="54">
        <v>2.4900000000000002</v>
      </c>
      <c r="AB7" s="54" t="s">
        <v>1383</v>
      </c>
      <c r="AC7" s="54" t="s">
        <v>914</v>
      </c>
      <c r="AD7" s="54">
        <v>24</v>
      </c>
      <c r="AE7" s="54">
        <v>0.47</v>
      </c>
      <c r="AF7" s="54">
        <v>11.34</v>
      </c>
      <c r="AG7" s="54" t="s">
        <v>1383</v>
      </c>
    </row>
    <row r="8" spans="1:38" x14ac:dyDescent="0.25">
      <c r="A8" s="54" t="str">
        <f t="shared" si="0"/>
        <v>0081</v>
      </c>
      <c r="B8" s="54" t="s">
        <v>1380</v>
      </c>
      <c r="C8" s="54" t="s">
        <v>1029</v>
      </c>
      <c r="D8" s="54">
        <f t="shared" si="1"/>
        <v>66</v>
      </c>
      <c r="E8" s="54">
        <v>66</v>
      </c>
      <c r="F8" s="54">
        <v>41.62</v>
      </c>
      <c r="G8" s="54">
        <v>27.47</v>
      </c>
      <c r="H8" s="54">
        <v>65</v>
      </c>
      <c r="I8" s="54">
        <v>1</v>
      </c>
      <c r="J8" s="54">
        <v>0</v>
      </c>
      <c r="K8" s="54">
        <v>0.98</v>
      </c>
      <c r="L8" s="54">
        <v>0.02</v>
      </c>
      <c r="M8" s="54">
        <v>0</v>
      </c>
      <c r="N8" s="54" t="s">
        <v>913</v>
      </c>
      <c r="O8" s="54">
        <v>19</v>
      </c>
      <c r="P8" s="54">
        <v>0.39</v>
      </c>
      <c r="Q8" s="54">
        <v>7.47</v>
      </c>
      <c r="R8" s="54" t="s">
        <v>1381</v>
      </c>
      <c r="S8" s="54" t="s">
        <v>915</v>
      </c>
      <c r="T8" s="54">
        <v>15</v>
      </c>
      <c r="U8" s="54">
        <v>0.41</v>
      </c>
      <c r="V8" s="54">
        <v>6.09</v>
      </c>
      <c r="W8" s="54" t="s">
        <v>1382</v>
      </c>
      <c r="X8" s="54" t="s">
        <v>912</v>
      </c>
      <c r="Y8" s="54">
        <v>8</v>
      </c>
      <c r="Z8" s="54">
        <v>0.32</v>
      </c>
      <c r="AA8" s="54">
        <v>2.52</v>
      </c>
      <c r="AB8" s="54" t="s">
        <v>1383</v>
      </c>
      <c r="AC8" s="54" t="s">
        <v>914</v>
      </c>
      <c r="AD8" s="54">
        <v>24</v>
      </c>
      <c r="AE8" s="54">
        <v>0.48</v>
      </c>
      <c r="AF8" s="54">
        <v>11.39</v>
      </c>
      <c r="AG8" s="54" t="s">
        <v>1383</v>
      </c>
    </row>
    <row r="9" spans="1:38" x14ac:dyDescent="0.25">
      <c r="A9" s="54" t="str">
        <f t="shared" si="0"/>
        <v>0091</v>
      </c>
      <c r="B9" s="54" t="s">
        <v>1380</v>
      </c>
      <c r="C9" s="54" t="s">
        <v>1030</v>
      </c>
      <c r="D9" s="54">
        <f t="shared" si="1"/>
        <v>206</v>
      </c>
      <c r="E9" s="54">
        <v>66</v>
      </c>
      <c r="F9" s="54">
        <v>48.13</v>
      </c>
      <c r="G9" s="54">
        <v>31.77</v>
      </c>
      <c r="H9" s="54">
        <v>188</v>
      </c>
      <c r="I9" s="54">
        <v>18</v>
      </c>
      <c r="J9" s="54">
        <v>0</v>
      </c>
      <c r="K9" s="54">
        <v>0.91</v>
      </c>
      <c r="L9" s="54">
        <v>0.09</v>
      </c>
      <c r="M9" s="54">
        <v>0</v>
      </c>
      <c r="N9" s="54" t="s">
        <v>913</v>
      </c>
      <c r="O9" s="54">
        <v>19</v>
      </c>
      <c r="P9" s="54">
        <v>0.45</v>
      </c>
      <c r="Q9" s="54">
        <v>8.52</v>
      </c>
      <c r="R9" s="54" t="s">
        <v>1381</v>
      </c>
      <c r="S9" s="54" t="s">
        <v>915</v>
      </c>
      <c r="T9" s="54">
        <v>15</v>
      </c>
      <c r="U9" s="54">
        <v>0.46</v>
      </c>
      <c r="V9" s="54">
        <v>6.94</v>
      </c>
      <c r="W9" s="54" t="s">
        <v>1382</v>
      </c>
      <c r="X9" s="54" t="s">
        <v>912</v>
      </c>
      <c r="Y9" s="54">
        <v>8</v>
      </c>
      <c r="Z9" s="54">
        <v>0.38</v>
      </c>
      <c r="AA9" s="54">
        <v>3.02</v>
      </c>
      <c r="AB9" s="54" t="s">
        <v>1383</v>
      </c>
      <c r="AC9" s="54" t="s">
        <v>914</v>
      </c>
      <c r="AD9" s="54">
        <v>24</v>
      </c>
      <c r="AE9" s="54">
        <v>0.55000000000000004</v>
      </c>
      <c r="AF9" s="54">
        <v>13.28</v>
      </c>
      <c r="AG9" s="54" t="s">
        <v>1383</v>
      </c>
    </row>
    <row r="10" spans="1:38" x14ac:dyDescent="0.25">
      <c r="A10" s="54" t="str">
        <f t="shared" si="0"/>
        <v>0092</v>
      </c>
      <c r="B10" s="54" t="s">
        <v>1380</v>
      </c>
      <c r="C10" s="54" t="s">
        <v>1031</v>
      </c>
      <c r="D10" s="54">
        <f t="shared" si="1"/>
        <v>226</v>
      </c>
      <c r="E10" s="54">
        <v>66</v>
      </c>
      <c r="F10" s="54">
        <v>47.72</v>
      </c>
      <c r="G10" s="54">
        <v>31.5</v>
      </c>
      <c r="H10" s="54">
        <v>203</v>
      </c>
      <c r="I10" s="54">
        <v>23</v>
      </c>
      <c r="J10" s="54">
        <v>0</v>
      </c>
      <c r="K10" s="54">
        <v>0.9</v>
      </c>
      <c r="L10" s="54">
        <v>0.1</v>
      </c>
      <c r="M10" s="54">
        <v>0</v>
      </c>
      <c r="N10" s="54" t="s">
        <v>913</v>
      </c>
      <c r="O10" s="54">
        <v>19</v>
      </c>
      <c r="P10" s="54">
        <v>0.46</v>
      </c>
      <c r="Q10" s="54">
        <v>8.84</v>
      </c>
      <c r="R10" s="54" t="s">
        <v>1381</v>
      </c>
      <c r="S10" s="54" t="s">
        <v>915</v>
      </c>
      <c r="T10" s="54">
        <v>15</v>
      </c>
      <c r="U10" s="54">
        <v>0.47</v>
      </c>
      <c r="V10" s="54">
        <v>7.08</v>
      </c>
      <c r="W10" s="54" t="s">
        <v>1382</v>
      </c>
      <c r="X10" s="54" t="s">
        <v>912</v>
      </c>
      <c r="Y10" s="54">
        <v>8</v>
      </c>
      <c r="Z10" s="54">
        <v>0.37</v>
      </c>
      <c r="AA10" s="54">
        <v>2.94</v>
      </c>
      <c r="AB10" s="54" t="s">
        <v>1383</v>
      </c>
      <c r="AC10" s="54" t="s">
        <v>914</v>
      </c>
      <c r="AD10" s="54">
        <v>24</v>
      </c>
      <c r="AE10" s="54">
        <v>0.53</v>
      </c>
      <c r="AF10" s="54">
        <v>12.64</v>
      </c>
      <c r="AG10" s="54" t="s">
        <v>1383</v>
      </c>
    </row>
    <row r="11" spans="1:38" x14ac:dyDescent="0.25">
      <c r="A11" s="54" t="str">
        <f t="shared" si="0"/>
        <v>0100</v>
      </c>
      <c r="B11" s="54" t="s">
        <v>1380</v>
      </c>
      <c r="C11" s="54" t="s">
        <v>1032</v>
      </c>
      <c r="D11" s="54">
        <f t="shared" si="1"/>
        <v>118</v>
      </c>
      <c r="E11" s="54">
        <v>66</v>
      </c>
      <c r="F11" s="54">
        <v>50.36</v>
      </c>
      <c r="G11" s="54">
        <v>33.24</v>
      </c>
      <c r="H11" s="54">
        <v>112</v>
      </c>
      <c r="I11" s="54">
        <v>6</v>
      </c>
      <c r="J11" s="54">
        <v>0</v>
      </c>
      <c r="K11" s="54">
        <v>0.95</v>
      </c>
      <c r="L11" s="54">
        <v>0.05</v>
      </c>
      <c r="M11" s="54">
        <v>0</v>
      </c>
      <c r="N11" s="54" t="s">
        <v>913</v>
      </c>
      <c r="O11" s="54">
        <v>19</v>
      </c>
      <c r="P11" s="54">
        <v>0.49</v>
      </c>
      <c r="Q11" s="54">
        <v>9.2100000000000009</v>
      </c>
      <c r="R11" s="54" t="s">
        <v>1381</v>
      </c>
      <c r="S11" s="54" t="s">
        <v>915</v>
      </c>
      <c r="T11" s="54">
        <v>15</v>
      </c>
      <c r="U11" s="54">
        <v>0.51</v>
      </c>
      <c r="V11" s="54">
        <v>7.63</v>
      </c>
      <c r="W11" s="54" t="s">
        <v>1382</v>
      </c>
      <c r="X11" s="54" t="s">
        <v>912</v>
      </c>
      <c r="Y11" s="54">
        <v>8</v>
      </c>
      <c r="Z11" s="54">
        <v>0.37</v>
      </c>
      <c r="AA11" s="54">
        <v>2.94</v>
      </c>
      <c r="AB11" s="54" t="s">
        <v>1383</v>
      </c>
      <c r="AC11" s="54" t="s">
        <v>914</v>
      </c>
      <c r="AD11" s="54">
        <v>24</v>
      </c>
      <c r="AE11" s="54">
        <v>0.56000000000000005</v>
      </c>
      <c r="AF11" s="54">
        <v>13.46</v>
      </c>
      <c r="AG11" s="54" t="s">
        <v>1383</v>
      </c>
    </row>
    <row r="12" spans="1:38" x14ac:dyDescent="0.25">
      <c r="A12" s="54" t="str">
        <f t="shared" si="0"/>
        <v>0101</v>
      </c>
      <c r="B12" s="54" t="s">
        <v>1380</v>
      </c>
      <c r="C12" s="54" t="s">
        <v>1033</v>
      </c>
      <c r="D12" s="54">
        <f t="shared" si="1"/>
        <v>44</v>
      </c>
      <c r="E12" s="54">
        <v>66</v>
      </c>
      <c r="F12" s="54">
        <v>37.4</v>
      </c>
      <c r="G12" s="54">
        <v>24.68</v>
      </c>
      <c r="H12" s="54">
        <v>44</v>
      </c>
      <c r="I12" s="54">
        <v>0</v>
      </c>
      <c r="J12" s="54">
        <v>0</v>
      </c>
      <c r="K12" s="54">
        <v>1</v>
      </c>
      <c r="L12" s="54">
        <v>0</v>
      </c>
      <c r="M12" s="54">
        <v>0</v>
      </c>
      <c r="N12" s="54" t="s">
        <v>913</v>
      </c>
      <c r="O12" s="54">
        <v>19</v>
      </c>
      <c r="P12" s="54">
        <v>0.38</v>
      </c>
      <c r="Q12" s="54">
        <v>7.14</v>
      </c>
      <c r="R12" s="54" t="s">
        <v>1381</v>
      </c>
      <c r="S12" s="54" t="s">
        <v>915</v>
      </c>
      <c r="T12" s="54">
        <v>15</v>
      </c>
      <c r="U12" s="54">
        <v>0.35</v>
      </c>
      <c r="V12" s="54">
        <v>5.27</v>
      </c>
      <c r="W12" s="54" t="s">
        <v>1382</v>
      </c>
      <c r="X12" s="54" t="s">
        <v>912</v>
      </c>
      <c r="Y12" s="54">
        <v>8</v>
      </c>
      <c r="Z12" s="54">
        <v>0.3</v>
      </c>
      <c r="AA12" s="54">
        <v>2.39</v>
      </c>
      <c r="AB12" s="54" t="s">
        <v>1383</v>
      </c>
      <c r="AC12" s="54" t="s">
        <v>914</v>
      </c>
      <c r="AD12" s="54">
        <v>24</v>
      </c>
      <c r="AE12" s="54">
        <v>0.41</v>
      </c>
      <c r="AF12" s="54">
        <v>9.89</v>
      </c>
      <c r="AG12" s="54" t="s">
        <v>1383</v>
      </c>
    </row>
    <row r="13" spans="1:38" x14ac:dyDescent="0.25">
      <c r="A13" s="54" t="str">
        <f t="shared" si="0"/>
        <v>0102</v>
      </c>
      <c r="B13" s="54" t="s">
        <v>1380</v>
      </c>
      <c r="C13" s="54" t="s">
        <v>1279</v>
      </c>
      <c r="D13" s="54">
        <f t="shared" si="1"/>
        <v>79</v>
      </c>
      <c r="E13" s="54">
        <v>66</v>
      </c>
      <c r="F13" s="54">
        <v>44.3</v>
      </c>
      <c r="G13" s="54">
        <v>29.24</v>
      </c>
      <c r="H13" s="54">
        <v>77</v>
      </c>
      <c r="I13" s="54">
        <v>2</v>
      </c>
      <c r="J13" s="54">
        <v>0</v>
      </c>
      <c r="K13" s="54">
        <v>0.97</v>
      </c>
      <c r="L13" s="54">
        <v>0.03</v>
      </c>
      <c r="M13" s="54">
        <v>0</v>
      </c>
      <c r="N13" s="54" t="s">
        <v>913</v>
      </c>
      <c r="O13" s="54">
        <v>19</v>
      </c>
      <c r="P13" s="54">
        <v>0.43</v>
      </c>
      <c r="Q13" s="54">
        <v>8.08</v>
      </c>
      <c r="R13" s="54" t="s">
        <v>1381</v>
      </c>
      <c r="S13" s="54" t="s">
        <v>915</v>
      </c>
      <c r="T13" s="54">
        <v>15</v>
      </c>
      <c r="U13" s="54">
        <v>0.44</v>
      </c>
      <c r="V13" s="54">
        <v>6.66</v>
      </c>
      <c r="W13" s="54" t="s">
        <v>1382</v>
      </c>
      <c r="X13" s="54" t="s">
        <v>912</v>
      </c>
      <c r="Y13" s="54">
        <v>8</v>
      </c>
      <c r="Z13" s="54">
        <v>0.33</v>
      </c>
      <c r="AA13" s="54">
        <v>2.65</v>
      </c>
      <c r="AB13" s="54" t="s">
        <v>1383</v>
      </c>
      <c r="AC13" s="54" t="s">
        <v>914</v>
      </c>
      <c r="AD13" s="54">
        <v>24</v>
      </c>
      <c r="AE13" s="54">
        <v>0.49</v>
      </c>
      <c r="AF13" s="54">
        <v>11.86</v>
      </c>
      <c r="AG13" s="54" t="s">
        <v>1383</v>
      </c>
    </row>
    <row r="14" spans="1:38" x14ac:dyDescent="0.25">
      <c r="A14" s="54" t="str">
        <f t="shared" si="0"/>
        <v>0111</v>
      </c>
      <c r="B14" s="54" t="s">
        <v>1380</v>
      </c>
      <c r="C14" s="54" t="s">
        <v>1034</v>
      </c>
      <c r="D14" s="54">
        <f t="shared" si="1"/>
        <v>84</v>
      </c>
      <c r="E14" s="54">
        <v>66</v>
      </c>
      <c r="F14" s="54">
        <v>46.43</v>
      </c>
      <c r="G14" s="54">
        <v>30.64</v>
      </c>
      <c r="H14" s="54">
        <v>80</v>
      </c>
      <c r="I14" s="54">
        <v>4</v>
      </c>
      <c r="J14" s="54">
        <v>0</v>
      </c>
      <c r="K14" s="54">
        <v>0.95</v>
      </c>
      <c r="L14" s="54">
        <v>0.05</v>
      </c>
      <c r="M14" s="54">
        <v>0</v>
      </c>
      <c r="N14" s="54" t="s">
        <v>913</v>
      </c>
      <c r="O14" s="54">
        <v>19</v>
      </c>
      <c r="P14" s="54">
        <v>0.44</v>
      </c>
      <c r="Q14" s="54">
        <v>8.36</v>
      </c>
      <c r="R14" s="54" t="s">
        <v>1381</v>
      </c>
      <c r="S14" s="54" t="s">
        <v>915</v>
      </c>
      <c r="T14" s="54">
        <v>15</v>
      </c>
      <c r="U14" s="54">
        <v>0.45</v>
      </c>
      <c r="V14" s="54">
        <v>6.7</v>
      </c>
      <c r="W14" s="54" t="s">
        <v>1382</v>
      </c>
      <c r="X14" s="54" t="s">
        <v>912</v>
      </c>
      <c r="Y14" s="54">
        <v>8</v>
      </c>
      <c r="Z14" s="54">
        <v>0.37</v>
      </c>
      <c r="AA14" s="54">
        <v>2.96</v>
      </c>
      <c r="AB14" s="54" t="s">
        <v>1383</v>
      </c>
      <c r="AC14" s="54" t="s">
        <v>914</v>
      </c>
      <c r="AD14" s="54">
        <v>24</v>
      </c>
      <c r="AE14" s="54">
        <v>0.53</v>
      </c>
      <c r="AF14" s="54">
        <v>12.62</v>
      </c>
      <c r="AG14" s="54" t="s">
        <v>1383</v>
      </c>
    </row>
    <row r="15" spans="1:38" x14ac:dyDescent="0.25">
      <c r="A15" s="54" t="str">
        <f t="shared" si="0"/>
        <v>0121</v>
      </c>
      <c r="B15" s="54" t="s">
        <v>1380</v>
      </c>
      <c r="C15" s="54" t="s">
        <v>1035</v>
      </c>
      <c r="D15" s="54">
        <f t="shared" si="1"/>
        <v>117</v>
      </c>
      <c r="E15" s="54">
        <v>66</v>
      </c>
      <c r="F15" s="54">
        <v>45.29</v>
      </c>
      <c r="G15" s="54">
        <v>29.89</v>
      </c>
      <c r="H15" s="54">
        <v>110</v>
      </c>
      <c r="I15" s="54">
        <v>7</v>
      </c>
      <c r="J15" s="54">
        <v>0</v>
      </c>
      <c r="K15" s="54">
        <v>0.94</v>
      </c>
      <c r="L15" s="54">
        <v>0.06</v>
      </c>
      <c r="M15" s="54">
        <v>0</v>
      </c>
      <c r="N15" s="54" t="s">
        <v>913</v>
      </c>
      <c r="O15" s="54">
        <v>19</v>
      </c>
      <c r="P15" s="54">
        <v>0.44</v>
      </c>
      <c r="Q15" s="54">
        <v>8.26</v>
      </c>
      <c r="R15" s="54" t="s">
        <v>1381</v>
      </c>
      <c r="S15" s="54" t="s">
        <v>915</v>
      </c>
      <c r="T15" s="54">
        <v>15</v>
      </c>
      <c r="U15" s="54">
        <v>0.47</v>
      </c>
      <c r="V15" s="54">
        <v>7.03</v>
      </c>
      <c r="W15" s="54" t="s">
        <v>1382</v>
      </c>
      <c r="X15" s="54" t="s">
        <v>912</v>
      </c>
      <c r="Y15" s="54">
        <v>8</v>
      </c>
      <c r="Z15" s="54">
        <v>0.36</v>
      </c>
      <c r="AA15" s="54">
        <v>2.86</v>
      </c>
      <c r="AB15" s="54" t="s">
        <v>1383</v>
      </c>
      <c r="AC15" s="54" t="s">
        <v>914</v>
      </c>
      <c r="AD15" s="54">
        <v>24</v>
      </c>
      <c r="AE15" s="54">
        <v>0.49</v>
      </c>
      <c r="AF15" s="54">
        <v>11.74</v>
      </c>
      <c r="AG15" s="54" t="s">
        <v>1383</v>
      </c>
    </row>
    <row r="16" spans="1:38" x14ac:dyDescent="0.25">
      <c r="A16" s="54" t="str">
        <f t="shared" si="0"/>
        <v>0122</v>
      </c>
      <c r="B16" s="54" t="s">
        <v>1380</v>
      </c>
      <c r="C16" s="54" t="s">
        <v>1036</v>
      </c>
      <c r="D16" s="54">
        <f t="shared" si="1"/>
        <v>175</v>
      </c>
      <c r="E16" s="54">
        <v>66</v>
      </c>
      <c r="F16" s="54">
        <v>43.77</v>
      </c>
      <c r="G16" s="54">
        <v>28.89</v>
      </c>
      <c r="H16" s="54">
        <v>165</v>
      </c>
      <c r="I16" s="54">
        <v>10</v>
      </c>
      <c r="J16" s="54">
        <v>0</v>
      </c>
      <c r="K16" s="54">
        <v>0.94</v>
      </c>
      <c r="L16" s="54">
        <v>0.06</v>
      </c>
      <c r="M16" s="54">
        <v>0</v>
      </c>
      <c r="N16" s="54" t="s">
        <v>913</v>
      </c>
      <c r="O16" s="54">
        <v>19</v>
      </c>
      <c r="P16" s="54">
        <v>0.42</v>
      </c>
      <c r="Q16" s="54">
        <v>7.89</v>
      </c>
      <c r="R16" s="54" t="s">
        <v>1381</v>
      </c>
      <c r="S16" s="54" t="s">
        <v>915</v>
      </c>
      <c r="T16" s="54">
        <v>15</v>
      </c>
      <c r="U16" s="54">
        <v>0.42</v>
      </c>
      <c r="V16" s="54">
        <v>6.35</v>
      </c>
      <c r="W16" s="54" t="s">
        <v>1382</v>
      </c>
      <c r="X16" s="54" t="s">
        <v>912</v>
      </c>
      <c r="Y16" s="54">
        <v>8</v>
      </c>
      <c r="Z16" s="54">
        <v>0.38</v>
      </c>
      <c r="AA16" s="54">
        <v>3.02</v>
      </c>
      <c r="AB16" s="54" t="s">
        <v>1383</v>
      </c>
      <c r="AC16" s="54" t="s">
        <v>914</v>
      </c>
      <c r="AD16" s="54">
        <v>24</v>
      </c>
      <c r="AE16" s="54">
        <v>0.49</v>
      </c>
      <c r="AF16" s="54">
        <v>11.63</v>
      </c>
      <c r="AG16" s="54" t="s">
        <v>1383</v>
      </c>
    </row>
    <row r="17" spans="1:33" x14ac:dyDescent="0.25">
      <c r="A17" s="54" t="str">
        <f t="shared" si="0"/>
        <v>0125</v>
      </c>
      <c r="B17" s="54" t="s">
        <v>1380</v>
      </c>
      <c r="C17" s="54" t="s">
        <v>1037</v>
      </c>
      <c r="D17" s="54">
        <f t="shared" si="1"/>
        <v>229</v>
      </c>
      <c r="E17" s="54">
        <v>66</v>
      </c>
      <c r="F17" s="54">
        <v>49.37</v>
      </c>
      <c r="G17" s="54">
        <v>32.590000000000003</v>
      </c>
      <c r="H17" s="54">
        <v>202</v>
      </c>
      <c r="I17" s="54">
        <v>27</v>
      </c>
      <c r="J17" s="54">
        <v>0</v>
      </c>
      <c r="K17" s="54">
        <v>0.88</v>
      </c>
      <c r="L17" s="54">
        <v>0.12</v>
      </c>
      <c r="M17" s="54">
        <v>0</v>
      </c>
      <c r="N17" s="54" t="s">
        <v>913</v>
      </c>
      <c r="O17" s="54">
        <v>19</v>
      </c>
      <c r="P17" s="54">
        <v>0.45</v>
      </c>
      <c r="Q17" s="54">
        <v>8.6300000000000008</v>
      </c>
      <c r="R17" s="54" t="s">
        <v>1381</v>
      </c>
      <c r="S17" s="54" t="s">
        <v>915</v>
      </c>
      <c r="T17" s="54">
        <v>15</v>
      </c>
      <c r="U17" s="54">
        <v>0.48</v>
      </c>
      <c r="V17" s="54">
        <v>7.14</v>
      </c>
      <c r="W17" s="54" t="s">
        <v>1382</v>
      </c>
      <c r="X17" s="54" t="s">
        <v>912</v>
      </c>
      <c r="Y17" s="54">
        <v>8</v>
      </c>
      <c r="Z17" s="54">
        <v>0.4</v>
      </c>
      <c r="AA17" s="54">
        <v>3.17</v>
      </c>
      <c r="AB17" s="54" t="s">
        <v>1383</v>
      </c>
      <c r="AC17" s="54" t="s">
        <v>914</v>
      </c>
      <c r="AD17" s="54">
        <v>24</v>
      </c>
      <c r="AE17" s="54">
        <v>0.56999999999999995</v>
      </c>
      <c r="AF17" s="54">
        <v>13.64</v>
      </c>
      <c r="AG17" s="54" t="s">
        <v>1383</v>
      </c>
    </row>
    <row r="18" spans="1:33" x14ac:dyDescent="0.25">
      <c r="A18" s="54" t="str">
        <f t="shared" si="0"/>
        <v>0201</v>
      </c>
      <c r="B18" s="54" t="s">
        <v>1380</v>
      </c>
      <c r="C18" s="54" t="s">
        <v>1038</v>
      </c>
      <c r="D18" s="54">
        <f t="shared" si="1"/>
        <v>37</v>
      </c>
      <c r="E18" s="54">
        <v>66</v>
      </c>
      <c r="F18" s="54">
        <v>52.21</v>
      </c>
      <c r="G18" s="54">
        <v>34.46</v>
      </c>
      <c r="H18" s="54">
        <v>36</v>
      </c>
      <c r="I18" s="54">
        <v>1</v>
      </c>
      <c r="J18" s="54">
        <v>0</v>
      </c>
      <c r="K18" s="54">
        <v>0.97</v>
      </c>
      <c r="L18" s="54">
        <v>0.03</v>
      </c>
      <c r="M18" s="54">
        <v>0</v>
      </c>
      <c r="N18" s="54" t="s">
        <v>913</v>
      </c>
      <c r="O18" s="54">
        <v>19</v>
      </c>
      <c r="P18" s="54">
        <v>0.45</v>
      </c>
      <c r="Q18" s="54">
        <v>8.57</v>
      </c>
      <c r="R18" s="54" t="s">
        <v>1381</v>
      </c>
      <c r="S18" s="54" t="s">
        <v>915</v>
      </c>
      <c r="T18" s="54">
        <v>15</v>
      </c>
      <c r="U18" s="54">
        <v>0.56000000000000005</v>
      </c>
      <c r="V18" s="54">
        <v>8.43</v>
      </c>
      <c r="W18" s="54" t="s">
        <v>1382</v>
      </c>
      <c r="X18" s="54" t="s">
        <v>912</v>
      </c>
      <c r="Y18" s="54">
        <v>8</v>
      </c>
      <c r="Z18" s="54">
        <v>0.43</v>
      </c>
      <c r="AA18" s="54">
        <v>3.46</v>
      </c>
      <c r="AB18" s="54" t="s">
        <v>1383</v>
      </c>
      <c r="AC18" s="54" t="s">
        <v>914</v>
      </c>
      <c r="AD18" s="54">
        <v>24</v>
      </c>
      <c r="AE18" s="54">
        <v>0.57999999999999996</v>
      </c>
      <c r="AF18" s="54">
        <v>14</v>
      </c>
      <c r="AG18" s="54" t="s">
        <v>1383</v>
      </c>
    </row>
    <row r="19" spans="1:33" x14ac:dyDescent="0.25">
      <c r="A19" s="54" t="str">
        <f t="shared" si="0"/>
        <v>0211</v>
      </c>
      <c r="B19" s="54" t="s">
        <v>1380</v>
      </c>
      <c r="C19" s="54" t="s">
        <v>1039</v>
      </c>
      <c r="D19" s="54">
        <f t="shared" si="1"/>
        <v>125</v>
      </c>
      <c r="E19" s="54">
        <v>66</v>
      </c>
      <c r="F19" s="54">
        <v>53.69</v>
      </c>
      <c r="G19" s="54">
        <v>35.43</v>
      </c>
      <c r="H19" s="54">
        <v>105</v>
      </c>
      <c r="I19" s="54">
        <v>20</v>
      </c>
      <c r="J19" s="54">
        <v>0</v>
      </c>
      <c r="K19" s="54">
        <v>0.84</v>
      </c>
      <c r="L19" s="54">
        <v>0.16</v>
      </c>
      <c r="M19" s="54">
        <v>0</v>
      </c>
      <c r="N19" s="54" t="s">
        <v>913</v>
      </c>
      <c r="O19" s="54">
        <v>19</v>
      </c>
      <c r="P19" s="54">
        <v>0.5</v>
      </c>
      <c r="Q19" s="54">
        <v>9.5399999999999991</v>
      </c>
      <c r="R19" s="54" t="s">
        <v>1381</v>
      </c>
      <c r="S19" s="54" t="s">
        <v>915</v>
      </c>
      <c r="T19" s="54">
        <v>15</v>
      </c>
      <c r="U19" s="54">
        <v>0.54</v>
      </c>
      <c r="V19" s="54">
        <v>8.0299999999999994</v>
      </c>
      <c r="W19" s="54" t="s">
        <v>1382</v>
      </c>
      <c r="X19" s="54" t="s">
        <v>912</v>
      </c>
      <c r="Y19" s="54">
        <v>8</v>
      </c>
      <c r="Z19" s="54">
        <v>0.46</v>
      </c>
      <c r="AA19" s="54">
        <v>3.62</v>
      </c>
      <c r="AB19" s="54" t="s">
        <v>1383</v>
      </c>
      <c r="AC19" s="54" t="s">
        <v>914</v>
      </c>
      <c r="AD19" s="54">
        <v>24</v>
      </c>
      <c r="AE19" s="54">
        <v>0.59</v>
      </c>
      <c r="AF19" s="54">
        <v>14.24</v>
      </c>
      <c r="AG19" s="54" t="s">
        <v>1383</v>
      </c>
    </row>
    <row r="20" spans="1:33" x14ac:dyDescent="0.25">
      <c r="A20" s="54" t="str">
        <f t="shared" si="0"/>
        <v>0231</v>
      </c>
      <c r="B20" s="54" t="s">
        <v>1380</v>
      </c>
      <c r="C20" s="54" t="s">
        <v>1040</v>
      </c>
      <c r="D20" s="54">
        <f t="shared" si="1"/>
        <v>161</v>
      </c>
      <c r="E20" s="54">
        <v>66</v>
      </c>
      <c r="F20" s="54">
        <v>46.2</v>
      </c>
      <c r="G20" s="54">
        <v>30.49</v>
      </c>
      <c r="H20" s="54">
        <v>149</v>
      </c>
      <c r="I20" s="54">
        <v>12</v>
      </c>
      <c r="J20" s="54">
        <v>0</v>
      </c>
      <c r="K20" s="54">
        <v>0.93</v>
      </c>
      <c r="L20" s="54">
        <v>7.0000000000000007E-2</v>
      </c>
      <c r="M20" s="54">
        <v>0</v>
      </c>
      <c r="N20" s="54" t="s">
        <v>913</v>
      </c>
      <c r="O20" s="54">
        <v>19</v>
      </c>
      <c r="P20" s="54">
        <v>0.45</v>
      </c>
      <c r="Q20" s="54">
        <v>8.5</v>
      </c>
      <c r="R20" s="54" t="s">
        <v>1381</v>
      </c>
      <c r="S20" s="54" t="s">
        <v>915</v>
      </c>
      <c r="T20" s="54">
        <v>15</v>
      </c>
      <c r="U20" s="54">
        <v>0.45</v>
      </c>
      <c r="V20" s="54">
        <v>6.7</v>
      </c>
      <c r="W20" s="54" t="s">
        <v>1382</v>
      </c>
      <c r="X20" s="54" t="s">
        <v>912</v>
      </c>
      <c r="Y20" s="54">
        <v>8</v>
      </c>
      <c r="Z20" s="54">
        <v>0.37</v>
      </c>
      <c r="AA20" s="54">
        <v>2.91</v>
      </c>
      <c r="AB20" s="54" t="s">
        <v>1383</v>
      </c>
      <c r="AC20" s="54" t="s">
        <v>914</v>
      </c>
      <c r="AD20" s="54">
        <v>24</v>
      </c>
      <c r="AE20" s="54">
        <v>0.52</v>
      </c>
      <c r="AF20" s="54">
        <v>12.38</v>
      </c>
      <c r="AG20" s="54" t="s">
        <v>1383</v>
      </c>
    </row>
    <row r="21" spans="1:33" x14ac:dyDescent="0.25">
      <c r="A21" s="54" t="str">
        <f t="shared" si="0"/>
        <v>0241</v>
      </c>
      <c r="B21" s="54" t="s">
        <v>1380</v>
      </c>
      <c r="C21" s="54" t="s">
        <v>1041</v>
      </c>
      <c r="D21" s="54">
        <f t="shared" si="1"/>
        <v>151</v>
      </c>
      <c r="E21" s="54">
        <v>66</v>
      </c>
      <c r="F21" s="54">
        <v>52.27</v>
      </c>
      <c r="G21" s="54">
        <v>34.5</v>
      </c>
      <c r="H21" s="54">
        <v>132</v>
      </c>
      <c r="I21" s="54">
        <v>19</v>
      </c>
      <c r="J21" s="54">
        <v>0</v>
      </c>
      <c r="K21" s="54">
        <v>0.87</v>
      </c>
      <c r="L21" s="54">
        <v>0.13</v>
      </c>
      <c r="M21" s="54">
        <v>0</v>
      </c>
      <c r="N21" s="54" t="s">
        <v>913</v>
      </c>
      <c r="O21" s="54">
        <v>19</v>
      </c>
      <c r="P21" s="54">
        <v>0.49</v>
      </c>
      <c r="Q21" s="54">
        <v>9.3699999999999992</v>
      </c>
      <c r="R21" s="54" t="s">
        <v>1381</v>
      </c>
      <c r="S21" s="54" t="s">
        <v>915</v>
      </c>
      <c r="T21" s="54">
        <v>15</v>
      </c>
      <c r="U21" s="54">
        <v>0.53</v>
      </c>
      <c r="V21" s="54">
        <v>7.93</v>
      </c>
      <c r="W21" s="54" t="s">
        <v>1382</v>
      </c>
      <c r="X21" s="54" t="s">
        <v>912</v>
      </c>
      <c r="Y21" s="54">
        <v>8</v>
      </c>
      <c r="Z21" s="54">
        <v>0.4</v>
      </c>
      <c r="AA21" s="54">
        <v>3.18</v>
      </c>
      <c r="AB21" s="54" t="s">
        <v>1383</v>
      </c>
      <c r="AC21" s="54" t="s">
        <v>914</v>
      </c>
      <c r="AD21" s="54">
        <v>24</v>
      </c>
      <c r="AE21" s="54">
        <v>0.57999999999999996</v>
      </c>
      <c r="AF21" s="54">
        <v>14.01</v>
      </c>
      <c r="AG21" s="54" t="s">
        <v>1383</v>
      </c>
    </row>
    <row r="22" spans="1:33" x14ac:dyDescent="0.25">
      <c r="A22" s="54" t="str">
        <f t="shared" si="0"/>
        <v>0251</v>
      </c>
      <c r="B22" s="54" t="s">
        <v>1380</v>
      </c>
      <c r="C22" s="54" t="s">
        <v>1042</v>
      </c>
      <c r="D22" s="54">
        <f t="shared" si="1"/>
        <v>120</v>
      </c>
      <c r="E22" s="54">
        <v>66</v>
      </c>
      <c r="F22" s="54">
        <v>52.2</v>
      </c>
      <c r="G22" s="54">
        <v>34.450000000000003</v>
      </c>
      <c r="H22" s="54">
        <v>107</v>
      </c>
      <c r="I22" s="54">
        <v>13</v>
      </c>
      <c r="J22" s="54">
        <v>0</v>
      </c>
      <c r="K22" s="54">
        <v>0.89</v>
      </c>
      <c r="L22" s="54">
        <v>0.11</v>
      </c>
      <c r="M22" s="54">
        <v>0</v>
      </c>
      <c r="N22" s="54" t="s">
        <v>913</v>
      </c>
      <c r="O22" s="54">
        <v>19</v>
      </c>
      <c r="P22" s="54">
        <v>0.5</v>
      </c>
      <c r="Q22" s="54">
        <v>9.5</v>
      </c>
      <c r="R22" s="54" t="s">
        <v>1381</v>
      </c>
      <c r="S22" s="54" t="s">
        <v>915</v>
      </c>
      <c r="T22" s="54">
        <v>15</v>
      </c>
      <c r="U22" s="54">
        <v>0.49</v>
      </c>
      <c r="V22" s="54">
        <v>7.39</v>
      </c>
      <c r="W22" s="54" t="s">
        <v>1382</v>
      </c>
      <c r="X22" s="54" t="s">
        <v>912</v>
      </c>
      <c r="Y22" s="54">
        <v>8</v>
      </c>
      <c r="Z22" s="54">
        <v>0.44</v>
      </c>
      <c r="AA22" s="54">
        <v>3.53</v>
      </c>
      <c r="AB22" s="54" t="s">
        <v>1383</v>
      </c>
      <c r="AC22" s="54" t="s">
        <v>914</v>
      </c>
      <c r="AD22" s="54">
        <v>24</v>
      </c>
      <c r="AE22" s="54">
        <v>0.59</v>
      </c>
      <c r="AF22" s="54">
        <v>14.03</v>
      </c>
      <c r="AG22" s="54" t="s">
        <v>1383</v>
      </c>
    </row>
    <row r="23" spans="1:33" x14ac:dyDescent="0.25">
      <c r="A23" s="54" t="str">
        <f t="shared" si="0"/>
        <v>0261</v>
      </c>
      <c r="B23" s="54" t="s">
        <v>1380</v>
      </c>
      <c r="C23" s="54" t="s">
        <v>1043</v>
      </c>
      <c r="D23" s="54">
        <f t="shared" si="1"/>
        <v>56</v>
      </c>
      <c r="E23" s="54">
        <v>66</v>
      </c>
      <c r="F23" s="54">
        <v>46.94</v>
      </c>
      <c r="G23" s="54">
        <v>30.98</v>
      </c>
      <c r="H23" s="54">
        <v>53</v>
      </c>
      <c r="I23" s="54">
        <v>3</v>
      </c>
      <c r="J23" s="54">
        <v>0</v>
      </c>
      <c r="K23" s="54">
        <v>0.95</v>
      </c>
      <c r="L23" s="54">
        <v>0.05</v>
      </c>
      <c r="M23" s="54">
        <v>0</v>
      </c>
      <c r="N23" s="54" t="s">
        <v>913</v>
      </c>
      <c r="O23" s="54">
        <v>19</v>
      </c>
      <c r="P23" s="54">
        <v>0.45</v>
      </c>
      <c r="Q23" s="54">
        <v>8.59</v>
      </c>
      <c r="R23" s="54" t="s">
        <v>1381</v>
      </c>
      <c r="S23" s="54" t="s">
        <v>915</v>
      </c>
      <c r="T23" s="54">
        <v>15</v>
      </c>
      <c r="U23" s="54">
        <v>0.45</v>
      </c>
      <c r="V23" s="54">
        <v>6.73</v>
      </c>
      <c r="W23" s="54" t="s">
        <v>1382</v>
      </c>
      <c r="X23" s="54" t="s">
        <v>912</v>
      </c>
      <c r="Y23" s="54">
        <v>8</v>
      </c>
      <c r="Z23" s="54">
        <v>0.36</v>
      </c>
      <c r="AA23" s="54">
        <v>2.84</v>
      </c>
      <c r="AB23" s="54" t="s">
        <v>1383</v>
      </c>
      <c r="AC23" s="54" t="s">
        <v>914</v>
      </c>
      <c r="AD23" s="54">
        <v>24</v>
      </c>
      <c r="AE23" s="54">
        <v>0.54</v>
      </c>
      <c r="AF23" s="54">
        <v>12.82</v>
      </c>
      <c r="AG23" s="54" t="s">
        <v>1383</v>
      </c>
    </row>
    <row r="24" spans="1:33" x14ac:dyDescent="0.25">
      <c r="A24" s="54" t="str">
        <f t="shared" si="0"/>
        <v>0311</v>
      </c>
      <c r="B24" s="54" t="s">
        <v>1380</v>
      </c>
      <c r="C24" s="54" t="s">
        <v>1044</v>
      </c>
      <c r="D24" s="54">
        <f t="shared" si="1"/>
        <v>2</v>
      </c>
      <c r="E24" s="54">
        <v>66</v>
      </c>
      <c r="F24" s="54">
        <v>34.85</v>
      </c>
      <c r="G24" s="54">
        <v>23</v>
      </c>
      <c r="H24" s="54">
        <v>2</v>
      </c>
      <c r="I24" s="54">
        <v>0</v>
      </c>
      <c r="J24" s="54">
        <v>0</v>
      </c>
      <c r="K24" s="54">
        <v>1</v>
      </c>
      <c r="L24" s="54">
        <v>0</v>
      </c>
      <c r="M24" s="54">
        <v>0</v>
      </c>
      <c r="N24" s="54" t="s">
        <v>913</v>
      </c>
      <c r="O24" s="54">
        <v>19</v>
      </c>
      <c r="P24" s="54">
        <v>0.35</v>
      </c>
      <c r="Q24" s="54">
        <v>6.5</v>
      </c>
      <c r="R24" s="54" t="s">
        <v>1381</v>
      </c>
      <c r="S24" s="54" t="s">
        <v>915</v>
      </c>
      <c r="T24" s="54">
        <v>15</v>
      </c>
      <c r="U24" s="54">
        <v>0.4</v>
      </c>
      <c r="V24" s="54">
        <v>6</v>
      </c>
      <c r="W24" s="54" t="s">
        <v>1382</v>
      </c>
      <c r="X24" s="54" t="s">
        <v>912</v>
      </c>
      <c r="Y24" s="54">
        <v>8</v>
      </c>
      <c r="Z24" s="54">
        <v>0.25</v>
      </c>
      <c r="AA24" s="54">
        <v>2</v>
      </c>
      <c r="AB24" s="54" t="s">
        <v>1383</v>
      </c>
      <c r="AC24" s="54" t="s">
        <v>914</v>
      </c>
      <c r="AD24" s="54">
        <v>24</v>
      </c>
      <c r="AE24" s="54">
        <v>0.36</v>
      </c>
      <c r="AF24" s="54">
        <v>8.5</v>
      </c>
      <c r="AG24" s="54" t="s">
        <v>1383</v>
      </c>
    </row>
    <row r="25" spans="1:33" x14ac:dyDescent="0.25">
      <c r="A25" s="54" t="str">
        <f t="shared" si="0"/>
        <v>0312</v>
      </c>
      <c r="B25" s="54" t="s">
        <v>1380</v>
      </c>
      <c r="C25" s="54" t="s">
        <v>1045</v>
      </c>
      <c r="D25" s="54">
        <f t="shared" si="1"/>
        <v>100</v>
      </c>
      <c r="E25" s="54">
        <v>66</v>
      </c>
      <c r="F25" s="54">
        <v>56.05</v>
      </c>
      <c r="G25" s="54">
        <v>36.99</v>
      </c>
      <c r="H25" s="54">
        <v>82</v>
      </c>
      <c r="I25" s="54">
        <v>18</v>
      </c>
      <c r="J25" s="54">
        <v>0</v>
      </c>
      <c r="K25" s="54">
        <v>0.82</v>
      </c>
      <c r="L25" s="54">
        <v>0.18</v>
      </c>
      <c r="M25" s="54">
        <v>0</v>
      </c>
      <c r="N25" s="54" t="s">
        <v>913</v>
      </c>
      <c r="O25" s="54">
        <v>19</v>
      </c>
      <c r="P25" s="54">
        <v>0.5</v>
      </c>
      <c r="Q25" s="54">
        <v>9.5399999999999991</v>
      </c>
      <c r="R25" s="54" t="s">
        <v>1381</v>
      </c>
      <c r="S25" s="54" t="s">
        <v>915</v>
      </c>
      <c r="T25" s="54">
        <v>15</v>
      </c>
      <c r="U25" s="54">
        <v>0.57999999999999996</v>
      </c>
      <c r="V25" s="54">
        <v>8.66</v>
      </c>
      <c r="W25" s="54" t="s">
        <v>1382</v>
      </c>
      <c r="X25" s="54" t="s">
        <v>912</v>
      </c>
      <c r="Y25" s="54">
        <v>8</v>
      </c>
      <c r="Z25" s="54">
        <v>0.53</v>
      </c>
      <c r="AA25" s="54">
        <v>4.1900000000000004</v>
      </c>
      <c r="AB25" s="54" t="s">
        <v>1383</v>
      </c>
      <c r="AC25" s="54" t="s">
        <v>914</v>
      </c>
      <c r="AD25" s="54">
        <v>24</v>
      </c>
      <c r="AE25" s="54">
        <v>0.61</v>
      </c>
      <c r="AF25" s="54">
        <v>14.6</v>
      </c>
      <c r="AG25" s="54" t="s">
        <v>1383</v>
      </c>
    </row>
    <row r="26" spans="1:33" x14ac:dyDescent="0.25">
      <c r="A26" s="54" t="str">
        <f t="shared" si="0"/>
        <v>0321</v>
      </c>
      <c r="B26" s="54" t="s">
        <v>1380</v>
      </c>
      <c r="C26" s="54" t="s">
        <v>1046</v>
      </c>
      <c r="D26" s="54">
        <f t="shared" si="1"/>
        <v>88</v>
      </c>
      <c r="E26" s="54">
        <v>66</v>
      </c>
      <c r="F26" s="54">
        <v>43.1</v>
      </c>
      <c r="G26" s="54">
        <v>28.44</v>
      </c>
      <c r="H26" s="54">
        <v>85</v>
      </c>
      <c r="I26" s="54">
        <v>3</v>
      </c>
      <c r="J26" s="54">
        <v>0</v>
      </c>
      <c r="K26" s="54">
        <v>0.97</v>
      </c>
      <c r="L26" s="54">
        <v>0.03</v>
      </c>
      <c r="M26" s="54">
        <v>0</v>
      </c>
      <c r="N26" s="54" t="s">
        <v>913</v>
      </c>
      <c r="O26" s="54">
        <v>19</v>
      </c>
      <c r="P26" s="54">
        <v>0.39</v>
      </c>
      <c r="Q26" s="54">
        <v>7.5</v>
      </c>
      <c r="R26" s="54" t="s">
        <v>1381</v>
      </c>
      <c r="S26" s="54" t="s">
        <v>915</v>
      </c>
      <c r="T26" s="54">
        <v>15</v>
      </c>
      <c r="U26" s="54">
        <v>0.43</v>
      </c>
      <c r="V26" s="54">
        <v>6.51</v>
      </c>
      <c r="W26" s="54" t="s">
        <v>1382</v>
      </c>
      <c r="X26" s="54" t="s">
        <v>912</v>
      </c>
      <c r="Y26" s="54">
        <v>8</v>
      </c>
      <c r="Z26" s="54">
        <v>0.39</v>
      </c>
      <c r="AA26" s="54">
        <v>3.11</v>
      </c>
      <c r="AB26" s="54" t="s">
        <v>1383</v>
      </c>
      <c r="AC26" s="54" t="s">
        <v>914</v>
      </c>
      <c r="AD26" s="54">
        <v>24</v>
      </c>
      <c r="AE26" s="54">
        <v>0.47</v>
      </c>
      <c r="AF26" s="54">
        <v>11.32</v>
      </c>
      <c r="AG26" s="54" t="s">
        <v>1383</v>
      </c>
    </row>
    <row r="27" spans="1:33" x14ac:dyDescent="0.25">
      <c r="A27" s="54" t="str">
        <f t="shared" si="0"/>
        <v>0332</v>
      </c>
      <c r="B27" s="54" t="s">
        <v>1380</v>
      </c>
      <c r="C27" s="54" t="s">
        <v>1047</v>
      </c>
      <c r="D27" s="54">
        <f t="shared" si="1"/>
        <v>71</v>
      </c>
      <c r="E27" s="54">
        <v>66</v>
      </c>
      <c r="F27" s="54">
        <v>48.02</v>
      </c>
      <c r="G27" s="54">
        <v>31.69</v>
      </c>
      <c r="H27" s="54">
        <v>68</v>
      </c>
      <c r="I27" s="54">
        <v>3</v>
      </c>
      <c r="J27" s="54">
        <v>0</v>
      </c>
      <c r="K27" s="54">
        <v>0.96</v>
      </c>
      <c r="L27" s="54">
        <v>0.04</v>
      </c>
      <c r="M27" s="54">
        <v>0</v>
      </c>
      <c r="N27" s="54" t="s">
        <v>913</v>
      </c>
      <c r="O27" s="54">
        <v>19</v>
      </c>
      <c r="P27" s="54">
        <v>0.46</v>
      </c>
      <c r="Q27" s="54">
        <v>8.73</v>
      </c>
      <c r="R27" s="54" t="s">
        <v>1381</v>
      </c>
      <c r="S27" s="54" t="s">
        <v>915</v>
      </c>
      <c r="T27" s="54">
        <v>15</v>
      </c>
      <c r="U27" s="54">
        <v>0.46</v>
      </c>
      <c r="V27" s="54">
        <v>6.85</v>
      </c>
      <c r="W27" s="54" t="s">
        <v>1382</v>
      </c>
      <c r="X27" s="54" t="s">
        <v>912</v>
      </c>
      <c r="Y27" s="54">
        <v>8</v>
      </c>
      <c r="Z27" s="54">
        <v>0.4</v>
      </c>
      <c r="AA27" s="54">
        <v>3.18</v>
      </c>
      <c r="AB27" s="54" t="s">
        <v>1383</v>
      </c>
      <c r="AC27" s="54" t="s">
        <v>914</v>
      </c>
      <c r="AD27" s="54">
        <v>24</v>
      </c>
      <c r="AE27" s="54">
        <v>0.54</v>
      </c>
      <c r="AF27" s="54">
        <v>12.93</v>
      </c>
      <c r="AG27" s="54" t="s">
        <v>1383</v>
      </c>
    </row>
    <row r="28" spans="1:33" x14ac:dyDescent="0.25">
      <c r="A28" s="54" t="str">
        <f t="shared" si="0"/>
        <v>0341</v>
      </c>
      <c r="B28" s="54" t="s">
        <v>1380</v>
      </c>
      <c r="C28" s="54" t="s">
        <v>1048</v>
      </c>
      <c r="D28" s="54">
        <f t="shared" si="1"/>
        <v>80</v>
      </c>
      <c r="E28" s="54">
        <v>66</v>
      </c>
      <c r="F28" s="54">
        <v>47.39</v>
      </c>
      <c r="G28" s="54">
        <v>31.28</v>
      </c>
      <c r="H28" s="54">
        <v>75</v>
      </c>
      <c r="I28" s="54">
        <v>5</v>
      </c>
      <c r="J28" s="54">
        <v>0</v>
      </c>
      <c r="K28" s="54">
        <v>0.94</v>
      </c>
      <c r="L28" s="54">
        <v>0.06</v>
      </c>
      <c r="M28" s="54">
        <v>0</v>
      </c>
      <c r="N28" s="54" t="s">
        <v>913</v>
      </c>
      <c r="O28" s="54">
        <v>19</v>
      </c>
      <c r="P28" s="54">
        <v>0.44</v>
      </c>
      <c r="Q28" s="54">
        <v>8.39</v>
      </c>
      <c r="R28" s="54" t="s">
        <v>1381</v>
      </c>
      <c r="S28" s="54" t="s">
        <v>915</v>
      </c>
      <c r="T28" s="54">
        <v>15</v>
      </c>
      <c r="U28" s="54">
        <v>0.43</v>
      </c>
      <c r="V28" s="54">
        <v>6.49</v>
      </c>
      <c r="W28" s="54" t="s">
        <v>1382</v>
      </c>
      <c r="X28" s="54" t="s">
        <v>912</v>
      </c>
      <c r="Y28" s="54">
        <v>8</v>
      </c>
      <c r="Z28" s="54">
        <v>0.43</v>
      </c>
      <c r="AA28" s="54">
        <v>3.44</v>
      </c>
      <c r="AB28" s="54" t="s">
        <v>1383</v>
      </c>
      <c r="AC28" s="54" t="s">
        <v>914</v>
      </c>
      <c r="AD28" s="54">
        <v>24</v>
      </c>
      <c r="AE28" s="54">
        <v>0.54</v>
      </c>
      <c r="AF28" s="54">
        <v>12.96</v>
      </c>
      <c r="AG28" s="54" t="s">
        <v>1383</v>
      </c>
    </row>
    <row r="29" spans="1:33" x14ac:dyDescent="0.25">
      <c r="A29" s="54" t="str">
        <f t="shared" si="0"/>
        <v>0342</v>
      </c>
      <c r="B29" s="54" t="s">
        <v>1380</v>
      </c>
      <c r="C29" s="54" t="s">
        <v>1049</v>
      </c>
      <c r="D29" s="54">
        <f t="shared" si="1"/>
        <v>110</v>
      </c>
      <c r="E29" s="54">
        <v>66</v>
      </c>
      <c r="F29" s="54">
        <v>56.98</v>
      </c>
      <c r="G29" s="54">
        <v>37.61</v>
      </c>
      <c r="H29" s="54">
        <v>95</v>
      </c>
      <c r="I29" s="54">
        <v>15</v>
      </c>
      <c r="J29" s="54">
        <v>0</v>
      </c>
      <c r="K29" s="54">
        <v>0.86</v>
      </c>
      <c r="L29" s="54">
        <v>0.14000000000000001</v>
      </c>
      <c r="M29" s="54">
        <v>0</v>
      </c>
      <c r="N29" s="54" t="s">
        <v>913</v>
      </c>
      <c r="O29" s="54">
        <v>19</v>
      </c>
      <c r="P29" s="54">
        <v>0.52</v>
      </c>
      <c r="Q29" s="54">
        <v>9.8800000000000008</v>
      </c>
      <c r="R29" s="54" t="s">
        <v>1381</v>
      </c>
      <c r="S29" s="54" t="s">
        <v>915</v>
      </c>
      <c r="T29" s="54">
        <v>15</v>
      </c>
      <c r="U29" s="54">
        <v>0.57999999999999996</v>
      </c>
      <c r="V29" s="54">
        <v>8.6999999999999993</v>
      </c>
      <c r="W29" s="54" t="s">
        <v>1382</v>
      </c>
      <c r="X29" s="54" t="s">
        <v>912</v>
      </c>
      <c r="Y29" s="54">
        <v>8</v>
      </c>
      <c r="Z29" s="54">
        <v>0.47</v>
      </c>
      <c r="AA29" s="54">
        <v>3.75</v>
      </c>
      <c r="AB29" s="54" t="s">
        <v>1383</v>
      </c>
      <c r="AC29" s="54" t="s">
        <v>914</v>
      </c>
      <c r="AD29" s="54">
        <v>24</v>
      </c>
      <c r="AE29" s="54">
        <v>0.64</v>
      </c>
      <c r="AF29" s="54">
        <v>15.27</v>
      </c>
      <c r="AG29" s="54" t="s">
        <v>1383</v>
      </c>
    </row>
    <row r="30" spans="1:33" x14ac:dyDescent="0.25">
      <c r="A30" s="54" t="str">
        <f t="shared" si="0"/>
        <v>0361</v>
      </c>
      <c r="B30" s="54" t="s">
        <v>1380</v>
      </c>
      <c r="C30" s="54" t="s">
        <v>1050</v>
      </c>
      <c r="D30" s="54">
        <f t="shared" si="1"/>
        <v>77</v>
      </c>
      <c r="E30" s="54">
        <v>66</v>
      </c>
      <c r="F30" s="54">
        <v>47.34</v>
      </c>
      <c r="G30" s="54">
        <v>31.25</v>
      </c>
      <c r="H30" s="54">
        <v>71</v>
      </c>
      <c r="I30" s="54">
        <v>6</v>
      </c>
      <c r="J30" s="54">
        <v>0</v>
      </c>
      <c r="K30" s="54">
        <v>0.92</v>
      </c>
      <c r="L30" s="54">
        <v>0.08</v>
      </c>
      <c r="M30" s="54">
        <v>0</v>
      </c>
      <c r="N30" s="54" t="s">
        <v>913</v>
      </c>
      <c r="O30" s="54">
        <v>19</v>
      </c>
      <c r="P30" s="54">
        <v>0.43</v>
      </c>
      <c r="Q30" s="54">
        <v>8.1300000000000008</v>
      </c>
      <c r="R30" s="54" t="s">
        <v>1381</v>
      </c>
      <c r="S30" s="54" t="s">
        <v>915</v>
      </c>
      <c r="T30" s="54">
        <v>15</v>
      </c>
      <c r="U30" s="54">
        <v>0.48</v>
      </c>
      <c r="V30" s="54">
        <v>7.27</v>
      </c>
      <c r="W30" s="54" t="s">
        <v>1382</v>
      </c>
      <c r="X30" s="54" t="s">
        <v>912</v>
      </c>
      <c r="Y30" s="54">
        <v>8</v>
      </c>
      <c r="Z30" s="54">
        <v>0.36</v>
      </c>
      <c r="AA30" s="54">
        <v>2.88</v>
      </c>
      <c r="AB30" s="54" t="s">
        <v>1383</v>
      </c>
      <c r="AC30" s="54" t="s">
        <v>914</v>
      </c>
      <c r="AD30" s="54">
        <v>24</v>
      </c>
      <c r="AE30" s="54">
        <v>0.54</v>
      </c>
      <c r="AF30" s="54">
        <v>12.96</v>
      </c>
      <c r="AG30" s="54" t="s">
        <v>1383</v>
      </c>
    </row>
    <row r="31" spans="1:33" x14ac:dyDescent="0.25">
      <c r="A31" s="54" t="str">
        <f t="shared" si="0"/>
        <v>0401</v>
      </c>
      <c r="B31" s="54" t="s">
        <v>1380</v>
      </c>
      <c r="C31" s="54" t="s">
        <v>1051</v>
      </c>
      <c r="D31" s="54">
        <f t="shared" si="1"/>
        <v>67</v>
      </c>
      <c r="E31" s="54">
        <v>66</v>
      </c>
      <c r="F31" s="54">
        <v>43.01</v>
      </c>
      <c r="G31" s="54">
        <v>28.39</v>
      </c>
      <c r="H31" s="54">
        <v>65</v>
      </c>
      <c r="I31" s="54">
        <v>2</v>
      </c>
      <c r="J31" s="54">
        <v>0</v>
      </c>
      <c r="K31" s="54">
        <v>0.97</v>
      </c>
      <c r="L31" s="54">
        <v>0.03</v>
      </c>
      <c r="M31" s="54">
        <v>0</v>
      </c>
      <c r="N31" s="54" t="s">
        <v>913</v>
      </c>
      <c r="O31" s="54">
        <v>19</v>
      </c>
      <c r="P31" s="54">
        <v>0.42</v>
      </c>
      <c r="Q31" s="54">
        <v>7.96</v>
      </c>
      <c r="R31" s="54" t="s">
        <v>1381</v>
      </c>
      <c r="S31" s="54" t="s">
        <v>915</v>
      </c>
      <c r="T31" s="54">
        <v>15</v>
      </c>
      <c r="U31" s="54">
        <v>0.38</v>
      </c>
      <c r="V31" s="54">
        <v>5.72</v>
      </c>
      <c r="W31" s="54" t="s">
        <v>1382</v>
      </c>
      <c r="X31" s="54" t="s">
        <v>912</v>
      </c>
      <c r="Y31" s="54">
        <v>8</v>
      </c>
      <c r="Z31" s="54">
        <v>0.35</v>
      </c>
      <c r="AA31" s="54">
        <v>2.76</v>
      </c>
      <c r="AB31" s="54" t="s">
        <v>1383</v>
      </c>
      <c r="AC31" s="54" t="s">
        <v>914</v>
      </c>
      <c r="AD31" s="54">
        <v>24</v>
      </c>
      <c r="AE31" s="54">
        <v>0.5</v>
      </c>
      <c r="AF31" s="54">
        <v>11.96</v>
      </c>
      <c r="AG31" s="54" t="s">
        <v>1383</v>
      </c>
    </row>
    <row r="32" spans="1:33" x14ac:dyDescent="0.25">
      <c r="A32" s="54" t="str">
        <f t="shared" si="0"/>
        <v>0410</v>
      </c>
      <c r="B32" s="54" t="s">
        <v>1380</v>
      </c>
      <c r="C32" s="54" t="s">
        <v>1052</v>
      </c>
      <c r="D32" s="54">
        <f t="shared" si="1"/>
        <v>93</v>
      </c>
      <c r="E32" s="54">
        <v>66</v>
      </c>
      <c r="F32" s="54">
        <v>50.57</v>
      </c>
      <c r="G32" s="54">
        <v>33.380000000000003</v>
      </c>
      <c r="H32" s="54">
        <v>81</v>
      </c>
      <c r="I32" s="54">
        <v>12</v>
      </c>
      <c r="J32" s="54">
        <v>0</v>
      </c>
      <c r="K32" s="54">
        <v>0.87</v>
      </c>
      <c r="L32" s="54">
        <v>0.13</v>
      </c>
      <c r="M32" s="54">
        <v>0</v>
      </c>
      <c r="N32" s="54" t="s">
        <v>913</v>
      </c>
      <c r="O32" s="54">
        <v>19</v>
      </c>
      <c r="P32" s="54">
        <v>0.45</v>
      </c>
      <c r="Q32" s="54">
        <v>8.6199999999999992</v>
      </c>
      <c r="R32" s="54" t="s">
        <v>1381</v>
      </c>
      <c r="S32" s="54" t="s">
        <v>915</v>
      </c>
      <c r="T32" s="54">
        <v>15</v>
      </c>
      <c r="U32" s="54">
        <v>0.49</v>
      </c>
      <c r="V32" s="54">
        <v>7.38</v>
      </c>
      <c r="W32" s="54" t="s">
        <v>1382</v>
      </c>
      <c r="X32" s="54" t="s">
        <v>912</v>
      </c>
      <c r="Y32" s="54">
        <v>8</v>
      </c>
      <c r="Z32" s="54">
        <v>0.4</v>
      </c>
      <c r="AA32" s="54">
        <v>3.16</v>
      </c>
      <c r="AB32" s="54" t="s">
        <v>1383</v>
      </c>
      <c r="AC32" s="54" t="s">
        <v>914</v>
      </c>
      <c r="AD32" s="54">
        <v>24</v>
      </c>
      <c r="AE32" s="54">
        <v>0.59</v>
      </c>
      <c r="AF32" s="54">
        <v>14.22</v>
      </c>
      <c r="AG32" s="54" t="s">
        <v>1383</v>
      </c>
    </row>
    <row r="33" spans="1:33" x14ac:dyDescent="0.25">
      <c r="A33" s="54" t="str">
        <f t="shared" si="0"/>
        <v>0441</v>
      </c>
      <c r="B33" s="54" t="s">
        <v>1380</v>
      </c>
      <c r="C33" s="54" t="s">
        <v>1053</v>
      </c>
      <c r="D33" s="54">
        <f t="shared" si="1"/>
        <v>68</v>
      </c>
      <c r="E33" s="54">
        <v>66</v>
      </c>
      <c r="F33" s="54">
        <v>51.05</v>
      </c>
      <c r="G33" s="54">
        <v>33.69</v>
      </c>
      <c r="H33" s="54">
        <v>62</v>
      </c>
      <c r="I33" s="54">
        <v>6</v>
      </c>
      <c r="J33" s="54">
        <v>0</v>
      </c>
      <c r="K33" s="54">
        <v>0.91</v>
      </c>
      <c r="L33" s="54">
        <v>0.09</v>
      </c>
      <c r="M33" s="54">
        <v>0</v>
      </c>
      <c r="N33" s="54" t="s">
        <v>913</v>
      </c>
      <c r="O33" s="54">
        <v>19</v>
      </c>
      <c r="P33" s="54">
        <v>0.49</v>
      </c>
      <c r="Q33" s="54">
        <v>9.3699999999999992</v>
      </c>
      <c r="R33" s="54" t="s">
        <v>1381</v>
      </c>
      <c r="S33" s="54" t="s">
        <v>915</v>
      </c>
      <c r="T33" s="54">
        <v>15</v>
      </c>
      <c r="U33" s="54">
        <v>0.51</v>
      </c>
      <c r="V33" s="54">
        <v>7.62</v>
      </c>
      <c r="W33" s="54" t="s">
        <v>1382</v>
      </c>
      <c r="X33" s="54" t="s">
        <v>912</v>
      </c>
      <c r="Y33" s="54">
        <v>8</v>
      </c>
      <c r="Z33" s="54">
        <v>0.39</v>
      </c>
      <c r="AA33" s="54">
        <v>3.07</v>
      </c>
      <c r="AB33" s="54" t="s">
        <v>1383</v>
      </c>
      <c r="AC33" s="54" t="s">
        <v>914</v>
      </c>
      <c r="AD33" s="54">
        <v>24</v>
      </c>
      <c r="AE33" s="54">
        <v>0.56999999999999995</v>
      </c>
      <c r="AF33" s="54">
        <v>13.63</v>
      </c>
      <c r="AG33" s="54" t="s">
        <v>1383</v>
      </c>
    </row>
    <row r="34" spans="1:33" x14ac:dyDescent="0.25">
      <c r="A34" s="54" t="str">
        <f t="shared" si="0"/>
        <v>0451</v>
      </c>
      <c r="B34" s="54" t="s">
        <v>1380</v>
      </c>
      <c r="C34" s="54" t="s">
        <v>1054</v>
      </c>
      <c r="D34" s="54">
        <f t="shared" si="1"/>
        <v>138</v>
      </c>
      <c r="E34" s="54">
        <v>66</v>
      </c>
      <c r="F34" s="54">
        <v>46.96</v>
      </c>
      <c r="G34" s="54">
        <v>30.99</v>
      </c>
      <c r="H34" s="54">
        <v>132</v>
      </c>
      <c r="I34" s="54">
        <v>6</v>
      </c>
      <c r="J34" s="54">
        <v>0</v>
      </c>
      <c r="K34" s="54">
        <v>0.96</v>
      </c>
      <c r="L34" s="54">
        <v>0.04</v>
      </c>
      <c r="M34" s="54">
        <v>0</v>
      </c>
      <c r="N34" s="54" t="s">
        <v>913</v>
      </c>
      <c r="O34" s="54">
        <v>19</v>
      </c>
      <c r="P34" s="54">
        <v>0.44</v>
      </c>
      <c r="Q34" s="54">
        <v>8.32</v>
      </c>
      <c r="R34" s="54" t="s">
        <v>1381</v>
      </c>
      <c r="S34" s="54" t="s">
        <v>915</v>
      </c>
      <c r="T34" s="54">
        <v>15</v>
      </c>
      <c r="U34" s="54">
        <v>0.48</v>
      </c>
      <c r="V34" s="54">
        <v>7.13</v>
      </c>
      <c r="W34" s="54" t="s">
        <v>1382</v>
      </c>
      <c r="X34" s="54" t="s">
        <v>912</v>
      </c>
      <c r="Y34" s="54">
        <v>8</v>
      </c>
      <c r="Z34" s="54">
        <v>0.35</v>
      </c>
      <c r="AA34" s="54">
        <v>2.76</v>
      </c>
      <c r="AB34" s="54" t="s">
        <v>1383</v>
      </c>
      <c r="AC34" s="54" t="s">
        <v>914</v>
      </c>
      <c r="AD34" s="54">
        <v>24</v>
      </c>
      <c r="AE34" s="54">
        <v>0.53</v>
      </c>
      <c r="AF34" s="54">
        <v>12.78</v>
      </c>
      <c r="AG34" s="54" t="s">
        <v>1383</v>
      </c>
    </row>
    <row r="35" spans="1:33" x14ac:dyDescent="0.25">
      <c r="A35" s="54" t="str">
        <f t="shared" si="0"/>
        <v>0461</v>
      </c>
      <c r="B35" s="54" t="s">
        <v>1380</v>
      </c>
      <c r="C35" s="54" t="s">
        <v>1055</v>
      </c>
      <c r="D35" s="54">
        <f t="shared" si="1"/>
        <v>88</v>
      </c>
      <c r="E35" s="54">
        <v>66</v>
      </c>
      <c r="F35" s="54">
        <v>41.96</v>
      </c>
      <c r="G35" s="54">
        <v>27.69</v>
      </c>
      <c r="H35" s="54">
        <v>87</v>
      </c>
      <c r="I35" s="54">
        <v>1</v>
      </c>
      <c r="J35" s="54">
        <v>0</v>
      </c>
      <c r="K35" s="54">
        <v>0.99</v>
      </c>
      <c r="L35" s="54">
        <v>0.01</v>
      </c>
      <c r="M35" s="54">
        <v>0</v>
      </c>
      <c r="N35" s="54" t="s">
        <v>913</v>
      </c>
      <c r="O35" s="54">
        <v>19</v>
      </c>
      <c r="P35" s="54">
        <v>0.41</v>
      </c>
      <c r="Q35" s="54">
        <v>7.76</v>
      </c>
      <c r="R35" s="54" t="s">
        <v>1381</v>
      </c>
      <c r="S35" s="54" t="s">
        <v>915</v>
      </c>
      <c r="T35" s="54">
        <v>15</v>
      </c>
      <c r="U35" s="54">
        <v>0.39</v>
      </c>
      <c r="V35" s="54">
        <v>5.78</v>
      </c>
      <c r="W35" s="54" t="s">
        <v>1382</v>
      </c>
      <c r="X35" s="54" t="s">
        <v>912</v>
      </c>
      <c r="Y35" s="54">
        <v>8</v>
      </c>
      <c r="Z35" s="54">
        <v>0.32</v>
      </c>
      <c r="AA35" s="54">
        <v>2.52</v>
      </c>
      <c r="AB35" s="54" t="s">
        <v>1383</v>
      </c>
      <c r="AC35" s="54" t="s">
        <v>914</v>
      </c>
      <c r="AD35" s="54">
        <v>24</v>
      </c>
      <c r="AE35" s="54">
        <v>0.49</v>
      </c>
      <c r="AF35" s="54">
        <v>11.63</v>
      </c>
      <c r="AG35" s="54" t="s">
        <v>1383</v>
      </c>
    </row>
    <row r="36" spans="1:33" x14ac:dyDescent="0.25">
      <c r="A36" s="54" t="str">
        <f t="shared" si="0"/>
        <v>0481</v>
      </c>
      <c r="B36" s="54" t="s">
        <v>1380</v>
      </c>
      <c r="C36" s="54" t="s">
        <v>1056</v>
      </c>
      <c r="D36" s="54">
        <f t="shared" si="1"/>
        <v>125</v>
      </c>
      <c r="E36" s="54">
        <v>66</v>
      </c>
      <c r="F36" s="54">
        <v>43.99</v>
      </c>
      <c r="G36" s="54">
        <v>29.03</v>
      </c>
      <c r="H36" s="54">
        <v>122</v>
      </c>
      <c r="I36" s="54">
        <v>3</v>
      </c>
      <c r="J36" s="54">
        <v>0</v>
      </c>
      <c r="K36" s="54">
        <v>0.98</v>
      </c>
      <c r="L36" s="54">
        <v>0.02</v>
      </c>
      <c r="M36" s="54">
        <v>0</v>
      </c>
      <c r="N36" s="54" t="s">
        <v>913</v>
      </c>
      <c r="O36" s="54">
        <v>19</v>
      </c>
      <c r="P36" s="54">
        <v>0.39</v>
      </c>
      <c r="Q36" s="54">
        <v>7.44</v>
      </c>
      <c r="R36" s="54" t="s">
        <v>1381</v>
      </c>
      <c r="S36" s="54" t="s">
        <v>915</v>
      </c>
      <c r="T36" s="54">
        <v>15</v>
      </c>
      <c r="U36" s="54">
        <v>0.41</v>
      </c>
      <c r="V36" s="54">
        <v>6.18</v>
      </c>
      <c r="W36" s="54" t="s">
        <v>1382</v>
      </c>
      <c r="X36" s="54" t="s">
        <v>912</v>
      </c>
      <c r="Y36" s="54">
        <v>8</v>
      </c>
      <c r="Z36" s="54">
        <v>0.36</v>
      </c>
      <c r="AA36" s="54">
        <v>2.88</v>
      </c>
      <c r="AB36" s="54" t="s">
        <v>1383</v>
      </c>
      <c r="AC36" s="54" t="s">
        <v>914</v>
      </c>
      <c r="AD36" s="54">
        <v>24</v>
      </c>
      <c r="AE36" s="54">
        <v>0.52</v>
      </c>
      <c r="AF36" s="54">
        <v>12.54</v>
      </c>
      <c r="AG36" s="54" t="s">
        <v>1383</v>
      </c>
    </row>
    <row r="37" spans="1:33" x14ac:dyDescent="0.25">
      <c r="A37" s="54" t="str">
        <f t="shared" si="0"/>
        <v>0510</v>
      </c>
      <c r="B37" s="54" t="s">
        <v>1380</v>
      </c>
      <c r="C37" s="54" t="s">
        <v>1057</v>
      </c>
      <c r="D37" s="54">
        <f t="shared" si="1"/>
        <v>74</v>
      </c>
      <c r="E37" s="54">
        <v>66</v>
      </c>
      <c r="F37" s="54">
        <v>50.7</v>
      </c>
      <c r="G37" s="54">
        <v>33.46</v>
      </c>
      <c r="H37" s="54">
        <v>67</v>
      </c>
      <c r="I37" s="54">
        <v>7</v>
      </c>
      <c r="J37" s="54">
        <v>0</v>
      </c>
      <c r="K37" s="54">
        <v>0.91</v>
      </c>
      <c r="L37" s="54">
        <v>0.09</v>
      </c>
      <c r="M37" s="54">
        <v>0</v>
      </c>
      <c r="N37" s="54" t="s">
        <v>913</v>
      </c>
      <c r="O37" s="54">
        <v>19</v>
      </c>
      <c r="P37" s="54">
        <v>0.49</v>
      </c>
      <c r="Q37" s="54">
        <v>9.27</v>
      </c>
      <c r="R37" s="54" t="s">
        <v>1381</v>
      </c>
      <c r="S37" s="54" t="s">
        <v>915</v>
      </c>
      <c r="T37" s="54">
        <v>15</v>
      </c>
      <c r="U37" s="54">
        <v>0.49</v>
      </c>
      <c r="V37" s="54">
        <v>7.36</v>
      </c>
      <c r="W37" s="54" t="s">
        <v>1382</v>
      </c>
      <c r="X37" s="54" t="s">
        <v>912</v>
      </c>
      <c r="Y37" s="54">
        <v>8</v>
      </c>
      <c r="Z37" s="54">
        <v>0.37</v>
      </c>
      <c r="AA37" s="54">
        <v>2.97</v>
      </c>
      <c r="AB37" s="54" t="s">
        <v>1383</v>
      </c>
      <c r="AC37" s="54" t="s">
        <v>914</v>
      </c>
      <c r="AD37" s="54">
        <v>24</v>
      </c>
      <c r="AE37" s="54">
        <v>0.57999999999999996</v>
      </c>
      <c r="AF37" s="54">
        <v>13.85</v>
      </c>
      <c r="AG37" s="54" t="s">
        <v>1383</v>
      </c>
    </row>
    <row r="38" spans="1:33" x14ac:dyDescent="0.25">
      <c r="A38" s="54" t="str">
        <f t="shared" si="0"/>
        <v>0520</v>
      </c>
      <c r="B38" s="54" t="s">
        <v>1380</v>
      </c>
      <c r="C38" s="54" t="s">
        <v>1058</v>
      </c>
      <c r="D38" s="54">
        <f t="shared" si="1"/>
        <v>97</v>
      </c>
      <c r="E38" s="54">
        <v>66</v>
      </c>
      <c r="F38" s="54">
        <v>54.86</v>
      </c>
      <c r="G38" s="54">
        <v>36.21</v>
      </c>
      <c r="H38" s="54">
        <v>83</v>
      </c>
      <c r="I38" s="54">
        <v>14</v>
      </c>
      <c r="J38" s="54">
        <v>0</v>
      </c>
      <c r="K38" s="54">
        <v>0.86</v>
      </c>
      <c r="L38" s="54">
        <v>0.14000000000000001</v>
      </c>
      <c r="M38" s="54">
        <v>0</v>
      </c>
      <c r="N38" s="54" t="s">
        <v>913</v>
      </c>
      <c r="O38" s="54">
        <v>19</v>
      </c>
      <c r="P38" s="54">
        <v>0.49</v>
      </c>
      <c r="Q38" s="54">
        <v>9.39</v>
      </c>
      <c r="R38" s="54" t="s">
        <v>1381</v>
      </c>
      <c r="S38" s="54" t="s">
        <v>915</v>
      </c>
      <c r="T38" s="54">
        <v>15</v>
      </c>
      <c r="U38" s="54">
        <v>0.53</v>
      </c>
      <c r="V38" s="54">
        <v>7.99</v>
      </c>
      <c r="W38" s="54" t="s">
        <v>1382</v>
      </c>
      <c r="X38" s="54" t="s">
        <v>912</v>
      </c>
      <c r="Y38" s="54">
        <v>8</v>
      </c>
      <c r="Z38" s="54">
        <v>0.44</v>
      </c>
      <c r="AA38" s="54">
        <v>3.52</v>
      </c>
      <c r="AB38" s="54" t="s">
        <v>1383</v>
      </c>
      <c r="AC38" s="54" t="s">
        <v>914</v>
      </c>
      <c r="AD38" s="54">
        <v>24</v>
      </c>
      <c r="AE38" s="54">
        <v>0.64</v>
      </c>
      <c r="AF38" s="54">
        <v>15.31</v>
      </c>
      <c r="AG38" s="54" t="s">
        <v>1383</v>
      </c>
    </row>
    <row r="39" spans="1:33" x14ac:dyDescent="0.25">
      <c r="A39" s="54" t="str">
        <f t="shared" si="0"/>
        <v>0521</v>
      </c>
      <c r="B39" s="54" t="s">
        <v>1380</v>
      </c>
      <c r="C39" s="54" t="s">
        <v>1059</v>
      </c>
      <c r="D39" s="54">
        <f t="shared" si="1"/>
        <v>58</v>
      </c>
      <c r="E39" s="54">
        <v>66</v>
      </c>
      <c r="F39" s="54">
        <v>43.63</v>
      </c>
      <c r="G39" s="54">
        <v>28.79</v>
      </c>
      <c r="H39" s="54">
        <v>57</v>
      </c>
      <c r="I39" s="54">
        <v>1</v>
      </c>
      <c r="J39" s="54">
        <v>0</v>
      </c>
      <c r="K39" s="54">
        <v>0.98</v>
      </c>
      <c r="L39" s="54">
        <v>0.02</v>
      </c>
      <c r="M39" s="54">
        <v>0</v>
      </c>
      <c r="N39" s="54" t="s">
        <v>913</v>
      </c>
      <c r="O39" s="54">
        <v>19</v>
      </c>
      <c r="P39" s="54">
        <v>0.4</v>
      </c>
      <c r="Q39" s="54">
        <v>7.69</v>
      </c>
      <c r="R39" s="54" t="s">
        <v>1381</v>
      </c>
      <c r="S39" s="54" t="s">
        <v>915</v>
      </c>
      <c r="T39" s="54">
        <v>15</v>
      </c>
      <c r="U39" s="54">
        <v>0.39</v>
      </c>
      <c r="V39" s="54">
        <v>5.79</v>
      </c>
      <c r="W39" s="54" t="s">
        <v>1382</v>
      </c>
      <c r="X39" s="54" t="s">
        <v>912</v>
      </c>
      <c r="Y39" s="54">
        <v>8</v>
      </c>
      <c r="Z39" s="54">
        <v>0.36</v>
      </c>
      <c r="AA39" s="54">
        <v>2.84</v>
      </c>
      <c r="AB39" s="54" t="s">
        <v>1383</v>
      </c>
      <c r="AC39" s="54" t="s">
        <v>914</v>
      </c>
      <c r="AD39" s="54">
        <v>24</v>
      </c>
      <c r="AE39" s="54">
        <v>0.52</v>
      </c>
      <c r="AF39" s="54">
        <v>12.47</v>
      </c>
      <c r="AG39" s="54" t="s">
        <v>1383</v>
      </c>
    </row>
    <row r="40" spans="1:33" x14ac:dyDescent="0.25">
      <c r="A40" s="54" t="str">
        <f t="shared" si="0"/>
        <v>0561</v>
      </c>
      <c r="B40" s="54" t="s">
        <v>1380</v>
      </c>
      <c r="C40" s="54" t="s">
        <v>1060</v>
      </c>
      <c r="D40" s="54">
        <f t="shared" si="1"/>
        <v>99</v>
      </c>
      <c r="E40" s="54">
        <v>66</v>
      </c>
      <c r="F40" s="54">
        <v>45.52</v>
      </c>
      <c r="G40" s="54">
        <v>30.04</v>
      </c>
      <c r="H40" s="54">
        <v>94</v>
      </c>
      <c r="I40" s="54">
        <v>5</v>
      </c>
      <c r="J40" s="54">
        <v>0</v>
      </c>
      <c r="K40" s="54">
        <v>0.95</v>
      </c>
      <c r="L40" s="54">
        <v>0.05</v>
      </c>
      <c r="M40" s="54">
        <v>0</v>
      </c>
      <c r="N40" s="54" t="s">
        <v>913</v>
      </c>
      <c r="O40" s="54">
        <v>19</v>
      </c>
      <c r="P40" s="54">
        <v>0.44</v>
      </c>
      <c r="Q40" s="54">
        <v>8.2799999999999994</v>
      </c>
      <c r="R40" s="54" t="s">
        <v>1381</v>
      </c>
      <c r="S40" s="54" t="s">
        <v>915</v>
      </c>
      <c r="T40" s="54">
        <v>15</v>
      </c>
      <c r="U40" s="54">
        <v>0.42</v>
      </c>
      <c r="V40" s="54">
        <v>6.23</v>
      </c>
      <c r="W40" s="54" t="s">
        <v>1382</v>
      </c>
      <c r="X40" s="54" t="s">
        <v>912</v>
      </c>
      <c r="Y40" s="54">
        <v>8</v>
      </c>
      <c r="Z40" s="54">
        <v>0.38</v>
      </c>
      <c r="AA40" s="54">
        <v>3.01</v>
      </c>
      <c r="AB40" s="54" t="s">
        <v>1383</v>
      </c>
      <c r="AC40" s="54" t="s">
        <v>914</v>
      </c>
      <c r="AD40" s="54">
        <v>24</v>
      </c>
      <c r="AE40" s="54">
        <v>0.52</v>
      </c>
      <c r="AF40" s="54">
        <v>12.52</v>
      </c>
      <c r="AG40" s="54" t="s">
        <v>1383</v>
      </c>
    </row>
    <row r="41" spans="1:33" x14ac:dyDescent="0.25">
      <c r="A41" s="54" t="str">
        <f t="shared" si="0"/>
        <v>0600</v>
      </c>
      <c r="B41" s="54" t="s">
        <v>1380</v>
      </c>
      <c r="C41" s="54" t="s">
        <v>1061</v>
      </c>
      <c r="D41" s="54">
        <f t="shared" si="1"/>
        <v>117</v>
      </c>
      <c r="E41" s="54">
        <v>66</v>
      </c>
      <c r="F41" s="54">
        <v>56.22</v>
      </c>
      <c r="G41" s="54">
        <v>37.1</v>
      </c>
      <c r="H41" s="54">
        <v>96</v>
      </c>
      <c r="I41" s="54">
        <v>21</v>
      </c>
      <c r="J41" s="54">
        <v>0</v>
      </c>
      <c r="K41" s="54">
        <v>0.82</v>
      </c>
      <c r="L41" s="54">
        <v>0.18</v>
      </c>
      <c r="M41" s="54">
        <v>0</v>
      </c>
      <c r="N41" s="54" t="s">
        <v>913</v>
      </c>
      <c r="O41" s="54">
        <v>19</v>
      </c>
      <c r="P41" s="54">
        <v>0.52</v>
      </c>
      <c r="Q41" s="54">
        <v>9.8800000000000008</v>
      </c>
      <c r="R41" s="54" t="s">
        <v>1381</v>
      </c>
      <c r="S41" s="54" t="s">
        <v>915</v>
      </c>
      <c r="T41" s="54">
        <v>15</v>
      </c>
      <c r="U41" s="54">
        <v>0.57999999999999996</v>
      </c>
      <c r="V41" s="54">
        <v>8.66</v>
      </c>
      <c r="W41" s="54" t="s">
        <v>1382</v>
      </c>
      <c r="X41" s="54" t="s">
        <v>912</v>
      </c>
      <c r="Y41" s="54">
        <v>8</v>
      </c>
      <c r="Z41" s="54">
        <v>0.45</v>
      </c>
      <c r="AA41" s="54">
        <v>3.56</v>
      </c>
      <c r="AB41" s="54" t="s">
        <v>1383</v>
      </c>
      <c r="AC41" s="54" t="s">
        <v>914</v>
      </c>
      <c r="AD41" s="54">
        <v>24</v>
      </c>
      <c r="AE41" s="54">
        <v>0.63</v>
      </c>
      <c r="AF41" s="54">
        <v>15</v>
      </c>
      <c r="AG41" s="54" t="s">
        <v>1383</v>
      </c>
    </row>
    <row r="42" spans="1:33" x14ac:dyDescent="0.25">
      <c r="A42" s="54" t="str">
        <f t="shared" si="0"/>
        <v>0641</v>
      </c>
      <c r="B42" s="54" t="s">
        <v>1380</v>
      </c>
      <c r="C42" s="54" t="s">
        <v>1062</v>
      </c>
      <c r="D42" s="54">
        <f t="shared" si="1"/>
        <v>28</v>
      </c>
      <c r="E42" s="54">
        <v>66</v>
      </c>
      <c r="F42" s="54">
        <v>45.78</v>
      </c>
      <c r="G42" s="54">
        <v>30.21</v>
      </c>
      <c r="H42" s="54">
        <v>28</v>
      </c>
      <c r="I42" s="54">
        <v>0</v>
      </c>
      <c r="J42" s="54">
        <v>0</v>
      </c>
      <c r="K42" s="54">
        <v>1</v>
      </c>
      <c r="L42" s="54">
        <v>0</v>
      </c>
      <c r="M42" s="54">
        <v>0</v>
      </c>
      <c r="N42" s="54" t="s">
        <v>913</v>
      </c>
      <c r="O42" s="54">
        <v>19</v>
      </c>
      <c r="P42" s="54">
        <v>0.41</v>
      </c>
      <c r="Q42" s="54">
        <v>7.79</v>
      </c>
      <c r="R42" s="54" t="s">
        <v>1381</v>
      </c>
      <c r="S42" s="54" t="s">
        <v>915</v>
      </c>
      <c r="T42" s="54">
        <v>15</v>
      </c>
      <c r="U42" s="54">
        <v>0.51</v>
      </c>
      <c r="V42" s="54">
        <v>7.68</v>
      </c>
      <c r="W42" s="54" t="s">
        <v>1382</v>
      </c>
      <c r="X42" s="54" t="s">
        <v>912</v>
      </c>
      <c r="Y42" s="54">
        <v>8</v>
      </c>
      <c r="Z42" s="54">
        <v>0.32</v>
      </c>
      <c r="AA42" s="54">
        <v>2.5</v>
      </c>
      <c r="AB42" s="54" t="s">
        <v>1383</v>
      </c>
      <c r="AC42" s="54" t="s">
        <v>914</v>
      </c>
      <c r="AD42" s="54">
        <v>24</v>
      </c>
      <c r="AE42" s="54">
        <v>0.51</v>
      </c>
      <c r="AF42" s="54">
        <v>12.25</v>
      </c>
      <c r="AG42" s="54" t="s">
        <v>1383</v>
      </c>
    </row>
    <row r="43" spans="1:33" x14ac:dyDescent="0.25">
      <c r="A43" s="54" t="str">
        <f t="shared" si="0"/>
        <v>0651</v>
      </c>
      <c r="B43" s="54" t="s">
        <v>1380</v>
      </c>
      <c r="C43" s="54" t="s">
        <v>1063</v>
      </c>
      <c r="D43" s="54">
        <f t="shared" si="1"/>
        <v>80</v>
      </c>
      <c r="E43" s="54">
        <v>66</v>
      </c>
      <c r="F43" s="54">
        <v>41.5</v>
      </c>
      <c r="G43" s="54">
        <v>27.39</v>
      </c>
      <c r="H43" s="54">
        <v>80</v>
      </c>
      <c r="I43" s="54">
        <v>0</v>
      </c>
      <c r="J43" s="54">
        <v>0</v>
      </c>
      <c r="K43" s="54">
        <v>1</v>
      </c>
      <c r="L43" s="54">
        <v>0</v>
      </c>
      <c r="M43" s="54">
        <v>0</v>
      </c>
      <c r="N43" s="54" t="s">
        <v>913</v>
      </c>
      <c r="O43" s="54">
        <v>19</v>
      </c>
      <c r="P43" s="54">
        <v>0.4</v>
      </c>
      <c r="Q43" s="54">
        <v>7.54</v>
      </c>
      <c r="R43" s="54" t="s">
        <v>1381</v>
      </c>
      <c r="S43" s="54" t="s">
        <v>915</v>
      </c>
      <c r="T43" s="54">
        <v>15</v>
      </c>
      <c r="U43" s="54">
        <v>0.41</v>
      </c>
      <c r="V43" s="54">
        <v>6.1</v>
      </c>
      <c r="W43" s="54" t="s">
        <v>1382</v>
      </c>
      <c r="X43" s="54" t="s">
        <v>912</v>
      </c>
      <c r="Y43" s="54">
        <v>8</v>
      </c>
      <c r="Z43" s="54">
        <v>0.31</v>
      </c>
      <c r="AA43" s="54">
        <v>2.44</v>
      </c>
      <c r="AB43" s="54" t="s">
        <v>1383</v>
      </c>
      <c r="AC43" s="54" t="s">
        <v>914</v>
      </c>
      <c r="AD43" s="54">
        <v>24</v>
      </c>
      <c r="AE43" s="54">
        <v>0.47</v>
      </c>
      <c r="AF43" s="54">
        <v>11.31</v>
      </c>
      <c r="AG43" s="54" t="s">
        <v>1383</v>
      </c>
    </row>
    <row r="44" spans="1:33" x14ac:dyDescent="0.25">
      <c r="A44" s="54" t="str">
        <f t="shared" si="0"/>
        <v>0661</v>
      </c>
      <c r="B44" s="54" t="s">
        <v>1380</v>
      </c>
      <c r="C44" s="54" t="s">
        <v>1064</v>
      </c>
      <c r="D44" s="54">
        <f t="shared" si="1"/>
        <v>68</v>
      </c>
      <c r="E44" s="54">
        <v>66</v>
      </c>
      <c r="F44" s="54">
        <v>44.16</v>
      </c>
      <c r="G44" s="54">
        <v>29.15</v>
      </c>
      <c r="H44" s="54">
        <v>67</v>
      </c>
      <c r="I44" s="54">
        <v>1</v>
      </c>
      <c r="J44" s="54">
        <v>0</v>
      </c>
      <c r="K44" s="54">
        <v>0.99</v>
      </c>
      <c r="L44" s="54">
        <v>0.01</v>
      </c>
      <c r="M44" s="54">
        <v>0</v>
      </c>
      <c r="N44" s="54" t="s">
        <v>913</v>
      </c>
      <c r="O44" s="54">
        <v>19</v>
      </c>
      <c r="P44" s="54">
        <v>0.43</v>
      </c>
      <c r="Q44" s="54">
        <v>8.15</v>
      </c>
      <c r="R44" s="54" t="s">
        <v>1381</v>
      </c>
      <c r="S44" s="54" t="s">
        <v>915</v>
      </c>
      <c r="T44" s="54">
        <v>15</v>
      </c>
      <c r="U44" s="54">
        <v>0.4</v>
      </c>
      <c r="V44" s="54">
        <v>5.96</v>
      </c>
      <c r="W44" s="54" t="s">
        <v>1382</v>
      </c>
      <c r="X44" s="54" t="s">
        <v>912</v>
      </c>
      <c r="Y44" s="54">
        <v>8</v>
      </c>
      <c r="Z44" s="54">
        <v>0.35</v>
      </c>
      <c r="AA44" s="54">
        <v>2.81</v>
      </c>
      <c r="AB44" s="54" t="s">
        <v>1383</v>
      </c>
      <c r="AC44" s="54" t="s">
        <v>914</v>
      </c>
      <c r="AD44" s="54">
        <v>24</v>
      </c>
      <c r="AE44" s="54">
        <v>0.51</v>
      </c>
      <c r="AF44" s="54">
        <v>12.24</v>
      </c>
      <c r="AG44" s="54" t="s">
        <v>1383</v>
      </c>
    </row>
    <row r="45" spans="1:33" x14ac:dyDescent="0.25">
      <c r="A45" s="54" t="str">
        <f t="shared" si="0"/>
        <v>0671</v>
      </c>
      <c r="B45" s="54" t="s">
        <v>1380</v>
      </c>
      <c r="C45" s="54" t="s">
        <v>1065</v>
      </c>
      <c r="D45" s="54">
        <f t="shared" si="1"/>
        <v>150</v>
      </c>
      <c r="E45" s="54">
        <v>66</v>
      </c>
      <c r="F45" s="54">
        <v>51.02</v>
      </c>
      <c r="G45" s="54">
        <v>33.67</v>
      </c>
      <c r="H45" s="54">
        <v>136</v>
      </c>
      <c r="I45" s="54">
        <v>14</v>
      </c>
      <c r="J45" s="54">
        <v>0</v>
      </c>
      <c r="K45" s="54">
        <v>0.91</v>
      </c>
      <c r="L45" s="54">
        <v>0.09</v>
      </c>
      <c r="M45" s="54">
        <v>0</v>
      </c>
      <c r="N45" s="54" t="s">
        <v>913</v>
      </c>
      <c r="O45" s="54">
        <v>19</v>
      </c>
      <c r="P45" s="54">
        <v>0.47</v>
      </c>
      <c r="Q45" s="54">
        <v>9</v>
      </c>
      <c r="R45" s="54" t="s">
        <v>1381</v>
      </c>
      <c r="S45" s="54" t="s">
        <v>915</v>
      </c>
      <c r="T45" s="54">
        <v>15</v>
      </c>
      <c r="U45" s="54">
        <v>0.52</v>
      </c>
      <c r="V45" s="54">
        <v>7.79</v>
      </c>
      <c r="W45" s="54" t="s">
        <v>1382</v>
      </c>
      <c r="X45" s="54" t="s">
        <v>912</v>
      </c>
      <c r="Y45" s="54">
        <v>8</v>
      </c>
      <c r="Z45" s="54">
        <v>0.38</v>
      </c>
      <c r="AA45" s="54">
        <v>3.04</v>
      </c>
      <c r="AB45" s="54" t="s">
        <v>1383</v>
      </c>
      <c r="AC45" s="54" t="s">
        <v>914</v>
      </c>
      <c r="AD45" s="54">
        <v>24</v>
      </c>
      <c r="AE45" s="54">
        <v>0.57999999999999996</v>
      </c>
      <c r="AF45" s="54">
        <v>13.85</v>
      </c>
      <c r="AG45" s="54" t="s">
        <v>1383</v>
      </c>
    </row>
    <row r="46" spans="1:33" x14ac:dyDescent="0.25">
      <c r="A46" s="54" t="str">
        <f t="shared" si="0"/>
        <v>0681</v>
      </c>
      <c r="B46" s="54" t="s">
        <v>1380</v>
      </c>
      <c r="C46" s="54" t="s">
        <v>1066</v>
      </c>
      <c r="D46" s="54">
        <f t="shared" si="1"/>
        <v>56</v>
      </c>
      <c r="E46" s="54">
        <v>66</v>
      </c>
      <c r="F46" s="54">
        <v>41.94</v>
      </c>
      <c r="G46" s="54">
        <v>27.68</v>
      </c>
      <c r="H46" s="54">
        <v>55</v>
      </c>
      <c r="I46" s="54">
        <v>1</v>
      </c>
      <c r="J46" s="54">
        <v>0</v>
      </c>
      <c r="K46" s="54">
        <v>0.98</v>
      </c>
      <c r="L46" s="54">
        <v>0.02</v>
      </c>
      <c r="M46" s="54">
        <v>0</v>
      </c>
      <c r="N46" s="54" t="s">
        <v>913</v>
      </c>
      <c r="O46" s="54">
        <v>19</v>
      </c>
      <c r="P46" s="54">
        <v>0.4</v>
      </c>
      <c r="Q46" s="54">
        <v>7.64</v>
      </c>
      <c r="R46" s="54" t="s">
        <v>1381</v>
      </c>
      <c r="S46" s="54" t="s">
        <v>915</v>
      </c>
      <c r="T46" s="54">
        <v>15</v>
      </c>
      <c r="U46" s="54">
        <v>0.37</v>
      </c>
      <c r="V46" s="54">
        <v>5.5</v>
      </c>
      <c r="W46" s="54" t="s">
        <v>1382</v>
      </c>
      <c r="X46" s="54" t="s">
        <v>912</v>
      </c>
      <c r="Y46" s="54">
        <v>8</v>
      </c>
      <c r="Z46" s="54">
        <v>0.34</v>
      </c>
      <c r="AA46" s="54">
        <v>2.68</v>
      </c>
      <c r="AB46" s="54" t="s">
        <v>1383</v>
      </c>
      <c r="AC46" s="54" t="s">
        <v>914</v>
      </c>
      <c r="AD46" s="54">
        <v>24</v>
      </c>
      <c r="AE46" s="54">
        <v>0.49</v>
      </c>
      <c r="AF46" s="54">
        <v>11.86</v>
      </c>
      <c r="AG46" s="54" t="s">
        <v>1383</v>
      </c>
    </row>
    <row r="47" spans="1:33" x14ac:dyDescent="0.25">
      <c r="A47" s="54" t="str">
        <f t="shared" si="0"/>
        <v>0721</v>
      </c>
      <c r="B47" s="54" t="s">
        <v>1380</v>
      </c>
      <c r="C47" s="54" t="s">
        <v>1067</v>
      </c>
      <c r="D47" s="54">
        <f t="shared" si="1"/>
        <v>89</v>
      </c>
      <c r="E47" s="54">
        <v>66</v>
      </c>
      <c r="F47" s="54">
        <v>48.54</v>
      </c>
      <c r="G47" s="54">
        <v>32.03</v>
      </c>
      <c r="H47" s="54">
        <v>81</v>
      </c>
      <c r="I47" s="54">
        <v>8</v>
      </c>
      <c r="J47" s="54">
        <v>0</v>
      </c>
      <c r="K47" s="54">
        <v>0.91</v>
      </c>
      <c r="L47" s="54">
        <v>0.09</v>
      </c>
      <c r="M47" s="54">
        <v>0</v>
      </c>
      <c r="N47" s="54" t="s">
        <v>913</v>
      </c>
      <c r="O47" s="54">
        <v>19</v>
      </c>
      <c r="P47" s="54">
        <v>0.45</v>
      </c>
      <c r="Q47" s="54">
        <v>8.61</v>
      </c>
      <c r="R47" s="54" t="s">
        <v>1381</v>
      </c>
      <c r="S47" s="54" t="s">
        <v>915</v>
      </c>
      <c r="T47" s="54">
        <v>15</v>
      </c>
      <c r="U47" s="54">
        <v>0.5</v>
      </c>
      <c r="V47" s="54">
        <v>7.54</v>
      </c>
      <c r="W47" s="54" t="s">
        <v>1382</v>
      </c>
      <c r="X47" s="54" t="s">
        <v>912</v>
      </c>
      <c r="Y47" s="54">
        <v>8</v>
      </c>
      <c r="Z47" s="54">
        <v>0.37</v>
      </c>
      <c r="AA47" s="54">
        <v>2.98</v>
      </c>
      <c r="AB47" s="54" t="s">
        <v>1383</v>
      </c>
      <c r="AC47" s="54" t="s">
        <v>914</v>
      </c>
      <c r="AD47" s="54">
        <v>24</v>
      </c>
      <c r="AE47" s="54">
        <v>0.54</v>
      </c>
      <c r="AF47" s="54">
        <v>12.91</v>
      </c>
      <c r="AG47" s="54" t="s">
        <v>1383</v>
      </c>
    </row>
    <row r="48" spans="1:33" x14ac:dyDescent="0.25">
      <c r="A48" s="54" t="str">
        <f t="shared" si="0"/>
        <v>0761</v>
      </c>
      <c r="B48" s="54" t="s">
        <v>1380</v>
      </c>
      <c r="C48" s="54" t="s">
        <v>1068</v>
      </c>
      <c r="D48" s="54">
        <f t="shared" si="1"/>
        <v>83</v>
      </c>
      <c r="E48" s="54">
        <v>66</v>
      </c>
      <c r="F48" s="54">
        <v>42.62</v>
      </c>
      <c r="G48" s="54">
        <v>28.13</v>
      </c>
      <c r="H48" s="54">
        <v>80</v>
      </c>
      <c r="I48" s="54">
        <v>3</v>
      </c>
      <c r="J48" s="54">
        <v>0</v>
      </c>
      <c r="K48" s="54">
        <v>0.96</v>
      </c>
      <c r="L48" s="54">
        <v>0.04</v>
      </c>
      <c r="M48" s="54">
        <v>0</v>
      </c>
      <c r="N48" s="54" t="s">
        <v>913</v>
      </c>
      <c r="O48" s="54">
        <v>19</v>
      </c>
      <c r="P48" s="54">
        <v>0.4</v>
      </c>
      <c r="Q48" s="54">
        <v>7.64</v>
      </c>
      <c r="R48" s="54" t="s">
        <v>1381</v>
      </c>
      <c r="S48" s="54" t="s">
        <v>915</v>
      </c>
      <c r="T48" s="54">
        <v>15</v>
      </c>
      <c r="U48" s="54">
        <v>0.42</v>
      </c>
      <c r="V48" s="54">
        <v>6.29</v>
      </c>
      <c r="W48" s="54" t="s">
        <v>1382</v>
      </c>
      <c r="X48" s="54" t="s">
        <v>912</v>
      </c>
      <c r="Y48" s="54">
        <v>8</v>
      </c>
      <c r="Z48" s="54">
        <v>0.34</v>
      </c>
      <c r="AA48" s="54">
        <v>2.67</v>
      </c>
      <c r="AB48" s="54" t="s">
        <v>1383</v>
      </c>
      <c r="AC48" s="54" t="s">
        <v>914</v>
      </c>
      <c r="AD48" s="54">
        <v>24</v>
      </c>
      <c r="AE48" s="54">
        <v>0.48</v>
      </c>
      <c r="AF48" s="54">
        <v>11.53</v>
      </c>
      <c r="AG48" s="54" t="s">
        <v>1383</v>
      </c>
    </row>
    <row r="49" spans="1:33" x14ac:dyDescent="0.25">
      <c r="A49" s="54" t="str">
        <f t="shared" si="0"/>
        <v>0771</v>
      </c>
      <c r="B49" s="54" t="s">
        <v>1380</v>
      </c>
      <c r="C49" s="54" t="s">
        <v>1069</v>
      </c>
      <c r="D49" s="54">
        <f t="shared" si="1"/>
        <v>70</v>
      </c>
      <c r="E49" s="54">
        <v>66</v>
      </c>
      <c r="F49" s="54">
        <v>37.58</v>
      </c>
      <c r="G49" s="54">
        <v>24.8</v>
      </c>
      <c r="H49" s="54">
        <v>69</v>
      </c>
      <c r="I49" s="54">
        <v>1</v>
      </c>
      <c r="J49" s="54">
        <v>0</v>
      </c>
      <c r="K49" s="54">
        <v>0.99</v>
      </c>
      <c r="L49" s="54">
        <v>0.01</v>
      </c>
      <c r="M49" s="54">
        <v>0</v>
      </c>
      <c r="N49" s="54" t="s">
        <v>913</v>
      </c>
      <c r="O49" s="54">
        <v>19</v>
      </c>
      <c r="P49" s="54">
        <v>0.37</v>
      </c>
      <c r="Q49" s="54">
        <v>7.06</v>
      </c>
      <c r="R49" s="54" t="s">
        <v>1381</v>
      </c>
      <c r="S49" s="54" t="s">
        <v>915</v>
      </c>
      <c r="T49" s="54">
        <v>15</v>
      </c>
      <c r="U49" s="54">
        <v>0.35</v>
      </c>
      <c r="V49" s="54">
        <v>5.2</v>
      </c>
      <c r="W49" s="54" t="s">
        <v>1382</v>
      </c>
      <c r="X49" s="54" t="s">
        <v>912</v>
      </c>
      <c r="Y49" s="54">
        <v>8</v>
      </c>
      <c r="Z49" s="54">
        <v>0.3</v>
      </c>
      <c r="AA49" s="54">
        <v>2.4</v>
      </c>
      <c r="AB49" s="54" t="s">
        <v>1383</v>
      </c>
      <c r="AC49" s="54" t="s">
        <v>914</v>
      </c>
      <c r="AD49" s="54">
        <v>24</v>
      </c>
      <c r="AE49" s="54">
        <v>0.42</v>
      </c>
      <c r="AF49" s="54">
        <v>10.14</v>
      </c>
      <c r="AG49" s="54" t="s">
        <v>1383</v>
      </c>
    </row>
    <row r="50" spans="1:33" x14ac:dyDescent="0.25">
      <c r="A50" s="54" t="str">
        <f t="shared" si="0"/>
        <v>0801</v>
      </c>
      <c r="B50" s="54" t="s">
        <v>1380</v>
      </c>
      <c r="C50" s="54" t="s">
        <v>1070</v>
      </c>
      <c r="D50" s="54">
        <f t="shared" si="1"/>
        <v>106</v>
      </c>
      <c r="E50" s="54">
        <v>66</v>
      </c>
      <c r="F50" s="54">
        <v>44.41</v>
      </c>
      <c r="G50" s="54">
        <v>29.31</v>
      </c>
      <c r="H50" s="54">
        <v>105</v>
      </c>
      <c r="I50" s="54">
        <v>1</v>
      </c>
      <c r="J50" s="54">
        <v>0</v>
      </c>
      <c r="K50" s="54">
        <v>0.99</v>
      </c>
      <c r="L50" s="54">
        <v>0.01</v>
      </c>
      <c r="M50" s="54">
        <v>0</v>
      </c>
      <c r="N50" s="54" t="s">
        <v>913</v>
      </c>
      <c r="O50" s="54">
        <v>19</v>
      </c>
      <c r="P50" s="54">
        <v>0.41</v>
      </c>
      <c r="Q50" s="54">
        <v>7.74</v>
      </c>
      <c r="R50" s="54" t="s">
        <v>1381</v>
      </c>
      <c r="S50" s="54" t="s">
        <v>915</v>
      </c>
      <c r="T50" s="54">
        <v>15</v>
      </c>
      <c r="U50" s="54">
        <v>0.44</v>
      </c>
      <c r="V50" s="54">
        <v>6.63</v>
      </c>
      <c r="W50" s="54" t="s">
        <v>1382</v>
      </c>
      <c r="X50" s="54" t="s">
        <v>912</v>
      </c>
      <c r="Y50" s="54">
        <v>8</v>
      </c>
      <c r="Z50" s="54">
        <v>0.34</v>
      </c>
      <c r="AA50" s="54">
        <v>2.68</v>
      </c>
      <c r="AB50" s="54" t="s">
        <v>1383</v>
      </c>
      <c r="AC50" s="54" t="s">
        <v>914</v>
      </c>
      <c r="AD50" s="54">
        <v>24</v>
      </c>
      <c r="AE50" s="54">
        <v>0.51</v>
      </c>
      <c r="AF50" s="54">
        <v>12.26</v>
      </c>
      <c r="AG50" s="54" t="s">
        <v>1383</v>
      </c>
    </row>
    <row r="51" spans="1:33" x14ac:dyDescent="0.25">
      <c r="A51" s="54" t="str">
        <f t="shared" si="0"/>
        <v>0831</v>
      </c>
      <c r="B51" s="54" t="s">
        <v>1380</v>
      </c>
      <c r="C51" s="54" t="s">
        <v>1071</v>
      </c>
      <c r="D51" s="54">
        <f t="shared" si="1"/>
        <v>110</v>
      </c>
      <c r="E51" s="54">
        <v>66</v>
      </c>
      <c r="F51" s="54">
        <v>53.49</v>
      </c>
      <c r="G51" s="54">
        <v>35.299999999999997</v>
      </c>
      <c r="H51" s="54">
        <v>98</v>
      </c>
      <c r="I51" s="54">
        <v>12</v>
      </c>
      <c r="J51" s="54">
        <v>0</v>
      </c>
      <c r="K51" s="54">
        <v>0.89</v>
      </c>
      <c r="L51" s="54">
        <v>0.11</v>
      </c>
      <c r="M51" s="54">
        <v>0</v>
      </c>
      <c r="N51" s="54" t="s">
        <v>913</v>
      </c>
      <c r="O51" s="54">
        <v>19</v>
      </c>
      <c r="P51" s="54">
        <v>0.5</v>
      </c>
      <c r="Q51" s="54">
        <v>9.51</v>
      </c>
      <c r="R51" s="54" t="s">
        <v>1381</v>
      </c>
      <c r="S51" s="54" t="s">
        <v>915</v>
      </c>
      <c r="T51" s="54">
        <v>15</v>
      </c>
      <c r="U51" s="54">
        <v>0.52</v>
      </c>
      <c r="V51" s="54">
        <v>7.81</v>
      </c>
      <c r="W51" s="54" t="s">
        <v>1382</v>
      </c>
      <c r="X51" s="54" t="s">
        <v>912</v>
      </c>
      <c r="Y51" s="54">
        <v>8</v>
      </c>
      <c r="Z51" s="54">
        <v>0.41</v>
      </c>
      <c r="AA51" s="54">
        <v>3.29</v>
      </c>
      <c r="AB51" s="54" t="s">
        <v>1383</v>
      </c>
      <c r="AC51" s="54" t="s">
        <v>914</v>
      </c>
      <c r="AD51" s="54">
        <v>24</v>
      </c>
      <c r="AE51" s="54">
        <v>0.61</v>
      </c>
      <c r="AF51" s="54">
        <v>14.69</v>
      </c>
      <c r="AG51" s="54" t="s">
        <v>1383</v>
      </c>
    </row>
    <row r="52" spans="1:33" x14ac:dyDescent="0.25">
      <c r="A52" s="54" t="str">
        <f t="shared" si="0"/>
        <v>0841</v>
      </c>
      <c r="B52" s="54" t="s">
        <v>1380</v>
      </c>
      <c r="C52" s="54" t="s">
        <v>1072</v>
      </c>
      <c r="D52" s="54">
        <f t="shared" si="1"/>
        <v>59</v>
      </c>
      <c r="E52" s="54">
        <v>66</v>
      </c>
      <c r="F52" s="54">
        <v>47.07</v>
      </c>
      <c r="G52" s="54">
        <v>31.07</v>
      </c>
      <c r="H52" s="54">
        <v>56</v>
      </c>
      <c r="I52" s="54">
        <v>3</v>
      </c>
      <c r="J52" s="54">
        <v>0</v>
      </c>
      <c r="K52" s="54">
        <v>0.95</v>
      </c>
      <c r="L52" s="54">
        <v>0.05</v>
      </c>
      <c r="M52" s="54">
        <v>0</v>
      </c>
      <c r="N52" s="54" t="s">
        <v>913</v>
      </c>
      <c r="O52" s="54">
        <v>19</v>
      </c>
      <c r="P52" s="54">
        <v>0.44</v>
      </c>
      <c r="Q52" s="54">
        <v>8.44</v>
      </c>
      <c r="R52" s="54" t="s">
        <v>1381</v>
      </c>
      <c r="S52" s="54" t="s">
        <v>915</v>
      </c>
      <c r="T52" s="54">
        <v>15</v>
      </c>
      <c r="U52" s="54">
        <v>0.45</v>
      </c>
      <c r="V52" s="54">
        <v>6.71</v>
      </c>
      <c r="W52" s="54" t="s">
        <v>1382</v>
      </c>
      <c r="X52" s="54" t="s">
        <v>912</v>
      </c>
      <c r="Y52" s="54">
        <v>8</v>
      </c>
      <c r="Z52" s="54">
        <v>0.41</v>
      </c>
      <c r="AA52" s="54">
        <v>3.24</v>
      </c>
      <c r="AB52" s="54" t="s">
        <v>1383</v>
      </c>
      <c r="AC52" s="54" t="s">
        <v>914</v>
      </c>
      <c r="AD52" s="54">
        <v>24</v>
      </c>
      <c r="AE52" s="54">
        <v>0.53</v>
      </c>
      <c r="AF52" s="54">
        <v>12.68</v>
      </c>
      <c r="AG52" s="54" t="s">
        <v>1383</v>
      </c>
    </row>
    <row r="53" spans="1:33" x14ac:dyDescent="0.25">
      <c r="A53" s="54" t="str">
        <f t="shared" si="0"/>
        <v>0861</v>
      </c>
      <c r="B53" s="54" t="s">
        <v>1380</v>
      </c>
      <c r="C53" s="54" t="s">
        <v>1073</v>
      </c>
      <c r="D53" s="54">
        <f t="shared" si="1"/>
        <v>40</v>
      </c>
      <c r="E53" s="54">
        <v>66</v>
      </c>
      <c r="F53" s="54">
        <v>43.86</v>
      </c>
      <c r="G53" s="54">
        <v>28.95</v>
      </c>
      <c r="H53" s="54">
        <v>40</v>
      </c>
      <c r="I53" s="54">
        <v>0</v>
      </c>
      <c r="J53" s="54">
        <v>0</v>
      </c>
      <c r="K53" s="54">
        <v>1</v>
      </c>
      <c r="L53" s="54">
        <v>0</v>
      </c>
      <c r="M53" s="54">
        <v>0</v>
      </c>
      <c r="N53" s="54" t="s">
        <v>913</v>
      </c>
      <c r="O53" s="54">
        <v>19</v>
      </c>
      <c r="P53" s="54">
        <v>0.43</v>
      </c>
      <c r="Q53" s="54">
        <v>8.23</v>
      </c>
      <c r="R53" s="54" t="s">
        <v>1381</v>
      </c>
      <c r="S53" s="54" t="s">
        <v>915</v>
      </c>
      <c r="T53" s="54">
        <v>15</v>
      </c>
      <c r="U53" s="54">
        <v>0.41</v>
      </c>
      <c r="V53" s="54">
        <v>6.2</v>
      </c>
      <c r="W53" s="54" t="s">
        <v>1382</v>
      </c>
      <c r="X53" s="54" t="s">
        <v>912</v>
      </c>
      <c r="Y53" s="54">
        <v>8</v>
      </c>
      <c r="Z53" s="54">
        <v>0.32</v>
      </c>
      <c r="AA53" s="54">
        <v>2.5299999999999998</v>
      </c>
      <c r="AB53" s="54" t="s">
        <v>1383</v>
      </c>
      <c r="AC53" s="54" t="s">
        <v>914</v>
      </c>
      <c r="AD53" s="54">
        <v>24</v>
      </c>
      <c r="AE53" s="54">
        <v>0.5</v>
      </c>
      <c r="AF53" s="54">
        <v>12</v>
      </c>
      <c r="AG53" s="54" t="s">
        <v>1383</v>
      </c>
    </row>
    <row r="54" spans="1:33" x14ac:dyDescent="0.25">
      <c r="A54" s="54" t="str">
        <f t="shared" si="0"/>
        <v>0881</v>
      </c>
      <c r="B54" s="54" t="s">
        <v>1380</v>
      </c>
      <c r="C54" s="54" t="s">
        <v>1074</v>
      </c>
      <c r="D54" s="54">
        <f t="shared" si="1"/>
        <v>60</v>
      </c>
      <c r="E54" s="54">
        <v>66</v>
      </c>
      <c r="F54" s="54">
        <v>43.61</v>
      </c>
      <c r="G54" s="54">
        <v>28.78</v>
      </c>
      <c r="H54" s="54">
        <v>59</v>
      </c>
      <c r="I54" s="54">
        <v>1</v>
      </c>
      <c r="J54" s="54">
        <v>0</v>
      </c>
      <c r="K54" s="54">
        <v>0.98</v>
      </c>
      <c r="L54" s="54">
        <v>0.02</v>
      </c>
      <c r="M54" s="54">
        <v>0</v>
      </c>
      <c r="N54" s="54" t="s">
        <v>913</v>
      </c>
      <c r="O54" s="54">
        <v>19</v>
      </c>
      <c r="P54" s="54">
        <v>0.41</v>
      </c>
      <c r="Q54" s="54">
        <v>7.88</v>
      </c>
      <c r="R54" s="54" t="s">
        <v>1381</v>
      </c>
      <c r="S54" s="54" t="s">
        <v>915</v>
      </c>
      <c r="T54" s="54">
        <v>15</v>
      </c>
      <c r="U54" s="54">
        <v>0.44</v>
      </c>
      <c r="V54" s="54">
        <v>6.63</v>
      </c>
      <c r="W54" s="54" t="s">
        <v>1382</v>
      </c>
      <c r="X54" s="54" t="s">
        <v>912</v>
      </c>
      <c r="Y54" s="54">
        <v>8</v>
      </c>
      <c r="Z54" s="54">
        <v>0.3</v>
      </c>
      <c r="AA54" s="54">
        <v>2.35</v>
      </c>
      <c r="AB54" s="54" t="s">
        <v>1383</v>
      </c>
      <c r="AC54" s="54" t="s">
        <v>914</v>
      </c>
      <c r="AD54" s="54">
        <v>24</v>
      </c>
      <c r="AE54" s="54">
        <v>0.5</v>
      </c>
      <c r="AF54" s="54">
        <v>11.92</v>
      </c>
      <c r="AG54" s="54" t="s">
        <v>1383</v>
      </c>
    </row>
    <row r="55" spans="1:33" x14ac:dyDescent="0.25">
      <c r="A55" s="54" t="str">
        <f t="shared" si="0"/>
        <v>0961</v>
      </c>
      <c r="B55" s="54" t="s">
        <v>1380</v>
      </c>
      <c r="C55" s="54" t="s">
        <v>1075</v>
      </c>
      <c r="D55" s="54">
        <f t="shared" si="1"/>
        <v>80</v>
      </c>
      <c r="E55" s="54">
        <v>66</v>
      </c>
      <c r="F55" s="54">
        <v>49</v>
      </c>
      <c r="G55" s="54">
        <v>32.340000000000003</v>
      </c>
      <c r="H55" s="54">
        <v>77</v>
      </c>
      <c r="I55" s="54">
        <v>3</v>
      </c>
      <c r="J55" s="54">
        <v>0</v>
      </c>
      <c r="K55" s="54">
        <v>0.96</v>
      </c>
      <c r="L55" s="54">
        <v>0.04</v>
      </c>
      <c r="M55" s="54">
        <v>0</v>
      </c>
      <c r="N55" s="54" t="s">
        <v>913</v>
      </c>
      <c r="O55" s="54">
        <v>19</v>
      </c>
      <c r="P55" s="54">
        <v>0.47</v>
      </c>
      <c r="Q55" s="54">
        <v>9</v>
      </c>
      <c r="R55" s="54" t="s">
        <v>1381</v>
      </c>
      <c r="S55" s="54" t="s">
        <v>915</v>
      </c>
      <c r="T55" s="54">
        <v>15</v>
      </c>
      <c r="U55" s="54">
        <v>0.48</v>
      </c>
      <c r="V55" s="54">
        <v>7.21</v>
      </c>
      <c r="W55" s="54" t="s">
        <v>1382</v>
      </c>
      <c r="X55" s="54" t="s">
        <v>912</v>
      </c>
      <c r="Y55" s="54">
        <v>8</v>
      </c>
      <c r="Z55" s="54">
        <v>0.37</v>
      </c>
      <c r="AA55" s="54">
        <v>2.93</v>
      </c>
      <c r="AB55" s="54" t="s">
        <v>1383</v>
      </c>
      <c r="AC55" s="54" t="s">
        <v>914</v>
      </c>
      <c r="AD55" s="54">
        <v>24</v>
      </c>
      <c r="AE55" s="54">
        <v>0.55000000000000004</v>
      </c>
      <c r="AF55" s="54">
        <v>13.2</v>
      </c>
      <c r="AG55" s="54" t="s">
        <v>1383</v>
      </c>
    </row>
    <row r="56" spans="1:33" x14ac:dyDescent="0.25">
      <c r="A56" s="54" t="str">
        <f t="shared" si="0"/>
        <v>1001</v>
      </c>
      <c r="B56" s="54" t="s">
        <v>1380</v>
      </c>
      <c r="C56" s="54" t="s">
        <v>1076</v>
      </c>
      <c r="D56" s="54">
        <f t="shared" si="1"/>
        <v>159</v>
      </c>
      <c r="E56" s="54">
        <v>66</v>
      </c>
      <c r="F56" s="54">
        <v>36.380000000000003</v>
      </c>
      <c r="G56" s="54">
        <v>24.01</v>
      </c>
      <c r="H56" s="54">
        <v>154</v>
      </c>
      <c r="I56" s="54">
        <v>5</v>
      </c>
      <c r="J56" s="54">
        <v>0</v>
      </c>
      <c r="K56" s="54">
        <v>0.97</v>
      </c>
      <c r="L56" s="54">
        <v>0.03</v>
      </c>
      <c r="M56" s="54">
        <v>0</v>
      </c>
      <c r="N56" s="54" t="s">
        <v>913</v>
      </c>
      <c r="O56" s="54">
        <v>19</v>
      </c>
      <c r="P56" s="54">
        <v>0.36</v>
      </c>
      <c r="Q56" s="54">
        <v>6.9</v>
      </c>
      <c r="R56" s="54" t="s">
        <v>1381</v>
      </c>
      <c r="S56" s="54" t="s">
        <v>915</v>
      </c>
      <c r="T56" s="54">
        <v>15</v>
      </c>
      <c r="U56" s="54">
        <v>0.34</v>
      </c>
      <c r="V56" s="54">
        <v>5.15</v>
      </c>
      <c r="W56" s="54" t="s">
        <v>1382</v>
      </c>
      <c r="X56" s="54" t="s">
        <v>912</v>
      </c>
      <c r="Y56" s="54">
        <v>8</v>
      </c>
      <c r="Z56" s="54">
        <v>0.33</v>
      </c>
      <c r="AA56" s="54">
        <v>2.62</v>
      </c>
      <c r="AB56" s="54" t="s">
        <v>1383</v>
      </c>
      <c r="AC56" s="54" t="s">
        <v>914</v>
      </c>
      <c r="AD56" s="54">
        <v>24</v>
      </c>
      <c r="AE56" s="54">
        <v>0.39</v>
      </c>
      <c r="AF56" s="54">
        <v>9.35</v>
      </c>
      <c r="AG56" s="54" t="s">
        <v>1383</v>
      </c>
    </row>
    <row r="57" spans="1:33" x14ac:dyDescent="0.25">
      <c r="A57" s="54" t="str">
        <f t="shared" si="0"/>
        <v>1010</v>
      </c>
      <c r="B57" s="54" t="s">
        <v>1380</v>
      </c>
      <c r="C57" s="54" t="s">
        <v>1077</v>
      </c>
      <c r="D57" s="54">
        <f t="shared" si="1"/>
        <v>161</v>
      </c>
      <c r="E57" s="54">
        <v>66</v>
      </c>
      <c r="F57" s="54">
        <v>52.81</v>
      </c>
      <c r="G57" s="54">
        <v>34.86</v>
      </c>
      <c r="H57" s="54">
        <v>151</v>
      </c>
      <c r="I57" s="54">
        <v>10</v>
      </c>
      <c r="J57" s="54">
        <v>0</v>
      </c>
      <c r="K57" s="54">
        <v>0.94</v>
      </c>
      <c r="L57" s="54">
        <v>0.06</v>
      </c>
      <c r="M57" s="54">
        <v>0</v>
      </c>
      <c r="N57" s="54" t="s">
        <v>913</v>
      </c>
      <c r="O57" s="54">
        <v>19</v>
      </c>
      <c r="P57" s="54">
        <v>0.49</v>
      </c>
      <c r="Q57" s="54">
        <v>9.4</v>
      </c>
      <c r="R57" s="54" t="s">
        <v>1381</v>
      </c>
      <c r="S57" s="54" t="s">
        <v>915</v>
      </c>
      <c r="T57" s="54">
        <v>15</v>
      </c>
      <c r="U57" s="54">
        <v>0.53</v>
      </c>
      <c r="V57" s="54">
        <v>7.94</v>
      </c>
      <c r="W57" s="54" t="s">
        <v>1382</v>
      </c>
      <c r="X57" s="54" t="s">
        <v>912</v>
      </c>
      <c r="Y57" s="54">
        <v>8</v>
      </c>
      <c r="Z57" s="54">
        <v>0.41</v>
      </c>
      <c r="AA57" s="54">
        <v>3.3</v>
      </c>
      <c r="AB57" s="54" t="s">
        <v>1383</v>
      </c>
      <c r="AC57" s="54" t="s">
        <v>914</v>
      </c>
      <c r="AD57" s="54">
        <v>24</v>
      </c>
      <c r="AE57" s="54">
        <v>0.59</v>
      </c>
      <c r="AF57" s="54">
        <v>14.22</v>
      </c>
      <c r="AG57" s="54" t="s">
        <v>1383</v>
      </c>
    </row>
    <row r="58" spans="1:33" x14ac:dyDescent="0.25">
      <c r="A58" s="54" t="str">
        <f t="shared" si="0"/>
        <v>1014</v>
      </c>
      <c r="B58" s="54" t="s">
        <v>1380</v>
      </c>
      <c r="C58" s="54" t="s">
        <v>1078</v>
      </c>
      <c r="D58" s="54">
        <f t="shared" si="1"/>
        <v>65</v>
      </c>
      <c r="E58" s="54">
        <v>66</v>
      </c>
      <c r="F58" s="54">
        <v>55.55</v>
      </c>
      <c r="G58" s="54">
        <v>36.659999999999997</v>
      </c>
      <c r="H58" s="54">
        <v>58</v>
      </c>
      <c r="I58" s="54">
        <v>7</v>
      </c>
      <c r="J58" s="54">
        <v>0</v>
      </c>
      <c r="K58" s="54">
        <v>0.89</v>
      </c>
      <c r="L58" s="54">
        <v>0.11</v>
      </c>
      <c r="M58" s="54">
        <v>0</v>
      </c>
      <c r="N58" s="54" t="s">
        <v>913</v>
      </c>
      <c r="O58" s="54">
        <v>19</v>
      </c>
      <c r="P58" s="54">
        <v>0.5</v>
      </c>
      <c r="Q58" s="54">
        <v>9.4600000000000009</v>
      </c>
      <c r="R58" s="54" t="s">
        <v>1381</v>
      </c>
      <c r="S58" s="54" t="s">
        <v>915</v>
      </c>
      <c r="T58" s="54">
        <v>15</v>
      </c>
      <c r="U58" s="54">
        <v>0.52</v>
      </c>
      <c r="V58" s="54">
        <v>7.77</v>
      </c>
      <c r="W58" s="54" t="s">
        <v>1382</v>
      </c>
      <c r="X58" s="54" t="s">
        <v>912</v>
      </c>
      <c r="Y58" s="54">
        <v>8</v>
      </c>
      <c r="Z58" s="54">
        <v>0.46</v>
      </c>
      <c r="AA58" s="54">
        <v>3.68</v>
      </c>
      <c r="AB58" s="54" t="s">
        <v>1383</v>
      </c>
      <c r="AC58" s="54" t="s">
        <v>914</v>
      </c>
      <c r="AD58" s="54">
        <v>24</v>
      </c>
      <c r="AE58" s="54">
        <v>0.66</v>
      </c>
      <c r="AF58" s="54">
        <v>15.75</v>
      </c>
      <c r="AG58" s="54" t="s">
        <v>1383</v>
      </c>
    </row>
    <row r="59" spans="1:33" x14ac:dyDescent="0.25">
      <c r="A59" s="54" t="str">
        <f t="shared" si="0"/>
        <v>1017</v>
      </c>
      <c r="B59" s="54" t="s">
        <v>1380</v>
      </c>
      <c r="C59" s="54" t="s">
        <v>1079</v>
      </c>
      <c r="D59" s="54">
        <f t="shared" si="1"/>
        <v>25</v>
      </c>
      <c r="E59" s="54">
        <v>66</v>
      </c>
      <c r="F59" s="54">
        <v>49.21</v>
      </c>
      <c r="G59" s="54">
        <v>32.479999999999997</v>
      </c>
      <c r="H59" s="54">
        <v>25</v>
      </c>
      <c r="I59" s="54">
        <v>0</v>
      </c>
      <c r="J59" s="54">
        <v>0</v>
      </c>
      <c r="K59" s="54">
        <v>1</v>
      </c>
      <c r="L59" s="54">
        <v>0</v>
      </c>
      <c r="M59" s="54">
        <v>0</v>
      </c>
      <c r="N59" s="54" t="s">
        <v>913</v>
      </c>
      <c r="O59" s="54">
        <v>19</v>
      </c>
      <c r="P59" s="54">
        <v>0.48</v>
      </c>
      <c r="Q59" s="54">
        <v>9.08</v>
      </c>
      <c r="R59" s="54" t="s">
        <v>1381</v>
      </c>
      <c r="S59" s="54" t="s">
        <v>915</v>
      </c>
      <c r="T59" s="54">
        <v>15</v>
      </c>
      <c r="U59" s="54">
        <v>0.48</v>
      </c>
      <c r="V59" s="54">
        <v>7.16</v>
      </c>
      <c r="W59" s="54" t="s">
        <v>1382</v>
      </c>
      <c r="X59" s="54" t="s">
        <v>912</v>
      </c>
      <c r="Y59" s="54">
        <v>8</v>
      </c>
      <c r="Z59" s="54">
        <v>0.4</v>
      </c>
      <c r="AA59" s="54">
        <v>3.16</v>
      </c>
      <c r="AB59" s="54" t="s">
        <v>1383</v>
      </c>
      <c r="AC59" s="54" t="s">
        <v>914</v>
      </c>
      <c r="AD59" s="54">
        <v>24</v>
      </c>
      <c r="AE59" s="54">
        <v>0.55000000000000004</v>
      </c>
      <c r="AF59" s="54">
        <v>13.08</v>
      </c>
      <c r="AG59" s="54" t="s">
        <v>1383</v>
      </c>
    </row>
    <row r="60" spans="1:33" x14ac:dyDescent="0.25">
      <c r="A60" s="54" t="str">
        <f t="shared" si="0"/>
        <v>1020</v>
      </c>
      <c r="B60" s="54" t="s">
        <v>1380</v>
      </c>
      <c r="C60" s="54" t="s">
        <v>1080</v>
      </c>
      <c r="D60" s="54">
        <f t="shared" si="1"/>
        <v>103</v>
      </c>
      <c r="E60" s="54">
        <v>66</v>
      </c>
      <c r="F60" s="54">
        <v>49.96</v>
      </c>
      <c r="G60" s="54">
        <v>32.97</v>
      </c>
      <c r="H60" s="54">
        <v>95</v>
      </c>
      <c r="I60" s="54">
        <v>8</v>
      </c>
      <c r="J60" s="54">
        <v>0</v>
      </c>
      <c r="K60" s="54">
        <v>0.92</v>
      </c>
      <c r="L60" s="54">
        <v>0.08</v>
      </c>
      <c r="M60" s="54">
        <v>0</v>
      </c>
      <c r="N60" s="54" t="s">
        <v>913</v>
      </c>
      <c r="O60" s="54">
        <v>19</v>
      </c>
      <c r="P60" s="54">
        <v>0.45</v>
      </c>
      <c r="Q60" s="54">
        <v>8.4700000000000006</v>
      </c>
      <c r="R60" s="54" t="s">
        <v>1381</v>
      </c>
      <c r="S60" s="54" t="s">
        <v>915</v>
      </c>
      <c r="T60" s="54">
        <v>15</v>
      </c>
      <c r="U60" s="54">
        <v>0.51</v>
      </c>
      <c r="V60" s="54">
        <v>7.59</v>
      </c>
      <c r="W60" s="54" t="s">
        <v>1382</v>
      </c>
      <c r="X60" s="54" t="s">
        <v>912</v>
      </c>
      <c r="Y60" s="54">
        <v>8</v>
      </c>
      <c r="Z60" s="54">
        <v>0.36</v>
      </c>
      <c r="AA60" s="54">
        <v>2.85</v>
      </c>
      <c r="AB60" s="54" t="s">
        <v>1383</v>
      </c>
      <c r="AC60" s="54" t="s">
        <v>914</v>
      </c>
      <c r="AD60" s="54">
        <v>24</v>
      </c>
      <c r="AE60" s="54">
        <v>0.59</v>
      </c>
      <c r="AF60" s="54">
        <v>14.06</v>
      </c>
      <c r="AG60" s="54" t="s">
        <v>1383</v>
      </c>
    </row>
    <row r="61" spans="1:33" x14ac:dyDescent="0.25">
      <c r="A61" s="54" t="str">
        <f t="shared" si="0"/>
        <v>1041</v>
      </c>
      <c r="B61" s="54" t="s">
        <v>1380</v>
      </c>
      <c r="C61" s="54" t="s">
        <v>1081</v>
      </c>
      <c r="D61" s="54">
        <f t="shared" si="1"/>
        <v>136</v>
      </c>
      <c r="E61" s="54">
        <v>66</v>
      </c>
      <c r="F61" s="54">
        <v>45.94</v>
      </c>
      <c r="G61" s="54">
        <v>30.32</v>
      </c>
      <c r="H61" s="54">
        <v>112</v>
      </c>
      <c r="I61" s="54">
        <v>24</v>
      </c>
      <c r="J61" s="54">
        <v>0</v>
      </c>
      <c r="K61" s="54">
        <v>0.82</v>
      </c>
      <c r="L61" s="54">
        <v>0.18</v>
      </c>
      <c r="M61" s="54">
        <v>0</v>
      </c>
      <c r="N61" s="54" t="s">
        <v>913</v>
      </c>
      <c r="O61" s="54">
        <v>19</v>
      </c>
      <c r="P61" s="54">
        <v>0.44</v>
      </c>
      <c r="Q61" s="54">
        <v>8.32</v>
      </c>
      <c r="R61" s="54" t="s">
        <v>1381</v>
      </c>
      <c r="S61" s="54" t="s">
        <v>915</v>
      </c>
      <c r="T61" s="54">
        <v>15</v>
      </c>
      <c r="U61" s="54">
        <v>0.45</v>
      </c>
      <c r="V61" s="54">
        <v>6.71</v>
      </c>
      <c r="W61" s="54" t="s">
        <v>1382</v>
      </c>
      <c r="X61" s="54" t="s">
        <v>912</v>
      </c>
      <c r="Y61" s="54">
        <v>8</v>
      </c>
      <c r="Z61" s="54">
        <v>0.4</v>
      </c>
      <c r="AA61" s="54">
        <v>3.15</v>
      </c>
      <c r="AB61" s="54" t="s">
        <v>1383</v>
      </c>
      <c r="AC61" s="54" t="s">
        <v>914</v>
      </c>
      <c r="AD61" s="54">
        <v>24</v>
      </c>
      <c r="AE61" s="54">
        <v>0.51</v>
      </c>
      <c r="AF61" s="54">
        <v>12.15</v>
      </c>
      <c r="AG61" s="54" t="s">
        <v>1383</v>
      </c>
    </row>
    <row r="62" spans="1:33" x14ac:dyDescent="0.25">
      <c r="A62" s="54" t="str">
        <f t="shared" si="0"/>
        <v>1081</v>
      </c>
      <c r="B62" s="54" t="s">
        <v>1380</v>
      </c>
      <c r="C62" s="54" t="s">
        <v>1082</v>
      </c>
      <c r="D62" s="54">
        <f t="shared" si="1"/>
        <v>59</v>
      </c>
      <c r="E62" s="54">
        <v>66</v>
      </c>
      <c r="F62" s="54">
        <v>44.5</v>
      </c>
      <c r="G62" s="54">
        <v>29.37</v>
      </c>
      <c r="H62" s="54">
        <v>57</v>
      </c>
      <c r="I62" s="54">
        <v>2</v>
      </c>
      <c r="J62" s="54">
        <v>0</v>
      </c>
      <c r="K62" s="54">
        <v>0.97</v>
      </c>
      <c r="L62" s="54">
        <v>0.03</v>
      </c>
      <c r="M62" s="54">
        <v>0</v>
      </c>
      <c r="N62" s="54" t="s">
        <v>913</v>
      </c>
      <c r="O62" s="54">
        <v>19</v>
      </c>
      <c r="P62" s="54">
        <v>0.42</v>
      </c>
      <c r="Q62" s="54">
        <v>8</v>
      </c>
      <c r="R62" s="54" t="s">
        <v>1381</v>
      </c>
      <c r="S62" s="54" t="s">
        <v>915</v>
      </c>
      <c r="T62" s="54">
        <v>15</v>
      </c>
      <c r="U62" s="54">
        <v>0.46</v>
      </c>
      <c r="V62" s="54">
        <v>6.9</v>
      </c>
      <c r="W62" s="54" t="s">
        <v>1382</v>
      </c>
      <c r="X62" s="54" t="s">
        <v>912</v>
      </c>
      <c r="Y62" s="54">
        <v>8</v>
      </c>
      <c r="Z62" s="54">
        <v>0.31</v>
      </c>
      <c r="AA62" s="54">
        <v>2.46</v>
      </c>
      <c r="AB62" s="54" t="s">
        <v>1383</v>
      </c>
      <c r="AC62" s="54" t="s">
        <v>914</v>
      </c>
      <c r="AD62" s="54">
        <v>24</v>
      </c>
      <c r="AE62" s="54">
        <v>0.5</v>
      </c>
      <c r="AF62" s="54">
        <v>12.02</v>
      </c>
      <c r="AG62" s="54" t="s">
        <v>1383</v>
      </c>
    </row>
    <row r="63" spans="1:33" x14ac:dyDescent="0.25">
      <c r="A63" s="54" t="str">
        <f t="shared" si="0"/>
        <v>1121</v>
      </c>
      <c r="B63" s="54" t="s">
        <v>1380</v>
      </c>
      <c r="C63" s="54" t="s">
        <v>1083</v>
      </c>
      <c r="D63" s="54">
        <f t="shared" si="1"/>
        <v>163</v>
      </c>
      <c r="E63" s="54">
        <v>66</v>
      </c>
      <c r="F63" s="54">
        <v>50.52</v>
      </c>
      <c r="G63" s="54">
        <v>33.340000000000003</v>
      </c>
      <c r="H63" s="54">
        <v>141</v>
      </c>
      <c r="I63" s="54">
        <v>22</v>
      </c>
      <c r="J63" s="54">
        <v>0</v>
      </c>
      <c r="K63" s="54">
        <v>0.87</v>
      </c>
      <c r="L63" s="54">
        <v>0.13</v>
      </c>
      <c r="M63" s="54">
        <v>0</v>
      </c>
      <c r="N63" s="54" t="s">
        <v>913</v>
      </c>
      <c r="O63" s="54">
        <v>19</v>
      </c>
      <c r="P63" s="54">
        <v>0.47</v>
      </c>
      <c r="Q63" s="54">
        <v>8.92</v>
      </c>
      <c r="R63" s="54" t="s">
        <v>1381</v>
      </c>
      <c r="S63" s="54" t="s">
        <v>915</v>
      </c>
      <c r="T63" s="54">
        <v>15</v>
      </c>
      <c r="U63" s="54">
        <v>0.5</v>
      </c>
      <c r="V63" s="54">
        <v>7.45</v>
      </c>
      <c r="W63" s="54" t="s">
        <v>1382</v>
      </c>
      <c r="X63" s="54" t="s">
        <v>912</v>
      </c>
      <c r="Y63" s="54">
        <v>8</v>
      </c>
      <c r="Z63" s="54">
        <v>0.4</v>
      </c>
      <c r="AA63" s="54">
        <v>3.18</v>
      </c>
      <c r="AB63" s="54" t="s">
        <v>1383</v>
      </c>
      <c r="AC63" s="54" t="s">
        <v>914</v>
      </c>
      <c r="AD63" s="54">
        <v>24</v>
      </c>
      <c r="AE63" s="54">
        <v>0.57999999999999996</v>
      </c>
      <c r="AF63" s="54">
        <v>13.8</v>
      </c>
      <c r="AG63" s="54" t="s">
        <v>1383</v>
      </c>
    </row>
    <row r="64" spans="1:33" x14ac:dyDescent="0.25">
      <c r="A64" s="54" t="str">
        <f t="shared" si="0"/>
        <v>1161</v>
      </c>
      <c r="B64" s="54" t="s">
        <v>1380</v>
      </c>
      <c r="C64" s="54" t="s">
        <v>1084</v>
      </c>
      <c r="D64" s="54">
        <f t="shared" si="1"/>
        <v>68</v>
      </c>
      <c r="E64" s="54">
        <v>66</v>
      </c>
      <c r="F64" s="54">
        <v>41.51</v>
      </c>
      <c r="G64" s="54">
        <v>27.4</v>
      </c>
      <c r="H64" s="54">
        <v>66</v>
      </c>
      <c r="I64" s="54">
        <v>2</v>
      </c>
      <c r="J64" s="54">
        <v>0</v>
      </c>
      <c r="K64" s="54">
        <v>0.97</v>
      </c>
      <c r="L64" s="54">
        <v>0.03</v>
      </c>
      <c r="M64" s="54">
        <v>0</v>
      </c>
      <c r="N64" s="54" t="s">
        <v>913</v>
      </c>
      <c r="O64" s="54">
        <v>19</v>
      </c>
      <c r="P64" s="54">
        <v>0.42</v>
      </c>
      <c r="Q64" s="54">
        <v>8</v>
      </c>
      <c r="R64" s="54" t="s">
        <v>1381</v>
      </c>
      <c r="S64" s="54" t="s">
        <v>915</v>
      </c>
      <c r="T64" s="54">
        <v>15</v>
      </c>
      <c r="U64" s="54">
        <v>0.33</v>
      </c>
      <c r="V64" s="54">
        <v>4.91</v>
      </c>
      <c r="W64" s="54" t="s">
        <v>1382</v>
      </c>
      <c r="X64" s="54" t="s">
        <v>912</v>
      </c>
      <c r="Y64" s="54">
        <v>8</v>
      </c>
      <c r="Z64" s="54">
        <v>0.36</v>
      </c>
      <c r="AA64" s="54">
        <v>2.9</v>
      </c>
      <c r="AB64" s="54" t="s">
        <v>1383</v>
      </c>
      <c r="AC64" s="54" t="s">
        <v>914</v>
      </c>
      <c r="AD64" s="54">
        <v>24</v>
      </c>
      <c r="AE64" s="54">
        <v>0.48</v>
      </c>
      <c r="AF64" s="54">
        <v>11.59</v>
      </c>
      <c r="AG64" s="54" t="s">
        <v>1383</v>
      </c>
    </row>
    <row r="65" spans="1:33" x14ac:dyDescent="0.25">
      <c r="A65" s="54" t="str">
        <f t="shared" si="0"/>
        <v>1241</v>
      </c>
      <c r="B65" s="54" t="s">
        <v>1380</v>
      </c>
      <c r="C65" s="54" t="s">
        <v>1085</v>
      </c>
      <c r="D65" s="54">
        <f t="shared" si="1"/>
        <v>142</v>
      </c>
      <c r="E65" s="54">
        <v>66</v>
      </c>
      <c r="F65" s="54">
        <v>49.03</v>
      </c>
      <c r="G65" s="54">
        <v>32.36</v>
      </c>
      <c r="H65" s="54">
        <v>129</v>
      </c>
      <c r="I65" s="54">
        <v>13</v>
      </c>
      <c r="J65" s="54">
        <v>0</v>
      </c>
      <c r="K65" s="54">
        <v>0.91</v>
      </c>
      <c r="L65" s="54">
        <v>0.09</v>
      </c>
      <c r="M65" s="54">
        <v>0</v>
      </c>
      <c r="N65" s="54" t="s">
        <v>913</v>
      </c>
      <c r="O65" s="54">
        <v>19</v>
      </c>
      <c r="P65" s="54">
        <v>0.45</v>
      </c>
      <c r="Q65" s="54">
        <v>8.5299999999999994</v>
      </c>
      <c r="R65" s="54" t="s">
        <v>1381</v>
      </c>
      <c r="S65" s="54" t="s">
        <v>915</v>
      </c>
      <c r="T65" s="54">
        <v>15</v>
      </c>
      <c r="U65" s="54">
        <v>0.47</v>
      </c>
      <c r="V65" s="54">
        <v>7.03</v>
      </c>
      <c r="W65" s="54" t="s">
        <v>1382</v>
      </c>
      <c r="X65" s="54" t="s">
        <v>912</v>
      </c>
      <c r="Y65" s="54">
        <v>8</v>
      </c>
      <c r="Z65" s="54">
        <v>0.42</v>
      </c>
      <c r="AA65" s="54">
        <v>3.32</v>
      </c>
      <c r="AB65" s="54" t="s">
        <v>1383</v>
      </c>
      <c r="AC65" s="54" t="s">
        <v>914</v>
      </c>
      <c r="AD65" s="54">
        <v>24</v>
      </c>
      <c r="AE65" s="54">
        <v>0.56000000000000005</v>
      </c>
      <c r="AF65" s="54">
        <v>13.49</v>
      </c>
      <c r="AG65" s="54" t="s">
        <v>1383</v>
      </c>
    </row>
    <row r="66" spans="1:33" x14ac:dyDescent="0.25">
      <c r="A66" s="54" t="str">
        <f t="shared" si="0"/>
        <v>1281</v>
      </c>
      <c r="B66" s="54" t="s">
        <v>1380</v>
      </c>
      <c r="C66" s="54" t="s">
        <v>1086</v>
      </c>
      <c r="D66" s="54">
        <f t="shared" si="1"/>
        <v>36</v>
      </c>
      <c r="E66" s="54">
        <v>66</v>
      </c>
      <c r="F66" s="54">
        <v>47.31</v>
      </c>
      <c r="G66" s="54">
        <v>31.22</v>
      </c>
      <c r="H66" s="54">
        <v>32</v>
      </c>
      <c r="I66" s="54">
        <v>4</v>
      </c>
      <c r="J66" s="54">
        <v>0</v>
      </c>
      <c r="K66" s="54">
        <v>0.89</v>
      </c>
      <c r="L66" s="54">
        <v>0.11</v>
      </c>
      <c r="M66" s="54">
        <v>0</v>
      </c>
      <c r="N66" s="54" t="s">
        <v>913</v>
      </c>
      <c r="O66" s="54">
        <v>19</v>
      </c>
      <c r="P66" s="54">
        <v>0.45</v>
      </c>
      <c r="Q66" s="54">
        <v>8.4700000000000006</v>
      </c>
      <c r="R66" s="54" t="s">
        <v>1381</v>
      </c>
      <c r="S66" s="54" t="s">
        <v>915</v>
      </c>
      <c r="T66" s="54">
        <v>15</v>
      </c>
      <c r="U66" s="54">
        <v>0.46</v>
      </c>
      <c r="V66" s="54">
        <v>6.86</v>
      </c>
      <c r="W66" s="54" t="s">
        <v>1382</v>
      </c>
      <c r="X66" s="54" t="s">
        <v>912</v>
      </c>
      <c r="Y66" s="54">
        <v>8</v>
      </c>
      <c r="Z66" s="54">
        <v>0.39</v>
      </c>
      <c r="AA66" s="54">
        <v>3.11</v>
      </c>
      <c r="AB66" s="54" t="s">
        <v>1383</v>
      </c>
      <c r="AC66" s="54" t="s">
        <v>914</v>
      </c>
      <c r="AD66" s="54">
        <v>24</v>
      </c>
      <c r="AE66" s="54">
        <v>0.53</v>
      </c>
      <c r="AF66" s="54">
        <v>12.78</v>
      </c>
      <c r="AG66" s="54" t="s">
        <v>1383</v>
      </c>
    </row>
    <row r="67" spans="1:33" x14ac:dyDescent="0.25">
      <c r="A67" s="54" t="str">
        <f t="shared" si="0"/>
        <v>1331</v>
      </c>
      <c r="B67" s="54" t="s">
        <v>1380</v>
      </c>
      <c r="C67" s="54" t="s">
        <v>1087</v>
      </c>
      <c r="D67" s="54">
        <f t="shared" si="1"/>
        <v>164</v>
      </c>
      <c r="E67" s="54">
        <v>66</v>
      </c>
      <c r="F67" s="54">
        <v>50.8</v>
      </c>
      <c r="G67" s="54">
        <v>33.53</v>
      </c>
      <c r="H67" s="54">
        <v>149</v>
      </c>
      <c r="I67" s="54">
        <v>15</v>
      </c>
      <c r="J67" s="54">
        <v>0</v>
      </c>
      <c r="K67" s="54">
        <v>0.91</v>
      </c>
      <c r="L67" s="54">
        <v>0.09</v>
      </c>
      <c r="M67" s="54">
        <v>0</v>
      </c>
      <c r="N67" s="54" t="s">
        <v>913</v>
      </c>
      <c r="O67" s="54">
        <v>19</v>
      </c>
      <c r="P67" s="54">
        <v>0.48</v>
      </c>
      <c r="Q67" s="54">
        <v>9.07</v>
      </c>
      <c r="R67" s="54" t="s">
        <v>1381</v>
      </c>
      <c r="S67" s="54" t="s">
        <v>915</v>
      </c>
      <c r="T67" s="54">
        <v>15</v>
      </c>
      <c r="U67" s="54">
        <v>0.52</v>
      </c>
      <c r="V67" s="54">
        <v>7.75</v>
      </c>
      <c r="W67" s="54" t="s">
        <v>1382</v>
      </c>
      <c r="X67" s="54" t="s">
        <v>912</v>
      </c>
      <c r="Y67" s="54">
        <v>8</v>
      </c>
      <c r="Z67" s="54">
        <v>0.42</v>
      </c>
      <c r="AA67" s="54">
        <v>3.37</v>
      </c>
      <c r="AB67" s="54" t="s">
        <v>1383</v>
      </c>
      <c r="AC67" s="54" t="s">
        <v>914</v>
      </c>
      <c r="AD67" s="54">
        <v>24</v>
      </c>
      <c r="AE67" s="54">
        <v>0.56000000000000005</v>
      </c>
      <c r="AF67" s="54">
        <v>13.34</v>
      </c>
      <c r="AG67" s="54" t="s">
        <v>1383</v>
      </c>
    </row>
    <row r="68" spans="1:33" x14ac:dyDescent="0.25">
      <c r="A68" s="54" t="str">
        <f t="shared" ref="A68:A131" si="2">LEFT(C68,4)</f>
        <v>1361</v>
      </c>
      <c r="B68" s="54" t="s">
        <v>1380</v>
      </c>
      <c r="C68" s="54" t="s">
        <v>1088</v>
      </c>
      <c r="D68" s="54">
        <f t="shared" ref="D68:D131" si="3">SUM(H68:J68)</f>
        <v>37</v>
      </c>
      <c r="E68" s="54">
        <v>66</v>
      </c>
      <c r="F68" s="54">
        <v>43.69</v>
      </c>
      <c r="G68" s="54">
        <v>28.84</v>
      </c>
      <c r="H68" s="54">
        <v>37</v>
      </c>
      <c r="I68" s="54">
        <v>0</v>
      </c>
      <c r="J68" s="54">
        <v>0</v>
      </c>
      <c r="K68" s="54">
        <v>1</v>
      </c>
      <c r="L68" s="54">
        <v>0</v>
      </c>
      <c r="M68" s="54">
        <v>0</v>
      </c>
      <c r="N68" s="54" t="s">
        <v>913</v>
      </c>
      <c r="O68" s="54">
        <v>19</v>
      </c>
      <c r="P68" s="54">
        <v>0.4</v>
      </c>
      <c r="Q68" s="54">
        <v>7.51</v>
      </c>
      <c r="R68" s="54" t="s">
        <v>1381</v>
      </c>
      <c r="S68" s="54" t="s">
        <v>915</v>
      </c>
      <c r="T68" s="54">
        <v>15</v>
      </c>
      <c r="U68" s="54">
        <v>0.42</v>
      </c>
      <c r="V68" s="54">
        <v>6.32</v>
      </c>
      <c r="W68" s="54" t="s">
        <v>1382</v>
      </c>
      <c r="X68" s="54" t="s">
        <v>912</v>
      </c>
      <c r="Y68" s="54">
        <v>8</v>
      </c>
      <c r="Z68" s="54">
        <v>0.3</v>
      </c>
      <c r="AA68" s="54">
        <v>2.41</v>
      </c>
      <c r="AB68" s="54" t="s">
        <v>1383</v>
      </c>
      <c r="AC68" s="54" t="s">
        <v>914</v>
      </c>
      <c r="AD68" s="54">
        <v>24</v>
      </c>
      <c r="AE68" s="54">
        <v>0.53</v>
      </c>
      <c r="AF68" s="54">
        <v>12.59</v>
      </c>
      <c r="AG68" s="54" t="s">
        <v>1383</v>
      </c>
    </row>
    <row r="69" spans="1:33" x14ac:dyDescent="0.25">
      <c r="A69" s="54" t="str">
        <f t="shared" si="2"/>
        <v>1371</v>
      </c>
      <c r="B69" s="54" t="s">
        <v>1380</v>
      </c>
      <c r="C69" s="54" t="s">
        <v>1089</v>
      </c>
      <c r="D69" s="54">
        <f t="shared" si="3"/>
        <v>158</v>
      </c>
      <c r="E69" s="54">
        <v>66</v>
      </c>
      <c r="F69" s="54">
        <v>49.71</v>
      </c>
      <c r="G69" s="54">
        <v>32.81</v>
      </c>
      <c r="H69" s="54">
        <v>137</v>
      </c>
      <c r="I69" s="54">
        <v>21</v>
      </c>
      <c r="J69" s="54">
        <v>0</v>
      </c>
      <c r="K69" s="54">
        <v>0.87</v>
      </c>
      <c r="L69" s="54">
        <v>0.13</v>
      </c>
      <c r="M69" s="54">
        <v>0</v>
      </c>
      <c r="N69" s="54" t="s">
        <v>913</v>
      </c>
      <c r="O69" s="54">
        <v>19</v>
      </c>
      <c r="P69" s="54">
        <v>0.48</v>
      </c>
      <c r="Q69" s="54">
        <v>9.0299999999999994</v>
      </c>
      <c r="R69" s="54" t="s">
        <v>1381</v>
      </c>
      <c r="S69" s="54" t="s">
        <v>915</v>
      </c>
      <c r="T69" s="54">
        <v>15</v>
      </c>
      <c r="U69" s="54">
        <v>0.49</v>
      </c>
      <c r="V69" s="54">
        <v>7.28</v>
      </c>
      <c r="W69" s="54" t="s">
        <v>1382</v>
      </c>
      <c r="X69" s="54" t="s">
        <v>912</v>
      </c>
      <c r="Y69" s="54">
        <v>8</v>
      </c>
      <c r="Z69" s="54">
        <v>0.35</v>
      </c>
      <c r="AA69" s="54">
        <v>2.81</v>
      </c>
      <c r="AB69" s="54" t="s">
        <v>1383</v>
      </c>
      <c r="AC69" s="54" t="s">
        <v>914</v>
      </c>
      <c r="AD69" s="54">
        <v>24</v>
      </c>
      <c r="AE69" s="54">
        <v>0.56999999999999995</v>
      </c>
      <c r="AF69" s="54">
        <v>13.69</v>
      </c>
      <c r="AG69" s="54" t="s">
        <v>1383</v>
      </c>
    </row>
    <row r="70" spans="1:33" x14ac:dyDescent="0.25">
      <c r="A70" s="54" t="str">
        <f t="shared" si="2"/>
        <v>1401</v>
      </c>
      <c r="B70" s="54" t="s">
        <v>1380</v>
      </c>
      <c r="C70" s="54" t="s">
        <v>1090</v>
      </c>
      <c r="D70" s="54">
        <f t="shared" si="3"/>
        <v>28</v>
      </c>
      <c r="E70" s="54">
        <v>66</v>
      </c>
      <c r="F70" s="54">
        <v>40.69</v>
      </c>
      <c r="G70" s="54">
        <v>26.86</v>
      </c>
      <c r="H70" s="54">
        <v>27</v>
      </c>
      <c r="I70" s="54">
        <v>1</v>
      </c>
      <c r="J70" s="54">
        <v>0</v>
      </c>
      <c r="K70" s="54">
        <v>0.96</v>
      </c>
      <c r="L70" s="54">
        <v>0.04</v>
      </c>
      <c r="M70" s="54">
        <v>0</v>
      </c>
      <c r="N70" s="54" t="s">
        <v>913</v>
      </c>
      <c r="O70" s="54">
        <v>19</v>
      </c>
      <c r="P70" s="54">
        <v>0.39</v>
      </c>
      <c r="Q70" s="54">
        <v>7.39</v>
      </c>
      <c r="R70" s="54" t="s">
        <v>1381</v>
      </c>
      <c r="S70" s="54" t="s">
        <v>915</v>
      </c>
      <c r="T70" s="54">
        <v>15</v>
      </c>
      <c r="U70" s="54">
        <v>0.42</v>
      </c>
      <c r="V70" s="54">
        <v>6.25</v>
      </c>
      <c r="W70" s="54" t="s">
        <v>1382</v>
      </c>
      <c r="X70" s="54" t="s">
        <v>912</v>
      </c>
      <c r="Y70" s="54">
        <v>8</v>
      </c>
      <c r="Z70" s="54">
        <v>0.28999999999999998</v>
      </c>
      <c r="AA70" s="54">
        <v>2.3199999999999998</v>
      </c>
      <c r="AB70" s="54" t="s">
        <v>1383</v>
      </c>
      <c r="AC70" s="54" t="s">
        <v>914</v>
      </c>
      <c r="AD70" s="54">
        <v>24</v>
      </c>
      <c r="AE70" s="54">
        <v>0.45</v>
      </c>
      <c r="AF70" s="54">
        <v>10.89</v>
      </c>
      <c r="AG70" s="54" t="s">
        <v>1383</v>
      </c>
    </row>
    <row r="71" spans="1:33" x14ac:dyDescent="0.25">
      <c r="A71" s="54" t="str">
        <f t="shared" si="2"/>
        <v>1441</v>
      </c>
      <c r="B71" s="54" t="s">
        <v>1380</v>
      </c>
      <c r="C71" s="54" t="s">
        <v>1091</v>
      </c>
      <c r="D71" s="54">
        <f t="shared" si="3"/>
        <v>46</v>
      </c>
      <c r="E71" s="54">
        <v>66</v>
      </c>
      <c r="F71" s="54">
        <v>37.479999999999997</v>
      </c>
      <c r="G71" s="54">
        <v>24.74</v>
      </c>
      <c r="H71" s="54">
        <v>46</v>
      </c>
      <c r="I71" s="54">
        <v>0</v>
      </c>
      <c r="J71" s="54">
        <v>0</v>
      </c>
      <c r="K71" s="54">
        <v>1</v>
      </c>
      <c r="L71" s="54">
        <v>0</v>
      </c>
      <c r="M71" s="54">
        <v>0</v>
      </c>
      <c r="N71" s="54" t="s">
        <v>913</v>
      </c>
      <c r="O71" s="54">
        <v>19</v>
      </c>
      <c r="P71" s="54">
        <v>0.35</v>
      </c>
      <c r="Q71" s="54">
        <v>6.61</v>
      </c>
      <c r="R71" s="54" t="s">
        <v>1381</v>
      </c>
      <c r="S71" s="54" t="s">
        <v>915</v>
      </c>
      <c r="T71" s="54">
        <v>15</v>
      </c>
      <c r="U71" s="54">
        <v>0.35</v>
      </c>
      <c r="V71" s="54">
        <v>5.24</v>
      </c>
      <c r="W71" s="54" t="s">
        <v>1382</v>
      </c>
      <c r="X71" s="54" t="s">
        <v>912</v>
      </c>
      <c r="Y71" s="54">
        <v>8</v>
      </c>
      <c r="Z71" s="54">
        <v>0.28999999999999998</v>
      </c>
      <c r="AA71" s="54">
        <v>2.2999999999999998</v>
      </c>
      <c r="AB71" s="54" t="s">
        <v>1383</v>
      </c>
      <c r="AC71" s="54" t="s">
        <v>914</v>
      </c>
      <c r="AD71" s="54">
        <v>24</v>
      </c>
      <c r="AE71" s="54">
        <v>0.44</v>
      </c>
      <c r="AF71" s="54">
        <v>10.59</v>
      </c>
      <c r="AG71" s="54" t="s">
        <v>1383</v>
      </c>
    </row>
    <row r="72" spans="1:33" x14ac:dyDescent="0.25">
      <c r="A72" s="54" t="str">
        <f t="shared" si="2"/>
        <v>1481</v>
      </c>
      <c r="B72" s="54" t="s">
        <v>1380</v>
      </c>
      <c r="C72" s="54" t="s">
        <v>1092</v>
      </c>
      <c r="D72" s="54">
        <f t="shared" si="3"/>
        <v>102</v>
      </c>
      <c r="E72" s="54">
        <v>66</v>
      </c>
      <c r="F72" s="54">
        <v>50.27</v>
      </c>
      <c r="G72" s="54">
        <v>33.18</v>
      </c>
      <c r="H72" s="54">
        <v>88</v>
      </c>
      <c r="I72" s="54">
        <v>14</v>
      </c>
      <c r="J72" s="54">
        <v>0</v>
      </c>
      <c r="K72" s="54">
        <v>0.86</v>
      </c>
      <c r="L72" s="54">
        <v>0.14000000000000001</v>
      </c>
      <c r="M72" s="54">
        <v>0</v>
      </c>
      <c r="N72" s="54" t="s">
        <v>913</v>
      </c>
      <c r="O72" s="54">
        <v>19</v>
      </c>
      <c r="P72" s="54">
        <v>0.49</v>
      </c>
      <c r="Q72" s="54">
        <v>9.25</v>
      </c>
      <c r="R72" s="54" t="s">
        <v>1381</v>
      </c>
      <c r="S72" s="54" t="s">
        <v>915</v>
      </c>
      <c r="T72" s="54">
        <v>15</v>
      </c>
      <c r="U72" s="54">
        <v>0.5</v>
      </c>
      <c r="V72" s="54">
        <v>7.44</v>
      </c>
      <c r="W72" s="54" t="s">
        <v>1382</v>
      </c>
      <c r="X72" s="54" t="s">
        <v>912</v>
      </c>
      <c r="Y72" s="54">
        <v>8</v>
      </c>
      <c r="Z72" s="54">
        <v>0.39</v>
      </c>
      <c r="AA72" s="54">
        <v>3.09</v>
      </c>
      <c r="AB72" s="54" t="s">
        <v>1383</v>
      </c>
      <c r="AC72" s="54" t="s">
        <v>914</v>
      </c>
      <c r="AD72" s="54">
        <v>24</v>
      </c>
      <c r="AE72" s="54">
        <v>0.56000000000000005</v>
      </c>
      <c r="AF72" s="54">
        <v>13.4</v>
      </c>
      <c r="AG72" s="54" t="s">
        <v>1383</v>
      </c>
    </row>
    <row r="73" spans="1:33" x14ac:dyDescent="0.25">
      <c r="A73" s="56" t="str">
        <f t="shared" si="2"/>
        <v>1521</v>
      </c>
      <c r="B73" s="56" t="s">
        <v>1380</v>
      </c>
      <c r="C73" s="56" t="s">
        <v>1093</v>
      </c>
      <c r="D73" s="56">
        <f t="shared" si="3"/>
        <v>76</v>
      </c>
      <c r="E73" s="56">
        <v>66</v>
      </c>
      <c r="F73" s="56">
        <v>47.11</v>
      </c>
      <c r="G73" s="56">
        <v>31.09</v>
      </c>
      <c r="H73" s="56">
        <v>67</v>
      </c>
      <c r="I73" s="56">
        <v>9</v>
      </c>
      <c r="J73" s="56">
        <v>0</v>
      </c>
      <c r="K73" s="56">
        <v>0.88</v>
      </c>
      <c r="L73" s="56">
        <v>0.12</v>
      </c>
      <c r="M73" s="56">
        <v>0</v>
      </c>
      <c r="N73" s="56" t="s">
        <v>913</v>
      </c>
      <c r="O73" s="56">
        <v>19</v>
      </c>
      <c r="P73" s="56">
        <v>0.45</v>
      </c>
      <c r="Q73" s="56">
        <v>8.51</v>
      </c>
      <c r="R73" s="56" t="s">
        <v>1381</v>
      </c>
      <c r="S73" s="56" t="s">
        <v>915</v>
      </c>
      <c r="T73" s="56">
        <v>15</v>
      </c>
      <c r="U73" s="56">
        <v>0.47</v>
      </c>
      <c r="V73" s="56">
        <v>7.12</v>
      </c>
      <c r="W73" s="56" t="s">
        <v>1382</v>
      </c>
      <c r="X73" s="56" t="s">
        <v>912</v>
      </c>
      <c r="Y73" s="56">
        <v>8</v>
      </c>
      <c r="Z73" s="56">
        <v>0.36</v>
      </c>
      <c r="AA73" s="56">
        <v>2.88</v>
      </c>
      <c r="AB73" s="56" t="s">
        <v>1383</v>
      </c>
      <c r="AC73" s="56" t="s">
        <v>914</v>
      </c>
      <c r="AD73" s="56">
        <v>24</v>
      </c>
      <c r="AE73" s="56">
        <v>0.53</v>
      </c>
      <c r="AF73" s="54">
        <v>12.58</v>
      </c>
      <c r="AG73" s="54" t="s">
        <v>1383</v>
      </c>
    </row>
    <row r="74" spans="1:33" x14ac:dyDescent="0.25">
      <c r="A74" s="54" t="str">
        <f t="shared" si="2"/>
        <v>1561</v>
      </c>
      <c r="B74" s="54" t="s">
        <v>1380</v>
      </c>
      <c r="C74" s="54" t="s">
        <v>1094</v>
      </c>
      <c r="D74" s="54">
        <f t="shared" si="3"/>
        <v>47</v>
      </c>
      <c r="E74" s="54">
        <v>66</v>
      </c>
      <c r="F74" s="54">
        <v>38.68</v>
      </c>
      <c r="G74" s="54">
        <v>25.53</v>
      </c>
      <c r="H74" s="54">
        <v>47</v>
      </c>
      <c r="I74" s="54">
        <v>0</v>
      </c>
      <c r="J74" s="54">
        <v>0</v>
      </c>
      <c r="K74" s="54">
        <v>1</v>
      </c>
      <c r="L74" s="54">
        <v>0</v>
      </c>
      <c r="M74" s="54">
        <v>0</v>
      </c>
      <c r="N74" s="54" t="s">
        <v>913</v>
      </c>
      <c r="O74" s="54">
        <v>19</v>
      </c>
      <c r="P74" s="54">
        <v>0.37</v>
      </c>
      <c r="Q74" s="54">
        <v>7.09</v>
      </c>
      <c r="R74" s="54" t="s">
        <v>1381</v>
      </c>
      <c r="S74" s="54" t="s">
        <v>915</v>
      </c>
      <c r="T74" s="54">
        <v>15</v>
      </c>
      <c r="U74" s="54">
        <v>0.36</v>
      </c>
      <c r="V74" s="54">
        <v>5.4</v>
      </c>
      <c r="W74" s="54" t="s">
        <v>1382</v>
      </c>
      <c r="X74" s="54" t="s">
        <v>912</v>
      </c>
      <c r="Y74" s="54">
        <v>8</v>
      </c>
      <c r="Z74" s="54">
        <v>0.34</v>
      </c>
      <c r="AA74" s="54">
        <v>2.68</v>
      </c>
      <c r="AB74" s="54" t="s">
        <v>1383</v>
      </c>
      <c r="AC74" s="54" t="s">
        <v>914</v>
      </c>
      <c r="AD74" s="54">
        <v>24</v>
      </c>
      <c r="AE74" s="54">
        <v>0.43</v>
      </c>
      <c r="AF74" s="54">
        <v>10.36</v>
      </c>
      <c r="AG74" s="54" t="s">
        <v>1383</v>
      </c>
    </row>
    <row r="75" spans="1:33" x14ac:dyDescent="0.25">
      <c r="A75" s="54" t="str">
        <f t="shared" si="2"/>
        <v>1601</v>
      </c>
      <c r="B75" s="54" t="s">
        <v>1380</v>
      </c>
      <c r="C75" s="54" t="s">
        <v>1095</v>
      </c>
      <c r="D75" s="54">
        <f t="shared" si="3"/>
        <v>48</v>
      </c>
      <c r="E75" s="54">
        <v>66</v>
      </c>
      <c r="F75" s="54">
        <v>42.58</v>
      </c>
      <c r="G75" s="54">
        <v>28.1</v>
      </c>
      <c r="H75" s="54">
        <v>47</v>
      </c>
      <c r="I75" s="54">
        <v>1</v>
      </c>
      <c r="J75" s="54">
        <v>0</v>
      </c>
      <c r="K75" s="54">
        <v>0.98</v>
      </c>
      <c r="L75" s="54">
        <v>0.02</v>
      </c>
      <c r="M75" s="54">
        <v>0</v>
      </c>
      <c r="N75" s="54" t="s">
        <v>913</v>
      </c>
      <c r="O75" s="54">
        <v>19</v>
      </c>
      <c r="P75" s="54">
        <v>0.4</v>
      </c>
      <c r="Q75" s="54">
        <v>7.6</v>
      </c>
      <c r="R75" s="54" t="s">
        <v>1381</v>
      </c>
      <c r="S75" s="54" t="s">
        <v>915</v>
      </c>
      <c r="T75" s="54">
        <v>15</v>
      </c>
      <c r="U75" s="54">
        <v>0.39</v>
      </c>
      <c r="V75" s="54">
        <v>5.85</v>
      </c>
      <c r="W75" s="54" t="s">
        <v>1382</v>
      </c>
      <c r="X75" s="54" t="s">
        <v>912</v>
      </c>
      <c r="Y75" s="54">
        <v>8</v>
      </c>
      <c r="Z75" s="54">
        <v>0.33</v>
      </c>
      <c r="AA75" s="54">
        <v>2.58</v>
      </c>
      <c r="AB75" s="54" t="s">
        <v>1383</v>
      </c>
      <c r="AC75" s="54" t="s">
        <v>914</v>
      </c>
      <c r="AD75" s="54">
        <v>24</v>
      </c>
      <c r="AE75" s="54">
        <v>0.5</v>
      </c>
      <c r="AF75" s="54">
        <v>12.06</v>
      </c>
      <c r="AG75" s="54" t="s">
        <v>1383</v>
      </c>
    </row>
    <row r="76" spans="1:33" x14ac:dyDescent="0.25">
      <c r="A76" s="54" t="str">
        <f t="shared" si="2"/>
        <v>1641</v>
      </c>
      <c r="B76" s="54" t="s">
        <v>1380</v>
      </c>
      <c r="C76" s="54" t="s">
        <v>1096</v>
      </c>
      <c r="D76" s="54">
        <f t="shared" si="3"/>
        <v>69</v>
      </c>
      <c r="E76" s="54">
        <v>66</v>
      </c>
      <c r="F76" s="54">
        <v>53.14</v>
      </c>
      <c r="G76" s="54">
        <v>35.07</v>
      </c>
      <c r="H76" s="54">
        <v>56</v>
      </c>
      <c r="I76" s="54">
        <v>13</v>
      </c>
      <c r="J76" s="54">
        <v>0</v>
      </c>
      <c r="K76" s="54">
        <v>0.81</v>
      </c>
      <c r="L76" s="54">
        <v>0.19</v>
      </c>
      <c r="M76" s="54">
        <v>0</v>
      </c>
      <c r="N76" s="54" t="s">
        <v>913</v>
      </c>
      <c r="O76" s="54">
        <v>19</v>
      </c>
      <c r="P76" s="54">
        <v>0.48</v>
      </c>
      <c r="Q76" s="54">
        <v>9.16</v>
      </c>
      <c r="R76" s="54" t="s">
        <v>1381</v>
      </c>
      <c r="S76" s="54" t="s">
        <v>915</v>
      </c>
      <c r="T76" s="54">
        <v>15</v>
      </c>
      <c r="U76" s="54">
        <v>0.54</v>
      </c>
      <c r="V76" s="54">
        <v>8.1199999999999992</v>
      </c>
      <c r="W76" s="54" t="s">
        <v>1382</v>
      </c>
      <c r="X76" s="54" t="s">
        <v>912</v>
      </c>
      <c r="Y76" s="54">
        <v>8</v>
      </c>
      <c r="Z76" s="54">
        <v>0.42</v>
      </c>
      <c r="AA76" s="54">
        <v>3.3</v>
      </c>
      <c r="AB76" s="54" t="s">
        <v>1383</v>
      </c>
      <c r="AC76" s="54" t="s">
        <v>914</v>
      </c>
      <c r="AD76" s="54">
        <v>24</v>
      </c>
      <c r="AE76" s="54">
        <v>0.61</v>
      </c>
      <c r="AF76" s="54">
        <v>14.49</v>
      </c>
      <c r="AG76" s="54" t="s">
        <v>1383</v>
      </c>
    </row>
    <row r="77" spans="1:33" x14ac:dyDescent="0.25">
      <c r="A77" s="54" t="str">
        <f t="shared" si="2"/>
        <v>1681</v>
      </c>
      <c r="B77" s="54" t="s">
        <v>1380</v>
      </c>
      <c r="C77" s="54" t="s">
        <v>1097</v>
      </c>
      <c r="D77" s="54">
        <f t="shared" si="3"/>
        <v>36</v>
      </c>
      <c r="E77" s="54">
        <v>66</v>
      </c>
      <c r="F77" s="54">
        <v>40.74</v>
      </c>
      <c r="G77" s="54">
        <v>26.89</v>
      </c>
      <c r="H77" s="54">
        <v>36</v>
      </c>
      <c r="I77" s="54">
        <v>0</v>
      </c>
      <c r="J77" s="54">
        <v>0</v>
      </c>
      <c r="K77" s="54">
        <v>1</v>
      </c>
      <c r="L77" s="54">
        <v>0</v>
      </c>
      <c r="M77" s="54">
        <v>0</v>
      </c>
      <c r="N77" s="54" t="s">
        <v>913</v>
      </c>
      <c r="O77" s="54">
        <v>19</v>
      </c>
      <c r="P77" s="54">
        <v>0.38</v>
      </c>
      <c r="Q77" s="54">
        <v>7.28</v>
      </c>
      <c r="R77" s="54" t="s">
        <v>1381</v>
      </c>
      <c r="S77" s="54" t="s">
        <v>915</v>
      </c>
      <c r="T77" s="54">
        <v>15</v>
      </c>
      <c r="U77" s="54">
        <v>0.4</v>
      </c>
      <c r="V77" s="54">
        <v>6.03</v>
      </c>
      <c r="W77" s="54" t="s">
        <v>1382</v>
      </c>
      <c r="X77" s="54" t="s">
        <v>912</v>
      </c>
      <c r="Y77" s="54">
        <v>8</v>
      </c>
      <c r="Z77" s="54">
        <v>0.32</v>
      </c>
      <c r="AA77" s="54">
        <v>2.56</v>
      </c>
      <c r="AB77" s="54" t="s">
        <v>1383</v>
      </c>
      <c r="AC77" s="54" t="s">
        <v>914</v>
      </c>
      <c r="AD77" s="54">
        <v>24</v>
      </c>
      <c r="AE77" s="54">
        <v>0.46</v>
      </c>
      <c r="AF77" s="54">
        <v>11.03</v>
      </c>
      <c r="AG77" s="54" t="s">
        <v>1383</v>
      </c>
    </row>
    <row r="78" spans="1:33" x14ac:dyDescent="0.25">
      <c r="A78" s="54" t="str">
        <f t="shared" si="2"/>
        <v>1691</v>
      </c>
      <c r="B78" s="54" t="s">
        <v>1380</v>
      </c>
      <c r="C78" s="54" t="s">
        <v>1098</v>
      </c>
      <c r="D78" s="54">
        <f t="shared" si="3"/>
        <v>99</v>
      </c>
      <c r="E78" s="54">
        <v>66</v>
      </c>
      <c r="F78" s="54">
        <v>51.18</v>
      </c>
      <c r="G78" s="54">
        <v>33.78</v>
      </c>
      <c r="H78" s="54">
        <v>88</v>
      </c>
      <c r="I78" s="54">
        <v>11</v>
      </c>
      <c r="J78" s="54">
        <v>0</v>
      </c>
      <c r="K78" s="54">
        <v>0.89</v>
      </c>
      <c r="L78" s="54">
        <v>0.11</v>
      </c>
      <c r="M78" s="54">
        <v>0</v>
      </c>
      <c r="N78" s="54" t="s">
        <v>913</v>
      </c>
      <c r="O78" s="54">
        <v>19</v>
      </c>
      <c r="P78" s="54">
        <v>0.48</v>
      </c>
      <c r="Q78" s="54">
        <v>9.1199999999999992</v>
      </c>
      <c r="R78" s="54" t="s">
        <v>1381</v>
      </c>
      <c r="S78" s="54" t="s">
        <v>915</v>
      </c>
      <c r="T78" s="54">
        <v>15</v>
      </c>
      <c r="U78" s="54">
        <v>0.53</v>
      </c>
      <c r="V78" s="54">
        <v>8</v>
      </c>
      <c r="W78" s="54" t="s">
        <v>1382</v>
      </c>
      <c r="X78" s="54" t="s">
        <v>912</v>
      </c>
      <c r="Y78" s="54">
        <v>8</v>
      </c>
      <c r="Z78" s="54">
        <v>0.39</v>
      </c>
      <c r="AA78" s="54">
        <v>3.1</v>
      </c>
      <c r="AB78" s="54" t="s">
        <v>1383</v>
      </c>
      <c r="AC78" s="54" t="s">
        <v>914</v>
      </c>
      <c r="AD78" s="54">
        <v>24</v>
      </c>
      <c r="AE78" s="54">
        <v>0.56999999999999995</v>
      </c>
      <c r="AF78" s="54">
        <v>13.56</v>
      </c>
      <c r="AG78" s="54" t="s">
        <v>1383</v>
      </c>
    </row>
    <row r="79" spans="1:33" x14ac:dyDescent="0.25">
      <c r="A79" s="54" t="str">
        <f t="shared" si="2"/>
        <v>1721</v>
      </c>
      <c r="B79" s="54" t="s">
        <v>1380</v>
      </c>
      <c r="C79" s="54" t="s">
        <v>1099</v>
      </c>
      <c r="D79" s="54">
        <f t="shared" si="3"/>
        <v>100</v>
      </c>
      <c r="E79" s="54">
        <v>66</v>
      </c>
      <c r="F79" s="54">
        <v>47.3</v>
      </c>
      <c r="G79" s="54">
        <v>31.22</v>
      </c>
      <c r="H79" s="54">
        <v>95</v>
      </c>
      <c r="I79" s="54">
        <v>5</v>
      </c>
      <c r="J79" s="54">
        <v>0</v>
      </c>
      <c r="K79" s="54">
        <v>0.95</v>
      </c>
      <c r="L79" s="54">
        <v>0.05</v>
      </c>
      <c r="M79" s="54">
        <v>0</v>
      </c>
      <c r="N79" s="54" t="s">
        <v>913</v>
      </c>
      <c r="O79" s="54">
        <v>19</v>
      </c>
      <c r="P79" s="54">
        <v>0.45</v>
      </c>
      <c r="Q79" s="54">
        <v>8.48</v>
      </c>
      <c r="R79" s="54" t="s">
        <v>1381</v>
      </c>
      <c r="S79" s="54" t="s">
        <v>915</v>
      </c>
      <c r="T79" s="54">
        <v>15</v>
      </c>
      <c r="U79" s="54">
        <v>0.48</v>
      </c>
      <c r="V79" s="54">
        <v>7.22</v>
      </c>
      <c r="W79" s="54" t="s">
        <v>1382</v>
      </c>
      <c r="X79" s="54" t="s">
        <v>912</v>
      </c>
      <c r="Y79" s="54">
        <v>8</v>
      </c>
      <c r="Z79" s="54">
        <v>0.33</v>
      </c>
      <c r="AA79" s="54">
        <v>2.61</v>
      </c>
      <c r="AB79" s="54" t="s">
        <v>1383</v>
      </c>
      <c r="AC79" s="54" t="s">
        <v>914</v>
      </c>
      <c r="AD79" s="54">
        <v>24</v>
      </c>
      <c r="AE79" s="54">
        <v>0.54</v>
      </c>
      <c r="AF79" s="54">
        <v>12.91</v>
      </c>
      <c r="AG79" s="54" t="s">
        <v>1383</v>
      </c>
    </row>
    <row r="80" spans="1:33" x14ac:dyDescent="0.25">
      <c r="A80" s="54" t="str">
        <f t="shared" si="2"/>
        <v>1761</v>
      </c>
      <c r="B80" s="54" t="s">
        <v>1380</v>
      </c>
      <c r="C80" s="54" t="s">
        <v>1100</v>
      </c>
      <c r="D80" s="54">
        <f t="shared" si="3"/>
        <v>90</v>
      </c>
      <c r="E80" s="54">
        <v>66</v>
      </c>
      <c r="F80" s="54">
        <v>53.06</v>
      </c>
      <c r="G80" s="54">
        <v>35.020000000000003</v>
      </c>
      <c r="H80" s="54">
        <v>78</v>
      </c>
      <c r="I80" s="54">
        <v>12</v>
      </c>
      <c r="J80" s="54">
        <v>0</v>
      </c>
      <c r="K80" s="54">
        <v>0.87</v>
      </c>
      <c r="L80" s="54">
        <v>0.13</v>
      </c>
      <c r="M80" s="54">
        <v>0</v>
      </c>
      <c r="N80" s="54" t="s">
        <v>913</v>
      </c>
      <c r="O80" s="54">
        <v>19</v>
      </c>
      <c r="P80" s="54">
        <v>0.49</v>
      </c>
      <c r="Q80" s="54">
        <v>9.23</v>
      </c>
      <c r="R80" s="54" t="s">
        <v>1381</v>
      </c>
      <c r="S80" s="54" t="s">
        <v>915</v>
      </c>
      <c r="T80" s="54">
        <v>15</v>
      </c>
      <c r="U80" s="54">
        <v>0.52</v>
      </c>
      <c r="V80" s="54">
        <v>7.86</v>
      </c>
      <c r="W80" s="54" t="s">
        <v>1382</v>
      </c>
      <c r="X80" s="54" t="s">
        <v>912</v>
      </c>
      <c r="Y80" s="54">
        <v>8</v>
      </c>
      <c r="Z80" s="54">
        <v>0.41</v>
      </c>
      <c r="AA80" s="54">
        <v>3.29</v>
      </c>
      <c r="AB80" s="54" t="s">
        <v>1383</v>
      </c>
      <c r="AC80" s="54" t="s">
        <v>914</v>
      </c>
      <c r="AD80" s="54">
        <v>24</v>
      </c>
      <c r="AE80" s="54">
        <v>0.61</v>
      </c>
      <c r="AF80" s="54">
        <v>14.64</v>
      </c>
      <c r="AG80" s="54" t="s">
        <v>1383</v>
      </c>
    </row>
    <row r="81" spans="1:33" x14ac:dyDescent="0.25">
      <c r="A81" s="54" t="str">
        <f t="shared" si="2"/>
        <v>1801</v>
      </c>
      <c r="B81" s="54" t="s">
        <v>1380</v>
      </c>
      <c r="C81" s="54" t="s">
        <v>1101</v>
      </c>
      <c r="D81" s="54">
        <f t="shared" si="3"/>
        <v>104</v>
      </c>
      <c r="E81" s="54">
        <v>66</v>
      </c>
      <c r="F81" s="54">
        <v>46.97</v>
      </c>
      <c r="G81" s="54">
        <v>31</v>
      </c>
      <c r="H81" s="54">
        <v>93</v>
      </c>
      <c r="I81" s="54">
        <v>11</v>
      </c>
      <c r="J81" s="54">
        <v>0</v>
      </c>
      <c r="K81" s="54">
        <v>0.89</v>
      </c>
      <c r="L81" s="54">
        <v>0.11</v>
      </c>
      <c r="M81" s="54">
        <v>0</v>
      </c>
      <c r="N81" s="54" t="s">
        <v>913</v>
      </c>
      <c r="O81" s="54">
        <v>19</v>
      </c>
      <c r="P81" s="54">
        <v>0.45</v>
      </c>
      <c r="Q81" s="54">
        <v>8.48</v>
      </c>
      <c r="R81" s="54" t="s">
        <v>1381</v>
      </c>
      <c r="S81" s="54" t="s">
        <v>915</v>
      </c>
      <c r="T81" s="54">
        <v>15</v>
      </c>
      <c r="U81" s="54">
        <v>0.46</v>
      </c>
      <c r="V81" s="54">
        <v>6.87</v>
      </c>
      <c r="W81" s="54" t="s">
        <v>1382</v>
      </c>
      <c r="X81" s="54" t="s">
        <v>912</v>
      </c>
      <c r="Y81" s="54">
        <v>8</v>
      </c>
      <c r="Z81" s="54">
        <v>0.37</v>
      </c>
      <c r="AA81" s="54">
        <v>2.9</v>
      </c>
      <c r="AB81" s="54" t="s">
        <v>1383</v>
      </c>
      <c r="AC81" s="54" t="s">
        <v>914</v>
      </c>
      <c r="AD81" s="54">
        <v>24</v>
      </c>
      <c r="AE81" s="54">
        <v>0.53</v>
      </c>
      <c r="AF81" s="54">
        <v>12.75</v>
      </c>
      <c r="AG81" s="54" t="s">
        <v>1383</v>
      </c>
    </row>
    <row r="82" spans="1:33" x14ac:dyDescent="0.25">
      <c r="A82" s="54" t="str">
        <f t="shared" si="2"/>
        <v>1811</v>
      </c>
      <c r="B82" s="54" t="s">
        <v>1380</v>
      </c>
      <c r="C82" s="54" t="s">
        <v>1102</v>
      </c>
      <c r="D82" s="54">
        <f t="shared" si="3"/>
        <v>86</v>
      </c>
      <c r="E82" s="54">
        <v>66</v>
      </c>
      <c r="F82" s="54">
        <v>49.05</v>
      </c>
      <c r="G82" s="54">
        <v>32.369999999999997</v>
      </c>
      <c r="H82" s="54">
        <v>77</v>
      </c>
      <c r="I82" s="54">
        <v>9</v>
      </c>
      <c r="J82" s="54">
        <v>0</v>
      </c>
      <c r="K82" s="54">
        <v>0.9</v>
      </c>
      <c r="L82" s="54">
        <v>0.1</v>
      </c>
      <c r="M82" s="54">
        <v>0</v>
      </c>
      <c r="N82" s="54" t="s">
        <v>913</v>
      </c>
      <c r="O82" s="54">
        <v>19</v>
      </c>
      <c r="P82" s="54">
        <v>0.47</v>
      </c>
      <c r="Q82" s="54">
        <v>8.85</v>
      </c>
      <c r="R82" s="54" t="s">
        <v>1381</v>
      </c>
      <c r="S82" s="54" t="s">
        <v>915</v>
      </c>
      <c r="T82" s="54">
        <v>15</v>
      </c>
      <c r="U82" s="54">
        <v>0.5</v>
      </c>
      <c r="V82" s="54">
        <v>7.49</v>
      </c>
      <c r="W82" s="54" t="s">
        <v>1382</v>
      </c>
      <c r="X82" s="54" t="s">
        <v>912</v>
      </c>
      <c r="Y82" s="54">
        <v>8</v>
      </c>
      <c r="Z82" s="54">
        <v>0.39</v>
      </c>
      <c r="AA82" s="54">
        <v>3.06</v>
      </c>
      <c r="AB82" s="54" t="s">
        <v>1383</v>
      </c>
      <c r="AC82" s="54" t="s">
        <v>914</v>
      </c>
      <c r="AD82" s="54">
        <v>24</v>
      </c>
      <c r="AE82" s="54">
        <v>0.54</v>
      </c>
      <c r="AF82" s="54">
        <v>12.98</v>
      </c>
      <c r="AG82" s="54" t="s">
        <v>1383</v>
      </c>
    </row>
    <row r="83" spans="1:33" x14ac:dyDescent="0.25">
      <c r="A83" s="54" t="str">
        <f t="shared" si="2"/>
        <v>1841</v>
      </c>
      <c r="B83" s="54" t="s">
        <v>1380</v>
      </c>
      <c r="C83" s="54" t="s">
        <v>1103</v>
      </c>
      <c r="D83" s="54">
        <f t="shared" si="3"/>
        <v>65</v>
      </c>
      <c r="E83" s="54">
        <v>66</v>
      </c>
      <c r="F83" s="54">
        <v>50.37</v>
      </c>
      <c r="G83" s="54">
        <v>33.25</v>
      </c>
      <c r="H83" s="54">
        <v>60</v>
      </c>
      <c r="I83" s="54">
        <v>5</v>
      </c>
      <c r="J83" s="54">
        <v>0</v>
      </c>
      <c r="K83" s="54">
        <v>0.92</v>
      </c>
      <c r="L83" s="54">
        <v>0.08</v>
      </c>
      <c r="M83" s="54">
        <v>0</v>
      </c>
      <c r="N83" s="54" t="s">
        <v>913</v>
      </c>
      <c r="O83" s="54">
        <v>19</v>
      </c>
      <c r="P83" s="54">
        <v>0.47</v>
      </c>
      <c r="Q83" s="54">
        <v>8.9700000000000006</v>
      </c>
      <c r="R83" s="54" t="s">
        <v>1381</v>
      </c>
      <c r="S83" s="54" t="s">
        <v>915</v>
      </c>
      <c r="T83" s="54">
        <v>15</v>
      </c>
      <c r="U83" s="54">
        <v>0.5</v>
      </c>
      <c r="V83" s="54">
        <v>7.54</v>
      </c>
      <c r="W83" s="54" t="s">
        <v>1382</v>
      </c>
      <c r="X83" s="54" t="s">
        <v>912</v>
      </c>
      <c r="Y83" s="54">
        <v>8</v>
      </c>
      <c r="Z83" s="54">
        <v>0.4</v>
      </c>
      <c r="AA83" s="54">
        <v>3.15</v>
      </c>
      <c r="AB83" s="54" t="s">
        <v>1383</v>
      </c>
      <c r="AC83" s="54" t="s">
        <v>914</v>
      </c>
      <c r="AD83" s="54">
        <v>24</v>
      </c>
      <c r="AE83" s="54">
        <v>0.56999999999999995</v>
      </c>
      <c r="AF83" s="54">
        <v>13.58</v>
      </c>
      <c r="AG83" s="54" t="s">
        <v>1383</v>
      </c>
    </row>
    <row r="84" spans="1:33" x14ac:dyDescent="0.25">
      <c r="A84" s="54" t="str">
        <f t="shared" si="2"/>
        <v>1881</v>
      </c>
      <c r="B84" s="54" t="s">
        <v>1380</v>
      </c>
      <c r="C84" s="54" t="s">
        <v>1104</v>
      </c>
      <c r="D84" s="54">
        <f t="shared" si="3"/>
        <v>115</v>
      </c>
      <c r="E84" s="54">
        <v>66</v>
      </c>
      <c r="F84" s="54">
        <v>45.22</v>
      </c>
      <c r="G84" s="54">
        <v>29.84</v>
      </c>
      <c r="H84" s="54">
        <v>114</v>
      </c>
      <c r="I84" s="54">
        <v>1</v>
      </c>
      <c r="J84" s="54">
        <v>0</v>
      </c>
      <c r="K84" s="54">
        <v>0.99</v>
      </c>
      <c r="L84" s="54">
        <v>0.01</v>
      </c>
      <c r="M84" s="54">
        <v>0</v>
      </c>
      <c r="N84" s="54" t="s">
        <v>913</v>
      </c>
      <c r="O84" s="54">
        <v>19</v>
      </c>
      <c r="P84" s="54">
        <v>0.43</v>
      </c>
      <c r="Q84" s="54">
        <v>8.17</v>
      </c>
      <c r="R84" s="54" t="s">
        <v>1381</v>
      </c>
      <c r="S84" s="54" t="s">
        <v>915</v>
      </c>
      <c r="T84" s="54">
        <v>15</v>
      </c>
      <c r="U84" s="54">
        <v>0.43</v>
      </c>
      <c r="V84" s="54">
        <v>6.43</v>
      </c>
      <c r="W84" s="54" t="s">
        <v>1382</v>
      </c>
      <c r="X84" s="54" t="s">
        <v>912</v>
      </c>
      <c r="Y84" s="54">
        <v>8</v>
      </c>
      <c r="Z84" s="54">
        <v>0.35</v>
      </c>
      <c r="AA84" s="54">
        <v>2.77</v>
      </c>
      <c r="AB84" s="54" t="s">
        <v>1383</v>
      </c>
      <c r="AC84" s="54" t="s">
        <v>914</v>
      </c>
      <c r="AD84" s="54">
        <v>24</v>
      </c>
      <c r="AE84" s="54">
        <v>0.52</v>
      </c>
      <c r="AF84" s="54">
        <v>12.47</v>
      </c>
      <c r="AG84" s="54" t="s">
        <v>1383</v>
      </c>
    </row>
    <row r="85" spans="1:33" x14ac:dyDescent="0.25">
      <c r="A85" s="54" t="str">
        <f t="shared" si="2"/>
        <v>1921</v>
      </c>
      <c r="B85" s="54" t="s">
        <v>1380</v>
      </c>
      <c r="C85" s="54" t="s">
        <v>1105</v>
      </c>
      <c r="D85" s="54">
        <f t="shared" si="3"/>
        <v>111</v>
      </c>
      <c r="E85" s="54">
        <v>66</v>
      </c>
      <c r="F85" s="54">
        <v>46.12</v>
      </c>
      <c r="G85" s="54">
        <v>30.44</v>
      </c>
      <c r="H85" s="54">
        <v>106</v>
      </c>
      <c r="I85" s="54">
        <v>5</v>
      </c>
      <c r="J85" s="54">
        <v>0</v>
      </c>
      <c r="K85" s="54">
        <v>0.95</v>
      </c>
      <c r="L85" s="54">
        <v>0.05</v>
      </c>
      <c r="M85" s="54">
        <v>0</v>
      </c>
      <c r="N85" s="54" t="s">
        <v>913</v>
      </c>
      <c r="O85" s="54">
        <v>19</v>
      </c>
      <c r="P85" s="54">
        <v>0.45</v>
      </c>
      <c r="Q85" s="54">
        <v>8.6300000000000008</v>
      </c>
      <c r="R85" s="54" t="s">
        <v>1381</v>
      </c>
      <c r="S85" s="54" t="s">
        <v>915</v>
      </c>
      <c r="T85" s="54">
        <v>15</v>
      </c>
      <c r="U85" s="54">
        <v>0.43</v>
      </c>
      <c r="V85" s="54">
        <v>6.42</v>
      </c>
      <c r="W85" s="54" t="s">
        <v>1382</v>
      </c>
      <c r="X85" s="54" t="s">
        <v>912</v>
      </c>
      <c r="Y85" s="54">
        <v>8</v>
      </c>
      <c r="Z85" s="54">
        <v>0.38</v>
      </c>
      <c r="AA85" s="54">
        <v>3.05</v>
      </c>
      <c r="AB85" s="54" t="s">
        <v>1383</v>
      </c>
      <c r="AC85" s="54" t="s">
        <v>914</v>
      </c>
      <c r="AD85" s="54">
        <v>24</v>
      </c>
      <c r="AE85" s="54">
        <v>0.52</v>
      </c>
      <c r="AF85" s="54">
        <v>12.33</v>
      </c>
      <c r="AG85" s="54" t="s">
        <v>1383</v>
      </c>
    </row>
    <row r="86" spans="1:33" x14ac:dyDescent="0.25">
      <c r="A86" s="54" t="str">
        <f t="shared" si="2"/>
        <v>2001</v>
      </c>
      <c r="B86" s="54" t="s">
        <v>1380</v>
      </c>
      <c r="C86" s="54" t="s">
        <v>1106</v>
      </c>
      <c r="D86" s="54">
        <f t="shared" si="3"/>
        <v>59</v>
      </c>
      <c r="E86" s="54">
        <v>66</v>
      </c>
      <c r="F86" s="54">
        <v>40.93</v>
      </c>
      <c r="G86" s="54">
        <v>27.02</v>
      </c>
      <c r="H86" s="54">
        <v>59</v>
      </c>
      <c r="I86" s="54">
        <v>0</v>
      </c>
      <c r="J86" s="54">
        <v>0</v>
      </c>
      <c r="K86" s="54">
        <v>1</v>
      </c>
      <c r="L86" s="54">
        <v>0</v>
      </c>
      <c r="M86" s="54">
        <v>0</v>
      </c>
      <c r="N86" s="54" t="s">
        <v>913</v>
      </c>
      <c r="O86" s="54">
        <v>19</v>
      </c>
      <c r="P86" s="54">
        <v>0.38</v>
      </c>
      <c r="Q86" s="54">
        <v>7.15</v>
      </c>
      <c r="R86" s="54" t="s">
        <v>1381</v>
      </c>
      <c r="S86" s="54" t="s">
        <v>915</v>
      </c>
      <c r="T86" s="54">
        <v>15</v>
      </c>
      <c r="U86" s="54">
        <v>0.38</v>
      </c>
      <c r="V86" s="54">
        <v>5.73</v>
      </c>
      <c r="W86" s="54" t="s">
        <v>1382</v>
      </c>
      <c r="X86" s="54" t="s">
        <v>912</v>
      </c>
      <c r="Y86" s="54">
        <v>8</v>
      </c>
      <c r="Z86" s="54">
        <v>0.3</v>
      </c>
      <c r="AA86" s="54">
        <v>2.36</v>
      </c>
      <c r="AB86" s="54" t="s">
        <v>1383</v>
      </c>
      <c r="AC86" s="54" t="s">
        <v>914</v>
      </c>
      <c r="AD86" s="54">
        <v>24</v>
      </c>
      <c r="AE86" s="54">
        <v>0.49</v>
      </c>
      <c r="AF86" s="54">
        <v>11.78</v>
      </c>
      <c r="AG86" s="54" t="s">
        <v>1383</v>
      </c>
    </row>
    <row r="87" spans="1:33" x14ac:dyDescent="0.25">
      <c r="A87" s="54" t="str">
        <f t="shared" si="2"/>
        <v>2003</v>
      </c>
      <c r="B87" s="54" t="s">
        <v>1380</v>
      </c>
      <c r="C87" s="54" t="s">
        <v>1107</v>
      </c>
      <c r="D87" s="54">
        <f t="shared" si="3"/>
        <v>51</v>
      </c>
      <c r="E87" s="54">
        <v>66</v>
      </c>
      <c r="F87" s="54">
        <v>54.55</v>
      </c>
      <c r="G87" s="54">
        <v>36</v>
      </c>
      <c r="H87" s="54">
        <v>45</v>
      </c>
      <c r="I87" s="54">
        <v>6</v>
      </c>
      <c r="J87" s="54">
        <v>0</v>
      </c>
      <c r="K87" s="54">
        <v>0.88</v>
      </c>
      <c r="L87" s="54">
        <v>0.12</v>
      </c>
      <c r="M87" s="54">
        <v>0</v>
      </c>
      <c r="N87" s="54" t="s">
        <v>913</v>
      </c>
      <c r="O87" s="54">
        <v>19</v>
      </c>
      <c r="P87" s="54">
        <v>0.51</v>
      </c>
      <c r="Q87" s="54">
        <v>9.6300000000000008</v>
      </c>
      <c r="R87" s="54" t="s">
        <v>1381</v>
      </c>
      <c r="S87" s="54" t="s">
        <v>915</v>
      </c>
      <c r="T87" s="54">
        <v>15</v>
      </c>
      <c r="U87" s="54">
        <v>0.54</v>
      </c>
      <c r="V87" s="54">
        <v>8.08</v>
      </c>
      <c r="W87" s="54" t="s">
        <v>1382</v>
      </c>
      <c r="X87" s="54" t="s">
        <v>912</v>
      </c>
      <c r="Y87" s="54">
        <v>8</v>
      </c>
      <c r="Z87" s="54">
        <v>0.49</v>
      </c>
      <c r="AA87" s="54">
        <v>3.9</v>
      </c>
      <c r="AB87" s="54" t="s">
        <v>1383</v>
      </c>
      <c r="AC87" s="54" t="s">
        <v>914</v>
      </c>
      <c r="AD87" s="54">
        <v>24</v>
      </c>
      <c r="AE87" s="54">
        <v>0.6</v>
      </c>
      <c r="AF87" s="54">
        <v>14.39</v>
      </c>
      <c r="AG87" s="54" t="s">
        <v>1383</v>
      </c>
    </row>
    <row r="88" spans="1:33" x14ac:dyDescent="0.25">
      <c r="A88" s="54" t="str">
        <f t="shared" si="2"/>
        <v>2006</v>
      </c>
      <c r="B88" s="54" t="s">
        <v>1380</v>
      </c>
      <c r="C88" s="54" t="s">
        <v>1108</v>
      </c>
      <c r="D88" s="54">
        <f t="shared" si="3"/>
        <v>1</v>
      </c>
      <c r="E88" s="54">
        <v>66</v>
      </c>
      <c r="F88" s="54">
        <v>18.18</v>
      </c>
      <c r="G88" s="54">
        <v>12</v>
      </c>
      <c r="H88" s="54">
        <v>1</v>
      </c>
      <c r="I88" s="54">
        <v>0</v>
      </c>
      <c r="J88" s="54">
        <v>0</v>
      </c>
      <c r="K88" s="54">
        <v>1</v>
      </c>
      <c r="L88" s="54">
        <v>0</v>
      </c>
      <c r="M88" s="54">
        <v>0</v>
      </c>
      <c r="N88" s="54" t="s">
        <v>913</v>
      </c>
      <c r="O88" s="54">
        <v>19</v>
      </c>
      <c r="P88" s="54">
        <v>0.16</v>
      </c>
      <c r="Q88" s="54">
        <v>3</v>
      </c>
      <c r="R88" s="54" t="s">
        <v>1381</v>
      </c>
      <c r="S88" s="54" t="s">
        <v>915</v>
      </c>
      <c r="T88" s="54">
        <v>15</v>
      </c>
      <c r="U88" s="54">
        <v>0.33</v>
      </c>
      <c r="V88" s="54">
        <v>5</v>
      </c>
      <c r="W88" s="54" t="s">
        <v>1382</v>
      </c>
      <c r="X88" s="54" t="s">
        <v>912</v>
      </c>
      <c r="Y88" s="54">
        <v>8</v>
      </c>
      <c r="Z88" s="54">
        <v>0.13</v>
      </c>
      <c r="AA88" s="54">
        <v>1</v>
      </c>
      <c r="AB88" s="54" t="s">
        <v>1383</v>
      </c>
      <c r="AC88" s="54" t="s">
        <v>914</v>
      </c>
      <c r="AD88" s="54">
        <v>24</v>
      </c>
      <c r="AE88" s="54">
        <v>0.13</v>
      </c>
      <c r="AF88" s="54">
        <v>3</v>
      </c>
      <c r="AG88" s="54" t="s">
        <v>1383</v>
      </c>
    </row>
    <row r="89" spans="1:33" x14ac:dyDescent="0.25">
      <c r="A89" s="54" t="str">
        <f t="shared" si="2"/>
        <v>2007</v>
      </c>
      <c r="B89" s="54" t="s">
        <v>1380</v>
      </c>
      <c r="C89" s="54" t="s">
        <v>1109</v>
      </c>
      <c r="D89" s="54">
        <f t="shared" si="3"/>
        <v>94</v>
      </c>
      <c r="E89" s="54">
        <v>66</v>
      </c>
      <c r="F89" s="54">
        <v>62.91</v>
      </c>
      <c r="G89" s="54">
        <v>41.52</v>
      </c>
      <c r="H89" s="54">
        <v>69</v>
      </c>
      <c r="I89" s="54">
        <v>25</v>
      </c>
      <c r="J89" s="54">
        <v>0</v>
      </c>
      <c r="K89" s="54">
        <v>0.73</v>
      </c>
      <c r="L89" s="54">
        <v>0.27</v>
      </c>
      <c r="M89" s="54">
        <v>0</v>
      </c>
      <c r="N89" s="54" t="s">
        <v>913</v>
      </c>
      <c r="O89" s="54">
        <v>19</v>
      </c>
      <c r="P89" s="54">
        <v>0.59</v>
      </c>
      <c r="Q89" s="54">
        <v>11.13</v>
      </c>
      <c r="R89" s="54" t="s">
        <v>1381</v>
      </c>
      <c r="S89" s="54" t="s">
        <v>915</v>
      </c>
      <c r="T89" s="54">
        <v>15</v>
      </c>
      <c r="U89" s="54">
        <v>0.64</v>
      </c>
      <c r="V89" s="54">
        <v>9.64</v>
      </c>
      <c r="W89" s="54" t="s">
        <v>1382</v>
      </c>
      <c r="X89" s="54" t="s">
        <v>912</v>
      </c>
      <c r="Y89" s="54">
        <v>8</v>
      </c>
      <c r="Z89" s="54">
        <v>0.49</v>
      </c>
      <c r="AA89" s="54">
        <v>3.89</v>
      </c>
      <c r="AB89" s="54" t="s">
        <v>1383</v>
      </c>
      <c r="AC89" s="54" t="s">
        <v>914</v>
      </c>
      <c r="AD89" s="54">
        <v>24</v>
      </c>
      <c r="AE89" s="54">
        <v>0.7</v>
      </c>
      <c r="AF89" s="54">
        <v>16.86</v>
      </c>
      <c r="AG89" s="54" t="s">
        <v>1383</v>
      </c>
    </row>
    <row r="90" spans="1:33" x14ac:dyDescent="0.25">
      <c r="A90" s="54" t="str">
        <f t="shared" si="2"/>
        <v>2021</v>
      </c>
      <c r="B90" s="54" t="s">
        <v>1380</v>
      </c>
      <c r="C90" s="54" t="s">
        <v>1110</v>
      </c>
      <c r="D90" s="54">
        <f t="shared" si="3"/>
        <v>81</v>
      </c>
      <c r="E90" s="54">
        <v>66</v>
      </c>
      <c r="F90" s="54">
        <v>45.44</v>
      </c>
      <c r="G90" s="54">
        <v>29.99</v>
      </c>
      <c r="H90" s="54">
        <v>78</v>
      </c>
      <c r="I90" s="54">
        <v>3</v>
      </c>
      <c r="J90" s="54">
        <v>0</v>
      </c>
      <c r="K90" s="54">
        <v>0.96</v>
      </c>
      <c r="L90" s="54">
        <v>0.04</v>
      </c>
      <c r="M90" s="54">
        <v>0</v>
      </c>
      <c r="N90" s="54" t="s">
        <v>913</v>
      </c>
      <c r="O90" s="54">
        <v>19</v>
      </c>
      <c r="P90" s="54">
        <v>0.46</v>
      </c>
      <c r="Q90" s="54">
        <v>8.67</v>
      </c>
      <c r="R90" s="54" t="s">
        <v>1381</v>
      </c>
      <c r="S90" s="54" t="s">
        <v>915</v>
      </c>
      <c r="T90" s="54">
        <v>15</v>
      </c>
      <c r="U90" s="54">
        <v>0.43</v>
      </c>
      <c r="V90" s="54">
        <v>6.42</v>
      </c>
      <c r="W90" s="54" t="s">
        <v>1382</v>
      </c>
      <c r="X90" s="54" t="s">
        <v>912</v>
      </c>
      <c r="Y90" s="54">
        <v>8</v>
      </c>
      <c r="Z90" s="54">
        <v>0.33</v>
      </c>
      <c r="AA90" s="54">
        <v>2.6</v>
      </c>
      <c r="AB90" s="54" t="s">
        <v>1383</v>
      </c>
      <c r="AC90" s="54" t="s">
        <v>914</v>
      </c>
      <c r="AD90" s="54">
        <v>24</v>
      </c>
      <c r="AE90" s="54">
        <v>0.51</v>
      </c>
      <c r="AF90" s="54">
        <v>12.3</v>
      </c>
      <c r="AG90" s="54" t="s">
        <v>1383</v>
      </c>
    </row>
    <row r="91" spans="1:33" x14ac:dyDescent="0.25">
      <c r="A91" s="56" t="str">
        <f t="shared" si="2"/>
        <v>2041</v>
      </c>
      <c r="B91" s="56" t="s">
        <v>1380</v>
      </c>
      <c r="C91" s="56" t="s">
        <v>1111</v>
      </c>
      <c r="D91" s="56">
        <f t="shared" si="3"/>
        <v>45</v>
      </c>
      <c r="E91" s="56">
        <v>66</v>
      </c>
      <c r="F91" s="56">
        <v>42.59</v>
      </c>
      <c r="G91" s="56">
        <v>28.11</v>
      </c>
      <c r="H91" s="56">
        <v>42</v>
      </c>
      <c r="I91" s="56">
        <v>3</v>
      </c>
      <c r="J91" s="56">
        <v>0</v>
      </c>
      <c r="K91" s="56">
        <v>0.93</v>
      </c>
      <c r="L91" s="56">
        <v>7.0000000000000007E-2</v>
      </c>
      <c r="M91" s="56">
        <v>0</v>
      </c>
      <c r="N91" s="56" t="s">
        <v>913</v>
      </c>
      <c r="O91" s="56">
        <v>19</v>
      </c>
      <c r="P91" s="56">
        <v>0.39</v>
      </c>
      <c r="Q91" s="56">
        <v>7.49</v>
      </c>
      <c r="R91" s="56" t="s">
        <v>1381</v>
      </c>
      <c r="S91" s="56" t="s">
        <v>915</v>
      </c>
      <c r="T91" s="56">
        <v>15</v>
      </c>
      <c r="U91" s="56">
        <v>0.41</v>
      </c>
      <c r="V91" s="56">
        <v>6.09</v>
      </c>
      <c r="W91" s="56" t="s">
        <v>1382</v>
      </c>
      <c r="X91" s="56" t="s">
        <v>912</v>
      </c>
      <c r="Y91" s="56">
        <v>8</v>
      </c>
      <c r="Z91" s="56">
        <v>0.35</v>
      </c>
      <c r="AA91" s="56">
        <v>2.82</v>
      </c>
      <c r="AB91" s="56" t="s">
        <v>1383</v>
      </c>
      <c r="AC91" s="56" t="s">
        <v>914</v>
      </c>
      <c r="AD91" s="56">
        <v>24</v>
      </c>
      <c r="AE91" s="56">
        <v>0.49</v>
      </c>
      <c r="AF91" s="56">
        <v>11.71</v>
      </c>
      <c r="AG91" s="54" t="s">
        <v>1383</v>
      </c>
    </row>
    <row r="92" spans="1:33" x14ac:dyDescent="0.25">
      <c r="A92" s="54" t="str">
        <f t="shared" si="2"/>
        <v>2060</v>
      </c>
      <c r="B92" s="54" t="s">
        <v>1380</v>
      </c>
      <c r="C92" s="54" t="s">
        <v>1112</v>
      </c>
      <c r="D92" s="54">
        <f t="shared" si="3"/>
        <v>12</v>
      </c>
      <c r="E92" s="54">
        <v>66</v>
      </c>
      <c r="F92" s="54">
        <v>43.94</v>
      </c>
      <c r="G92" s="54">
        <v>29</v>
      </c>
      <c r="H92" s="54">
        <v>11</v>
      </c>
      <c r="I92" s="54">
        <v>1</v>
      </c>
      <c r="J92" s="54">
        <v>0</v>
      </c>
      <c r="K92" s="54">
        <v>0.92</v>
      </c>
      <c r="L92" s="54">
        <v>0.08</v>
      </c>
      <c r="M92" s="54">
        <v>0</v>
      </c>
      <c r="N92" s="54" t="s">
        <v>913</v>
      </c>
      <c r="O92" s="54">
        <v>19</v>
      </c>
      <c r="P92" s="54">
        <v>0.39</v>
      </c>
      <c r="Q92" s="54">
        <v>7.42</v>
      </c>
      <c r="R92" s="54" t="s">
        <v>1381</v>
      </c>
      <c r="S92" s="54" t="s">
        <v>915</v>
      </c>
      <c r="T92" s="54">
        <v>15</v>
      </c>
      <c r="U92" s="54">
        <v>0.46</v>
      </c>
      <c r="V92" s="54">
        <v>6.92</v>
      </c>
      <c r="W92" s="54" t="s">
        <v>1382</v>
      </c>
      <c r="X92" s="54" t="s">
        <v>912</v>
      </c>
      <c r="Y92" s="54">
        <v>8</v>
      </c>
      <c r="Z92" s="54">
        <v>0.28999999999999998</v>
      </c>
      <c r="AA92" s="54">
        <v>2.33</v>
      </c>
      <c r="AB92" s="54" t="s">
        <v>1383</v>
      </c>
      <c r="AC92" s="54" t="s">
        <v>914</v>
      </c>
      <c r="AD92" s="54">
        <v>24</v>
      </c>
      <c r="AE92" s="54">
        <v>0.51</v>
      </c>
      <c r="AF92" s="54">
        <v>12.33</v>
      </c>
      <c r="AG92" s="54" t="s">
        <v>1383</v>
      </c>
    </row>
    <row r="93" spans="1:33" x14ac:dyDescent="0.25">
      <c r="A93" s="54" t="str">
        <f t="shared" si="2"/>
        <v>2081</v>
      </c>
      <c r="B93" s="54" t="s">
        <v>1380</v>
      </c>
      <c r="C93" s="54" t="s">
        <v>1113</v>
      </c>
      <c r="D93" s="54">
        <f t="shared" si="3"/>
        <v>48</v>
      </c>
      <c r="E93" s="54">
        <v>66</v>
      </c>
      <c r="F93" s="54">
        <v>45.74</v>
      </c>
      <c r="G93" s="54">
        <v>30.19</v>
      </c>
      <c r="H93" s="54">
        <v>45</v>
      </c>
      <c r="I93" s="54">
        <v>3</v>
      </c>
      <c r="J93" s="54">
        <v>0</v>
      </c>
      <c r="K93" s="54">
        <v>0.94</v>
      </c>
      <c r="L93" s="54">
        <v>0.06</v>
      </c>
      <c r="M93" s="54">
        <v>0</v>
      </c>
      <c r="N93" s="54" t="s">
        <v>913</v>
      </c>
      <c r="O93" s="54">
        <v>19</v>
      </c>
      <c r="P93" s="54">
        <v>0.43</v>
      </c>
      <c r="Q93" s="54">
        <v>8.23</v>
      </c>
      <c r="R93" s="54" t="s">
        <v>1381</v>
      </c>
      <c r="S93" s="54" t="s">
        <v>915</v>
      </c>
      <c r="T93" s="54">
        <v>15</v>
      </c>
      <c r="U93" s="54">
        <v>0.45</v>
      </c>
      <c r="V93" s="54">
        <v>6.71</v>
      </c>
      <c r="W93" s="54" t="s">
        <v>1382</v>
      </c>
      <c r="X93" s="54" t="s">
        <v>912</v>
      </c>
      <c r="Y93" s="54">
        <v>8</v>
      </c>
      <c r="Z93" s="54">
        <v>0.4</v>
      </c>
      <c r="AA93" s="54">
        <v>3.21</v>
      </c>
      <c r="AB93" s="54" t="s">
        <v>1383</v>
      </c>
      <c r="AC93" s="54" t="s">
        <v>914</v>
      </c>
      <c r="AD93" s="54">
        <v>24</v>
      </c>
      <c r="AE93" s="54">
        <v>0.5</v>
      </c>
      <c r="AF93" s="54">
        <v>12.04</v>
      </c>
      <c r="AG93" s="54" t="s">
        <v>1383</v>
      </c>
    </row>
    <row r="94" spans="1:33" x14ac:dyDescent="0.25">
      <c r="A94" s="54" t="str">
        <f t="shared" si="2"/>
        <v>2111</v>
      </c>
      <c r="B94" s="54" t="s">
        <v>1380</v>
      </c>
      <c r="C94" s="54" t="s">
        <v>1114</v>
      </c>
      <c r="D94" s="54">
        <f t="shared" si="3"/>
        <v>138</v>
      </c>
      <c r="E94" s="54">
        <v>66</v>
      </c>
      <c r="F94" s="54">
        <v>48.57</v>
      </c>
      <c r="G94" s="54">
        <v>32.06</v>
      </c>
      <c r="H94" s="54">
        <v>128</v>
      </c>
      <c r="I94" s="54">
        <v>10</v>
      </c>
      <c r="J94" s="54">
        <v>0</v>
      </c>
      <c r="K94" s="54">
        <v>0.93</v>
      </c>
      <c r="L94" s="54">
        <v>7.0000000000000007E-2</v>
      </c>
      <c r="M94" s="54">
        <v>0</v>
      </c>
      <c r="N94" s="54" t="s">
        <v>913</v>
      </c>
      <c r="O94" s="54">
        <v>19</v>
      </c>
      <c r="P94" s="54">
        <v>0.46</v>
      </c>
      <c r="Q94" s="54">
        <v>8.7100000000000009</v>
      </c>
      <c r="R94" s="54" t="s">
        <v>1381</v>
      </c>
      <c r="S94" s="54" t="s">
        <v>915</v>
      </c>
      <c r="T94" s="54">
        <v>15</v>
      </c>
      <c r="U94" s="54">
        <v>0.49</v>
      </c>
      <c r="V94" s="54">
        <v>7.33</v>
      </c>
      <c r="W94" s="54" t="s">
        <v>1382</v>
      </c>
      <c r="X94" s="54" t="s">
        <v>912</v>
      </c>
      <c r="Y94" s="54">
        <v>8</v>
      </c>
      <c r="Z94" s="54">
        <v>0.39</v>
      </c>
      <c r="AA94" s="54">
        <v>3.12</v>
      </c>
      <c r="AB94" s="54" t="s">
        <v>1383</v>
      </c>
      <c r="AC94" s="54" t="s">
        <v>914</v>
      </c>
      <c r="AD94" s="54">
        <v>24</v>
      </c>
      <c r="AE94" s="54">
        <v>0.54</v>
      </c>
      <c r="AF94" s="54">
        <v>12.9</v>
      </c>
      <c r="AG94" s="54" t="s">
        <v>1383</v>
      </c>
    </row>
    <row r="95" spans="1:33" x14ac:dyDescent="0.25">
      <c r="A95" s="54" t="str">
        <f t="shared" si="2"/>
        <v>2151</v>
      </c>
      <c r="B95" s="54" t="s">
        <v>1380</v>
      </c>
      <c r="C95" s="54" t="s">
        <v>1115</v>
      </c>
      <c r="D95" s="54">
        <f t="shared" si="3"/>
        <v>186</v>
      </c>
      <c r="E95" s="54">
        <v>66</v>
      </c>
      <c r="F95" s="54">
        <v>52</v>
      </c>
      <c r="G95" s="54">
        <v>34.32</v>
      </c>
      <c r="H95" s="54">
        <v>165</v>
      </c>
      <c r="I95" s="54">
        <v>21</v>
      </c>
      <c r="J95" s="54">
        <v>0</v>
      </c>
      <c r="K95" s="54">
        <v>0.89</v>
      </c>
      <c r="L95" s="54">
        <v>0.11</v>
      </c>
      <c r="M95" s="54">
        <v>0</v>
      </c>
      <c r="N95" s="54" t="s">
        <v>913</v>
      </c>
      <c r="O95" s="54">
        <v>19</v>
      </c>
      <c r="P95" s="54">
        <v>0.49</v>
      </c>
      <c r="Q95" s="54">
        <v>9.24</v>
      </c>
      <c r="R95" s="54" t="s">
        <v>1381</v>
      </c>
      <c r="S95" s="54" t="s">
        <v>915</v>
      </c>
      <c r="T95" s="54">
        <v>15</v>
      </c>
      <c r="U95" s="54">
        <v>0.53</v>
      </c>
      <c r="V95" s="54">
        <v>8</v>
      </c>
      <c r="W95" s="54" t="s">
        <v>1382</v>
      </c>
      <c r="X95" s="54" t="s">
        <v>912</v>
      </c>
      <c r="Y95" s="54">
        <v>8</v>
      </c>
      <c r="Z95" s="54">
        <v>0.39</v>
      </c>
      <c r="AA95" s="54">
        <v>3.07</v>
      </c>
      <c r="AB95" s="54" t="s">
        <v>1383</v>
      </c>
      <c r="AC95" s="54" t="s">
        <v>914</v>
      </c>
      <c r="AD95" s="54">
        <v>24</v>
      </c>
      <c r="AE95" s="54">
        <v>0.59</v>
      </c>
      <c r="AF95" s="54">
        <v>14.01</v>
      </c>
      <c r="AG95" s="54" t="s">
        <v>1383</v>
      </c>
    </row>
    <row r="96" spans="1:33" x14ac:dyDescent="0.25">
      <c r="A96" s="54" t="str">
        <f t="shared" si="2"/>
        <v>2161</v>
      </c>
      <c r="B96" s="54" t="s">
        <v>1380</v>
      </c>
      <c r="C96" s="54" t="s">
        <v>1116</v>
      </c>
      <c r="D96" s="54">
        <f t="shared" si="3"/>
        <v>22</v>
      </c>
      <c r="E96" s="54">
        <v>66</v>
      </c>
      <c r="F96" s="54">
        <v>38.15</v>
      </c>
      <c r="G96" s="54">
        <v>25.18</v>
      </c>
      <c r="H96" s="54">
        <v>21</v>
      </c>
      <c r="I96" s="54">
        <v>1</v>
      </c>
      <c r="J96" s="54">
        <v>0</v>
      </c>
      <c r="K96" s="54">
        <v>0.95</v>
      </c>
      <c r="L96" s="54">
        <v>0.05</v>
      </c>
      <c r="M96" s="54">
        <v>0</v>
      </c>
      <c r="N96" s="54" t="s">
        <v>913</v>
      </c>
      <c r="O96" s="54">
        <v>19</v>
      </c>
      <c r="P96" s="54">
        <v>0.38</v>
      </c>
      <c r="Q96" s="54">
        <v>7.27</v>
      </c>
      <c r="R96" s="54" t="s">
        <v>1381</v>
      </c>
      <c r="S96" s="54" t="s">
        <v>915</v>
      </c>
      <c r="T96" s="54">
        <v>15</v>
      </c>
      <c r="U96" s="54">
        <v>0.38</v>
      </c>
      <c r="V96" s="54">
        <v>5.73</v>
      </c>
      <c r="W96" s="54" t="s">
        <v>1382</v>
      </c>
      <c r="X96" s="54" t="s">
        <v>912</v>
      </c>
      <c r="Y96" s="54">
        <v>8</v>
      </c>
      <c r="Z96" s="54">
        <v>0.32</v>
      </c>
      <c r="AA96" s="54">
        <v>2.5</v>
      </c>
      <c r="AB96" s="54" t="s">
        <v>1383</v>
      </c>
      <c r="AC96" s="54" t="s">
        <v>914</v>
      </c>
      <c r="AD96" s="54">
        <v>24</v>
      </c>
      <c r="AE96" s="54">
        <v>0.4</v>
      </c>
      <c r="AF96" s="54">
        <v>9.68</v>
      </c>
      <c r="AG96" s="54" t="s">
        <v>1383</v>
      </c>
    </row>
    <row r="97" spans="1:33" x14ac:dyDescent="0.25">
      <c r="A97" s="54" t="str">
        <f t="shared" si="2"/>
        <v>2181</v>
      </c>
      <c r="B97" s="54" t="s">
        <v>1380</v>
      </c>
      <c r="C97" s="54" t="s">
        <v>1117</v>
      </c>
      <c r="D97" s="54">
        <f t="shared" si="3"/>
        <v>160</v>
      </c>
      <c r="E97" s="54">
        <v>66</v>
      </c>
      <c r="F97" s="54">
        <v>45.95</v>
      </c>
      <c r="G97" s="54">
        <v>30.33</v>
      </c>
      <c r="H97" s="54">
        <v>150</v>
      </c>
      <c r="I97" s="54">
        <v>10</v>
      </c>
      <c r="J97" s="54">
        <v>0</v>
      </c>
      <c r="K97" s="54">
        <v>0.94</v>
      </c>
      <c r="L97" s="54">
        <v>0.06</v>
      </c>
      <c r="M97" s="54">
        <v>0</v>
      </c>
      <c r="N97" s="54" t="s">
        <v>913</v>
      </c>
      <c r="O97" s="54">
        <v>19</v>
      </c>
      <c r="P97" s="54">
        <v>0.43</v>
      </c>
      <c r="Q97" s="54">
        <v>8.1999999999999993</v>
      </c>
      <c r="R97" s="54" t="s">
        <v>1381</v>
      </c>
      <c r="S97" s="54" t="s">
        <v>915</v>
      </c>
      <c r="T97" s="54">
        <v>15</v>
      </c>
      <c r="U97" s="54">
        <v>0.44</v>
      </c>
      <c r="V97" s="54">
        <v>6.58</v>
      </c>
      <c r="W97" s="54" t="s">
        <v>1382</v>
      </c>
      <c r="X97" s="54" t="s">
        <v>912</v>
      </c>
      <c r="Y97" s="54">
        <v>8</v>
      </c>
      <c r="Z97" s="54">
        <v>0.36</v>
      </c>
      <c r="AA97" s="54">
        <v>2.89</v>
      </c>
      <c r="AB97" s="54" t="s">
        <v>1383</v>
      </c>
      <c r="AC97" s="54" t="s">
        <v>914</v>
      </c>
      <c r="AD97" s="54">
        <v>24</v>
      </c>
      <c r="AE97" s="54">
        <v>0.53</v>
      </c>
      <c r="AF97" s="54">
        <v>12.66</v>
      </c>
      <c r="AG97" s="54" t="s">
        <v>1383</v>
      </c>
    </row>
    <row r="98" spans="1:33" x14ac:dyDescent="0.25">
      <c r="A98" s="54" t="str">
        <f t="shared" si="2"/>
        <v>2191</v>
      </c>
      <c r="B98" s="54" t="s">
        <v>1380</v>
      </c>
      <c r="C98" s="54" t="s">
        <v>1118</v>
      </c>
      <c r="D98" s="54">
        <f t="shared" si="3"/>
        <v>313</v>
      </c>
      <c r="E98" s="54">
        <v>66</v>
      </c>
      <c r="F98" s="54">
        <v>48.28</v>
      </c>
      <c r="G98" s="54">
        <v>31.87</v>
      </c>
      <c r="H98" s="54">
        <v>281</v>
      </c>
      <c r="I98" s="54">
        <v>32</v>
      </c>
      <c r="J98" s="54">
        <v>0</v>
      </c>
      <c r="K98" s="54">
        <v>0.9</v>
      </c>
      <c r="L98" s="54">
        <v>0.1</v>
      </c>
      <c r="M98" s="54">
        <v>0</v>
      </c>
      <c r="N98" s="54" t="s">
        <v>913</v>
      </c>
      <c r="O98" s="54">
        <v>19</v>
      </c>
      <c r="P98" s="54">
        <v>0.46</v>
      </c>
      <c r="Q98" s="54">
        <v>8.77</v>
      </c>
      <c r="R98" s="54" t="s">
        <v>1381</v>
      </c>
      <c r="S98" s="54" t="s">
        <v>915</v>
      </c>
      <c r="T98" s="54">
        <v>15</v>
      </c>
      <c r="U98" s="54">
        <v>0.47</v>
      </c>
      <c r="V98" s="54">
        <v>7.07</v>
      </c>
      <c r="W98" s="54" t="s">
        <v>1382</v>
      </c>
      <c r="X98" s="54" t="s">
        <v>912</v>
      </c>
      <c r="Y98" s="54">
        <v>8</v>
      </c>
      <c r="Z98" s="54">
        <v>0.38</v>
      </c>
      <c r="AA98" s="54">
        <v>2.99</v>
      </c>
      <c r="AB98" s="54" t="s">
        <v>1383</v>
      </c>
      <c r="AC98" s="54" t="s">
        <v>914</v>
      </c>
      <c r="AD98" s="54">
        <v>24</v>
      </c>
      <c r="AE98" s="54">
        <v>0.54</v>
      </c>
      <c r="AF98" s="54">
        <v>13.04</v>
      </c>
      <c r="AG98" s="54" t="s">
        <v>1383</v>
      </c>
    </row>
    <row r="99" spans="1:33" x14ac:dyDescent="0.25">
      <c r="A99" s="54" t="str">
        <f t="shared" si="2"/>
        <v>2241</v>
      </c>
      <c r="B99" s="54" t="s">
        <v>1380</v>
      </c>
      <c r="C99" s="54" t="s">
        <v>1119</v>
      </c>
      <c r="D99" s="54">
        <f t="shared" si="3"/>
        <v>82</v>
      </c>
      <c r="E99" s="54">
        <v>66</v>
      </c>
      <c r="F99" s="54">
        <v>44.4</v>
      </c>
      <c r="G99" s="54">
        <v>29.3</v>
      </c>
      <c r="H99" s="54">
        <v>80</v>
      </c>
      <c r="I99" s="54">
        <v>2</v>
      </c>
      <c r="J99" s="54">
        <v>0</v>
      </c>
      <c r="K99" s="54">
        <v>0.98</v>
      </c>
      <c r="L99" s="54">
        <v>0.02</v>
      </c>
      <c r="M99" s="54">
        <v>0</v>
      </c>
      <c r="N99" s="54" t="s">
        <v>913</v>
      </c>
      <c r="O99" s="54">
        <v>19</v>
      </c>
      <c r="P99" s="54">
        <v>0.42</v>
      </c>
      <c r="Q99" s="54">
        <v>8.0500000000000007</v>
      </c>
      <c r="R99" s="54" t="s">
        <v>1381</v>
      </c>
      <c r="S99" s="54" t="s">
        <v>915</v>
      </c>
      <c r="T99" s="54">
        <v>15</v>
      </c>
      <c r="U99" s="54">
        <v>0.42</v>
      </c>
      <c r="V99" s="54">
        <v>6.29</v>
      </c>
      <c r="W99" s="54" t="s">
        <v>1382</v>
      </c>
      <c r="X99" s="54" t="s">
        <v>912</v>
      </c>
      <c r="Y99" s="54">
        <v>8</v>
      </c>
      <c r="Z99" s="54">
        <v>0.39</v>
      </c>
      <c r="AA99" s="54">
        <v>3.06</v>
      </c>
      <c r="AB99" s="54" t="s">
        <v>1383</v>
      </c>
      <c r="AC99" s="54" t="s">
        <v>914</v>
      </c>
      <c r="AD99" s="54">
        <v>24</v>
      </c>
      <c r="AE99" s="54">
        <v>0.5</v>
      </c>
      <c r="AF99" s="54">
        <v>11.9</v>
      </c>
      <c r="AG99" s="54" t="s">
        <v>1383</v>
      </c>
    </row>
    <row r="100" spans="1:33" x14ac:dyDescent="0.25">
      <c r="A100" s="54" t="str">
        <f t="shared" si="2"/>
        <v>2261</v>
      </c>
      <c r="B100" s="54" t="s">
        <v>1380</v>
      </c>
      <c r="C100" s="54" t="s">
        <v>1120</v>
      </c>
      <c r="D100" s="54">
        <f t="shared" si="3"/>
        <v>71</v>
      </c>
      <c r="E100" s="54">
        <v>66</v>
      </c>
      <c r="F100" s="54">
        <v>50.77</v>
      </c>
      <c r="G100" s="54">
        <v>33.51</v>
      </c>
      <c r="H100" s="54">
        <v>67</v>
      </c>
      <c r="I100" s="54">
        <v>4</v>
      </c>
      <c r="J100" s="54">
        <v>0</v>
      </c>
      <c r="K100" s="54">
        <v>0.94</v>
      </c>
      <c r="L100" s="54">
        <v>0.06</v>
      </c>
      <c r="M100" s="54">
        <v>0</v>
      </c>
      <c r="N100" s="54" t="s">
        <v>913</v>
      </c>
      <c r="O100" s="54">
        <v>19</v>
      </c>
      <c r="P100" s="54">
        <v>0.48</v>
      </c>
      <c r="Q100" s="54">
        <v>9.1999999999999993</v>
      </c>
      <c r="R100" s="54" t="s">
        <v>1381</v>
      </c>
      <c r="S100" s="54" t="s">
        <v>915</v>
      </c>
      <c r="T100" s="54">
        <v>15</v>
      </c>
      <c r="U100" s="54">
        <v>0.49</v>
      </c>
      <c r="V100" s="54">
        <v>7.37</v>
      </c>
      <c r="W100" s="54" t="s">
        <v>1382</v>
      </c>
      <c r="X100" s="54" t="s">
        <v>912</v>
      </c>
      <c r="Y100" s="54">
        <v>8</v>
      </c>
      <c r="Z100" s="54">
        <v>0.35</v>
      </c>
      <c r="AA100" s="54">
        <v>2.77</v>
      </c>
      <c r="AB100" s="54" t="s">
        <v>1383</v>
      </c>
      <c r="AC100" s="54" t="s">
        <v>914</v>
      </c>
      <c r="AD100" s="54">
        <v>24</v>
      </c>
      <c r="AE100" s="54">
        <v>0.59</v>
      </c>
      <c r="AF100" s="54">
        <v>14.17</v>
      </c>
      <c r="AG100" s="54" t="s">
        <v>1383</v>
      </c>
    </row>
    <row r="101" spans="1:33" x14ac:dyDescent="0.25">
      <c r="A101" s="54" t="str">
        <f t="shared" si="2"/>
        <v>2281</v>
      </c>
      <c r="B101" s="54" t="s">
        <v>1380</v>
      </c>
      <c r="C101" s="54" t="s">
        <v>1121</v>
      </c>
      <c r="D101" s="54">
        <f t="shared" si="3"/>
        <v>102</v>
      </c>
      <c r="E101" s="54">
        <v>66</v>
      </c>
      <c r="F101" s="54">
        <v>48.43</v>
      </c>
      <c r="G101" s="54">
        <v>31.96</v>
      </c>
      <c r="H101" s="54">
        <v>95</v>
      </c>
      <c r="I101" s="54">
        <v>7</v>
      </c>
      <c r="J101" s="54">
        <v>0</v>
      </c>
      <c r="K101" s="54">
        <v>0.93</v>
      </c>
      <c r="L101" s="54">
        <v>7.0000000000000007E-2</v>
      </c>
      <c r="M101" s="54">
        <v>0</v>
      </c>
      <c r="N101" s="54" t="s">
        <v>913</v>
      </c>
      <c r="O101" s="54">
        <v>19</v>
      </c>
      <c r="P101" s="54">
        <v>0.47</v>
      </c>
      <c r="Q101" s="54">
        <v>8.8800000000000008</v>
      </c>
      <c r="R101" s="54" t="s">
        <v>1381</v>
      </c>
      <c r="S101" s="54" t="s">
        <v>915</v>
      </c>
      <c r="T101" s="54">
        <v>15</v>
      </c>
      <c r="U101" s="54">
        <v>0.47</v>
      </c>
      <c r="V101" s="54">
        <v>7.11</v>
      </c>
      <c r="W101" s="54" t="s">
        <v>1382</v>
      </c>
      <c r="X101" s="54" t="s">
        <v>912</v>
      </c>
      <c r="Y101" s="54">
        <v>8</v>
      </c>
      <c r="Z101" s="54">
        <v>0.37</v>
      </c>
      <c r="AA101" s="54">
        <v>2.92</v>
      </c>
      <c r="AB101" s="54" t="s">
        <v>1383</v>
      </c>
      <c r="AC101" s="54" t="s">
        <v>914</v>
      </c>
      <c r="AD101" s="54">
        <v>24</v>
      </c>
      <c r="AE101" s="54">
        <v>0.54</v>
      </c>
      <c r="AF101" s="54">
        <v>13.05</v>
      </c>
      <c r="AG101" s="54" t="s">
        <v>1383</v>
      </c>
    </row>
    <row r="102" spans="1:33" x14ac:dyDescent="0.25">
      <c r="A102" s="54" t="str">
        <f t="shared" si="2"/>
        <v>2321</v>
      </c>
      <c r="B102" s="54" t="s">
        <v>1380</v>
      </c>
      <c r="C102" s="54" t="s">
        <v>1122</v>
      </c>
      <c r="D102" s="54">
        <f t="shared" si="3"/>
        <v>76</v>
      </c>
      <c r="E102" s="54">
        <v>66</v>
      </c>
      <c r="F102" s="54">
        <v>47.41</v>
      </c>
      <c r="G102" s="54">
        <v>31.29</v>
      </c>
      <c r="H102" s="54">
        <v>71</v>
      </c>
      <c r="I102" s="54">
        <v>5</v>
      </c>
      <c r="J102" s="54">
        <v>0</v>
      </c>
      <c r="K102" s="54">
        <v>0.93</v>
      </c>
      <c r="L102" s="54">
        <v>7.0000000000000007E-2</v>
      </c>
      <c r="M102" s="54">
        <v>0</v>
      </c>
      <c r="N102" s="54" t="s">
        <v>913</v>
      </c>
      <c r="O102" s="54">
        <v>19</v>
      </c>
      <c r="P102" s="54">
        <v>0.46</v>
      </c>
      <c r="Q102" s="54">
        <v>8.67</v>
      </c>
      <c r="R102" s="54" t="s">
        <v>1381</v>
      </c>
      <c r="S102" s="54" t="s">
        <v>915</v>
      </c>
      <c r="T102" s="54">
        <v>15</v>
      </c>
      <c r="U102" s="54">
        <v>0.45</v>
      </c>
      <c r="V102" s="54">
        <v>6.8</v>
      </c>
      <c r="W102" s="54" t="s">
        <v>1382</v>
      </c>
      <c r="X102" s="54" t="s">
        <v>912</v>
      </c>
      <c r="Y102" s="54">
        <v>8</v>
      </c>
      <c r="Z102" s="54">
        <v>0.35</v>
      </c>
      <c r="AA102" s="54">
        <v>2.8</v>
      </c>
      <c r="AB102" s="54" t="s">
        <v>1383</v>
      </c>
      <c r="AC102" s="54" t="s">
        <v>914</v>
      </c>
      <c r="AD102" s="54">
        <v>24</v>
      </c>
      <c r="AE102" s="54">
        <v>0.54</v>
      </c>
      <c r="AF102" s="54">
        <v>13.01</v>
      </c>
      <c r="AG102" s="54" t="s">
        <v>1383</v>
      </c>
    </row>
    <row r="103" spans="1:33" x14ac:dyDescent="0.25">
      <c r="A103" s="54" t="str">
        <f t="shared" si="2"/>
        <v>2331</v>
      </c>
      <c r="B103" s="54" t="s">
        <v>1380</v>
      </c>
      <c r="C103" s="54" t="s">
        <v>1123</v>
      </c>
      <c r="D103" s="54">
        <f t="shared" si="3"/>
        <v>88</v>
      </c>
      <c r="E103" s="54">
        <v>66</v>
      </c>
      <c r="F103" s="54">
        <v>48.45</v>
      </c>
      <c r="G103" s="54">
        <v>31.98</v>
      </c>
      <c r="H103" s="54">
        <v>80</v>
      </c>
      <c r="I103" s="54">
        <v>8</v>
      </c>
      <c r="J103" s="54">
        <v>0</v>
      </c>
      <c r="K103" s="54">
        <v>0.91</v>
      </c>
      <c r="L103" s="54">
        <v>0.09</v>
      </c>
      <c r="M103" s="54">
        <v>0</v>
      </c>
      <c r="N103" s="54" t="s">
        <v>913</v>
      </c>
      <c r="O103" s="54">
        <v>19</v>
      </c>
      <c r="P103" s="54">
        <v>0.44</v>
      </c>
      <c r="Q103" s="54">
        <v>8.34</v>
      </c>
      <c r="R103" s="54" t="s">
        <v>1381</v>
      </c>
      <c r="S103" s="54" t="s">
        <v>915</v>
      </c>
      <c r="T103" s="54">
        <v>15</v>
      </c>
      <c r="U103" s="54">
        <v>0.49</v>
      </c>
      <c r="V103" s="54">
        <v>7.32</v>
      </c>
      <c r="W103" s="54" t="s">
        <v>1382</v>
      </c>
      <c r="X103" s="54" t="s">
        <v>912</v>
      </c>
      <c r="Y103" s="54">
        <v>8</v>
      </c>
      <c r="Z103" s="54">
        <v>0.4</v>
      </c>
      <c r="AA103" s="54">
        <v>3.16</v>
      </c>
      <c r="AB103" s="54" t="s">
        <v>1383</v>
      </c>
      <c r="AC103" s="54" t="s">
        <v>914</v>
      </c>
      <c r="AD103" s="54">
        <v>24</v>
      </c>
      <c r="AE103" s="54">
        <v>0.55000000000000004</v>
      </c>
      <c r="AF103" s="54">
        <v>13.16</v>
      </c>
      <c r="AG103" s="54" t="s">
        <v>1383</v>
      </c>
    </row>
    <row r="104" spans="1:33" x14ac:dyDescent="0.25">
      <c r="A104" s="54" t="str">
        <f t="shared" si="2"/>
        <v>2341</v>
      </c>
      <c r="B104" s="54" t="s">
        <v>1380</v>
      </c>
      <c r="C104" s="54" t="s">
        <v>1124</v>
      </c>
      <c r="D104" s="54">
        <f t="shared" si="3"/>
        <v>92</v>
      </c>
      <c r="E104" s="54">
        <v>66</v>
      </c>
      <c r="F104" s="54">
        <v>48.14</v>
      </c>
      <c r="G104" s="54">
        <v>31.77</v>
      </c>
      <c r="H104" s="54">
        <v>81</v>
      </c>
      <c r="I104" s="54">
        <v>11</v>
      </c>
      <c r="J104" s="54">
        <v>0</v>
      </c>
      <c r="K104" s="54">
        <v>0.88</v>
      </c>
      <c r="L104" s="54">
        <v>0.12</v>
      </c>
      <c r="M104" s="54">
        <v>0</v>
      </c>
      <c r="N104" s="54" t="s">
        <v>913</v>
      </c>
      <c r="O104" s="54">
        <v>19</v>
      </c>
      <c r="P104" s="54">
        <v>0.45</v>
      </c>
      <c r="Q104" s="54">
        <v>8.58</v>
      </c>
      <c r="R104" s="54" t="s">
        <v>1381</v>
      </c>
      <c r="S104" s="54" t="s">
        <v>915</v>
      </c>
      <c r="T104" s="54">
        <v>15</v>
      </c>
      <c r="U104" s="54">
        <v>0.47</v>
      </c>
      <c r="V104" s="54">
        <v>7.03</v>
      </c>
      <c r="W104" s="54" t="s">
        <v>1382</v>
      </c>
      <c r="X104" s="54" t="s">
        <v>912</v>
      </c>
      <c r="Y104" s="54">
        <v>8</v>
      </c>
      <c r="Z104" s="54">
        <v>0.4</v>
      </c>
      <c r="AA104" s="54">
        <v>3.17</v>
      </c>
      <c r="AB104" s="54" t="s">
        <v>1383</v>
      </c>
      <c r="AC104" s="54" t="s">
        <v>914</v>
      </c>
      <c r="AD104" s="54">
        <v>24</v>
      </c>
      <c r="AE104" s="54">
        <v>0.54</v>
      </c>
      <c r="AF104" s="54">
        <v>12.99</v>
      </c>
      <c r="AG104" s="54" t="s">
        <v>1383</v>
      </c>
    </row>
    <row r="105" spans="1:33" x14ac:dyDescent="0.25">
      <c r="A105" s="54" t="str">
        <f t="shared" si="2"/>
        <v>2351</v>
      </c>
      <c r="B105" s="54" t="s">
        <v>1380</v>
      </c>
      <c r="C105" s="54" t="s">
        <v>1125</v>
      </c>
      <c r="D105" s="54">
        <f t="shared" si="3"/>
        <v>67</v>
      </c>
      <c r="E105" s="54">
        <v>66</v>
      </c>
      <c r="F105" s="54">
        <v>43.92</v>
      </c>
      <c r="G105" s="54">
        <v>28.99</v>
      </c>
      <c r="H105" s="54">
        <v>67</v>
      </c>
      <c r="I105" s="54">
        <v>0</v>
      </c>
      <c r="J105" s="54">
        <v>0</v>
      </c>
      <c r="K105" s="54">
        <v>1</v>
      </c>
      <c r="L105" s="54">
        <v>0</v>
      </c>
      <c r="M105" s="54">
        <v>0</v>
      </c>
      <c r="N105" s="54" t="s">
        <v>913</v>
      </c>
      <c r="O105" s="54">
        <v>19</v>
      </c>
      <c r="P105" s="54">
        <v>0.42</v>
      </c>
      <c r="Q105" s="54">
        <v>8.0399999999999991</v>
      </c>
      <c r="R105" s="54" t="s">
        <v>1381</v>
      </c>
      <c r="S105" s="54" t="s">
        <v>915</v>
      </c>
      <c r="T105" s="54">
        <v>15</v>
      </c>
      <c r="U105" s="54">
        <v>0.41</v>
      </c>
      <c r="V105" s="54">
        <v>6.15</v>
      </c>
      <c r="W105" s="54" t="s">
        <v>1382</v>
      </c>
      <c r="X105" s="54" t="s">
        <v>912</v>
      </c>
      <c r="Y105" s="54">
        <v>8</v>
      </c>
      <c r="Z105" s="54">
        <v>0.32</v>
      </c>
      <c r="AA105" s="54">
        <v>2.57</v>
      </c>
      <c r="AB105" s="54" t="s">
        <v>1383</v>
      </c>
      <c r="AC105" s="54" t="s">
        <v>914</v>
      </c>
      <c r="AD105" s="54">
        <v>24</v>
      </c>
      <c r="AE105" s="54">
        <v>0.51</v>
      </c>
      <c r="AF105" s="54">
        <v>12.22</v>
      </c>
      <c r="AG105" s="54" t="s">
        <v>1383</v>
      </c>
    </row>
    <row r="106" spans="1:33" x14ac:dyDescent="0.25">
      <c r="A106" s="54" t="str">
        <f t="shared" si="2"/>
        <v>2361</v>
      </c>
      <c r="B106" s="54" t="s">
        <v>1380</v>
      </c>
      <c r="C106" s="54" t="s">
        <v>1126</v>
      </c>
      <c r="D106" s="54">
        <f t="shared" si="3"/>
        <v>106</v>
      </c>
      <c r="E106" s="54">
        <v>66</v>
      </c>
      <c r="F106" s="54">
        <v>46.03</v>
      </c>
      <c r="G106" s="54">
        <v>30.38</v>
      </c>
      <c r="H106" s="54">
        <v>102</v>
      </c>
      <c r="I106" s="54">
        <v>4</v>
      </c>
      <c r="J106" s="54">
        <v>0</v>
      </c>
      <c r="K106" s="54">
        <v>0.96</v>
      </c>
      <c r="L106" s="54">
        <v>0.04</v>
      </c>
      <c r="M106" s="54">
        <v>0</v>
      </c>
      <c r="N106" s="54" t="s">
        <v>913</v>
      </c>
      <c r="O106" s="54">
        <v>19</v>
      </c>
      <c r="P106" s="54">
        <v>0.42</v>
      </c>
      <c r="Q106" s="54">
        <v>7.98</v>
      </c>
      <c r="R106" s="54" t="s">
        <v>1381</v>
      </c>
      <c r="S106" s="54" t="s">
        <v>915</v>
      </c>
      <c r="T106" s="54">
        <v>15</v>
      </c>
      <c r="U106" s="54">
        <v>0.45</v>
      </c>
      <c r="V106" s="54">
        <v>6.74</v>
      </c>
      <c r="W106" s="54" t="s">
        <v>1382</v>
      </c>
      <c r="X106" s="54" t="s">
        <v>912</v>
      </c>
      <c r="Y106" s="54">
        <v>8</v>
      </c>
      <c r="Z106" s="54">
        <v>0.36</v>
      </c>
      <c r="AA106" s="54">
        <v>2.87</v>
      </c>
      <c r="AB106" s="54" t="s">
        <v>1383</v>
      </c>
      <c r="AC106" s="54" t="s">
        <v>914</v>
      </c>
      <c r="AD106" s="54">
        <v>24</v>
      </c>
      <c r="AE106" s="54">
        <v>0.53</v>
      </c>
      <c r="AF106" s="54">
        <v>12.79</v>
      </c>
      <c r="AG106" s="54" t="s">
        <v>1383</v>
      </c>
    </row>
    <row r="107" spans="1:33" x14ac:dyDescent="0.25">
      <c r="A107" s="54" t="str">
        <f t="shared" si="2"/>
        <v>2371</v>
      </c>
      <c r="B107" s="54" t="s">
        <v>1380</v>
      </c>
      <c r="C107" s="54" t="s">
        <v>1127</v>
      </c>
      <c r="D107" s="54">
        <f t="shared" si="3"/>
        <v>189</v>
      </c>
      <c r="E107" s="54">
        <v>66</v>
      </c>
      <c r="F107" s="54">
        <v>44.28</v>
      </c>
      <c r="G107" s="54">
        <v>29.22</v>
      </c>
      <c r="H107" s="54">
        <v>180</v>
      </c>
      <c r="I107" s="54">
        <v>9</v>
      </c>
      <c r="J107" s="54">
        <v>0</v>
      </c>
      <c r="K107" s="54">
        <v>0.95</v>
      </c>
      <c r="L107" s="54">
        <v>0.05</v>
      </c>
      <c r="M107" s="54">
        <v>0</v>
      </c>
      <c r="N107" s="54" t="s">
        <v>913</v>
      </c>
      <c r="O107" s="54">
        <v>19</v>
      </c>
      <c r="P107" s="54">
        <v>0.42</v>
      </c>
      <c r="Q107" s="54">
        <v>8</v>
      </c>
      <c r="R107" s="54" t="s">
        <v>1381</v>
      </c>
      <c r="S107" s="54" t="s">
        <v>915</v>
      </c>
      <c r="T107" s="54">
        <v>15</v>
      </c>
      <c r="U107" s="54">
        <v>0.43</v>
      </c>
      <c r="V107" s="54">
        <v>6.38</v>
      </c>
      <c r="W107" s="54" t="s">
        <v>1382</v>
      </c>
      <c r="X107" s="54" t="s">
        <v>912</v>
      </c>
      <c r="Y107" s="54">
        <v>8</v>
      </c>
      <c r="Z107" s="54">
        <v>0.33</v>
      </c>
      <c r="AA107" s="54">
        <v>2.6</v>
      </c>
      <c r="AB107" s="54" t="s">
        <v>1383</v>
      </c>
      <c r="AC107" s="54" t="s">
        <v>914</v>
      </c>
      <c r="AD107" s="54">
        <v>24</v>
      </c>
      <c r="AE107" s="54">
        <v>0.51</v>
      </c>
      <c r="AF107" s="54">
        <v>12.24</v>
      </c>
      <c r="AG107" s="54" t="s">
        <v>1383</v>
      </c>
    </row>
    <row r="108" spans="1:33" x14ac:dyDescent="0.25">
      <c r="A108" s="54" t="str">
        <f t="shared" si="2"/>
        <v>2401</v>
      </c>
      <c r="B108" s="54" t="s">
        <v>1380</v>
      </c>
      <c r="C108" s="54" t="s">
        <v>1128</v>
      </c>
      <c r="D108" s="54">
        <f t="shared" si="3"/>
        <v>59</v>
      </c>
      <c r="E108" s="54">
        <v>66</v>
      </c>
      <c r="F108" s="54">
        <v>45.27</v>
      </c>
      <c r="G108" s="54">
        <v>29.88</v>
      </c>
      <c r="H108" s="54">
        <v>59</v>
      </c>
      <c r="I108" s="54">
        <v>0</v>
      </c>
      <c r="J108" s="54">
        <v>0</v>
      </c>
      <c r="K108" s="54">
        <v>1</v>
      </c>
      <c r="L108" s="54">
        <v>0</v>
      </c>
      <c r="M108" s="54">
        <v>0</v>
      </c>
      <c r="N108" s="54" t="s">
        <v>913</v>
      </c>
      <c r="O108" s="54">
        <v>19</v>
      </c>
      <c r="P108" s="54">
        <v>0.42</v>
      </c>
      <c r="Q108" s="54">
        <v>8</v>
      </c>
      <c r="R108" s="54" t="s">
        <v>1381</v>
      </c>
      <c r="S108" s="54" t="s">
        <v>915</v>
      </c>
      <c r="T108" s="54">
        <v>15</v>
      </c>
      <c r="U108" s="54">
        <v>0.41</v>
      </c>
      <c r="V108" s="54">
        <v>6.15</v>
      </c>
      <c r="W108" s="54" t="s">
        <v>1382</v>
      </c>
      <c r="X108" s="54" t="s">
        <v>912</v>
      </c>
      <c r="Y108" s="54">
        <v>8</v>
      </c>
      <c r="Z108" s="54">
        <v>0.34</v>
      </c>
      <c r="AA108" s="54">
        <v>2.66</v>
      </c>
      <c r="AB108" s="54" t="s">
        <v>1383</v>
      </c>
      <c r="AC108" s="54" t="s">
        <v>914</v>
      </c>
      <c r="AD108" s="54">
        <v>24</v>
      </c>
      <c r="AE108" s="54">
        <v>0.54</v>
      </c>
      <c r="AF108" s="54">
        <v>13.07</v>
      </c>
      <c r="AG108" s="54" t="s">
        <v>1383</v>
      </c>
    </row>
    <row r="109" spans="1:33" x14ac:dyDescent="0.25">
      <c r="A109" s="54" t="str">
        <f t="shared" si="2"/>
        <v>2441</v>
      </c>
      <c r="B109" s="54" t="s">
        <v>1380</v>
      </c>
      <c r="C109" s="54" t="s">
        <v>1129</v>
      </c>
      <c r="D109" s="54">
        <f t="shared" si="3"/>
        <v>129</v>
      </c>
      <c r="E109" s="54">
        <v>66</v>
      </c>
      <c r="F109" s="54">
        <v>53.9</v>
      </c>
      <c r="G109" s="54">
        <v>35.57</v>
      </c>
      <c r="H109" s="54">
        <v>105</v>
      </c>
      <c r="I109" s="54">
        <v>24</v>
      </c>
      <c r="J109" s="54">
        <v>0</v>
      </c>
      <c r="K109" s="54">
        <v>0.81</v>
      </c>
      <c r="L109" s="54">
        <v>0.19</v>
      </c>
      <c r="M109" s="54">
        <v>0</v>
      </c>
      <c r="N109" s="54" t="s">
        <v>913</v>
      </c>
      <c r="O109" s="54">
        <v>19</v>
      </c>
      <c r="P109" s="54">
        <v>0.49</v>
      </c>
      <c r="Q109" s="54">
        <v>9.26</v>
      </c>
      <c r="R109" s="54" t="s">
        <v>1381</v>
      </c>
      <c r="S109" s="54" t="s">
        <v>915</v>
      </c>
      <c r="T109" s="54">
        <v>15</v>
      </c>
      <c r="U109" s="54">
        <v>0.53</v>
      </c>
      <c r="V109" s="54">
        <v>7.98</v>
      </c>
      <c r="W109" s="54" t="s">
        <v>1382</v>
      </c>
      <c r="X109" s="54" t="s">
        <v>912</v>
      </c>
      <c r="Y109" s="54">
        <v>8</v>
      </c>
      <c r="Z109" s="54">
        <v>0.48</v>
      </c>
      <c r="AA109" s="54">
        <v>3.84</v>
      </c>
      <c r="AB109" s="54" t="s">
        <v>1383</v>
      </c>
      <c r="AC109" s="54" t="s">
        <v>914</v>
      </c>
      <c r="AD109" s="54">
        <v>24</v>
      </c>
      <c r="AE109" s="54">
        <v>0.6</v>
      </c>
      <c r="AF109" s="54">
        <v>14.49</v>
      </c>
      <c r="AG109" s="54" t="s">
        <v>1383</v>
      </c>
    </row>
    <row r="110" spans="1:33" x14ac:dyDescent="0.25">
      <c r="A110" s="54" t="str">
        <f t="shared" si="2"/>
        <v>2501</v>
      </c>
      <c r="B110" s="54" t="s">
        <v>1380</v>
      </c>
      <c r="C110" s="54" t="s">
        <v>1130</v>
      </c>
      <c r="D110" s="54">
        <f t="shared" si="3"/>
        <v>47</v>
      </c>
      <c r="E110" s="54">
        <v>66</v>
      </c>
      <c r="F110" s="54">
        <v>37.36</v>
      </c>
      <c r="G110" s="54">
        <v>24.66</v>
      </c>
      <c r="H110" s="54">
        <v>47</v>
      </c>
      <c r="I110" s="54">
        <v>0</v>
      </c>
      <c r="J110" s="54">
        <v>0</v>
      </c>
      <c r="K110" s="54">
        <v>1</v>
      </c>
      <c r="L110" s="54">
        <v>0</v>
      </c>
      <c r="M110" s="54">
        <v>0</v>
      </c>
      <c r="N110" s="54" t="s">
        <v>913</v>
      </c>
      <c r="O110" s="54">
        <v>19</v>
      </c>
      <c r="P110" s="54">
        <v>0.38</v>
      </c>
      <c r="Q110" s="54">
        <v>7.19</v>
      </c>
      <c r="R110" s="54" t="s">
        <v>1381</v>
      </c>
      <c r="S110" s="54" t="s">
        <v>915</v>
      </c>
      <c r="T110" s="54">
        <v>15</v>
      </c>
      <c r="U110" s="54">
        <v>0.34</v>
      </c>
      <c r="V110" s="54">
        <v>5.09</v>
      </c>
      <c r="W110" s="54" t="s">
        <v>1382</v>
      </c>
      <c r="X110" s="54" t="s">
        <v>912</v>
      </c>
      <c r="Y110" s="54">
        <v>8</v>
      </c>
      <c r="Z110" s="54">
        <v>0.26</v>
      </c>
      <c r="AA110" s="54">
        <v>2.09</v>
      </c>
      <c r="AB110" s="54" t="s">
        <v>1383</v>
      </c>
      <c r="AC110" s="54" t="s">
        <v>914</v>
      </c>
      <c r="AD110" s="54">
        <v>24</v>
      </c>
      <c r="AE110" s="54">
        <v>0.43</v>
      </c>
      <c r="AF110" s="54">
        <v>10.3</v>
      </c>
      <c r="AG110" s="54" t="s">
        <v>1383</v>
      </c>
    </row>
    <row r="111" spans="1:33" x14ac:dyDescent="0.25">
      <c r="A111" s="54" t="str">
        <f t="shared" si="2"/>
        <v>2511</v>
      </c>
      <c r="B111" s="54" t="s">
        <v>1380</v>
      </c>
      <c r="C111" s="54" t="s">
        <v>1131</v>
      </c>
      <c r="D111" s="54">
        <f t="shared" si="3"/>
        <v>127</v>
      </c>
      <c r="E111" s="54">
        <v>66</v>
      </c>
      <c r="F111" s="54">
        <v>46.73</v>
      </c>
      <c r="G111" s="54">
        <v>30.84</v>
      </c>
      <c r="H111" s="54">
        <v>116</v>
      </c>
      <c r="I111" s="54">
        <v>11</v>
      </c>
      <c r="J111" s="54">
        <v>0</v>
      </c>
      <c r="K111" s="54">
        <v>0.91</v>
      </c>
      <c r="L111" s="54">
        <v>0.09</v>
      </c>
      <c r="M111" s="54">
        <v>0</v>
      </c>
      <c r="N111" s="54" t="s">
        <v>913</v>
      </c>
      <c r="O111" s="54">
        <v>19</v>
      </c>
      <c r="P111" s="54">
        <v>0.45</v>
      </c>
      <c r="Q111" s="54">
        <v>8.51</v>
      </c>
      <c r="R111" s="54" t="s">
        <v>1381</v>
      </c>
      <c r="S111" s="54" t="s">
        <v>915</v>
      </c>
      <c r="T111" s="54">
        <v>15</v>
      </c>
      <c r="U111" s="54">
        <v>0.45</v>
      </c>
      <c r="V111" s="54">
        <v>6.8</v>
      </c>
      <c r="W111" s="54" t="s">
        <v>1382</v>
      </c>
      <c r="X111" s="54" t="s">
        <v>912</v>
      </c>
      <c r="Y111" s="54">
        <v>8</v>
      </c>
      <c r="Z111" s="54">
        <v>0.39</v>
      </c>
      <c r="AA111" s="54">
        <v>3.12</v>
      </c>
      <c r="AB111" s="54" t="s">
        <v>1383</v>
      </c>
      <c r="AC111" s="54" t="s">
        <v>914</v>
      </c>
      <c r="AD111" s="54">
        <v>24</v>
      </c>
      <c r="AE111" s="54">
        <v>0.52</v>
      </c>
      <c r="AF111" s="54">
        <v>12.41</v>
      </c>
      <c r="AG111" s="54" t="s">
        <v>1383</v>
      </c>
    </row>
    <row r="112" spans="1:33" x14ac:dyDescent="0.25">
      <c r="A112" s="54" t="str">
        <f t="shared" si="2"/>
        <v>2521</v>
      </c>
      <c r="B112" s="54" t="s">
        <v>1380</v>
      </c>
      <c r="C112" s="54" t="s">
        <v>1132</v>
      </c>
      <c r="D112" s="54">
        <f t="shared" si="3"/>
        <v>131</v>
      </c>
      <c r="E112" s="54">
        <v>66</v>
      </c>
      <c r="F112" s="54">
        <v>46.33</v>
      </c>
      <c r="G112" s="54">
        <v>30.58</v>
      </c>
      <c r="H112" s="54">
        <v>129</v>
      </c>
      <c r="I112" s="54">
        <v>2</v>
      </c>
      <c r="J112" s="54">
        <v>0</v>
      </c>
      <c r="K112" s="54">
        <v>0.98</v>
      </c>
      <c r="L112" s="54">
        <v>0.02</v>
      </c>
      <c r="M112" s="54">
        <v>0</v>
      </c>
      <c r="N112" s="54" t="s">
        <v>913</v>
      </c>
      <c r="O112" s="54">
        <v>19</v>
      </c>
      <c r="P112" s="54">
        <v>0.42</v>
      </c>
      <c r="Q112" s="54">
        <v>7.89</v>
      </c>
      <c r="R112" s="54" t="s">
        <v>1381</v>
      </c>
      <c r="S112" s="54" t="s">
        <v>915</v>
      </c>
      <c r="T112" s="54">
        <v>15</v>
      </c>
      <c r="U112" s="54">
        <v>0.45</v>
      </c>
      <c r="V112" s="54">
        <v>6.79</v>
      </c>
      <c r="W112" s="54" t="s">
        <v>1382</v>
      </c>
      <c r="X112" s="54" t="s">
        <v>912</v>
      </c>
      <c r="Y112" s="54">
        <v>8</v>
      </c>
      <c r="Z112" s="54">
        <v>0.35</v>
      </c>
      <c r="AA112" s="54">
        <v>2.76</v>
      </c>
      <c r="AB112" s="54" t="s">
        <v>1383</v>
      </c>
      <c r="AC112" s="54" t="s">
        <v>914</v>
      </c>
      <c r="AD112" s="54">
        <v>24</v>
      </c>
      <c r="AE112" s="54">
        <v>0.55000000000000004</v>
      </c>
      <c r="AF112" s="54">
        <v>13.15</v>
      </c>
      <c r="AG112" s="54" t="s">
        <v>1383</v>
      </c>
    </row>
    <row r="113" spans="1:33" x14ac:dyDescent="0.25">
      <c r="A113" s="54" t="str">
        <f t="shared" si="2"/>
        <v>2541</v>
      </c>
      <c r="B113" s="54" t="s">
        <v>1380</v>
      </c>
      <c r="C113" s="54" t="s">
        <v>1133</v>
      </c>
      <c r="D113" s="54">
        <f t="shared" si="3"/>
        <v>97</v>
      </c>
      <c r="E113" s="54">
        <v>66</v>
      </c>
      <c r="F113" s="54">
        <v>49.27</v>
      </c>
      <c r="G113" s="54">
        <v>32.520000000000003</v>
      </c>
      <c r="H113" s="54">
        <v>85</v>
      </c>
      <c r="I113" s="54">
        <v>12</v>
      </c>
      <c r="J113" s="54">
        <v>0</v>
      </c>
      <c r="K113" s="54">
        <v>0.88</v>
      </c>
      <c r="L113" s="54">
        <v>0.12</v>
      </c>
      <c r="M113" s="54">
        <v>0</v>
      </c>
      <c r="N113" s="54" t="s">
        <v>913</v>
      </c>
      <c r="O113" s="54">
        <v>19</v>
      </c>
      <c r="P113" s="54">
        <v>0.46</v>
      </c>
      <c r="Q113" s="54">
        <v>8.8000000000000007</v>
      </c>
      <c r="R113" s="54" t="s">
        <v>1381</v>
      </c>
      <c r="S113" s="54" t="s">
        <v>915</v>
      </c>
      <c r="T113" s="54">
        <v>15</v>
      </c>
      <c r="U113" s="54">
        <v>0.47</v>
      </c>
      <c r="V113" s="54">
        <v>6.98</v>
      </c>
      <c r="W113" s="54" t="s">
        <v>1382</v>
      </c>
      <c r="X113" s="54" t="s">
        <v>912</v>
      </c>
      <c r="Y113" s="54">
        <v>8</v>
      </c>
      <c r="Z113" s="54">
        <v>0.39</v>
      </c>
      <c r="AA113" s="54">
        <v>3.08</v>
      </c>
      <c r="AB113" s="54" t="s">
        <v>1383</v>
      </c>
      <c r="AC113" s="54" t="s">
        <v>914</v>
      </c>
      <c r="AD113" s="54">
        <v>24</v>
      </c>
      <c r="AE113" s="54">
        <v>0.56999999999999995</v>
      </c>
      <c r="AF113" s="54">
        <v>13.65</v>
      </c>
      <c r="AG113" s="54" t="s">
        <v>1383</v>
      </c>
    </row>
    <row r="114" spans="1:33" x14ac:dyDescent="0.25">
      <c r="A114" s="54" t="str">
        <f t="shared" si="2"/>
        <v>2581</v>
      </c>
      <c r="B114" s="54" t="s">
        <v>1380</v>
      </c>
      <c r="C114" s="54" t="s">
        <v>1134</v>
      </c>
      <c r="D114" s="54">
        <f t="shared" si="3"/>
        <v>99</v>
      </c>
      <c r="E114" s="54">
        <v>66</v>
      </c>
      <c r="F114" s="54">
        <v>49.17</v>
      </c>
      <c r="G114" s="54">
        <v>32.450000000000003</v>
      </c>
      <c r="H114" s="54">
        <v>90</v>
      </c>
      <c r="I114" s="54">
        <v>9</v>
      </c>
      <c r="J114" s="54">
        <v>0</v>
      </c>
      <c r="K114" s="54">
        <v>0.91</v>
      </c>
      <c r="L114" s="54">
        <v>0.09</v>
      </c>
      <c r="M114" s="54">
        <v>0</v>
      </c>
      <c r="N114" s="54" t="s">
        <v>913</v>
      </c>
      <c r="O114" s="54">
        <v>19</v>
      </c>
      <c r="P114" s="54">
        <v>0.46</v>
      </c>
      <c r="Q114" s="54">
        <v>8.82</v>
      </c>
      <c r="R114" s="54" t="s">
        <v>1381</v>
      </c>
      <c r="S114" s="54" t="s">
        <v>915</v>
      </c>
      <c r="T114" s="54">
        <v>15</v>
      </c>
      <c r="U114" s="54">
        <v>0.47</v>
      </c>
      <c r="V114" s="54">
        <v>7.09</v>
      </c>
      <c r="W114" s="54" t="s">
        <v>1382</v>
      </c>
      <c r="X114" s="54" t="s">
        <v>912</v>
      </c>
      <c r="Y114" s="54">
        <v>8</v>
      </c>
      <c r="Z114" s="54">
        <v>0.38</v>
      </c>
      <c r="AA114" s="54">
        <v>3.02</v>
      </c>
      <c r="AB114" s="54" t="s">
        <v>1383</v>
      </c>
      <c r="AC114" s="54" t="s">
        <v>914</v>
      </c>
      <c r="AD114" s="54">
        <v>24</v>
      </c>
      <c r="AE114" s="54">
        <v>0.56000000000000005</v>
      </c>
      <c r="AF114" s="54">
        <v>13.53</v>
      </c>
      <c r="AG114" s="54" t="s">
        <v>1383</v>
      </c>
    </row>
    <row r="115" spans="1:33" x14ac:dyDescent="0.25">
      <c r="A115" s="54" t="str">
        <f t="shared" si="2"/>
        <v>2641</v>
      </c>
      <c r="B115" s="54" t="s">
        <v>1380</v>
      </c>
      <c r="C115" s="54" t="s">
        <v>1135</v>
      </c>
      <c r="D115" s="54">
        <f t="shared" si="3"/>
        <v>84</v>
      </c>
      <c r="E115" s="54">
        <v>66</v>
      </c>
      <c r="F115" s="54">
        <v>56.44</v>
      </c>
      <c r="G115" s="54">
        <v>37.25</v>
      </c>
      <c r="H115" s="54">
        <v>68</v>
      </c>
      <c r="I115" s="54">
        <v>16</v>
      </c>
      <c r="J115" s="54">
        <v>0</v>
      </c>
      <c r="K115" s="54">
        <v>0.81</v>
      </c>
      <c r="L115" s="54">
        <v>0.19</v>
      </c>
      <c r="M115" s="54">
        <v>0</v>
      </c>
      <c r="N115" s="54" t="s">
        <v>913</v>
      </c>
      <c r="O115" s="54">
        <v>19</v>
      </c>
      <c r="P115" s="54">
        <v>0.53</v>
      </c>
      <c r="Q115" s="54">
        <v>10.06</v>
      </c>
      <c r="R115" s="54" t="s">
        <v>1381</v>
      </c>
      <c r="S115" s="54" t="s">
        <v>915</v>
      </c>
      <c r="T115" s="54">
        <v>15</v>
      </c>
      <c r="U115" s="54">
        <v>0.56999999999999995</v>
      </c>
      <c r="V115" s="54">
        <v>8.5</v>
      </c>
      <c r="W115" s="54" t="s">
        <v>1382</v>
      </c>
      <c r="X115" s="54" t="s">
        <v>912</v>
      </c>
      <c r="Y115" s="54">
        <v>8</v>
      </c>
      <c r="Z115" s="54">
        <v>0.46</v>
      </c>
      <c r="AA115" s="54">
        <v>3.63</v>
      </c>
      <c r="AB115" s="54" t="s">
        <v>1383</v>
      </c>
      <c r="AC115" s="54" t="s">
        <v>914</v>
      </c>
      <c r="AD115" s="54">
        <v>24</v>
      </c>
      <c r="AE115" s="54">
        <v>0.63</v>
      </c>
      <c r="AF115" s="54">
        <v>15.06</v>
      </c>
      <c r="AG115" s="54" t="s">
        <v>1383</v>
      </c>
    </row>
    <row r="116" spans="1:33" x14ac:dyDescent="0.25">
      <c r="A116" s="54" t="str">
        <f t="shared" si="2"/>
        <v>2651</v>
      </c>
      <c r="B116" s="54" t="s">
        <v>1380</v>
      </c>
      <c r="C116" s="54" t="s">
        <v>1136</v>
      </c>
      <c r="D116" s="54">
        <f t="shared" si="3"/>
        <v>120</v>
      </c>
      <c r="E116" s="54">
        <v>66</v>
      </c>
      <c r="F116" s="54">
        <v>51.57</v>
      </c>
      <c r="G116" s="54">
        <v>34.03</v>
      </c>
      <c r="H116" s="54">
        <v>107</v>
      </c>
      <c r="I116" s="54">
        <v>13</v>
      </c>
      <c r="J116" s="54">
        <v>0</v>
      </c>
      <c r="K116" s="54">
        <v>0.89</v>
      </c>
      <c r="L116" s="54">
        <v>0.11</v>
      </c>
      <c r="M116" s="54">
        <v>0</v>
      </c>
      <c r="N116" s="54" t="s">
        <v>913</v>
      </c>
      <c r="O116" s="54">
        <v>19</v>
      </c>
      <c r="P116" s="54">
        <v>0.46</v>
      </c>
      <c r="Q116" s="54">
        <v>8.7799999999999994</v>
      </c>
      <c r="R116" s="54" t="s">
        <v>1381</v>
      </c>
      <c r="S116" s="54" t="s">
        <v>915</v>
      </c>
      <c r="T116" s="54">
        <v>15</v>
      </c>
      <c r="U116" s="54">
        <v>0.5</v>
      </c>
      <c r="V116" s="54">
        <v>7.52</v>
      </c>
      <c r="W116" s="54" t="s">
        <v>1382</v>
      </c>
      <c r="X116" s="54" t="s">
        <v>912</v>
      </c>
      <c r="Y116" s="54">
        <v>8</v>
      </c>
      <c r="Z116" s="54">
        <v>0.48</v>
      </c>
      <c r="AA116" s="54">
        <v>3.8</v>
      </c>
      <c r="AB116" s="54" t="s">
        <v>1383</v>
      </c>
      <c r="AC116" s="54" t="s">
        <v>914</v>
      </c>
      <c r="AD116" s="54">
        <v>24</v>
      </c>
      <c r="AE116" s="54">
        <v>0.57999999999999996</v>
      </c>
      <c r="AF116" s="54">
        <v>13.93</v>
      </c>
      <c r="AG116" s="54" t="s">
        <v>1383</v>
      </c>
    </row>
    <row r="117" spans="1:33" x14ac:dyDescent="0.25">
      <c r="A117" s="54" t="str">
        <f t="shared" si="2"/>
        <v>2661</v>
      </c>
      <c r="B117" s="54" t="s">
        <v>1380</v>
      </c>
      <c r="C117" s="54" t="s">
        <v>1137</v>
      </c>
      <c r="D117" s="54">
        <f t="shared" si="3"/>
        <v>155</v>
      </c>
      <c r="E117" s="54">
        <v>66</v>
      </c>
      <c r="F117" s="54">
        <v>39.83</v>
      </c>
      <c r="G117" s="54">
        <v>26.29</v>
      </c>
      <c r="H117" s="54">
        <v>153</v>
      </c>
      <c r="I117" s="54">
        <v>2</v>
      </c>
      <c r="J117" s="54">
        <v>0</v>
      </c>
      <c r="K117" s="54">
        <v>0.99</v>
      </c>
      <c r="L117" s="54">
        <v>0.01</v>
      </c>
      <c r="M117" s="54">
        <v>0</v>
      </c>
      <c r="N117" s="54" t="s">
        <v>913</v>
      </c>
      <c r="O117" s="54">
        <v>19</v>
      </c>
      <c r="P117" s="54">
        <v>0.39</v>
      </c>
      <c r="Q117" s="54">
        <v>7.43</v>
      </c>
      <c r="R117" s="54" t="s">
        <v>1381</v>
      </c>
      <c r="S117" s="54" t="s">
        <v>915</v>
      </c>
      <c r="T117" s="54">
        <v>15</v>
      </c>
      <c r="U117" s="54">
        <v>0.37</v>
      </c>
      <c r="V117" s="54">
        <v>5.48</v>
      </c>
      <c r="W117" s="54" t="s">
        <v>1382</v>
      </c>
      <c r="X117" s="54" t="s">
        <v>912</v>
      </c>
      <c r="Y117" s="54">
        <v>8</v>
      </c>
      <c r="Z117" s="54">
        <v>0.36</v>
      </c>
      <c r="AA117" s="54">
        <v>2.85</v>
      </c>
      <c r="AB117" s="54" t="s">
        <v>1383</v>
      </c>
      <c r="AC117" s="54" t="s">
        <v>914</v>
      </c>
      <c r="AD117" s="54">
        <v>24</v>
      </c>
      <c r="AE117" s="54">
        <v>0.44</v>
      </c>
      <c r="AF117" s="54">
        <v>10.54</v>
      </c>
      <c r="AG117" s="54" t="s">
        <v>1383</v>
      </c>
    </row>
    <row r="118" spans="1:33" x14ac:dyDescent="0.25">
      <c r="A118" s="54" t="str">
        <f t="shared" si="2"/>
        <v>2701</v>
      </c>
      <c r="B118" s="54" t="s">
        <v>1380</v>
      </c>
      <c r="C118" s="54" t="s">
        <v>1138</v>
      </c>
      <c r="D118" s="54">
        <f t="shared" si="3"/>
        <v>115</v>
      </c>
      <c r="E118" s="54">
        <v>66</v>
      </c>
      <c r="F118" s="54">
        <v>46.97</v>
      </c>
      <c r="G118" s="54">
        <v>31</v>
      </c>
      <c r="H118" s="54">
        <v>106</v>
      </c>
      <c r="I118" s="54">
        <v>9</v>
      </c>
      <c r="J118" s="54">
        <v>0</v>
      </c>
      <c r="K118" s="54">
        <v>0.92</v>
      </c>
      <c r="L118" s="54">
        <v>0.08</v>
      </c>
      <c r="M118" s="54">
        <v>0</v>
      </c>
      <c r="N118" s="54" t="s">
        <v>913</v>
      </c>
      <c r="O118" s="54">
        <v>19</v>
      </c>
      <c r="P118" s="54">
        <v>0.45</v>
      </c>
      <c r="Q118" s="54">
        <v>8.5</v>
      </c>
      <c r="R118" s="54" t="s">
        <v>1381</v>
      </c>
      <c r="S118" s="54" t="s">
        <v>915</v>
      </c>
      <c r="T118" s="54">
        <v>15</v>
      </c>
      <c r="U118" s="54">
        <v>0.46</v>
      </c>
      <c r="V118" s="54">
        <v>6.9</v>
      </c>
      <c r="W118" s="54" t="s">
        <v>1382</v>
      </c>
      <c r="X118" s="54" t="s">
        <v>912</v>
      </c>
      <c r="Y118" s="54">
        <v>8</v>
      </c>
      <c r="Z118" s="54">
        <v>0.38</v>
      </c>
      <c r="AA118" s="54">
        <v>3</v>
      </c>
      <c r="AB118" s="54" t="s">
        <v>1383</v>
      </c>
      <c r="AC118" s="54" t="s">
        <v>914</v>
      </c>
      <c r="AD118" s="54">
        <v>24</v>
      </c>
      <c r="AE118" s="54">
        <v>0.53</v>
      </c>
      <c r="AF118" s="54">
        <v>12.59</v>
      </c>
      <c r="AG118" s="54" t="s">
        <v>1383</v>
      </c>
    </row>
    <row r="119" spans="1:33" x14ac:dyDescent="0.25">
      <c r="A119" s="54" t="str">
        <f t="shared" si="2"/>
        <v>2741</v>
      </c>
      <c r="B119" s="54" t="s">
        <v>1380</v>
      </c>
      <c r="C119" s="54" t="s">
        <v>1139</v>
      </c>
      <c r="D119" s="54">
        <f t="shared" si="3"/>
        <v>134</v>
      </c>
      <c r="E119" s="54">
        <v>66</v>
      </c>
      <c r="F119" s="54">
        <v>56.91</v>
      </c>
      <c r="G119" s="54">
        <v>37.56</v>
      </c>
      <c r="H119" s="54">
        <v>106</v>
      </c>
      <c r="I119" s="54">
        <v>28</v>
      </c>
      <c r="J119" s="54">
        <v>0</v>
      </c>
      <c r="K119" s="54">
        <v>0.79</v>
      </c>
      <c r="L119" s="54">
        <v>0.21</v>
      </c>
      <c r="M119" s="54">
        <v>0</v>
      </c>
      <c r="N119" s="54" t="s">
        <v>913</v>
      </c>
      <c r="O119" s="54">
        <v>19</v>
      </c>
      <c r="P119" s="54">
        <v>0.53</v>
      </c>
      <c r="Q119" s="54">
        <v>10.14</v>
      </c>
      <c r="R119" s="54" t="s">
        <v>1381</v>
      </c>
      <c r="S119" s="54" t="s">
        <v>915</v>
      </c>
      <c r="T119" s="54">
        <v>15</v>
      </c>
      <c r="U119" s="54">
        <v>0.55000000000000004</v>
      </c>
      <c r="V119" s="54">
        <v>8.25</v>
      </c>
      <c r="W119" s="54" t="s">
        <v>1382</v>
      </c>
      <c r="X119" s="54" t="s">
        <v>912</v>
      </c>
      <c r="Y119" s="54">
        <v>8</v>
      </c>
      <c r="Z119" s="54">
        <v>0.49</v>
      </c>
      <c r="AA119" s="54">
        <v>3.93</v>
      </c>
      <c r="AB119" s="54" t="s">
        <v>1383</v>
      </c>
      <c r="AC119" s="54" t="s">
        <v>914</v>
      </c>
      <c r="AD119" s="54">
        <v>24</v>
      </c>
      <c r="AE119" s="54">
        <v>0.64</v>
      </c>
      <c r="AF119" s="54">
        <v>15.24</v>
      </c>
      <c r="AG119" s="54" t="s">
        <v>1383</v>
      </c>
    </row>
    <row r="120" spans="1:33" x14ac:dyDescent="0.25">
      <c r="A120" s="54" t="str">
        <f t="shared" si="2"/>
        <v>2781</v>
      </c>
      <c r="B120" s="54" t="s">
        <v>1380</v>
      </c>
      <c r="C120" s="54" t="s">
        <v>1140</v>
      </c>
      <c r="D120" s="54">
        <f t="shared" si="3"/>
        <v>127</v>
      </c>
      <c r="E120" s="54">
        <v>66</v>
      </c>
      <c r="F120" s="54">
        <v>48.88</v>
      </c>
      <c r="G120" s="54">
        <v>32.26</v>
      </c>
      <c r="H120" s="54">
        <v>118</v>
      </c>
      <c r="I120" s="54">
        <v>9</v>
      </c>
      <c r="J120" s="54">
        <v>0</v>
      </c>
      <c r="K120" s="54">
        <v>0.93</v>
      </c>
      <c r="L120" s="54">
        <v>7.0000000000000007E-2</v>
      </c>
      <c r="M120" s="54">
        <v>0</v>
      </c>
      <c r="N120" s="54" t="s">
        <v>913</v>
      </c>
      <c r="O120" s="54">
        <v>19</v>
      </c>
      <c r="P120" s="54">
        <v>0.46</v>
      </c>
      <c r="Q120" s="54">
        <v>8.7200000000000006</v>
      </c>
      <c r="R120" s="54" t="s">
        <v>1381</v>
      </c>
      <c r="S120" s="54" t="s">
        <v>915</v>
      </c>
      <c r="T120" s="54">
        <v>15</v>
      </c>
      <c r="U120" s="54">
        <v>0.46</v>
      </c>
      <c r="V120" s="54">
        <v>6.88</v>
      </c>
      <c r="W120" s="54" t="s">
        <v>1382</v>
      </c>
      <c r="X120" s="54" t="s">
        <v>912</v>
      </c>
      <c r="Y120" s="54">
        <v>8</v>
      </c>
      <c r="Z120" s="54">
        <v>0.39</v>
      </c>
      <c r="AA120" s="54">
        <v>3.13</v>
      </c>
      <c r="AB120" s="54" t="s">
        <v>1383</v>
      </c>
      <c r="AC120" s="54" t="s">
        <v>914</v>
      </c>
      <c r="AD120" s="54">
        <v>24</v>
      </c>
      <c r="AE120" s="54">
        <v>0.56000000000000005</v>
      </c>
      <c r="AF120" s="54">
        <v>13.52</v>
      </c>
      <c r="AG120" s="54" t="s">
        <v>1383</v>
      </c>
    </row>
    <row r="121" spans="1:33" x14ac:dyDescent="0.25">
      <c r="A121" s="54" t="str">
        <f t="shared" si="2"/>
        <v>2801</v>
      </c>
      <c r="B121" s="54" t="s">
        <v>1380</v>
      </c>
      <c r="C121" s="54" t="s">
        <v>1141</v>
      </c>
      <c r="D121" s="54">
        <f t="shared" si="3"/>
        <v>37</v>
      </c>
      <c r="E121" s="54">
        <v>66</v>
      </c>
      <c r="F121" s="54">
        <v>47.3</v>
      </c>
      <c r="G121" s="54">
        <v>31.22</v>
      </c>
      <c r="H121" s="54">
        <v>34</v>
      </c>
      <c r="I121" s="54">
        <v>3</v>
      </c>
      <c r="J121" s="54">
        <v>0</v>
      </c>
      <c r="K121" s="54">
        <v>0.92</v>
      </c>
      <c r="L121" s="54">
        <v>0.08</v>
      </c>
      <c r="M121" s="54">
        <v>0</v>
      </c>
      <c r="N121" s="54" t="s">
        <v>913</v>
      </c>
      <c r="O121" s="54">
        <v>19</v>
      </c>
      <c r="P121" s="54">
        <v>0.46</v>
      </c>
      <c r="Q121" s="54">
        <v>8.76</v>
      </c>
      <c r="R121" s="54" t="s">
        <v>1381</v>
      </c>
      <c r="S121" s="54" t="s">
        <v>915</v>
      </c>
      <c r="T121" s="54">
        <v>15</v>
      </c>
      <c r="U121" s="54">
        <v>0.43</v>
      </c>
      <c r="V121" s="54">
        <v>6.49</v>
      </c>
      <c r="W121" s="54" t="s">
        <v>1382</v>
      </c>
      <c r="X121" s="54" t="s">
        <v>912</v>
      </c>
      <c r="Y121" s="54">
        <v>8</v>
      </c>
      <c r="Z121" s="54">
        <v>0.39</v>
      </c>
      <c r="AA121" s="54">
        <v>3.14</v>
      </c>
      <c r="AB121" s="54" t="s">
        <v>1383</v>
      </c>
      <c r="AC121" s="54" t="s">
        <v>914</v>
      </c>
      <c r="AD121" s="54">
        <v>24</v>
      </c>
      <c r="AE121" s="54">
        <v>0.54</v>
      </c>
      <c r="AF121" s="54">
        <v>12.84</v>
      </c>
      <c r="AG121" s="54" t="s">
        <v>1383</v>
      </c>
    </row>
    <row r="122" spans="1:33" x14ac:dyDescent="0.25">
      <c r="A122" s="54" t="str">
        <f t="shared" si="2"/>
        <v>2821</v>
      </c>
      <c r="B122" s="54" t="s">
        <v>1380</v>
      </c>
      <c r="C122" s="54" t="s">
        <v>1142</v>
      </c>
      <c r="D122" s="54">
        <f t="shared" si="3"/>
        <v>49</v>
      </c>
      <c r="E122" s="54">
        <v>66</v>
      </c>
      <c r="F122" s="54">
        <v>45.89</v>
      </c>
      <c r="G122" s="54">
        <v>30.29</v>
      </c>
      <c r="H122" s="54">
        <v>48</v>
      </c>
      <c r="I122" s="54">
        <v>1</v>
      </c>
      <c r="J122" s="54">
        <v>0</v>
      </c>
      <c r="K122" s="54">
        <v>0.98</v>
      </c>
      <c r="L122" s="54">
        <v>0.02</v>
      </c>
      <c r="M122" s="54">
        <v>0</v>
      </c>
      <c r="N122" s="54" t="s">
        <v>913</v>
      </c>
      <c r="O122" s="54">
        <v>19</v>
      </c>
      <c r="P122" s="54">
        <v>0.44</v>
      </c>
      <c r="Q122" s="54">
        <v>8.39</v>
      </c>
      <c r="R122" s="54" t="s">
        <v>1381</v>
      </c>
      <c r="S122" s="54" t="s">
        <v>915</v>
      </c>
      <c r="T122" s="54">
        <v>15</v>
      </c>
      <c r="U122" s="54">
        <v>0.42</v>
      </c>
      <c r="V122" s="54">
        <v>6.33</v>
      </c>
      <c r="W122" s="54" t="s">
        <v>1382</v>
      </c>
      <c r="X122" s="54" t="s">
        <v>912</v>
      </c>
      <c r="Y122" s="54">
        <v>8</v>
      </c>
      <c r="Z122" s="54">
        <v>0.38</v>
      </c>
      <c r="AA122" s="54">
        <v>3.02</v>
      </c>
      <c r="AB122" s="54" t="s">
        <v>1383</v>
      </c>
      <c r="AC122" s="54" t="s">
        <v>914</v>
      </c>
      <c r="AD122" s="54">
        <v>24</v>
      </c>
      <c r="AE122" s="54">
        <v>0.52</v>
      </c>
      <c r="AF122" s="54">
        <v>12.55</v>
      </c>
      <c r="AG122" s="54" t="s">
        <v>1383</v>
      </c>
    </row>
    <row r="123" spans="1:33" x14ac:dyDescent="0.25">
      <c r="A123" s="54" t="str">
        <f t="shared" si="2"/>
        <v>2881</v>
      </c>
      <c r="B123" s="54" t="s">
        <v>1380</v>
      </c>
      <c r="C123" s="54" t="s">
        <v>1143</v>
      </c>
      <c r="D123" s="54">
        <f t="shared" si="3"/>
        <v>108</v>
      </c>
      <c r="E123" s="54">
        <v>66</v>
      </c>
      <c r="F123" s="54">
        <v>59.51</v>
      </c>
      <c r="G123" s="54">
        <v>39.28</v>
      </c>
      <c r="H123" s="54">
        <v>65</v>
      </c>
      <c r="I123" s="54">
        <v>43</v>
      </c>
      <c r="J123" s="54">
        <v>0</v>
      </c>
      <c r="K123" s="54">
        <v>0.6</v>
      </c>
      <c r="L123" s="54">
        <v>0.4</v>
      </c>
      <c r="M123" s="54">
        <v>0</v>
      </c>
      <c r="N123" s="54" t="s">
        <v>913</v>
      </c>
      <c r="O123" s="54">
        <v>19</v>
      </c>
      <c r="P123" s="54">
        <v>0.61</v>
      </c>
      <c r="Q123" s="54">
        <v>11.59</v>
      </c>
      <c r="R123" s="54" t="s">
        <v>1381</v>
      </c>
      <c r="S123" s="54" t="s">
        <v>915</v>
      </c>
      <c r="T123" s="54">
        <v>15</v>
      </c>
      <c r="U123" s="54">
        <v>0.59</v>
      </c>
      <c r="V123" s="54">
        <v>8.89</v>
      </c>
      <c r="W123" s="54" t="s">
        <v>1382</v>
      </c>
      <c r="X123" s="54" t="s">
        <v>912</v>
      </c>
      <c r="Y123" s="54">
        <v>8</v>
      </c>
      <c r="Z123" s="54">
        <v>0.47</v>
      </c>
      <c r="AA123" s="54">
        <v>3.7</v>
      </c>
      <c r="AB123" s="54" t="s">
        <v>1383</v>
      </c>
      <c r="AC123" s="54" t="s">
        <v>914</v>
      </c>
      <c r="AD123" s="54">
        <v>24</v>
      </c>
      <c r="AE123" s="54">
        <v>0.63</v>
      </c>
      <c r="AF123" s="54">
        <v>15.09</v>
      </c>
      <c r="AG123" s="54" t="s">
        <v>1383</v>
      </c>
    </row>
    <row r="124" spans="1:33" x14ac:dyDescent="0.25">
      <c r="A124" s="54" t="str">
        <f t="shared" si="2"/>
        <v>2891</v>
      </c>
      <c r="B124" s="54" t="s">
        <v>1380</v>
      </c>
      <c r="C124" s="54" t="s">
        <v>1144</v>
      </c>
      <c r="D124" s="54">
        <f t="shared" si="3"/>
        <v>113</v>
      </c>
      <c r="E124" s="54">
        <v>66</v>
      </c>
      <c r="F124" s="54">
        <v>53.15</v>
      </c>
      <c r="G124" s="54">
        <v>35.08</v>
      </c>
      <c r="H124" s="54">
        <v>102</v>
      </c>
      <c r="I124" s="54">
        <v>11</v>
      </c>
      <c r="J124" s="54">
        <v>0</v>
      </c>
      <c r="K124" s="54">
        <v>0.9</v>
      </c>
      <c r="L124" s="54">
        <v>0.1</v>
      </c>
      <c r="M124" s="54">
        <v>0</v>
      </c>
      <c r="N124" s="54" t="s">
        <v>913</v>
      </c>
      <c r="O124" s="54">
        <v>19</v>
      </c>
      <c r="P124" s="54">
        <v>0.49</v>
      </c>
      <c r="Q124" s="54">
        <v>9.2899999999999991</v>
      </c>
      <c r="R124" s="54" t="s">
        <v>1381</v>
      </c>
      <c r="S124" s="54" t="s">
        <v>915</v>
      </c>
      <c r="T124" s="54">
        <v>15</v>
      </c>
      <c r="U124" s="54">
        <v>0.52</v>
      </c>
      <c r="V124" s="54">
        <v>7.77</v>
      </c>
      <c r="W124" s="54" t="s">
        <v>1382</v>
      </c>
      <c r="X124" s="54" t="s">
        <v>912</v>
      </c>
      <c r="Y124" s="54">
        <v>8</v>
      </c>
      <c r="Z124" s="54">
        <v>0.4</v>
      </c>
      <c r="AA124" s="54">
        <v>3.2</v>
      </c>
      <c r="AB124" s="54" t="s">
        <v>1383</v>
      </c>
      <c r="AC124" s="54" t="s">
        <v>914</v>
      </c>
      <c r="AD124" s="54">
        <v>24</v>
      </c>
      <c r="AE124" s="54">
        <v>0.62</v>
      </c>
      <c r="AF124" s="54">
        <v>14.81</v>
      </c>
      <c r="AG124" s="54" t="s">
        <v>1383</v>
      </c>
    </row>
    <row r="125" spans="1:33" x14ac:dyDescent="0.25">
      <c r="A125" s="54" t="str">
        <f t="shared" si="2"/>
        <v>2901</v>
      </c>
      <c r="B125" s="54" t="s">
        <v>1380</v>
      </c>
      <c r="C125" s="54" t="s">
        <v>1145</v>
      </c>
      <c r="D125" s="54">
        <f t="shared" si="3"/>
        <v>90</v>
      </c>
      <c r="E125" s="54">
        <v>66</v>
      </c>
      <c r="F125" s="54">
        <v>38.520000000000003</v>
      </c>
      <c r="G125" s="54">
        <v>25.42</v>
      </c>
      <c r="H125" s="54">
        <v>90</v>
      </c>
      <c r="I125" s="54">
        <v>0</v>
      </c>
      <c r="J125" s="54">
        <v>0</v>
      </c>
      <c r="K125" s="54">
        <v>1</v>
      </c>
      <c r="L125" s="54">
        <v>0</v>
      </c>
      <c r="M125" s="54">
        <v>0</v>
      </c>
      <c r="N125" s="54" t="s">
        <v>913</v>
      </c>
      <c r="O125" s="54">
        <v>19</v>
      </c>
      <c r="P125" s="54">
        <v>0.38</v>
      </c>
      <c r="Q125" s="54">
        <v>7.14</v>
      </c>
      <c r="R125" s="54" t="s">
        <v>1381</v>
      </c>
      <c r="S125" s="54" t="s">
        <v>915</v>
      </c>
      <c r="T125" s="54">
        <v>15</v>
      </c>
      <c r="U125" s="54">
        <v>0.37</v>
      </c>
      <c r="V125" s="54">
        <v>5.51</v>
      </c>
      <c r="W125" s="54" t="s">
        <v>1382</v>
      </c>
      <c r="X125" s="54" t="s">
        <v>912</v>
      </c>
      <c r="Y125" s="54">
        <v>8</v>
      </c>
      <c r="Z125" s="54">
        <v>0.34</v>
      </c>
      <c r="AA125" s="54">
        <v>2.69</v>
      </c>
      <c r="AB125" s="54" t="s">
        <v>1383</v>
      </c>
      <c r="AC125" s="54" t="s">
        <v>914</v>
      </c>
      <c r="AD125" s="54">
        <v>24</v>
      </c>
      <c r="AE125" s="54">
        <v>0.42</v>
      </c>
      <c r="AF125" s="54">
        <v>10.08</v>
      </c>
      <c r="AG125" s="54" t="s">
        <v>1383</v>
      </c>
    </row>
    <row r="126" spans="1:33" x14ac:dyDescent="0.25">
      <c r="A126" s="54" t="str">
        <f t="shared" si="2"/>
        <v>2911</v>
      </c>
      <c r="B126" s="54" t="s">
        <v>1380</v>
      </c>
      <c r="C126" s="54" t="s">
        <v>1146</v>
      </c>
      <c r="D126" s="54">
        <f t="shared" si="3"/>
        <v>87</v>
      </c>
      <c r="E126" s="54">
        <v>66</v>
      </c>
      <c r="F126" s="54">
        <v>42.27</v>
      </c>
      <c r="G126" s="54">
        <v>27.9</v>
      </c>
      <c r="H126" s="54">
        <v>85</v>
      </c>
      <c r="I126" s="54">
        <v>2</v>
      </c>
      <c r="J126" s="54">
        <v>0</v>
      </c>
      <c r="K126" s="54">
        <v>0.98</v>
      </c>
      <c r="L126" s="54">
        <v>0.02</v>
      </c>
      <c r="M126" s="54">
        <v>0</v>
      </c>
      <c r="N126" s="54" t="s">
        <v>913</v>
      </c>
      <c r="O126" s="54">
        <v>19</v>
      </c>
      <c r="P126" s="54">
        <v>0.41</v>
      </c>
      <c r="Q126" s="54">
        <v>7.74</v>
      </c>
      <c r="R126" s="54" t="s">
        <v>1381</v>
      </c>
      <c r="S126" s="54" t="s">
        <v>915</v>
      </c>
      <c r="T126" s="54">
        <v>15</v>
      </c>
      <c r="U126" s="54">
        <v>0.42</v>
      </c>
      <c r="V126" s="54">
        <v>6.28</v>
      </c>
      <c r="W126" s="54" t="s">
        <v>1382</v>
      </c>
      <c r="X126" s="54" t="s">
        <v>912</v>
      </c>
      <c r="Y126" s="54">
        <v>8</v>
      </c>
      <c r="Z126" s="54">
        <v>0.33</v>
      </c>
      <c r="AA126" s="54">
        <v>2.6</v>
      </c>
      <c r="AB126" s="54" t="s">
        <v>1383</v>
      </c>
      <c r="AC126" s="54" t="s">
        <v>914</v>
      </c>
      <c r="AD126" s="54">
        <v>24</v>
      </c>
      <c r="AE126" s="54">
        <v>0.47</v>
      </c>
      <c r="AF126" s="54">
        <v>11.29</v>
      </c>
      <c r="AG126" s="54" t="s">
        <v>1383</v>
      </c>
    </row>
    <row r="127" spans="1:33" x14ac:dyDescent="0.25">
      <c r="A127" s="54" t="str">
        <f t="shared" si="2"/>
        <v>2941</v>
      </c>
      <c r="B127" s="54" t="s">
        <v>1380</v>
      </c>
      <c r="C127" s="54" t="s">
        <v>1147</v>
      </c>
      <c r="D127" s="54">
        <f t="shared" si="3"/>
        <v>80</v>
      </c>
      <c r="E127" s="54">
        <v>66</v>
      </c>
      <c r="F127" s="54">
        <v>39.47</v>
      </c>
      <c r="G127" s="54">
        <v>26.05</v>
      </c>
      <c r="H127" s="54">
        <v>79</v>
      </c>
      <c r="I127" s="54">
        <v>1</v>
      </c>
      <c r="J127" s="54">
        <v>0</v>
      </c>
      <c r="K127" s="54">
        <v>0.99</v>
      </c>
      <c r="L127" s="54">
        <v>0.01</v>
      </c>
      <c r="M127" s="54">
        <v>0</v>
      </c>
      <c r="N127" s="54" t="s">
        <v>913</v>
      </c>
      <c r="O127" s="54">
        <v>19</v>
      </c>
      <c r="P127" s="54">
        <v>0.37</v>
      </c>
      <c r="Q127" s="54">
        <v>7.01</v>
      </c>
      <c r="R127" s="54" t="s">
        <v>1381</v>
      </c>
      <c r="S127" s="54" t="s">
        <v>915</v>
      </c>
      <c r="T127" s="54">
        <v>15</v>
      </c>
      <c r="U127" s="54">
        <v>0.39</v>
      </c>
      <c r="V127" s="54">
        <v>5.86</v>
      </c>
      <c r="W127" s="54" t="s">
        <v>1382</v>
      </c>
      <c r="X127" s="54" t="s">
        <v>912</v>
      </c>
      <c r="Y127" s="54">
        <v>8</v>
      </c>
      <c r="Z127" s="54">
        <v>0.31</v>
      </c>
      <c r="AA127" s="54">
        <v>2.4300000000000002</v>
      </c>
      <c r="AB127" s="54" t="s">
        <v>1383</v>
      </c>
      <c r="AC127" s="54" t="s">
        <v>914</v>
      </c>
      <c r="AD127" s="54">
        <v>24</v>
      </c>
      <c r="AE127" s="54">
        <v>0.45</v>
      </c>
      <c r="AF127" s="54">
        <v>10.75</v>
      </c>
      <c r="AG127" s="54" t="s">
        <v>1383</v>
      </c>
    </row>
    <row r="128" spans="1:33" x14ac:dyDescent="0.25">
      <c r="A128" s="54" t="str">
        <f t="shared" si="2"/>
        <v>2981</v>
      </c>
      <c r="B128" s="54" t="s">
        <v>1380</v>
      </c>
      <c r="C128" s="54" t="s">
        <v>1148</v>
      </c>
      <c r="D128" s="54">
        <f t="shared" si="3"/>
        <v>30</v>
      </c>
      <c r="E128" s="54">
        <v>66</v>
      </c>
      <c r="F128" s="54">
        <v>35.76</v>
      </c>
      <c r="G128" s="54">
        <v>23.6</v>
      </c>
      <c r="H128" s="54">
        <v>30</v>
      </c>
      <c r="I128" s="54">
        <v>0</v>
      </c>
      <c r="J128" s="54">
        <v>0</v>
      </c>
      <c r="K128" s="54">
        <v>1</v>
      </c>
      <c r="L128" s="54">
        <v>0</v>
      </c>
      <c r="M128" s="54">
        <v>0</v>
      </c>
      <c r="N128" s="54" t="s">
        <v>913</v>
      </c>
      <c r="O128" s="54">
        <v>19</v>
      </c>
      <c r="P128" s="54">
        <v>0.35</v>
      </c>
      <c r="Q128" s="54">
        <v>6.57</v>
      </c>
      <c r="R128" s="54" t="s">
        <v>1381</v>
      </c>
      <c r="S128" s="54" t="s">
        <v>915</v>
      </c>
      <c r="T128" s="54">
        <v>15</v>
      </c>
      <c r="U128" s="54">
        <v>0.31</v>
      </c>
      <c r="V128" s="54">
        <v>4.63</v>
      </c>
      <c r="W128" s="54" t="s">
        <v>1382</v>
      </c>
      <c r="X128" s="54" t="s">
        <v>912</v>
      </c>
      <c r="Y128" s="54">
        <v>8</v>
      </c>
      <c r="Z128" s="54">
        <v>0.28000000000000003</v>
      </c>
      <c r="AA128" s="54">
        <v>2.2000000000000002</v>
      </c>
      <c r="AB128" s="54" t="s">
        <v>1383</v>
      </c>
      <c r="AC128" s="54" t="s">
        <v>914</v>
      </c>
      <c r="AD128" s="54">
        <v>24</v>
      </c>
      <c r="AE128" s="54">
        <v>0.43</v>
      </c>
      <c r="AF128" s="54">
        <v>10.199999999999999</v>
      </c>
      <c r="AG128" s="54" t="s">
        <v>1383</v>
      </c>
    </row>
    <row r="129" spans="1:33" x14ac:dyDescent="0.25">
      <c r="A129" s="54" t="str">
        <f t="shared" si="2"/>
        <v>3021</v>
      </c>
      <c r="B129" s="54" t="s">
        <v>1380</v>
      </c>
      <c r="C129" s="54" t="s">
        <v>1149</v>
      </c>
      <c r="D129" s="54">
        <f t="shared" si="3"/>
        <v>66</v>
      </c>
      <c r="E129" s="54">
        <v>66</v>
      </c>
      <c r="F129" s="54">
        <v>39.119999999999997</v>
      </c>
      <c r="G129" s="54">
        <v>25.82</v>
      </c>
      <c r="H129" s="54">
        <v>64</v>
      </c>
      <c r="I129" s="54">
        <v>2</v>
      </c>
      <c r="J129" s="54">
        <v>0</v>
      </c>
      <c r="K129" s="54">
        <v>0.97</v>
      </c>
      <c r="L129" s="54">
        <v>0.03</v>
      </c>
      <c r="M129" s="54">
        <v>0</v>
      </c>
      <c r="N129" s="54" t="s">
        <v>913</v>
      </c>
      <c r="O129" s="54">
        <v>19</v>
      </c>
      <c r="P129" s="54">
        <v>0.39</v>
      </c>
      <c r="Q129" s="54">
        <v>7.32</v>
      </c>
      <c r="R129" s="54" t="s">
        <v>1381</v>
      </c>
      <c r="S129" s="54" t="s">
        <v>915</v>
      </c>
      <c r="T129" s="54">
        <v>15</v>
      </c>
      <c r="U129" s="54">
        <v>0.36</v>
      </c>
      <c r="V129" s="54">
        <v>5.33</v>
      </c>
      <c r="W129" s="54" t="s">
        <v>1382</v>
      </c>
      <c r="X129" s="54" t="s">
        <v>912</v>
      </c>
      <c r="Y129" s="54">
        <v>8</v>
      </c>
      <c r="Z129" s="54">
        <v>0.31</v>
      </c>
      <c r="AA129" s="54">
        <v>2.48</v>
      </c>
      <c r="AB129" s="54" t="s">
        <v>1383</v>
      </c>
      <c r="AC129" s="54" t="s">
        <v>914</v>
      </c>
      <c r="AD129" s="54">
        <v>24</v>
      </c>
      <c r="AE129" s="54">
        <v>0.45</v>
      </c>
      <c r="AF129" s="54">
        <v>10.68</v>
      </c>
      <c r="AG129" s="54" t="s">
        <v>1383</v>
      </c>
    </row>
    <row r="130" spans="1:33" x14ac:dyDescent="0.25">
      <c r="A130" s="54" t="str">
        <f t="shared" si="2"/>
        <v>3025</v>
      </c>
      <c r="B130" s="54" t="s">
        <v>1380</v>
      </c>
      <c r="C130" s="54" t="s">
        <v>1150</v>
      </c>
      <c r="D130" s="54">
        <f t="shared" si="3"/>
        <v>15</v>
      </c>
      <c r="E130" s="54">
        <v>66</v>
      </c>
      <c r="F130" s="54">
        <v>52.63</v>
      </c>
      <c r="G130" s="54">
        <v>34.729999999999997</v>
      </c>
      <c r="H130" s="54">
        <v>13</v>
      </c>
      <c r="I130" s="54">
        <v>2</v>
      </c>
      <c r="J130" s="54">
        <v>0</v>
      </c>
      <c r="K130" s="54">
        <v>0.87</v>
      </c>
      <c r="L130" s="54">
        <v>0.13</v>
      </c>
      <c r="M130" s="54">
        <v>0</v>
      </c>
      <c r="N130" s="54" t="s">
        <v>913</v>
      </c>
      <c r="O130" s="54">
        <v>19</v>
      </c>
      <c r="P130" s="54">
        <v>0.48</v>
      </c>
      <c r="Q130" s="54">
        <v>9.07</v>
      </c>
      <c r="R130" s="54" t="s">
        <v>1381</v>
      </c>
      <c r="S130" s="54" t="s">
        <v>915</v>
      </c>
      <c r="T130" s="54">
        <v>15</v>
      </c>
      <c r="U130" s="54">
        <v>0.5</v>
      </c>
      <c r="V130" s="54">
        <v>7.47</v>
      </c>
      <c r="W130" s="54" t="s">
        <v>1382</v>
      </c>
      <c r="X130" s="54" t="s">
        <v>912</v>
      </c>
      <c r="Y130" s="54">
        <v>8</v>
      </c>
      <c r="Z130" s="54">
        <v>0.47</v>
      </c>
      <c r="AA130" s="54">
        <v>3.73</v>
      </c>
      <c r="AB130" s="54" t="s">
        <v>1383</v>
      </c>
      <c r="AC130" s="54" t="s">
        <v>914</v>
      </c>
      <c r="AD130" s="54">
        <v>24</v>
      </c>
      <c r="AE130" s="54">
        <v>0.6</v>
      </c>
      <c r="AF130" s="54">
        <v>14.47</v>
      </c>
      <c r="AG130" s="54" t="s">
        <v>1383</v>
      </c>
    </row>
    <row r="131" spans="1:33" x14ac:dyDescent="0.25">
      <c r="A131" s="54" t="str">
        <f t="shared" si="2"/>
        <v>3030</v>
      </c>
      <c r="B131" s="54" t="s">
        <v>1380</v>
      </c>
      <c r="C131" s="54" t="s">
        <v>1151</v>
      </c>
      <c r="D131" s="54">
        <f t="shared" si="3"/>
        <v>152</v>
      </c>
      <c r="E131" s="54">
        <v>66</v>
      </c>
      <c r="F131" s="54">
        <v>57.24</v>
      </c>
      <c r="G131" s="54">
        <v>37.78</v>
      </c>
      <c r="H131" s="54">
        <v>122</v>
      </c>
      <c r="I131" s="54">
        <v>30</v>
      </c>
      <c r="J131" s="54">
        <v>0</v>
      </c>
      <c r="K131" s="54">
        <v>0.8</v>
      </c>
      <c r="L131" s="54">
        <v>0.2</v>
      </c>
      <c r="M131" s="54">
        <v>0</v>
      </c>
      <c r="N131" s="54" t="s">
        <v>913</v>
      </c>
      <c r="O131" s="54">
        <v>19</v>
      </c>
      <c r="P131" s="54">
        <v>0.53</v>
      </c>
      <c r="Q131" s="54">
        <v>10.08</v>
      </c>
      <c r="R131" s="54" t="s">
        <v>1381</v>
      </c>
      <c r="S131" s="54" t="s">
        <v>915</v>
      </c>
      <c r="T131" s="54">
        <v>15</v>
      </c>
      <c r="U131" s="54">
        <v>0.57999999999999996</v>
      </c>
      <c r="V131" s="54">
        <v>8.7100000000000009</v>
      </c>
      <c r="W131" s="54" t="s">
        <v>1382</v>
      </c>
      <c r="X131" s="54" t="s">
        <v>912</v>
      </c>
      <c r="Y131" s="54">
        <v>8</v>
      </c>
      <c r="Z131" s="54">
        <v>0.48</v>
      </c>
      <c r="AA131" s="54">
        <v>3.8</v>
      </c>
      <c r="AB131" s="54" t="s">
        <v>1383</v>
      </c>
      <c r="AC131" s="54" t="s">
        <v>914</v>
      </c>
      <c r="AD131" s="54">
        <v>24</v>
      </c>
      <c r="AE131" s="54">
        <v>0.63</v>
      </c>
      <c r="AF131" s="54">
        <v>15.18</v>
      </c>
      <c r="AG131" s="54" t="s">
        <v>1383</v>
      </c>
    </row>
    <row r="132" spans="1:33" x14ac:dyDescent="0.25">
      <c r="A132" s="54" t="str">
        <f t="shared" ref="A132:A195" si="4">LEFT(C132,4)</f>
        <v>3033</v>
      </c>
      <c r="B132" s="54" t="s">
        <v>1380</v>
      </c>
      <c r="C132" s="54" t="s">
        <v>1384</v>
      </c>
      <c r="D132" s="54">
        <f t="shared" ref="D132:D195" si="5">SUM(H132:J132)</f>
        <v>1</v>
      </c>
      <c r="E132" s="54">
        <v>66</v>
      </c>
      <c r="F132" s="54">
        <v>72.73</v>
      </c>
      <c r="G132" s="54">
        <v>48</v>
      </c>
      <c r="H132" s="54">
        <v>0</v>
      </c>
      <c r="I132" s="54">
        <v>1</v>
      </c>
      <c r="J132" s="54">
        <v>0</v>
      </c>
      <c r="K132" s="54">
        <v>0</v>
      </c>
      <c r="L132" s="54">
        <v>1</v>
      </c>
      <c r="M132" s="54">
        <v>0</v>
      </c>
      <c r="N132" s="54" t="s">
        <v>913</v>
      </c>
      <c r="O132" s="54">
        <v>19</v>
      </c>
      <c r="P132" s="54">
        <v>0.74</v>
      </c>
      <c r="Q132" s="54">
        <v>14</v>
      </c>
      <c r="R132" s="54" t="s">
        <v>1381</v>
      </c>
      <c r="S132" s="54" t="s">
        <v>915</v>
      </c>
      <c r="T132" s="54">
        <v>15</v>
      </c>
      <c r="U132" s="54">
        <v>0.73</v>
      </c>
      <c r="V132" s="54">
        <v>11</v>
      </c>
      <c r="W132" s="54" t="s">
        <v>1382</v>
      </c>
      <c r="X132" s="54" t="s">
        <v>912</v>
      </c>
      <c r="Y132" s="54">
        <v>8</v>
      </c>
      <c r="Z132" s="54">
        <v>0.75</v>
      </c>
      <c r="AA132" s="54">
        <v>6</v>
      </c>
      <c r="AB132" s="54" t="s">
        <v>1383</v>
      </c>
      <c r="AC132" s="54" t="s">
        <v>914</v>
      </c>
      <c r="AD132" s="54">
        <v>24</v>
      </c>
      <c r="AE132" s="54">
        <v>0.71</v>
      </c>
      <c r="AF132" s="54">
        <v>17</v>
      </c>
      <c r="AG132" s="54" t="s">
        <v>1383</v>
      </c>
    </row>
    <row r="133" spans="1:33" x14ac:dyDescent="0.25">
      <c r="A133" s="54" t="str">
        <f t="shared" si="4"/>
        <v>3034</v>
      </c>
      <c r="B133" s="54" t="s">
        <v>1380</v>
      </c>
      <c r="C133" s="54" t="s">
        <v>1152</v>
      </c>
      <c r="D133" s="54">
        <f t="shared" si="5"/>
        <v>1</v>
      </c>
      <c r="E133" s="54">
        <v>66</v>
      </c>
      <c r="F133" s="54">
        <v>48.48</v>
      </c>
      <c r="G133" s="54">
        <v>32</v>
      </c>
      <c r="H133" s="54">
        <v>1</v>
      </c>
      <c r="I133" s="54">
        <v>0</v>
      </c>
      <c r="J133" s="54">
        <v>0</v>
      </c>
      <c r="K133" s="54">
        <v>1</v>
      </c>
      <c r="L133" s="54">
        <v>0</v>
      </c>
      <c r="M133" s="54">
        <v>0</v>
      </c>
      <c r="N133" s="54" t="s">
        <v>913</v>
      </c>
      <c r="O133" s="54">
        <v>19</v>
      </c>
      <c r="P133" s="54">
        <v>0.42</v>
      </c>
      <c r="Q133" s="54">
        <v>8</v>
      </c>
      <c r="R133" s="54" t="s">
        <v>1381</v>
      </c>
      <c r="S133" s="54" t="s">
        <v>915</v>
      </c>
      <c r="T133" s="54">
        <v>15</v>
      </c>
      <c r="U133" s="54">
        <v>0.53</v>
      </c>
      <c r="V133" s="54">
        <v>8</v>
      </c>
      <c r="W133" s="54" t="s">
        <v>1382</v>
      </c>
      <c r="X133" s="54" t="s">
        <v>912</v>
      </c>
      <c r="Y133" s="54">
        <v>8</v>
      </c>
      <c r="Z133" s="54">
        <v>0.25</v>
      </c>
      <c r="AA133" s="54">
        <v>2</v>
      </c>
      <c r="AB133" s="54" t="s">
        <v>1383</v>
      </c>
      <c r="AC133" s="54" t="s">
        <v>914</v>
      </c>
      <c r="AD133" s="54">
        <v>24</v>
      </c>
      <c r="AE133" s="54">
        <v>0.57999999999999996</v>
      </c>
      <c r="AF133" s="54">
        <v>14</v>
      </c>
      <c r="AG133" s="54" t="s">
        <v>1383</v>
      </c>
    </row>
    <row r="134" spans="1:33" x14ac:dyDescent="0.25">
      <c r="A134" s="54" t="str">
        <f t="shared" si="4"/>
        <v>3035</v>
      </c>
      <c r="B134" s="54" t="s">
        <v>1380</v>
      </c>
      <c r="C134" s="54" t="s">
        <v>1153</v>
      </c>
      <c r="D134" s="54">
        <f t="shared" si="5"/>
        <v>21</v>
      </c>
      <c r="E134" s="54">
        <v>66</v>
      </c>
      <c r="F134" s="54">
        <v>43.15</v>
      </c>
      <c r="G134" s="54">
        <v>28.48</v>
      </c>
      <c r="H134" s="54">
        <v>20</v>
      </c>
      <c r="I134" s="54">
        <v>1</v>
      </c>
      <c r="J134" s="54">
        <v>0</v>
      </c>
      <c r="K134" s="54">
        <v>0.95</v>
      </c>
      <c r="L134" s="54">
        <v>0.05</v>
      </c>
      <c r="M134" s="54">
        <v>0</v>
      </c>
      <c r="N134" s="54" t="s">
        <v>913</v>
      </c>
      <c r="O134" s="54">
        <v>19</v>
      </c>
      <c r="P134" s="54">
        <v>0.42</v>
      </c>
      <c r="Q134" s="54">
        <v>7.95</v>
      </c>
      <c r="R134" s="54" t="s">
        <v>1381</v>
      </c>
      <c r="S134" s="54" t="s">
        <v>915</v>
      </c>
      <c r="T134" s="54">
        <v>15</v>
      </c>
      <c r="U134" s="54">
        <v>0.43</v>
      </c>
      <c r="V134" s="54">
        <v>6.43</v>
      </c>
      <c r="W134" s="54" t="s">
        <v>1382</v>
      </c>
      <c r="X134" s="54" t="s">
        <v>912</v>
      </c>
      <c r="Y134" s="54">
        <v>8</v>
      </c>
      <c r="Z134" s="54">
        <v>0.3</v>
      </c>
      <c r="AA134" s="54">
        <v>2.38</v>
      </c>
      <c r="AB134" s="54" t="s">
        <v>1383</v>
      </c>
      <c r="AC134" s="54" t="s">
        <v>914</v>
      </c>
      <c r="AD134" s="54">
        <v>24</v>
      </c>
      <c r="AE134" s="54">
        <v>0.49</v>
      </c>
      <c r="AF134" s="54">
        <v>11.71</v>
      </c>
      <c r="AG134" s="54" t="s">
        <v>1383</v>
      </c>
    </row>
    <row r="135" spans="1:33" x14ac:dyDescent="0.25">
      <c r="A135" s="54" t="str">
        <f t="shared" si="4"/>
        <v>3041</v>
      </c>
      <c r="B135" s="54" t="s">
        <v>1380</v>
      </c>
      <c r="C135" s="54" t="s">
        <v>1154</v>
      </c>
      <c r="D135" s="54">
        <f t="shared" si="5"/>
        <v>60</v>
      </c>
      <c r="E135" s="54">
        <v>66</v>
      </c>
      <c r="F135" s="54">
        <v>46.04</v>
      </c>
      <c r="G135" s="54">
        <v>30.38</v>
      </c>
      <c r="H135" s="54">
        <v>58</v>
      </c>
      <c r="I135" s="54">
        <v>2</v>
      </c>
      <c r="J135" s="54">
        <v>0</v>
      </c>
      <c r="K135" s="54">
        <v>0.97</v>
      </c>
      <c r="L135" s="54">
        <v>0.03</v>
      </c>
      <c r="M135" s="54">
        <v>0</v>
      </c>
      <c r="N135" s="54" t="s">
        <v>913</v>
      </c>
      <c r="O135" s="54">
        <v>19</v>
      </c>
      <c r="P135" s="54">
        <v>0.43</v>
      </c>
      <c r="Q135" s="54">
        <v>8.17</v>
      </c>
      <c r="R135" s="54" t="s">
        <v>1381</v>
      </c>
      <c r="S135" s="54" t="s">
        <v>915</v>
      </c>
      <c r="T135" s="54">
        <v>15</v>
      </c>
      <c r="U135" s="54">
        <v>0.42</v>
      </c>
      <c r="V135" s="54">
        <v>6.32</v>
      </c>
      <c r="W135" s="54" t="s">
        <v>1382</v>
      </c>
      <c r="X135" s="54" t="s">
        <v>912</v>
      </c>
      <c r="Y135" s="54">
        <v>8</v>
      </c>
      <c r="Z135" s="54">
        <v>0.38</v>
      </c>
      <c r="AA135" s="54">
        <v>3</v>
      </c>
      <c r="AB135" s="54" t="s">
        <v>1383</v>
      </c>
      <c r="AC135" s="54" t="s">
        <v>914</v>
      </c>
      <c r="AD135" s="54">
        <v>24</v>
      </c>
      <c r="AE135" s="54">
        <v>0.54</v>
      </c>
      <c r="AF135" s="54">
        <v>12.9</v>
      </c>
      <c r="AG135" s="54" t="s">
        <v>1383</v>
      </c>
    </row>
    <row r="136" spans="1:33" x14ac:dyDescent="0.25">
      <c r="A136" s="54" t="str">
        <f t="shared" si="4"/>
        <v>3051</v>
      </c>
      <c r="B136" s="54" t="s">
        <v>1380</v>
      </c>
      <c r="C136" s="54" t="s">
        <v>1155</v>
      </c>
      <c r="D136" s="54">
        <f t="shared" si="5"/>
        <v>64</v>
      </c>
      <c r="E136" s="54">
        <v>66</v>
      </c>
      <c r="F136" s="54">
        <v>39.79</v>
      </c>
      <c r="G136" s="54">
        <v>26.27</v>
      </c>
      <c r="H136" s="54">
        <v>64</v>
      </c>
      <c r="I136" s="54">
        <v>0</v>
      </c>
      <c r="J136" s="54">
        <v>0</v>
      </c>
      <c r="K136" s="54">
        <v>1</v>
      </c>
      <c r="L136" s="54">
        <v>0</v>
      </c>
      <c r="M136" s="54">
        <v>0</v>
      </c>
      <c r="N136" s="54" t="s">
        <v>913</v>
      </c>
      <c r="O136" s="54">
        <v>19</v>
      </c>
      <c r="P136" s="54">
        <v>0.38</v>
      </c>
      <c r="Q136" s="54">
        <v>7.2</v>
      </c>
      <c r="R136" s="54" t="s">
        <v>1381</v>
      </c>
      <c r="S136" s="54" t="s">
        <v>915</v>
      </c>
      <c r="T136" s="54">
        <v>15</v>
      </c>
      <c r="U136" s="54">
        <v>0.41</v>
      </c>
      <c r="V136" s="54">
        <v>6.08</v>
      </c>
      <c r="W136" s="54" t="s">
        <v>1382</v>
      </c>
      <c r="X136" s="54" t="s">
        <v>912</v>
      </c>
      <c r="Y136" s="54">
        <v>8</v>
      </c>
      <c r="Z136" s="54">
        <v>0.31</v>
      </c>
      <c r="AA136" s="54">
        <v>2.5</v>
      </c>
      <c r="AB136" s="54" t="s">
        <v>1383</v>
      </c>
      <c r="AC136" s="54" t="s">
        <v>914</v>
      </c>
      <c r="AD136" s="54">
        <v>24</v>
      </c>
      <c r="AE136" s="54">
        <v>0.44</v>
      </c>
      <c r="AF136" s="54">
        <v>10.48</v>
      </c>
      <c r="AG136" s="54" t="s">
        <v>1383</v>
      </c>
    </row>
    <row r="137" spans="1:33" x14ac:dyDescent="0.25">
      <c r="A137" s="54" t="str">
        <f t="shared" si="4"/>
        <v>3061</v>
      </c>
      <c r="B137" s="54" t="s">
        <v>1380</v>
      </c>
      <c r="C137" s="54" t="s">
        <v>1156</v>
      </c>
      <c r="D137" s="54">
        <f t="shared" si="5"/>
        <v>45</v>
      </c>
      <c r="E137" s="54">
        <v>66</v>
      </c>
      <c r="F137" s="54">
        <v>52.29</v>
      </c>
      <c r="G137" s="54">
        <v>34.51</v>
      </c>
      <c r="H137" s="54">
        <v>37</v>
      </c>
      <c r="I137" s="54">
        <v>8</v>
      </c>
      <c r="J137" s="54">
        <v>0</v>
      </c>
      <c r="K137" s="54">
        <v>0.82</v>
      </c>
      <c r="L137" s="54">
        <v>0.18</v>
      </c>
      <c r="M137" s="54">
        <v>0</v>
      </c>
      <c r="N137" s="54" t="s">
        <v>913</v>
      </c>
      <c r="O137" s="54">
        <v>19</v>
      </c>
      <c r="P137" s="54">
        <v>0.52</v>
      </c>
      <c r="Q137" s="54">
        <v>9.91</v>
      </c>
      <c r="R137" s="54" t="s">
        <v>1381</v>
      </c>
      <c r="S137" s="54" t="s">
        <v>915</v>
      </c>
      <c r="T137" s="54">
        <v>15</v>
      </c>
      <c r="U137" s="54">
        <v>0.5</v>
      </c>
      <c r="V137" s="54">
        <v>7.56</v>
      </c>
      <c r="W137" s="54" t="s">
        <v>1382</v>
      </c>
      <c r="X137" s="54" t="s">
        <v>912</v>
      </c>
      <c r="Y137" s="54">
        <v>8</v>
      </c>
      <c r="Z137" s="54">
        <v>0.42</v>
      </c>
      <c r="AA137" s="54">
        <v>3.33</v>
      </c>
      <c r="AB137" s="54" t="s">
        <v>1383</v>
      </c>
      <c r="AC137" s="54" t="s">
        <v>914</v>
      </c>
      <c r="AD137" s="54">
        <v>24</v>
      </c>
      <c r="AE137" s="54">
        <v>0.56999999999999995</v>
      </c>
      <c r="AF137" s="54">
        <v>13.71</v>
      </c>
      <c r="AG137" s="54" t="s">
        <v>1383</v>
      </c>
    </row>
    <row r="138" spans="1:33" x14ac:dyDescent="0.25">
      <c r="A138" s="54" t="str">
        <f t="shared" si="4"/>
        <v>3100</v>
      </c>
      <c r="B138" s="54" t="s">
        <v>1380</v>
      </c>
      <c r="C138" s="54" t="s">
        <v>1157</v>
      </c>
      <c r="D138" s="54">
        <f t="shared" si="5"/>
        <v>67</v>
      </c>
      <c r="E138" s="54">
        <v>66</v>
      </c>
      <c r="F138" s="54">
        <v>50.7</v>
      </c>
      <c r="G138" s="54">
        <v>33.46</v>
      </c>
      <c r="H138" s="54">
        <v>59</v>
      </c>
      <c r="I138" s="54">
        <v>8</v>
      </c>
      <c r="J138" s="54">
        <v>0</v>
      </c>
      <c r="K138" s="54">
        <v>0.88</v>
      </c>
      <c r="L138" s="54">
        <v>0.12</v>
      </c>
      <c r="M138" s="54">
        <v>0</v>
      </c>
      <c r="N138" s="54" t="s">
        <v>913</v>
      </c>
      <c r="O138" s="54">
        <v>19</v>
      </c>
      <c r="P138" s="54">
        <v>0.46</v>
      </c>
      <c r="Q138" s="54">
        <v>8.81</v>
      </c>
      <c r="R138" s="54" t="s">
        <v>1381</v>
      </c>
      <c r="S138" s="54" t="s">
        <v>915</v>
      </c>
      <c r="T138" s="54">
        <v>15</v>
      </c>
      <c r="U138" s="54">
        <v>0.46</v>
      </c>
      <c r="V138" s="54">
        <v>6.97</v>
      </c>
      <c r="W138" s="54" t="s">
        <v>1382</v>
      </c>
      <c r="X138" s="54" t="s">
        <v>912</v>
      </c>
      <c r="Y138" s="54">
        <v>8</v>
      </c>
      <c r="Z138" s="54">
        <v>0.47</v>
      </c>
      <c r="AA138" s="54">
        <v>3.76</v>
      </c>
      <c r="AB138" s="54" t="s">
        <v>1383</v>
      </c>
      <c r="AC138" s="54" t="s">
        <v>914</v>
      </c>
      <c r="AD138" s="54">
        <v>24</v>
      </c>
      <c r="AE138" s="54">
        <v>0.57999999999999996</v>
      </c>
      <c r="AF138" s="54">
        <v>13.93</v>
      </c>
      <c r="AG138" s="54" t="s">
        <v>1383</v>
      </c>
    </row>
    <row r="139" spans="1:33" x14ac:dyDescent="0.25">
      <c r="A139" s="54" t="str">
        <f t="shared" si="4"/>
        <v>3101</v>
      </c>
      <c r="B139" s="54" t="s">
        <v>1380</v>
      </c>
      <c r="C139" s="54" t="s">
        <v>1158</v>
      </c>
      <c r="D139" s="54">
        <f t="shared" si="5"/>
        <v>151</v>
      </c>
      <c r="E139" s="54">
        <v>66</v>
      </c>
      <c r="F139" s="54">
        <v>58.18</v>
      </c>
      <c r="G139" s="54">
        <v>38.4</v>
      </c>
      <c r="H139" s="54">
        <v>122</v>
      </c>
      <c r="I139" s="54">
        <v>29</v>
      </c>
      <c r="J139" s="54">
        <v>0</v>
      </c>
      <c r="K139" s="54">
        <v>0.81</v>
      </c>
      <c r="L139" s="54">
        <v>0.19</v>
      </c>
      <c r="M139" s="54">
        <v>0</v>
      </c>
      <c r="N139" s="54" t="s">
        <v>913</v>
      </c>
      <c r="O139" s="54">
        <v>19</v>
      </c>
      <c r="P139" s="54">
        <v>0.53</v>
      </c>
      <c r="Q139" s="54">
        <v>9.98</v>
      </c>
      <c r="R139" s="54" t="s">
        <v>1381</v>
      </c>
      <c r="S139" s="54" t="s">
        <v>915</v>
      </c>
      <c r="T139" s="54">
        <v>15</v>
      </c>
      <c r="U139" s="54">
        <v>0.57999999999999996</v>
      </c>
      <c r="V139" s="54">
        <v>8.75</v>
      </c>
      <c r="W139" s="54" t="s">
        <v>1382</v>
      </c>
      <c r="X139" s="54" t="s">
        <v>912</v>
      </c>
      <c r="Y139" s="54">
        <v>8</v>
      </c>
      <c r="Z139" s="54">
        <v>0.46</v>
      </c>
      <c r="AA139" s="54">
        <v>3.69</v>
      </c>
      <c r="AB139" s="54" t="s">
        <v>1383</v>
      </c>
      <c r="AC139" s="54" t="s">
        <v>914</v>
      </c>
      <c r="AD139" s="54">
        <v>24</v>
      </c>
      <c r="AE139" s="54">
        <v>0.67</v>
      </c>
      <c r="AF139" s="54">
        <v>15.98</v>
      </c>
      <c r="AG139" s="54" t="s">
        <v>1383</v>
      </c>
    </row>
    <row r="140" spans="1:33" x14ac:dyDescent="0.25">
      <c r="A140" s="54" t="str">
        <f t="shared" si="4"/>
        <v>3111</v>
      </c>
      <c r="B140" s="54" t="s">
        <v>1380</v>
      </c>
      <c r="C140" s="54" t="s">
        <v>1159</v>
      </c>
      <c r="D140" s="54">
        <f t="shared" si="5"/>
        <v>84</v>
      </c>
      <c r="E140" s="54">
        <v>66</v>
      </c>
      <c r="F140" s="54">
        <v>49.64</v>
      </c>
      <c r="G140" s="54">
        <v>32.76</v>
      </c>
      <c r="H140" s="54">
        <v>76</v>
      </c>
      <c r="I140" s="54">
        <v>8</v>
      </c>
      <c r="J140" s="54">
        <v>0</v>
      </c>
      <c r="K140" s="54">
        <v>0.9</v>
      </c>
      <c r="L140" s="54">
        <v>0.1</v>
      </c>
      <c r="M140" s="54">
        <v>0</v>
      </c>
      <c r="N140" s="54" t="s">
        <v>913</v>
      </c>
      <c r="O140" s="54">
        <v>19</v>
      </c>
      <c r="P140" s="54">
        <v>0.46</v>
      </c>
      <c r="Q140" s="54">
        <v>8.7899999999999991</v>
      </c>
      <c r="R140" s="54" t="s">
        <v>1381</v>
      </c>
      <c r="S140" s="54" t="s">
        <v>915</v>
      </c>
      <c r="T140" s="54">
        <v>15</v>
      </c>
      <c r="U140" s="54">
        <v>0.5</v>
      </c>
      <c r="V140" s="54">
        <v>7.46</v>
      </c>
      <c r="W140" s="54" t="s">
        <v>1382</v>
      </c>
      <c r="X140" s="54" t="s">
        <v>912</v>
      </c>
      <c r="Y140" s="54">
        <v>8</v>
      </c>
      <c r="Z140" s="54">
        <v>0.34</v>
      </c>
      <c r="AA140" s="54">
        <v>2.74</v>
      </c>
      <c r="AB140" s="54" t="s">
        <v>1383</v>
      </c>
      <c r="AC140" s="54" t="s">
        <v>914</v>
      </c>
      <c r="AD140" s="54">
        <v>24</v>
      </c>
      <c r="AE140" s="54">
        <v>0.56999999999999995</v>
      </c>
      <c r="AF140" s="54">
        <v>13.77</v>
      </c>
      <c r="AG140" s="54" t="s">
        <v>1383</v>
      </c>
    </row>
    <row r="141" spans="1:33" x14ac:dyDescent="0.25">
      <c r="A141" s="54" t="str">
        <f t="shared" si="4"/>
        <v>3141</v>
      </c>
      <c r="B141" s="54" t="s">
        <v>1380</v>
      </c>
      <c r="C141" s="54" t="s">
        <v>1160</v>
      </c>
      <c r="D141" s="54">
        <f t="shared" si="5"/>
        <v>160</v>
      </c>
      <c r="E141" s="54">
        <v>66</v>
      </c>
      <c r="F141" s="54">
        <v>47.75</v>
      </c>
      <c r="G141" s="54">
        <v>31.51</v>
      </c>
      <c r="H141" s="54">
        <v>155</v>
      </c>
      <c r="I141" s="54">
        <v>5</v>
      </c>
      <c r="J141" s="54">
        <v>0</v>
      </c>
      <c r="K141" s="54">
        <v>0.97</v>
      </c>
      <c r="L141" s="54">
        <v>0.03</v>
      </c>
      <c r="M141" s="54">
        <v>0</v>
      </c>
      <c r="N141" s="54" t="s">
        <v>913</v>
      </c>
      <c r="O141" s="54">
        <v>19</v>
      </c>
      <c r="P141" s="54">
        <v>0.45</v>
      </c>
      <c r="Q141" s="54">
        <v>8.48</v>
      </c>
      <c r="R141" s="54" t="s">
        <v>1381</v>
      </c>
      <c r="S141" s="54" t="s">
        <v>915</v>
      </c>
      <c r="T141" s="54">
        <v>15</v>
      </c>
      <c r="U141" s="54">
        <v>0.45</v>
      </c>
      <c r="V141" s="54">
        <v>6.78</v>
      </c>
      <c r="W141" s="54" t="s">
        <v>1382</v>
      </c>
      <c r="X141" s="54" t="s">
        <v>912</v>
      </c>
      <c r="Y141" s="54">
        <v>8</v>
      </c>
      <c r="Z141" s="54">
        <v>0.42</v>
      </c>
      <c r="AA141" s="54">
        <v>3.31</v>
      </c>
      <c r="AB141" s="54" t="s">
        <v>1383</v>
      </c>
      <c r="AC141" s="54" t="s">
        <v>914</v>
      </c>
      <c r="AD141" s="54">
        <v>24</v>
      </c>
      <c r="AE141" s="54">
        <v>0.54</v>
      </c>
      <c r="AF141" s="54">
        <v>12.95</v>
      </c>
      <c r="AG141" s="54" t="s">
        <v>1383</v>
      </c>
    </row>
    <row r="142" spans="1:33" x14ac:dyDescent="0.25">
      <c r="A142" s="54" t="str">
        <f t="shared" si="4"/>
        <v>3181</v>
      </c>
      <c r="B142" s="54" t="s">
        <v>1380</v>
      </c>
      <c r="C142" s="54" t="s">
        <v>1161</v>
      </c>
      <c r="D142" s="54">
        <f t="shared" si="5"/>
        <v>86</v>
      </c>
      <c r="E142" s="54">
        <v>66</v>
      </c>
      <c r="F142" s="54">
        <v>42.02</v>
      </c>
      <c r="G142" s="54">
        <v>27.73</v>
      </c>
      <c r="H142" s="54">
        <v>86</v>
      </c>
      <c r="I142" s="54">
        <v>0</v>
      </c>
      <c r="J142" s="54">
        <v>0</v>
      </c>
      <c r="K142" s="54">
        <v>1</v>
      </c>
      <c r="L142" s="54">
        <v>0</v>
      </c>
      <c r="M142" s="54">
        <v>0</v>
      </c>
      <c r="N142" s="54" t="s">
        <v>913</v>
      </c>
      <c r="O142" s="54">
        <v>19</v>
      </c>
      <c r="P142" s="54">
        <v>0.41</v>
      </c>
      <c r="Q142" s="54">
        <v>7.83</v>
      </c>
      <c r="R142" s="54" t="s">
        <v>1381</v>
      </c>
      <c r="S142" s="54" t="s">
        <v>915</v>
      </c>
      <c r="T142" s="54">
        <v>15</v>
      </c>
      <c r="U142" s="54">
        <v>0.4</v>
      </c>
      <c r="V142" s="54">
        <v>6.07</v>
      </c>
      <c r="W142" s="54" t="s">
        <v>1382</v>
      </c>
      <c r="X142" s="54" t="s">
        <v>912</v>
      </c>
      <c r="Y142" s="54">
        <v>8</v>
      </c>
      <c r="Z142" s="54">
        <v>0.33</v>
      </c>
      <c r="AA142" s="54">
        <v>2.64</v>
      </c>
      <c r="AB142" s="54" t="s">
        <v>1383</v>
      </c>
      <c r="AC142" s="54" t="s">
        <v>914</v>
      </c>
      <c r="AD142" s="54">
        <v>24</v>
      </c>
      <c r="AE142" s="54">
        <v>0.47</v>
      </c>
      <c r="AF142" s="54">
        <v>11.2</v>
      </c>
      <c r="AG142" s="54" t="s">
        <v>1383</v>
      </c>
    </row>
    <row r="143" spans="1:33" x14ac:dyDescent="0.25">
      <c r="A143" s="54" t="str">
        <f t="shared" si="4"/>
        <v>3241</v>
      </c>
      <c r="B143" s="54" t="s">
        <v>1380</v>
      </c>
      <c r="C143" s="54" t="s">
        <v>1162</v>
      </c>
      <c r="D143" s="54">
        <f t="shared" si="5"/>
        <v>26</v>
      </c>
      <c r="E143" s="54">
        <v>66</v>
      </c>
      <c r="F143" s="54">
        <v>48.43</v>
      </c>
      <c r="G143" s="54">
        <v>31.96</v>
      </c>
      <c r="H143" s="54">
        <v>26</v>
      </c>
      <c r="I143" s="54">
        <v>0</v>
      </c>
      <c r="J143" s="54">
        <v>0</v>
      </c>
      <c r="K143" s="54">
        <v>1</v>
      </c>
      <c r="L143" s="54">
        <v>0</v>
      </c>
      <c r="M143" s="54">
        <v>0</v>
      </c>
      <c r="N143" s="54" t="s">
        <v>913</v>
      </c>
      <c r="O143" s="54">
        <v>19</v>
      </c>
      <c r="P143" s="54">
        <v>0.44</v>
      </c>
      <c r="Q143" s="54">
        <v>8.3800000000000008</v>
      </c>
      <c r="R143" s="54" t="s">
        <v>1381</v>
      </c>
      <c r="S143" s="54" t="s">
        <v>915</v>
      </c>
      <c r="T143" s="54">
        <v>15</v>
      </c>
      <c r="U143" s="54">
        <v>0.46</v>
      </c>
      <c r="V143" s="54">
        <v>6.96</v>
      </c>
      <c r="W143" s="54" t="s">
        <v>1382</v>
      </c>
      <c r="X143" s="54" t="s">
        <v>912</v>
      </c>
      <c r="Y143" s="54">
        <v>8</v>
      </c>
      <c r="Z143" s="54">
        <v>0.42</v>
      </c>
      <c r="AA143" s="54">
        <v>3.35</v>
      </c>
      <c r="AB143" s="54" t="s">
        <v>1383</v>
      </c>
      <c r="AC143" s="54" t="s">
        <v>914</v>
      </c>
      <c r="AD143" s="54">
        <v>24</v>
      </c>
      <c r="AE143" s="54">
        <v>0.55000000000000004</v>
      </c>
      <c r="AF143" s="54">
        <v>13.27</v>
      </c>
      <c r="AG143" s="54" t="s">
        <v>1383</v>
      </c>
    </row>
    <row r="144" spans="1:33" x14ac:dyDescent="0.25">
      <c r="A144" s="54" t="str">
        <f t="shared" si="4"/>
        <v>3261</v>
      </c>
      <c r="B144" s="54" t="s">
        <v>1380</v>
      </c>
      <c r="C144" s="54" t="s">
        <v>1163</v>
      </c>
      <c r="D144" s="54">
        <f t="shared" si="5"/>
        <v>164</v>
      </c>
      <c r="E144" s="54">
        <v>66</v>
      </c>
      <c r="F144" s="54">
        <v>46.93</v>
      </c>
      <c r="G144" s="54">
        <v>30.98</v>
      </c>
      <c r="H144" s="54">
        <v>152</v>
      </c>
      <c r="I144" s="54">
        <v>12</v>
      </c>
      <c r="J144" s="54">
        <v>0</v>
      </c>
      <c r="K144" s="54">
        <v>0.93</v>
      </c>
      <c r="L144" s="54">
        <v>7.0000000000000007E-2</v>
      </c>
      <c r="M144" s="54">
        <v>0</v>
      </c>
      <c r="N144" s="54" t="s">
        <v>913</v>
      </c>
      <c r="O144" s="54">
        <v>19</v>
      </c>
      <c r="P144" s="54">
        <v>0.43</v>
      </c>
      <c r="Q144" s="54">
        <v>8.1999999999999993</v>
      </c>
      <c r="R144" s="54" t="s">
        <v>1381</v>
      </c>
      <c r="S144" s="54" t="s">
        <v>915</v>
      </c>
      <c r="T144" s="54">
        <v>15</v>
      </c>
      <c r="U144" s="54">
        <v>0.45</v>
      </c>
      <c r="V144" s="54">
        <v>6.77</v>
      </c>
      <c r="W144" s="54" t="s">
        <v>1382</v>
      </c>
      <c r="X144" s="54" t="s">
        <v>912</v>
      </c>
      <c r="Y144" s="54">
        <v>8</v>
      </c>
      <c r="Z144" s="54">
        <v>0.41</v>
      </c>
      <c r="AA144" s="54">
        <v>3.28</v>
      </c>
      <c r="AB144" s="54" t="s">
        <v>1383</v>
      </c>
      <c r="AC144" s="54" t="s">
        <v>914</v>
      </c>
      <c r="AD144" s="54">
        <v>24</v>
      </c>
      <c r="AE144" s="54">
        <v>0.53</v>
      </c>
      <c r="AF144" s="54">
        <v>12.73</v>
      </c>
      <c r="AG144" s="54" t="s">
        <v>1383</v>
      </c>
    </row>
    <row r="145" spans="1:33" x14ac:dyDescent="0.25">
      <c r="A145" s="54" t="str">
        <f t="shared" si="4"/>
        <v>3281</v>
      </c>
      <c r="B145" s="54" t="s">
        <v>1380</v>
      </c>
      <c r="C145" s="54" t="s">
        <v>1164</v>
      </c>
      <c r="D145" s="54">
        <f t="shared" si="5"/>
        <v>141</v>
      </c>
      <c r="E145" s="54">
        <v>66</v>
      </c>
      <c r="F145" s="54">
        <v>52.48</v>
      </c>
      <c r="G145" s="54">
        <v>34.64</v>
      </c>
      <c r="H145" s="54">
        <v>114</v>
      </c>
      <c r="I145" s="54">
        <v>27</v>
      </c>
      <c r="J145" s="54">
        <v>0</v>
      </c>
      <c r="K145" s="54">
        <v>0.81</v>
      </c>
      <c r="L145" s="54">
        <v>0.19</v>
      </c>
      <c r="M145" s="54">
        <v>0</v>
      </c>
      <c r="N145" s="54" t="s">
        <v>913</v>
      </c>
      <c r="O145" s="54">
        <v>19</v>
      </c>
      <c r="P145" s="54">
        <v>0.5</v>
      </c>
      <c r="Q145" s="54">
        <v>9.42</v>
      </c>
      <c r="R145" s="54" t="s">
        <v>1381</v>
      </c>
      <c r="S145" s="54" t="s">
        <v>915</v>
      </c>
      <c r="T145" s="54">
        <v>15</v>
      </c>
      <c r="U145" s="54">
        <v>0.52</v>
      </c>
      <c r="V145" s="54">
        <v>7.8</v>
      </c>
      <c r="W145" s="54" t="s">
        <v>1382</v>
      </c>
      <c r="X145" s="54" t="s">
        <v>912</v>
      </c>
      <c r="Y145" s="54">
        <v>8</v>
      </c>
      <c r="Z145" s="54">
        <v>0.42</v>
      </c>
      <c r="AA145" s="54">
        <v>3.3</v>
      </c>
      <c r="AB145" s="54" t="s">
        <v>1383</v>
      </c>
      <c r="AC145" s="54" t="s">
        <v>914</v>
      </c>
      <c r="AD145" s="54">
        <v>24</v>
      </c>
      <c r="AE145" s="54">
        <v>0.59</v>
      </c>
      <c r="AF145" s="54">
        <v>14.11</v>
      </c>
      <c r="AG145" s="54" t="s">
        <v>1383</v>
      </c>
    </row>
    <row r="146" spans="1:33" x14ac:dyDescent="0.25">
      <c r="A146" s="54" t="str">
        <f t="shared" si="4"/>
        <v>3301</v>
      </c>
      <c r="B146" s="54" t="s">
        <v>1380</v>
      </c>
      <c r="C146" s="54" t="s">
        <v>1165</v>
      </c>
      <c r="D146" s="54">
        <f t="shared" si="5"/>
        <v>31</v>
      </c>
      <c r="E146" s="54">
        <v>66</v>
      </c>
      <c r="F146" s="54">
        <v>48.48</v>
      </c>
      <c r="G146" s="54">
        <v>32</v>
      </c>
      <c r="H146" s="54">
        <v>30</v>
      </c>
      <c r="I146" s="54">
        <v>1</v>
      </c>
      <c r="J146" s="54">
        <v>0</v>
      </c>
      <c r="K146" s="54">
        <v>0.97</v>
      </c>
      <c r="L146" s="54">
        <v>0.03</v>
      </c>
      <c r="M146" s="54">
        <v>0</v>
      </c>
      <c r="N146" s="54" t="s">
        <v>913</v>
      </c>
      <c r="O146" s="54">
        <v>19</v>
      </c>
      <c r="P146" s="54">
        <v>0.46</v>
      </c>
      <c r="Q146" s="54">
        <v>8.65</v>
      </c>
      <c r="R146" s="54" t="s">
        <v>1381</v>
      </c>
      <c r="S146" s="54" t="s">
        <v>915</v>
      </c>
      <c r="T146" s="54">
        <v>15</v>
      </c>
      <c r="U146" s="54">
        <v>0.43</v>
      </c>
      <c r="V146" s="54">
        <v>6.39</v>
      </c>
      <c r="W146" s="54" t="s">
        <v>1382</v>
      </c>
      <c r="X146" s="54" t="s">
        <v>912</v>
      </c>
      <c r="Y146" s="54">
        <v>8</v>
      </c>
      <c r="Z146" s="54">
        <v>0.41</v>
      </c>
      <c r="AA146" s="54">
        <v>3.26</v>
      </c>
      <c r="AB146" s="54" t="s">
        <v>1383</v>
      </c>
      <c r="AC146" s="54" t="s">
        <v>914</v>
      </c>
      <c r="AD146" s="54">
        <v>24</v>
      </c>
      <c r="AE146" s="54">
        <v>0.56999999999999995</v>
      </c>
      <c r="AF146" s="54">
        <v>13.71</v>
      </c>
      <c r="AG146" s="54" t="s">
        <v>1383</v>
      </c>
    </row>
    <row r="147" spans="1:33" x14ac:dyDescent="0.25">
      <c r="A147" s="54" t="str">
        <f t="shared" si="4"/>
        <v>3341</v>
      </c>
      <c r="B147" s="54" t="s">
        <v>1380</v>
      </c>
      <c r="C147" s="54" t="s">
        <v>1166</v>
      </c>
      <c r="D147" s="54">
        <f t="shared" si="5"/>
        <v>132</v>
      </c>
      <c r="E147" s="54">
        <v>66</v>
      </c>
      <c r="F147" s="54">
        <v>51.51</v>
      </c>
      <c r="G147" s="54">
        <v>34</v>
      </c>
      <c r="H147" s="54">
        <v>116</v>
      </c>
      <c r="I147" s="54">
        <v>16</v>
      </c>
      <c r="J147" s="54">
        <v>0</v>
      </c>
      <c r="K147" s="54">
        <v>0.88</v>
      </c>
      <c r="L147" s="54">
        <v>0.12</v>
      </c>
      <c r="M147" s="54">
        <v>0</v>
      </c>
      <c r="N147" s="54" t="s">
        <v>913</v>
      </c>
      <c r="O147" s="54">
        <v>19</v>
      </c>
      <c r="P147" s="54">
        <v>0.47</v>
      </c>
      <c r="Q147" s="54">
        <v>8.99</v>
      </c>
      <c r="R147" s="54" t="s">
        <v>1381</v>
      </c>
      <c r="S147" s="54" t="s">
        <v>915</v>
      </c>
      <c r="T147" s="54">
        <v>15</v>
      </c>
      <c r="U147" s="54">
        <v>0.5</v>
      </c>
      <c r="V147" s="54">
        <v>7.52</v>
      </c>
      <c r="W147" s="54" t="s">
        <v>1382</v>
      </c>
      <c r="X147" s="54" t="s">
        <v>912</v>
      </c>
      <c r="Y147" s="54">
        <v>8</v>
      </c>
      <c r="Z147" s="54">
        <v>0.43</v>
      </c>
      <c r="AA147" s="54">
        <v>3.4</v>
      </c>
      <c r="AB147" s="54" t="s">
        <v>1383</v>
      </c>
      <c r="AC147" s="54" t="s">
        <v>914</v>
      </c>
      <c r="AD147" s="54">
        <v>24</v>
      </c>
      <c r="AE147" s="54">
        <v>0.59</v>
      </c>
      <c r="AF147" s="54">
        <v>14.08</v>
      </c>
      <c r="AG147" s="54" t="s">
        <v>1383</v>
      </c>
    </row>
    <row r="148" spans="1:33" x14ac:dyDescent="0.25">
      <c r="A148" s="54" t="str">
        <f t="shared" si="4"/>
        <v>3381</v>
      </c>
      <c r="B148" s="54" t="s">
        <v>1380</v>
      </c>
      <c r="C148" s="54" t="s">
        <v>1167</v>
      </c>
      <c r="D148" s="54">
        <f t="shared" si="5"/>
        <v>81</v>
      </c>
      <c r="E148" s="54">
        <v>66</v>
      </c>
      <c r="F148" s="54">
        <v>46.99</v>
      </c>
      <c r="G148" s="54">
        <v>31.01</v>
      </c>
      <c r="H148" s="54">
        <v>77</v>
      </c>
      <c r="I148" s="54">
        <v>4</v>
      </c>
      <c r="J148" s="54">
        <v>0</v>
      </c>
      <c r="K148" s="54">
        <v>0.95</v>
      </c>
      <c r="L148" s="54">
        <v>0.05</v>
      </c>
      <c r="M148" s="54">
        <v>0</v>
      </c>
      <c r="N148" s="54" t="s">
        <v>913</v>
      </c>
      <c r="O148" s="54">
        <v>19</v>
      </c>
      <c r="P148" s="54">
        <v>0.44</v>
      </c>
      <c r="Q148" s="54">
        <v>8.36</v>
      </c>
      <c r="R148" s="54" t="s">
        <v>1381</v>
      </c>
      <c r="S148" s="54" t="s">
        <v>915</v>
      </c>
      <c r="T148" s="54">
        <v>15</v>
      </c>
      <c r="U148" s="54">
        <v>0.46</v>
      </c>
      <c r="V148" s="54">
        <v>6.91</v>
      </c>
      <c r="W148" s="54" t="s">
        <v>1382</v>
      </c>
      <c r="X148" s="54" t="s">
        <v>912</v>
      </c>
      <c r="Y148" s="54">
        <v>8</v>
      </c>
      <c r="Z148" s="54">
        <v>0.35</v>
      </c>
      <c r="AA148" s="54">
        <v>2.79</v>
      </c>
      <c r="AB148" s="54" t="s">
        <v>1383</v>
      </c>
      <c r="AC148" s="54" t="s">
        <v>914</v>
      </c>
      <c r="AD148" s="54">
        <v>24</v>
      </c>
      <c r="AE148" s="54">
        <v>0.54</v>
      </c>
      <c r="AF148" s="54">
        <v>12.95</v>
      </c>
      <c r="AG148" s="54" t="s">
        <v>1383</v>
      </c>
    </row>
    <row r="149" spans="1:33" x14ac:dyDescent="0.25">
      <c r="A149" s="54" t="str">
        <f t="shared" si="4"/>
        <v>3421</v>
      </c>
      <c r="B149" s="54" t="s">
        <v>1380</v>
      </c>
      <c r="C149" s="54" t="s">
        <v>1168</v>
      </c>
      <c r="D149" s="54">
        <f t="shared" si="5"/>
        <v>97</v>
      </c>
      <c r="E149" s="54">
        <v>66</v>
      </c>
      <c r="F149" s="54">
        <v>42.99</v>
      </c>
      <c r="G149" s="54">
        <v>28.37</v>
      </c>
      <c r="H149" s="54">
        <v>96</v>
      </c>
      <c r="I149" s="54">
        <v>1</v>
      </c>
      <c r="J149" s="54">
        <v>0</v>
      </c>
      <c r="K149" s="54">
        <v>0.99</v>
      </c>
      <c r="L149" s="54">
        <v>0.01</v>
      </c>
      <c r="M149" s="54">
        <v>0</v>
      </c>
      <c r="N149" s="54" t="s">
        <v>913</v>
      </c>
      <c r="O149" s="54">
        <v>19</v>
      </c>
      <c r="P149" s="54">
        <v>0.42</v>
      </c>
      <c r="Q149" s="54">
        <v>8.01</v>
      </c>
      <c r="R149" s="54" t="s">
        <v>1381</v>
      </c>
      <c r="S149" s="54" t="s">
        <v>915</v>
      </c>
      <c r="T149" s="54">
        <v>15</v>
      </c>
      <c r="U149" s="54">
        <v>0.4</v>
      </c>
      <c r="V149" s="54">
        <v>6.02</v>
      </c>
      <c r="W149" s="54" t="s">
        <v>1382</v>
      </c>
      <c r="X149" s="54" t="s">
        <v>912</v>
      </c>
      <c r="Y149" s="54">
        <v>8</v>
      </c>
      <c r="Z149" s="54">
        <v>0.32</v>
      </c>
      <c r="AA149" s="54">
        <v>2.56</v>
      </c>
      <c r="AB149" s="54" t="s">
        <v>1383</v>
      </c>
      <c r="AC149" s="54" t="s">
        <v>914</v>
      </c>
      <c r="AD149" s="54">
        <v>24</v>
      </c>
      <c r="AE149" s="54">
        <v>0.49</v>
      </c>
      <c r="AF149" s="54">
        <v>11.78</v>
      </c>
      <c r="AG149" s="54" t="s">
        <v>1383</v>
      </c>
    </row>
    <row r="150" spans="1:33" x14ac:dyDescent="0.25">
      <c r="A150" s="54" t="str">
        <f t="shared" si="4"/>
        <v>3431</v>
      </c>
      <c r="B150" s="54" t="s">
        <v>1380</v>
      </c>
      <c r="C150" s="54" t="s">
        <v>1169</v>
      </c>
      <c r="D150" s="54">
        <f t="shared" si="5"/>
        <v>100</v>
      </c>
      <c r="E150" s="54">
        <v>66</v>
      </c>
      <c r="F150" s="54">
        <v>46.42</v>
      </c>
      <c r="G150" s="54">
        <v>30.64</v>
      </c>
      <c r="H150" s="54">
        <v>95</v>
      </c>
      <c r="I150" s="54">
        <v>5</v>
      </c>
      <c r="J150" s="54">
        <v>0</v>
      </c>
      <c r="K150" s="54">
        <v>0.95</v>
      </c>
      <c r="L150" s="54">
        <v>0.05</v>
      </c>
      <c r="M150" s="54">
        <v>0</v>
      </c>
      <c r="N150" s="54" t="s">
        <v>913</v>
      </c>
      <c r="O150" s="54">
        <v>19</v>
      </c>
      <c r="P150" s="54">
        <v>0.44</v>
      </c>
      <c r="Q150" s="54">
        <v>8.2799999999999994</v>
      </c>
      <c r="R150" s="54" t="s">
        <v>1381</v>
      </c>
      <c r="S150" s="54" t="s">
        <v>915</v>
      </c>
      <c r="T150" s="54">
        <v>15</v>
      </c>
      <c r="U150" s="54">
        <v>0.44</v>
      </c>
      <c r="V150" s="54">
        <v>6.54</v>
      </c>
      <c r="W150" s="54" t="s">
        <v>1382</v>
      </c>
      <c r="X150" s="54" t="s">
        <v>912</v>
      </c>
      <c r="Y150" s="54">
        <v>8</v>
      </c>
      <c r="Z150" s="54">
        <v>0.37</v>
      </c>
      <c r="AA150" s="54">
        <v>2.92</v>
      </c>
      <c r="AB150" s="54" t="s">
        <v>1383</v>
      </c>
      <c r="AC150" s="54" t="s">
        <v>914</v>
      </c>
      <c r="AD150" s="54">
        <v>24</v>
      </c>
      <c r="AE150" s="54">
        <v>0.54</v>
      </c>
      <c r="AF150" s="54">
        <v>12.9</v>
      </c>
      <c r="AG150" s="54" t="s">
        <v>1383</v>
      </c>
    </row>
    <row r="151" spans="1:33" x14ac:dyDescent="0.25">
      <c r="A151" s="54" t="str">
        <f t="shared" si="4"/>
        <v>3501</v>
      </c>
      <c r="B151" s="54" t="s">
        <v>1380</v>
      </c>
      <c r="C151" s="54" t="s">
        <v>1170</v>
      </c>
      <c r="D151" s="54">
        <f t="shared" si="5"/>
        <v>35</v>
      </c>
      <c r="E151" s="54">
        <v>66</v>
      </c>
      <c r="F151" s="54">
        <v>49.18</v>
      </c>
      <c r="G151" s="54">
        <v>32.46</v>
      </c>
      <c r="H151" s="54">
        <v>32</v>
      </c>
      <c r="I151" s="54">
        <v>3</v>
      </c>
      <c r="J151" s="54">
        <v>0</v>
      </c>
      <c r="K151" s="54">
        <v>0.91</v>
      </c>
      <c r="L151" s="54">
        <v>0.09</v>
      </c>
      <c r="M151" s="54">
        <v>0</v>
      </c>
      <c r="N151" s="54" t="s">
        <v>913</v>
      </c>
      <c r="O151" s="54">
        <v>19</v>
      </c>
      <c r="P151" s="54">
        <v>0.48</v>
      </c>
      <c r="Q151" s="54">
        <v>9.11</v>
      </c>
      <c r="R151" s="54" t="s">
        <v>1381</v>
      </c>
      <c r="S151" s="54" t="s">
        <v>915</v>
      </c>
      <c r="T151" s="54">
        <v>15</v>
      </c>
      <c r="U151" s="54">
        <v>0.48</v>
      </c>
      <c r="V151" s="54">
        <v>7.11</v>
      </c>
      <c r="W151" s="54" t="s">
        <v>1382</v>
      </c>
      <c r="X151" s="54" t="s">
        <v>912</v>
      </c>
      <c r="Y151" s="54">
        <v>8</v>
      </c>
      <c r="Z151" s="54">
        <v>0.38</v>
      </c>
      <c r="AA151" s="54">
        <v>3</v>
      </c>
      <c r="AB151" s="54" t="s">
        <v>1383</v>
      </c>
      <c r="AC151" s="54" t="s">
        <v>914</v>
      </c>
      <c r="AD151" s="54">
        <v>24</v>
      </c>
      <c r="AE151" s="54">
        <v>0.55000000000000004</v>
      </c>
      <c r="AF151" s="54">
        <v>13.23</v>
      </c>
      <c r="AG151" s="54" t="s">
        <v>1383</v>
      </c>
    </row>
    <row r="152" spans="1:33" x14ac:dyDescent="0.25">
      <c r="A152" s="54" t="str">
        <f t="shared" si="4"/>
        <v>3541</v>
      </c>
      <c r="B152" s="54" t="s">
        <v>1380</v>
      </c>
      <c r="C152" s="54" t="s">
        <v>1171</v>
      </c>
      <c r="D152" s="54">
        <f t="shared" si="5"/>
        <v>26</v>
      </c>
      <c r="E152" s="54">
        <v>66</v>
      </c>
      <c r="F152" s="54">
        <v>44.75</v>
      </c>
      <c r="G152" s="54">
        <v>29.54</v>
      </c>
      <c r="H152" s="54">
        <v>25</v>
      </c>
      <c r="I152" s="54">
        <v>1</v>
      </c>
      <c r="J152" s="54">
        <v>0</v>
      </c>
      <c r="K152" s="54">
        <v>0.96</v>
      </c>
      <c r="L152" s="54">
        <v>0.04</v>
      </c>
      <c r="M152" s="54">
        <v>0</v>
      </c>
      <c r="N152" s="54" t="s">
        <v>913</v>
      </c>
      <c r="O152" s="54">
        <v>19</v>
      </c>
      <c r="P152" s="54">
        <v>0.43</v>
      </c>
      <c r="Q152" s="54">
        <v>8.19</v>
      </c>
      <c r="R152" s="54" t="s">
        <v>1381</v>
      </c>
      <c r="S152" s="54" t="s">
        <v>915</v>
      </c>
      <c r="T152" s="54">
        <v>15</v>
      </c>
      <c r="U152" s="54">
        <v>0.42</v>
      </c>
      <c r="V152" s="54">
        <v>6.23</v>
      </c>
      <c r="W152" s="54" t="s">
        <v>1382</v>
      </c>
      <c r="X152" s="54" t="s">
        <v>912</v>
      </c>
      <c r="Y152" s="54">
        <v>8</v>
      </c>
      <c r="Z152" s="54">
        <v>0.36</v>
      </c>
      <c r="AA152" s="54">
        <v>2.85</v>
      </c>
      <c r="AB152" s="54" t="s">
        <v>1383</v>
      </c>
      <c r="AC152" s="54" t="s">
        <v>914</v>
      </c>
      <c r="AD152" s="54">
        <v>24</v>
      </c>
      <c r="AE152" s="54">
        <v>0.51</v>
      </c>
      <c r="AF152" s="54">
        <v>12.27</v>
      </c>
      <c r="AG152" s="54" t="s">
        <v>1383</v>
      </c>
    </row>
    <row r="153" spans="1:33" x14ac:dyDescent="0.25">
      <c r="A153" s="54" t="str">
        <f t="shared" si="4"/>
        <v>3581</v>
      </c>
      <c r="B153" s="54" t="s">
        <v>1380</v>
      </c>
      <c r="C153" s="54" t="s">
        <v>1172</v>
      </c>
      <c r="D153" s="54">
        <f t="shared" si="5"/>
        <v>56</v>
      </c>
      <c r="E153" s="54">
        <v>66</v>
      </c>
      <c r="F153" s="54">
        <v>40.42</v>
      </c>
      <c r="G153" s="54">
        <v>26.68</v>
      </c>
      <c r="H153" s="54">
        <v>53</v>
      </c>
      <c r="I153" s="54">
        <v>3</v>
      </c>
      <c r="J153" s="54">
        <v>0</v>
      </c>
      <c r="K153" s="54">
        <v>0.95</v>
      </c>
      <c r="L153" s="54">
        <v>0.05</v>
      </c>
      <c r="M153" s="54">
        <v>0</v>
      </c>
      <c r="N153" s="54" t="s">
        <v>913</v>
      </c>
      <c r="O153" s="54">
        <v>19</v>
      </c>
      <c r="P153" s="54">
        <v>0.39</v>
      </c>
      <c r="Q153" s="54">
        <v>7.43</v>
      </c>
      <c r="R153" s="54" t="s">
        <v>1381</v>
      </c>
      <c r="S153" s="54" t="s">
        <v>915</v>
      </c>
      <c r="T153" s="54">
        <v>15</v>
      </c>
      <c r="U153" s="54">
        <v>0.39</v>
      </c>
      <c r="V153" s="54">
        <v>5.84</v>
      </c>
      <c r="W153" s="54" t="s">
        <v>1382</v>
      </c>
      <c r="X153" s="54" t="s">
        <v>912</v>
      </c>
      <c r="Y153" s="54">
        <v>8</v>
      </c>
      <c r="Z153" s="54">
        <v>0.31</v>
      </c>
      <c r="AA153" s="54">
        <v>2.4500000000000002</v>
      </c>
      <c r="AB153" s="54" t="s">
        <v>1383</v>
      </c>
      <c r="AC153" s="54" t="s">
        <v>914</v>
      </c>
      <c r="AD153" s="54">
        <v>24</v>
      </c>
      <c r="AE153" s="54">
        <v>0.46</v>
      </c>
      <c r="AF153" s="54">
        <v>10.96</v>
      </c>
      <c r="AG153" s="54" t="s">
        <v>1383</v>
      </c>
    </row>
    <row r="154" spans="1:33" x14ac:dyDescent="0.25">
      <c r="A154" s="54" t="str">
        <f t="shared" si="4"/>
        <v>3600</v>
      </c>
      <c r="B154" s="54" t="s">
        <v>1380</v>
      </c>
      <c r="C154" s="54" t="s">
        <v>1367</v>
      </c>
      <c r="D154" s="54">
        <f t="shared" si="5"/>
        <v>1</v>
      </c>
      <c r="E154" s="54">
        <v>66</v>
      </c>
      <c r="F154" s="54">
        <v>31.82</v>
      </c>
      <c r="G154" s="54">
        <v>21</v>
      </c>
      <c r="H154" s="54">
        <v>1</v>
      </c>
      <c r="I154" s="54">
        <v>0</v>
      </c>
      <c r="J154" s="54">
        <v>0</v>
      </c>
      <c r="K154" s="54">
        <v>1</v>
      </c>
      <c r="L154" s="54">
        <v>0</v>
      </c>
      <c r="M154" s="54">
        <v>0</v>
      </c>
      <c r="N154" s="54" t="s">
        <v>913</v>
      </c>
      <c r="O154" s="54">
        <v>19</v>
      </c>
      <c r="P154" s="54">
        <v>0.16</v>
      </c>
      <c r="Q154" s="54">
        <v>3</v>
      </c>
      <c r="R154" s="54" t="s">
        <v>1381</v>
      </c>
      <c r="S154" s="54" t="s">
        <v>915</v>
      </c>
      <c r="T154" s="54">
        <v>15</v>
      </c>
      <c r="U154" s="54">
        <v>0.53</v>
      </c>
      <c r="V154" s="54">
        <v>8</v>
      </c>
      <c r="W154" s="54" t="s">
        <v>1382</v>
      </c>
      <c r="X154" s="54" t="s">
        <v>912</v>
      </c>
      <c r="Y154" s="54">
        <v>8</v>
      </c>
      <c r="Z154" s="54">
        <v>0.38</v>
      </c>
      <c r="AA154" s="54">
        <v>3</v>
      </c>
      <c r="AB154" s="54" t="s">
        <v>1383</v>
      </c>
      <c r="AC154" s="54" t="s">
        <v>914</v>
      </c>
      <c r="AD154" s="54">
        <v>24</v>
      </c>
      <c r="AE154" s="54">
        <v>0.28999999999999998</v>
      </c>
      <c r="AF154" s="54">
        <v>7</v>
      </c>
      <c r="AG154" s="54" t="s">
        <v>1383</v>
      </c>
    </row>
    <row r="155" spans="1:33" x14ac:dyDescent="0.25">
      <c r="A155" s="54" t="str">
        <f t="shared" si="4"/>
        <v>3621</v>
      </c>
      <c r="B155" s="54" t="s">
        <v>1380</v>
      </c>
      <c r="C155" s="54" t="s">
        <v>1173</v>
      </c>
      <c r="D155" s="54">
        <f t="shared" si="5"/>
        <v>154</v>
      </c>
      <c r="E155" s="54">
        <v>66</v>
      </c>
      <c r="F155" s="54">
        <v>47.18</v>
      </c>
      <c r="G155" s="54">
        <v>31.14</v>
      </c>
      <c r="H155" s="54">
        <v>144</v>
      </c>
      <c r="I155" s="54">
        <v>10</v>
      </c>
      <c r="J155" s="54">
        <v>0</v>
      </c>
      <c r="K155" s="54">
        <v>0.94</v>
      </c>
      <c r="L155" s="54">
        <v>0.06</v>
      </c>
      <c r="M155" s="54">
        <v>0</v>
      </c>
      <c r="N155" s="54" t="s">
        <v>913</v>
      </c>
      <c r="O155" s="54">
        <v>19</v>
      </c>
      <c r="P155" s="54">
        <v>0.46</v>
      </c>
      <c r="Q155" s="54">
        <v>8.73</v>
      </c>
      <c r="R155" s="54" t="s">
        <v>1381</v>
      </c>
      <c r="S155" s="54" t="s">
        <v>915</v>
      </c>
      <c r="T155" s="54">
        <v>15</v>
      </c>
      <c r="U155" s="54">
        <v>0.44</v>
      </c>
      <c r="V155" s="54">
        <v>6.59</v>
      </c>
      <c r="W155" s="54" t="s">
        <v>1382</v>
      </c>
      <c r="X155" s="54" t="s">
        <v>912</v>
      </c>
      <c r="Y155" s="54">
        <v>8</v>
      </c>
      <c r="Z155" s="54">
        <v>0.35</v>
      </c>
      <c r="AA155" s="54">
        <v>2.79</v>
      </c>
      <c r="AB155" s="54" t="s">
        <v>1383</v>
      </c>
      <c r="AC155" s="54" t="s">
        <v>914</v>
      </c>
      <c r="AD155" s="54">
        <v>24</v>
      </c>
      <c r="AE155" s="54">
        <v>0.54</v>
      </c>
      <c r="AF155" s="54">
        <v>13.03</v>
      </c>
      <c r="AG155" s="54" t="s">
        <v>1383</v>
      </c>
    </row>
    <row r="156" spans="1:33" x14ac:dyDescent="0.25">
      <c r="A156" s="54" t="str">
        <f t="shared" si="4"/>
        <v>3661</v>
      </c>
      <c r="B156" s="54" t="s">
        <v>1380</v>
      </c>
      <c r="C156" s="54" t="s">
        <v>1174</v>
      </c>
      <c r="D156" s="54">
        <f t="shared" si="5"/>
        <v>74</v>
      </c>
      <c r="E156" s="54">
        <v>66</v>
      </c>
      <c r="F156" s="54">
        <v>46.7</v>
      </c>
      <c r="G156" s="54">
        <v>30.82</v>
      </c>
      <c r="H156" s="54">
        <v>70</v>
      </c>
      <c r="I156" s="54">
        <v>4</v>
      </c>
      <c r="J156" s="54">
        <v>0</v>
      </c>
      <c r="K156" s="54">
        <v>0.95</v>
      </c>
      <c r="L156" s="54">
        <v>0.05</v>
      </c>
      <c r="M156" s="54">
        <v>0</v>
      </c>
      <c r="N156" s="54" t="s">
        <v>913</v>
      </c>
      <c r="O156" s="54">
        <v>19</v>
      </c>
      <c r="P156" s="54">
        <v>0.44</v>
      </c>
      <c r="Q156" s="54">
        <v>8.34</v>
      </c>
      <c r="R156" s="54" t="s">
        <v>1381</v>
      </c>
      <c r="S156" s="54" t="s">
        <v>915</v>
      </c>
      <c r="T156" s="54">
        <v>15</v>
      </c>
      <c r="U156" s="54">
        <v>0.46</v>
      </c>
      <c r="V156" s="54">
        <v>6.85</v>
      </c>
      <c r="W156" s="54" t="s">
        <v>1382</v>
      </c>
      <c r="X156" s="54" t="s">
        <v>912</v>
      </c>
      <c r="Y156" s="54">
        <v>8</v>
      </c>
      <c r="Z156" s="54">
        <v>0.35</v>
      </c>
      <c r="AA156" s="54">
        <v>2.77</v>
      </c>
      <c r="AB156" s="54" t="s">
        <v>1383</v>
      </c>
      <c r="AC156" s="54" t="s">
        <v>914</v>
      </c>
      <c r="AD156" s="54">
        <v>24</v>
      </c>
      <c r="AE156" s="54">
        <v>0.54</v>
      </c>
      <c r="AF156" s="54">
        <v>12.86</v>
      </c>
      <c r="AG156" s="54" t="s">
        <v>1383</v>
      </c>
    </row>
    <row r="157" spans="1:33" x14ac:dyDescent="0.25">
      <c r="A157" s="54" t="str">
        <f t="shared" si="4"/>
        <v>3701</v>
      </c>
      <c r="B157" s="54" t="s">
        <v>1380</v>
      </c>
      <c r="C157" s="54" t="s">
        <v>1175</v>
      </c>
      <c r="D157" s="54">
        <f t="shared" si="5"/>
        <v>89</v>
      </c>
      <c r="E157" s="54">
        <v>66</v>
      </c>
      <c r="F157" s="54">
        <v>43.02</v>
      </c>
      <c r="G157" s="54">
        <v>28.39</v>
      </c>
      <c r="H157" s="54">
        <v>89</v>
      </c>
      <c r="I157" s="54">
        <v>0</v>
      </c>
      <c r="J157" s="54">
        <v>0</v>
      </c>
      <c r="K157" s="54">
        <v>1</v>
      </c>
      <c r="L157" s="54">
        <v>0</v>
      </c>
      <c r="M157" s="54">
        <v>0</v>
      </c>
      <c r="N157" s="54" t="s">
        <v>913</v>
      </c>
      <c r="O157" s="54">
        <v>19</v>
      </c>
      <c r="P157" s="54">
        <v>0.4</v>
      </c>
      <c r="Q157" s="54">
        <v>7.67</v>
      </c>
      <c r="R157" s="54" t="s">
        <v>1381</v>
      </c>
      <c r="S157" s="54" t="s">
        <v>915</v>
      </c>
      <c r="T157" s="54">
        <v>15</v>
      </c>
      <c r="U157" s="54">
        <v>0.39</v>
      </c>
      <c r="V157" s="54">
        <v>5.92</v>
      </c>
      <c r="W157" s="54" t="s">
        <v>1382</v>
      </c>
      <c r="X157" s="54" t="s">
        <v>912</v>
      </c>
      <c r="Y157" s="54">
        <v>8</v>
      </c>
      <c r="Z157" s="54">
        <v>0.36</v>
      </c>
      <c r="AA157" s="54">
        <v>2.87</v>
      </c>
      <c r="AB157" s="54" t="s">
        <v>1383</v>
      </c>
      <c r="AC157" s="54" t="s">
        <v>914</v>
      </c>
      <c r="AD157" s="54">
        <v>24</v>
      </c>
      <c r="AE157" s="54">
        <v>0.5</v>
      </c>
      <c r="AF157" s="54">
        <v>11.93</v>
      </c>
      <c r="AG157" s="54" t="s">
        <v>1383</v>
      </c>
    </row>
    <row r="158" spans="1:33" x14ac:dyDescent="0.25">
      <c r="A158" s="54" t="str">
        <f t="shared" si="4"/>
        <v>3741</v>
      </c>
      <c r="B158" s="54" t="s">
        <v>1380</v>
      </c>
      <c r="C158" s="54" t="s">
        <v>1176</v>
      </c>
      <c r="D158" s="54">
        <f t="shared" si="5"/>
        <v>170</v>
      </c>
      <c r="E158" s="54">
        <v>66</v>
      </c>
      <c r="F158" s="54">
        <v>56.03</v>
      </c>
      <c r="G158" s="54">
        <v>36.979999999999997</v>
      </c>
      <c r="H158" s="54">
        <v>134</v>
      </c>
      <c r="I158" s="54">
        <v>36</v>
      </c>
      <c r="J158" s="54">
        <v>0</v>
      </c>
      <c r="K158" s="54">
        <v>0.79</v>
      </c>
      <c r="L158" s="54">
        <v>0.21</v>
      </c>
      <c r="M158" s="54">
        <v>0</v>
      </c>
      <c r="N158" s="54" t="s">
        <v>913</v>
      </c>
      <c r="O158" s="54">
        <v>19</v>
      </c>
      <c r="P158" s="54">
        <v>0.53</v>
      </c>
      <c r="Q158" s="54">
        <v>10.08</v>
      </c>
      <c r="R158" s="54" t="s">
        <v>1381</v>
      </c>
      <c r="S158" s="54" t="s">
        <v>915</v>
      </c>
      <c r="T158" s="54">
        <v>15</v>
      </c>
      <c r="U158" s="54">
        <v>0.54</v>
      </c>
      <c r="V158" s="54">
        <v>8.08</v>
      </c>
      <c r="W158" s="54" t="s">
        <v>1382</v>
      </c>
      <c r="X158" s="54" t="s">
        <v>912</v>
      </c>
      <c r="Y158" s="54">
        <v>8</v>
      </c>
      <c r="Z158" s="54">
        <v>0.5</v>
      </c>
      <c r="AA158" s="54">
        <v>3.98</v>
      </c>
      <c r="AB158" s="54" t="s">
        <v>1383</v>
      </c>
      <c r="AC158" s="54" t="s">
        <v>914</v>
      </c>
      <c r="AD158" s="54">
        <v>24</v>
      </c>
      <c r="AE158" s="54">
        <v>0.62</v>
      </c>
      <c r="AF158" s="54">
        <v>14.83</v>
      </c>
      <c r="AG158" s="54" t="s">
        <v>1383</v>
      </c>
    </row>
    <row r="159" spans="1:33" x14ac:dyDescent="0.25">
      <c r="A159" s="54" t="str">
        <f t="shared" si="4"/>
        <v>3781</v>
      </c>
      <c r="B159" s="54" t="s">
        <v>1380</v>
      </c>
      <c r="C159" s="54" t="s">
        <v>1177</v>
      </c>
      <c r="D159" s="54">
        <f t="shared" si="5"/>
        <v>50</v>
      </c>
      <c r="E159" s="54">
        <v>66</v>
      </c>
      <c r="F159" s="54">
        <v>44.03</v>
      </c>
      <c r="G159" s="54">
        <v>29.06</v>
      </c>
      <c r="H159" s="54">
        <v>50</v>
      </c>
      <c r="I159" s="54">
        <v>0</v>
      </c>
      <c r="J159" s="54">
        <v>0</v>
      </c>
      <c r="K159" s="54">
        <v>1</v>
      </c>
      <c r="L159" s="54">
        <v>0</v>
      </c>
      <c r="M159" s="54">
        <v>0</v>
      </c>
      <c r="N159" s="54" t="s">
        <v>913</v>
      </c>
      <c r="O159" s="54">
        <v>19</v>
      </c>
      <c r="P159" s="54">
        <v>0.42</v>
      </c>
      <c r="Q159" s="54">
        <v>8.06</v>
      </c>
      <c r="R159" s="54" t="s">
        <v>1381</v>
      </c>
      <c r="S159" s="54" t="s">
        <v>915</v>
      </c>
      <c r="T159" s="54">
        <v>15</v>
      </c>
      <c r="U159" s="54">
        <v>0.4</v>
      </c>
      <c r="V159" s="54">
        <v>6.06</v>
      </c>
      <c r="W159" s="54" t="s">
        <v>1382</v>
      </c>
      <c r="X159" s="54" t="s">
        <v>912</v>
      </c>
      <c r="Y159" s="54">
        <v>8</v>
      </c>
      <c r="Z159" s="54">
        <v>0.33</v>
      </c>
      <c r="AA159" s="54">
        <v>2.62</v>
      </c>
      <c r="AB159" s="54" t="s">
        <v>1383</v>
      </c>
      <c r="AC159" s="54" t="s">
        <v>914</v>
      </c>
      <c r="AD159" s="54">
        <v>24</v>
      </c>
      <c r="AE159" s="54">
        <v>0.51</v>
      </c>
      <c r="AF159" s="54">
        <v>12.32</v>
      </c>
      <c r="AG159" s="54" t="s">
        <v>1383</v>
      </c>
    </row>
    <row r="160" spans="1:33" x14ac:dyDescent="0.25">
      <c r="A160" s="54" t="str">
        <f t="shared" si="4"/>
        <v>3821</v>
      </c>
      <c r="B160" s="54" t="s">
        <v>1380</v>
      </c>
      <c r="C160" s="54" t="s">
        <v>1178</v>
      </c>
      <c r="D160" s="54">
        <f t="shared" si="5"/>
        <v>45</v>
      </c>
      <c r="E160" s="54">
        <v>66</v>
      </c>
      <c r="F160" s="54">
        <v>39.159999999999997</v>
      </c>
      <c r="G160" s="54">
        <v>25.84</v>
      </c>
      <c r="H160" s="54">
        <v>43</v>
      </c>
      <c r="I160" s="54">
        <v>2</v>
      </c>
      <c r="J160" s="54">
        <v>0</v>
      </c>
      <c r="K160" s="54">
        <v>0.96</v>
      </c>
      <c r="L160" s="54">
        <v>0.04</v>
      </c>
      <c r="M160" s="54">
        <v>0</v>
      </c>
      <c r="N160" s="54" t="s">
        <v>913</v>
      </c>
      <c r="O160" s="54">
        <v>19</v>
      </c>
      <c r="P160" s="54">
        <v>0.41</v>
      </c>
      <c r="Q160" s="54">
        <v>7.73</v>
      </c>
      <c r="R160" s="54" t="s">
        <v>1381</v>
      </c>
      <c r="S160" s="54" t="s">
        <v>915</v>
      </c>
      <c r="T160" s="54">
        <v>15</v>
      </c>
      <c r="U160" s="54">
        <v>0.37</v>
      </c>
      <c r="V160" s="54">
        <v>5.56</v>
      </c>
      <c r="W160" s="54" t="s">
        <v>1382</v>
      </c>
      <c r="X160" s="54" t="s">
        <v>912</v>
      </c>
      <c r="Y160" s="54">
        <v>8</v>
      </c>
      <c r="Z160" s="54">
        <v>0.3</v>
      </c>
      <c r="AA160" s="54">
        <v>2.38</v>
      </c>
      <c r="AB160" s="54" t="s">
        <v>1383</v>
      </c>
      <c r="AC160" s="54" t="s">
        <v>914</v>
      </c>
      <c r="AD160" s="54">
        <v>24</v>
      </c>
      <c r="AE160" s="54">
        <v>0.42</v>
      </c>
      <c r="AF160" s="54">
        <v>10.18</v>
      </c>
      <c r="AG160" s="54" t="s">
        <v>1383</v>
      </c>
    </row>
    <row r="161" spans="1:33" x14ac:dyDescent="0.25">
      <c r="A161" s="54" t="str">
        <f t="shared" si="4"/>
        <v>3861</v>
      </c>
      <c r="B161" s="54" t="s">
        <v>1380</v>
      </c>
      <c r="C161" s="54" t="s">
        <v>1179</v>
      </c>
      <c r="D161" s="54">
        <f t="shared" si="5"/>
        <v>50</v>
      </c>
      <c r="E161" s="54">
        <v>66</v>
      </c>
      <c r="F161" s="54">
        <v>44.15</v>
      </c>
      <c r="G161" s="54">
        <v>29.14</v>
      </c>
      <c r="H161" s="54">
        <v>45</v>
      </c>
      <c r="I161" s="54">
        <v>5</v>
      </c>
      <c r="J161" s="54">
        <v>0</v>
      </c>
      <c r="K161" s="54">
        <v>0.9</v>
      </c>
      <c r="L161" s="54">
        <v>0.1</v>
      </c>
      <c r="M161" s="54">
        <v>0</v>
      </c>
      <c r="N161" s="54" t="s">
        <v>913</v>
      </c>
      <c r="O161" s="54">
        <v>19</v>
      </c>
      <c r="P161" s="54">
        <v>0.42</v>
      </c>
      <c r="Q161" s="54">
        <v>7.88</v>
      </c>
      <c r="R161" s="54" t="s">
        <v>1381</v>
      </c>
      <c r="S161" s="54" t="s">
        <v>915</v>
      </c>
      <c r="T161" s="54">
        <v>15</v>
      </c>
      <c r="U161" s="54">
        <v>0.43</v>
      </c>
      <c r="V161" s="54">
        <v>6.48</v>
      </c>
      <c r="W161" s="54" t="s">
        <v>1382</v>
      </c>
      <c r="X161" s="54" t="s">
        <v>912</v>
      </c>
      <c r="Y161" s="54">
        <v>8</v>
      </c>
      <c r="Z161" s="54">
        <v>0.33</v>
      </c>
      <c r="AA161" s="54">
        <v>2.64</v>
      </c>
      <c r="AB161" s="54" t="s">
        <v>1383</v>
      </c>
      <c r="AC161" s="54" t="s">
        <v>914</v>
      </c>
      <c r="AD161" s="54">
        <v>24</v>
      </c>
      <c r="AE161" s="54">
        <v>0.51</v>
      </c>
      <c r="AF161" s="54">
        <v>12.14</v>
      </c>
      <c r="AG161" s="54" t="s">
        <v>1383</v>
      </c>
    </row>
    <row r="162" spans="1:33" x14ac:dyDescent="0.25">
      <c r="A162" s="54" t="str">
        <f t="shared" si="4"/>
        <v>3901</v>
      </c>
      <c r="B162" s="54" t="s">
        <v>1380</v>
      </c>
      <c r="C162" s="54" t="s">
        <v>1180</v>
      </c>
      <c r="D162" s="54">
        <f t="shared" si="5"/>
        <v>92</v>
      </c>
      <c r="E162" s="54">
        <v>66</v>
      </c>
      <c r="F162" s="54">
        <v>45.59</v>
      </c>
      <c r="G162" s="54">
        <v>30.09</v>
      </c>
      <c r="H162" s="54">
        <v>85</v>
      </c>
      <c r="I162" s="54">
        <v>7</v>
      </c>
      <c r="J162" s="54">
        <v>0</v>
      </c>
      <c r="K162" s="54">
        <v>0.92</v>
      </c>
      <c r="L162" s="54">
        <v>0.08</v>
      </c>
      <c r="M162" s="54">
        <v>0</v>
      </c>
      <c r="N162" s="54" t="s">
        <v>913</v>
      </c>
      <c r="O162" s="54">
        <v>19</v>
      </c>
      <c r="P162" s="54">
        <v>0.43</v>
      </c>
      <c r="Q162" s="54">
        <v>8.16</v>
      </c>
      <c r="R162" s="54" t="s">
        <v>1381</v>
      </c>
      <c r="S162" s="54" t="s">
        <v>915</v>
      </c>
      <c r="T162" s="54">
        <v>15</v>
      </c>
      <c r="U162" s="54">
        <v>0.43</v>
      </c>
      <c r="V162" s="54">
        <v>6.46</v>
      </c>
      <c r="W162" s="54" t="s">
        <v>1382</v>
      </c>
      <c r="X162" s="54" t="s">
        <v>912</v>
      </c>
      <c r="Y162" s="54">
        <v>8</v>
      </c>
      <c r="Z162" s="54">
        <v>0.37</v>
      </c>
      <c r="AA162" s="54">
        <v>2.96</v>
      </c>
      <c r="AB162" s="54" t="s">
        <v>1383</v>
      </c>
      <c r="AC162" s="54" t="s">
        <v>914</v>
      </c>
      <c r="AD162" s="54">
        <v>24</v>
      </c>
      <c r="AE162" s="54">
        <v>0.52</v>
      </c>
      <c r="AF162" s="54">
        <v>12.51</v>
      </c>
      <c r="AG162" s="54" t="s">
        <v>1383</v>
      </c>
    </row>
    <row r="163" spans="1:33" x14ac:dyDescent="0.25">
      <c r="A163" s="54" t="str">
        <f t="shared" si="4"/>
        <v>3941</v>
      </c>
      <c r="B163" s="54" t="s">
        <v>1380</v>
      </c>
      <c r="C163" s="54" t="s">
        <v>1181</v>
      </c>
      <c r="D163" s="54">
        <f t="shared" si="5"/>
        <v>66</v>
      </c>
      <c r="E163" s="54">
        <v>66</v>
      </c>
      <c r="F163" s="54">
        <v>39.74</v>
      </c>
      <c r="G163" s="54">
        <v>26.23</v>
      </c>
      <c r="H163" s="54">
        <v>66</v>
      </c>
      <c r="I163" s="54">
        <v>0</v>
      </c>
      <c r="J163" s="54">
        <v>0</v>
      </c>
      <c r="K163" s="54">
        <v>1</v>
      </c>
      <c r="L163" s="54">
        <v>0</v>
      </c>
      <c r="M163" s="54">
        <v>0</v>
      </c>
      <c r="N163" s="54" t="s">
        <v>913</v>
      </c>
      <c r="O163" s="54">
        <v>19</v>
      </c>
      <c r="P163" s="54">
        <v>0.38</v>
      </c>
      <c r="Q163" s="54">
        <v>7.21</v>
      </c>
      <c r="R163" s="54" t="s">
        <v>1381</v>
      </c>
      <c r="S163" s="54" t="s">
        <v>915</v>
      </c>
      <c r="T163" s="54">
        <v>15</v>
      </c>
      <c r="U163" s="54">
        <v>0.38</v>
      </c>
      <c r="V163" s="54">
        <v>5.7</v>
      </c>
      <c r="W163" s="54" t="s">
        <v>1382</v>
      </c>
      <c r="X163" s="54" t="s">
        <v>912</v>
      </c>
      <c r="Y163" s="54">
        <v>8</v>
      </c>
      <c r="Z163" s="54">
        <v>0.32</v>
      </c>
      <c r="AA163" s="54">
        <v>2.5499999999999998</v>
      </c>
      <c r="AB163" s="54" t="s">
        <v>1383</v>
      </c>
      <c r="AC163" s="54" t="s">
        <v>914</v>
      </c>
      <c r="AD163" s="54">
        <v>24</v>
      </c>
      <c r="AE163" s="54">
        <v>0.45</v>
      </c>
      <c r="AF163" s="54">
        <v>10.77</v>
      </c>
      <c r="AG163" s="54" t="s">
        <v>1383</v>
      </c>
    </row>
    <row r="164" spans="1:33" x14ac:dyDescent="0.25">
      <c r="A164" s="54" t="str">
        <f t="shared" si="4"/>
        <v>3981</v>
      </c>
      <c r="B164" s="54" t="s">
        <v>1380</v>
      </c>
      <c r="C164" s="54" t="s">
        <v>1182</v>
      </c>
      <c r="D164" s="54">
        <f t="shared" si="5"/>
        <v>78</v>
      </c>
      <c r="E164" s="54">
        <v>66</v>
      </c>
      <c r="F164" s="54">
        <v>48.04</v>
      </c>
      <c r="G164" s="54">
        <v>31.71</v>
      </c>
      <c r="H164" s="54">
        <v>72</v>
      </c>
      <c r="I164" s="54">
        <v>6</v>
      </c>
      <c r="J164" s="54">
        <v>0</v>
      </c>
      <c r="K164" s="54">
        <v>0.92</v>
      </c>
      <c r="L164" s="54">
        <v>0.08</v>
      </c>
      <c r="M164" s="54">
        <v>0</v>
      </c>
      <c r="N164" s="54" t="s">
        <v>913</v>
      </c>
      <c r="O164" s="54">
        <v>19</v>
      </c>
      <c r="P164" s="54">
        <v>0.47</v>
      </c>
      <c r="Q164" s="54">
        <v>8.85</v>
      </c>
      <c r="R164" s="54" t="s">
        <v>1381</v>
      </c>
      <c r="S164" s="54" t="s">
        <v>915</v>
      </c>
      <c r="T164" s="54">
        <v>15</v>
      </c>
      <c r="U164" s="54">
        <v>0.45</v>
      </c>
      <c r="V164" s="54">
        <v>6.77</v>
      </c>
      <c r="W164" s="54" t="s">
        <v>1382</v>
      </c>
      <c r="X164" s="54" t="s">
        <v>912</v>
      </c>
      <c r="Y164" s="54">
        <v>8</v>
      </c>
      <c r="Z164" s="54">
        <v>0.39</v>
      </c>
      <c r="AA164" s="54">
        <v>3.06</v>
      </c>
      <c r="AB164" s="54" t="s">
        <v>1383</v>
      </c>
      <c r="AC164" s="54" t="s">
        <v>914</v>
      </c>
      <c r="AD164" s="54">
        <v>24</v>
      </c>
      <c r="AE164" s="54">
        <v>0.54</v>
      </c>
      <c r="AF164" s="54">
        <v>13.03</v>
      </c>
      <c r="AG164" s="54" t="s">
        <v>1383</v>
      </c>
    </row>
    <row r="165" spans="1:33" x14ac:dyDescent="0.25">
      <c r="A165" s="54" t="str">
        <f t="shared" si="4"/>
        <v>4000</v>
      </c>
      <c r="B165" s="54" t="s">
        <v>1380</v>
      </c>
      <c r="C165" s="54" t="s">
        <v>1183</v>
      </c>
      <c r="D165" s="54">
        <f t="shared" si="5"/>
        <v>50</v>
      </c>
      <c r="E165" s="54">
        <v>66</v>
      </c>
      <c r="F165" s="54">
        <v>59.27</v>
      </c>
      <c r="G165" s="54">
        <v>39.119999999999997</v>
      </c>
      <c r="H165" s="54">
        <v>39</v>
      </c>
      <c r="I165" s="54">
        <v>11</v>
      </c>
      <c r="J165" s="54">
        <v>0</v>
      </c>
      <c r="K165" s="54">
        <v>0.78</v>
      </c>
      <c r="L165" s="54">
        <v>0.22</v>
      </c>
      <c r="M165" s="54">
        <v>0</v>
      </c>
      <c r="N165" s="54" t="s">
        <v>913</v>
      </c>
      <c r="O165" s="54">
        <v>19</v>
      </c>
      <c r="P165" s="54">
        <v>0.56999999999999995</v>
      </c>
      <c r="Q165" s="54">
        <v>10.9</v>
      </c>
      <c r="R165" s="54" t="s">
        <v>1381</v>
      </c>
      <c r="S165" s="54" t="s">
        <v>915</v>
      </c>
      <c r="T165" s="54">
        <v>15</v>
      </c>
      <c r="U165" s="54">
        <v>0.56999999999999995</v>
      </c>
      <c r="V165" s="54">
        <v>8.58</v>
      </c>
      <c r="W165" s="54" t="s">
        <v>1382</v>
      </c>
      <c r="X165" s="54" t="s">
        <v>912</v>
      </c>
      <c r="Y165" s="54">
        <v>8</v>
      </c>
      <c r="Z165" s="54">
        <v>0.52</v>
      </c>
      <c r="AA165" s="54">
        <v>4.18</v>
      </c>
      <c r="AB165" s="54" t="s">
        <v>1383</v>
      </c>
      <c r="AC165" s="54" t="s">
        <v>914</v>
      </c>
      <c r="AD165" s="54">
        <v>24</v>
      </c>
      <c r="AE165" s="54">
        <v>0.65</v>
      </c>
      <c r="AF165" s="54">
        <v>15.46</v>
      </c>
      <c r="AG165" s="54" t="s">
        <v>1383</v>
      </c>
    </row>
    <row r="166" spans="1:33" x14ac:dyDescent="0.25">
      <c r="A166" s="54" t="str">
        <f t="shared" si="4"/>
        <v>4001</v>
      </c>
      <c r="B166" s="54" t="s">
        <v>1380</v>
      </c>
      <c r="C166" s="54" t="s">
        <v>1184</v>
      </c>
      <c r="D166" s="54">
        <f t="shared" si="5"/>
        <v>63</v>
      </c>
      <c r="E166" s="54">
        <v>66</v>
      </c>
      <c r="F166" s="54">
        <v>48.99</v>
      </c>
      <c r="G166" s="54">
        <v>32.33</v>
      </c>
      <c r="H166" s="54">
        <v>57</v>
      </c>
      <c r="I166" s="54">
        <v>6</v>
      </c>
      <c r="J166" s="54">
        <v>0</v>
      </c>
      <c r="K166" s="54">
        <v>0.9</v>
      </c>
      <c r="L166" s="54">
        <v>0.1</v>
      </c>
      <c r="M166" s="54">
        <v>0</v>
      </c>
      <c r="N166" s="54" t="s">
        <v>913</v>
      </c>
      <c r="O166" s="54">
        <v>19</v>
      </c>
      <c r="P166" s="54">
        <v>0.48</v>
      </c>
      <c r="Q166" s="54">
        <v>9.14</v>
      </c>
      <c r="R166" s="54" t="s">
        <v>1381</v>
      </c>
      <c r="S166" s="54" t="s">
        <v>915</v>
      </c>
      <c r="T166" s="54">
        <v>15</v>
      </c>
      <c r="U166" s="54">
        <v>0.45</v>
      </c>
      <c r="V166" s="54">
        <v>6.81</v>
      </c>
      <c r="W166" s="54" t="s">
        <v>1382</v>
      </c>
      <c r="X166" s="54" t="s">
        <v>912</v>
      </c>
      <c r="Y166" s="54">
        <v>8</v>
      </c>
      <c r="Z166" s="54">
        <v>0.38</v>
      </c>
      <c r="AA166" s="54">
        <v>2.98</v>
      </c>
      <c r="AB166" s="54" t="s">
        <v>1383</v>
      </c>
      <c r="AC166" s="54" t="s">
        <v>914</v>
      </c>
      <c r="AD166" s="54">
        <v>24</v>
      </c>
      <c r="AE166" s="54">
        <v>0.56000000000000005</v>
      </c>
      <c r="AF166" s="54">
        <v>13.4</v>
      </c>
      <c r="AG166" s="54" t="s">
        <v>1383</v>
      </c>
    </row>
    <row r="167" spans="1:33" x14ac:dyDescent="0.25">
      <c r="A167" s="54" t="str">
        <f t="shared" si="4"/>
        <v>4012</v>
      </c>
      <c r="B167" s="54" t="s">
        <v>1380</v>
      </c>
      <c r="C167" s="54" t="s">
        <v>1185</v>
      </c>
      <c r="D167" s="54">
        <f t="shared" si="5"/>
        <v>71</v>
      </c>
      <c r="E167" s="54">
        <v>66</v>
      </c>
      <c r="F167" s="54">
        <v>47.59</v>
      </c>
      <c r="G167" s="54">
        <v>31.41</v>
      </c>
      <c r="H167" s="54">
        <v>67</v>
      </c>
      <c r="I167" s="54">
        <v>4</v>
      </c>
      <c r="J167" s="54">
        <v>0</v>
      </c>
      <c r="K167" s="54">
        <v>0.94</v>
      </c>
      <c r="L167" s="54">
        <v>0.06</v>
      </c>
      <c r="M167" s="54">
        <v>0</v>
      </c>
      <c r="N167" s="54" t="s">
        <v>913</v>
      </c>
      <c r="O167" s="54">
        <v>19</v>
      </c>
      <c r="P167" s="54">
        <v>0.46</v>
      </c>
      <c r="Q167" s="54">
        <v>8.83</v>
      </c>
      <c r="R167" s="54" t="s">
        <v>1381</v>
      </c>
      <c r="S167" s="54" t="s">
        <v>915</v>
      </c>
      <c r="T167" s="54">
        <v>15</v>
      </c>
      <c r="U167" s="54">
        <v>0.46</v>
      </c>
      <c r="V167" s="54">
        <v>6.89</v>
      </c>
      <c r="W167" s="54" t="s">
        <v>1382</v>
      </c>
      <c r="X167" s="54" t="s">
        <v>912</v>
      </c>
      <c r="Y167" s="54">
        <v>8</v>
      </c>
      <c r="Z167" s="54">
        <v>0.37</v>
      </c>
      <c r="AA167" s="54">
        <v>2.94</v>
      </c>
      <c r="AB167" s="54" t="s">
        <v>1383</v>
      </c>
      <c r="AC167" s="54" t="s">
        <v>914</v>
      </c>
      <c r="AD167" s="54">
        <v>24</v>
      </c>
      <c r="AE167" s="54">
        <v>0.53</v>
      </c>
      <c r="AF167" s="54">
        <v>12.75</v>
      </c>
      <c r="AG167" s="54" t="s">
        <v>1383</v>
      </c>
    </row>
    <row r="168" spans="1:33" x14ac:dyDescent="0.25">
      <c r="A168" s="54" t="str">
        <f t="shared" si="4"/>
        <v>4021</v>
      </c>
      <c r="B168" s="54" t="s">
        <v>1380</v>
      </c>
      <c r="C168" s="54" t="s">
        <v>1186</v>
      </c>
      <c r="D168" s="54">
        <f t="shared" si="5"/>
        <v>82</v>
      </c>
      <c r="E168" s="54">
        <v>66</v>
      </c>
      <c r="F168" s="54">
        <v>44.57</v>
      </c>
      <c r="G168" s="54">
        <v>29.41</v>
      </c>
      <c r="H168" s="54">
        <v>80</v>
      </c>
      <c r="I168" s="54">
        <v>2</v>
      </c>
      <c r="J168" s="54">
        <v>0</v>
      </c>
      <c r="K168" s="54">
        <v>0.98</v>
      </c>
      <c r="L168" s="54">
        <v>0.02</v>
      </c>
      <c r="M168" s="54">
        <v>0</v>
      </c>
      <c r="N168" s="54" t="s">
        <v>913</v>
      </c>
      <c r="O168" s="54">
        <v>19</v>
      </c>
      <c r="P168" s="54">
        <v>0.42</v>
      </c>
      <c r="Q168" s="54">
        <v>7.96</v>
      </c>
      <c r="R168" s="54" t="s">
        <v>1381</v>
      </c>
      <c r="S168" s="54" t="s">
        <v>915</v>
      </c>
      <c r="T168" s="54">
        <v>15</v>
      </c>
      <c r="U168" s="54">
        <v>0.42</v>
      </c>
      <c r="V168" s="54">
        <v>6.35</v>
      </c>
      <c r="W168" s="54" t="s">
        <v>1382</v>
      </c>
      <c r="X168" s="54" t="s">
        <v>912</v>
      </c>
      <c r="Y168" s="54">
        <v>8</v>
      </c>
      <c r="Z168" s="54">
        <v>0.3</v>
      </c>
      <c r="AA168" s="54">
        <v>2.38</v>
      </c>
      <c r="AB168" s="54" t="s">
        <v>1383</v>
      </c>
      <c r="AC168" s="54" t="s">
        <v>914</v>
      </c>
      <c r="AD168" s="54">
        <v>24</v>
      </c>
      <c r="AE168" s="54">
        <v>0.53</v>
      </c>
      <c r="AF168" s="54">
        <v>12.72</v>
      </c>
      <c r="AG168" s="54" t="s">
        <v>1383</v>
      </c>
    </row>
    <row r="169" spans="1:33" x14ac:dyDescent="0.25">
      <c r="A169" s="54" t="str">
        <f t="shared" si="4"/>
        <v>4031</v>
      </c>
      <c r="B169" s="54" t="s">
        <v>1380</v>
      </c>
      <c r="C169" s="54" t="s">
        <v>1187</v>
      </c>
      <c r="D169" s="54">
        <f t="shared" si="5"/>
        <v>156</v>
      </c>
      <c r="E169" s="54">
        <v>66</v>
      </c>
      <c r="F169" s="54">
        <v>45.89</v>
      </c>
      <c r="G169" s="54">
        <v>30.29</v>
      </c>
      <c r="H169" s="54">
        <v>150</v>
      </c>
      <c r="I169" s="54">
        <v>6</v>
      </c>
      <c r="J169" s="54">
        <v>0</v>
      </c>
      <c r="K169" s="54">
        <v>0.96</v>
      </c>
      <c r="L169" s="54">
        <v>0.04</v>
      </c>
      <c r="M169" s="54">
        <v>0</v>
      </c>
      <c r="N169" s="54" t="s">
        <v>913</v>
      </c>
      <c r="O169" s="54">
        <v>19</v>
      </c>
      <c r="P169" s="54">
        <v>0.42</v>
      </c>
      <c r="Q169" s="54">
        <v>7.96</v>
      </c>
      <c r="R169" s="54" t="s">
        <v>1381</v>
      </c>
      <c r="S169" s="54" t="s">
        <v>915</v>
      </c>
      <c r="T169" s="54">
        <v>15</v>
      </c>
      <c r="U169" s="54">
        <v>0.47</v>
      </c>
      <c r="V169" s="54">
        <v>7.08</v>
      </c>
      <c r="W169" s="54" t="s">
        <v>1382</v>
      </c>
      <c r="X169" s="54" t="s">
        <v>912</v>
      </c>
      <c r="Y169" s="54">
        <v>8</v>
      </c>
      <c r="Z169" s="54">
        <v>0.35</v>
      </c>
      <c r="AA169" s="54">
        <v>2.76</v>
      </c>
      <c r="AB169" s="54" t="s">
        <v>1383</v>
      </c>
      <c r="AC169" s="54" t="s">
        <v>914</v>
      </c>
      <c r="AD169" s="54">
        <v>24</v>
      </c>
      <c r="AE169" s="54">
        <v>0.52</v>
      </c>
      <c r="AF169" s="54">
        <v>12.49</v>
      </c>
      <c r="AG169" s="54" t="s">
        <v>1383</v>
      </c>
    </row>
    <row r="170" spans="1:33" x14ac:dyDescent="0.25">
      <c r="A170" s="54" t="str">
        <f t="shared" si="4"/>
        <v>4061</v>
      </c>
      <c r="B170" s="54" t="s">
        <v>1380</v>
      </c>
      <c r="C170" s="54" t="s">
        <v>1188</v>
      </c>
      <c r="D170" s="54">
        <f t="shared" si="5"/>
        <v>143</v>
      </c>
      <c r="E170" s="54">
        <v>66</v>
      </c>
      <c r="F170" s="54">
        <v>52.1</v>
      </c>
      <c r="G170" s="54">
        <v>34.380000000000003</v>
      </c>
      <c r="H170" s="54">
        <v>128</v>
      </c>
      <c r="I170" s="54">
        <v>15</v>
      </c>
      <c r="J170" s="54">
        <v>0</v>
      </c>
      <c r="K170" s="54">
        <v>0.9</v>
      </c>
      <c r="L170" s="54">
        <v>0.1</v>
      </c>
      <c r="M170" s="54">
        <v>0</v>
      </c>
      <c r="N170" s="54" t="s">
        <v>913</v>
      </c>
      <c r="O170" s="54">
        <v>19</v>
      </c>
      <c r="P170" s="54">
        <v>0.49</v>
      </c>
      <c r="Q170" s="54">
        <v>9.31</v>
      </c>
      <c r="R170" s="54" t="s">
        <v>1381</v>
      </c>
      <c r="S170" s="54" t="s">
        <v>915</v>
      </c>
      <c r="T170" s="54">
        <v>15</v>
      </c>
      <c r="U170" s="54">
        <v>0.52</v>
      </c>
      <c r="V170" s="54">
        <v>7.76</v>
      </c>
      <c r="W170" s="54" t="s">
        <v>1382</v>
      </c>
      <c r="X170" s="54" t="s">
        <v>912</v>
      </c>
      <c r="Y170" s="54">
        <v>8</v>
      </c>
      <c r="Z170" s="54">
        <v>0.4</v>
      </c>
      <c r="AA170" s="54">
        <v>3.16</v>
      </c>
      <c r="AB170" s="54" t="s">
        <v>1383</v>
      </c>
      <c r="AC170" s="54" t="s">
        <v>914</v>
      </c>
      <c r="AD170" s="54">
        <v>24</v>
      </c>
      <c r="AE170" s="54">
        <v>0.59</v>
      </c>
      <c r="AF170" s="54">
        <v>14.15</v>
      </c>
      <c r="AG170" s="54" t="s">
        <v>1383</v>
      </c>
    </row>
    <row r="171" spans="1:33" x14ac:dyDescent="0.25">
      <c r="A171" s="54" t="str">
        <f t="shared" si="4"/>
        <v>4071</v>
      </c>
      <c r="B171" s="54" t="s">
        <v>1380</v>
      </c>
      <c r="C171" s="54" t="s">
        <v>1189</v>
      </c>
      <c r="D171" s="54">
        <f t="shared" si="5"/>
        <v>50</v>
      </c>
      <c r="E171" s="54">
        <v>66</v>
      </c>
      <c r="F171" s="54">
        <v>28.03</v>
      </c>
      <c r="G171" s="54">
        <v>18.5</v>
      </c>
      <c r="H171" s="54">
        <v>50</v>
      </c>
      <c r="I171" s="54">
        <v>0</v>
      </c>
      <c r="J171" s="54">
        <v>0</v>
      </c>
      <c r="K171" s="54">
        <v>1</v>
      </c>
      <c r="L171" s="54">
        <v>0</v>
      </c>
      <c r="M171" s="54">
        <v>0</v>
      </c>
      <c r="N171" s="54" t="s">
        <v>913</v>
      </c>
      <c r="O171" s="54">
        <v>19</v>
      </c>
      <c r="P171" s="54">
        <v>0.3</v>
      </c>
      <c r="Q171" s="54">
        <v>5.76</v>
      </c>
      <c r="R171" s="54" t="s">
        <v>1381</v>
      </c>
      <c r="S171" s="54" t="s">
        <v>915</v>
      </c>
      <c r="T171" s="54">
        <v>15</v>
      </c>
      <c r="U171" s="54">
        <v>0.25</v>
      </c>
      <c r="V171" s="54">
        <v>3.72</v>
      </c>
      <c r="W171" s="54" t="s">
        <v>1382</v>
      </c>
      <c r="X171" s="54" t="s">
        <v>912</v>
      </c>
      <c r="Y171" s="54">
        <v>8</v>
      </c>
      <c r="Z171" s="54">
        <v>0.15</v>
      </c>
      <c r="AA171" s="54">
        <v>1.22</v>
      </c>
      <c r="AB171" s="54" t="s">
        <v>1383</v>
      </c>
      <c r="AC171" s="54" t="s">
        <v>914</v>
      </c>
      <c r="AD171" s="54">
        <v>24</v>
      </c>
      <c r="AE171" s="54">
        <v>0.33</v>
      </c>
      <c r="AF171" s="54">
        <v>7.8</v>
      </c>
      <c r="AG171" s="54" t="s">
        <v>1383</v>
      </c>
    </row>
    <row r="172" spans="1:33" x14ac:dyDescent="0.25">
      <c r="A172" s="54" t="str">
        <f t="shared" si="4"/>
        <v>4091</v>
      </c>
      <c r="B172" s="54" t="s">
        <v>1380</v>
      </c>
      <c r="C172" s="54" t="s">
        <v>1190</v>
      </c>
      <c r="D172" s="54">
        <f t="shared" si="5"/>
        <v>71</v>
      </c>
      <c r="E172" s="54">
        <v>66</v>
      </c>
      <c r="F172" s="54">
        <v>48.4</v>
      </c>
      <c r="G172" s="54">
        <v>31.94</v>
      </c>
      <c r="H172" s="54">
        <v>66</v>
      </c>
      <c r="I172" s="54">
        <v>5</v>
      </c>
      <c r="J172" s="54">
        <v>0</v>
      </c>
      <c r="K172" s="54">
        <v>0.93</v>
      </c>
      <c r="L172" s="54">
        <v>7.0000000000000007E-2</v>
      </c>
      <c r="M172" s="54">
        <v>0</v>
      </c>
      <c r="N172" s="54" t="s">
        <v>913</v>
      </c>
      <c r="O172" s="54">
        <v>19</v>
      </c>
      <c r="P172" s="54">
        <v>0.48</v>
      </c>
      <c r="Q172" s="54">
        <v>9.07</v>
      </c>
      <c r="R172" s="54" t="s">
        <v>1381</v>
      </c>
      <c r="S172" s="54" t="s">
        <v>915</v>
      </c>
      <c r="T172" s="54">
        <v>15</v>
      </c>
      <c r="U172" s="54">
        <v>0.47</v>
      </c>
      <c r="V172" s="54">
        <v>7.01</v>
      </c>
      <c r="W172" s="54" t="s">
        <v>1382</v>
      </c>
      <c r="X172" s="54" t="s">
        <v>912</v>
      </c>
      <c r="Y172" s="54">
        <v>8</v>
      </c>
      <c r="Z172" s="54">
        <v>0.35</v>
      </c>
      <c r="AA172" s="54">
        <v>2.77</v>
      </c>
      <c r="AB172" s="54" t="s">
        <v>1383</v>
      </c>
      <c r="AC172" s="54" t="s">
        <v>914</v>
      </c>
      <c r="AD172" s="54">
        <v>24</v>
      </c>
      <c r="AE172" s="54">
        <v>0.55000000000000004</v>
      </c>
      <c r="AF172" s="54">
        <v>13.08</v>
      </c>
      <c r="AG172" s="54" t="s">
        <v>1383</v>
      </c>
    </row>
    <row r="173" spans="1:33" x14ac:dyDescent="0.25">
      <c r="A173" s="54" t="str">
        <f t="shared" si="4"/>
        <v>4121</v>
      </c>
      <c r="B173" s="54" t="s">
        <v>1380</v>
      </c>
      <c r="C173" s="54" t="s">
        <v>1191</v>
      </c>
      <c r="D173" s="54">
        <f t="shared" si="5"/>
        <v>44</v>
      </c>
      <c r="E173" s="54">
        <v>66</v>
      </c>
      <c r="F173" s="54">
        <v>38.33</v>
      </c>
      <c r="G173" s="54">
        <v>25.3</v>
      </c>
      <c r="H173" s="54">
        <v>44</v>
      </c>
      <c r="I173" s="54">
        <v>0</v>
      </c>
      <c r="J173" s="54">
        <v>0</v>
      </c>
      <c r="K173" s="54">
        <v>1</v>
      </c>
      <c r="L173" s="54">
        <v>0</v>
      </c>
      <c r="M173" s="54">
        <v>0</v>
      </c>
      <c r="N173" s="54" t="s">
        <v>913</v>
      </c>
      <c r="O173" s="54">
        <v>19</v>
      </c>
      <c r="P173" s="54">
        <v>0.33</v>
      </c>
      <c r="Q173" s="54">
        <v>6.34</v>
      </c>
      <c r="R173" s="54" t="s">
        <v>1381</v>
      </c>
      <c r="S173" s="54" t="s">
        <v>915</v>
      </c>
      <c r="T173" s="54">
        <v>15</v>
      </c>
      <c r="U173" s="54">
        <v>0.36</v>
      </c>
      <c r="V173" s="54">
        <v>5.41</v>
      </c>
      <c r="W173" s="54" t="s">
        <v>1382</v>
      </c>
      <c r="X173" s="54" t="s">
        <v>912</v>
      </c>
      <c r="Y173" s="54">
        <v>8</v>
      </c>
      <c r="Z173" s="54">
        <v>0.28999999999999998</v>
      </c>
      <c r="AA173" s="54">
        <v>2.27</v>
      </c>
      <c r="AB173" s="54" t="s">
        <v>1383</v>
      </c>
      <c r="AC173" s="54" t="s">
        <v>914</v>
      </c>
      <c r="AD173" s="54">
        <v>24</v>
      </c>
      <c r="AE173" s="54">
        <v>0.47</v>
      </c>
      <c r="AF173" s="54">
        <v>11.27</v>
      </c>
      <c r="AG173" s="54" t="s">
        <v>1383</v>
      </c>
    </row>
    <row r="174" spans="1:33" x14ac:dyDescent="0.25">
      <c r="A174" s="54" t="str">
        <f t="shared" si="4"/>
        <v>4171</v>
      </c>
      <c r="B174" s="54" t="s">
        <v>1380</v>
      </c>
      <c r="C174" s="54" t="s">
        <v>1192</v>
      </c>
      <c r="D174" s="54">
        <f t="shared" si="5"/>
        <v>48</v>
      </c>
      <c r="E174" s="54">
        <v>66</v>
      </c>
      <c r="F174" s="54">
        <v>41.7</v>
      </c>
      <c r="G174" s="54">
        <v>27.52</v>
      </c>
      <c r="H174" s="54">
        <v>48</v>
      </c>
      <c r="I174" s="54">
        <v>0</v>
      </c>
      <c r="J174" s="54">
        <v>0</v>
      </c>
      <c r="K174" s="54">
        <v>1</v>
      </c>
      <c r="L174" s="54">
        <v>0</v>
      </c>
      <c r="M174" s="54">
        <v>0</v>
      </c>
      <c r="N174" s="54" t="s">
        <v>913</v>
      </c>
      <c r="O174" s="54">
        <v>19</v>
      </c>
      <c r="P174" s="54">
        <v>0.39</v>
      </c>
      <c r="Q174" s="54">
        <v>7.4</v>
      </c>
      <c r="R174" s="54" t="s">
        <v>1381</v>
      </c>
      <c r="S174" s="54" t="s">
        <v>915</v>
      </c>
      <c r="T174" s="54">
        <v>15</v>
      </c>
      <c r="U174" s="54">
        <v>0.36</v>
      </c>
      <c r="V174" s="54">
        <v>5.33</v>
      </c>
      <c r="W174" s="54" t="s">
        <v>1382</v>
      </c>
      <c r="X174" s="54" t="s">
        <v>912</v>
      </c>
      <c r="Y174" s="54">
        <v>8</v>
      </c>
      <c r="Z174" s="54">
        <v>0.32</v>
      </c>
      <c r="AA174" s="54">
        <v>2.56</v>
      </c>
      <c r="AB174" s="54" t="s">
        <v>1383</v>
      </c>
      <c r="AC174" s="54" t="s">
        <v>914</v>
      </c>
      <c r="AD174" s="54">
        <v>24</v>
      </c>
      <c r="AE174" s="54">
        <v>0.51</v>
      </c>
      <c r="AF174" s="54">
        <v>12.23</v>
      </c>
      <c r="AG174" s="54" t="s">
        <v>1383</v>
      </c>
    </row>
    <row r="175" spans="1:33" x14ac:dyDescent="0.25">
      <c r="A175" s="54" t="str">
        <f t="shared" si="4"/>
        <v>4221</v>
      </c>
      <c r="B175" s="54" t="s">
        <v>1380</v>
      </c>
      <c r="C175" s="54" t="s">
        <v>1193</v>
      </c>
      <c r="D175" s="54">
        <f t="shared" si="5"/>
        <v>117</v>
      </c>
      <c r="E175" s="54">
        <v>66</v>
      </c>
      <c r="F175" s="54">
        <v>58.6</v>
      </c>
      <c r="G175" s="54">
        <v>38.68</v>
      </c>
      <c r="H175" s="54">
        <v>83</v>
      </c>
      <c r="I175" s="54">
        <v>34</v>
      </c>
      <c r="J175" s="54">
        <v>0</v>
      </c>
      <c r="K175" s="54">
        <v>0.71</v>
      </c>
      <c r="L175" s="54">
        <v>0.28999999999999998</v>
      </c>
      <c r="M175" s="54">
        <v>0</v>
      </c>
      <c r="N175" s="54" t="s">
        <v>913</v>
      </c>
      <c r="O175" s="54">
        <v>19</v>
      </c>
      <c r="P175" s="54">
        <v>0.53</v>
      </c>
      <c r="Q175" s="54">
        <v>10.029999999999999</v>
      </c>
      <c r="R175" s="54" t="s">
        <v>1381</v>
      </c>
      <c r="S175" s="54" t="s">
        <v>915</v>
      </c>
      <c r="T175" s="54">
        <v>15</v>
      </c>
      <c r="U175" s="54">
        <v>0.61</v>
      </c>
      <c r="V175" s="54">
        <v>9.1999999999999993</v>
      </c>
      <c r="W175" s="54" t="s">
        <v>1382</v>
      </c>
      <c r="X175" s="54" t="s">
        <v>912</v>
      </c>
      <c r="Y175" s="54">
        <v>8</v>
      </c>
      <c r="Z175" s="54">
        <v>0.48</v>
      </c>
      <c r="AA175" s="54">
        <v>3.85</v>
      </c>
      <c r="AB175" s="54" t="s">
        <v>1383</v>
      </c>
      <c r="AC175" s="54" t="s">
        <v>914</v>
      </c>
      <c r="AD175" s="54">
        <v>24</v>
      </c>
      <c r="AE175" s="54">
        <v>0.65</v>
      </c>
      <c r="AF175" s="54">
        <v>15.59</v>
      </c>
      <c r="AG175" s="54" t="s">
        <v>1383</v>
      </c>
    </row>
    <row r="176" spans="1:33" x14ac:dyDescent="0.25">
      <c r="A176" s="54" t="str">
        <f t="shared" si="4"/>
        <v>4241</v>
      </c>
      <c r="B176" s="54" t="s">
        <v>1380</v>
      </c>
      <c r="C176" s="54" t="s">
        <v>1194</v>
      </c>
      <c r="D176" s="54">
        <f t="shared" si="5"/>
        <v>138</v>
      </c>
      <c r="E176" s="54">
        <v>66</v>
      </c>
      <c r="F176" s="54">
        <v>47.98</v>
      </c>
      <c r="G176" s="54">
        <v>31.67</v>
      </c>
      <c r="H176" s="54">
        <v>130</v>
      </c>
      <c r="I176" s="54">
        <v>8</v>
      </c>
      <c r="J176" s="54">
        <v>0</v>
      </c>
      <c r="K176" s="54">
        <v>0.94</v>
      </c>
      <c r="L176" s="54">
        <v>0.06</v>
      </c>
      <c r="M176" s="54">
        <v>0</v>
      </c>
      <c r="N176" s="54" t="s">
        <v>913</v>
      </c>
      <c r="O176" s="54">
        <v>19</v>
      </c>
      <c r="P176" s="54">
        <v>0.44</v>
      </c>
      <c r="Q176" s="54">
        <v>8.31</v>
      </c>
      <c r="R176" s="54" t="s">
        <v>1381</v>
      </c>
      <c r="S176" s="54" t="s">
        <v>915</v>
      </c>
      <c r="T176" s="54">
        <v>15</v>
      </c>
      <c r="U176" s="54">
        <v>0.48</v>
      </c>
      <c r="V176" s="54">
        <v>7.21</v>
      </c>
      <c r="W176" s="54" t="s">
        <v>1382</v>
      </c>
      <c r="X176" s="54" t="s">
        <v>912</v>
      </c>
      <c r="Y176" s="54">
        <v>8</v>
      </c>
      <c r="Z176" s="54">
        <v>0.38</v>
      </c>
      <c r="AA176" s="54">
        <v>3.04</v>
      </c>
      <c r="AB176" s="54" t="s">
        <v>1383</v>
      </c>
      <c r="AC176" s="54" t="s">
        <v>914</v>
      </c>
      <c r="AD176" s="54">
        <v>24</v>
      </c>
      <c r="AE176" s="54">
        <v>0.55000000000000004</v>
      </c>
      <c r="AF176" s="54">
        <v>13.11</v>
      </c>
      <c r="AG176" s="54" t="s">
        <v>1383</v>
      </c>
    </row>
    <row r="177" spans="1:33" x14ac:dyDescent="0.25">
      <c r="A177" s="54" t="str">
        <f t="shared" si="4"/>
        <v>4261</v>
      </c>
      <c r="B177" s="54" t="s">
        <v>1380</v>
      </c>
      <c r="C177" s="54" t="s">
        <v>1195</v>
      </c>
      <c r="D177" s="54">
        <f t="shared" si="5"/>
        <v>119</v>
      </c>
      <c r="E177" s="54">
        <v>66</v>
      </c>
      <c r="F177" s="54">
        <v>42</v>
      </c>
      <c r="G177" s="54">
        <v>27.72</v>
      </c>
      <c r="H177" s="54">
        <v>115</v>
      </c>
      <c r="I177" s="54">
        <v>4</v>
      </c>
      <c r="J177" s="54">
        <v>0</v>
      </c>
      <c r="K177" s="54">
        <v>0.97</v>
      </c>
      <c r="L177" s="54">
        <v>0.03</v>
      </c>
      <c r="M177" s="54">
        <v>0</v>
      </c>
      <c r="N177" s="54" t="s">
        <v>913</v>
      </c>
      <c r="O177" s="54">
        <v>19</v>
      </c>
      <c r="P177" s="54">
        <v>0.4</v>
      </c>
      <c r="Q177" s="54">
        <v>7.68</v>
      </c>
      <c r="R177" s="54" t="s">
        <v>1381</v>
      </c>
      <c r="S177" s="54" t="s">
        <v>915</v>
      </c>
      <c r="T177" s="54">
        <v>15</v>
      </c>
      <c r="U177" s="54">
        <v>0.43</v>
      </c>
      <c r="V177" s="54">
        <v>6.42</v>
      </c>
      <c r="W177" s="54" t="s">
        <v>1382</v>
      </c>
      <c r="X177" s="54" t="s">
        <v>912</v>
      </c>
      <c r="Y177" s="54">
        <v>8</v>
      </c>
      <c r="Z177" s="54">
        <v>0.33</v>
      </c>
      <c r="AA177" s="54">
        <v>2.61</v>
      </c>
      <c r="AB177" s="54" t="s">
        <v>1383</v>
      </c>
      <c r="AC177" s="54" t="s">
        <v>914</v>
      </c>
      <c r="AD177" s="54">
        <v>24</v>
      </c>
      <c r="AE177" s="54">
        <v>0.46</v>
      </c>
      <c r="AF177" s="54">
        <v>11.01</v>
      </c>
      <c r="AG177" s="54" t="s">
        <v>1383</v>
      </c>
    </row>
    <row r="178" spans="1:33" x14ac:dyDescent="0.25">
      <c r="A178" s="54" t="str">
        <f t="shared" si="4"/>
        <v>4281</v>
      </c>
      <c r="B178" s="54" t="s">
        <v>1380</v>
      </c>
      <c r="C178" s="54" t="s">
        <v>1196</v>
      </c>
      <c r="D178" s="54">
        <f t="shared" si="5"/>
        <v>162</v>
      </c>
      <c r="E178" s="54">
        <v>66</v>
      </c>
      <c r="F178" s="54">
        <v>47.56</v>
      </c>
      <c r="G178" s="54">
        <v>31.39</v>
      </c>
      <c r="H178" s="54">
        <v>155</v>
      </c>
      <c r="I178" s="54">
        <v>7</v>
      </c>
      <c r="J178" s="54">
        <v>0</v>
      </c>
      <c r="K178" s="54">
        <v>0.96</v>
      </c>
      <c r="L178" s="54">
        <v>0.04</v>
      </c>
      <c r="M178" s="54">
        <v>0</v>
      </c>
      <c r="N178" s="54" t="s">
        <v>913</v>
      </c>
      <c r="O178" s="54">
        <v>19</v>
      </c>
      <c r="P178" s="54">
        <v>0.46</v>
      </c>
      <c r="Q178" s="54">
        <v>8.69</v>
      </c>
      <c r="R178" s="54" t="s">
        <v>1381</v>
      </c>
      <c r="S178" s="54" t="s">
        <v>915</v>
      </c>
      <c r="T178" s="54">
        <v>15</v>
      </c>
      <c r="U178" s="54">
        <v>0.44</v>
      </c>
      <c r="V178" s="54">
        <v>6.67</v>
      </c>
      <c r="W178" s="54" t="s">
        <v>1382</v>
      </c>
      <c r="X178" s="54" t="s">
        <v>912</v>
      </c>
      <c r="Y178" s="54">
        <v>8</v>
      </c>
      <c r="Z178" s="54">
        <v>0.38</v>
      </c>
      <c r="AA178" s="54">
        <v>3.01</v>
      </c>
      <c r="AB178" s="54" t="s">
        <v>1383</v>
      </c>
      <c r="AC178" s="54" t="s">
        <v>914</v>
      </c>
      <c r="AD178" s="54">
        <v>24</v>
      </c>
      <c r="AE178" s="54">
        <v>0.54</v>
      </c>
      <c r="AF178" s="54">
        <v>13.02</v>
      </c>
      <c r="AG178" s="54" t="s">
        <v>1383</v>
      </c>
    </row>
    <row r="179" spans="1:33" x14ac:dyDescent="0.25">
      <c r="A179" s="54" t="str">
        <f t="shared" si="4"/>
        <v>4301</v>
      </c>
      <c r="B179" s="54" t="s">
        <v>1380</v>
      </c>
      <c r="C179" s="54" t="s">
        <v>1197</v>
      </c>
      <c r="D179" s="54">
        <f t="shared" si="5"/>
        <v>50</v>
      </c>
      <c r="E179" s="54">
        <v>66</v>
      </c>
      <c r="F179" s="54">
        <v>43.15</v>
      </c>
      <c r="G179" s="54">
        <v>28.48</v>
      </c>
      <c r="H179" s="54">
        <v>49</v>
      </c>
      <c r="I179" s="54">
        <v>1</v>
      </c>
      <c r="J179" s="54">
        <v>0</v>
      </c>
      <c r="K179" s="54">
        <v>0.98</v>
      </c>
      <c r="L179" s="54">
        <v>0.02</v>
      </c>
      <c r="M179" s="54">
        <v>0</v>
      </c>
      <c r="N179" s="54" t="s">
        <v>913</v>
      </c>
      <c r="O179" s="54">
        <v>19</v>
      </c>
      <c r="P179" s="54">
        <v>0.41</v>
      </c>
      <c r="Q179" s="54">
        <v>7.7</v>
      </c>
      <c r="R179" s="54" t="s">
        <v>1381</v>
      </c>
      <c r="S179" s="54" t="s">
        <v>915</v>
      </c>
      <c r="T179" s="54">
        <v>15</v>
      </c>
      <c r="U179" s="54">
        <v>0.41</v>
      </c>
      <c r="V179" s="54">
        <v>6.1</v>
      </c>
      <c r="W179" s="54" t="s">
        <v>1382</v>
      </c>
      <c r="X179" s="54" t="s">
        <v>912</v>
      </c>
      <c r="Y179" s="54">
        <v>8</v>
      </c>
      <c r="Z179" s="54">
        <v>0.32</v>
      </c>
      <c r="AA179" s="54">
        <v>2.54</v>
      </c>
      <c r="AB179" s="54" t="s">
        <v>1383</v>
      </c>
      <c r="AC179" s="54" t="s">
        <v>914</v>
      </c>
      <c r="AD179" s="54">
        <v>24</v>
      </c>
      <c r="AE179" s="54">
        <v>0.51</v>
      </c>
      <c r="AF179" s="54">
        <v>12.14</v>
      </c>
      <c r="AG179" s="54" t="s">
        <v>1383</v>
      </c>
    </row>
    <row r="180" spans="1:33" x14ac:dyDescent="0.25">
      <c r="A180" s="54" t="str">
        <f t="shared" si="4"/>
        <v>4341</v>
      </c>
      <c r="B180" s="54" t="s">
        <v>1380</v>
      </c>
      <c r="C180" s="54" t="s">
        <v>1198</v>
      </c>
      <c r="D180" s="54">
        <f t="shared" si="5"/>
        <v>42</v>
      </c>
      <c r="E180" s="54">
        <v>66</v>
      </c>
      <c r="F180" s="54">
        <v>37.159999999999997</v>
      </c>
      <c r="G180" s="54">
        <v>24.52</v>
      </c>
      <c r="H180" s="54">
        <v>42</v>
      </c>
      <c r="I180" s="54">
        <v>0</v>
      </c>
      <c r="J180" s="54">
        <v>0</v>
      </c>
      <c r="K180" s="54">
        <v>1</v>
      </c>
      <c r="L180" s="54">
        <v>0</v>
      </c>
      <c r="M180" s="54">
        <v>0</v>
      </c>
      <c r="N180" s="54" t="s">
        <v>913</v>
      </c>
      <c r="O180" s="54">
        <v>19</v>
      </c>
      <c r="P180" s="54">
        <v>0.36</v>
      </c>
      <c r="Q180" s="54">
        <v>6.81</v>
      </c>
      <c r="R180" s="54" t="s">
        <v>1381</v>
      </c>
      <c r="S180" s="54" t="s">
        <v>915</v>
      </c>
      <c r="T180" s="54">
        <v>15</v>
      </c>
      <c r="U180" s="54">
        <v>0.38</v>
      </c>
      <c r="V180" s="54">
        <v>5.64</v>
      </c>
      <c r="W180" s="54" t="s">
        <v>1382</v>
      </c>
      <c r="X180" s="54" t="s">
        <v>912</v>
      </c>
      <c r="Y180" s="54">
        <v>8</v>
      </c>
      <c r="Z180" s="54">
        <v>0.32</v>
      </c>
      <c r="AA180" s="54">
        <v>2.5</v>
      </c>
      <c r="AB180" s="54" t="s">
        <v>1383</v>
      </c>
      <c r="AC180" s="54" t="s">
        <v>914</v>
      </c>
      <c r="AD180" s="54">
        <v>24</v>
      </c>
      <c r="AE180" s="54">
        <v>0.4</v>
      </c>
      <c r="AF180" s="54">
        <v>9.57</v>
      </c>
      <c r="AG180" s="54" t="s">
        <v>1383</v>
      </c>
    </row>
    <row r="181" spans="1:33" x14ac:dyDescent="0.25">
      <c r="A181" s="54" t="str">
        <f t="shared" si="4"/>
        <v>4381</v>
      </c>
      <c r="B181" s="54" t="s">
        <v>1380</v>
      </c>
      <c r="C181" s="54" t="s">
        <v>1199</v>
      </c>
      <c r="D181" s="54">
        <f t="shared" si="5"/>
        <v>136</v>
      </c>
      <c r="E181" s="54">
        <v>66</v>
      </c>
      <c r="F181" s="54">
        <v>51.56</v>
      </c>
      <c r="G181" s="54">
        <v>34.03</v>
      </c>
      <c r="H181" s="54">
        <v>116</v>
      </c>
      <c r="I181" s="54">
        <v>20</v>
      </c>
      <c r="J181" s="54">
        <v>0</v>
      </c>
      <c r="K181" s="54">
        <v>0.85</v>
      </c>
      <c r="L181" s="54">
        <v>0.15</v>
      </c>
      <c r="M181" s="54">
        <v>0</v>
      </c>
      <c r="N181" s="54" t="s">
        <v>913</v>
      </c>
      <c r="O181" s="54">
        <v>19</v>
      </c>
      <c r="P181" s="54">
        <v>0.48</v>
      </c>
      <c r="Q181" s="54">
        <v>9.15</v>
      </c>
      <c r="R181" s="54" t="s">
        <v>1381</v>
      </c>
      <c r="S181" s="54" t="s">
        <v>915</v>
      </c>
      <c r="T181" s="54">
        <v>15</v>
      </c>
      <c r="U181" s="54">
        <v>0.51</v>
      </c>
      <c r="V181" s="54">
        <v>7.71</v>
      </c>
      <c r="W181" s="54" t="s">
        <v>1382</v>
      </c>
      <c r="X181" s="54" t="s">
        <v>912</v>
      </c>
      <c r="Y181" s="54">
        <v>8</v>
      </c>
      <c r="Z181" s="54">
        <v>0.43</v>
      </c>
      <c r="AA181" s="54">
        <v>3.43</v>
      </c>
      <c r="AB181" s="54" t="s">
        <v>1383</v>
      </c>
      <c r="AC181" s="54" t="s">
        <v>914</v>
      </c>
      <c r="AD181" s="54">
        <v>24</v>
      </c>
      <c r="AE181" s="54">
        <v>0.56999999999999995</v>
      </c>
      <c r="AF181" s="54">
        <v>13.74</v>
      </c>
      <c r="AG181" s="54" t="s">
        <v>1383</v>
      </c>
    </row>
    <row r="182" spans="1:33" x14ac:dyDescent="0.25">
      <c r="A182" s="54" t="str">
        <f t="shared" si="4"/>
        <v>4391</v>
      </c>
      <c r="B182" s="54" t="s">
        <v>1380</v>
      </c>
      <c r="C182" s="54" t="s">
        <v>1200</v>
      </c>
      <c r="D182" s="54">
        <f t="shared" si="5"/>
        <v>64</v>
      </c>
      <c r="E182" s="54">
        <v>66</v>
      </c>
      <c r="F182" s="54">
        <v>43.16</v>
      </c>
      <c r="G182" s="54">
        <v>28.48</v>
      </c>
      <c r="H182" s="54">
        <v>64</v>
      </c>
      <c r="I182" s="54">
        <v>0</v>
      </c>
      <c r="J182" s="54">
        <v>0</v>
      </c>
      <c r="K182" s="54">
        <v>1</v>
      </c>
      <c r="L182" s="54">
        <v>0</v>
      </c>
      <c r="M182" s="54">
        <v>0</v>
      </c>
      <c r="N182" s="54" t="s">
        <v>913</v>
      </c>
      <c r="O182" s="54">
        <v>19</v>
      </c>
      <c r="P182" s="54">
        <v>0.39</v>
      </c>
      <c r="Q182" s="54">
        <v>7.34</v>
      </c>
      <c r="R182" s="54" t="s">
        <v>1381</v>
      </c>
      <c r="S182" s="54" t="s">
        <v>915</v>
      </c>
      <c r="T182" s="54">
        <v>15</v>
      </c>
      <c r="U182" s="54">
        <v>0.44</v>
      </c>
      <c r="V182" s="54">
        <v>6.55</v>
      </c>
      <c r="W182" s="54" t="s">
        <v>1382</v>
      </c>
      <c r="X182" s="54" t="s">
        <v>912</v>
      </c>
      <c r="Y182" s="54">
        <v>8</v>
      </c>
      <c r="Z182" s="54">
        <v>0.33</v>
      </c>
      <c r="AA182" s="54">
        <v>2.61</v>
      </c>
      <c r="AB182" s="54" t="s">
        <v>1383</v>
      </c>
      <c r="AC182" s="54" t="s">
        <v>914</v>
      </c>
      <c r="AD182" s="54">
        <v>24</v>
      </c>
      <c r="AE182" s="54">
        <v>0.5</v>
      </c>
      <c r="AF182" s="54">
        <v>11.98</v>
      </c>
      <c r="AG182" s="54" t="s">
        <v>1383</v>
      </c>
    </row>
    <row r="183" spans="1:33" x14ac:dyDescent="0.25">
      <c r="A183" s="54" t="str">
        <f t="shared" si="4"/>
        <v>4401</v>
      </c>
      <c r="B183" s="54" t="s">
        <v>1380</v>
      </c>
      <c r="C183" s="54" t="s">
        <v>1201</v>
      </c>
      <c r="D183" s="54">
        <f t="shared" si="5"/>
        <v>37</v>
      </c>
      <c r="E183" s="54">
        <v>66</v>
      </c>
      <c r="F183" s="54">
        <v>43.37</v>
      </c>
      <c r="G183" s="54">
        <v>28.62</v>
      </c>
      <c r="H183" s="54">
        <v>36</v>
      </c>
      <c r="I183" s="54">
        <v>1</v>
      </c>
      <c r="J183" s="54">
        <v>0</v>
      </c>
      <c r="K183" s="54">
        <v>0.97</v>
      </c>
      <c r="L183" s="54">
        <v>0.03</v>
      </c>
      <c r="M183" s="54">
        <v>0</v>
      </c>
      <c r="N183" s="54" t="s">
        <v>913</v>
      </c>
      <c r="O183" s="54">
        <v>19</v>
      </c>
      <c r="P183" s="54">
        <v>0.41</v>
      </c>
      <c r="Q183" s="54">
        <v>7.7</v>
      </c>
      <c r="R183" s="54" t="s">
        <v>1381</v>
      </c>
      <c r="S183" s="54" t="s">
        <v>915</v>
      </c>
      <c r="T183" s="54">
        <v>15</v>
      </c>
      <c r="U183" s="54">
        <v>0.43</v>
      </c>
      <c r="V183" s="54">
        <v>6.41</v>
      </c>
      <c r="W183" s="54" t="s">
        <v>1382</v>
      </c>
      <c r="X183" s="54" t="s">
        <v>912</v>
      </c>
      <c r="Y183" s="54">
        <v>8</v>
      </c>
      <c r="Z183" s="54">
        <v>0.32</v>
      </c>
      <c r="AA183" s="54">
        <v>2.57</v>
      </c>
      <c r="AB183" s="54" t="s">
        <v>1383</v>
      </c>
      <c r="AC183" s="54" t="s">
        <v>914</v>
      </c>
      <c r="AD183" s="54">
        <v>24</v>
      </c>
      <c r="AE183" s="54">
        <v>0.5</v>
      </c>
      <c r="AF183" s="54">
        <v>11.95</v>
      </c>
      <c r="AG183" s="54" t="s">
        <v>1383</v>
      </c>
    </row>
    <row r="184" spans="1:33" x14ac:dyDescent="0.25">
      <c r="A184" s="54" t="str">
        <f t="shared" si="4"/>
        <v>4421</v>
      </c>
      <c r="B184" s="54" t="s">
        <v>1380</v>
      </c>
      <c r="C184" s="54" t="s">
        <v>1202</v>
      </c>
      <c r="D184" s="54">
        <f t="shared" si="5"/>
        <v>170</v>
      </c>
      <c r="E184" s="54">
        <v>66</v>
      </c>
      <c r="F184" s="54">
        <v>56.33</v>
      </c>
      <c r="G184" s="54">
        <v>37.18</v>
      </c>
      <c r="H184" s="54">
        <v>133</v>
      </c>
      <c r="I184" s="54">
        <v>37</v>
      </c>
      <c r="J184" s="54">
        <v>0</v>
      </c>
      <c r="K184" s="54">
        <v>0.78</v>
      </c>
      <c r="L184" s="54">
        <v>0.22</v>
      </c>
      <c r="M184" s="54">
        <v>0</v>
      </c>
      <c r="N184" s="54" t="s">
        <v>913</v>
      </c>
      <c r="O184" s="54">
        <v>19</v>
      </c>
      <c r="P184" s="54">
        <v>0.53</v>
      </c>
      <c r="Q184" s="54">
        <v>10.14</v>
      </c>
      <c r="R184" s="54" t="s">
        <v>1381</v>
      </c>
      <c r="S184" s="54" t="s">
        <v>915</v>
      </c>
      <c r="T184" s="54">
        <v>15</v>
      </c>
      <c r="U184" s="54">
        <v>0.56999999999999995</v>
      </c>
      <c r="V184" s="54">
        <v>8.51</v>
      </c>
      <c r="W184" s="54" t="s">
        <v>1382</v>
      </c>
      <c r="X184" s="54" t="s">
        <v>912</v>
      </c>
      <c r="Y184" s="54">
        <v>8</v>
      </c>
      <c r="Z184" s="54">
        <v>0.46</v>
      </c>
      <c r="AA184" s="54">
        <v>3.63</v>
      </c>
      <c r="AB184" s="54" t="s">
        <v>1383</v>
      </c>
      <c r="AC184" s="54" t="s">
        <v>914</v>
      </c>
      <c r="AD184" s="54">
        <v>24</v>
      </c>
      <c r="AE184" s="54">
        <v>0.62</v>
      </c>
      <c r="AF184" s="54">
        <v>14.91</v>
      </c>
      <c r="AG184" s="54" t="s">
        <v>1383</v>
      </c>
    </row>
    <row r="185" spans="1:33" x14ac:dyDescent="0.25">
      <c r="A185" s="54" t="str">
        <f t="shared" si="4"/>
        <v>4441</v>
      </c>
      <c r="B185" s="54" t="s">
        <v>1380</v>
      </c>
      <c r="C185" s="54" t="s">
        <v>1203</v>
      </c>
      <c r="D185" s="54">
        <f t="shared" si="5"/>
        <v>62</v>
      </c>
      <c r="E185" s="54">
        <v>66</v>
      </c>
      <c r="F185" s="54">
        <v>44.23</v>
      </c>
      <c r="G185" s="54">
        <v>29.19</v>
      </c>
      <c r="H185" s="54">
        <v>58</v>
      </c>
      <c r="I185" s="54">
        <v>4</v>
      </c>
      <c r="J185" s="54">
        <v>0</v>
      </c>
      <c r="K185" s="54">
        <v>0.94</v>
      </c>
      <c r="L185" s="54">
        <v>0.06</v>
      </c>
      <c r="M185" s="54">
        <v>0</v>
      </c>
      <c r="N185" s="54" t="s">
        <v>913</v>
      </c>
      <c r="O185" s="54">
        <v>19</v>
      </c>
      <c r="P185" s="54">
        <v>0.42</v>
      </c>
      <c r="Q185" s="54">
        <v>8</v>
      </c>
      <c r="R185" s="54" t="s">
        <v>1381</v>
      </c>
      <c r="S185" s="54" t="s">
        <v>915</v>
      </c>
      <c r="T185" s="54">
        <v>15</v>
      </c>
      <c r="U185" s="54">
        <v>0.44</v>
      </c>
      <c r="V185" s="54">
        <v>6.68</v>
      </c>
      <c r="W185" s="54" t="s">
        <v>1382</v>
      </c>
      <c r="X185" s="54" t="s">
        <v>912</v>
      </c>
      <c r="Y185" s="54">
        <v>8</v>
      </c>
      <c r="Z185" s="54">
        <v>0.26</v>
      </c>
      <c r="AA185" s="54">
        <v>2.1</v>
      </c>
      <c r="AB185" s="54" t="s">
        <v>1383</v>
      </c>
      <c r="AC185" s="54" t="s">
        <v>914</v>
      </c>
      <c r="AD185" s="54">
        <v>24</v>
      </c>
      <c r="AE185" s="54">
        <v>0.52</v>
      </c>
      <c r="AF185" s="54">
        <v>12.42</v>
      </c>
      <c r="AG185" s="54" t="s">
        <v>1383</v>
      </c>
    </row>
    <row r="186" spans="1:33" x14ac:dyDescent="0.25">
      <c r="A186" s="54" t="str">
        <f t="shared" si="4"/>
        <v>4461</v>
      </c>
      <c r="B186" s="54" t="s">
        <v>1380</v>
      </c>
      <c r="C186" s="54" t="s">
        <v>1204</v>
      </c>
      <c r="D186" s="54">
        <f t="shared" ref="D186:D187" si="6">SUM(H186:J186)</f>
        <v>27</v>
      </c>
      <c r="E186" s="54">
        <v>66</v>
      </c>
      <c r="F186" s="54">
        <v>46.91</v>
      </c>
      <c r="G186" s="54">
        <v>30.96</v>
      </c>
      <c r="H186" s="54">
        <v>26</v>
      </c>
      <c r="I186" s="54">
        <v>1</v>
      </c>
      <c r="J186" s="54">
        <v>0</v>
      </c>
      <c r="K186" s="54">
        <v>0.96</v>
      </c>
      <c r="L186" s="54">
        <v>0.04</v>
      </c>
      <c r="M186" s="54">
        <v>0</v>
      </c>
      <c r="N186" s="54" t="s">
        <v>913</v>
      </c>
      <c r="O186" s="54">
        <v>19</v>
      </c>
      <c r="P186" s="54">
        <v>0.44</v>
      </c>
      <c r="Q186" s="54">
        <v>8.3000000000000007</v>
      </c>
      <c r="R186" s="54" t="s">
        <v>1381</v>
      </c>
      <c r="S186" s="54" t="s">
        <v>915</v>
      </c>
      <c r="T186" s="54">
        <v>15</v>
      </c>
      <c r="U186" s="54">
        <v>0.46</v>
      </c>
      <c r="V186" s="54">
        <v>6.89</v>
      </c>
      <c r="W186" s="54" t="s">
        <v>1382</v>
      </c>
      <c r="X186" s="54" t="s">
        <v>912</v>
      </c>
      <c r="Y186" s="54">
        <v>8</v>
      </c>
      <c r="Z186" s="54">
        <v>0.42</v>
      </c>
      <c r="AA186" s="54">
        <v>3.37</v>
      </c>
      <c r="AB186" s="54" t="s">
        <v>1383</v>
      </c>
      <c r="AC186" s="54" t="s">
        <v>914</v>
      </c>
      <c r="AD186" s="54">
        <v>24</v>
      </c>
      <c r="AE186" s="54">
        <v>0.52</v>
      </c>
      <c r="AF186" s="54">
        <v>12.41</v>
      </c>
      <c r="AG186" s="54" t="s">
        <v>1383</v>
      </c>
    </row>
    <row r="187" spans="1:33" s="58" customFormat="1" x14ac:dyDescent="0.25">
      <c r="A187" s="57" t="s">
        <v>316</v>
      </c>
      <c r="B187" s="58" t="s">
        <v>1380</v>
      </c>
      <c r="C187" s="58" t="s">
        <v>1208</v>
      </c>
      <c r="D187" s="58">
        <f t="shared" si="6"/>
        <v>53</v>
      </c>
      <c r="E187" s="58">
        <v>66</v>
      </c>
      <c r="F187" s="58">
        <v>42.97</v>
      </c>
      <c r="G187" s="58">
        <v>28.36</v>
      </c>
      <c r="H187" s="58">
        <v>50</v>
      </c>
      <c r="I187" s="58">
        <v>3</v>
      </c>
      <c r="J187" s="58">
        <v>0</v>
      </c>
      <c r="K187" s="58">
        <v>0.94</v>
      </c>
      <c r="L187" s="58">
        <v>0.06</v>
      </c>
      <c r="M187" s="58">
        <v>0</v>
      </c>
      <c r="N187" s="58" t="s">
        <v>913</v>
      </c>
      <c r="O187" s="58">
        <v>19</v>
      </c>
      <c r="P187" s="59">
        <f>Q187/O187</f>
        <v>0.39789473684210525</v>
      </c>
      <c r="Q187" s="58">
        <v>7.56</v>
      </c>
      <c r="R187" s="58" t="s">
        <v>1381</v>
      </c>
      <c r="S187" s="58" t="s">
        <v>915</v>
      </c>
      <c r="T187" s="58">
        <v>15</v>
      </c>
      <c r="U187" s="59">
        <f>V187/T187</f>
        <v>0.39266666666666666</v>
      </c>
      <c r="V187" s="58">
        <v>5.89</v>
      </c>
      <c r="W187" s="58" t="s">
        <v>1382</v>
      </c>
      <c r="X187" s="58" t="s">
        <v>912</v>
      </c>
      <c r="Y187" s="58">
        <v>8</v>
      </c>
      <c r="Z187" s="59">
        <f>AA187/Y187</f>
        <v>0.34250000000000003</v>
      </c>
      <c r="AA187" s="58">
        <v>2.74</v>
      </c>
      <c r="AB187" s="58" t="s">
        <v>1383</v>
      </c>
      <c r="AC187" s="58" t="s">
        <v>914</v>
      </c>
      <c r="AD187" s="58">
        <v>24</v>
      </c>
      <c r="AE187" s="59">
        <f>AF187/AD187</f>
        <v>0.50791666666666668</v>
      </c>
      <c r="AF187" s="58">
        <v>12.19</v>
      </c>
      <c r="AG187" s="58" t="s">
        <v>1383</v>
      </c>
    </row>
    <row r="188" spans="1:33" x14ac:dyDescent="0.25">
      <c r="A188" s="54" t="str">
        <f t="shared" si="4"/>
        <v>4491</v>
      </c>
      <c r="B188" s="54" t="s">
        <v>1380</v>
      </c>
      <c r="C188" s="54" t="s">
        <v>1205</v>
      </c>
      <c r="D188" s="54">
        <f t="shared" si="5"/>
        <v>112</v>
      </c>
      <c r="E188" s="54">
        <v>66</v>
      </c>
      <c r="F188" s="54">
        <v>44.28</v>
      </c>
      <c r="G188" s="54">
        <v>29.22</v>
      </c>
      <c r="H188" s="54">
        <v>109</v>
      </c>
      <c r="I188" s="54">
        <v>3</v>
      </c>
      <c r="J188" s="54">
        <v>0</v>
      </c>
      <c r="K188" s="54">
        <v>0.97</v>
      </c>
      <c r="L188" s="54">
        <v>0.03</v>
      </c>
      <c r="M188" s="54">
        <v>0</v>
      </c>
      <c r="N188" s="54" t="s">
        <v>913</v>
      </c>
      <c r="O188" s="54">
        <v>19</v>
      </c>
      <c r="P188" s="54">
        <v>0.41</v>
      </c>
      <c r="Q188" s="54">
        <v>7.74</v>
      </c>
      <c r="R188" s="54" t="s">
        <v>1381</v>
      </c>
      <c r="S188" s="54" t="s">
        <v>915</v>
      </c>
      <c r="T188" s="54">
        <v>15</v>
      </c>
      <c r="U188" s="54">
        <v>0.43</v>
      </c>
      <c r="V188" s="54">
        <v>6.42</v>
      </c>
      <c r="W188" s="54" t="s">
        <v>1382</v>
      </c>
      <c r="X188" s="54" t="s">
        <v>912</v>
      </c>
      <c r="Y188" s="54">
        <v>8</v>
      </c>
      <c r="Z188" s="54">
        <v>0.35</v>
      </c>
      <c r="AA188" s="54">
        <v>2.79</v>
      </c>
      <c r="AB188" s="54" t="s">
        <v>1383</v>
      </c>
      <c r="AC188" s="54" t="s">
        <v>914</v>
      </c>
      <c r="AD188" s="54">
        <v>24</v>
      </c>
      <c r="AE188" s="54">
        <v>0.51</v>
      </c>
      <c r="AF188" s="54">
        <v>12.28</v>
      </c>
      <c r="AG188" s="54" t="s">
        <v>1383</v>
      </c>
    </row>
    <row r="189" spans="1:33" x14ac:dyDescent="0.25">
      <c r="A189" s="54" t="str">
        <f t="shared" si="4"/>
        <v>4501</v>
      </c>
      <c r="B189" s="54" t="s">
        <v>1380</v>
      </c>
      <c r="C189" s="54" t="s">
        <v>1206</v>
      </c>
      <c r="D189" s="54">
        <f t="shared" si="5"/>
        <v>35</v>
      </c>
      <c r="E189" s="54">
        <v>66</v>
      </c>
      <c r="F189" s="54">
        <v>40.17</v>
      </c>
      <c r="G189" s="54">
        <v>26.51</v>
      </c>
      <c r="H189" s="54">
        <v>35</v>
      </c>
      <c r="I189" s="54">
        <v>0</v>
      </c>
      <c r="J189" s="54">
        <v>0</v>
      </c>
      <c r="K189" s="54">
        <v>1</v>
      </c>
      <c r="L189" s="54">
        <v>0</v>
      </c>
      <c r="M189" s="54">
        <v>0</v>
      </c>
      <c r="N189" s="54" t="s">
        <v>913</v>
      </c>
      <c r="O189" s="54">
        <v>19</v>
      </c>
      <c r="P189" s="54">
        <v>0.33</v>
      </c>
      <c r="Q189" s="54">
        <v>6.31</v>
      </c>
      <c r="R189" s="54" t="s">
        <v>1381</v>
      </c>
      <c r="S189" s="54" t="s">
        <v>915</v>
      </c>
      <c r="T189" s="54">
        <v>15</v>
      </c>
      <c r="U189" s="54">
        <v>0.37</v>
      </c>
      <c r="V189" s="54">
        <v>5.51</v>
      </c>
      <c r="W189" s="54" t="s">
        <v>1382</v>
      </c>
      <c r="X189" s="54" t="s">
        <v>912</v>
      </c>
      <c r="Y189" s="54">
        <v>8</v>
      </c>
      <c r="Z189" s="54">
        <v>0.35</v>
      </c>
      <c r="AA189" s="54">
        <v>2.77</v>
      </c>
      <c r="AB189" s="54" t="s">
        <v>1383</v>
      </c>
      <c r="AC189" s="54" t="s">
        <v>914</v>
      </c>
      <c r="AD189" s="54">
        <v>24</v>
      </c>
      <c r="AE189" s="54">
        <v>0.5</v>
      </c>
      <c r="AF189" s="54">
        <v>11.91</v>
      </c>
      <c r="AG189" s="54" t="s">
        <v>1383</v>
      </c>
    </row>
    <row r="190" spans="1:33" x14ac:dyDescent="0.25">
      <c r="A190" s="54" t="str">
        <f t="shared" si="4"/>
        <v>4511</v>
      </c>
      <c r="B190" s="54" t="s">
        <v>1380</v>
      </c>
      <c r="C190" s="54" t="s">
        <v>1207</v>
      </c>
      <c r="D190" s="54">
        <f t="shared" si="5"/>
        <v>131</v>
      </c>
      <c r="E190" s="54">
        <v>66</v>
      </c>
      <c r="F190" s="54">
        <v>56.05</v>
      </c>
      <c r="G190" s="54">
        <v>36.99</v>
      </c>
      <c r="H190" s="54">
        <v>104</v>
      </c>
      <c r="I190" s="54">
        <v>27</v>
      </c>
      <c r="J190" s="54">
        <v>0</v>
      </c>
      <c r="K190" s="54">
        <v>0.79</v>
      </c>
      <c r="L190" s="54">
        <v>0.21</v>
      </c>
      <c r="M190" s="54">
        <v>0</v>
      </c>
      <c r="N190" s="54" t="s">
        <v>913</v>
      </c>
      <c r="O190" s="54">
        <v>19</v>
      </c>
      <c r="P190" s="54">
        <v>0.52</v>
      </c>
      <c r="Q190" s="54">
        <v>9.81</v>
      </c>
      <c r="R190" s="54" t="s">
        <v>1381</v>
      </c>
      <c r="S190" s="54" t="s">
        <v>915</v>
      </c>
      <c r="T190" s="54">
        <v>15</v>
      </c>
      <c r="U190" s="54">
        <v>0.6</v>
      </c>
      <c r="V190" s="54">
        <v>8.99</v>
      </c>
      <c r="W190" s="54" t="s">
        <v>1382</v>
      </c>
      <c r="X190" s="54" t="s">
        <v>912</v>
      </c>
      <c r="Y190" s="54">
        <v>8</v>
      </c>
      <c r="Z190" s="54">
        <v>0.45</v>
      </c>
      <c r="AA190" s="54">
        <v>3.58</v>
      </c>
      <c r="AB190" s="54" t="s">
        <v>1383</v>
      </c>
      <c r="AC190" s="54" t="s">
        <v>914</v>
      </c>
      <c r="AD190" s="54">
        <v>24</v>
      </c>
      <c r="AE190" s="54">
        <v>0.61</v>
      </c>
      <c r="AF190" s="54">
        <v>14.61</v>
      </c>
      <c r="AG190" s="54" t="s">
        <v>1383</v>
      </c>
    </row>
    <row r="191" spans="1:33" x14ac:dyDescent="0.25">
      <c r="A191" s="54" t="str">
        <f t="shared" si="4"/>
        <v>4581</v>
      </c>
      <c r="B191" s="54" t="s">
        <v>1380</v>
      </c>
      <c r="C191" s="54" t="s">
        <v>1209</v>
      </c>
      <c r="D191" s="54">
        <f t="shared" si="5"/>
        <v>122</v>
      </c>
      <c r="E191" s="54">
        <v>66</v>
      </c>
      <c r="F191" s="54">
        <v>48.53</v>
      </c>
      <c r="G191" s="54">
        <v>32.03</v>
      </c>
      <c r="H191" s="54">
        <v>110</v>
      </c>
      <c r="I191" s="54">
        <v>12</v>
      </c>
      <c r="J191" s="54">
        <v>0</v>
      </c>
      <c r="K191" s="54">
        <v>0.9</v>
      </c>
      <c r="L191" s="54">
        <v>0.1</v>
      </c>
      <c r="M191" s="54">
        <v>0</v>
      </c>
      <c r="N191" s="54" t="s">
        <v>913</v>
      </c>
      <c r="O191" s="54">
        <v>19</v>
      </c>
      <c r="P191" s="54">
        <v>0.46</v>
      </c>
      <c r="Q191" s="54">
        <v>8.7100000000000009</v>
      </c>
      <c r="R191" s="54" t="s">
        <v>1381</v>
      </c>
      <c r="S191" s="54" t="s">
        <v>915</v>
      </c>
      <c r="T191" s="54">
        <v>15</v>
      </c>
      <c r="U191" s="54">
        <v>0.47</v>
      </c>
      <c r="V191" s="54">
        <v>7.13</v>
      </c>
      <c r="W191" s="54" t="s">
        <v>1382</v>
      </c>
      <c r="X191" s="54" t="s">
        <v>912</v>
      </c>
      <c r="Y191" s="54">
        <v>8</v>
      </c>
      <c r="Z191" s="54">
        <v>0.36</v>
      </c>
      <c r="AA191" s="54">
        <v>2.86</v>
      </c>
      <c r="AB191" s="54" t="s">
        <v>1383</v>
      </c>
      <c r="AC191" s="54" t="s">
        <v>914</v>
      </c>
      <c r="AD191" s="54">
        <v>24</v>
      </c>
      <c r="AE191" s="54">
        <v>0.56000000000000005</v>
      </c>
      <c r="AF191" s="54">
        <v>13.33</v>
      </c>
      <c r="AG191" s="54" t="s">
        <v>1383</v>
      </c>
    </row>
    <row r="192" spans="1:33" x14ac:dyDescent="0.25">
      <c r="A192" s="54" t="str">
        <f t="shared" si="4"/>
        <v>4651</v>
      </c>
      <c r="B192" s="54" t="s">
        <v>1380</v>
      </c>
      <c r="C192" s="54" t="s">
        <v>1210</v>
      </c>
      <c r="D192" s="54">
        <f t="shared" si="5"/>
        <v>20</v>
      </c>
      <c r="E192" s="54">
        <v>66</v>
      </c>
      <c r="F192" s="54">
        <v>42.73</v>
      </c>
      <c r="G192" s="54">
        <v>28.2</v>
      </c>
      <c r="H192" s="54">
        <v>19</v>
      </c>
      <c r="I192" s="54">
        <v>1</v>
      </c>
      <c r="J192" s="54">
        <v>0</v>
      </c>
      <c r="K192" s="54">
        <v>0.95</v>
      </c>
      <c r="L192" s="54">
        <v>0.05</v>
      </c>
      <c r="M192" s="54">
        <v>0</v>
      </c>
      <c r="N192" s="54" t="s">
        <v>913</v>
      </c>
      <c r="O192" s="54">
        <v>19</v>
      </c>
      <c r="P192" s="54">
        <v>0.39</v>
      </c>
      <c r="Q192" s="54">
        <v>7.45</v>
      </c>
      <c r="R192" s="54" t="s">
        <v>1381</v>
      </c>
      <c r="S192" s="54" t="s">
        <v>915</v>
      </c>
      <c r="T192" s="54">
        <v>15</v>
      </c>
      <c r="U192" s="54">
        <v>0.4</v>
      </c>
      <c r="V192" s="54">
        <v>6.05</v>
      </c>
      <c r="W192" s="54" t="s">
        <v>1382</v>
      </c>
      <c r="X192" s="54" t="s">
        <v>912</v>
      </c>
      <c r="Y192" s="54">
        <v>8</v>
      </c>
      <c r="Z192" s="54">
        <v>0.32</v>
      </c>
      <c r="AA192" s="54">
        <v>2.5499999999999998</v>
      </c>
      <c r="AB192" s="54" t="s">
        <v>1383</v>
      </c>
      <c r="AC192" s="54" t="s">
        <v>914</v>
      </c>
      <c r="AD192" s="54">
        <v>24</v>
      </c>
      <c r="AE192" s="54">
        <v>0.51</v>
      </c>
      <c r="AF192" s="54">
        <v>12.15</v>
      </c>
      <c r="AG192" s="54" t="s">
        <v>1383</v>
      </c>
    </row>
    <row r="193" spans="1:33" x14ac:dyDescent="0.25">
      <c r="A193" s="54" t="str">
        <f t="shared" si="4"/>
        <v>4681</v>
      </c>
      <c r="B193" s="54" t="s">
        <v>1380</v>
      </c>
      <c r="C193" s="54" t="s">
        <v>1211</v>
      </c>
      <c r="D193" s="54">
        <f t="shared" si="5"/>
        <v>215</v>
      </c>
      <c r="E193" s="54">
        <v>66</v>
      </c>
      <c r="F193" s="54">
        <v>39.97</v>
      </c>
      <c r="G193" s="54">
        <v>26.38</v>
      </c>
      <c r="H193" s="54">
        <v>211</v>
      </c>
      <c r="I193" s="54">
        <v>4</v>
      </c>
      <c r="J193" s="54">
        <v>0</v>
      </c>
      <c r="K193" s="54">
        <v>0.98</v>
      </c>
      <c r="L193" s="54">
        <v>0.02</v>
      </c>
      <c r="M193" s="54">
        <v>0</v>
      </c>
      <c r="N193" s="54" t="s">
        <v>913</v>
      </c>
      <c r="O193" s="54">
        <v>19</v>
      </c>
      <c r="P193" s="54">
        <v>0.4</v>
      </c>
      <c r="Q193" s="54">
        <v>7.62</v>
      </c>
      <c r="R193" s="54" t="s">
        <v>1381</v>
      </c>
      <c r="S193" s="54" t="s">
        <v>915</v>
      </c>
      <c r="T193" s="54">
        <v>15</v>
      </c>
      <c r="U193" s="54">
        <v>0.39</v>
      </c>
      <c r="V193" s="54">
        <v>5.91</v>
      </c>
      <c r="W193" s="54" t="s">
        <v>1382</v>
      </c>
      <c r="X193" s="54" t="s">
        <v>912</v>
      </c>
      <c r="Y193" s="54">
        <v>8</v>
      </c>
      <c r="Z193" s="54">
        <v>0.33</v>
      </c>
      <c r="AA193" s="54">
        <v>2.61</v>
      </c>
      <c r="AB193" s="54" t="s">
        <v>1383</v>
      </c>
      <c r="AC193" s="54" t="s">
        <v>914</v>
      </c>
      <c r="AD193" s="54">
        <v>24</v>
      </c>
      <c r="AE193" s="54">
        <v>0.43</v>
      </c>
      <c r="AF193" s="54">
        <v>10.23</v>
      </c>
      <c r="AG193" s="54" t="s">
        <v>1383</v>
      </c>
    </row>
    <row r="194" spans="1:33" x14ac:dyDescent="0.25">
      <c r="A194" s="54" t="str">
        <f t="shared" si="4"/>
        <v>4691</v>
      </c>
      <c r="B194" s="54" t="s">
        <v>1380</v>
      </c>
      <c r="C194" s="54" t="s">
        <v>1212</v>
      </c>
      <c r="D194" s="54">
        <f t="shared" si="5"/>
        <v>71</v>
      </c>
      <c r="E194" s="54">
        <v>66</v>
      </c>
      <c r="F194" s="54">
        <v>49.08</v>
      </c>
      <c r="G194" s="54">
        <v>32.39</v>
      </c>
      <c r="H194" s="54">
        <v>63</v>
      </c>
      <c r="I194" s="54">
        <v>8</v>
      </c>
      <c r="J194" s="54">
        <v>0</v>
      </c>
      <c r="K194" s="54">
        <v>0.89</v>
      </c>
      <c r="L194" s="54">
        <v>0.11</v>
      </c>
      <c r="M194" s="54">
        <v>0</v>
      </c>
      <c r="N194" s="54" t="s">
        <v>913</v>
      </c>
      <c r="O194" s="54">
        <v>19</v>
      </c>
      <c r="P194" s="54">
        <v>0.48</v>
      </c>
      <c r="Q194" s="54">
        <v>9.11</v>
      </c>
      <c r="R194" s="54" t="s">
        <v>1381</v>
      </c>
      <c r="S194" s="54" t="s">
        <v>915</v>
      </c>
      <c r="T194" s="54">
        <v>15</v>
      </c>
      <c r="U194" s="54">
        <v>0.47</v>
      </c>
      <c r="V194" s="54">
        <v>7.1</v>
      </c>
      <c r="W194" s="54" t="s">
        <v>1382</v>
      </c>
      <c r="X194" s="54" t="s">
        <v>912</v>
      </c>
      <c r="Y194" s="54">
        <v>8</v>
      </c>
      <c r="Z194" s="54">
        <v>0.4</v>
      </c>
      <c r="AA194" s="54">
        <v>3.17</v>
      </c>
      <c r="AB194" s="54" t="s">
        <v>1383</v>
      </c>
      <c r="AC194" s="54" t="s">
        <v>914</v>
      </c>
      <c r="AD194" s="54">
        <v>24</v>
      </c>
      <c r="AE194" s="54">
        <v>0.54</v>
      </c>
      <c r="AF194" s="54">
        <v>13.01</v>
      </c>
      <c r="AG194" s="54" t="s">
        <v>1383</v>
      </c>
    </row>
    <row r="195" spans="1:33" x14ac:dyDescent="0.25">
      <c r="A195" s="54" t="str">
        <f t="shared" si="4"/>
        <v>4721</v>
      </c>
      <c r="B195" s="54" t="s">
        <v>1380</v>
      </c>
      <c r="C195" s="54" t="s">
        <v>1213</v>
      </c>
      <c r="D195" s="54">
        <f t="shared" si="5"/>
        <v>66</v>
      </c>
      <c r="E195" s="54">
        <v>66</v>
      </c>
      <c r="F195" s="54">
        <v>51.03</v>
      </c>
      <c r="G195" s="54">
        <v>33.68</v>
      </c>
      <c r="H195" s="54">
        <v>57</v>
      </c>
      <c r="I195" s="54">
        <v>9</v>
      </c>
      <c r="J195" s="54">
        <v>0</v>
      </c>
      <c r="K195" s="54">
        <v>0.86</v>
      </c>
      <c r="L195" s="54">
        <v>0.14000000000000001</v>
      </c>
      <c r="M195" s="54">
        <v>0</v>
      </c>
      <c r="N195" s="54" t="s">
        <v>913</v>
      </c>
      <c r="O195" s="54">
        <v>19</v>
      </c>
      <c r="P195" s="54">
        <v>0.47</v>
      </c>
      <c r="Q195" s="54">
        <v>8.91</v>
      </c>
      <c r="R195" s="54" t="s">
        <v>1381</v>
      </c>
      <c r="S195" s="54" t="s">
        <v>915</v>
      </c>
      <c r="T195" s="54">
        <v>15</v>
      </c>
      <c r="U195" s="54">
        <v>0.54</v>
      </c>
      <c r="V195" s="54">
        <v>8.09</v>
      </c>
      <c r="W195" s="54" t="s">
        <v>1382</v>
      </c>
      <c r="X195" s="54" t="s">
        <v>912</v>
      </c>
      <c r="Y195" s="54">
        <v>8</v>
      </c>
      <c r="Z195" s="54">
        <v>0.39</v>
      </c>
      <c r="AA195" s="54">
        <v>3.11</v>
      </c>
      <c r="AB195" s="54" t="s">
        <v>1383</v>
      </c>
      <c r="AC195" s="54" t="s">
        <v>914</v>
      </c>
      <c r="AD195" s="54">
        <v>24</v>
      </c>
      <c r="AE195" s="54">
        <v>0.56999999999999995</v>
      </c>
      <c r="AF195" s="54">
        <v>13.58</v>
      </c>
      <c r="AG195" s="54" t="s">
        <v>1383</v>
      </c>
    </row>
    <row r="196" spans="1:33" x14ac:dyDescent="0.25">
      <c r="A196" s="54" t="str">
        <f t="shared" ref="A196:A259" si="7">LEFT(C196,4)</f>
        <v>4741</v>
      </c>
      <c r="B196" s="54" t="s">
        <v>1380</v>
      </c>
      <c r="C196" s="54" t="s">
        <v>1214</v>
      </c>
      <c r="D196" s="54">
        <f t="shared" ref="D196:D259" si="8">SUM(H196:J196)</f>
        <v>87</v>
      </c>
      <c r="E196" s="54">
        <v>66</v>
      </c>
      <c r="F196" s="54">
        <v>51.69</v>
      </c>
      <c r="G196" s="54">
        <v>34.11</v>
      </c>
      <c r="H196" s="54">
        <v>81</v>
      </c>
      <c r="I196" s="54">
        <v>6</v>
      </c>
      <c r="J196" s="54">
        <v>0</v>
      </c>
      <c r="K196" s="54">
        <v>0.93</v>
      </c>
      <c r="L196" s="54">
        <v>7.0000000000000007E-2</v>
      </c>
      <c r="M196" s="54">
        <v>0</v>
      </c>
      <c r="N196" s="54" t="s">
        <v>913</v>
      </c>
      <c r="O196" s="54">
        <v>19</v>
      </c>
      <c r="P196" s="54">
        <v>0.48</v>
      </c>
      <c r="Q196" s="54">
        <v>9.1</v>
      </c>
      <c r="R196" s="54" t="s">
        <v>1381</v>
      </c>
      <c r="S196" s="54" t="s">
        <v>915</v>
      </c>
      <c r="T196" s="54">
        <v>15</v>
      </c>
      <c r="U196" s="54">
        <v>0.52</v>
      </c>
      <c r="V196" s="54">
        <v>7.76</v>
      </c>
      <c r="W196" s="54" t="s">
        <v>1382</v>
      </c>
      <c r="X196" s="54" t="s">
        <v>912</v>
      </c>
      <c r="Y196" s="54">
        <v>8</v>
      </c>
      <c r="Z196" s="54">
        <v>0.41</v>
      </c>
      <c r="AA196" s="54">
        <v>3.24</v>
      </c>
      <c r="AB196" s="54" t="s">
        <v>1383</v>
      </c>
      <c r="AC196" s="54" t="s">
        <v>914</v>
      </c>
      <c r="AD196" s="54">
        <v>24</v>
      </c>
      <c r="AE196" s="54">
        <v>0.57999999999999996</v>
      </c>
      <c r="AF196" s="54">
        <v>14.01</v>
      </c>
      <c r="AG196" s="54" t="s">
        <v>1383</v>
      </c>
    </row>
    <row r="197" spans="1:33" x14ac:dyDescent="0.25">
      <c r="A197" s="54" t="str">
        <f t="shared" si="7"/>
        <v>4761</v>
      </c>
      <c r="B197" s="54" t="s">
        <v>1380</v>
      </c>
      <c r="C197" s="54" t="s">
        <v>1215</v>
      </c>
      <c r="D197" s="54">
        <f t="shared" si="8"/>
        <v>89</v>
      </c>
      <c r="E197" s="54">
        <v>66</v>
      </c>
      <c r="F197" s="54">
        <v>43.92</v>
      </c>
      <c r="G197" s="54">
        <v>28.99</v>
      </c>
      <c r="H197" s="54">
        <v>84</v>
      </c>
      <c r="I197" s="54">
        <v>5</v>
      </c>
      <c r="J197" s="54">
        <v>0</v>
      </c>
      <c r="K197" s="54">
        <v>0.94</v>
      </c>
      <c r="L197" s="54">
        <v>0.06</v>
      </c>
      <c r="M197" s="54">
        <v>0</v>
      </c>
      <c r="N197" s="54" t="s">
        <v>913</v>
      </c>
      <c r="O197" s="54">
        <v>19</v>
      </c>
      <c r="P197" s="54">
        <v>0.41</v>
      </c>
      <c r="Q197" s="54">
        <v>7.73</v>
      </c>
      <c r="R197" s="54" t="s">
        <v>1381</v>
      </c>
      <c r="S197" s="54" t="s">
        <v>915</v>
      </c>
      <c r="T197" s="54">
        <v>15</v>
      </c>
      <c r="U197" s="54">
        <v>0.44</v>
      </c>
      <c r="V197" s="54">
        <v>6.61</v>
      </c>
      <c r="W197" s="54" t="s">
        <v>1382</v>
      </c>
      <c r="X197" s="54" t="s">
        <v>912</v>
      </c>
      <c r="Y197" s="54">
        <v>8</v>
      </c>
      <c r="Z197" s="54">
        <v>0.37</v>
      </c>
      <c r="AA197" s="54">
        <v>2.97</v>
      </c>
      <c r="AB197" s="54" t="s">
        <v>1383</v>
      </c>
      <c r="AC197" s="54" t="s">
        <v>914</v>
      </c>
      <c r="AD197" s="54">
        <v>24</v>
      </c>
      <c r="AE197" s="54">
        <v>0.49</v>
      </c>
      <c r="AF197" s="54">
        <v>11.69</v>
      </c>
      <c r="AG197" s="54" t="s">
        <v>1383</v>
      </c>
    </row>
    <row r="198" spans="1:33" x14ac:dyDescent="0.25">
      <c r="A198" s="54" t="str">
        <f t="shared" si="7"/>
        <v>4801</v>
      </c>
      <c r="B198" s="54" t="s">
        <v>1380</v>
      </c>
      <c r="C198" s="54" t="s">
        <v>1216</v>
      </c>
      <c r="D198" s="54">
        <f t="shared" si="8"/>
        <v>77</v>
      </c>
      <c r="E198" s="54">
        <v>66</v>
      </c>
      <c r="F198" s="54">
        <v>46.36</v>
      </c>
      <c r="G198" s="54">
        <v>30.6</v>
      </c>
      <c r="H198" s="54">
        <v>74</v>
      </c>
      <c r="I198" s="54">
        <v>3</v>
      </c>
      <c r="J198" s="54">
        <v>0</v>
      </c>
      <c r="K198" s="54">
        <v>0.96</v>
      </c>
      <c r="L198" s="54">
        <v>0.04</v>
      </c>
      <c r="M198" s="54">
        <v>0</v>
      </c>
      <c r="N198" s="54" t="s">
        <v>913</v>
      </c>
      <c r="O198" s="54">
        <v>19</v>
      </c>
      <c r="P198" s="54">
        <v>0.46</v>
      </c>
      <c r="Q198" s="54">
        <v>8.65</v>
      </c>
      <c r="R198" s="54" t="s">
        <v>1381</v>
      </c>
      <c r="S198" s="54" t="s">
        <v>915</v>
      </c>
      <c r="T198" s="54">
        <v>15</v>
      </c>
      <c r="U198" s="54">
        <v>0.42</v>
      </c>
      <c r="V198" s="54">
        <v>6.29</v>
      </c>
      <c r="W198" s="54" t="s">
        <v>1382</v>
      </c>
      <c r="X198" s="54" t="s">
        <v>912</v>
      </c>
      <c r="Y198" s="54">
        <v>8</v>
      </c>
      <c r="Z198" s="54">
        <v>0.33</v>
      </c>
      <c r="AA198" s="54">
        <v>2.62</v>
      </c>
      <c r="AB198" s="54" t="s">
        <v>1383</v>
      </c>
      <c r="AC198" s="54" t="s">
        <v>914</v>
      </c>
      <c r="AD198" s="54">
        <v>24</v>
      </c>
      <c r="AE198" s="54">
        <v>0.54</v>
      </c>
      <c r="AF198" s="54">
        <v>13.04</v>
      </c>
      <c r="AG198" s="54" t="s">
        <v>1383</v>
      </c>
    </row>
    <row r="199" spans="1:33" x14ac:dyDescent="0.25">
      <c r="A199" s="54" t="str">
        <f t="shared" si="7"/>
        <v>4841</v>
      </c>
      <c r="B199" s="54" t="s">
        <v>1380</v>
      </c>
      <c r="C199" s="54" t="s">
        <v>1217</v>
      </c>
      <c r="D199" s="54">
        <f t="shared" si="8"/>
        <v>98</v>
      </c>
      <c r="E199" s="54">
        <v>66</v>
      </c>
      <c r="F199" s="54">
        <v>42.38</v>
      </c>
      <c r="G199" s="54">
        <v>27.97</v>
      </c>
      <c r="H199" s="54">
        <v>95</v>
      </c>
      <c r="I199" s="54">
        <v>3</v>
      </c>
      <c r="J199" s="54">
        <v>0</v>
      </c>
      <c r="K199" s="54">
        <v>0.97</v>
      </c>
      <c r="L199" s="54">
        <v>0.03</v>
      </c>
      <c r="M199" s="54">
        <v>0</v>
      </c>
      <c r="N199" s="54" t="s">
        <v>913</v>
      </c>
      <c r="O199" s="54">
        <v>19</v>
      </c>
      <c r="P199" s="54">
        <v>0.39</v>
      </c>
      <c r="Q199" s="54">
        <v>7.49</v>
      </c>
      <c r="R199" s="54" t="s">
        <v>1381</v>
      </c>
      <c r="S199" s="54" t="s">
        <v>915</v>
      </c>
      <c r="T199" s="54">
        <v>15</v>
      </c>
      <c r="U199" s="54">
        <v>0.39</v>
      </c>
      <c r="V199" s="54">
        <v>5.81</v>
      </c>
      <c r="W199" s="54" t="s">
        <v>1382</v>
      </c>
      <c r="X199" s="54" t="s">
        <v>912</v>
      </c>
      <c r="Y199" s="54">
        <v>8</v>
      </c>
      <c r="Z199" s="54">
        <v>0.37</v>
      </c>
      <c r="AA199" s="54">
        <v>2.93</v>
      </c>
      <c r="AB199" s="54" t="s">
        <v>1383</v>
      </c>
      <c r="AC199" s="54" t="s">
        <v>914</v>
      </c>
      <c r="AD199" s="54">
        <v>24</v>
      </c>
      <c r="AE199" s="54">
        <v>0.49</v>
      </c>
      <c r="AF199" s="54">
        <v>11.74</v>
      </c>
      <c r="AG199" s="54" t="s">
        <v>1383</v>
      </c>
    </row>
    <row r="200" spans="1:33" x14ac:dyDescent="0.25">
      <c r="A200" s="54" t="str">
        <f t="shared" si="7"/>
        <v>4881</v>
      </c>
      <c r="B200" s="54" t="s">
        <v>1380</v>
      </c>
      <c r="C200" s="54" t="s">
        <v>1218</v>
      </c>
      <c r="D200" s="54">
        <f t="shared" si="8"/>
        <v>75</v>
      </c>
      <c r="E200" s="54">
        <v>66</v>
      </c>
      <c r="F200" s="54">
        <v>44.16</v>
      </c>
      <c r="G200" s="54">
        <v>29.15</v>
      </c>
      <c r="H200" s="54">
        <v>72</v>
      </c>
      <c r="I200" s="54">
        <v>3</v>
      </c>
      <c r="J200" s="54">
        <v>0</v>
      </c>
      <c r="K200" s="54">
        <v>0.96</v>
      </c>
      <c r="L200" s="54">
        <v>0.04</v>
      </c>
      <c r="M200" s="54">
        <v>0</v>
      </c>
      <c r="N200" s="54" t="s">
        <v>913</v>
      </c>
      <c r="O200" s="54">
        <v>19</v>
      </c>
      <c r="P200" s="54">
        <v>0.41</v>
      </c>
      <c r="Q200" s="54">
        <v>7.75</v>
      </c>
      <c r="R200" s="54" t="s">
        <v>1381</v>
      </c>
      <c r="S200" s="54" t="s">
        <v>915</v>
      </c>
      <c r="T200" s="54">
        <v>15</v>
      </c>
      <c r="U200" s="54">
        <v>0.44</v>
      </c>
      <c r="V200" s="54">
        <v>6.61</v>
      </c>
      <c r="W200" s="54" t="s">
        <v>1382</v>
      </c>
      <c r="X200" s="54" t="s">
        <v>912</v>
      </c>
      <c r="Y200" s="54">
        <v>8</v>
      </c>
      <c r="Z200" s="54">
        <v>0.31</v>
      </c>
      <c r="AA200" s="54">
        <v>2.4700000000000002</v>
      </c>
      <c r="AB200" s="54" t="s">
        <v>1383</v>
      </c>
      <c r="AC200" s="54" t="s">
        <v>914</v>
      </c>
      <c r="AD200" s="54">
        <v>24</v>
      </c>
      <c r="AE200" s="54">
        <v>0.51</v>
      </c>
      <c r="AF200" s="54">
        <v>12.32</v>
      </c>
      <c r="AG200" s="54" t="s">
        <v>1383</v>
      </c>
    </row>
    <row r="201" spans="1:33" x14ac:dyDescent="0.25">
      <c r="A201" s="54" t="str">
        <f t="shared" si="7"/>
        <v>4921</v>
      </c>
      <c r="B201" s="54" t="s">
        <v>1380</v>
      </c>
      <c r="C201" s="54" t="s">
        <v>1219</v>
      </c>
      <c r="D201" s="54">
        <f t="shared" si="8"/>
        <v>109</v>
      </c>
      <c r="E201" s="54">
        <v>66</v>
      </c>
      <c r="F201" s="54">
        <v>47.3</v>
      </c>
      <c r="G201" s="54">
        <v>31.22</v>
      </c>
      <c r="H201" s="54">
        <v>100</v>
      </c>
      <c r="I201" s="54">
        <v>9</v>
      </c>
      <c r="J201" s="54">
        <v>0</v>
      </c>
      <c r="K201" s="54">
        <v>0.92</v>
      </c>
      <c r="L201" s="54">
        <v>0.08</v>
      </c>
      <c r="M201" s="54">
        <v>0</v>
      </c>
      <c r="N201" s="54" t="s">
        <v>913</v>
      </c>
      <c r="O201" s="54">
        <v>19</v>
      </c>
      <c r="P201" s="54">
        <v>0.44</v>
      </c>
      <c r="Q201" s="54">
        <v>8.44</v>
      </c>
      <c r="R201" s="54" t="s">
        <v>1381</v>
      </c>
      <c r="S201" s="54" t="s">
        <v>915</v>
      </c>
      <c r="T201" s="54">
        <v>15</v>
      </c>
      <c r="U201" s="54">
        <v>0.46</v>
      </c>
      <c r="V201" s="54">
        <v>6.87</v>
      </c>
      <c r="W201" s="54" t="s">
        <v>1382</v>
      </c>
      <c r="X201" s="54" t="s">
        <v>912</v>
      </c>
      <c r="Y201" s="54">
        <v>8</v>
      </c>
      <c r="Z201" s="54">
        <v>0.37</v>
      </c>
      <c r="AA201" s="54">
        <v>2.91</v>
      </c>
      <c r="AB201" s="54" t="s">
        <v>1383</v>
      </c>
      <c r="AC201" s="54" t="s">
        <v>914</v>
      </c>
      <c r="AD201" s="54">
        <v>24</v>
      </c>
      <c r="AE201" s="54">
        <v>0.54</v>
      </c>
      <c r="AF201" s="54">
        <v>13</v>
      </c>
      <c r="AG201" s="54" t="s">
        <v>1383</v>
      </c>
    </row>
    <row r="202" spans="1:33" x14ac:dyDescent="0.25">
      <c r="A202" s="54" t="str">
        <f t="shared" si="7"/>
        <v>4961</v>
      </c>
      <c r="B202" s="54" t="s">
        <v>1380</v>
      </c>
      <c r="C202" s="54" t="s">
        <v>1220</v>
      </c>
      <c r="D202" s="54">
        <f t="shared" si="8"/>
        <v>44</v>
      </c>
      <c r="E202" s="54">
        <v>66</v>
      </c>
      <c r="F202" s="54">
        <v>43.63</v>
      </c>
      <c r="G202" s="54">
        <v>28.8</v>
      </c>
      <c r="H202" s="54">
        <v>44</v>
      </c>
      <c r="I202" s="54">
        <v>0</v>
      </c>
      <c r="J202" s="54">
        <v>0</v>
      </c>
      <c r="K202" s="54">
        <v>1</v>
      </c>
      <c r="L202" s="54">
        <v>0</v>
      </c>
      <c r="M202" s="54">
        <v>0</v>
      </c>
      <c r="N202" s="54" t="s">
        <v>913</v>
      </c>
      <c r="O202" s="54">
        <v>19</v>
      </c>
      <c r="P202" s="54">
        <v>0.41</v>
      </c>
      <c r="Q202" s="54">
        <v>7.68</v>
      </c>
      <c r="R202" s="54" t="s">
        <v>1381</v>
      </c>
      <c r="S202" s="54" t="s">
        <v>915</v>
      </c>
      <c r="T202" s="54">
        <v>15</v>
      </c>
      <c r="U202" s="54">
        <v>0.41</v>
      </c>
      <c r="V202" s="54">
        <v>6.11</v>
      </c>
      <c r="W202" s="54" t="s">
        <v>1382</v>
      </c>
      <c r="X202" s="54" t="s">
        <v>912</v>
      </c>
      <c r="Y202" s="54">
        <v>8</v>
      </c>
      <c r="Z202" s="54">
        <v>0.32</v>
      </c>
      <c r="AA202" s="54">
        <v>2.5499999999999998</v>
      </c>
      <c r="AB202" s="54" t="s">
        <v>1383</v>
      </c>
      <c r="AC202" s="54" t="s">
        <v>914</v>
      </c>
      <c r="AD202" s="54">
        <v>24</v>
      </c>
      <c r="AE202" s="54">
        <v>0.52</v>
      </c>
      <c r="AF202" s="54">
        <v>12.45</v>
      </c>
      <c r="AG202" s="54" t="s">
        <v>1383</v>
      </c>
    </row>
    <row r="203" spans="1:33" x14ac:dyDescent="0.25">
      <c r="A203" s="54" t="str">
        <f t="shared" si="7"/>
        <v>5001</v>
      </c>
      <c r="B203" s="54" t="s">
        <v>1380</v>
      </c>
      <c r="C203" s="54" t="s">
        <v>1221</v>
      </c>
      <c r="D203" s="54">
        <f t="shared" si="8"/>
        <v>128</v>
      </c>
      <c r="E203" s="54">
        <v>66</v>
      </c>
      <c r="F203" s="54">
        <v>45.75</v>
      </c>
      <c r="G203" s="54">
        <v>30.2</v>
      </c>
      <c r="H203" s="54">
        <v>123</v>
      </c>
      <c r="I203" s="54">
        <v>5</v>
      </c>
      <c r="J203" s="54">
        <v>0</v>
      </c>
      <c r="K203" s="54">
        <v>0.96</v>
      </c>
      <c r="L203" s="54">
        <v>0.04</v>
      </c>
      <c r="M203" s="54">
        <v>0</v>
      </c>
      <c r="N203" s="54" t="s">
        <v>913</v>
      </c>
      <c r="O203" s="54">
        <v>19</v>
      </c>
      <c r="P203" s="54">
        <v>0.44</v>
      </c>
      <c r="Q203" s="54">
        <v>8.39</v>
      </c>
      <c r="R203" s="54" t="s">
        <v>1381</v>
      </c>
      <c r="S203" s="54" t="s">
        <v>915</v>
      </c>
      <c r="T203" s="54">
        <v>15</v>
      </c>
      <c r="U203" s="54">
        <v>0.43</v>
      </c>
      <c r="V203" s="54">
        <v>6.52</v>
      </c>
      <c r="W203" s="54" t="s">
        <v>1382</v>
      </c>
      <c r="X203" s="54" t="s">
        <v>912</v>
      </c>
      <c r="Y203" s="54">
        <v>8</v>
      </c>
      <c r="Z203" s="54">
        <v>0.37</v>
      </c>
      <c r="AA203" s="54">
        <v>2.95</v>
      </c>
      <c r="AB203" s="54" t="s">
        <v>1383</v>
      </c>
      <c r="AC203" s="54" t="s">
        <v>914</v>
      </c>
      <c r="AD203" s="54">
        <v>24</v>
      </c>
      <c r="AE203" s="54">
        <v>0.51</v>
      </c>
      <c r="AF203" s="54">
        <v>12.34</v>
      </c>
      <c r="AG203" s="54" t="s">
        <v>1383</v>
      </c>
    </row>
    <row r="204" spans="1:33" x14ac:dyDescent="0.25">
      <c r="A204" s="54" t="str">
        <f t="shared" si="7"/>
        <v>5003</v>
      </c>
      <c r="B204" s="54" t="s">
        <v>1380</v>
      </c>
      <c r="C204" s="54" t="s">
        <v>1278</v>
      </c>
      <c r="D204" s="54">
        <f t="shared" si="8"/>
        <v>185</v>
      </c>
      <c r="E204" s="54">
        <v>66</v>
      </c>
      <c r="F204" s="54">
        <v>43.48</v>
      </c>
      <c r="G204" s="54">
        <v>28.7</v>
      </c>
      <c r="H204" s="54">
        <v>179</v>
      </c>
      <c r="I204" s="54">
        <v>6</v>
      </c>
      <c r="J204" s="54">
        <v>0</v>
      </c>
      <c r="K204" s="54">
        <v>0.97</v>
      </c>
      <c r="L204" s="54">
        <v>0.03</v>
      </c>
      <c r="M204" s="54">
        <v>0</v>
      </c>
      <c r="N204" s="54" t="s">
        <v>913</v>
      </c>
      <c r="O204" s="54">
        <v>19</v>
      </c>
      <c r="P204" s="54">
        <v>0.41</v>
      </c>
      <c r="Q204" s="54">
        <v>7.72</v>
      </c>
      <c r="R204" s="54" t="s">
        <v>1381</v>
      </c>
      <c r="S204" s="54" t="s">
        <v>915</v>
      </c>
      <c r="T204" s="54">
        <v>15</v>
      </c>
      <c r="U204" s="54">
        <v>0.42</v>
      </c>
      <c r="V204" s="54">
        <v>6.37</v>
      </c>
      <c r="W204" s="54" t="s">
        <v>1382</v>
      </c>
      <c r="X204" s="54" t="s">
        <v>912</v>
      </c>
      <c r="Y204" s="54">
        <v>8</v>
      </c>
      <c r="Z204" s="54">
        <v>0.32</v>
      </c>
      <c r="AA204" s="54">
        <v>2.56</v>
      </c>
      <c r="AB204" s="54" t="s">
        <v>1383</v>
      </c>
      <c r="AC204" s="54" t="s">
        <v>914</v>
      </c>
      <c r="AD204" s="54">
        <v>24</v>
      </c>
      <c r="AE204" s="54">
        <v>0.5</v>
      </c>
      <c r="AF204" s="54">
        <v>12.05</v>
      </c>
      <c r="AG204" s="54" t="s">
        <v>1383</v>
      </c>
    </row>
    <row r="205" spans="1:33" x14ac:dyDescent="0.25">
      <c r="A205" s="54" t="str">
        <f t="shared" si="7"/>
        <v>5005</v>
      </c>
      <c r="B205" s="54" t="s">
        <v>1380</v>
      </c>
      <c r="C205" s="54" t="s">
        <v>1222</v>
      </c>
      <c r="D205" s="54">
        <f t="shared" si="8"/>
        <v>177</v>
      </c>
      <c r="E205" s="54">
        <v>66</v>
      </c>
      <c r="F205" s="54">
        <v>47.69</v>
      </c>
      <c r="G205" s="54">
        <v>31.47</v>
      </c>
      <c r="H205" s="54">
        <v>167</v>
      </c>
      <c r="I205" s="54">
        <v>10</v>
      </c>
      <c r="J205" s="54">
        <v>0</v>
      </c>
      <c r="K205" s="54">
        <v>0.94</v>
      </c>
      <c r="L205" s="54">
        <v>0.06</v>
      </c>
      <c r="M205" s="54">
        <v>0</v>
      </c>
      <c r="N205" s="54" t="s">
        <v>913</v>
      </c>
      <c r="O205" s="54">
        <v>19</v>
      </c>
      <c r="P205" s="54">
        <v>0.46</v>
      </c>
      <c r="Q205" s="54">
        <v>8.69</v>
      </c>
      <c r="R205" s="54" t="s">
        <v>1381</v>
      </c>
      <c r="S205" s="54" t="s">
        <v>915</v>
      </c>
      <c r="T205" s="54">
        <v>15</v>
      </c>
      <c r="U205" s="54">
        <v>0.47</v>
      </c>
      <c r="V205" s="54">
        <v>7.08</v>
      </c>
      <c r="W205" s="54" t="s">
        <v>1382</v>
      </c>
      <c r="X205" s="54" t="s">
        <v>912</v>
      </c>
      <c r="Y205" s="54">
        <v>8</v>
      </c>
      <c r="Z205" s="54">
        <v>0.38</v>
      </c>
      <c r="AA205" s="54">
        <v>3.02</v>
      </c>
      <c r="AB205" s="54" t="s">
        <v>1383</v>
      </c>
      <c r="AC205" s="54" t="s">
        <v>914</v>
      </c>
      <c r="AD205" s="54">
        <v>24</v>
      </c>
      <c r="AE205" s="54">
        <v>0.53</v>
      </c>
      <c r="AF205" s="54">
        <v>12.68</v>
      </c>
      <c r="AG205" s="54" t="s">
        <v>1383</v>
      </c>
    </row>
    <row r="206" spans="1:33" x14ac:dyDescent="0.25">
      <c r="A206" s="54" t="str">
        <f t="shared" si="7"/>
        <v>5007</v>
      </c>
      <c r="B206" s="54" t="s">
        <v>1380</v>
      </c>
      <c r="C206" s="54" t="s">
        <v>1223</v>
      </c>
      <c r="D206" s="54">
        <f t="shared" si="8"/>
        <v>42</v>
      </c>
      <c r="E206" s="54">
        <v>66</v>
      </c>
      <c r="F206" s="54">
        <v>47.22</v>
      </c>
      <c r="G206" s="54">
        <v>31.17</v>
      </c>
      <c r="H206" s="54">
        <v>40</v>
      </c>
      <c r="I206" s="54">
        <v>2</v>
      </c>
      <c r="J206" s="54">
        <v>0</v>
      </c>
      <c r="K206" s="54">
        <v>0.95</v>
      </c>
      <c r="L206" s="54">
        <v>0.05</v>
      </c>
      <c r="M206" s="54">
        <v>0</v>
      </c>
      <c r="N206" s="54" t="s">
        <v>913</v>
      </c>
      <c r="O206" s="54">
        <v>19</v>
      </c>
      <c r="P206" s="54">
        <v>0.44</v>
      </c>
      <c r="Q206" s="54">
        <v>8.2899999999999991</v>
      </c>
      <c r="R206" s="54" t="s">
        <v>1381</v>
      </c>
      <c r="S206" s="54" t="s">
        <v>915</v>
      </c>
      <c r="T206" s="54">
        <v>15</v>
      </c>
      <c r="U206" s="54">
        <v>0.49</v>
      </c>
      <c r="V206" s="54">
        <v>7.33</v>
      </c>
      <c r="W206" s="54" t="s">
        <v>1382</v>
      </c>
      <c r="X206" s="54" t="s">
        <v>912</v>
      </c>
      <c r="Y206" s="54">
        <v>8</v>
      </c>
      <c r="Z206" s="54">
        <v>0.39</v>
      </c>
      <c r="AA206" s="54">
        <v>3.07</v>
      </c>
      <c r="AB206" s="54" t="s">
        <v>1383</v>
      </c>
      <c r="AC206" s="54" t="s">
        <v>914</v>
      </c>
      <c r="AD206" s="54">
        <v>24</v>
      </c>
      <c r="AE206" s="54">
        <v>0.52</v>
      </c>
      <c r="AF206" s="54">
        <v>12.48</v>
      </c>
      <c r="AG206" s="54" t="s">
        <v>1383</v>
      </c>
    </row>
    <row r="207" spans="1:33" x14ac:dyDescent="0.25">
      <c r="A207" s="54" t="str">
        <f t="shared" si="7"/>
        <v>5008</v>
      </c>
      <c r="B207" s="54" t="s">
        <v>1380</v>
      </c>
      <c r="C207" s="54" t="s">
        <v>1224</v>
      </c>
      <c r="D207" s="54">
        <f t="shared" si="8"/>
        <v>18</v>
      </c>
      <c r="E207" s="54">
        <v>66</v>
      </c>
      <c r="F207" s="54">
        <v>56.31</v>
      </c>
      <c r="G207" s="54">
        <v>37.17</v>
      </c>
      <c r="H207" s="54">
        <v>15</v>
      </c>
      <c r="I207" s="54">
        <v>3</v>
      </c>
      <c r="J207" s="54">
        <v>0</v>
      </c>
      <c r="K207" s="54">
        <v>0.83</v>
      </c>
      <c r="L207" s="54">
        <v>0.17</v>
      </c>
      <c r="M207" s="54">
        <v>0</v>
      </c>
      <c r="N207" s="54" t="s">
        <v>913</v>
      </c>
      <c r="O207" s="54">
        <v>19</v>
      </c>
      <c r="P207" s="54">
        <v>0.54</v>
      </c>
      <c r="Q207" s="54">
        <v>10.220000000000001</v>
      </c>
      <c r="R207" s="54" t="s">
        <v>1381</v>
      </c>
      <c r="S207" s="54" t="s">
        <v>915</v>
      </c>
      <c r="T207" s="54">
        <v>15</v>
      </c>
      <c r="U207" s="54">
        <v>0.56999999999999995</v>
      </c>
      <c r="V207" s="54">
        <v>8.56</v>
      </c>
      <c r="W207" s="54" t="s">
        <v>1382</v>
      </c>
      <c r="X207" s="54" t="s">
        <v>912</v>
      </c>
      <c r="Y207" s="54">
        <v>8</v>
      </c>
      <c r="Z207" s="54">
        <v>0.38</v>
      </c>
      <c r="AA207" s="54">
        <v>3.06</v>
      </c>
      <c r="AB207" s="54" t="s">
        <v>1383</v>
      </c>
      <c r="AC207" s="54" t="s">
        <v>914</v>
      </c>
      <c r="AD207" s="54">
        <v>24</v>
      </c>
      <c r="AE207" s="54">
        <v>0.64</v>
      </c>
      <c r="AF207" s="54">
        <v>15.33</v>
      </c>
      <c r="AG207" s="54" t="s">
        <v>1383</v>
      </c>
    </row>
    <row r="208" spans="1:33" x14ac:dyDescent="0.25">
      <c r="A208" s="54" t="str">
        <f t="shared" si="7"/>
        <v>5021</v>
      </c>
      <c r="B208" s="54" t="s">
        <v>1380</v>
      </c>
      <c r="C208" s="54" t="s">
        <v>1225</v>
      </c>
      <c r="D208" s="54">
        <f t="shared" si="8"/>
        <v>154</v>
      </c>
      <c r="E208" s="54">
        <v>66</v>
      </c>
      <c r="F208" s="54">
        <v>45.4</v>
      </c>
      <c r="G208" s="54">
        <v>29.96</v>
      </c>
      <c r="H208" s="54">
        <v>144</v>
      </c>
      <c r="I208" s="54">
        <v>10</v>
      </c>
      <c r="J208" s="54">
        <v>0</v>
      </c>
      <c r="K208" s="54">
        <v>0.94</v>
      </c>
      <c r="L208" s="54">
        <v>0.06</v>
      </c>
      <c r="M208" s="54">
        <v>0</v>
      </c>
      <c r="N208" s="54" t="s">
        <v>913</v>
      </c>
      <c r="O208" s="54">
        <v>19</v>
      </c>
      <c r="P208" s="54">
        <v>0.43</v>
      </c>
      <c r="Q208" s="54">
        <v>8.2200000000000006</v>
      </c>
      <c r="R208" s="54" t="s">
        <v>1381</v>
      </c>
      <c r="S208" s="54" t="s">
        <v>915</v>
      </c>
      <c r="T208" s="54">
        <v>15</v>
      </c>
      <c r="U208" s="54">
        <v>0.43</v>
      </c>
      <c r="V208" s="54">
        <v>6.43</v>
      </c>
      <c r="W208" s="54" t="s">
        <v>1382</v>
      </c>
      <c r="X208" s="54" t="s">
        <v>912</v>
      </c>
      <c r="Y208" s="54">
        <v>8</v>
      </c>
      <c r="Z208" s="54">
        <v>0.34</v>
      </c>
      <c r="AA208" s="54">
        <v>2.72</v>
      </c>
      <c r="AB208" s="54" t="s">
        <v>1383</v>
      </c>
      <c r="AC208" s="54" t="s">
        <v>914</v>
      </c>
      <c r="AD208" s="54">
        <v>24</v>
      </c>
      <c r="AE208" s="54">
        <v>0.53</v>
      </c>
      <c r="AF208" s="54">
        <v>12.59</v>
      </c>
      <c r="AG208" s="54" t="s">
        <v>1383</v>
      </c>
    </row>
    <row r="209" spans="1:33" x14ac:dyDescent="0.25">
      <c r="A209" s="54" t="str">
        <f t="shared" si="7"/>
        <v>5022</v>
      </c>
      <c r="B209" s="54" t="s">
        <v>1380</v>
      </c>
      <c r="C209" s="54" t="s">
        <v>1226</v>
      </c>
      <c r="D209" s="54">
        <f t="shared" si="8"/>
        <v>19</v>
      </c>
      <c r="E209" s="54">
        <v>66</v>
      </c>
      <c r="F209" s="54">
        <v>50.72</v>
      </c>
      <c r="G209" s="54">
        <v>33.47</v>
      </c>
      <c r="H209" s="54">
        <v>17</v>
      </c>
      <c r="I209" s="54">
        <v>2</v>
      </c>
      <c r="J209" s="54">
        <v>0</v>
      </c>
      <c r="K209" s="54">
        <v>0.89</v>
      </c>
      <c r="L209" s="54">
        <v>0.11</v>
      </c>
      <c r="M209" s="54">
        <v>0</v>
      </c>
      <c r="N209" s="54" t="s">
        <v>913</v>
      </c>
      <c r="O209" s="54">
        <v>19</v>
      </c>
      <c r="P209" s="54">
        <v>0.48</v>
      </c>
      <c r="Q209" s="54">
        <v>9.16</v>
      </c>
      <c r="R209" s="54" t="s">
        <v>1381</v>
      </c>
      <c r="S209" s="54" t="s">
        <v>915</v>
      </c>
      <c r="T209" s="54">
        <v>15</v>
      </c>
      <c r="U209" s="54">
        <v>0.55000000000000004</v>
      </c>
      <c r="V209" s="54">
        <v>8.2100000000000009</v>
      </c>
      <c r="W209" s="54" t="s">
        <v>1382</v>
      </c>
      <c r="X209" s="54" t="s">
        <v>912</v>
      </c>
      <c r="Y209" s="54">
        <v>8</v>
      </c>
      <c r="Z209" s="54">
        <v>0.34</v>
      </c>
      <c r="AA209" s="54">
        <v>2.74</v>
      </c>
      <c r="AB209" s="54" t="s">
        <v>1383</v>
      </c>
      <c r="AC209" s="54" t="s">
        <v>914</v>
      </c>
      <c r="AD209" s="54">
        <v>24</v>
      </c>
      <c r="AE209" s="54">
        <v>0.56000000000000005</v>
      </c>
      <c r="AF209" s="54">
        <v>13.37</v>
      </c>
      <c r="AG209" s="54" t="s">
        <v>1383</v>
      </c>
    </row>
    <row r="210" spans="1:33" x14ac:dyDescent="0.25">
      <c r="A210" s="54" t="str">
        <f t="shared" si="7"/>
        <v>5025</v>
      </c>
      <c r="B210" s="54" t="s">
        <v>1380</v>
      </c>
      <c r="C210" s="54" t="s">
        <v>1227</v>
      </c>
      <c r="D210" s="54">
        <f t="shared" si="8"/>
        <v>73</v>
      </c>
      <c r="E210" s="54">
        <v>66</v>
      </c>
      <c r="F210" s="54">
        <v>27.48</v>
      </c>
      <c r="G210" s="54">
        <v>18.14</v>
      </c>
      <c r="H210" s="54">
        <v>73</v>
      </c>
      <c r="I210" s="54">
        <v>0</v>
      </c>
      <c r="J210" s="54">
        <v>0</v>
      </c>
      <c r="K210" s="54">
        <v>1</v>
      </c>
      <c r="L210" s="54">
        <v>0</v>
      </c>
      <c r="M210" s="54">
        <v>0</v>
      </c>
      <c r="N210" s="54" t="s">
        <v>913</v>
      </c>
      <c r="O210" s="54">
        <v>19</v>
      </c>
      <c r="P210" s="54">
        <v>0.28999999999999998</v>
      </c>
      <c r="Q210" s="54">
        <v>5.53</v>
      </c>
      <c r="R210" s="54" t="s">
        <v>1381</v>
      </c>
      <c r="S210" s="54" t="s">
        <v>915</v>
      </c>
      <c r="T210" s="54">
        <v>15</v>
      </c>
      <c r="U210" s="54">
        <v>0.26</v>
      </c>
      <c r="V210" s="54">
        <v>3.9</v>
      </c>
      <c r="W210" s="54" t="s">
        <v>1382</v>
      </c>
      <c r="X210" s="54" t="s">
        <v>912</v>
      </c>
      <c r="Y210" s="54">
        <v>8</v>
      </c>
      <c r="Z210" s="54">
        <v>0.17</v>
      </c>
      <c r="AA210" s="54">
        <v>1.34</v>
      </c>
      <c r="AB210" s="54" t="s">
        <v>1383</v>
      </c>
      <c r="AC210" s="54" t="s">
        <v>914</v>
      </c>
      <c r="AD210" s="54">
        <v>24</v>
      </c>
      <c r="AE210" s="54">
        <v>0.31</v>
      </c>
      <c r="AF210" s="54">
        <v>7.36</v>
      </c>
      <c r="AG210" s="54" t="s">
        <v>1383</v>
      </c>
    </row>
    <row r="211" spans="1:33" x14ac:dyDescent="0.25">
      <c r="A211" s="54" t="str">
        <f t="shared" si="7"/>
        <v>5032</v>
      </c>
      <c r="B211" s="54" t="s">
        <v>1380</v>
      </c>
      <c r="C211" s="54" t="s">
        <v>1229</v>
      </c>
      <c r="D211" s="54">
        <f t="shared" si="8"/>
        <v>16</v>
      </c>
      <c r="E211" s="54">
        <v>66</v>
      </c>
      <c r="F211" s="54">
        <v>43.85</v>
      </c>
      <c r="G211" s="54">
        <v>28.94</v>
      </c>
      <c r="H211" s="54">
        <v>16</v>
      </c>
      <c r="I211" s="54">
        <v>0</v>
      </c>
      <c r="J211" s="54">
        <v>0</v>
      </c>
      <c r="K211" s="54">
        <v>1</v>
      </c>
      <c r="L211" s="54">
        <v>0</v>
      </c>
      <c r="M211" s="54">
        <v>0</v>
      </c>
      <c r="N211" s="54" t="s">
        <v>913</v>
      </c>
      <c r="O211" s="54">
        <v>19</v>
      </c>
      <c r="P211" s="54">
        <v>0.4</v>
      </c>
      <c r="Q211" s="54">
        <v>7.63</v>
      </c>
      <c r="R211" s="54" t="s">
        <v>1381</v>
      </c>
      <c r="S211" s="54" t="s">
        <v>915</v>
      </c>
      <c r="T211" s="54">
        <v>15</v>
      </c>
      <c r="U211" s="54">
        <v>0.41</v>
      </c>
      <c r="V211" s="54">
        <v>6.19</v>
      </c>
      <c r="W211" s="54" t="s">
        <v>1382</v>
      </c>
      <c r="X211" s="54" t="s">
        <v>912</v>
      </c>
      <c r="Y211" s="54">
        <v>8</v>
      </c>
      <c r="Z211" s="54">
        <v>0.36</v>
      </c>
      <c r="AA211" s="54">
        <v>2.81</v>
      </c>
      <c r="AB211" s="54" t="s">
        <v>1383</v>
      </c>
      <c r="AC211" s="54" t="s">
        <v>914</v>
      </c>
      <c r="AD211" s="54">
        <v>24</v>
      </c>
      <c r="AE211" s="54">
        <v>0.52</v>
      </c>
      <c r="AF211" s="54">
        <v>12.31</v>
      </c>
      <c r="AG211" s="54" t="s">
        <v>1383</v>
      </c>
    </row>
    <row r="212" spans="1:33" x14ac:dyDescent="0.25">
      <c r="A212" s="54" t="str">
        <f t="shared" si="7"/>
        <v>5041</v>
      </c>
      <c r="B212" s="54" t="s">
        <v>1380</v>
      </c>
      <c r="C212" s="54" t="s">
        <v>1230</v>
      </c>
      <c r="D212" s="54">
        <f t="shared" si="8"/>
        <v>74</v>
      </c>
      <c r="E212" s="54">
        <v>66</v>
      </c>
      <c r="F212" s="54">
        <v>47.52</v>
      </c>
      <c r="G212" s="54">
        <v>31.36</v>
      </c>
      <c r="H212" s="54">
        <v>69</v>
      </c>
      <c r="I212" s="54">
        <v>5</v>
      </c>
      <c r="J212" s="54">
        <v>0</v>
      </c>
      <c r="K212" s="54">
        <v>0.93</v>
      </c>
      <c r="L212" s="54">
        <v>7.0000000000000007E-2</v>
      </c>
      <c r="M212" s="54">
        <v>0</v>
      </c>
      <c r="N212" s="54" t="s">
        <v>913</v>
      </c>
      <c r="O212" s="54">
        <v>19</v>
      </c>
      <c r="P212" s="54">
        <v>0.46</v>
      </c>
      <c r="Q212" s="54">
        <v>8.6999999999999993</v>
      </c>
      <c r="R212" s="54" t="s">
        <v>1381</v>
      </c>
      <c r="S212" s="54" t="s">
        <v>915</v>
      </c>
      <c r="T212" s="54">
        <v>15</v>
      </c>
      <c r="U212" s="54">
        <v>0.46</v>
      </c>
      <c r="V212" s="54">
        <v>6.93</v>
      </c>
      <c r="W212" s="54" t="s">
        <v>1382</v>
      </c>
      <c r="X212" s="54" t="s">
        <v>912</v>
      </c>
      <c r="Y212" s="54">
        <v>8</v>
      </c>
      <c r="Z212" s="54">
        <v>0.37</v>
      </c>
      <c r="AA212" s="54">
        <v>2.92</v>
      </c>
      <c r="AB212" s="54" t="s">
        <v>1383</v>
      </c>
      <c r="AC212" s="54" t="s">
        <v>914</v>
      </c>
      <c r="AD212" s="54">
        <v>24</v>
      </c>
      <c r="AE212" s="54">
        <v>0.53</v>
      </c>
      <c r="AF212" s="54">
        <v>12.81</v>
      </c>
      <c r="AG212" s="54" t="s">
        <v>1383</v>
      </c>
    </row>
    <row r="213" spans="1:33" x14ac:dyDescent="0.25">
      <c r="A213" s="54" t="str">
        <f t="shared" si="7"/>
        <v>5043</v>
      </c>
      <c r="B213" s="54" t="s">
        <v>1380</v>
      </c>
      <c r="C213" s="54" t="s">
        <v>1231</v>
      </c>
      <c r="D213" s="54">
        <f t="shared" si="8"/>
        <v>36</v>
      </c>
      <c r="E213" s="54">
        <v>66</v>
      </c>
      <c r="F213" s="54">
        <v>48.57</v>
      </c>
      <c r="G213" s="54">
        <v>32.06</v>
      </c>
      <c r="H213" s="54">
        <v>33</v>
      </c>
      <c r="I213" s="54">
        <v>3</v>
      </c>
      <c r="J213" s="54">
        <v>0</v>
      </c>
      <c r="K213" s="54">
        <v>0.92</v>
      </c>
      <c r="L213" s="54">
        <v>0.08</v>
      </c>
      <c r="M213" s="54">
        <v>0</v>
      </c>
      <c r="N213" s="54" t="s">
        <v>913</v>
      </c>
      <c r="O213" s="54">
        <v>19</v>
      </c>
      <c r="P213" s="54">
        <v>0.46</v>
      </c>
      <c r="Q213" s="54">
        <v>8.75</v>
      </c>
      <c r="R213" s="54" t="s">
        <v>1381</v>
      </c>
      <c r="S213" s="54" t="s">
        <v>915</v>
      </c>
      <c r="T213" s="54">
        <v>15</v>
      </c>
      <c r="U213" s="54">
        <v>0.46</v>
      </c>
      <c r="V213" s="54">
        <v>6.94</v>
      </c>
      <c r="W213" s="54" t="s">
        <v>1382</v>
      </c>
      <c r="X213" s="54" t="s">
        <v>912</v>
      </c>
      <c r="Y213" s="54">
        <v>8</v>
      </c>
      <c r="Z213" s="54">
        <v>0.4</v>
      </c>
      <c r="AA213" s="54">
        <v>3.17</v>
      </c>
      <c r="AB213" s="54" t="s">
        <v>1383</v>
      </c>
      <c r="AC213" s="54" t="s">
        <v>914</v>
      </c>
      <c r="AD213" s="54">
        <v>24</v>
      </c>
      <c r="AE213" s="54">
        <v>0.55000000000000004</v>
      </c>
      <c r="AF213" s="54">
        <v>13.19</v>
      </c>
      <c r="AG213" s="54" t="s">
        <v>1383</v>
      </c>
    </row>
    <row r="214" spans="1:33" x14ac:dyDescent="0.25">
      <c r="A214" s="54" t="str">
        <f t="shared" si="7"/>
        <v>5044</v>
      </c>
      <c r="B214" s="54" t="s">
        <v>1380</v>
      </c>
      <c r="C214" s="54" t="s">
        <v>1232</v>
      </c>
      <c r="D214" s="54">
        <f t="shared" si="8"/>
        <v>46</v>
      </c>
      <c r="E214" s="54">
        <v>66</v>
      </c>
      <c r="F214" s="54">
        <v>48.65</v>
      </c>
      <c r="G214" s="54">
        <v>32.11</v>
      </c>
      <c r="H214" s="54">
        <v>43</v>
      </c>
      <c r="I214" s="54">
        <v>3</v>
      </c>
      <c r="J214" s="54">
        <v>0</v>
      </c>
      <c r="K214" s="54">
        <v>0.93</v>
      </c>
      <c r="L214" s="54">
        <v>7.0000000000000007E-2</v>
      </c>
      <c r="M214" s="54">
        <v>0</v>
      </c>
      <c r="N214" s="54" t="s">
        <v>913</v>
      </c>
      <c r="O214" s="54">
        <v>19</v>
      </c>
      <c r="P214" s="54">
        <v>0.45</v>
      </c>
      <c r="Q214" s="54">
        <v>8.6300000000000008</v>
      </c>
      <c r="R214" s="54" t="s">
        <v>1381</v>
      </c>
      <c r="S214" s="54" t="s">
        <v>915</v>
      </c>
      <c r="T214" s="54">
        <v>15</v>
      </c>
      <c r="U214" s="54">
        <v>0.49</v>
      </c>
      <c r="V214" s="54">
        <v>7.28</v>
      </c>
      <c r="W214" s="54" t="s">
        <v>1382</v>
      </c>
      <c r="X214" s="54" t="s">
        <v>912</v>
      </c>
      <c r="Y214" s="54">
        <v>8</v>
      </c>
      <c r="Z214" s="54">
        <v>0.42</v>
      </c>
      <c r="AA214" s="54">
        <v>3.3</v>
      </c>
      <c r="AB214" s="54" t="s">
        <v>1383</v>
      </c>
      <c r="AC214" s="54" t="s">
        <v>914</v>
      </c>
      <c r="AD214" s="54">
        <v>24</v>
      </c>
      <c r="AE214" s="54">
        <v>0.54</v>
      </c>
      <c r="AF214" s="54">
        <v>12.89</v>
      </c>
      <c r="AG214" s="54" t="s">
        <v>1383</v>
      </c>
    </row>
    <row r="215" spans="1:33" x14ac:dyDescent="0.25">
      <c r="A215" s="54" t="str">
        <f t="shared" si="7"/>
        <v>5045</v>
      </c>
      <c r="B215" s="54" t="s">
        <v>1380</v>
      </c>
      <c r="C215" s="54" t="s">
        <v>1233</v>
      </c>
      <c r="D215" s="54">
        <f t="shared" si="8"/>
        <v>17</v>
      </c>
      <c r="E215" s="54">
        <v>66</v>
      </c>
      <c r="F215" s="54">
        <v>50.36</v>
      </c>
      <c r="G215" s="54">
        <v>33.24</v>
      </c>
      <c r="H215" s="54">
        <v>16</v>
      </c>
      <c r="I215" s="54">
        <v>1</v>
      </c>
      <c r="J215" s="54">
        <v>0</v>
      </c>
      <c r="K215" s="54">
        <v>0.94</v>
      </c>
      <c r="L215" s="54">
        <v>0.06</v>
      </c>
      <c r="M215" s="54">
        <v>0</v>
      </c>
      <c r="N215" s="54" t="s">
        <v>913</v>
      </c>
      <c r="O215" s="54">
        <v>19</v>
      </c>
      <c r="P215" s="54">
        <v>0.46</v>
      </c>
      <c r="Q215" s="54">
        <v>8.65</v>
      </c>
      <c r="R215" s="54" t="s">
        <v>1381</v>
      </c>
      <c r="S215" s="54" t="s">
        <v>915</v>
      </c>
      <c r="T215" s="54">
        <v>15</v>
      </c>
      <c r="U215" s="54">
        <v>0.5</v>
      </c>
      <c r="V215" s="54">
        <v>7.47</v>
      </c>
      <c r="W215" s="54" t="s">
        <v>1382</v>
      </c>
      <c r="X215" s="54" t="s">
        <v>912</v>
      </c>
      <c r="Y215" s="54">
        <v>8</v>
      </c>
      <c r="Z215" s="54">
        <v>0.39</v>
      </c>
      <c r="AA215" s="54">
        <v>3.12</v>
      </c>
      <c r="AB215" s="54" t="s">
        <v>1383</v>
      </c>
      <c r="AC215" s="54" t="s">
        <v>914</v>
      </c>
      <c r="AD215" s="54">
        <v>24</v>
      </c>
      <c r="AE215" s="54">
        <v>0.57999999999999996</v>
      </c>
      <c r="AF215" s="54">
        <v>14</v>
      </c>
      <c r="AG215" s="54" t="s">
        <v>1383</v>
      </c>
    </row>
    <row r="216" spans="1:33" x14ac:dyDescent="0.25">
      <c r="A216" s="54" t="str">
        <f t="shared" si="7"/>
        <v>5046</v>
      </c>
      <c r="B216" s="54" t="s">
        <v>1380</v>
      </c>
      <c r="C216" s="54" t="s">
        <v>1234</v>
      </c>
      <c r="D216" s="54">
        <f t="shared" si="8"/>
        <v>20</v>
      </c>
      <c r="E216" s="54">
        <v>66</v>
      </c>
      <c r="F216" s="54">
        <v>49.32</v>
      </c>
      <c r="G216" s="54">
        <v>32.549999999999997</v>
      </c>
      <c r="H216" s="54">
        <v>19</v>
      </c>
      <c r="I216" s="54">
        <v>1</v>
      </c>
      <c r="J216" s="54">
        <v>0</v>
      </c>
      <c r="K216" s="54">
        <v>0.95</v>
      </c>
      <c r="L216" s="54">
        <v>0.05</v>
      </c>
      <c r="M216" s="54">
        <v>0</v>
      </c>
      <c r="N216" s="54" t="s">
        <v>913</v>
      </c>
      <c r="O216" s="54">
        <v>19</v>
      </c>
      <c r="P216" s="54">
        <v>0.47</v>
      </c>
      <c r="Q216" s="54">
        <v>8.9</v>
      </c>
      <c r="R216" s="54" t="s">
        <v>1381</v>
      </c>
      <c r="S216" s="54" t="s">
        <v>915</v>
      </c>
      <c r="T216" s="54">
        <v>15</v>
      </c>
      <c r="U216" s="54">
        <v>0.47</v>
      </c>
      <c r="V216" s="54">
        <v>7.05</v>
      </c>
      <c r="W216" s="54" t="s">
        <v>1382</v>
      </c>
      <c r="X216" s="54" t="s">
        <v>912</v>
      </c>
      <c r="Y216" s="54">
        <v>8</v>
      </c>
      <c r="Z216" s="54">
        <v>0.3</v>
      </c>
      <c r="AA216" s="54">
        <v>2.4</v>
      </c>
      <c r="AB216" s="54" t="s">
        <v>1383</v>
      </c>
      <c r="AC216" s="54" t="s">
        <v>914</v>
      </c>
      <c r="AD216" s="54">
        <v>24</v>
      </c>
      <c r="AE216" s="54">
        <v>0.59</v>
      </c>
      <c r="AF216" s="54">
        <v>14.2</v>
      </c>
      <c r="AG216" s="54" t="s">
        <v>1383</v>
      </c>
    </row>
    <row r="217" spans="1:33" x14ac:dyDescent="0.25">
      <c r="A217" s="54" t="str">
        <f t="shared" si="7"/>
        <v>5047</v>
      </c>
      <c r="B217" s="54" t="s">
        <v>1380</v>
      </c>
      <c r="C217" s="54" t="s">
        <v>1235</v>
      </c>
      <c r="D217" s="54">
        <f t="shared" si="8"/>
        <v>41</v>
      </c>
      <c r="E217" s="54">
        <v>66</v>
      </c>
      <c r="F217" s="54">
        <v>48.97</v>
      </c>
      <c r="G217" s="54">
        <v>32.32</v>
      </c>
      <c r="H217" s="54">
        <v>39</v>
      </c>
      <c r="I217" s="54">
        <v>2</v>
      </c>
      <c r="J217" s="54">
        <v>0</v>
      </c>
      <c r="K217" s="54">
        <v>0.95</v>
      </c>
      <c r="L217" s="54">
        <v>0.05</v>
      </c>
      <c r="M217" s="54">
        <v>0</v>
      </c>
      <c r="N217" s="54" t="s">
        <v>913</v>
      </c>
      <c r="O217" s="54">
        <v>19</v>
      </c>
      <c r="P217" s="54">
        <v>0.47</v>
      </c>
      <c r="Q217" s="54">
        <v>9</v>
      </c>
      <c r="R217" s="54" t="s">
        <v>1381</v>
      </c>
      <c r="S217" s="54" t="s">
        <v>915</v>
      </c>
      <c r="T217" s="54">
        <v>15</v>
      </c>
      <c r="U217" s="54">
        <v>0.45</v>
      </c>
      <c r="V217" s="54">
        <v>6.76</v>
      </c>
      <c r="W217" s="54" t="s">
        <v>1382</v>
      </c>
      <c r="X217" s="54" t="s">
        <v>912</v>
      </c>
      <c r="Y217" s="54">
        <v>8</v>
      </c>
      <c r="Z217" s="54">
        <v>0.41</v>
      </c>
      <c r="AA217" s="54">
        <v>3.27</v>
      </c>
      <c r="AB217" s="54" t="s">
        <v>1383</v>
      </c>
      <c r="AC217" s="54" t="s">
        <v>914</v>
      </c>
      <c r="AD217" s="54">
        <v>24</v>
      </c>
      <c r="AE217" s="54">
        <v>0.55000000000000004</v>
      </c>
      <c r="AF217" s="54">
        <v>13.29</v>
      </c>
      <c r="AG217" s="54" t="s">
        <v>1383</v>
      </c>
    </row>
    <row r="218" spans="1:33" x14ac:dyDescent="0.25">
      <c r="A218" s="54" t="str">
        <f t="shared" si="7"/>
        <v>5048</v>
      </c>
      <c r="B218" s="54" t="s">
        <v>1380</v>
      </c>
      <c r="C218" s="54" t="s">
        <v>1236</v>
      </c>
      <c r="D218" s="54">
        <f t="shared" si="8"/>
        <v>67</v>
      </c>
      <c r="E218" s="54">
        <v>66</v>
      </c>
      <c r="F218" s="54">
        <v>56.17</v>
      </c>
      <c r="G218" s="54">
        <v>37.07</v>
      </c>
      <c r="H218" s="54">
        <v>58</v>
      </c>
      <c r="I218" s="54">
        <v>9</v>
      </c>
      <c r="J218" s="54">
        <v>0</v>
      </c>
      <c r="K218" s="54">
        <v>0.87</v>
      </c>
      <c r="L218" s="54">
        <v>0.13</v>
      </c>
      <c r="M218" s="54">
        <v>0</v>
      </c>
      <c r="N218" s="54" t="s">
        <v>913</v>
      </c>
      <c r="O218" s="54">
        <v>19</v>
      </c>
      <c r="P218" s="54">
        <v>0.55000000000000004</v>
      </c>
      <c r="Q218" s="54">
        <v>10.37</v>
      </c>
      <c r="R218" s="54" t="s">
        <v>1381</v>
      </c>
      <c r="S218" s="54" t="s">
        <v>915</v>
      </c>
      <c r="T218" s="54">
        <v>15</v>
      </c>
      <c r="U218" s="54">
        <v>0.55000000000000004</v>
      </c>
      <c r="V218" s="54">
        <v>8.24</v>
      </c>
      <c r="W218" s="54" t="s">
        <v>1382</v>
      </c>
      <c r="X218" s="54" t="s">
        <v>912</v>
      </c>
      <c r="Y218" s="54">
        <v>8</v>
      </c>
      <c r="Z218" s="54">
        <v>0.47</v>
      </c>
      <c r="AA218" s="54">
        <v>3.73</v>
      </c>
      <c r="AB218" s="54" t="s">
        <v>1383</v>
      </c>
      <c r="AC218" s="54" t="s">
        <v>914</v>
      </c>
      <c r="AD218" s="54">
        <v>24</v>
      </c>
      <c r="AE218" s="54">
        <v>0.61</v>
      </c>
      <c r="AF218" s="54">
        <v>14.73</v>
      </c>
      <c r="AG218" s="54" t="s">
        <v>1383</v>
      </c>
    </row>
    <row r="219" spans="1:33" x14ac:dyDescent="0.25">
      <c r="A219" s="54" t="str">
        <f t="shared" si="7"/>
        <v>5049</v>
      </c>
      <c r="B219" s="54" t="s">
        <v>1380</v>
      </c>
      <c r="C219" s="54" t="s">
        <v>1237</v>
      </c>
      <c r="D219" s="54">
        <f t="shared" si="8"/>
        <v>74</v>
      </c>
      <c r="E219" s="54">
        <v>66</v>
      </c>
      <c r="F219" s="54">
        <v>54.01</v>
      </c>
      <c r="G219" s="54">
        <v>35.65</v>
      </c>
      <c r="H219" s="54">
        <v>65</v>
      </c>
      <c r="I219" s="54">
        <v>9</v>
      </c>
      <c r="J219" s="54">
        <v>0</v>
      </c>
      <c r="K219" s="54">
        <v>0.88</v>
      </c>
      <c r="L219" s="54">
        <v>0.12</v>
      </c>
      <c r="M219" s="54">
        <v>0</v>
      </c>
      <c r="N219" s="54" t="s">
        <v>913</v>
      </c>
      <c r="O219" s="54">
        <v>19</v>
      </c>
      <c r="P219" s="54">
        <v>0.48</v>
      </c>
      <c r="Q219" s="54">
        <v>9.1199999999999992</v>
      </c>
      <c r="R219" s="54" t="s">
        <v>1381</v>
      </c>
      <c r="S219" s="54" t="s">
        <v>915</v>
      </c>
      <c r="T219" s="54">
        <v>15</v>
      </c>
      <c r="U219" s="54">
        <v>0.55000000000000004</v>
      </c>
      <c r="V219" s="54">
        <v>8.24</v>
      </c>
      <c r="W219" s="54" t="s">
        <v>1382</v>
      </c>
      <c r="X219" s="54" t="s">
        <v>912</v>
      </c>
      <c r="Y219" s="54">
        <v>8</v>
      </c>
      <c r="Z219" s="54">
        <v>0.45</v>
      </c>
      <c r="AA219" s="54">
        <v>3.61</v>
      </c>
      <c r="AB219" s="54" t="s">
        <v>1383</v>
      </c>
      <c r="AC219" s="54" t="s">
        <v>914</v>
      </c>
      <c r="AD219" s="54">
        <v>24</v>
      </c>
      <c r="AE219" s="54">
        <v>0.61</v>
      </c>
      <c r="AF219" s="54">
        <v>14.68</v>
      </c>
      <c r="AG219" s="54" t="s">
        <v>1383</v>
      </c>
    </row>
    <row r="220" spans="1:33" x14ac:dyDescent="0.25">
      <c r="A220" s="54" t="str">
        <f t="shared" si="7"/>
        <v>5051</v>
      </c>
      <c r="B220" s="54" t="s">
        <v>1380</v>
      </c>
      <c r="C220" s="54" t="s">
        <v>1238</v>
      </c>
      <c r="D220" s="54">
        <f t="shared" si="8"/>
        <v>220</v>
      </c>
      <c r="E220" s="54">
        <v>66</v>
      </c>
      <c r="F220" s="54">
        <v>44.6</v>
      </c>
      <c r="G220" s="54">
        <v>29.44</v>
      </c>
      <c r="H220" s="54">
        <v>209</v>
      </c>
      <c r="I220" s="54">
        <v>11</v>
      </c>
      <c r="J220" s="54">
        <v>0</v>
      </c>
      <c r="K220" s="54">
        <v>0.95</v>
      </c>
      <c r="L220" s="54">
        <v>0.05</v>
      </c>
      <c r="M220" s="54">
        <v>0</v>
      </c>
      <c r="N220" s="54" t="s">
        <v>913</v>
      </c>
      <c r="O220" s="54">
        <v>19</v>
      </c>
      <c r="P220" s="54">
        <v>0.43</v>
      </c>
      <c r="Q220" s="54">
        <v>8.1199999999999992</v>
      </c>
      <c r="R220" s="54" t="s">
        <v>1381</v>
      </c>
      <c r="S220" s="54" t="s">
        <v>915</v>
      </c>
      <c r="T220" s="54">
        <v>15</v>
      </c>
      <c r="U220" s="54">
        <v>0.45</v>
      </c>
      <c r="V220" s="54">
        <v>6.68</v>
      </c>
      <c r="W220" s="54" t="s">
        <v>1382</v>
      </c>
      <c r="X220" s="54" t="s">
        <v>912</v>
      </c>
      <c r="Y220" s="54">
        <v>8</v>
      </c>
      <c r="Z220" s="54">
        <v>0.36</v>
      </c>
      <c r="AA220" s="54">
        <v>2.88</v>
      </c>
      <c r="AB220" s="54" t="s">
        <v>1383</v>
      </c>
      <c r="AC220" s="54" t="s">
        <v>914</v>
      </c>
      <c r="AD220" s="54">
        <v>24</v>
      </c>
      <c r="AE220" s="54">
        <v>0.49</v>
      </c>
      <c r="AF220" s="54">
        <v>11.76</v>
      </c>
      <c r="AG220" s="54" t="s">
        <v>1383</v>
      </c>
    </row>
    <row r="221" spans="1:33" x14ac:dyDescent="0.25">
      <c r="A221" s="54" t="str">
        <f t="shared" si="7"/>
        <v>5054</v>
      </c>
      <c r="B221" s="54" t="s">
        <v>1380</v>
      </c>
      <c r="C221" s="54" t="s">
        <v>1239</v>
      </c>
      <c r="D221" s="54">
        <f t="shared" si="8"/>
        <v>10</v>
      </c>
      <c r="E221" s="54">
        <v>66</v>
      </c>
      <c r="F221" s="54">
        <v>53.64</v>
      </c>
      <c r="G221" s="54">
        <v>35.4</v>
      </c>
      <c r="H221" s="54">
        <v>7</v>
      </c>
      <c r="I221" s="54">
        <v>3</v>
      </c>
      <c r="J221" s="54">
        <v>0</v>
      </c>
      <c r="K221" s="54">
        <v>0.7</v>
      </c>
      <c r="L221" s="54">
        <v>0.3</v>
      </c>
      <c r="M221" s="54">
        <v>0</v>
      </c>
      <c r="N221" s="54" t="s">
        <v>913</v>
      </c>
      <c r="O221" s="54">
        <v>19</v>
      </c>
      <c r="P221" s="54">
        <v>0.52</v>
      </c>
      <c r="Q221" s="54">
        <v>9.9</v>
      </c>
      <c r="R221" s="54" t="s">
        <v>1381</v>
      </c>
      <c r="S221" s="54" t="s">
        <v>915</v>
      </c>
      <c r="T221" s="54">
        <v>15</v>
      </c>
      <c r="U221" s="54">
        <v>0.51</v>
      </c>
      <c r="V221" s="54">
        <v>7.6</v>
      </c>
      <c r="W221" s="54" t="s">
        <v>1382</v>
      </c>
      <c r="X221" s="54" t="s">
        <v>912</v>
      </c>
      <c r="Y221" s="54">
        <v>8</v>
      </c>
      <c r="Z221" s="54">
        <v>0.32</v>
      </c>
      <c r="AA221" s="54">
        <v>2.5</v>
      </c>
      <c r="AB221" s="54" t="s">
        <v>1383</v>
      </c>
      <c r="AC221" s="54" t="s">
        <v>914</v>
      </c>
      <c r="AD221" s="54">
        <v>24</v>
      </c>
      <c r="AE221" s="54">
        <v>0.64</v>
      </c>
      <c r="AF221" s="54">
        <v>15.4</v>
      </c>
      <c r="AG221" s="54" t="s">
        <v>1383</v>
      </c>
    </row>
    <row r="222" spans="1:33" x14ac:dyDescent="0.25">
      <c r="A222" s="54" t="str">
        <f t="shared" si="7"/>
        <v>5061</v>
      </c>
      <c r="B222" s="54" t="s">
        <v>1380</v>
      </c>
      <c r="C222" s="54" t="s">
        <v>1240</v>
      </c>
      <c r="D222" s="54">
        <f t="shared" si="8"/>
        <v>66</v>
      </c>
      <c r="E222" s="54">
        <v>66</v>
      </c>
      <c r="F222" s="54">
        <v>47.57</v>
      </c>
      <c r="G222" s="54">
        <v>31.39</v>
      </c>
      <c r="H222" s="54">
        <v>59</v>
      </c>
      <c r="I222" s="54">
        <v>7</v>
      </c>
      <c r="J222" s="54">
        <v>0</v>
      </c>
      <c r="K222" s="54">
        <v>0.89</v>
      </c>
      <c r="L222" s="54">
        <v>0.11</v>
      </c>
      <c r="M222" s="54">
        <v>0</v>
      </c>
      <c r="N222" s="54" t="s">
        <v>913</v>
      </c>
      <c r="O222" s="54">
        <v>19</v>
      </c>
      <c r="P222" s="54">
        <v>0.44</v>
      </c>
      <c r="Q222" s="54">
        <v>8.3800000000000008</v>
      </c>
      <c r="R222" s="54" t="s">
        <v>1381</v>
      </c>
      <c r="S222" s="54" t="s">
        <v>915</v>
      </c>
      <c r="T222" s="54">
        <v>15</v>
      </c>
      <c r="U222" s="54">
        <v>0.47</v>
      </c>
      <c r="V222" s="54">
        <v>7</v>
      </c>
      <c r="W222" s="54" t="s">
        <v>1382</v>
      </c>
      <c r="X222" s="54" t="s">
        <v>912</v>
      </c>
      <c r="Y222" s="54">
        <v>8</v>
      </c>
      <c r="Z222" s="54">
        <v>0.39</v>
      </c>
      <c r="AA222" s="54">
        <v>3.11</v>
      </c>
      <c r="AB222" s="54" t="s">
        <v>1383</v>
      </c>
      <c r="AC222" s="54" t="s">
        <v>914</v>
      </c>
      <c r="AD222" s="54">
        <v>24</v>
      </c>
      <c r="AE222" s="54">
        <v>0.54</v>
      </c>
      <c r="AF222" s="54">
        <v>12.91</v>
      </c>
      <c r="AG222" s="54" t="s">
        <v>1383</v>
      </c>
    </row>
    <row r="223" spans="1:33" x14ac:dyDescent="0.25">
      <c r="A223" s="54" t="str">
        <f t="shared" si="7"/>
        <v>5062</v>
      </c>
      <c r="B223" s="54" t="s">
        <v>1380</v>
      </c>
      <c r="C223" s="54" t="s">
        <v>1241</v>
      </c>
      <c r="D223" s="54">
        <f t="shared" si="8"/>
        <v>20</v>
      </c>
      <c r="E223" s="54">
        <v>66</v>
      </c>
      <c r="F223" s="54">
        <v>61.36</v>
      </c>
      <c r="G223" s="54">
        <v>40.5</v>
      </c>
      <c r="H223" s="54">
        <v>15</v>
      </c>
      <c r="I223" s="54">
        <v>5</v>
      </c>
      <c r="J223" s="54">
        <v>0</v>
      </c>
      <c r="K223" s="54">
        <v>0.75</v>
      </c>
      <c r="L223" s="54">
        <v>0.25</v>
      </c>
      <c r="M223" s="54">
        <v>0</v>
      </c>
      <c r="N223" s="54" t="s">
        <v>913</v>
      </c>
      <c r="O223" s="54">
        <v>19</v>
      </c>
      <c r="P223" s="54">
        <v>0.57999999999999996</v>
      </c>
      <c r="Q223" s="54">
        <v>11.1</v>
      </c>
      <c r="R223" s="54" t="s">
        <v>1381</v>
      </c>
      <c r="S223" s="54" t="s">
        <v>915</v>
      </c>
      <c r="T223" s="54">
        <v>15</v>
      </c>
      <c r="U223" s="54">
        <v>0.63</v>
      </c>
      <c r="V223" s="54">
        <v>9.4</v>
      </c>
      <c r="W223" s="54" t="s">
        <v>1382</v>
      </c>
      <c r="X223" s="54" t="s">
        <v>912</v>
      </c>
      <c r="Y223" s="54">
        <v>8</v>
      </c>
      <c r="Z223" s="54">
        <v>0.56999999999999995</v>
      </c>
      <c r="AA223" s="54">
        <v>4.55</v>
      </c>
      <c r="AB223" s="54" t="s">
        <v>1383</v>
      </c>
      <c r="AC223" s="54" t="s">
        <v>914</v>
      </c>
      <c r="AD223" s="54">
        <v>24</v>
      </c>
      <c r="AE223" s="54">
        <v>0.64</v>
      </c>
      <c r="AF223" s="54">
        <v>15.45</v>
      </c>
      <c r="AG223" s="54" t="s">
        <v>1383</v>
      </c>
    </row>
    <row r="224" spans="1:33" x14ac:dyDescent="0.25">
      <c r="A224" s="54" t="str">
        <f t="shared" si="7"/>
        <v>5081</v>
      </c>
      <c r="B224" s="54" t="s">
        <v>1380</v>
      </c>
      <c r="C224" s="54" t="s">
        <v>1242</v>
      </c>
      <c r="D224" s="54">
        <f t="shared" si="8"/>
        <v>53</v>
      </c>
      <c r="E224" s="54">
        <v>66</v>
      </c>
      <c r="F224" s="54">
        <v>47.28</v>
      </c>
      <c r="G224" s="54">
        <v>31.21</v>
      </c>
      <c r="H224" s="54">
        <v>52</v>
      </c>
      <c r="I224" s="54">
        <v>1</v>
      </c>
      <c r="J224" s="54">
        <v>0</v>
      </c>
      <c r="K224" s="54">
        <v>0.98</v>
      </c>
      <c r="L224" s="54">
        <v>0.02</v>
      </c>
      <c r="M224" s="54">
        <v>0</v>
      </c>
      <c r="N224" s="54" t="s">
        <v>913</v>
      </c>
      <c r="O224" s="54">
        <v>19</v>
      </c>
      <c r="P224" s="54">
        <v>0.44</v>
      </c>
      <c r="Q224" s="54">
        <v>8.43</v>
      </c>
      <c r="R224" s="54" t="s">
        <v>1381</v>
      </c>
      <c r="S224" s="54" t="s">
        <v>915</v>
      </c>
      <c r="T224" s="54">
        <v>15</v>
      </c>
      <c r="U224" s="54">
        <v>0.46</v>
      </c>
      <c r="V224" s="54">
        <v>6.91</v>
      </c>
      <c r="W224" s="54" t="s">
        <v>1382</v>
      </c>
      <c r="X224" s="54" t="s">
        <v>912</v>
      </c>
      <c r="Y224" s="54">
        <v>8</v>
      </c>
      <c r="Z224" s="54">
        <v>0.36</v>
      </c>
      <c r="AA224" s="54">
        <v>2.89</v>
      </c>
      <c r="AB224" s="54" t="s">
        <v>1383</v>
      </c>
      <c r="AC224" s="54" t="s">
        <v>914</v>
      </c>
      <c r="AD224" s="54">
        <v>24</v>
      </c>
      <c r="AE224" s="54">
        <v>0.54</v>
      </c>
      <c r="AF224" s="54">
        <v>12.98</v>
      </c>
      <c r="AG224" s="54" t="s">
        <v>1383</v>
      </c>
    </row>
    <row r="225" spans="1:33" x14ac:dyDescent="0.25">
      <c r="A225" s="54" t="str">
        <f t="shared" si="7"/>
        <v>5101</v>
      </c>
      <c r="B225" s="54" t="s">
        <v>1380</v>
      </c>
      <c r="C225" s="54" t="s">
        <v>1243</v>
      </c>
      <c r="D225" s="54">
        <f t="shared" si="8"/>
        <v>98</v>
      </c>
      <c r="E225" s="54">
        <v>66</v>
      </c>
      <c r="F225" s="54">
        <v>51.53</v>
      </c>
      <c r="G225" s="54">
        <v>34.01</v>
      </c>
      <c r="H225" s="54">
        <v>89</v>
      </c>
      <c r="I225" s="54">
        <v>9</v>
      </c>
      <c r="J225" s="54">
        <v>0</v>
      </c>
      <c r="K225" s="54">
        <v>0.91</v>
      </c>
      <c r="L225" s="54">
        <v>0.09</v>
      </c>
      <c r="M225" s="54">
        <v>0</v>
      </c>
      <c r="N225" s="54" t="s">
        <v>913</v>
      </c>
      <c r="O225" s="54">
        <v>19</v>
      </c>
      <c r="P225" s="54">
        <v>0.49</v>
      </c>
      <c r="Q225" s="54">
        <v>9.27</v>
      </c>
      <c r="R225" s="54" t="s">
        <v>1381</v>
      </c>
      <c r="S225" s="54" t="s">
        <v>915</v>
      </c>
      <c r="T225" s="54">
        <v>15</v>
      </c>
      <c r="U225" s="54">
        <v>0.53</v>
      </c>
      <c r="V225" s="54">
        <v>7.89</v>
      </c>
      <c r="W225" s="54" t="s">
        <v>1382</v>
      </c>
      <c r="X225" s="54" t="s">
        <v>912</v>
      </c>
      <c r="Y225" s="54">
        <v>8</v>
      </c>
      <c r="Z225" s="54">
        <v>0.39</v>
      </c>
      <c r="AA225" s="54">
        <v>3.09</v>
      </c>
      <c r="AB225" s="54" t="s">
        <v>1383</v>
      </c>
      <c r="AC225" s="54" t="s">
        <v>914</v>
      </c>
      <c r="AD225" s="54">
        <v>24</v>
      </c>
      <c r="AE225" s="54">
        <v>0.56999999999999995</v>
      </c>
      <c r="AF225" s="54">
        <v>13.77</v>
      </c>
      <c r="AG225" s="54" t="s">
        <v>1383</v>
      </c>
    </row>
    <row r="226" spans="1:33" x14ac:dyDescent="0.25">
      <c r="A226" s="54" t="str">
        <f t="shared" si="7"/>
        <v>5121</v>
      </c>
      <c r="B226" s="54" t="s">
        <v>1380</v>
      </c>
      <c r="C226" s="54" t="s">
        <v>1244</v>
      </c>
      <c r="D226" s="54">
        <f t="shared" si="8"/>
        <v>100</v>
      </c>
      <c r="E226" s="54">
        <v>66</v>
      </c>
      <c r="F226" s="54">
        <v>49.67</v>
      </c>
      <c r="G226" s="54">
        <v>32.78</v>
      </c>
      <c r="H226" s="54">
        <v>89</v>
      </c>
      <c r="I226" s="54">
        <v>11</v>
      </c>
      <c r="J226" s="54">
        <v>0</v>
      </c>
      <c r="K226" s="54">
        <v>0.89</v>
      </c>
      <c r="L226" s="54">
        <v>0.11</v>
      </c>
      <c r="M226" s="54">
        <v>0</v>
      </c>
      <c r="N226" s="54" t="s">
        <v>913</v>
      </c>
      <c r="O226" s="54">
        <v>19</v>
      </c>
      <c r="P226" s="54">
        <v>0.44</v>
      </c>
      <c r="Q226" s="54">
        <v>8.43</v>
      </c>
      <c r="R226" s="54" t="s">
        <v>1381</v>
      </c>
      <c r="S226" s="54" t="s">
        <v>915</v>
      </c>
      <c r="T226" s="54">
        <v>15</v>
      </c>
      <c r="U226" s="54">
        <v>0.5</v>
      </c>
      <c r="V226" s="54">
        <v>7.47</v>
      </c>
      <c r="W226" s="54" t="s">
        <v>1382</v>
      </c>
      <c r="X226" s="54" t="s">
        <v>912</v>
      </c>
      <c r="Y226" s="54">
        <v>8</v>
      </c>
      <c r="Z226" s="54">
        <v>0.42</v>
      </c>
      <c r="AA226" s="54">
        <v>3.3</v>
      </c>
      <c r="AB226" s="54" t="s">
        <v>1383</v>
      </c>
      <c r="AC226" s="54" t="s">
        <v>914</v>
      </c>
      <c r="AD226" s="54">
        <v>24</v>
      </c>
      <c r="AE226" s="54">
        <v>0.56999999999999995</v>
      </c>
      <c r="AF226" s="54">
        <v>13.58</v>
      </c>
      <c r="AG226" s="54" t="s">
        <v>1383</v>
      </c>
    </row>
    <row r="227" spans="1:33" x14ac:dyDescent="0.25">
      <c r="A227" s="54" t="str">
        <f t="shared" si="7"/>
        <v>5131</v>
      </c>
      <c r="B227" s="54" t="s">
        <v>1380</v>
      </c>
      <c r="C227" s="54" t="s">
        <v>1245</v>
      </c>
      <c r="D227" s="54">
        <f t="shared" si="8"/>
        <v>70</v>
      </c>
      <c r="E227" s="54">
        <v>66</v>
      </c>
      <c r="F227" s="54">
        <v>56.73</v>
      </c>
      <c r="G227" s="54">
        <v>37.44</v>
      </c>
      <c r="H227" s="54">
        <v>57</v>
      </c>
      <c r="I227" s="54">
        <v>13</v>
      </c>
      <c r="J227" s="54">
        <v>0</v>
      </c>
      <c r="K227" s="54">
        <v>0.81</v>
      </c>
      <c r="L227" s="54">
        <v>0.19</v>
      </c>
      <c r="M227" s="54">
        <v>0</v>
      </c>
      <c r="N227" s="54" t="s">
        <v>913</v>
      </c>
      <c r="O227" s="54">
        <v>19</v>
      </c>
      <c r="P227" s="54">
        <v>0.5</v>
      </c>
      <c r="Q227" s="54">
        <v>9.41</v>
      </c>
      <c r="R227" s="54" t="s">
        <v>1381</v>
      </c>
      <c r="S227" s="54" t="s">
        <v>915</v>
      </c>
      <c r="T227" s="54">
        <v>15</v>
      </c>
      <c r="U227" s="54">
        <v>0.57999999999999996</v>
      </c>
      <c r="V227" s="54">
        <v>8.64</v>
      </c>
      <c r="W227" s="54" t="s">
        <v>1382</v>
      </c>
      <c r="X227" s="54" t="s">
        <v>912</v>
      </c>
      <c r="Y227" s="54">
        <v>8</v>
      </c>
      <c r="Z227" s="54">
        <v>0.49</v>
      </c>
      <c r="AA227" s="54">
        <v>3.86</v>
      </c>
      <c r="AB227" s="54" t="s">
        <v>1383</v>
      </c>
      <c r="AC227" s="54" t="s">
        <v>914</v>
      </c>
      <c r="AD227" s="54">
        <v>24</v>
      </c>
      <c r="AE227" s="54">
        <v>0.65</v>
      </c>
      <c r="AF227" s="54">
        <v>15.53</v>
      </c>
      <c r="AG227" s="54" t="s">
        <v>1383</v>
      </c>
    </row>
    <row r="228" spans="1:33" x14ac:dyDescent="0.25">
      <c r="A228" s="54" t="str">
        <f t="shared" si="7"/>
        <v>5141</v>
      </c>
      <c r="B228" s="54" t="s">
        <v>1380</v>
      </c>
      <c r="C228" s="54" t="s">
        <v>1246</v>
      </c>
      <c r="D228" s="54">
        <f t="shared" si="8"/>
        <v>74</v>
      </c>
      <c r="E228" s="54">
        <v>66</v>
      </c>
      <c r="F228" s="54">
        <v>45.97</v>
      </c>
      <c r="G228" s="54">
        <v>30.34</v>
      </c>
      <c r="H228" s="54">
        <v>71</v>
      </c>
      <c r="I228" s="54">
        <v>3</v>
      </c>
      <c r="J228" s="54">
        <v>0</v>
      </c>
      <c r="K228" s="54">
        <v>0.96</v>
      </c>
      <c r="L228" s="54">
        <v>0.04</v>
      </c>
      <c r="M228" s="54">
        <v>0</v>
      </c>
      <c r="N228" s="54" t="s">
        <v>913</v>
      </c>
      <c r="O228" s="54">
        <v>19</v>
      </c>
      <c r="P228" s="54">
        <v>0.45</v>
      </c>
      <c r="Q228" s="54">
        <v>8.59</v>
      </c>
      <c r="R228" s="54" t="s">
        <v>1381</v>
      </c>
      <c r="S228" s="54" t="s">
        <v>915</v>
      </c>
      <c r="T228" s="54">
        <v>15</v>
      </c>
      <c r="U228" s="54">
        <v>0.44</v>
      </c>
      <c r="V228" s="54">
        <v>6.54</v>
      </c>
      <c r="W228" s="54" t="s">
        <v>1382</v>
      </c>
      <c r="X228" s="54" t="s">
        <v>912</v>
      </c>
      <c r="Y228" s="54">
        <v>8</v>
      </c>
      <c r="Z228" s="54">
        <v>0.32</v>
      </c>
      <c r="AA228" s="54">
        <v>2.54</v>
      </c>
      <c r="AB228" s="54" t="s">
        <v>1383</v>
      </c>
      <c r="AC228" s="54" t="s">
        <v>914</v>
      </c>
      <c r="AD228" s="54">
        <v>24</v>
      </c>
      <c r="AE228" s="54">
        <v>0.53</v>
      </c>
      <c r="AF228" s="54">
        <v>12.66</v>
      </c>
      <c r="AG228" s="54" t="s">
        <v>1383</v>
      </c>
    </row>
    <row r="229" spans="1:33" x14ac:dyDescent="0.25">
      <c r="A229" s="54" t="str">
        <f t="shared" si="7"/>
        <v>5201</v>
      </c>
      <c r="B229" s="54" t="s">
        <v>1380</v>
      </c>
      <c r="C229" s="54" t="s">
        <v>1247</v>
      </c>
      <c r="D229" s="54">
        <f t="shared" si="8"/>
        <v>191</v>
      </c>
      <c r="E229" s="54">
        <v>66</v>
      </c>
      <c r="F229" s="54">
        <v>43.91</v>
      </c>
      <c r="G229" s="54">
        <v>28.98</v>
      </c>
      <c r="H229" s="54">
        <v>181</v>
      </c>
      <c r="I229" s="54">
        <v>10</v>
      </c>
      <c r="J229" s="54">
        <v>0</v>
      </c>
      <c r="K229" s="54">
        <v>0.95</v>
      </c>
      <c r="L229" s="54">
        <v>0.05</v>
      </c>
      <c r="M229" s="54">
        <v>0</v>
      </c>
      <c r="N229" s="54" t="s">
        <v>913</v>
      </c>
      <c r="O229" s="54">
        <v>19</v>
      </c>
      <c r="P229" s="54">
        <v>0.43</v>
      </c>
      <c r="Q229" s="54">
        <v>8.19</v>
      </c>
      <c r="R229" s="54" t="s">
        <v>1381</v>
      </c>
      <c r="S229" s="54" t="s">
        <v>915</v>
      </c>
      <c r="T229" s="54">
        <v>15</v>
      </c>
      <c r="U229" s="54">
        <v>0.44</v>
      </c>
      <c r="V229" s="54">
        <v>6.6</v>
      </c>
      <c r="W229" s="54" t="s">
        <v>1382</v>
      </c>
      <c r="X229" s="54" t="s">
        <v>912</v>
      </c>
      <c r="Y229" s="54">
        <v>8</v>
      </c>
      <c r="Z229" s="54">
        <v>0.35</v>
      </c>
      <c r="AA229" s="54">
        <v>2.75</v>
      </c>
      <c r="AB229" s="54" t="s">
        <v>1383</v>
      </c>
      <c r="AC229" s="54" t="s">
        <v>914</v>
      </c>
      <c r="AD229" s="54">
        <v>24</v>
      </c>
      <c r="AE229" s="54">
        <v>0.48</v>
      </c>
      <c r="AF229" s="54">
        <v>11.43</v>
      </c>
      <c r="AG229" s="54" t="s">
        <v>1383</v>
      </c>
    </row>
    <row r="230" spans="1:33" x14ac:dyDescent="0.25">
      <c r="A230" s="54" t="str">
        <f t="shared" si="7"/>
        <v>5241</v>
      </c>
      <c r="B230" s="54" t="s">
        <v>1380</v>
      </c>
      <c r="C230" s="54" t="s">
        <v>1248</v>
      </c>
      <c r="D230" s="54">
        <f t="shared" si="8"/>
        <v>151</v>
      </c>
      <c r="E230" s="54">
        <v>66</v>
      </c>
      <c r="F230" s="54">
        <v>54.63</v>
      </c>
      <c r="G230" s="54">
        <v>36.049999999999997</v>
      </c>
      <c r="H230" s="54">
        <v>129</v>
      </c>
      <c r="I230" s="54">
        <v>22</v>
      </c>
      <c r="J230" s="54">
        <v>0</v>
      </c>
      <c r="K230" s="54">
        <v>0.85</v>
      </c>
      <c r="L230" s="54">
        <v>0.15</v>
      </c>
      <c r="M230" s="54">
        <v>0</v>
      </c>
      <c r="N230" s="54" t="s">
        <v>913</v>
      </c>
      <c r="O230" s="54">
        <v>19</v>
      </c>
      <c r="P230" s="54">
        <v>0.49</v>
      </c>
      <c r="Q230" s="54">
        <v>9.3000000000000007</v>
      </c>
      <c r="R230" s="54" t="s">
        <v>1381</v>
      </c>
      <c r="S230" s="54" t="s">
        <v>915</v>
      </c>
      <c r="T230" s="54">
        <v>15</v>
      </c>
      <c r="U230" s="54">
        <v>0.55000000000000004</v>
      </c>
      <c r="V230" s="54">
        <v>8.2899999999999991</v>
      </c>
      <c r="W230" s="54" t="s">
        <v>1382</v>
      </c>
      <c r="X230" s="54" t="s">
        <v>912</v>
      </c>
      <c r="Y230" s="54">
        <v>8</v>
      </c>
      <c r="Z230" s="54">
        <v>0.45</v>
      </c>
      <c r="AA230" s="54">
        <v>3.56</v>
      </c>
      <c r="AB230" s="54" t="s">
        <v>1383</v>
      </c>
      <c r="AC230" s="54" t="s">
        <v>914</v>
      </c>
      <c r="AD230" s="54">
        <v>24</v>
      </c>
      <c r="AE230" s="54">
        <v>0.62</v>
      </c>
      <c r="AF230" s="54">
        <v>14.91</v>
      </c>
      <c r="AG230" s="54" t="s">
        <v>1383</v>
      </c>
    </row>
    <row r="231" spans="1:33" x14ac:dyDescent="0.25">
      <c r="A231" s="54" t="str">
        <f t="shared" si="7"/>
        <v>5281</v>
      </c>
      <c r="B231" s="54" t="s">
        <v>1380</v>
      </c>
      <c r="C231" s="54" t="s">
        <v>1249</v>
      </c>
      <c r="D231" s="54">
        <f t="shared" si="8"/>
        <v>96</v>
      </c>
      <c r="E231" s="54">
        <v>66</v>
      </c>
      <c r="F231" s="54">
        <v>37.81</v>
      </c>
      <c r="G231" s="54">
        <v>24.96</v>
      </c>
      <c r="H231" s="54">
        <v>95</v>
      </c>
      <c r="I231" s="54">
        <v>1</v>
      </c>
      <c r="J231" s="54">
        <v>0</v>
      </c>
      <c r="K231" s="54">
        <v>0.99</v>
      </c>
      <c r="L231" s="54">
        <v>0.01</v>
      </c>
      <c r="M231" s="54">
        <v>0</v>
      </c>
      <c r="N231" s="54" t="s">
        <v>913</v>
      </c>
      <c r="O231" s="54">
        <v>19</v>
      </c>
      <c r="P231" s="54">
        <v>0.36</v>
      </c>
      <c r="Q231" s="54">
        <v>6.8</v>
      </c>
      <c r="R231" s="54" t="s">
        <v>1381</v>
      </c>
      <c r="S231" s="54" t="s">
        <v>915</v>
      </c>
      <c r="T231" s="54">
        <v>15</v>
      </c>
      <c r="U231" s="54">
        <v>0.37</v>
      </c>
      <c r="V231" s="54">
        <v>5.57</v>
      </c>
      <c r="W231" s="54" t="s">
        <v>1382</v>
      </c>
      <c r="X231" s="54" t="s">
        <v>912</v>
      </c>
      <c r="Y231" s="54">
        <v>8</v>
      </c>
      <c r="Z231" s="54">
        <v>0.28999999999999998</v>
      </c>
      <c r="AA231" s="54">
        <v>2.2799999999999998</v>
      </c>
      <c r="AB231" s="54" t="s">
        <v>1383</v>
      </c>
      <c r="AC231" s="54" t="s">
        <v>914</v>
      </c>
      <c r="AD231" s="54">
        <v>24</v>
      </c>
      <c r="AE231" s="54">
        <v>0.43</v>
      </c>
      <c r="AF231" s="54">
        <v>10.3</v>
      </c>
      <c r="AG231" s="54" t="s">
        <v>1383</v>
      </c>
    </row>
    <row r="232" spans="1:33" x14ac:dyDescent="0.25">
      <c r="A232" s="54" t="str">
        <f t="shared" si="7"/>
        <v>5321</v>
      </c>
      <c r="B232" s="54" t="s">
        <v>1380</v>
      </c>
      <c r="C232" s="54" t="s">
        <v>1250</v>
      </c>
      <c r="D232" s="54">
        <f t="shared" si="8"/>
        <v>13</v>
      </c>
      <c r="E232" s="54">
        <v>66</v>
      </c>
      <c r="F232" s="54">
        <v>62.94</v>
      </c>
      <c r="G232" s="54">
        <v>41.54</v>
      </c>
      <c r="H232" s="54">
        <v>7</v>
      </c>
      <c r="I232" s="54">
        <v>6</v>
      </c>
      <c r="J232" s="54">
        <v>0</v>
      </c>
      <c r="K232" s="54">
        <v>0.54</v>
      </c>
      <c r="L232" s="54">
        <v>0.46</v>
      </c>
      <c r="M232" s="54">
        <v>0</v>
      </c>
      <c r="N232" s="54" t="s">
        <v>913</v>
      </c>
      <c r="O232" s="54">
        <v>19</v>
      </c>
      <c r="P232" s="54">
        <v>0.6</v>
      </c>
      <c r="Q232" s="54">
        <v>11.31</v>
      </c>
      <c r="R232" s="54" t="s">
        <v>1381</v>
      </c>
      <c r="S232" s="54" t="s">
        <v>915</v>
      </c>
      <c r="T232" s="54">
        <v>15</v>
      </c>
      <c r="U232" s="54">
        <v>0.62</v>
      </c>
      <c r="V232" s="54">
        <v>9.23</v>
      </c>
      <c r="W232" s="54" t="s">
        <v>1382</v>
      </c>
      <c r="X232" s="54" t="s">
        <v>912</v>
      </c>
      <c r="Y232" s="54">
        <v>8</v>
      </c>
      <c r="Z232" s="54">
        <v>0.62</v>
      </c>
      <c r="AA232" s="54">
        <v>4.92</v>
      </c>
      <c r="AB232" s="54" t="s">
        <v>1383</v>
      </c>
      <c r="AC232" s="54" t="s">
        <v>914</v>
      </c>
      <c r="AD232" s="54">
        <v>24</v>
      </c>
      <c r="AE232" s="54">
        <v>0.67</v>
      </c>
      <c r="AF232" s="54">
        <v>16.079999999999998</v>
      </c>
      <c r="AG232" s="54" t="s">
        <v>1383</v>
      </c>
    </row>
    <row r="233" spans="1:33" x14ac:dyDescent="0.25">
      <c r="A233" s="54" t="str">
        <f t="shared" si="7"/>
        <v>5361</v>
      </c>
      <c r="B233" s="54" t="s">
        <v>1380</v>
      </c>
      <c r="C233" s="54" t="s">
        <v>1251</v>
      </c>
      <c r="D233" s="54">
        <f t="shared" si="8"/>
        <v>70</v>
      </c>
      <c r="E233" s="54">
        <v>66</v>
      </c>
      <c r="F233" s="54">
        <v>54.68</v>
      </c>
      <c r="G233" s="54">
        <v>36.090000000000003</v>
      </c>
      <c r="H233" s="54">
        <v>57</v>
      </c>
      <c r="I233" s="54">
        <v>13</v>
      </c>
      <c r="J233" s="54">
        <v>0</v>
      </c>
      <c r="K233" s="54">
        <v>0.81</v>
      </c>
      <c r="L233" s="54">
        <v>0.19</v>
      </c>
      <c r="M233" s="54">
        <v>0</v>
      </c>
      <c r="N233" s="54" t="s">
        <v>913</v>
      </c>
      <c r="O233" s="54">
        <v>19</v>
      </c>
      <c r="P233" s="54">
        <v>0.5</v>
      </c>
      <c r="Q233" s="54">
        <v>9.59</v>
      </c>
      <c r="R233" s="54" t="s">
        <v>1381</v>
      </c>
      <c r="S233" s="54" t="s">
        <v>915</v>
      </c>
      <c r="T233" s="54">
        <v>15</v>
      </c>
      <c r="U233" s="54">
        <v>0.54</v>
      </c>
      <c r="V233" s="54">
        <v>8.1300000000000008</v>
      </c>
      <c r="W233" s="54" t="s">
        <v>1382</v>
      </c>
      <c r="X233" s="54" t="s">
        <v>912</v>
      </c>
      <c r="Y233" s="54">
        <v>8</v>
      </c>
      <c r="Z233" s="54">
        <v>0.41</v>
      </c>
      <c r="AA233" s="54">
        <v>3.26</v>
      </c>
      <c r="AB233" s="54" t="s">
        <v>1383</v>
      </c>
      <c r="AC233" s="54" t="s">
        <v>914</v>
      </c>
      <c r="AD233" s="54">
        <v>24</v>
      </c>
      <c r="AE233" s="54">
        <v>0.63</v>
      </c>
      <c r="AF233" s="54">
        <v>15.11</v>
      </c>
      <c r="AG233" s="54" t="s">
        <v>1383</v>
      </c>
    </row>
    <row r="234" spans="1:33" x14ac:dyDescent="0.25">
      <c r="A234" s="54" t="str">
        <f t="shared" si="7"/>
        <v>5381</v>
      </c>
      <c r="B234" s="54" t="s">
        <v>1380</v>
      </c>
      <c r="C234" s="54" t="s">
        <v>1252</v>
      </c>
      <c r="D234" s="54">
        <f t="shared" si="8"/>
        <v>119</v>
      </c>
      <c r="E234" s="54">
        <v>66</v>
      </c>
      <c r="F234" s="54">
        <v>48.65</v>
      </c>
      <c r="G234" s="54">
        <v>32.11</v>
      </c>
      <c r="H234" s="54">
        <v>109</v>
      </c>
      <c r="I234" s="54">
        <v>10</v>
      </c>
      <c r="J234" s="54">
        <v>0</v>
      </c>
      <c r="K234" s="54">
        <v>0.92</v>
      </c>
      <c r="L234" s="54">
        <v>0.08</v>
      </c>
      <c r="M234" s="54">
        <v>0</v>
      </c>
      <c r="N234" s="54" t="s">
        <v>913</v>
      </c>
      <c r="O234" s="54">
        <v>19</v>
      </c>
      <c r="P234" s="54">
        <v>0.47</v>
      </c>
      <c r="Q234" s="54">
        <v>8.94</v>
      </c>
      <c r="R234" s="54" t="s">
        <v>1381</v>
      </c>
      <c r="S234" s="54" t="s">
        <v>915</v>
      </c>
      <c r="T234" s="54">
        <v>15</v>
      </c>
      <c r="U234" s="54">
        <v>0.47</v>
      </c>
      <c r="V234" s="54">
        <v>7.04</v>
      </c>
      <c r="W234" s="54" t="s">
        <v>1382</v>
      </c>
      <c r="X234" s="54" t="s">
        <v>912</v>
      </c>
      <c r="Y234" s="54">
        <v>8</v>
      </c>
      <c r="Z234" s="54">
        <v>0.37</v>
      </c>
      <c r="AA234" s="54">
        <v>2.95</v>
      </c>
      <c r="AB234" s="54" t="s">
        <v>1383</v>
      </c>
      <c r="AC234" s="54" t="s">
        <v>914</v>
      </c>
      <c r="AD234" s="54">
        <v>24</v>
      </c>
      <c r="AE234" s="54">
        <v>0.55000000000000004</v>
      </c>
      <c r="AF234" s="54">
        <v>13.18</v>
      </c>
      <c r="AG234" s="54" t="s">
        <v>1383</v>
      </c>
    </row>
    <row r="235" spans="1:33" x14ac:dyDescent="0.25">
      <c r="A235" s="54" t="str">
        <f t="shared" si="7"/>
        <v>5384</v>
      </c>
      <c r="B235" s="54" t="s">
        <v>1380</v>
      </c>
      <c r="C235" s="54" t="s">
        <v>1253</v>
      </c>
      <c r="D235" s="54">
        <f t="shared" si="8"/>
        <v>92</v>
      </c>
      <c r="E235" s="54">
        <v>66</v>
      </c>
      <c r="F235" s="54">
        <v>49.49</v>
      </c>
      <c r="G235" s="54">
        <v>32.659999999999997</v>
      </c>
      <c r="H235" s="54">
        <v>86</v>
      </c>
      <c r="I235" s="54">
        <v>6</v>
      </c>
      <c r="J235" s="54">
        <v>0</v>
      </c>
      <c r="K235" s="54">
        <v>0.93</v>
      </c>
      <c r="L235" s="54">
        <v>7.0000000000000007E-2</v>
      </c>
      <c r="M235" s="54">
        <v>0</v>
      </c>
      <c r="N235" s="54" t="s">
        <v>913</v>
      </c>
      <c r="O235" s="54">
        <v>19</v>
      </c>
      <c r="P235" s="54">
        <v>0.48</v>
      </c>
      <c r="Q235" s="54">
        <v>9.1199999999999992</v>
      </c>
      <c r="R235" s="54" t="s">
        <v>1381</v>
      </c>
      <c r="S235" s="54" t="s">
        <v>915</v>
      </c>
      <c r="T235" s="54">
        <v>15</v>
      </c>
      <c r="U235" s="54">
        <v>0.45</v>
      </c>
      <c r="V235" s="54">
        <v>6.8</v>
      </c>
      <c r="W235" s="54" t="s">
        <v>1382</v>
      </c>
      <c r="X235" s="54" t="s">
        <v>912</v>
      </c>
      <c r="Y235" s="54">
        <v>8</v>
      </c>
      <c r="Z235" s="54">
        <v>0.42</v>
      </c>
      <c r="AA235" s="54">
        <v>3.35</v>
      </c>
      <c r="AB235" s="54" t="s">
        <v>1383</v>
      </c>
      <c r="AC235" s="54" t="s">
        <v>914</v>
      </c>
      <c r="AD235" s="54">
        <v>24</v>
      </c>
      <c r="AE235" s="54">
        <v>0.56000000000000005</v>
      </c>
      <c r="AF235" s="54">
        <v>13.39</v>
      </c>
      <c r="AG235" s="54" t="s">
        <v>1383</v>
      </c>
    </row>
    <row r="236" spans="1:33" x14ac:dyDescent="0.25">
      <c r="A236" s="54" t="str">
        <f t="shared" si="7"/>
        <v>5401</v>
      </c>
      <c r="B236" s="54" t="s">
        <v>1380</v>
      </c>
      <c r="C236" s="54" t="s">
        <v>1254</v>
      </c>
      <c r="D236" s="54">
        <f t="shared" si="8"/>
        <v>188</v>
      </c>
      <c r="E236" s="54">
        <v>66</v>
      </c>
      <c r="F236" s="54">
        <v>63.66</v>
      </c>
      <c r="G236" s="54">
        <v>42.02</v>
      </c>
      <c r="H236" s="54">
        <v>126</v>
      </c>
      <c r="I236" s="54">
        <v>62</v>
      </c>
      <c r="J236" s="54">
        <v>0</v>
      </c>
      <c r="K236" s="54">
        <v>0.67</v>
      </c>
      <c r="L236" s="54">
        <v>0.33</v>
      </c>
      <c r="M236" s="54">
        <v>0</v>
      </c>
      <c r="N236" s="54" t="s">
        <v>913</v>
      </c>
      <c r="O236" s="54">
        <v>19</v>
      </c>
      <c r="P236" s="54">
        <v>0.59</v>
      </c>
      <c r="Q236" s="54">
        <v>11.3</v>
      </c>
      <c r="R236" s="54" t="s">
        <v>1381</v>
      </c>
      <c r="S236" s="54" t="s">
        <v>915</v>
      </c>
      <c r="T236" s="54">
        <v>15</v>
      </c>
      <c r="U236" s="54">
        <v>0.66</v>
      </c>
      <c r="V236" s="54">
        <v>9.84</v>
      </c>
      <c r="W236" s="54" t="s">
        <v>1382</v>
      </c>
      <c r="X236" s="54" t="s">
        <v>912</v>
      </c>
      <c r="Y236" s="54">
        <v>8</v>
      </c>
      <c r="Z236" s="54">
        <v>0.5</v>
      </c>
      <c r="AA236" s="54">
        <v>3.98</v>
      </c>
      <c r="AB236" s="54" t="s">
        <v>1383</v>
      </c>
      <c r="AC236" s="54" t="s">
        <v>914</v>
      </c>
      <c r="AD236" s="54">
        <v>24</v>
      </c>
      <c r="AE236" s="54">
        <v>0.71</v>
      </c>
      <c r="AF236" s="54">
        <v>16.899999999999999</v>
      </c>
      <c r="AG236" s="54" t="s">
        <v>1383</v>
      </c>
    </row>
    <row r="237" spans="1:33" x14ac:dyDescent="0.25">
      <c r="A237" s="54" t="str">
        <f t="shared" si="7"/>
        <v>5410</v>
      </c>
      <c r="B237" s="54" t="s">
        <v>1380</v>
      </c>
      <c r="C237" s="54" t="s">
        <v>1255</v>
      </c>
      <c r="D237" s="54">
        <f t="shared" si="8"/>
        <v>22</v>
      </c>
      <c r="E237" s="54">
        <v>66</v>
      </c>
      <c r="F237" s="54">
        <v>40.770000000000003</v>
      </c>
      <c r="G237" s="54">
        <v>26.91</v>
      </c>
      <c r="H237" s="54">
        <v>21</v>
      </c>
      <c r="I237" s="54">
        <v>1</v>
      </c>
      <c r="J237" s="54">
        <v>0</v>
      </c>
      <c r="K237" s="54">
        <v>0.95</v>
      </c>
      <c r="L237" s="54">
        <v>0.05</v>
      </c>
      <c r="M237" s="54">
        <v>0</v>
      </c>
      <c r="N237" s="54" t="s">
        <v>913</v>
      </c>
      <c r="O237" s="54">
        <v>19</v>
      </c>
      <c r="P237" s="54">
        <v>0.39</v>
      </c>
      <c r="Q237" s="54">
        <v>7.45</v>
      </c>
      <c r="R237" s="54" t="s">
        <v>1381</v>
      </c>
      <c r="S237" s="54" t="s">
        <v>915</v>
      </c>
      <c r="T237" s="54">
        <v>15</v>
      </c>
      <c r="U237" s="54">
        <v>0.41</v>
      </c>
      <c r="V237" s="54">
        <v>6.18</v>
      </c>
      <c r="W237" s="54" t="s">
        <v>1382</v>
      </c>
      <c r="X237" s="54" t="s">
        <v>912</v>
      </c>
      <c r="Y237" s="54">
        <v>8</v>
      </c>
      <c r="Z237" s="54">
        <v>0.36</v>
      </c>
      <c r="AA237" s="54">
        <v>2.86</v>
      </c>
      <c r="AB237" s="54" t="s">
        <v>1383</v>
      </c>
      <c r="AC237" s="54" t="s">
        <v>914</v>
      </c>
      <c r="AD237" s="54">
        <v>24</v>
      </c>
      <c r="AE237" s="54">
        <v>0.44</v>
      </c>
      <c r="AF237" s="54">
        <v>10.41</v>
      </c>
      <c r="AG237" s="54" t="s">
        <v>1383</v>
      </c>
    </row>
    <row r="238" spans="1:33" x14ac:dyDescent="0.25">
      <c r="A238" s="54" t="str">
        <f t="shared" si="7"/>
        <v>5421</v>
      </c>
      <c r="B238" s="54" t="s">
        <v>1380</v>
      </c>
      <c r="C238" s="54" t="s">
        <v>1256</v>
      </c>
      <c r="D238" s="54">
        <f t="shared" si="8"/>
        <v>67</v>
      </c>
      <c r="E238" s="54">
        <v>66</v>
      </c>
      <c r="F238" s="54">
        <v>46.13</v>
      </c>
      <c r="G238" s="54">
        <v>30.45</v>
      </c>
      <c r="H238" s="54">
        <v>65</v>
      </c>
      <c r="I238" s="54">
        <v>2</v>
      </c>
      <c r="J238" s="54">
        <v>0</v>
      </c>
      <c r="K238" s="54">
        <v>0.97</v>
      </c>
      <c r="L238" s="54">
        <v>0.03</v>
      </c>
      <c r="M238" s="54">
        <v>0</v>
      </c>
      <c r="N238" s="54" t="s">
        <v>913</v>
      </c>
      <c r="O238" s="54">
        <v>19</v>
      </c>
      <c r="P238" s="54">
        <v>0.44</v>
      </c>
      <c r="Q238" s="54">
        <v>8.4</v>
      </c>
      <c r="R238" s="54" t="s">
        <v>1381</v>
      </c>
      <c r="S238" s="54" t="s">
        <v>915</v>
      </c>
      <c r="T238" s="54">
        <v>15</v>
      </c>
      <c r="U238" s="54">
        <v>0.43</v>
      </c>
      <c r="V238" s="54">
        <v>6.49</v>
      </c>
      <c r="W238" s="54" t="s">
        <v>1382</v>
      </c>
      <c r="X238" s="54" t="s">
        <v>912</v>
      </c>
      <c r="Y238" s="54">
        <v>8</v>
      </c>
      <c r="Z238" s="54">
        <v>0.34</v>
      </c>
      <c r="AA238" s="54">
        <v>2.67</v>
      </c>
      <c r="AB238" s="54" t="s">
        <v>1383</v>
      </c>
      <c r="AC238" s="54" t="s">
        <v>914</v>
      </c>
      <c r="AD238" s="54">
        <v>24</v>
      </c>
      <c r="AE238" s="54">
        <v>0.54</v>
      </c>
      <c r="AF238" s="54">
        <v>12.88</v>
      </c>
      <c r="AG238" s="54" t="s">
        <v>1383</v>
      </c>
    </row>
    <row r="239" spans="1:33" x14ac:dyDescent="0.25">
      <c r="A239" s="54" t="str">
        <f t="shared" si="7"/>
        <v>5431</v>
      </c>
      <c r="B239" s="54" t="s">
        <v>1380</v>
      </c>
      <c r="C239" s="54" t="s">
        <v>1257</v>
      </c>
      <c r="D239" s="54">
        <f t="shared" si="8"/>
        <v>121</v>
      </c>
      <c r="E239" s="54">
        <v>66</v>
      </c>
      <c r="F239" s="54">
        <v>48.11</v>
      </c>
      <c r="G239" s="54">
        <v>31.75</v>
      </c>
      <c r="H239" s="54">
        <v>108</v>
      </c>
      <c r="I239" s="54">
        <v>13</v>
      </c>
      <c r="J239" s="54">
        <v>0</v>
      </c>
      <c r="K239" s="54">
        <v>0.89</v>
      </c>
      <c r="L239" s="54">
        <v>0.11</v>
      </c>
      <c r="M239" s="54">
        <v>0</v>
      </c>
      <c r="N239" s="54" t="s">
        <v>913</v>
      </c>
      <c r="O239" s="54">
        <v>19</v>
      </c>
      <c r="P239" s="54">
        <v>0.47</v>
      </c>
      <c r="Q239" s="54">
        <v>8.94</v>
      </c>
      <c r="R239" s="54" t="s">
        <v>1381</v>
      </c>
      <c r="S239" s="54" t="s">
        <v>915</v>
      </c>
      <c r="T239" s="54">
        <v>15</v>
      </c>
      <c r="U239" s="54">
        <v>0.46</v>
      </c>
      <c r="V239" s="54">
        <v>6.96</v>
      </c>
      <c r="W239" s="54" t="s">
        <v>1382</v>
      </c>
      <c r="X239" s="54" t="s">
        <v>912</v>
      </c>
      <c r="Y239" s="54">
        <v>8</v>
      </c>
      <c r="Z239" s="54">
        <v>0.38</v>
      </c>
      <c r="AA239" s="54">
        <v>3.01</v>
      </c>
      <c r="AB239" s="54" t="s">
        <v>1383</v>
      </c>
      <c r="AC239" s="54" t="s">
        <v>914</v>
      </c>
      <c r="AD239" s="54">
        <v>24</v>
      </c>
      <c r="AE239" s="54">
        <v>0.54</v>
      </c>
      <c r="AF239" s="54">
        <v>12.84</v>
      </c>
      <c r="AG239" s="54" t="s">
        <v>1383</v>
      </c>
    </row>
    <row r="240" spans="1:33" x14ac:dyDescent="0.25">
      <c r="A240" s="54" t="str">
        <f t="shared" si="7"/>
        <v>5481</v>
      </c>
      <c r="B240" s="54" t="s">
        <v>1380</v>
      </c>
      <c r="C240" s="54" t="s">
        <v>1258</v>
      </c>
      <c r="D240" s="54">
        <f t="shared" si="8"/>
        <v>106</v>
      </c>
      <c r="E240" s="54">
        <v>66</v>
      </c>
      <c r="F240" s="54">
        <v>49.36</v>
      </c>
      <c r="G240" s="54">
        <v>32.58</v>
      </c>
      <c r="H240" s="54">
        <v>100</v>
      </c>
      <c r="I240" s="54">
        <v>6</v>
      </c>
      <c r="J240" s="54">
        <v>0</v>
      </c>
      <c r="K240" s="54">
        <v>0.94</v>
      </c>
      <c r="L240" s="54">
        <v>0.06</v>
      </c>
      <c r="M240" s="54">
        <v>0</v>
      </c>
      <c r="N240" s="54" t="s">
        <v>913</v>
      </c>
      <c r="O240" s="54">
        <v>19</v>
      </c>
      <c r="P240" s="54">
        <v>0.48</v>
      </c>
      <c r="Q240" s="54">
        <v>9.2200000000000006</v>
      </c>
      <c r="R240" s="54" t="s">
        <v>1381</v>
      </c>
      <c r="S240" s="54" t="s">
        <v>915</v>
      </c>
      <c r="T240" s="54">
        <v>15</v>
      </c>
      <c r="U240" s="54">
        <v>0.45</v>
      </c>
      <c r="V240" s="54">
        <v>6.77</v>
      </c>
      <c r="W240" s="54" t="s">
        <v>1382</v>
      </c>
      <c r="X240" s="54" t="s">
        <v>912</v>
      </c>
      <c r="Y240" s="54">
        <v>8</v>
      </c>
      <c r="Z240" s="54">
        <v>0.39</v>
      </c>
      <c r="AA240" s="54">
        <v>3.08</v>
      </c>
      <c r="AB240" s="54" t="s">
        <v>1383</v>
      </c>
      <c r="AC240" s="54" t="s">
        <v>914</v>
      </c>
      <c r="AD240" s="54">
        <v>24</v>
      </c>
      <c r="AE240" s="54">
        <v>0.56000000000000005</v>
      </c>
      <c r="AF240" s="54">
        <v>13.51</v>
      </c>
      <c r="AG240" s="54" t="s">
        <v>1383</v>
      </c>
    </row>
    <row r="241" spans="1:33" x14ac:dyDescent="0.25">
      <c r="A241" s="54" t="str">
        <f t="shared" si="7"/>
        <v>5521</v>
      </c>
      <c r="B241" s="54" t="s">
        <v>1380</v>
      </c>
      <c r="C241" s="54" t="s">
        <v>1259</v>
      </c>
      <c r="D241" s="54">
        <f t="shared" si="8"/>
        <v>42</v>
      </c>
      <c r="E241" s="54">
        <v>66</v>
      </c>
      <c r="F241" s="54">
        <v>48.88</v>
      </c>
      <c r="G241" s="54">
        <v>32.26</v>
      </c>
      <c r="H241" s="54">
        <v>39</v>
      </c>
      <c r="I241" s="54">
        <v>3</v>
      </c>
      <c r="J241" s="54">
        <v>0</v>
      </c>
      <c r="K241" s="54">
        <v>0.93</v>
      </c>
      <c r="L241" s="54">
        <v>7.0000000000000007E-2</v>
      </c>
      <c r="M241" s="54">
        <v>0</v>
      </c>
      <c r="N241" s="54" t="s">
        <v>913</v>
      </c>
      <c r="O241" s="54">
        <v>19</v>
      </c>
      <c r="P241" s="54">
        <v>0.49</v>
      </c>
      <c r="Q241" s="54">
        <v>9.26</v>
      </c>
      <c r="R241" s="54" t="s">
        <v>1381</v>
      </c>
      <c r="S241" s="54" t="s">
        <v>915</v>
      </c>
      <c r="T241" s="54">
        <v>15</v>
      </c>
      <c r="U241" s="54">
        <v>0.46</v>
      </c>
      <c r="V241" s="54">
        <v>6.9</v>
      </c>
      <c r="W241" s="54" t="s">
        <v>1382</v>
      </c>
      <c r="X241" s="54" t="s">
        <v>912</v>
      </c>
      <c r="Y241" s="54">
        <v>8</v>
      </c>
      <c r="Z241" s="54">
        <v>0.35</v>
      </c>
      <c r="AA241" s="54">
        <v>2.81</v>
      </c>
      <c r="AB241" s="54" t="s">
        <v>1383</v>
      </c>
      <c r="AC241" s="54" t="s">
        <v>914</v>
      </c>
      <c r="AD241" s="54">
        <v>24</v>
      </c>
      <c r="AE241" s="54">
        <v>0.55000000000000004</v>
      </c>
      <c r="AF241" s="54">
        <v>13.29</v>
      </c>
      <c r="AG241" s="54" t="s">
        <v>1383</v>
      </c>
    </row>
    <row r="242" spans="1:33" x14ac:dyDescent="0.25">
      <c r="A242" s="54" t="str">
        <f t="shared" si="7"/>
        <v>5561</v>
      </c>
      <c r="B242" s="54" t="s">
        <v>1380</v>
      </c>
      <c r="C242" s="54" t="s">
        <v>1260</v>
      </c>
      <c r="D242" s="54">
        <f t="shared" si="8"/>
        <v>53</v>
      </c>
      <c r="E242" s="54">
        <v>66</v>
      </c>
      <c r="F242" s="54">
        <v>47.48</v>
      </c>
      <c r="G242" s="54">
        <v>31.34</v>
      </c>
      <c r="H242" s="54">
        <v>48</v>
      </c>
      <c r="I242" s="54">
        <v>5</v>
      </c>
      <c r="J242" s="54">
        <v>0</v>
      </c>
      <c r="K242" s="54">
        <v>0.91</v>
      </c>
      <c r="L242" s="54">
        <v>0.09</v>
      </c>
      <c r="M242" s="54">
        <v>0</v>
      </c>
      <c r="N242" s="54" t="s">
        <v>913</v>
      </c>
      <c r="O242" s="54">
        <v>19</v>
      </c>
      <c r="P242" s="54">
        <v>0.42</v>
      </c>
      <c r="Q242" s="54">
        <v>8.02</v>
      </c>
      <c r="R242" s="54" t="s">
        <v>1381</v>
      </c>
      <c r="S242" s="54" t="s">
        <v>915</v>
      </c>
      <c r="T242" s="54">
        <v>15</v>
      </c>
      <c r="U242" s="54">
        <v>0.48</v>
      </c>
      <c r="V242" s="54">
        <v>7.15</v>
      </c>
      <c r="W242" s="54" t="s">
        <v>1382</v>
      </c>
      <c r="X242" s="54" t="s">
        <v>912</v>
      </c>
      <c r="Y242" s="54">
        <v>8</v>
      </c>
      <c r="Z242" s="54">
        <v>0.38</v>
      </c>
      <c r="AA242" s="54">
        <v>3.02</v>
      </c>
      <c r="AB242" s="54" t="s">
        <v>1383</v>
      </c>
      <c r="AC242" s="54" t="s">
        <v>914</v>
      </c>
      <c r="AD242" s="54">
        <v>24</v>
      </c>
      <c r="AE242" s="54">
        <v>0.55000000000000004</v>
      </c>
      <c r="AF242" s="54">
        <v>13.15</v>
      </c>
      <c r="AG242" s="54" t="s">
        <v>1383</v>
      </c>
    </row>
    <row r="243" spans="1:33" x14ac:dyDescent="0.25">
      <c r="A243" s="54" t="str">
        <f t="shared" si="7"/>
        <v>5601</v>
      </c>
      <c r="B243" s="54" t="s">
        <v>1380</v>
      </c>
      <c r="C243" s="54" t="s">
        <v>1261</v>
      </c>
      <c r="D243" s="54">
        <f t="shared" si="8"/>
        <v>111</v>
      </c>
      <c r="E243" s="54">
        <v>66</v>
      </c>
      <c r="F243" s="54">
        <v>51.24</v>
      </c>
      <c r="G243" s="54">
        <v>33.82</v>
      </c>
      <c r="H243" s="54">
        <v>98</v>
      </c>
      <c r="I243" s="54">
        <v>13</v>
      </c>
      <c r="J243" s="54">
        <v>0</v>
      </c>
      <c r="K243" s="54">
        <v>0.88</v>
      </c>
      <c r="L243" s="54">
        <v>0.12</v>
      </c>
      <c r="M243" s="54">
        <v>0</v>
      </c>
      <c r="N243" s="54" t="s">
        <v>913</v>
      </c>
      <c r="O243" s="54">
        <v>19</v>
      </c>
      <c r="P243" s="54">
        <v>0.5</v>
      </c>
      <c r="Q243" s="54">
        <v>9.44</v>
      </c>
      <c r="R243" s="54" t="s">
        <v>1381</v>
      </c>
      <c r="S243" s="54" t="s">
        <v>915</v>
      </c>
      <c r="T243" s="54">
        <v>15</v>
      </c>
      <c r="U243" s="54">
        <v>0.5</v>
      </c>
      <c r="V243" s="54">
        <v>7.57</v>
      </c>
      <c r="W243" s="54" t="s">
        <v>1382</v>
      </c>
      <c r="X243" s="54" t="s">
        <v>912</v>
      </c>
      <c r="Y243" s="54">
        <v>8</v>
      </c>
      <c r="Z243" s="54">
        <v>0.44</v>
      </c>
      <c r="AA243" s="54">
        <v>3.48</v>
      </c>
      <c r="AB243" s="54" t="s">
        <v>1383</v>
      </c>
      <c r="AC243" s="54" t="s">
        <v>914</v>
      </c>
      <c r="AD243" s="54">
        <v>24</v>
      </c>
      <c r="AE243" s="54">
        <v>0.56000000000000005</v>
      </c>
      <c r="AF243" s="54">
        <v>13.33</v>
      </c>
      <c r="AG243" s="54" t="s">
        <v>1383</v>
      </c>
    </row>
    <row r="244" spans="1:33" x14ac:dyDescent="0.25">
      <c r="A244" s="54" t="str">
        <f t="shared" si="7"/>
        <v>5641</v>
      </c>
      <c r="B244" s="54" t="s">
        <v>1380</v>
      </c>
      <c r="C244" s="54" t="s">
        <v>1262</v>
      </c>
      <c r="D244" s="54">
        <f t="shared" si="8"/>
        <v>58</v>
      </c>
      <c r="E244" s="54">
        <v>66</v>
      </c>
      <c r="F244" s="54">
        <v>46.55</v>
      </c>
      <c r="G244" s="54">
        <v>30.72</v>
      </c>
      <c r="H244" s="54">
        <v>53</v>
      </c>
      <c r="I244" s="54">
        <v>5</v>
      </c>
      <c r="J244" s="54">
        <v>0</v>
      </c>
      <c r="K244" s="54">
        <v>0.91</v>
      </c>
      <c r="L244" s="54">
        <v>0.09</v>
      </c>
      <c r="M244" s="54">
        <v>0</v>
      </c>
      <c r="N244" s="54" t="s">
        <v>913</v>
      </c>
      <c r="O244" s="54">
        <v>19</v>
      </c>
      <c r="P244" s="54">
        <v>0.43</v>
      </c>
      <c r="Q244" s="54">
        <v>8.19</v>
      </c>
      <c r="R244" s="54" t="s">
        <v>1381</v>
      </c>
      <c r="S244" s="54" t="s">
        <v>915</v>
      </c>
      <c r="T244" s="54">
        <v>15</v>
      </c>
      <c r="U244" s="54">
        <v>0.47</v>
      </c>
      <c r="V244" s="54">
        <v>7.12</v>
      </c>
      <c r="W244" s="54" t="s">
        <v>1382</v>
      </c>
      <c r="X244" s="54" t="s">
        <v>912</v>
      </c>
      <c r="Y244" s="54">
        <v>8</v>
      </c>
      <c r="Z244" s="54">
        <v>0.38</v>
      </c>
      <c r="AA244" s="54">
        <v>3</v>
      </c>
      <c r="AB244" s="54" t="s">
        <v>1383</v>
      </c>
      <c r="AC244" s="54" t="s">
        <v>914</v>
      </c>
      <c r="AD244" s="54">
        <v>24</v>
      </c>
      <c r="AE244" s="54">
        <v>0.52</v>
      </c>
      <c r="AF244" s="54">
        <v>12.41</v>
      </c>
      <c r="AG244" s="54" t="s">
        <v>1383</v>
      </c>
    </row>
    <row r="245" spans="1:33" x14ac:dyDescent="0.25">
      <c r="A245" s="54" t="str">
        <f t="shared" si="7"/>
        <v>5671</v>
      </c>
      <c r="B245" s="54" t="s">
        <v>1380</v>
      </c>
      <c r="C245" s="54" t="s">
        <v>1263</v>
      </c>
      <c r="D245" s="54">
        <f t="shared" si="8"/>
        <v>111</v>
      </c>
      <c r="E245" s="54">
        <v>66</v>
      </c>
      <c r="F245" s="54">
        <v>53.78</v>
      </c>
      <c r="G245" s="54">
        <v>35.5</v>
      </c>
      <c r="H245" s="54">
        <v>93</v>
      </c>
      <c r="I245" s="54">
        <v>18</v>
      </c>
      <c r="J245" s="54">
        <v>0</v>
      </c>
      <c r="K245" s="54">
        <v>0.84</v>
      </c>
      <c r="L245" s="54">
        <v>0.16</v>
      </c>
      <c r="M245" s="54">
        <v>0</v>
      </c>
      <c r="N245" s="54" t="s">
        <v>913</v>
      </c>
      <c r="O245" s="54">
        <v>19</v>
      </c>
      <c r="P245" s="54">
        <v>0.5</v>
      </c>
      <c r="Q245" s="54">
        <v>9.49</v>
      </c>
      <c r="R245" s="54" t="s">
        <v>1381</v>
      </c>
      <c r="S245" s="54" t="s">
        <v>915</v>
      </c>
      <c r="T245" s="54">
        <v>15</v>
      </c>
      <c r="U245" s="54">
        <v>0.53</v>
      </c>
      <c r="V245" s="54">
        <v>7.97</v>
      </c>
      <c r="W245" s="54" t="s">
        <v>1382</v>
      </c>
      <c r="X245" s="54" t="s">
        <v>912</v>
      </c>
      <c r="Y245" s="54">
        <v>8</v>
      </c>
      <c r="Z245" s="54">
        <v>0.44</v>
      </c>
      <c r="AA245" s="54">
        <v>3.5</v>
      </c>
      <c r="AB245" s="54" t="s">
        <v>1383</v>
      </c>
      <c r="AC245" s="54" t="s">
        <v>914</v>
      </c>
      <c r="AD245" s="54">
        <v>24</v>
      </c>
      <c r="AE245" s="54">
        <v>0.61</v>
      </c>
      <c r="AF245" s="54">
        <v>14.54</v>
      </c>
      <c r="AG245" s="54" t="s">
        <v>1383</v>
      </c>
    </row>
    <row r="246" spans="1:33" x14ac:dyDescent="0.25">
      <c r="A246" s="54" t="str">
        <f t="shared" si="7"/>
        <v>5711</v>
      </c>
      <c r="B246" s="54" t="s">
        <v>1380</v>
      </c>
      <c r="C246" s="54" t="s">
        <v>1264</v>
      </c>
      <c r="D246" s="54">
        <f t="shared" si="8"/>
        <v>111</v>
      </c>
      <c r="E246" s="54">
        <v>66</v>
      </c>
      <c r="F246" s="54">
        <v>42.45</v>
      </c>
      <c r="G246" s="54">
        <v>28.02</v>
      </c>
      <c r="H246" s="54">
        <v>102</v>
      </c>
      <c r="I246" s="54">
        <v>9</v>
      </c>
      <c r="J246" s="54">
        <v>0</v>
      </c>
      <c r="K246" s="54">
        <v>0.92</v>
      </c>
      <c r="L246" s="54">
        <v>0.08</v>
      </c>
      <c r="M246" s="54">
        <v>0</v>
      </c>
      <c r="N246" s="54" t="s">
        <v>913</v>
      </c>
      <c r="O246" s="54">
        <v>19</v>
      </c>
      <c r="P246" s="54">
        <v>0.39</v>
      </c>
      <c r="Q246" s="54">
        <v>7.5</v>
      </c>
      <c r="R246" s="54" t="s">
        <v>1381</v>
      </c>
      <c r="S246" s="54" t="s">
        <v>915</v>
      </c>
      <c r="T246" s="54">
        <v>15</v>
      </c>
      <c r="U246" s="54">
        <v>0.43</v>
      </c>
      <c r="V246" s="54">
        <v>6.47</v>
      </c>
      <c r="W246" s="54" t="s">
        <v>1382</v>
      </c>
      <c r="X246" s="54" t="s">
        <v>912</v>
      </c>
      <c r="Y246" s="54">
        <v>8</v>
      </c>
      <c r="Z246" s="54">
        <v>0.34</v>
      </c>
      <c r="AA246" s="54">
        <v>2.72</v>
      </c>
      <c r="AB246" s="54" t="s">
        <v>1383</v>
      </c>
      <c r="AC246" s="54" t="s">
        <v>914</v>
      </c>
      <c r="AD246" s="54">
        <v>24</v>
      </c>
      <c r="AE246" s="54">
        <v>0.47</v>
      </c>
      <c r="AF246" s="54">
        <v>11.33</v>
      </c>
      <c r="AG246" s="54" t="s">
        <v>1383</v>
      </c>
    </row>
    <row r="247" spans="1:33" x14ac:dyDescent="0.25">
      <c r="A247" s="54" t="str">
        <f t="shared" si="7"/>
        <v>5791</v>
      </c>
      <c r="B247" s="54" t="s">
        <v>1380</v>
      </c>
      <c r="C247" s="54" t="s">
        <v>1265</v>
      </c>
      <c r="D247" s="54">
        <f t="shared" si="8"/>
        <v>80</v>
      </c>
      <c r="E247" s="54">
        <v>66</v>
      </c>
      <c r="F247" s="54">
        <v>40.15</v>
      </c>
      <c r="G247" s="54">
        <v>26.5</v>
      </c>
      <c r="H247" s="54">
        <v>79</v>
      </c>
      <c r="I247" s="54">
        <v>1</v>
      </c>
      <c r="J247" s="54">
        <v>0</v>
      </c>
      <c r="K247" s="54">
        <v>0.99</v>
      </c>
      <c r="L247" s="54">
        <v>0.01</v>
      </c>
      <c r="M247" s="54">
        <v>0</v>
      </c>
      <c r="N247" s="54" t="s">
        <v>913</v>
      </c>
      <c r="O247" s="54">
        <v>19</v>
      </c>
      <c r="P247" s="54">
        <v>0.37</v>
      </c>
      <c r="Q247" s="54">
        <v>7.01</v>
      </c>
      <c r="R247" s="54" t="s">
        <v>1381</v>
      </c>
      <c r="S247" s="54" t="s">
        <v>915</v>
      </c>
      <c r="T247" s="54">
        <v>15</v>
      </c>
      <c r="U247" s="54">
        <v>0.38</v>
      </c>
      <c r="V247" s="54">
        <v>5.69</v>
      </c>
      <c r="W247" s="54" t="s">
        <v>1382</v>
      </c>
      <c r="X247" s="54" t="s">
        <v>912</v>
      </c>
      <c r="Y247" s="54">
        <v>8</v>
      </c>
      <c r="Z247" s="54">
        <v>0.34</v>
      </c>
      <c r="AA247" s="54">
        <v>2.74</v>
      </c>
      <c r="AB247" s="54" t="s">
        <v>1383</v>
      </c>
      <c r="AC247" s="54" t="s">
        <v>914</v>
      </c>
      <c r="AD247" s="54">
        <v>24</v>
      </c>
      <c r="AE247" s="54">
        <v>0.46</v>
      </c>
      <c r="AF247" s="54">
        <v>11.06</v>
      </c>
      <c r="AG247" s="54" t="s">
        <v>1383</v>
      </c>
    </row>
    <row r="248" spans="1:33" x14ac:dyDescent="0.25">
      <c r="A248" s="54" t="str">
        <f t="shared" si="7"/>
        <v>5831</v>
      </c>
      <c r="B248" s="54" t="s">
        <v>1380</v>
      </c>
      <c r="C248" s="54" t="s">
        <v>1266</v>
      </c>
      <c r="D248" s="54">
        <f t="shared" si="8"/>
        <v>43</v>
      </c>
      <c r="E248" s="54">
        <v>66</v>
      </c>
      <c r="F248" s="54">
        <v>56.77</v>
      </c>
      <c r="G248" s="54">
        <v>37.47</v>
      </c>
      <c r="H248" s="54">
        <v>32</v>
      </c>
      <c r="I248" s="54">
        <v>11</v>
      </c>
      <c r="J248" s="54">
        <v>0</v>
      </c>
      <c r="K248" s="54">
        <v>0.74</v>
      </c>
      <c r="L248" s="54">
        <v>0.26</v>
      </c>
      <c r="M248" s="54">
        <v>0</v>
      </c>
      <c r="N248" s="54" t="s">
        <v>913</v>
      </c>
      <c r="O248" s="54">
        <v>19</v>
      </c>
      <c r="P248" s="54">
        <v>0.52</v>
      </c>
      <c r="Q248" s="54">
        <v>9.84</v>
      </c>
      <c r="R248" s="54" t="s">
        <v>1381</v>
      </c>
      <c r="S248" s="54" t="s">
        <v>915</v>
      </c>
      <c r="T248" s="54">
        <v>15</v>
      </c>
      <c r="U248" s="54">
        <v>0.59</v>
      </c>
      <c r="V248" s="54">
        <v>8.81</v>
      </c>
      <c r="W248" s="54" t="s">
        <v>1382</v>
      </c>
      <c r="X248" s="54" t="s">
        <v>912</v>
      </c>
      <c r="Y248" s="54">
        <v>8</v>
      </c>
      <c r="Z248" s="54">
        <v>0.5</v>
      </c>
      <c r="AA248" s="54">
        <v>3.95</v>
      </c>
      <c r="AB248" s="54" t="s">
        <v>1383</v>
      </c>
      <c r="AC248" s="54" t="s">
        <v>914</v>
      </c>
      <c r="AD248" s="54">
        <v>24</v>
      </c>
      <c r="AE248" s="54">
        <v>0.62</v>
      </c>
      <c r="AF248" s="54">
        <v>14.86</v>
      </c>
      <c r="AG248" s="54" t="s">
        <v>1383</v>
      </c>
    </row>
    <row r="249" spans="1:33" x14ac:dyDescent="0.25">
      <c r="A249" s="54" t="str">
        <f t="shared" si="7"/>
        <v>5861</v>
      </c>
      <c r="B249" s="54" t="s">
        <v>1380</v>
      </c>
      <c r="C249" s="54" t="s">
        <v>1267</v>
      </c>
      <c r="D249" s="54">
        <f t="shared" si="8"/>
        <v>57</v>
      </c>
      <c r="E249" s="54">
        <v>66</v>
      </c>
      <c r="F249" s="54">
        <v>41.01</v>
      </c>
      <c r="G249" s="54">
        <v>27.07</v>
      </c>
      <c r="H249" s="54">
        <v>56</v>
      </c>
      <c r="I249" s="54">
        <v>1</v>
      </c>
      <c r="J249" s="54">
        <v>0</v>
      </c>
      <c r="K249" s="54">
        <v>0.98</v>
      </c>
      <c r="L249" s="54">
        <v>0.02</v>
      </c>
      <c r="M249" s="54">
        <v>0</v>
      </c>
      <c r="N249" s="54" t="s">
        <v>913</v>
      </c>
      <c r="O249" s="54">
        <v>19</v>
      </c>
      <c r="P249" s="54">
        <v>0.39</v>
      </c>
      <c r="Q249" s="54">
        <v>7.44</v>
      </c>
      <c r="R249" s="54" t="s">
        <v>1381</v>
      </c>
      <c r="S249" s="54" t="s">
        <v>915</v>
      </c>
      <c r="T249" s="54">
        <v>15</v>
      </c>
      <c r="U249" s="54">
        <v>0.4</v>
      </c>
      <c r="V249" s="54">
        <v>5.93</v>
      </c>
      <c r="W249" s="54" t="s">
        <v>1382</v>
      </c>
      <c r="X249" s="54" t="s">
        <v>912</v>
      </c>
      <c r="Y249" s="54">
        <v>8</v>
      </c>
      <c r="Z249" s="54">
        <v>0.31</v>
      </c>
      <c r="AA249" s="54">
        <v>2.42</v>
      </c>
      <c r="AB249" s="54" t="s">
        <v>1383</v>
      </c>
      <c r="AC249" s="54" t="s">
        <v>914</v>
      </c>
      <c r="AD249" s="54">
        <v>24</v>
      </c>
      <c r="AE249" s="54">
        <v>0.47</v>
      </c>
      <c r="AF249" s="54">
        <v>11.28</v>
      </c>
      <c r="AG249" s="54" t="s">
        <v>1383</v>
      </c>
    </row>
    <row r="250" spans="1:33" x14ac:dyDescent="0.25">
      <c r="A250" s="54" t="str">
        <f t="shared" si="7"/>
        <v>5901</v>
      </c>
      <c r="B250" s="54" t="s">
        <v>1380</v>
      </c>
      <c r="C250" s="54" t="s">
        <v>1268</v>
      </c>
      <c r="D250" s="54">
        <f t="shared" si="8"/>
        <v>55</v>
      </c>
      <c r="E250" s="54">
        <v>66</v>
      </c>
      <c r="F250" s="54">
        <v>43.91</v>
      </c>
      <c r="G250" s="54">
        <v>28.98</v>
      </c>
      <c r="H250" s="54">
        <v>51</v>
      </c>
      <c r="I250" s="54">
        <v>4</v>
      </c>
      <c r="J250" s="54">
        <v>0</v>
      </c>
      <c r="K250" s="54">
        <v>0.93</v>
      </c>
      <c r="L250" s="54">
        <v>7.0000000000000007E-2</v>
      </c>
      <c r="M250" s="54">
        <v>0</v>
      </c>
      <c r="N250" s="54" t="s">
        <v>913</v>
      </c>
      <c r="O250" s="54">
        <v>19</v>
      </c>
      <c r="P250" s="54">
        <v>0.41</v>
      </c>
      <c r="Q250" s="54">
        <v>7.8</v>
      </c>
      <c r="R250" s="54" t="s">
        <v>1381</v>
      </c>
      <c r="S250" s="54" t="s">
        <v>915</v>
      </c>
      <c r="T250" s="54">
        <v>15</v>
      </c>
      <c r="U250" s="54">
        <v>0.43</v>
      </c>
      <c r="V250" s="54">
        <v>6.38</v>
      </c>
      <c r="W250" s="54" t="s">
        <v>1382</v>
      </c>
      <c r="X250" s="54" t="s">
        <v>912</v>
      </c>
      <c r="Y250" s="54">
        <v>8</v>
      </c>
      <c r="Z250" s="54">
        <v>0.36</v>
      </c>
      <c r="AA250" s="54">
        <v>2.85</v>
      </c>
      <c r="AB250" s="54" t="s">
        <v>1383</v>
      </c>
      <c r="AC250" s="54" t="s">
        <v>914</v>
      </c>
      <c r="AD250" s="54">
        <v>24</v>
      </c>
      <c r="AE250" s="54">
        <v>0.5</v>
      </c>
      <c r="AF250" s="54">
        <v>11.95</v>
      </c>
      <c r="AG250" s="54" t="s">
        <v>1383</v>
      </c>
    </row>
    <row r="251" spans="1:33" x14ac:dyDescent="0.25">
      <c r="A251" s="54" t="str">
        <f t="shared" si="7"/>
        <v>5931</v>
      </c>
      <c r="B251" s="54" t="s">
        <v>1380</v>
      </c>
      <c r="C251" s="54" t="s">
        <v>1269</v>
      </c>
      <c r="D251" s="54">
        <f t="shared" si="8"/>
        <v>30</v>
      </c>
      <c r="E251" s="54">
        <v>66</v>
      </c>
      <c r="F251" s="54">
        <v>42.78</v>
      </c>
      <c r="G251" s="54">
        <v>28.23</v>
      </c>
      <c r="H251" s="54">
        <v>30</v>
      </c>
      <c r="I251" s="54">
        <v>0</v>
      </c>
      <c r="J251" s="54">
        <v>0</v>
      </c>
      <c r="K251" s="54">
        <v>1</v>
      </c>
      <c r="L251" s="54">
        <v>0</v>
      </c>
      <c r="M251" s="54">
        <v>0</v>
      </c>
      <c r="N251" s="54" t="s">
        <v>913</v>
      </c>
      <c r="O251" s="54">
        <v>19</v>
      </c>
      <c r="P251" s="54">
        <v>0.37</v>
      </c>
      <c r="Q251" s="54">
        <v>7.1</v>
      </c>
      <c r="R251" s="54" t="s">
        <v>1381</v>
      </c>
      <c r="S251" s="54" t="s">
        <v>915</v>
      </c>
      <c r="T251" s="54">
        <v>15</v>
      </c>
      <c r="U251" s="54">
        <v>0.39</v>
      </c>
      <c r="V251" s="54">
        <v>5.77</v>
      </c>
      <c r="W251" s="54" t="s">
        <v>1382</v>
      </c>
      <c r="X251" s="54" t="s">
        <v>912</v>
      </c>
      <c r="Y251" s="54">
        <v>8</v>
      </c>
      <c r="Z251" s="54">
        <v>0.36</v>
      </c>
      <c r="AA251" s="54">
        <v>2.9</v>
      </c>
      <c r="AB251" s="54" t="s">
        <v>1383</v>
      </c>
      <c r="AC251" s="54" t="s">
        <v>914</v>
      </c>
      <c r="AD251" s="54">
        <v>24</v>
      </c>
      <c r="AE251" s="54">
        <v>0.52</v>
      </c>
      <c r="AF251" s="54">
        <v>12.47</v>
      </c>
      <c r="AG251" s="54" t="s">
        <v>1383</v>
      </c>
    </row>
    <row r="252" spans="1:33" x14ac:dyDescent="0.25">
      <c r="A252" s="54" t="str">
        <f t="shared" si="7"/>
        <v>5951</v>
      </c>
      <c r="B252" s="54" t="s">
        <v>1380</v>
      </c>
      <c r="C252" s="54" t="s">
        <v>1270</v>
      </c>
      <c r="D252" s="54">
        <f t="shared" si="8"/>
        <v>114</v>
      </c>
      <c r="E252" s="54">
        <v>66</v>
      </c>
      <c r="F252" s="54">
        <v>52.17</v>
      </c>
      <c r="G252" s="54">
        <v>34.43</v>
      </c>
      <c r="H252" s="54">
        <v>105</v>
      </c>
      <c r="I252" s="54">
        <v>9</v>
      </c>
      <c r="J252" s="54">
        <v>0</v>
      </c>
      <c r="K252" s="54">
        <v>0.92</v>
      </c>
      <c r="L252" s="54">
        <v>0.08</v>
      </c>
      <c r="M252" s="54">
        <v>0</v>
      </c>
      <c r="N252" s="54" t="s">
        <v>913</v>
      </c>
      <c r="O252" s="54">
        <v>19</v>
      </c>
      <c r="P252" s="54">
        <v>0.48</v>
      </c>
      <c r="Q252" s="54">
        <v>9.16</v>
      </c>
      <c r="R252" s="54" t="s">
        <v>1381</v>
      </c>
      <c r="S252" s="54" t="s">
        <v>915</v>
      </c>
      <c r="T252" s="54">
        <v>15</v>
      </c>
      <c r="U252" s="54">
        <v>0.54</v>
      </c>
      <c r="V252" s="54">
        <v>8.11</v>
      </c>
      <c r="W252" s="54" t="s">
        <v>1382</v>
      </c>
      <c r="X252" s="54" t="s">
        <v>912</v>
      </c>
      <c r="Y252" s="54">
        <v>8</v>
      </c>
      <c r="Z252" s="54">
        <v>0.39</v>
      </c>
      <c r="AA252" s="54">
        <v>3.08</v>
      </c>
      <c r="AB252" s="54" t="s">
        <v>1383</v>
      </c>
      <c r="AC252" s="54" t="s">
        <v>914</v>
      </c>
      <c r="AD252" s="54">
        <v>24</v>
      </c>
      <c r="AE252" s="54">
        <v>0.59</v>
      </c>
      <c r="AF252" s="54">
        <v>14.08</v>
      </c>
      <c r="AG252" s="54" t="s">
        <v>1383</v>
      </c>
    </row>
    <row r="253" spans="1:33" x14ac:dyDescent="0.25">
      <c r="A253" s="54" t="str">
        <f t="shared" si="7"/>
        <v>5961</v>
      </c>
      <c r="B253" s="54" t="s">
        <v>1380</v>
      </c>
      <c r="C253" s="54" t="s">
        <v>1271</v>
      </c>
      <c r="D253" s="54">
        <f t="shared" si="8"/>
        <v>147</v>
      </c>
      <c r="E253" s="54">
        <v>66</v>
      </c>
      <c r="F253" s="54">
        <v>43.8</v>
      </c>
      <c r="G253" s="54">
        <v>28.9</v>
      </c>
      <c r="H253" s="54">
        <v>145</v>
      </c>
      <c r="I253" s="54">
        <v>2</v>
      </c>
      <c r="J253" s="54">
        <v>0</v>
      </c>
      <c r="K253" s="54">
        <v>0.99</v>
      </c>
      <c r="L253" s="54">
        <v>0.01</v>
      </c>
      <c r="M253" s="54">
        <v>0</v>
      </c>
      <c r="N253" s="54" t="s">
        <v>913</v>
      </c>
      <c r="O253" s="54">
        <v>19</v>
      </c>
      <c r="P253" s="54">
        <v>0.42</v>
      </c>
      <c r="Q253" s="54">
        <v>8.0299999999999994</v>
      </c>
      <c r="R253" s="54" t="s">
        <v>1381</v>
      </c>
      <c r="S253" s="54" t="s">
        <v>915</v>
      </c>
      <c r="T253" s="54">
        <v>15</v>
      </c>
      <c r="U253" s="54">
        <v>0.45</v>
      </c>
      <c r="V253" s="54">
        <v>6.72</v>
      </c>
      <c r="W253" s="54" t="s">
        <v>1382</v>
      </c>
      <c r="X253" s="54" t="s">
        <v>912</v>
      </c>
      <c r="Y253" s="54">
        <v>8</v>
      </c>
      <c r="Z253" s="54">
        <v>0.31</v>
      </c>
      <c r="AA253" s="54">
        <v>2.48</v>
      </c>
      <c r="AB253" s="54" t="s">
        <v>1383</v>
      </c>
      <c r="AC253" s="54" t="s">
        <v>914</v>
      </c>
      <c r="AD253" s="54">
        <v>24</v>
      </c>
      <c r="AE253" s="54">
        <v>0.49</v>
      </c>
      <c r="AF253" s="54">
        <v>11.67</v>
      </c>
      <c r="AG253" s="54" t="s">
        <v>1383</v>
      </c>
    </row>
    <row r="254" spans="1:33" x14ac:dyDescent="0.25">
      <c r="A254" s="54" t="str">
        <f t="shared" si="7"/>
        <v>5971</v>
      </c>
      <c r="B254" s="54" t="s">
        <v>1380</v>
      </c>
      <c r="C254" s="54" t="s">
        <v>1272</v>
      </c>
      <c r="D254" s="54">
        <f t="shared" si="8"/>
        <v>40</v>
      </c>
      <c r="E254" s="54">
        <v>66</v>
      </c>
      <c r="F254" s="54">
        <v>40.53</v>
      </c>
      <c r="G254" s="54">
        <v>26.75</v>
      </c>
      <c r="H254" s="54">
        <v>40</v>
      </c>
      <c r="I254" s="54">
        <v>0</v>
      </c>
      <c r="J254" s="54">
        <v>0</v>
      </c>
      <c r="K254" s="54">
        <v>1</v>
      </c>
      <c r="L254" s="54">
        <v>0</v>
      </c>
      <c r="M254" s="54">
        <v>0</v>
      </c>
      <c r="N254" s="54" t="s">
        <v>913</v>
      </c>
      <c r="O254" s="54">
        <v>19</v>
      </c>
      <c r="P254" s="54">
        <v>0.38</v>
      </c>
      <c r="Q254" s="54">
        <v>7.13</v>
      </c>
      <c r="R254" s="54" t="s">
        <v>1381</v>
      </c>
      <c r="S254" s="54" t="s">
        <v>915</v>
      </c>
      <c r="T254" s="54">
        <v>15</v>
      </c>
      <c r="U254" s="54">
        <v>0.37</v>
      </c>
      <c r="V254" s="54">
        <v>5.53</v>
      </c>
      <c r="W254" s="54" t="s">
        <v>1382</v>
      </c>
      <c r="X254" s="54" t="s">
        <v>912</v>
      </c>
      <c r="Y254" s="54">
        <v>8</v>
      </c>
      <c r="Z254" s="54">
        <v>0.36</v>
      </c>
      <c r="AA254" s="54">
        <v>2.85</v>
      </c>
      <c r="AB254" s="54" t="s">
        <v>1383</v>
      </c>
      <c r="AC254" s="54" t="s">
        <v>914</v>
      </c>
      <c r="AD254" s="54">
        <v>24</v>
      </c>
      <c r="AE254" s="54">
        <v>0.47</v>
      </c>
      <c r="AF254" s="54">
        <v>11.25</v>
      </c>
      <c r="AG254" s="54" t="s">
        <v>1383</v>
      </c>
    </row>
    <row r="255" spans="1:33" x14ac:dyDescent="0.25">
      <c r="A255" s="54" t="str">
        <f t="shared" si="7"/>
        <v>5981</v>
      </c>
      <c r="B255" s="54" t="s">
        <v>1380</v>
      </c>
      <c r="C255" s="54" t="s">
        <v>1273</v>
      </c>
      <c r="D255" s="54">
        <f t="shared" si="8"/>
        <v>115</v>
      </c>
      <c r="E255" s="54">
        <v>66</v>
      </c>
      <c r="F255" s="54">
        <v>46.77</v>
      </c>
      <c r="G255" s="54">
        <v>30.87</v>
      </c>
      <c r="H255" s="54">
        <v>108</v>
      </c>
      <c r="I255" s="54">
        <v>7</v>
      </c>
      <c r="J255" s="54">
        <v>0</v>
      </c>
      <c r="K255" s="54">
        <v>0.94</v>
      </c>
      <c r="L255" s="54">
        <v>0.06</v>
      </c>
      <c r="M255" s="54">
        <v>0</v>
      </c>
      <c r="N255" s="54" t="s">
        <v>913</v>
      </c>
      <c r="O255" s="54">
        <v>19</v>
      </c>
      <c r="P255" s="54">
        <v>0.43</v>
      </c>
      <c r="Q255" s="54">
        <v>8.23</v>
      </c>
      <c r="R255" s="54" t="s">
        <v>1381</v>
      </c>
      <c r="S255" s="54" t="s">
        <v>915</v>
      </c>
      <c r="T255" s="54">
        <v>15</v>
      </c>
      <c r="U255" s="54">
        <v>0.46</v>
      </c>
      <c r="V255" s="54">
        <v>6.94</v>
      </c>
      <c r="W255" s="54" t="s">
        <v>1382</v>
      </c>
      <c r="X255" s="54" t="s">
        <v>912</v>
      </c>
      <c r="Y255" s="54">
        <v>8</v>
      </c>
      <c r="Z255" s="54">
        <v>0.33</v>
      </c>
      <c r="AA255" s="54">
        <v>2.6</v>
      </c>
      <c r="AB255" s="54" t="s">
        <v>1383</v>
      </c>
      <c r="AC255" s="54" t="s">
        <v>914</v>
      </c>
      <c r="AD255" s="54">
        <v>24</v>
      </c>
      <c r="AE255" s="54">
        <v>0.55000000000000004</v>
      </c>
      <c r="AF255" s="54">
        <v>13.1</v>
      </c>
      <c r="AG255" s="54" t="s">
        <v>1383</v>
      </c>
    </row>
    <row r="256" spans="1:33" x14ac:dyDescent="0.25">
      <c r="A256" s="54" t="str">
        <f t="shared" si="7"/>
        <v>5991</v>
      </c>
      <c r="B256" s="54" t="s">
        <v>1380</v>
      </c>
      <c r="C256" s="54" t="s">
        <v>1274</v>
      </c>
      <c r="D256" s="54">
        <f t="shared" si="8"/>
        <v>104</v>
      </c>
      <c r="E256" s="54">
        <v>66</v>
      </c>
      <c r="F256" s="54">
        <v>39.9</v>
      </c>
      <c r="G256" s="54">
        <v>26.34</v>
      </c>
      <c r="H256" s="54">
        <v>103</v>
      </c>
      <c r="I256" s="54">
        <v>1</v>
      </c>
      <c r="J256" s="54">
        <v>0</v>
      </c>
      <c r="K256" s="54">
        <v>0.99</v>
      </c>
      <c r="L256" s="54">
        <v>0.01</v>
      </c>
      <c r="M256" s="54">
        <v>0</v>
      </c>
      <c r="N256" s="54" t="s">
        <v>913</v>
      </c>
      <c r="O256" s="54">
        <v>19</v>
      </c>
      <c r="P256" s="54">
        <v>0.38</v>
      </c>
      <c r="Q256" s="54">
        <v>7.22</v>
      </c>
      <c r="R256" s="54" t="s">
        <v>1381</v>
      </c>
      <c r="S256" s="54" t="s">
        <v>915</v>
      </c>
      <c r="T256" s="54">
        <v>15</v>
      </c>
      <c r="U256" s="54">
        <v>0.38</v>
      </c>
      <c r="V256" s="54">
        <v>5.67</v>
      </c>
      <c r="W256" s="54" t="s">
        <v>1382</v>
      </c>
      <c r="X256" s="54" t="s">
        <v>912</v>
      </c>
      <c r="Y256" s="54">
        <v>8</v>
      </c>
      <c r="Z256" s="54">
        <v>0.28999999999999998</v>
      </c>
      <c r="AA256" s="54">
        <v>2.33</v>
      </c>
      <c r="AB256" s="54" t="s">
        <v>1383</v>
      </c>
      <c r="AC256" s="54" t="s">
        <v>914</v>
      </c>
      <c r="AD256" s="54">
        <v>24</v>
      </c>
      <c r="AE256" s="54">
        <v>0.46</v>
      </c>
      <c r="AF256" s="54">
        <v>11.12</v>
      </c>
      <c r="AG256" s="54" t="s">
        <v>1383</v>
      </c>
    </row>
    <row r="257" spans="1:39" x14ac:dyDescent="0.25">
      <c r="A257" s="54" t="str">
        <f t="shared" si="7"/>
        <v>6047</v>
      </c>
      <c r="B257" s="54" t="s">
        <v>1380</v>
      </c>
      <c r="C257" s="54" t="s">
        <v>1303</v>
      </c>
      <c r="D257" s="54">
        <f t="shared" si="8"/>
        <v>47</v>
      </c>
      <c r="E257" s="54">
        <v>66</v>
      </c>
      <c r="F257" s="54">
        <v>53.32</v>
      </c>
      <c r="G257" s="54">
        <v>35.19</v>
      </c>
      <c r="H257" s="54">
        <v>41</v>
      </c>
      <c r="I257" s="54">
        <v>6</v>
      </c>
      <c r="J257" s="54">
        <v>0</v>
      </c>
      <c r="K257" s="54">
        <v>0.87</v>
      </c>
      <c r="L257" s="54">
        <v>0.13</v>
      </c>
      <c r="M257" s="54">
        <v>0</v>
      </c>
      <c r="N257" s="54" t="s">
        <v>913</v>
      </c>
      <c r="O257" s="54">
        <v>19</v>
      </c>
      <c r="P257" s="54">
        <v>0.5</v>
      </c>
      <c r="Q257" s="54">
        <v>9.57</v>
      </c>
      <c r="R257" s="54" t="s">
        <v>1381</v>
      </c>
      <c r="S257" s="54" t="s">
        <v>915</v>
      </c>
      <c r="T257" s="54">
        <v>15</v>
      </c>
      <c r="U257" s="54">
        <v>0.56999999999999995</v>
      </c>
      <c r="V257" s="54">
        <v>8.5500000000000007</v>
      </c>
      <c r="W257" s="54" t="s">
        <v>1382</v>
      </c>
      <c r="X257" s="54" t="s">
        <v>912</v>
      </c>
      <c r="Y257" s="54">
        <v>8</v>
      </c>
      <c r="Z257" s="54">
        <v>0.38</v>
      </c>
      <c r="AA257" s="54">
        <v>3.04</v>
      </c>
      <c r="AB257" s="54" t="s">
        <v>1383</v>
      </c>
      <c r="AC257" s="54" t="s">
        <v>914</v>
      </c>
      <c r="AD257" s="54">
        <v>24</v>
      </c>
      <c r="AE257" s="54">
        <v>0.59</v>
      </c>
      <c r="AF257" s="54">
        <v>14.02</v>
      </c>
      <c r="AG257" s="54" t="s">
        <v>1383</v>
      </c>
    </row>
    <row r="258" spans="1:39" x14ac:dyDescent="0.25">
      <c r="A258" s="54" t="str">
        <f t="shared" si="7"/>
        <v>8151</v>
      </c>
      <c r="B258" s="54" t="s">
        <v>1380</v>
      </c>
      <c r="C258" s="54" t="s">
        <v>1275</v>
      </c>
      <c r="D258" s="54">
        <f t="shared" si="8"/>
        <v>8</v>
      </c>
      <c r="E258" s="54">
        <v>66</v>
      </c>
      <c r="F258" s="54">
        <v>42.05</v>
      </c>
      <c r="G258" s="54">
        <v>27.75</v>
      </c>
      <c r="H258" s="54">
        <v>8</v>
      </c>
      <c r="I258" s="54">
        <v>0</v>
      </c>
      <c r="J258" s="54">
        <v>0</v>
      </c>
      <c r="K258" s="54">
        <v>1</v>
      </c>
      <c r="L258" s="54">
        <v>0</v>
      </c>
      <c r="M258" s="54">
        <v>0</v>
      </c>
      <c r="N258" s="54" t="s">
        <v>913</v>
      </c>
      <c r="O258" s="54">
        <v>19</v>
      </c>
      <c r="P258" s="54">
        <v>0.41</v>
      </c>
      <c r="Q258" s="54">
        <v>7.75</v>
      </c>
      <c r="R258" s="54" t="s">
        <v>1381</v>
      </c>
      <c r="S258" s="54" t="s">
        <v>915</v>
      </c>
      <c r="T258" s="54">
        <v>15</v>
      </c>
      <c r="U258" s="54">
        <v>0.46</v>
      </c>
      <c r="V258" s="54">
        <v>6.88</v>
      </c>
      <c r="W258" s="54" t="s">
        <v>1382</v>
      </c>
      <c r="X258" s="54" t="s">
        <v>912</v>
      </c>
      <c r="Y258" s="54">
        <v>8</v>
      </c>
      <c r="Z258" s="54">
        <v>0.27</v>
      </c>
      <c r="AA258" s="54">
        <v>2.13</v>
      </c>
      <c r="AB258" s="54" t="s">
        <v>1383</v>
      </c>
      <c r="AC258" s="54" t="s">
        <v>914</v>
      </c>
      <c r="AD258" s="54">
        <v>24</v>
      </c>
      <c r="AE258" s="54">
        <v>0.46</v>
      </c>
      <c r="AF258" s="54">
        <v>11</v>
      </c>
      <c r="AG258" s="54" t="s">
        <v>1383</v>
      </c>
    </row>
    <row r="259" spans="1:39" x14ac:dyDescent="0.25">
      <c r="A259" s="54" t="str">
        <f t="shared" si="7"/>
        <v>8181</v>
      </c>
      <c r="B259" s="54" t="s">
        <v>1380</v>
      </c>
      <c r="C259" s="54" t="s">
        <v>1276</v>
      </c>
      <c r="D259" s="54">
        <f t="shared" si="8"/>
        <v>4</v>
      </c>
      <c r="E259" s="54">
        <v>66</v>
      </c>
      <c r="F259" s="54">
        <v>26.14</v>
      </c>
      <c r="G259" s="54">
        <v>17.25</v>
      </c>
      <c r="H259" s="54">
        <v>4</v>
      </c>
      <c r="I259" s="54">
        <v>0</v>
      </c>
      <c r="J259" s="54">
        <v>0</v>
      </c>
      <c r="K259" s="54">
        <v>1</v>
      </c>
      <c r="L259" s="54">
        <v>0</v>
      </c>
      <c r="M259" s="54">
        <v>0</v>
      </c>
      <c r="N259" s="54" t="s">
        <v>913</v>
      </c>
      <c r="O259" s="54">
        <v>19</v>
      </c>
      <c r="P259" s="54">
        <v>0.25</v>
      </c>
      <c r="Q259" s="54">
        <v>4.75</v>
      </c>
      <c r="R259" s="54" t="s">
        <v>1381</v>
      </c>
      <c r="S259" s="54" t="s">
        <v>915</v>
      </c>
      <c r="T259" s="54">
        <v>15</v>
      </c>
      <c r="U259" s="54">
        <v>0.35</v>
      </c>
      <c r="V259" s="54">
        <v>5.25</v>
      </c>
      <c r="W259" s="54" t="s">
        <v>1382</v>
      </c>
      <c r="X259" s="54" t="s">
        <v>912</v>
      </c>
      <c r="Y259" s="54">
        <v>8</v>
      </c>
      <c r="Z259" s="54">
        <v>0.41</v>
      </c>
      <c r="AA259" s="54">
        <v>3.25</v>
      </c>
      <c r="AB259" s="54" t="s">
        <v>1383</v>
      </c>
      <c r="AC259" s="54" t="s">
        <v>914</v>
      </c>
      <c r="AD259" s="54">
        <v>24</v>
      </c>
      <c r="AE259" s="54">
        <v>0.17</v>
      </c>
      <c r="AF259" s="54">
        <v>4</v>
      </c>
      <c r="AG259" s="54" t="s">
        <v>1383</v>
      </c>
    </row>
    <row r="260" spans="1:39" x14ac:dyDescent="0.25">
      <c r="A260" s="54" t="str">
        <f t="shared" ref="A260" si="9">LEFT(C260,4)</f>
        <v>9732</v>
      </c>
      <c r="B260" s="54" t="s">
        <v>1380</v>
      </c>
      <c r="C260" s="54" t="s">
        <v>1277</v>
      </c>
      <c r="D260" s="54">
        <f t="shared" ref="D260" si="10">SUM(H260:J260)</f>
        <v>6</v>
      </c>
      <c r="E260" s="54">
        <v>66</v>
      </c>
      <c r="F260" s="54">
        <v>40.409999999999997</v>
      </c>
      <c r="G260" s="54">
        <v>26.67</v>
      </c>
      <c r="H260" s="54">
        <v>6</v>
      </c>
      <c r="I260" s="54">
        <v>0</v>
      </c>
      <c r="J260" s="54">
        <v>0</v>
      </c>
      <c r="K260" s="54">
        <v>1</v>
      </c>
      <c r="L260" s="54">
        <v>0</v>
      </c>
      <c r="M260" s="54">
        <v>0</v>
      </c>
      <c r="N260" s="54" t="s">
        <v>913</v>
      </c>
      <c r="O260" s="54">
        <v>19</v>
      </c>
      <c r="P260" s="54">
        <v>0.39</v>
      </c>
      <c r="Q260" s="54">
        <v>7.33</v>
      </c>
      <c r="R260" s="54" t="s">
        <v>1381</v>
      </c>
      <c r="S260" s="54" t="s">
        <v>915</v>
      </c>
      <c r="T260" s="54">
        <v>15</v>
      </c>
      <c r="U260" s="54">
        <v>0.38</v>
      </c>
      <c r="V260" s="54">
        <v>5.67</v>
      </c>
      <c r="W260" s="54" t="s">
        <v>1382</v>
      </c>
      <c r="X260" s="54" t="s">
        <v>912</v>
      </c>
      <c r="Y260" s="54">
        <v>8</v>
      </c>
      <c r="Z260" s="54">
        <v>0.34</v>
      </c>
      <c r="AA260" s="54">
        <v>2.67</v>
      </c>
      <c r="AB260" s="54" t="s">
        <v>1383</v>
      </c>
      <c r="AC260" s="54" t="s">
        <v>914</v>
      </c>
      <c r="AD260" s="54">
        <v>24</v>
      </c>
      <c r="AE260" s="54">
        <v>0.46</v>
      </c>
      <c r="AF260" s="54">
        <v>11</v>
      </c>
      <c r="AG260" s="54" t="s">
        <v>1383</v>
      </c>
    </row>
    <row r="261" spans="1:39" x14ac:dyDescent="0.25">
      <c r="A261" s="67" t="s">
        <v>508</v>
      </c>
      <c r="B261" s="14" t="s">
        <v>1380</v>
      </c>
      <c r="C261" s="68" t="s">
        <v>850</v>
      </c>
      <c r="D261" s="14">
        <v>22432</v>
      </c>
      <c r="E261" s="14">
        <v>66</v>
      </c>
      <c r="F261" s="14">
        <v>47.77</v>
      </c>
      <c r="G261" s="14">
        <v>31.53</v>
      </c>
      <c r="H261" s="14">
        <v>20574</v>
      </c>
      <c r="I261" s="14">
        <v>1858</v>
      </c>
      <c r="J261" s="14">
        <v>0</v>
      </c>
      <c r="K261" s="14">
        <v>0.92</v>
      </c>
      <c r="L261" s="14">
        <v>0.08</v>
      </c>
      <c r="M261" s="14">
        <v>0</v>
      </c>
      <c r="N261" s="14" t="s">
        <v>913</v>
      </c>
      <c r="O261" s="14">
        <v>19</v>
      </c>
      <c r="P261" s="14">
        <v>0.45</v>
      </c>
      <c r="Q261" s="14">
        <v>8.56</v>
      </c>
      <c r="R261" s="14" t="s">
        <v>1381</v>
      </c>
      <c r="S261" s="14" t="s">
        <v>915</v>
      </c>
      <c r="T261" s="14">
        <v>15</v>
      </c>
      <c r="U261" s="14">
        <v>0.47</v>
      </c>
      <c r="V261" s="14">
        <v>7.01</v>
      </c>
      <c r="W261" s="14" t="s">
        <v>1382</v>
      </c>
      <c r="X261" s="14" t="s">
        <v>912</v>
      </c>
      <c r="Y261" s="14">
        <v>8</v>
      </c>
      <c r="Z261" s="14">
        <v>0.38</v>
      </c>
      <c r="AA261" s="14">
        <v>3.02</v>
      </c>
      <c r="AB261" s="14" t="s">
        <v>1383</v>
      </c>
      <c r="AC261" s="14" t="s">
        <v>914</v>
      </c>
      <c r="AD261" s="14">
        <v>24</v>
      </c>
      <c r="AE261" s="14">
        <v>0.54</v>
      </c>
      <c r="AF261" s="14">
        <v>12.94</v>
      </c>
      <c r="AG261" s="14" t="s">
        <v>1383</v>
      </c>
      <c r="AH261" s="14"/>
      <c r="AI261" s="14"/>
      <c r="AJ261" s="14"/>
      <c r="AK261" s="14"/>
      <c r="AL261" s="14"/>
      <c r="AM261" s="14"/>
    </row>
  </sheetData>
  <autoFilter ref="A2:AL260"/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Q477"/>
  <sheetViews>
    <sheetView topLeftCell="D1" zoomScaleNormal="100" workbookViewId="0">
      <pane ySplit="2" topLeftCell="A450" activePane="bottomLeft" state="frozen"/>
      <selection activeCell="B125" sqref="B125"/>
      <selection pane="bottomLeft" activeCell="L477" sqref="L477"/>
    </sheetView>
  </sheetViews>
  <sheetFormatPr defaultColWidth="9.140625" defaultRowHeight="12.75" x14ac:dyDescent="0.2"/>
  <cols>
    <col min="1" max="1" width="18" style="146" bestFit="1" customWidth="1"/>
    <col min="2" max="2" width="39.140625" style="146" bestFit="1" customWidth="1"/>
    <col min="3" max="17" width="9.140625" style="146"/>
    <col min="18" max="16384" width="9.140625" style="15"/>
  </cols>
  <sheetData>
    <row r="1" spans="1:17" x14ac:dyDescent="0.2">
      <c r="A1" s="144">
        <v>1</v>
      </c>
      <c r="B1" s="144">
        <v>2</v>
      </c>
      <c r="C1" s="144">
        <v>3</v>
      </c>
      <c r="D1" s="144">
        <v>4</v>
      </c>
      <c r="E1" s="144">
        <v>5</v>
      </c>
      <c r="F1" s="144">
        <v>6</v>
      </c>
      <c r="G1" s="144">
        <v>7</v>
      </c>
      <c r="H1" s="144">
        <v>8</v>
      </c>
      <c r="I1" s="144">
        <v>9</v>
      </c>
      <c r="J1" s="144">
        <v>10</v>
      </c>
      <c r="K1" s="144">
        <v>11</v>
      </c>
      <c r="L1" s="144">
        <v>12</v>
      </c>
      <c r="M1" s="144">
        <v>13</v>
      </c>
      <c r="N1" s="144">
        <v>14</v>
      </c>
      <c r="O1" s="144">
        <v>15</v>
      </c>
      <c r="P1" s="144">
        <v>16</v>
      </c>
      <c r="Q1" s="144">
        <v>17</v>
      </c>
    </row>
    <row r="2" spans="1:17" s="33" customFormat="1" x14ac:dyDescent="0.2">
      <c r="A2" s="145" t="s">
        <v>814</v>
      </c>
      <c r="B2" s="145" t="s">
        <v>813</v>
      </c>
      <c r="C2" s="145" t="s">
        <v>812</v>
      </c>
      <c r="D2" s="145" t="s">
        <v>811</v>
      </c>
      <c r="E2" s="145" t="s">
        <v>94</v>
      </c>
      <c r="F2" s="145" t="s">
        <v>103</v>
      </c>
      <c r="G2" s="145" t="s">
        <v>121</v>
      </c>
      <c r="H2" s="145" t="s">
        <v>95</v>
      </c>
      <c r="I2" s="145" t="s">
        <v>810</v>
      </c>
      <c r="J2" s="145" t="s">
        <v>809</v>
      </c>
      <c r="K2" s="145" t="s">
        <v>808</v>
      </c>
      <c r="L2" s="145" t="s">
        <v>807</v>
      </c>
      <c r="M2" s="145" t="s">
        <v>806</v>
      </c>
      <c r="N2" s="145" t="s">
        <v>86</v>
      </c>
      <c r="O2" s="145" t="s">
        <v>805</v>
      </c>
      <c r="P2" s="145" t="s">
        <v>804</v>
      </c>
      <c r="Q2" s="145" t="s">
        <v>803</v>
      </c>
    </row>
    <row r="3" spans="1:17" x14ac:dyDescent="0.2">
      <c r="A3" s="146" t="s">
        <v>133</v>
      </c>
      <c r="B3" s="146" t="s">
        <v>802</v>
      </c>
      <c r="C3" s="146">
        <v>778</v>
      </c>
      <c r="D3" s="146">
        <v>114</v>
      </c>
      <c r="E3" s="146">
        <v>113</v>
      </c>
      <c r="F3" s="146">
        <v>107</v>
      </c>
      <c r="G3" s="146">
        <v>117</v>
      </c>
      <c r="H3" s="146">
        <v>110</v>
      </c>
      <c r="I3" s="146">
        <v>115</v>
      </c>
      <c r="J3" s="146">
        <v>35</v>
      </c>
      <c r="Q3" s="146">
        <v>67</v>
      </c>
    </row>
    <row r="4" spans="1:17" x14ac:dyDescent="0.2">
      <c r="A4" s="146" t="s">
        <v>134</v>
      </c>
      <c r="B4" s="146" t="s">
        <v>801</v>
      </c>
      <c r="C4" s="146">
        <v>414</v>
      </c>
      <c r="D4" s="146">
        <v>71</v>
      </c>
      <c r="E4" s="146">
        <v>68</v>
      </c>
      <c r="F4" s="146">
        <v>52</v>
      </c>
      <c r="G4" s="146">
        <v>53</v>
      </c>
      <c r="H4" s="146">
        <v>53</v>
      </c>
      <c r="I4" s="146">
        <v>38</v>
      </c>
      <c r="J4" s="146">
        <v>28</v>
      </c>
      <c r="K4" s="146">
        <v>21</v>
      </c>
      <c r="L4" s="146">
        <v>30</v>
      </c>
    </row>
    <row r="5" spans="1:17" x14ac:dyDescent="0.2">
      <c r="A5" s="146" t="s">
        <v>135</v>
      </c>
      <c r="B5" s="146" t="s">
        <v>96</v>
      </c>
      <c r="C5" s="146">
        <v>1602</v>
      </c>
      <c r="D5" s="146">
        <v>150</v>
      </c>
      <c r="E5" s="146">
        <v>159</v>
      </c>
      <c r="F5" s="146">
        <v>199</v>
      </c>
      <c r="G5" s="146">
        <v>194</v>
      </c>
      <c r="H5" s="146">
        <v>192</v>
      </c>
      <c r="I5" s="146">
        <v>199</v>
      </c>
      <c r="J5" s="146">
        <v>154</v>
      </c>
      <c r="K5" s="146">
        <v>149</v>
      </c>
      <c r="L5" s="146">
        <v>162</v>
      </c>
      <c r="Q5" s="146">
        <v>44</v>
      </c>
    </row>
    <row r="6" spans="1:17" x14ac:dyDescent="0.2">
      <c r="A6" s="146" t="s">
        <v>136</v>
      </c>
      <c r="B6" s="146" t="s">
        <v>75</v>
      </c>
      <c r="C6" s="146">
        <v>440</v>
      </c>
      <c r="E6" s="146">
        <v>109</v>
      </c>
      <c r="F6" s="146">
        <v>94</v>
      </c>
      <c r="G6" s="146">
        <v>85</v>
      </c>
      <c r="H6" s="146">
        <v>80</v>
      </c>
      <c r="I6" s="146">
        <v>72</v>
      </c>
    </row>
    <row r="7" spans="1:17" x14ac:dyDescent="0.2">
      <c r="A7" s="146" t="s">
        <v>137</v>
      </c>
      <c r="B7" s="146" t="s">
        <v>77</v>
      </c>
      <c r="C7" s="146">
        <v>1086</v>
      </c>
      <c r="D7" s="146">
        <v>144</v>
      </c>
      <c r="E7" s="146">
        <v>109</v>
      </c>
      <c r="F7" s="146">
        <v>145</v>
      </c>
      <c r="G7" s="146">
        <v>156</v>
      </c>
      <c r="H7" s="146">
        <v>125</v>
      </c>
      <c r="I7" s="146">
        <v>118</v>
      </c>
      <c r="J7" s="146">
        <v>113</v>
      </c>
      <c r="K7" s="146">
        <v>114</v>
      </c>
      <c r="L7" s="146">
        <v>62</v>
      </c>
    </row>
    <row r="8" spans="1:17" x14ac:dyDescent="0.2">
      <c r="A8" s="146" t="s">
        <v>138</v>
      </c>
      <c r="B8" s="146" t="s">
        <v>800</v>
      </c>
      <c r="C8" s="146">
        <v>408</v>
      </c>
      <c r="D8" s="146">
        <v>67</v>
      </c>
      <c r="E8" s="146">
        <v>57</v>
      </c>
      <c r="F8" s="146">
        <v>68</v>
      </c>
      <c r="G8" s="146">
        <v>63</v>
      </c>
      <c r="H8" s="146">
        <v>63</v>
      </c>
      <c r="I8" s="146">
        <v>52</v>
      </c>
      <c r="Q8" s="146">
        <v>38</v>
      </c>
    </row>
    <row r="9" spans="1:17" x14ac:dyDescent="0.2">
      <c r="A9" s="146" t="s">
        <v>139</v>
      </c>
      <c r="B9" s="146" t="s">
        <v>799</v>
      </c>
      <c r="C9" s="146">
        <v>1715</v>
      </c>
      <c r="D9" s="146">
        <v>144</v>
      </c>
      <c r="E9" s="146">
        <v>130</v>
      </c>
      <c r="F9" s="146">
        <v>159</v>
      </c>
      <c r="G9" s="146">
        <v>186</v>
      </c>
      <c r="H9" s="146">
        <v>195</v>
      </c>
      <c r="I9" s="146">
        <v>218</v>
      </c>
      <c r="J9" s="146">
        <v>196</v>
      </c>
      <c r="K9" s="146">
        <v>218</v>
      </c>
      <c r="L9" s="146">
        <v>230</v>
      </c>
      <c r="Q9" s="146">
        <v>39</v>
      </c>
    </row>
    <row r="10" spans="1:17" x14ac:dyDescent="0.2">
      <c r="A10" s="146" t="s">
        <v>140</v>
      </c>
      <c r="B10" s="146" t="s">
        <v>854</v>
      </c>
      <c r="C10" s="146">
        <v>1850</v>
      </c>
      <c r="D10" s="146">
        <v>197</v>
      </c>
      <c r="E10" s="146">
        <v>210</v>
      </c>
      <c r="F10" s="146">
        <v>210</v>
      </c>
      <c r="G10" s="146">
        <v>230</v>
      </c>
      <c r="H10" s="146">
        <v>225</v>
      </c>
      <c r="I10" s="146">
        <v>215</v>
      </c>
      <c r="J10" s="146">
        <v>187</v>
      </c>
      <c r="K10" s="146">
        <v>180</v>
      </c>
      <c r="L10" s="146">
        <v>193</v>
      </c>
      <c r="Q10" s="146">
        <v>3</v>
      </c>
    </row>
    <row r="11" spans="1:17" x14ac:dyDescent="0.2">
      <c r="A11" s="146" t="s">
        <v>141</v>
      </c>
      <c r="B11" s="146" t="s">
        <v>72</v>
      </c>
      <c r="C11" s="146">
        <v>743</v>
      </c>
      <c r="D11" s="146">
        <v>125</v>
      </c>
      <c r="E11" s="146">
        <v>124</v>
      </c>
      <c r="F11" s="146">
        <v>95</v>
      </c>
      <c r="G11" s="146">
        <v>147</v>
      </c>
      <c r="H11" s="146">
        <v>123</v>
      </c>
      <c r="I11" s="146">
        <v>129</v>
      </c>
    </row>
    <row r="12" spans="1:17" x14ac:dyDescent="0.2">
      <c r="A12" s="146" t="s">
        <v>142</v>
      </c>
      <c r="B12" s="146" t="s">
        <v>798</v>
      </c>
      <c r="C12" s="146">
        <v>483</v>
      </c>
      <c r="D12" s="146">
        <v>89</v>
      </c>
      <c r="E12" s="146">
        <v>66</v>
      </c>
      <c r="F12" s="146">
        <v>65</v>
      </c>
      <c r="G12" s="146">
        <v>76</v>
      </c>
      <c r="H12" s="146">
        <v>52</v>
      </c>
      <c r="I12" s="146">
        <v>65</v>
      </c>
      <c r="Q12" s="146">
        <v>70</v>
      </c>
    </row>
    <row r="13" spans="1:17" x14ac:dyDescent="0.2">
      <c r="A13" s="146" t="s">
        <v>143</v>
      </c>
      <c r="B13" s="146" t="s">
        <v>97</v>
      </c>
      <c r="C13" s="146">
        <v>519</v>
      </c>
      <c r="D13" s="146">
        <v>97</v>
      </c>
      <c r="E13" s="146">
        <v>93</v>
      </c>
      <c r="F13" s="146">
        <v>89</v>
      </c>
      <c r="G13" s="146">
        <v>89</v>
      </c>
      <c r="H13" s="146">
        <v>82</v>
      </c>
      <c r="I13" s="146">
        <v>69</v>
      </c>
    </row>
    <row r="14" spans="1:17" x14ac:dyDescent="0.2">
      <c r="A14" s="146" t="s">
        <v>144</v>
      </c>
      <c r="B14" s="146" t="s">
        <v>797</v>
      </c>
      <c r="C14" s="146">
        <v>706</v>
      </c>
      <c r="D14" s="146">
        <v>108</v>
      </c>
      <c r="E14" s="146">
        <v>148</v>
      </c>
      <c r="F14" s="146">
        <v>108</v>
      </c>
      <c r="G14" s="146">
        <v>119</v>
      </c>
      <c r="H14" s="146">
        <v>80</v>
      </c>
      <c r="I14" s="146">
        <v>88</v>
      </c>
      <c r="Q14" s="146">
        <v>55</v>
      </c>
    </row>
    <row r="15" spans="1:17" x14ac:dyDescent="0.2">
      <c r="A15" s="146" t="s">
        <v>145</v>
      </c>
      <c r="B15" s="146" t="s">
        <v>796</v>
      </c>
      <c r="C15" s="146">
        <v>845</v>
      </c>
      <c r="D15" s="146">
        <v>111</v>
      </c>
      <c r="E15" s="146">
        <v>123</v>
      </c>
      <c r="F15" s="146">
        <v>142</v>
      </c>
      <c r="G15" s="146">
        <v>146</v>
      </c>
      <c r="H15" s="146">
        <v>122</v>
      </c>
      <c r="I15" s="146">
        <v>140</v>
      </c>
      <c r="Q15" s="146">
        <v>61</v>
      </c>
    </row>
    <row r="16" spans="1:17" x14ac:dyDescent="0.2">
      <c r="A16" s="146" t="s">
        <v>146</v>
      </c>
      <c r="B16" s="146" t="s">
        <v>795</v>
      </c>
      <c r="C16" s="146">
        <v>1618</v>
      </c>
      <c r="D16" s="146">
        <v>168</v>
      </c>
      <c r="E16" s="146">
        <v>148</v>
      </c>
      <c r="F16" s="146">
        <v>192</v>
      </c>
      <c r="G16" s="146">
        <v>193</v>
      </c>
      <c r="H16" s="146">
        <v>172</v>
      </c>
      <c r="I16" s="146">
        <v>210</v>
      </c>
      <c r="J16" s="146">
        <v>157</v>
      </c>
      <c r="K16" s="146">
        <v>178</v>
      </c>
      <c r="L16" s="146">
        <v>181</v>
      </c>
      <c r="Q16" s="146">
        <v>19</v>
      </c>
    </row>
    <row r="17" spans="1:17" x14ac:dyDescent="0.2">
      <c r="A17" s="146" t="s">
        <v>147</v>
      </c>
      <c r="B17" s="146" t="s">
        <v>794</v>
      </c>
      <c r="C17" s="146">
        <v>1281</v>
      </c>
      <c r="D17" s="146">
        <v>187</v>
      </c>
      <c r="E17" s="146">
        <v>226</v>
      </c>
      <c r="F17" s="146">
        <v>221</v>
      </c>
      <c r="G17" s="146">
        <v>187</v>
      </c>
      <c r="H17" s="146">
        <v>224</v>
      </c>
      <c r="I17" s="146">
        <v>217</v>
      </c>
      <c r="Q17" s="146">
        <v>19</v>
      </c>
    </row>
    <row r="18" spans="1:17" x14ac:dyDescent="0.2">
      <c r="A18" s="146" t="s">
        <v>148</v>
      </c>
      <c r="B18" s="146" t="s">
        <v>793</v>
      </c>
      <c r="C18" s="146">
        <v>565</v>
      </c>
      <c r="D18" s="146">
        <v>130</v>
      </c>
      <c r="E18" s="146">
        <v>136</v>
      </c>
      <c r="F18" s="146">
        <v>136</v>
      </c>
      <c r="G18" s="146">
        <v>163</v>
      </c>
    </row>
    <row r="19" spans="1:17" x14ac:dyDescent="0.2">
      <c r="A19" s="146" t="s">
        <v>149</v>
      </c>
      <c r="B19" s="146" t="s">
        <v>792</v>
      </c>
      <c r="C19" s="146">
        <v>358</v>
      </c>
      <c r="D19" s="146">
        <v>59</v>
      </c>
      <c r="E19" s="146">
        <v>51</v>
      </c>
      <c r="F19" s="146">
        <v>58</v>
      </c>
      <c r="G19" s="146">
        <v>60</v>
      </c>
      <c r="H19" s="146">
        <v>36</v>
      </c>
      <c r="I19" s="146">
        <v>60</v>
      </c>
      <c r="Q19" s="146">
        <v>34</v>
      </c>
    </row>
    <row r="20" spans="1:17" x14ac:dyDescent="0.2">
      <c r="A20" s="146" t="s">
        <v>150</v>
      </c>
      <c r="B20" s="146" t="s">
        <v>791</v>
      </c>
      <c r="C20" s="146">
        <v>808</v>
      </c>
      <c r="D20" s="146">
        <v>105</v>
      </c>
      <c r="E20" s="146">
        <v>124</v>
      </c>
      <c r="F20" s="146">
        <v>135</v>
      </c>
      <c r="G20" s="146">
        <v>122</v>
      </c>
      <c r="H20" s="146">
        <v>136</v>
      </c>
      <c r="I20" s="146">
        <v>167</v>
      </c>
      <c r="Q20" s="146">
        <v>19</v>
      </c>
    </row>
    <row r="21" spans="1:17" x14ac:dyDescent="0.2">
      <c r="A21" s="146" t="s">
        <v>151</v>
      </c>
      <c r="B21" s="146" t="s">
        <v>78</v>
      </c>
      <c r="C21" s="146">
        <v>1845</v>
      </c>
      <c r="D21" s="146">
        <v>194</v>
      </c>
      <c r="E21" s="146">
        <v>230</v>
      </c>
      <c r="F21" s="146">
        <v>242</v>
      </c>
      <c r="G21" s="146">
        <v>236</v>
      </c>
      <c r="H21" s="146">
        <v>177</v>
      </c>
      <c r="I21" s="146">
        <v>207</v>
      </c>
      <c r="J21" s="146">
        <v>192</v>
      </c>
      <c r="K21" s="146">
        <v>190</v>
      </c>
      <c r="L21" s="146">
        <v>177</v>
      </c>
    </row>
    <row r="22" spans="1:17" x14ac:dyDescent="0.2">
      <c r="A22" s="146" t="s">
        <v>152</v>
      </c>
      <c r="B22" s="146" t="s">
        <v>790</v>
      </c>
      <c r="C22" s="146">
        <v>1316</v>
      </c>
      <c r="D22" s="146">
        <v>131</v>
      </c>
      <c r="E22" s="146">
        <v>146</v>
      </c>
      <c r="F22" s="146">
        <v>135</v>
      </c>
      <c r="G22" s="146">
        <v>162</v>
      </c>
      <c r="H22" s="146">
        <v>141</v>
      </c>
      <c r="I22" s="146">
        <v>171</v>
      </c>
      <c r="J22" s="146">
        <v>131</v>
      </c>
      <c r="K22" s="146">
        <v>159</v>
      </c>
      <c r="L22" s="146">
        <v>120</v>
      </c>
      <c r="Q22" s="146">
        <v>20</v>
      </c>
    </row>
    <row r="23" spans="1:17" x14ac:dyDescent="0.2">
      <c r="A23" s="146" t="s">
        <v>153</v>
      </c>
      <c r="B23" s="146" t="s">
        <v>98</v>
      </c>
      <c r="C23" s="146">
        <v>794</v>
      </c>
      <c r="D23" s="146">
        <v>137</v>
      </c>
      <c r="E23" s="146">
        <v>141</v>
      </c>
      <c r="F23" s="146">
        <v>119</v>
      </c>
      <c r="G23" s="146">
        <v>119</v>
      </c>
      <c r="H23" s="146">
        <v>123</v>
      </c>
      <c r="I23" s="146">
        <v>116</v>
      </c>
      <c r="Q23" s="146">
        <v>39</v>
      </c>
    </row>
    <row r="24" spans="1:17" x14ac:dyDescent="0.2">
      <c r="A24" s="146" t="s">
        <v>154</v>
      </c>
      <c r="B24" s="146" t="s">
        <v>789</v>
      </c>
      <c r="C24" s="146">
        <v>416</v>
      </c>
      <c r="D24" s="146">
        <v>73</v>
      </c>
      <c r="E24" s="146">
        <v>65</v>
      </c>
      <c r="F24" s="146">
        <v>70</v>
      </c>
      <c r="G24" s="146">
        <v>70</v>
      </c>
      <c r="H24" s="146">
        <v>62</v>
      </c>
      <c r="I24" s="146">
        <v>55</v>
      </c>
      <c r="Q24" s="146">
        <v>21</v>
      </c>
    </row>
    <row r="25" spans="1:17" x14ac:dyDescent="0.2">
      <c r="A25" s="146" t="s">
        <v>155</v>
      </c>
      <c r="B25" s="146" t="s">
        <v>788</v>
      </c>
      <c r="C25" s="146">
        <v>533</v>
      </c>
      <c r="D25" s="146">
        <v>89</v>
      </c>
      <c r="E25" s="146">
        <v>105</v>
      </c>
      <c r="F25" s="146">
        <v>74</v>
      </c>
      <c r="G25" s="146">
        <v>81</v>
      </c>
      <c r="H25" s="146">
        <v>74</v>
      </c>
      <c r="I25" s="146">
        <v>86</v>
      </c>
      <c r="Q25" s="146">
        <v>24</v>
      </c>
    </row>
    <row r="26" spans="1:17" x14ac:dyDescent="0.2">
      <c r="A26" s="146" t="s">
        <v>156</v>
      </c>
      <c r="B26" s="146" t="s">
        <v>521</v>
      </c>
      <c r="C26" s="146">
        <v>598</v>
      </c>
      <c r="D26" s="146">
        <v>100</v>
      </c>
      <c r="E26" s="146">
        <v>114</v>
      </c>
      <c r="F26" s="146">
        <v>114</v>
      </c>
      <c r="G26" s="146">
        <v>91</v>
      </c>
      <c r="H26" s="146">
        <v>76</v>
      </c>
      <c r="I26" s="146">
        <v>103</v>
      </c>
    </row>
    <row r="27" spans="1:17" x14ac:dyDescent="0.2">
      <c r="A27" s="146" t="s">
        <v>157</v>
      </c>
      <c r="B27" s="146" t="s">
        <v>4</v>
      </c>
      <c r="C27" s="146">
        <v>566</v>
      </c>
      <c r="D27" s="146">
        <v>83</v>
      </c>
      <c r="E27" s="146">
        <v>97</v>
      </c>
      <c r="F27" s="146">
        <v>97</v>
      </c>
      <c r="G27" s="146">
        <v>96</v>
      </c>
      <c r="H27" s="146">
        <v>102</v>
      </c>
      <c r="I27" s="146">
        <v>91</v>
      </c>
    </row>
    <row r="28" spans="1:17" x14ac:dyDescent="0.2">
      <c r="A28" s="146" t="s">
        <v>158</v>
      </c>
      <c r="B28" s="146" t="s">
        <v>787</v>
      </c>
      <c r="C28" s="146">
        <v>635</v>
      </c>
      <c r="D28" s="146">
        <v>97</v>
      </c>
      <c r="E28" s="146">
        <v>92</v>
      </c>
      <c r="F28" s="146">
        <v>91</v>
      </c>
      <c r="G28" s="146">
        <v>97</v>
      </c>
      <c r="H28" s="146">
        <v>90</v>
      </c>
      <c r="I28" s="146">
        <v>107</v>
      </c>
      <c r="Q28" s="146">
        <v>61</v>
      </c>
    </row>
    <row r="29" spans="1:17" x14ac:dyDescent="0.2">
      <c r="A29" s="146" t="s">
        <v>924</v>
      </c>
      <c r="B29" s="146" t="s">
        <v>925</v>
      </c>
      <c r="C29" s="146">
        <v>39</v>
      </c>
      <c r="Q29" s="146">
        <v>39</v>
      </c>
    </row>
    <row r="30" spans="1:17" x14ac:dyDescent="0.2">
      <c r="A30" s="146" t="s">
        <v>159</v>
      </c>
      <c r="B30" s="146" t="s">
        <v>786</v>
      </c>
      <c r="C30" s="146">
        <v>621</v>
      </c>
      <c r="G30" s="146">
        <v>66</v>
      </c>
      <c r="H30" s="146">
        <v>70</v>
      </c>
      <c r="I30" s="146">
        <v>47</v>
      </c>
      <c r="J30" s="146">
        <v>157</v>
      </c>
      <c r="K30" s="146">
        <v>144</v>
      </c>
      <c r="L30" s="146">
        <v>137</v>
      </c>
    </row>
    <row r="31" spans="1:17" x14ac:dyDescent="0.2">
      <c r="A31" s="146" t="s">
        <v>785</v>
      </c>
      <c r="B31" s="146" t="s">
        <v>784</v>
      </c>
      <c r="C31" s="146">
        <v>430</v>
      </c>
      <c r="D31" s="146">
        <v>90</v>
      </c>
      <c r="E31" s="146">
        <v>67</v>
      </c>
      <c r="F31" s="146">
        <v>69</v>
      </c>
      <c r="G31" s="146">
        <v>75</v>
      </c>
      <c r="H31" s="146">
        <v>78</v>
      </c>
      <c r="I31" s="146">
        <v>51</v>
      </c>
    </row>
    <row r="32" spans="1:17" x14ac:dyDescent="0.2">
      <c r="A32" s="146" t="s">
        <v>160</v>
      </c>
      <c r="B32" s="146" t="s">
        <v>93</v>
      </c>
      <c r="C32" s="146">
        <v>588</v>
      </c>
      <c r="D32" s="146">
        <v>94</v>
      </c>
      <c r="E32" s="146">
        <v>87</v>
      </c>
      <c r="F32" s="146">
        <v>87</v>
      </c>
      <c r="G32" s="146">
        <v>119</v>
      </c>
      <c r="H32" s="146">
        <v>97</v>
      </c>
      <c r="I32" s="146">
        <v>104</v>
      </c>
    </row>
    <row r="33" spans="1:17" x14ac:dyDescent="0.2">
      <c r="A33" s="146" t="s">
        <v>161</v>
      </c>
      <c r="B33" s="146" t="s">
        <v>544</v>
      </c>
      <c r="C33" s="146">
        <v>728</v>
      </c>
      <c r="D33" s="146">
        <v>116</v>
      </c>
      <c r="E33" s="146">
        <v>138</v>
      </c>
      <c r="F33" s="146">
        <v>140</v>
      </c>
      <c r="G33" s="146">
        <v>108</v>
      </c>
      <c r="H33" s="146">
        <v>125</v>
      </c>
      <c r="I33" s="146">
        <v>101</v>
      </c>
    </row>
    <row r="34" spans="1:17" x14ac:dyDescent="0.2">
      <c r="A34" s="146" t="s">
        <v>926</v>
      </c>
      <c r="B34" s="146" t="s">
        <v>927</v>
      </c>
      <c r="C34" s="146">
        <v>51</v>
      </c>
      <c r="Q34" s="146">
        <v>51</v>
      </c>
    </row>
    <row r="35" spans="1:17" x14ac:dyDescent="0.2">
      <c r="A35" s="146" t="s">
        <v>162</v>
      </c>
      <c r="B35" s="146" t="s">
        <v>99</v>
      </c>
      <c r="C35" s="146">
        <v>607</v>
      </c>
      <c r="D35" s="146">
        <v>120</v>
      </c>
      <c r="E35" s="146">
        <v>99</v>
      </c>
      <c r="F35" s="146">
        <v>86</v>
      </c>
      <c r="G35" s="146">
        <v>82</v>
      </c>
      <c r="H35" s="146">
        <v>75</v>
      </c>
      <c r="I35" s="146">
        <v>83</v>
      </c>
      <c r="Q35" s="146">
        <v>62</v>
      </c>
    </row>
    <row r="36" spans="1:17" x14ac:dyDescent="0.2">
      <c r="A36" s="146" t="s">
        <v>163</v>
      </c>
      <c r="B36" s="146" t="s">
        <v>783</v>
      </c>
      <c r="C36" s="146">
        <v>915</v>
      </c>
      <c r="D36" s="146">
        <v>159</v>
      </c>
      <c r="E36" s="146">
        <v>148</v>
      </c>
      <c r="F36" s="146">
        <v>151</v>
      </c>
      <c r="G36" s="146">
        <v>150</v>
      </c>
      <c r="H36" s="146">
        <v>151</v>
      </c>
      <c r="I36" s="146">
        <v>156</v>
      </c>
    </row>
    <row r="37" spans="1:17" x14ac:dyDescent="0.2">
      <c r="A37" s="146" t="s">
        <v>164</v>
      </c>
      <c r="B37" s="146" t="s">
        <v>782</v>
      </c>
      <c r="C37" s="146">
        <v>541</v>
      </c>
      <c r="D37" s="146">
        <v>89</v>
      </c>
      <c r="E37" s="146">
        <v>87</v>
      </c>
      <c r="F37" s="146">
        <v>79</v>
      </c>
      <c r="G37" s="146">
        <v>96</v>
      </c>
      <c r="H37" s="146">
        <v>78</v>
      </c>
      <c r="I37" s="146">
        <v>74</v>
      </c>
      <c r="Q37" s="146">
        <v>38</v>
      </c>
    </row>
    <row r="38" spans="1:17" x14ac:dyDescent="0.2">
      <c r="A38" s="146" t="s">
        <v>819</v>
      </c>
      <c r="B38" s="146" t="s">
        <v>820</v>
      </c>
      <c r="C38" s="146">
        <v>613</v>
      </c>
      <c r="D38" s="146">
        <v>90</v>
      </c>
      <c r="E38" s="146">
        <v>97</v>
      </c>
      <c r="F38" s="146">
        <v>150</v>
      </c>
      <c r="G38" s="146">
        <v>109</v>
      </c>
      <c r="H38" s="146">
        <v>104</v>
      </c>
      <c r="I38" s="146">
        <v>63</v>
      </c>
    </row>
    <row r="39" spans="1:17" x14ac:dyDescent="0.2">
      <c r="A39" s="146" t="s">
        <v>165</v>
      </c>
      <c r="B39" s="146" t="s">
        <v>781</v>
      </c>
      <c r="C39" s="146">
        <v>481</v>
      </c>
      <c r="D39" s="146">
        <v>91</v>
      </c>
      <c r="E39" s="146">
        <v>59</v>
      </c>
      <c r="F39" s="146">
        <v>56</v>
      </c>
      <c r="G39" s="146">
        <v>63</v>
      </c>
      <c r="H39" s="146">
        <v>73</v>
      </c>
      <c r="I39" s="146">
        <v>74</v>
      </c>
      <c r="Q39" s="146">
        <v>65</v>
      </c>
    </row>
    <row r="40" spans="1:17" x14ac:dyDescent="0.2">
      <c r="A40" s="146" t="s">
        <v>166</v>
      </c>
      <c r="B40" s="146" t="s">
        <v>923</v>
      </c>
      <c r="C40" s="146">
        <v>1313</v>
      </c>
      <c r="D40" s="146">
        <v>151</v>
      </c>
      <c r="E40" s="146">
        <v>128</v>
      </c>
      <c r="F40" s="146">
        <v>113</v>
      </c>
      <c r="G40" s="146">
        <v>116</v>
      </c>
      <c r="H40" s="146">
        <v>122</v>
      </c>
      <c r="I40" s="146">
        <v>146</v>
      </c>
      <c r="J40" s="146">
        <v>127</v>
      </c>
      <c r="K40" s="146">
        <v>164</v>
      </c>
      <c r="L40" s="146">
        <v>200</v>
      </c>
      <c r="Q40" s="146">
        <v>46</v>
      </c>
    </row>
    <row r="41" spans="1:17" x14ac:dyDescent="0.2">
      <c r="A41" s="146" t="s">
        <v>167</v>
      </c>
      <c r="B41" s="146" t="s">
        <v>780</v>
      </c>
      <c r="C41" s="146">
        <v>758</v>
      </c>
      <c r="D41" s="146">
        <v>129</v>
      </c>
      <c r="E41" s="146">
        <v>125</v>
      </c>
      <c r="F41" s="146">
        <v>105</v>
      </c>
      <c r="G41" s="146">
        <v>128</v>
      </c>
      <c r="H41" s="146">
        <v>111</v>
      </c>
      <c r="I41" s="146">
        <v>103</v>
      </c>
      <c r="Q41" s="146">
        <v>57</v>
      </c>
    </row>
    <row r="42" spans="1:17" x14ac:dyDescent="0.2">
      <c r="A42" s="146" t="s">
        <v>168</v>
      </c>
      <c r="B42" s="146" t="s">
        <v>917</v>
      </c>
      <c r="C42" s="146">
        <v>697</v>
      </c>
      <c r="D42" s="146">
        <v>71</v>
      </c>
      <c r="E42" s="146">
        <v>87</v>
      </c>
      <c r="F42" s="146">
        <v>110</v>
      </c>
      <c r="G42" s="146">
        <v>121</v>
      </c>
      <c r="H42" s="146">
        <v>126</v>
      </c>
      <c r="I42" s="146">
        <v>122</v>
      </c>
      <c r="Q42" s="146">
        <v>60</v>
      </c>
    </row>
    <row r="43" spans="1:17" x14ac:dyDescent="0.2">
      <c r="A43" s="146" t="s">
        <v>169</v>
      </c>
      <c r="B43" s="146" t="s">
        <v>16</v>
      </c>
      <c r="C43" s="146">
        <v>575</v>
      </c>
      <c r="D43" s="146">
        <v>80</v>
      </c>
      <c r="E43" s="146">
        <v>102</v>
      </c>
      <c r="F43" s="146">
        <v>123</v>
      </c>
      <c r="G43" s="146">
        <v>103</v>
      </c>
      <c r="H43" s="146">
        <v>85</v>
      </c>
      <c r="I43" s="146">
        <v>82</v>
      </c>
    </row>
    <row r="44" spans="1:17" x14ac:dyDescent="0.2">
      <c r="A44" s="146" t="s">
        <v>170</v>
      </c>
      <c r="B44" s="146" t="s">
        <v>73</v>
      </c>
      <c r="C44" s="146">
        <v>564</v>
      </c>
      <c r="D44" s="146">
        <v>81</v>
      </c>
      <c r="E44" s="146">
        <v>104</v>
      </c>
      <c r="F44" s="146">
        <v>104</v>
      </c>
      <c r="G44" s="146">
        <v>83</v>
      </c>
      <c r="H44" s="146">
        <v>102</v>
      </c>
      <c r="I44" s="146">
        <v>90</v>
      </c>
    </row>
    <row r="45" spans="1:17" x14ac:dyDescent="0.2">
      <c r="A45" s="146" t="s">
        <v>171</v>
      </c>
      <c r="B45" s="146" t="s">
        <v>779</v>
      </c>
      <c r="C45" s="146">
        <v>432</v>
      </c>
      <c r="D45" s="146">
        <v>75</v>
      </c>
      <c r="E45" s="146">
        <v>61</v>
      </c>
      <c r="F45" s="146">
        <v>65</v>
      </c>
      <c r="G45" s="146">
        <v>71</v>
      </c>
      <c r="H45" s="146">
        <v>57</v>
      </c>
      <c r="I45" s="146">
        <v>60</v>
      </c>
      <c r="Q45" s="146">
        <v>43</v>
      </c>
    </row>
    <row r="46" spans="1:17" x14ac:dyDescent="0.2">
      <c r="A46" s="146" t="s">
        <v>172</v>
      </c>
      <c r="B46" s="146" t="s">
        <v>778</v>
      </c>
      <c r="C46" s="146">
        <v>703</v>
      </c>
      <c r="D46" s="146">
        <v>125</v>
      </c>
      <c r="E46" s="146">
        <v>99</v>
      </c>
      <c r="F46" s="146">
        <v>126</v>
      </c>
      <c r="G46" s="146">
        <v>127</v>
      </c>
      <c r="H46" s="146">
        <v>92</v>
      </c>
      <c r="I46" s="146">
        <v>102</v>
      </c>
      <c r="Q46" s="146">
        <v>32</v>
      </c>
    </row>
    <row r="47" spans="1:17" x14ac:dyDescent="0.2">
      <c r="A47" s="146" t="s">
        <v>173</v>
      </c>
      <c r="B47" s="146" t="s">
        <v>17</v>
      </c>
      <c r="C47" s="146">
        <v>645</v>
      </c>
      <c r="D47" s="146">
        <v>100</v>
      </c>
      <c r="E47" s="146">
        <v>75</v>
      </c>
      <c r="F47" s="146">
        <v>122</v>
      </c>
      <c r="G47" s="146">
        <v>114</v>
      </c>
      <c r="H47" s="146">
        <v>120</v>
      </c>
      <c r="I47" s="146">
        <v>114</v>
      </c>
    </row>
    <row r="48" spans="1:17" x14ac:dyDescent="0.2">
      <c r="A48" s="146" t="s">
        <v>174</v>
      </c>
      <c r="B48" s="146" t="s">
        <v>777</v>
      </c>
      <c r="C48" s="146">
        <v>282</v>
      </c>
      <c r="D48" s="146">
        <v>42</v>
      </c>
      <c r="E48" s="146">
        <v>48</v>
      </c>
      <c r="F48" s="146">
        <v>50</v>
      </c>
      <c r="G48" s="146">
        <v>41</v>
      </c>
      <c r="H48" s="146">
        <v>30</v>
      </c>
      <c r="I48" s="146">
        <v>33</v>
      </c>
      <c r="Q48" s="146">
        <v>38</v>
      </c>
    </row>
    <row r="49" spans="1:17" x14ac:dyDescent="0.2">
      <c r="A49" s="146" t="s">
        <v>175</v>
      </c>
      <c r="B49" s="146" t="s">
        <v>855</v>
      </c>
      <c r="C49" s="146">
        <v>889</v>
      </c>
      <c r="D49" s="146">
        <v>110</v>
      </c>
      <c r="E49" s="146">
        <v>114</v>
      </c>
      <c r="F49" s="146">
        <v>109</v>
      </c>
      <c r="G49" s="146">
        <v>113</v>
      </c>
      <c r="H49" s="146">
        <v>84</v>
      </c>
      <c r="I49" s="146">
        <v>96</v>
      </c>
      <c r="J49" s="146">
        <v>81</v>
      </c>
      <c r="K49" s="146">
        <v>64</v>
      </c>
      <c r="L49" s="146">
        <v>67</v>
      </c>
      <c r="Q49" s="146">
        <v>51</v>
      </c>
    </row>
    <row r="50" spans="1:17" x14ac:dyDescent="0.2">
      <c r="A50" s="146" t="s">
        <v>176</v>
      </c>
      <c r="B50" s="146" t="s">
        <v>776</v>
      </c>
      <c r="C50" s="146">
        <v>582</v>
      </c>
      <c r="D50" s="146">
        <v>118</v>
      </c>
      <c r="E50" s="146">
        <v>97</v>
      </c>
      <c r="F50" s="146">
        <v>94</v>
      </c>
      <c r="G50" s="146">
        <v>90</v>
      </c>
      <c r="H50" s="146">
        <v>66</v>
      </c>
      <c r="I50" s="146">
        <v>73</v>
      </c>
      <c r="Q50" s="146">
        <v>44</v>
      </c>
    </row>
    <row r="51" spans="1:17" x14ac:dyDescent="0.2">
      <c r="A51" s="146" t="s">
        <v>177</v>
      </c>
      <c r="B51" s="146" t="s">
        <v>775</v>
      </c>
      <c r="C51" s="146">
        <v>878</v>
      </c>
      <c r="D51" s="146">
        <v>125</v>
      </c>
      <c r="E51" s="146">
        <v>140</v>
      </c>
      <c r="F51" s="146">
        <v>157</v>
      </c>
      <c r="G51" s="146">
        <v>128</v>
      </c>
      <c r="H51" s="146">
        <v>143</v>
      </c>
      <c r="I51" s="146">
        <v>166</v>
      </c>
      <c r="Q51" s="146">
        <v>19</v>
      </c>
    </row>
    <row r="52" spans="1:17" x14ac:dyDescent="0.2">
      <c r="A52" s="146" t="s">
        <v>178</v>
      </c>
      <c r="B52" s="146" t="s">
        <v>774</v>
      </c>
      <c r="C52" s="146">
        <v>533</v>
      </c>
      <c r="D52" s="146">
        <v>87</v>
      </c>
      <c r="E52" s="146">
        <v>88</v>
      </c>
      <c r="F52" s="146">
        <v>80</v>
      </c>
      <c r="G52" s="146">
        <v>111</v>
      </c>
      <c r="H52" s="146">
        <v>63</v>
      </c>
      <c r="I52" s="146">
        <v>69</v>
      </c>
      <c r="Q52" s="146">
        <v>35</v>
      </c>
    </row>
    <row r="53" spans="1:17" x14ac:dyDescent="0.2">
      <c r="A53" s="146" t="s">
        <v>179</v>
      </c>
      <c r="B53" s="146" t="s">
        <v>773</v>
      </c>
      <c r="C53" s="146">
        <v>457</v>
      </c>
      <c r="D53" s="146">
        <v>63</v>
      </c>
      <c r="E53" s="146">
        <v>72</v>
      </c>
      <c r="F53" s="146">
        <v>73</v>
      </c>
      <c r="G53" s="146">
        <v>77</v>
      </c>
      <c r="H53" s="146">
        <v>84</v>
      </c>
      <c r="I53" s="146">
        <v>88</v>
      </c>
    </row>
    <row r="54" spans="1:17" x14ac:dyDescent="0.2">
      <c r="A54" s="146" t="s">
        <v>180</v>
      </c>
      <c r="B54" s="146" t="s">
        <v>517</v>
      </c>
      <c r="C54" s="146">
        <v>806</v>
      </c>
      <c r="D54" s="146">
        <v>63</v>
      </c>
      <c r="E54" s="146">
        <v>71</v>
      </c>
      <c r="F54" s="146">
        <v>81</v>
      </c>
      <c r="G54" s="146">
        <v>84</v>
      </c>
      <c r="H54" s="146">
        <v>78</v>
      </c>
      <c r="I54" s="146">
        <v>81</v>
      </c>
      <c r="J54" s="146">
        <v>102</v>
      </c>
      <c r="K54" s="146">
        <v>101</v>
      </c>
      <c r="L54" s="146">
        <v>88</v>
      </c>
      <c r="Q54" s="146">
        <v>57</v>
      </c>
    </row>
    <row r="55" spans="1:17" x14ac:dyDescent="0.2">
      <c r="A55" s="146" t="s">
        <v>181</v>
      </c>
      <c r="B55" s="146" t="s">
        <v>772</v>
      </c>
      <c r="C55" s="146">
        <v>491</v>
      </c>
      <c r="D55" s="146">
        <v>84</v>
      </c>
      <c r="E55" s="146">
        <v>74</v>
      </c>
      <c r="F55" s="146">
        <v>65</v>
      </c>
      <c r="G55" s="146">
        <v>68</v>
      </c>
      <c r="H55" s="146">
        <v>66</v>
      </c>
      <c r="I55" s="146">
        <v>52</v>
      </c>
      <c r="Q55" s="146">
        <v>82</v>
      </c>
    </row>
    <row r="56" spans="1:17" x14ac:dyDescent="0.2">
      <c r="A56" s="146" t="s">
        <v>182</v>
      </c>
      <c r="B56" s="146" t="s">
        <v>771</v>
      </c>
      <c r="C56" s="146">
        <v>807</v>
      </c>
      <c r="D56" s="146">
        <v>119</v>
      </c>
      <c r="E56" s="146">
        <v>109</v>
      </c>
      <c r="F56" s="146">
        <v>128</v>
      </c>
      <c r="G56" s="146">
        <v>135</v>
      </c>
      <c r="H56" s="146">
        <v>116</v>
      </c>
      <c r="I56" s="146">
        <v>149</v>
      </c>
      <c r="Q56" s="146">
        <v>51</v>
      </c>
    </row>
    <row r="57" spans="1:17" x14ac:dyDescent="0.2">
      <c r="A57" s="146" t="s">
        <v>183</v>
      </c>
      <c r="B57" s="146" t="s">
        <v>770</v>
      </c>
      <c r="C57" s="146">
        <v>676</v>
      </c>
      <c r="D57" s="146">
        <v>100</v>
      </c>
      <c r="E57" s="146">
        <v>96</v>
      </c>
      <c r="F57" s="146">
        <v>105</v>
      </c>
      <c r="G57" s="146">
        <v>102</v>
      </c>
      <c r="H57" s="146">
        <v>122</v>
      </c>
      <c r="I57" s="146">
        <v>103</v>
      </c>
      <c r="Q57" s="146">
        <v>48</v>
      </c>
    </row>
    <row r="58" spans="1:17" x14ac:dyDescent="0.2">
      <c r="A58" s="146" t="s">
        <v>184</v>
      </c>
      <c r="B58" s="146" t="s">
        <v>769</v>
      </c>
      <c r="C58" s="146">
        <v>432</v>
      </c>
      <c r="D58" s="146">
        <v>87</v>
      </c>
      <c r="E58" s="146">
        <v>79</v>
      </c>
      <c r="F58" s="146">
        <v>68</v>
      </c>
      <c r="G58" s="146">
        <v>53</v>
      </c>
      <c r="H58" s="146">
        <v>58</v>
      </c>
      <c r="I58" s="146">
        <v>62</v>
      </c>
      <c r="Q58" s="146">
        <v>25</v>
      </c>
    </row>
    <row r="59" spans="1:17" x14ac:dyDescent="0.2">
      <c r="A59" s="146" t="s">
        <v>185</v>
      </c>
      <c r="B59" s="146" t="s">
        <v>768</v>
      </c>
      <c r="C59" s="146">
        <v>279</v>
      </c>
      <c r="D59" s="146">
        <v>41</v>
      </c>
      <c r="E59" s="146">
        <v>43</v>
      </c>
      <c r="F59" s="146">
        <v>35</v>
      </c>
      <c r="G59" s="146">
        <v>41</v>
      </c>
      <c r="H59" s="146">
        <v>48</v>
      </c>
      <c r="I59" s="146">
        <v>35</v>
      </c>
      <c r="Q59" s="146">
        <v>36</v>
      </c>
    </row>
    <row r="60" spans="1:17" x14ac:dyDescent="0.2">
      <c r="A60" s="146" t="s">
        <v>186</v>
      </c>
      <c r="B60" s="146" t="s">
        <v>767</v>
      </c>
      <c r="C60" s="146">
        <v>554</v>
      </c>
      <c r="D60" s="146">
        <v>92</v>
      </c>
      <c r="E60" s="146">
        <v>84</v>
      </c>
      <c r="F60" s="146">
        <v>88</v>
      </c>
      <c r="G60" s="146">
        <v>102</v>
      </c>
      <c r="H60" s="146">
        <v>64</v>
      </c>
      <c r="I60" s="146">
        <v>83</v>
      </c>
      <c r="Q60" s="146">
        <v>41</v>
      </c>
    </row>
    <row r="61" spans="1:17" x14ac:dyDescent="0.2">
      <c r="A61" s="146" t="s">
        <v>187</v>
      </c>
      <c r="B61" s="146" t="s">
        <v>542</v>
      </c>
      <c r="C61" s="146">
        <v>37</v>
      </c>
      <c r="D61" s="146">
        <v>3</v>
      </c>
      <c r="E61" s="146">
        <v>3</v>
      </c>
      <c r="G61" s="146">
        <v>4</v>
      </c>
      <c r="P61" s="146">
        <v>23</v>
      </c>
      <c r="Q61" s="146">
        <v>4</v>
      </c>
    </row>
    <row r="62" spans="1:17" x14ac:dyDescent="0.2">
      <c r="A62" s="146" t="s">
        <v>188</v>
      </c>
      <c r="B62" s="146" t="s">
        <v>766</v>
      </c>
      <c r="C62" s="146">
        <v>996</v>
      </c>
      <c r="D62" s="146">
        <v>109</v>
      </c>
      <c r="E62" s="146">
        <v>110</v>
      </c>
      <c r="F62" s="146">
        <v>108</v>
      </c>
      <c r="G62" s="146">
        <v>107</v>
      </c>
      <c r="H62" s="146">
        <v>120</v>
      </c>
      <c r="I62" s="146">
        <v>118</v>
      </c>
      <c r="J62" s="146">
        <v>107</v>
      </c>
      <c r="K62" s="146">
        <v>108</v>
      </c>
      <c r="L62" s="146">
        <v>109</v>
      </c>
    </row>
    <row r="63" spans="1:17" x14ac:dyDescent="0.2">
      <c r="A63" s="146" t="s">
        <v>189</v>
      </c>
      <c r="B63" s="146" t="s">
        <v>848</v>
      </c>
      <c r="C63" s="146">
        <v>762</v>
      </c>
      <c r="D63" s="146">
        <v>79</v>
      </c>
      <c r="E63" s="146">
        <v>78</v>
      </c>
      <c r="F63" s="146">
        <v>86</v>
      </c>
      <c r="G63" s="146">
        <v>80</v>
      </c>
      <c r="H63" s="146">
        <v>93</v>
      </c>
      <c r="I63" s="146">
        <v>95</v>
      </c>
      <c r="J63" s="146">
        <v>62</v>
      </c>
      <c r="K63" s="146">
        <v>75</v>
      </c>
      <c r="L63" s="146">
        <v>94</v>
      </c>
      <c r="Q63" s="146">
        <v>20</v>
      </c>
    </row>
    <row r="64" spans="1:17" x14ac:dyDescent="0.2">
      <c r="A64" s="146" t="s">
        <v>190</v>
      </c>
      <c r="B64" s="146" t="s">
        <v>765</v>
      </c>
      <c r="C64" s="146">
        <v>1089</v>
      </c>
      <c r="D64" s="146">
        <v>177</v>
      </c>
      <c r="E64" s="146">
        <v>165</v>
      </c>
      <c r="F64" s="146">
        <v>181</v>
      </c>
      <c r="G64" s="146">
        <v>157</v>
      </c>
      <c r="H64" s="146">
        <v>169</v>
      </c>
      <c r="I64" s="146">
        <v>170</v>
      </c>
      <c r="Q64" s="146">
        <v>70</v>
      </c>
    </row>
    <row r="65" spans="1:17" x14ac:dyDescent="0.2">
      <c r="A65" s="146" t="s">
        <v>191</v>
      </c>
      <c r="B65" s="146" t="s">
        <v>511</v>
      </c>
      <c r="C65" s="146">
        <v>1001</v>
      </c>
      <c r="E65" s="146">
        <v>247</v>
      </c>
      <c r="F65" s="146">
        <v>229</v>
      </c>
      <c r="G65" s="146">
        <v>194</v>
      </c>
      <c r="H65" s="146">
        <v>169</v>
      </c>
      <c r="I65" s="146">
        <v>162</v>
      </c>
    </row>
    <row r="66" spans="1:17" x14ac:dyDescent="0.2">
      <c r="A66" s="146" t="s">
        <v>764</v>
      </c>
      <c r="B66" s="146" t="s">
        <v>972</v>
      </c>
      <c r="C66" s="146">
        <v>451</v>
      </c>
      <c r="D66" s="146">
        <v>73</v>
      </c>
      <c r="E66" s="146">
        <v>51</v>
      </c>
      <c r="F66" s="146">
        <v>104</v>
      </c>
      <c r="G66" s="146">
        <v>100</v>
      </c>
      <c r="H66" s="146">
        <v>63</v>
      </c>
      <c r="I66" s="146">
        <v>60</v>
      </c>
    </row>
    <row r="67" spans="1:17" x14ac:dyDescent="0.2">
      <c r="A67" s="146" t="s">
        <v>763</v>
      </c>
      <c r="B67" s="146" t="s">
        <v>532</v>
      </c>
      <c r="C67" s="146">
        <v>567</v>
      </c>
      <c r="D67" s="146">
        <v>123</v>
      </c>
      <c r="E67" s="146">
        <v>130</v>
      </c>
      <c r="F67" s="146">
        <v>113</v>
      </c>
      <c r="G67" s="146">
        <v>85</v>
      </c>
      <c r="H67" s="146">
        <v>70</v>
      </c>
      <c r="I67" s="146">
        <v>46</v>
      </c>
    </row>
    <row r="68" spans="1:17" x14ac:dyDescent="0.2">
      <c r="A68" s="146" t="s">
        <v>192</v>
      </c>
      <c r="B68" s="146" t="s">
        <v>101</v>
      </c>
      <c r="C68" s="146">
        <v>739</v>
      </c>
      <c r="D68" s="146">
        <v>126</v>
      </c>
      <c r="E68" s="146">
        <v>97</v>
      </c>
      <c r="F68" s="146">
        <v>81</v>
      </c>
      <c r="G68" s="146">
        <v>73</v>
      </c>
      <c r="H68" s="146">
        <v>81</v>
      </c>
      <c r="I68" s="146">
        <v>54</v>
      </c>
      <c r="J68" s="146">
        <v>67</v>
      </c>
      <c r="K68" s="146">
        <v>66</v>
      </c>
      <c r="L68" s="146">
        <v>94</v>
      </c>
    </row>
    <row r="69" spans="1:17" x14ac:dyDescent="0.2">
      <c r="A69" s="146" t="s">
        <v>193</v>
      </c>
      <c r="B69" s="146" t="s">
        <v>762</v>
      </c>
      <c r="C69" s="146">
        <v>817</v>
      </c>
      <c r="D69" s="146">
        <v>115</v>
      </c>
      <c r="E69" s="146">
        <v>151</v>
      </c>
      <c r="F69" s="146">
        <v>107</v>
      </c>
      <c r="G69" s="146">
        <v>141</v>
      </c>
      <c r="H69" s="146">
        <v>139</v>
      </c>
      <c r="I69" s="146">
        <v>145</v>
      </c>
      <c r="Q69" s="146">
        <v>19</v>
      </c>
    </row>
    <row r="70" spans="1:17" x14ac:dyDescent="0.2">
      <c r="A70" s="146" t="s">
        <v>761</v>
      </c>
      <c r="B70" s="146" t="s">
        <v>552</v>
      </c>
      <c r="C70" s="146">
        <v>30</v>
      </c>
      <c r="D70" s="146">
        <v>7</v>
      </c>
      <c r="E70" s="146">
        <v>5</v>
      </c>
      <c r="F70" s="146">
        <v>4</v>
      </c>
      <c r="G70" s="146">
        <v>5</v>
      </c>
      <c r="H70" s="146">
        <v>1</v>
      </c>
      <c r="J70" s="146">
        <v>6</v>
      </c>
      <c r="M70" s="146">
        <v>1</v>
      </c>
      <c r="P70" s="146">
        <v>1</v>
      </c>
    </row>
    <row r="71" spans="1:17" x14ac:dyDescent="0.2">
      <c r="A71" s="146" t="s">
        <v>194</v>
      </c>
      <c r="B71" s="146" t="s">
        <v>760</v>
      </c>
      <c r="C71" s="146">
        <v>472</v>
      </c>
      <c r="D71" s="146">
        <v>68</v>
      </c>
      <c r="E71" s="146">
        <v>75</v>
      </c>
      <c r="F71" s="146">
        <v>71</v>
      </c>
      <c r="G71" s="146">
        <v>87</v>
      </c>
      <c r="H71" s="146">
        <v>77</v>
      </c>
      <c r="I71" s="146">
        <v>75</v>
      </c>
      <c r="Q71" s="146">
        <v>19</v>
      </c>
    </row>
    <row r="72" spans="1:17" x14ac:dyDescent="0.2">
      <c r="A72" s="146" t="s">
        <v>195</v>
      </c>
      <c r="B72" s="146" t="s">
        <v>74</v>
      </c>
      <c r="C72" s="146">
        <v>1449</v>
      </c>
      <c r="D72" s="146">
        <v>130</v>
      </c>
      <c r="E72" s="146">
        <v>171</v>
      </c>
      <c r="F72" s="146">
        <v>139</v>
      </c>
      <c r="G72" s="146">
        <v>165</v>
      </c>
      <c r="H72" s="146">
        <v>167</v>
      </c>
      <c r="I72" s="146">
        <v>155</v>
      </c>
      <c r="J72" s="146">
        <v>174</v>
      </c>
      <c r="K72" s="146">
        <v>162</v>
      </c>
      <c r="L72" s="146">
        <v>155</v>
      </c>
      <c r="Q72" s="146">
        <v>31</v>
      </c>
    </row>
    <row r="73" spans="1:17" x14ac:dyDescent="0.2">
      <c r="A73" s="146" t="s">
        <v>196</v>
      </c>
      <c r="B73" s="146" t="s">
        <v>759</v>
      </c>
      <c r="C73" s="146">
        <v>435</v>
      </c>
      <c r="D73" s="146">
        <v>81</v>
      </c>
      <c r="E73" s="146">
        <v>70</v>
      </c>
      <c r="F73" s="146">
        <v>65</v>
      </c>
      <c r="G73" s="146">
        <v>59</v>
      </c>
      <c r="H73" s="146">
        <v>75</v>
      </c>
      <c r="I73" s="146">
        <v>66</v>
      </c>
      <c r="Q73" s="146">
        <v>19</v>
      </c>
    </row>
    <row r="74" spans="1:17" x14ac:dyDescent="0.2">
      <c r="A74" s="146" t="s">
        <v>197</v>
      </c>
      <c r="B74" s="146" t="s">
        <v>758</v>
      </c>
      <c r="C74" s="146">
        <v>757</v>
      </c>
      <c r="D74" s="146">
        <v>103</v>
      </c>
      <c r="E74" s="146">
        <v>126</v>
      </c>
      <c r="F74" s="146">
        <v>90</v>
      </c>
      <c r="G74" s="146">
        <v>120</v>
      </c>
      <c r="H74" s="146">
        <v>145</v>
      </c>
      <c r="I74" s="146">
        <v>154</v>
      </c>
      <c r="Q74" s="146">
        <v>19</v>
      </c>
    </row>
    <row r="75" spans="1:17" x14ac:dyDescent="0.2">
      <c r="A75" s="146" t="s">
        <v>198</v>
      </c>
      <c r="B75" s="146" t="s">
        <v>757</v>
      </c>
      <c r="C75" s="146">
        <v>303</v>
      </c>
      <c r="D75" s="146">
        <v>38</v>
      </c>
      <c r="E75" s="146">
        <v>40</v>
      </c>
      <c r="F75" s="146">
        <v>62</v>
      </c>
      <c r="G75" s="146">
        <v>40</v>
      </c>
      <c r="H75" s="146">
        <v>47</v>
      </c>
      <c r="I75" s="146">
        <v>61</v>
      </c>
      <c r="Q75" s="146">
        <v>15</v>
      </c>
    </row>
    <row r="76" spans="1:17" x14ac:dyDescent="0.2">
      <c r="A76" s="146" t="s">
        <v>199</v>
      </c>
      <c r="B76" s="146" t="s">
        <v>5</v>
      </c>
      <c r="C76" s="146">
        <v>1515</v>
      </c>
      <c r="D76" s="146">
        <v>147</v>
      </c>
      <c r="E76" s="146">
        <v>140</v>
      </c>
      <c r="F76" s="146">
        <v>171</v>
      </c>
      <c r="G76" s="146">
        <v>159</v>
      </c>
      <c r="H76" s="146">
        <v>156</v>
      </c>
      <c r="I76" s="146">
        <v>170</v>
      </c>
      <c r="J76" s="146">
        <v>174</v>
      </c>
      <c r="K76" s="146">
        <v>196</v>
      </c>
      <c r="L76" s="146">
        <v>183</v>
      </c>
      <c r="Q76" s="146">
        <v>19</v>
      </c>
    </row>
    <row r="77" spans="1:17" x14ac:dyDescent="0.2">
      <c r="A77" s="146" t="s">
        <v>200</v>
      </c>
      <c r="B77" s="146" t="s">
        <v>756</v>
      </c>
      <c r="C77" s="146">
        <v>277</v>
      </c>
      <c r="D77" s="146">
        <v>36</v>
      </c>
      <c r="E77" s="146">
        <v>36</v>
      </c>
      <c r="F77" s="146">
        <v>27</v>
      </c>
      <c r="G77" s="146">
        <v>36</v>
      </c>
      <c r="H77" s="146">
        <v>35</v>
      </c>
      <c r="I77" s="146">
        <v>21</v>
      </c>
      <c r="Q77" s="146">
        <v>86</v>
      </c>
    </row>
    <row r="78" spans="1:17" x14ac:dyDescent="0.2">
      <c r="A78" s="146" t="s">
        <v>201</v>
      </c>
      <c r="B78" s="146" t="s">
        <v>102</v>
      </c>
      <c r="C78" s="146">
        <v>971</v>
      </c>
      <c r="D78" s="146">
        <v>117</v>
      </c>
      <c r="E78" s="146">
        <v>146</v>
      </c>
      <c r="F78" s="146">
        <v>167</v>
      </c>
      <c r="G78" s="146">
        <v>155</v>
      </c>
      <c r="H78" s="146">
        <v>157</v>
      </c>
      <c r="I78" s="146">
        <v>172</v>
      </c>
      <c r="Q78" s="146">
        <v>57</v>
      </c>
    </row>
    <row r="79" spans="1:17" x14ac:dyDescent="0.2">
      <c r="A79" s="146" t="s">
        <v>202</v>
      </c>
      <c r="B79" s="146" t="s">
        <v>959</v>
      </c>
      <c r="C79" s="146">
        <v>396</v>
      </c>
      <c r="D79" s="146">
        <v>47</v>
      </c>
      <c r="E79" s="146">
        <v>47</v>
      </c>
      <c r="F79" s="146">
        <v>41</v>
      </c>
      <c r="G79" s="146">
        <v>36</v>
      </c>
      <c r="H79" s="146">
        <v>34</v>
      </c>
      <c r="I79" s="146">
        <v>32</v>
      </c>
      <c r="J79" s="146">
        <v>50</v>
      </c>
      <c r="K79" s="146">
        <v>40</v>
      </c>
      <c r="Q79" s="146">
        <v>69</v>
      </c>
    </row>
    <row r="80" spans="1:17" x14ac:dyDescent="0.2">
      <c r="A80" s="146" t="s">
        <v>203</v>
      </c>
      <c r="B80" s="146" t="s">
        <v>960</v>
      </c>
      <c r="C80" s="146">
        <v>361</v>
      </c>
      <c r="D80" s="146">
        <v>50</v>
      </c>
      <c r="E80" s="146">
        <v>46</v>
      </c>
      <c r="F80" s="146">
        <v>52</v>
      </c>
      <c r="G80" s="146">
        <v>67</v>
      </c>
      <c r="H80" s="146">
        <v>34</v>
      </c>
      <c r="I80" s="146">
        <v>50</v>
      </c>
      <c r="J80" s="146">
        <v>29</v>
      </c>
      <c r="K80" s="146">
        <v>21</v>
      </c>
      <c r="Q80" s="146">
        <v>12</v>
      </c>
    </row>
    <row r="81" spans="1:17" x14ac:dyDescent="0.2">
      <c r="A81" s="146" t="s">
        <v>204</v>
      </c>
      <c r="B81" s="146" t="s">
        <v>755</v>
      </c>
      <c r="C81" s="146">
        <v>660</v>
      </c>
      <c r="D81" s="146">
        <v>78</v>
      </c>
      <c r="E81" s="146">
        <v>100</v>
      </c>
      <c r="F81" s="146">
        <v>105</v>
      </c>
      <c r="G81" s="146">
        <v>119</v>
      </c>
      <c r="H81" s="146">
        <v>96</v>
      </c>
      <c r="I81" s="146">
        <v>113</v>
      </c>
      <c r="Q81" s="146">
        <v>49</v>
      </c>
    </row>
    <row r="82" spans="1:17" x14ac:dyDescent="0.2">
      <c r="A82" s="146" t="s">
        <v>205</v>
      </c>
      <c r="B82" s="146" t="s">
        <v>754</v>
      </c>
      <c r="C82" s="146">
        <v>469</v>
      </c>
      <c r="D82" s="146">
        <v>66</v>
      </c>
      <c r="E82" s="146">
        <v>71</v>
      </c>
      <c r="F82" s="146">
        <v>58</v>
      </c>
      <c r="G82" s="146">
        <v>82</v>
      </c>
      <c r="H82" s="146">
        <v>81</v>
      </c>
      <c r="I82" s="146">
        <v>67</v>
      </c>
      <c r="Q82" s="146">
        <v>44</v>
      </c>
    </row>
    <row r="83" spans="1:17" x14ac:dyDescent="0.2">
      <c r="A83" s="146" t="s">
        <v>206</v>
      </c>
      <c r="B83" s="146" t="s">
        <v>753</v>
      </c>
      <c r="C83" s="146">
        <v>473</v>
      </c>
      <c r="D83" s="146">
        <v>85</v>
      </c>
      <c r="E83" s="146">
        <v>89</v>
      </c>
      <c r="F83" s="146">
        <v>71</v>
      </c>
      <c r="G83" s="146">
        <v>93</v>
      </c>
      <c r="H83" s="146">
        <v>53</v>
      </c>
      <c r="I83" s="146">
        <v>63</v>
      </c>
      <c r="Q83" s="146">
        <v>19</v>
      </c>
    </row>
    <row r="84" spans="1:17" x14ac:dyDescent="0.2">
      <c r="A84" s="146" t="s">
        <v>207</v>
      </c>
      <c r="B84" s="146" t="s">
        <v>961</v>
      </c>
      <c r="C84" s="146">
        <v>431</v>
      </c>
      <c r="D84" s="146">
        <v>61</v>
      </c>
      <c r="E84" s="146">
        <v>57</v>
      </c>
      <c r="F84" s="146">
        <v>58</v>
      </c>
      <c r="G84" s="146">
        <v>73</v>
      </c>
      <c r="H84" s="146">
        <v>54</v>
      </c>
      <c r="I84" s="146">
        <v>48</v>
      </c>
      <c r="J84" s="146">
        <v>43</v>
      </c>
      <c r="K84" s="146">
        <v>20</v>
      </c>
      <c r="Q84" s="146">
        <v>17</v>
      </c>
    </row>
    <row r="85" spans="1:17" x14ac:dyDescent="0.2">
      <c r="A85" s="146" t="s">
        <v>208</v>
      </c>
      <c r="B85" s="146" t="s">
        <v>752</v>
      </c>
      <c r="C85" s="146">
        <v>373</v>
      </c>
      <c r="D85" s="146">
        <v>57</v>
      </c>
      <c r="E85" s="146">
        <v>60</v>
      </c>
      <c r="F85" s="146">
        <v>64</v>
      </c>
      <c r="G85" s="146">
        <v>49</v>
      </c>
      <c r="H85" s="146">
        <v>65</v>
      </c>
      <c r="I85" s="146">
        <v>58</v>
      </c>
      <c r="Q85" s="146">
        <v>20</v>
      </c>
    </row>
    <row r="86" spans="1:17" x14ac:dyDescent="0.2">
      <c r="A86" s="146" t="s">
        <v>209</v>
      </c>
      <c r="B86" s="146" t="s">
        <v>856</v>
      </c>
      <c r="C86" s="146">
        <v>511</v>
      </c>
      <c r="D86" s="146">
        <v>65</v>
      </c>
      <c r="E86" s="146">
        <v>46</v>
      </c>
      <c r="F86" s="146">
        <v>48</v>
      </c>
      <c r="G86" s="146">
        <v>74</v>
      </c>
      <c r="H86" s="146">
        <v>35</v>
      </c>
      <c r="I86" s="146">
        <v>51</v>
      </c>
      <c r="J86" s="146">
        <v>61</v>
      </c>
      <c r="K86" s="146">
        <v>46</v>
      </c>
      <c r="L86" s="146">
        <v>31</v>
      </c>
      <c r="Q86" s="146">
        <v>54</v>
      </c>
    </row>
    <row r="87" spans="1:17" x14ac:dyDescent="0.2">
      <c r="A87" s="146" t="s">
        <v>210</v>
      </c>
      <c r="B87" s="146" t="s">
        <v>751</v>
      </c>
      <c r="C87" s="146">
        <v>637</v>
      </c>
      <c r="D87" s="146">
        <v>88</v>
      </c>
      <c r="E87" s="146">
        <v>99</v>
      </c>
      <c r="F87" s="146">
        <v>103</v>
      </c>
      <c r="G87" s="146">
        <v>121</v>
      </c>
      <c r="H87" s="146">
        <v>92</v>
      </c>
      <c r="I87" s="146">
        <v>109</v>
      </c>
      <c r="Q87" s="146">
        <v>25</v>
      </c>
    </row>
    <row r="88" spans="1:17" x14ac:dyDescent="0.2">
      <c r="A88" s="146" t="s">
        <v>211</v>
      </c>
      <c r="B88" s="146" t="s">
        <v>18</v>
      </c>
      <c r="C88" s="146">
        <v>1106</v>
      </c>
      <c r="D88" s="146">
        <v>100</v>
      </c>
      <c r="E88" s="146">
        <v>95</v>
      </c>
      <c r="F88" s="146">
        <v>129</v>
      </c>
      <c r="G88" s="146">
        <v>116</v>
      </c>
      <c r="H88" s="146">
        <v>100</v>
      </c>
      <c r="I88" s="146">
        <v>108</v>
      </c>
      <c r="J88" s="146">
        <v>133</v>
      </c>
      <c r="K88" s="146">
        <v>139</v>
      </c>
      <c r="L88" s="146">
        <v>148</v>
      </c>
      <c r="Q88" s="146">
        <v>38</v>
      </c>
    </row>
    <row r="89" spans="1:17" x14ac:dyDescent="0.2">
      <c r="A89" s="146" t="s">
        <v>212</v>
      </c>
      <c r="B89" s="146" t="s">
        <v>750</v>
      </c>
      <c r="C89" s="146">
        <v>657</v>
      </c>
      <c r="D89" s="146">
        <v>113</v>
      </c>
      <c r="E89" s="146">
        <v>100</v>
      </c>
      <c r="F89" s="146">
        <v>105</v>
      </c>
      <c r="G89" s="146">
        <v>110</v>
      </c>
      <c r="H89" s="146">
        <v>115</v>
      </c>
      <c r="I89" s="146">
        <v>83</v>
      </c>
      <c r="Q89" s="146">
        <v>31</v>
      </c>
    </row>
    <row r="90" spans="1:17" x14ac:dyDescent="0.2">
      <c r="A90" s="146" t="s">
        <v>213</v>
      </c>
      <c r="B90" s="146" t="s">
        <v>749</v>
      </c>
      <c r="C90" s="146">
        <v>675</v>
      </c>
      <c r="D90" s="146">
        <v>115</v>
      </c>
      <c r="E90" s="146">
        <v>96</v>
      </c>
      <c r="F90" s="146">
        <v>128</v>
      </c>
      <c r="G90" s="146">
        <v>103</v>
      </c>
      <c r="H90" s="146">
        <v>102</v>
      </c>
      <c r="I90" s="146">
        <v>112</v>
      </c>
      <c r="Q90" s="146">
        <v>19</v>
      </c>
    </row>
    <row r="91" spans="1:17" x14ac:dyDescent="0.2">
      <c r="A91" s="146" t="s">
        <v>214</v>
      </c>
      <c r="B91" s="146" t="s">
        <v>748</v>
      </c>
      <c r="C91" s="146">
        <v>513</v>
      </c>
      <c r="D91" s="146">
        <v>76</v>
      </c>
      <c r="E91" s="146">
        <v>82</v>
      </c>
      <c r="F91" s="146">
        <v>87</v>
      </c>
      <c r="G91" s="146">
        <v>82</v>
      </c>
      <c r="H91" s="146">
        <v>82</v>
      </c>
      <c r="I91" s="146">
        <v>84</v>
      </c>
      <c r="Q91" s="146">
        <v>20</v>
      </c>
    </row>
    <row r="92" spans="1:17" x14ac:dyDescent="0.2">
      <c r="A92" s="146" t="s">
        <v>215</v>
      </c>
      <c r="B92" s="146" t="s">
        <v>747</v>
      </c>
      <c r="C92" s="146">
        <v>463</v>
      </c>
      <c r="D92" s="146">
        <v>69</v>
      </c>
      <c r="E92" s="146">
        <v>69</v>
      </c>
      <c r="F92" s="146">
        <v>76</v>
      </c>
      <c r="G92" s="146">
        <v>79</v>
      </c>
      <c r="H92" s="146">
        <v>65</v>
      </c>
      <c r="I92" s="146">
        <v>79</v>
      </c>
      <c r="Q92" s="146">
        <v>26</v>
      </c>
    </row>
    <row r="93" spans="1:17" x14ac:dyDescent="0.2">
      <c r="A93" s="146" t="s">
        <v>216</v>
      </c>
      <c r="B93" s="146" t="s">
        <v>746</v>
      </c>
      <c r="C93" s="146">
        <v>817</v>
      </c>
      <c r="D93" s="146">
        <v>125</v>
      </c>
      <c r="E93" s="146">
        <v>124</v>
      </c>
      <c r="F93" s="146">
        <v>138</v>
      </c>
      <c r="G93" s="146">
        <v>124</v>
      </c>
      <c r="H93" s="146">
        <v>132</v>
      </c>
      <c r="I93" s="146">
        <v>127</v>
      </c>
      <c r="Q93" s="146">
        <v>47</v>
      </c>
    </row>
    <row r="94" spans="1:17" x14ac:dyDescent="0.2">
      <c r="A94" s="146" t="s">
        <v>217</v>
      </c>
      <c r="B94" s="146" t="s">
        <v>745</v>
      </c>
      <c r="C94" s="146">
        <v>707</v>
      </c>
      <c r="D94" s="146">
        <v>93</v>
      </c>
      <c r="E94" s="146">
        <v>109</v>
      </c>
      <c r="F94" s="146">
        <v>109</v>
      </c>
      <c r="G94" s="146">
        <v>128</v>
      </c>
      <c r="H94" s="146">
        <v>127</v>
      </c>
      <c r="I94" s="146">
        <v>123</v>
      </c>
      <c r="Q94" s="146">
        <v>18</v>
      </c>
    </row>
    <row r="95" spans="1:17" x14ac:dyDescent="0.2">
      <c r="A95" s="146" t="s">
        <v>218</v>
      </c>
      <c r="B95" s="146" t="s">
        <v>744</v>
      </c>
      <c r="C95" s="146">
        <v>795</v>
      </c>
      <c r="D95" s="146">
        <v>135</v>
      </c>
      <c r="E95" s="146">
        <v>147</v>
      </c>
      <c r="F95" s="146">
        <v>140</v>
      </c>
      <c r="G95" s="146">
        <v>147</v>
      </c>
      <c r="H95" s="146">
        <v>78</v>
      </c>
      <c r="I95" s="146">
        <v>110</v>
      </c>
      <c r="Q95" s="146">
        <v>38</v>
      </c>
    </row>
    <row r="96" spans="1:17" x14ac:dyDescent="0.2">
      <c r="A96" s="146" t="s">
        <v>821</v>
      </c>
      <c r="B96" s="146" t="s">
        <v>973</v>
      </c>
      <c r="C96" s="146">
        <v>348</v>
      </c>
      <c r="D96" s="146">
        <v>58</v>
      </c>
      <c r="E96" s="146">
        <v>57</v>
      </c>
      <c r="F96" s="146">
        <v>39</v>
      </c>
      <c r="G96" s="146">
        <v>75</v>
      </c>
      <c r="H96" s="146">
        <v>46</v>
      </c>
      <c r="I96" s="146">
        <v>40</v>
      </c>
      <c r="J96" s="146">
        <v>33</v>
      </c>
    </row>
    <row r="97" spans="1:17" x14ac:dyDescent="0.2">
      <c r="A97" s="146" t="s">
        <v>743</v>
      </c>
      <c r="B97" s="146" t="s">
        <v>524</v>
      </c>
      <c r="C97" s="146">
        <v>24</v>
      </c>
      <c r="G97" s="146">
        <v>24</v>
      </c>
    </row>
    <row r="98" spans="1:17" x14ac:dyDescent="0.2">
      <c r="A98" s="146" t="s">
        <v>219</v>
      </c>
      <c r="B98" s="146" t="s">
        <v>545</v>
      </c>
      <c r="C98" s="146">
        <v>51</v>
      </c>
      <c r="D98" s="146">
        <v>5</v>
      </c>
      <c r="E98" s="146">
        <v>8</v>
      </c>
      <c r="F98" s="146">
        <v>8</v>
      </c>
      <c r="G98" s="146">
        <v>9</v>
      </c>
      <c r="H98" s="146">
        <v>11</v>
      </c>
      <c r="I98" s="146">
        <v>10</v>
      </c>
    </row>
    <row r="99" spans="1:17" x14ac:dyDescent="0.2">
      <c r="A99" s="146" t="s">
        <v>742</v>
      </c>
      <c r="B99" s="146" t="s">
        <v>549</v>
      </c>
      <c r="C99" s="146">
        <v>472</v>
      </c>
      <c r="D99" s="146">
        <v>51</v>
      </c>
      <c r="E99" s="146">
        <v>78</v>
      </c>
      <c r="F99" s="146">
        <v>77</v>
      </c>
      <c r="G99" s="146">
        <v>74</v>
      </c>
      <c r="H99" s="146">
        <v>95</v>
      </c>
      <c r="I99" s="146">
        <v>97</v>
      </c>
    </row>
    <row r="100" spans="1:17" x14ac:dyDescent="0.2">
      <c r="A100" s="146" t="s">
        <v>741</v>
      </c>
      <c r="B100" s="146" t="s">
        <v>551</v>
      </c>
      <c r="C100" s="146">
        <v>310</v>
      </c>
      <c r="D100" s="146">
        <v>39</v>
      </c>
      <c r="E100" s="146">
        <v>55</v>
      </c>
      <c r="F100" s="146">
        <v>59</v>
      </c>
      <c r="G100" s="146">
        <v>33</v>
      </c>
      <c r="H100" s="146">
        <v>54</v>
      </c>
      <c r="I100" s="146">
        <v>70</v>
      </c>
    </row>
    <row r="101" spans="1:17" s="11" customFormat="1" x14ac:dyDescent="0.2">
      <c r="A101" s="146" t="s">
        <v>857</v>
      </c>
      <c r="B101" s="146" t="s">
        <v>974</v>
      </c>
      <c r="C101" s="146">
        <v>301</v>
      </c>
      <c r="D101" s="146">
        <v>65</v>
      </c>
      <c r="E101" s="146">
        <v>73</v>
      </c>
      <c r="F101" s="146">
        <v>75</v>
      </c>
      <c r="G101" s="146">
        <v>39</v>
      </c>
      <c r="H101" s="146">
        <v>25</v>
      </c>
      <c r="I101" s="146">
        <v>24</v>
      </c>
      <c r="J101" s="146"/>
      <c r="K101" s="146"/>
      <c r="L101" s="146"/>
      <c r="M101" s="146"/>
      <c r="N101" s="146"/>
      <c r="O101" s="146"/>
      <c r="P101" s="146"/>
      <c r="Q101" s="146"/>
    </row>
    <row r="102" spans="1:17" x14ac:dyDescent="0.2">
      <c r="A102" s="146" t="s">
        <v>220</v>
      </c>
      <c r="B102" s="146" t="s">
        <v>740</v>
      </c>
      <c r="C102" s="146">
        <v>608</v>
      </c>
      <c r="D102" s="146">
        <v>107</v>
      </c>
      <c r="E102" s="146">
        <v>107</v>
      </c>
      <c r="F102" s="146">
        <v>102</v>
      </c>
      <c r="G102" s="146">
        <v>87</v>
      </c>
      <c r="H102" s="146">
        <v>80</v>
      </c>
      <c r="I102" s="146">
        <v>87</v>
      </c>
      <c r="Q102" s="146">
        <v>38</v>
      </c>
    </row>
    <row r="103" spans="1:17" x14ac:dyDescent="0.2">
      <c r="A103" s="146" t="s">
        <v>221</v>
      </c>
      <c r="B103" s="146" t="s">
        <v>858</v>
      </c>
      <c r="C103" s="146">
        <v>580</v>
      </c>
      <c r="D103" s="146">
        <v>59</v>
      </c>
      <c r="E103" s="146">
        <v>64</v>
      </c>
      <c r="F103" s="146">
        <v>70</v>
      </c>
      <c r="G103" s="146">
        <v>73</v>
      </c>
      <c r="H103" s="146">
        <v>59</v>
      </c>
      <c r="I103" s="146">
        <v>65</v>
      </c>
      <c r="J103" s="146">
        <v>56</v>
      </c>
      <c r="K103" s="146">
        <v>63</v>
      </c>
      <c r="L103" s="146">
        <v>52</v>
      </c>
      <c r="Q103" s="146">
        <v>19</v>
      </c>
    </row>
    <row r="104" spans="1:17" x14ac:dyDescent="0.2">
      <c r="A104" s="146" t="s">
        <v>222</v>
      </c>
      <c r="B104" s="146" t="s">
        <v>20</v>
      </c>
      <c r="C104" s="146">
        <v>252</v>
      </c>
      <c r="D104" s="146">
        <v>40</v>
      </c>
      <c r="E104" s="146">
        <v>25</v>
      </c>
      <c r="F104" s="146">
        <v>23</v>
      </c>
      <c r="G104" s="146">
        <v>37</v>
      </c>
      <c r="H104" s="146">
        <v>15</v>
      </c>
      <c r="I104" s="146">
        <v>24</v>
      </c>
      <c r="J104" s="146">
        <v>33</v>
      </c>
      <c r="K104" s="146">
        <v>33</v>
      </c>
      <c r="L104" s="146">
        <v>22</v>
      </c>
    </row>
    <row r="105" spans="1:17" x14ac:dyDescent="0.2">
      <c r="A105" s="146" t="s">
        <v>223</v>
      </c>
      <c r="B105" s="146" t="s">
        <v>739</v>
      </c>
      <c r="C105" s="146">
        <v>555</v>
      </c>
      <c r="D105" s="146">
        <v>98</v>
      </c>
      <c r="E105" s="146">
        <v>98</v>
      </c>
      <c r="F105" s="146">
        <v>85</v>
      </c>
      <c r="G105" s="146">
        <v>82</v>
      </c>
      <c r="H105" s="146">
        <v>75</v>
      </c>
      <c r="I105" s="146">
        <v>98</v>
      </c>
      <c r="Q105" s="146">
        <v>19</v>
      </c>
    </row>
    <row r="106" spans="1:17" x14ac:dyDescent="0.2">
      <c r="A106" s="146" t="s">
        <v>224</v>
      </c>
      <c r="B106" s="146" t="s">
        <v>738</v>
      </c>
      <c r="C106" s="146">
        <v>834</v>
      </c>
      <c r="D106" s="146">
        <v>114</v>
      </c>
      <c r="E106" s="146">
        <v>146</v>
      </c>
      <c r="F106" s="146">
        <v>129</v>
      </c>
      <c r="G106" s="146">
        <v>126</v>
      </c>
      <c r="H106" s="146">
        <v>134</v>
      </c>
      <c r="I106" s="146">
        <v>148</v>
      </c>
      <c r="Q106" s="146">
        <v>37</v>
      </c>
    </row>
    <row r="107" spans="1:17" x14ac:dyDescent="0.2">
      <c r="A107" s="146" t="s">
        <v>225</v>
      </c>
      <c r="B107" s="146" t="s">
        <v>737</v>
      </c>
      <c r="C107" s="146">
        <v>1093</v>
      </c>
      <c r="D107" s="146">
        <v>191</v>
      </c>
      <c r="E107" s="146">
        <v>180</v>
      </c>
      <c r="F107" s="146">
        <v>153</v>
      </c>
      <c r="G107" s="146">
        <v>179</v>
      </c>
      <c r="H107" s="146">
        <v>180</v>
      </c>
      <c r="I107" s="146">
        <v>189</v>
      </c>
      <c r="Q107" s="146">
        <v>21</v>
      </c>
    </row>
    <row r="108" spans="1:17" x14ac:dyDescent="0.2">
      <c r="A108" s="146" t="s">
        <v>226</v>
      </c>
      <c r="B108" s="146" t="s">
        <v>736</v>
      </c>
      <c r="C108" s="146">
        <v>270</v>
      </c>
      <c r="D108" s="146">
        <v>36</v>
      </c>
      <c r="E108" s="146">
        <v>45</v>
      </c>
      <c r="F108" s="146">
        <v>32</v>
      </c>
      <c r="G108" s="146">
        <v>48</v>
      </c>
      <c r="H108" s="146">
        <v>33</v>
      </c>
      <c r="I108" s="146">
        <v>42</v>
      </c>
      <c r="Q108" s="146">
        <v>34</v>
      </c>
    </row>
    <row r="109" spans="1:17" x14ac:dyDescent="0.2">
      <c r="A109" s="146" t="s">
        <v>227</v>
      </c>
      <c r="B109" s="146" t="s">
        <v>735</v>
      </c>
      <c r="C109" s="146">
        <v>955</v>
      </c>
      <c r="D109" s="146">
        <v>152</v>
      </c>
      <c r="E109" s="146">
        <v>159</v>
      </c>
      <c r="F109" s="146">
        <v>141</v>
      </c>
      <c r="G109" s="146">
        <v>153</v>
      </c>
      <c r="H109" s="146">
        <v>166</v>
      </c>
      <c r="I109" s="146">
        <v>162</v>
      </c>
      <c r="Q109" s="146">
        <v>22</v>
      </c>
    </row>
    <row r="110" spans="1:17" x14ac:dyDescent="0.2">
      <c r="A110" s="146" t="s">
        <v>228</v>
      </c>
      <c r="B110" s="146" t="s">
        <v>734</v>
      </c>
      <c r="C110" s="146">
        <v>1691</v>
      </c>
      <c r="D110" s="146">
        <v>262</v>
      </c>
      <c r="E110" s="146">
        <v>272</v>
      </c>
      <c r="F110" s="146">
        <v>271</v>
      </c>
      <c r="G110" s="146">
        <v>274</v>
      </c>
      <c r="H110" s="146">
        <v>316</v>
      </c>
      <c r="I110" s="146">
        <v>289</v>
      </c>
      <c r="Q110" s="146">
        <v>7</v>
      </c>
    </row>
    <row r="111" spans="1:17" x14ac:dyDescent="0.2">
      <c r="A111" s="146" t="s">
        <v>229</v>
      </c>
      <c r="B111" s="146" t="s">
        <v>733</v>
      </c>
      <c r="C111" s="146">
        <v>650</v>
      </c>
      <c r="D111" s="146">
        <v>79</v>
      </c>
      <c r="E111" s="146">
        <v>74</v>
      </c>
      <c r="F111" s="146">
        <v>81</v>
      </c>
      <c r="G111" s="146">
        <v>89</v>
      </c>
      <c r="H111" s="146">
        <v>89</v>
      </c>
      <c r="I111" s="146">
        <v>77</v>
      </c>
      <c r="J111" s="146">
        <v>84</v>
      </c>
      <c r="Q111" s="146">
        <v>77</v>
      </c>
    </row>
    <row r="112" spans="1:17" x14ac:dyDescent="0.2">
      <c r="A112" s="146" t="s">
        <v>230</v>
      </c>
      <c r="B112" s="146" t="s">
        <v>732</v>
      </c>
      <c r="C112" s="146">
        <v>494</v>
      </c>
      <c r="D112" s="146">
        <v>76</v>
      </c>
      <c r="E112" s="146">
        <v>74</v>
      </c>
      <c r="F112" s="146">
        <v>61</v>
      </c>
      <c r="G112" s="146">
        <v>70</v>
      </c>
      <c r="H112" s="146">
        <v>85</v>
      </c>
      <c r="I112" s="146">
        <v>89</v>
      </c>
      <c r="Q112" s="146">
        <v>39</v>
      </c>
    </row>
    <row r="113" spans="1:17" x14ac:dyDescent="0.2">
      <c r="A113" s="146" t="s">
        <v>231</v>
      </c>
      <c r="B113" s="146" t="s">
        <v>731</v>
      </c>
      <c r="C113" s="146">
        <v>770</v>
      </c>
      <c r="D113" s="146">
        <v>135</v>
      </c>
      <c r="E113" s="146">
        <v>117</v>
      </c>
      <c r="F113" s="146">
        <v>117</v>
      </c>
      <c r="G113" s="146">
        <v>106</v>
      </c>
      <c r="H113" s="146">
        <v>110</v>
      </c>
      <c r="I113" s="146">
        <v>105</v>
      </c>
      <c r="Q113" s="146">
        <v>80</v>
      </c>
    </row>
    <row r="114" spans="1:17" x14ac:dyDescent="0.2">
      <c r="A114" s="146" t="s">
        <v>232</v>
      </c>
      <c r="B114" s="146" t="s">
        <v>730</v>
      </c>
      <c r="C114" s="146">
        <v>593</v>
      </c>
      <c r="D114" s="146">
        <v>100</v>
      </c>
      <c r="E114" s="146">
        <v>99</v>
      </c>
      <c r="F114" s="146">
        <v>90</v>
      </c>
      <c r="G114" s="146">
        <v>86</v>
      </c>
      <c r="H114" s="146">
        <v>71</v>
      </c>
      <c r="I114" s="146">
        <v>61</v>
      </c>
      <c r="Q114" s="146">
        <v>86</v>
      </c>
    </row>
    <row r="115" spans="1:17" x14ac:dyDescent="0.2">
      <c r="A115" s="146" t="s">
        <v>233</v>
      </c>
      <c r="B115" s="146" t="s">
        <v>729</v>
      </c>
      <c r="C115" s="146">
        <v>1033</v>
      </c>
      <c r="D115" s="146">
        <v>184</v>
      </c>
      <c r="E115" s="146">
        <v>167</v>
      </c>
      <c r="F115" s="146">
        <v>171</v>
      </c>
      <c r="G115" s="146">
        <v>163</v>
      </c>
      <c r="H115" s="146">
        <v>137</v>
      </c>
      <c r="I115" s="146">
        <v>170</v>
      </c>
      <c r="Q115" s="146">
        <v>41</v>
      </c>
    </row>
    <row r="116" spans="1:17" x14ac:dyDescent="0.2">
      <c r="A116" s="146" t="s">
        <v>234</v>
      </c>
      <c r="B116" s="146" t="s">
        <v>728</v>
      </c>
      <c r="C116" s="146">
        <v>560</v>
      </c>
      <c r="D116" s="146">
        <v>76</v>
      </c>
      <c r="E116" s="146">
        <v>89</v>
      </c>
      <c r="F116" s="146">
        <v>80</v>
      </c>
      <c r="G116" s="146">
        <v>98</v>
      </c>
      <c r="H116" s="146">
        <v>103</v>
      </c>
      <c r="I116" s="146">
        <v>95</v>
      </c>
      <c r="Q116" s="146">
        <v>19</v>
      </c>
    </row>
    <row r="117" spans="1:17" x14ac:dyDescent="0.2">
      <c r="A117" s="146" t="s">
        <v>235</v>
      </c>
      <c r="B117" s="146" t="s">
        <v>727</v>
      </c>
      <c r="C117" s="146">
        <v>565</v>
      </c>
      <c r="D117" s="146">
        <v>110</v>
      </c>
      <c r="E117" s="146">
        <v>100</v>
      </c>
      <c r="F117" s="146">
        <v>95</v>
      </c>
      <c r="G117" s="146">
        <v>82</v>
      </c>
      <c r="H117" s="146">
        <v>85</v>
      </c>
      <c r="I117" s="146">
        <v>74</v>
      </c>
      <c r="Q117" s="146">
        <v>19</v>
      </c>
    </row>
    <row r="118" spans="1:17" x14ac:dyDescent="0.2">
      <c r="A118" s="146" t="s">
        <v>236</v>
      </c>
      <c r="B118" s="146" t="s">
        <v>726</v>
      </c>
      <c r="C118" s="146">
        <v>666</v>
      </c>
      <c r="D118" s="146">
        <v>92</v>
      </c>
      <c r="E118" s="146">
        <v>89</v>
      </c>
      <c r="F118" s="146">
        <v>106</v>
      </c>
      <c r="G118" s="146">
        <v>128</v>
      </c>
      <c r="H118" s="146">
        <v>109</v>
      </c>
      <c r="I118" s="146">
        <v>115</v>
      </c>
      <c r="Q118" s="146">
        <v>27</v>
      </c>
    </row>
    <row r="119" spans="1:17" x14ac:dyDescent="0.2">
      <c r="A119" s="146" t="s">
        <v>237</v>
      </c>
      <c r="B119" s="146" t="s">
        <v>725</v>
      </c>
      <c r="C119" s="146">
        <v>1205</v>
      </c>
      <c r="D119" s="146">
        <v>165</v>
      </c>
      <c r="E119" s="146">
        <v>202</v>
      </c>
      <c r="F119" s="146">
        <v>187</v>
      </c>
      <c r="G119" s="146">
        <v>218</v>
      </c>
      <c r="H119" s="146">
        <v>202</v>
      </c>
      <c r="I119" s="146">
        <v>217</v>
      </c>
      <c r="Q119" s="146">
        <v>14</v>
      </c>
    </row>
    <row r="120" spans="1:17" x14ac:dyDescent="0.2">
      <c r="A120" s="146" t="s">
        <v>238</v>
      </c>
      <c r="B120" s="146" t="s">
        <v>724</v>
      </c>
      <c r="C120" s="146">
        <v>515</v>
      </c>
      <c r="D120" s="146">
        <v>94</v>
      </c>
      <c r="E120" s="146">
        <v>77</v>
      </c>
      <c r="F120" s="146">
        <v>74</v>
      </c>
      <c r="G120" s="146">
        <v>86</v>
      </c>
      <c r="H120" s="146">
        <v>83</v>
      </c>
      <c r="I120" s="146">
        <v>59</v>
      </c>
      <c r="Q120" s="146">
        <v>42</v>
      </c>
    </row>
    <row r="121" spans="1:17" x14ac:dyDescent="0.2">
      <c r="A121" s="146" t="s">
        <v>239</v>
      </c>
      <c r="B121" s="146" t="s">
        <v>723</v>
      </c>
      <c r="C121" s="146">
        <v>745</v>
      </c>
      <c r="D121" s="146">
        <v>100</v>
      </c>
      <c r="E121" s="146">
        <v>102</v>
      </c>
      <c r="F121" s="146">
        <v>141</v>
      </c>
      <c r="G121" s="146">
        <v>120</v>
      </c>
      <c r="H121" s="146">
        <v>134</v>
      </c>
      <c r="I121" s="146">
        <v>124</v>
      </c>
      <c r="Q121" s="146">
        <v>24</v>
      </c>
    </row>
    <row r="122" spans="1:17" x14ac:dyDescent="0.2">
      <c r="A122" s="146" t="s">
        <v>240</v>
      </c>
      <c r="B122" s="146" t="s">
        <v>6</v>
      </c>
      <c r="C122" s="146">
        <v>559</v>
      </c>
      <c r="D122" s="146">
        <v>95</v>
      </c>
      <c r="E122" s="146">
        <v>106</v>
      </c>
      <c r="F122" s="146">
        <v>99</v>
      </c>
      <c r="G122" s="146">
        <v>111</v>
      </c>
      <c r="H122" s="146">
        <v>71</v>
      </c>
      <c r="I122" s="146">
        <v>60</v>
      </c>
      <c r="Q122" s="146">
        <v>17</v>
      </c>
    </row>
    <row r="123" spans="1:17" x14ac:dyDescent="0.2">
      <c r="A123" s="146" t="s">
        <v>241</v>
      </c>
      <c r="B123" s="146" t="s">
        <v>722</v>
      </c>
      <c r="C123" s="146">
        <v>762</v>
      </c>
      <c r="D123" s="146">
        <v>102</v>
      </c>
      <c r="E123" s="146">
        <v>105</v>
      </c>
      <c r="F123" s="146">
        <v>117</v>
      </c>
      <c r="G123" s="146">
        <v>107</v>
      </c>
      <c r="H123" s="146">
        <v>129</v>
      </c>
      <c r="I123" s="146">
        <v>128</v>
      </c>
      <c r="Q123" s="146">
        <v>74</v>
      </c>
    </row>
    <row r="124" spans="1:17" x14ac:dyDescent="0.2">
      <c r="A124" s="146" t="s">
        <v>242</v>
      </c>
      <c r="B124" s="146" t="s">
        <v>721</v>
      </c>
      <c r="C124" s="146">
        <v>791</v>
      </c>
      <c r="D124" s="146">
        <v>109</v>
      </c>
      <c r="E124" s="146">
        <v>116</v>
      </c>
      <c r="F124" s="146">
        <v>116</v>
      </c>
      <c r="G124" s="146">
        <v>126</v>
      </c>
      <c r="H124" s="146">
        <v>138</v>
      </c>
      <c r="I124" s="146">
        <v>137</v>
      </c>
      <c r="Q124" s="146">
        <v>49</v>
      </c>
    </row>
    <row r="125" spans="1:17" x14ac:dyDescent="0.2">
      <c r="A125" s="146" t="s">
        <v>243</v>
      </c>
      <c r="B125" s="146" t="s">
        <v>928</v>
      </c>
      <c r="C125" s="146">
        <v>54</v>
      </c>
      <c r="Q125" s="146">
        <v>54</v>
      </c>
    </row>
    <row r="126" spans="1:17" x14ac:dyDescent="0.2">
      <c r="A126" s="146" t="s">
        <v>244</v>
      </c>
      <c r="B126" s="146" t="s">
        <v>720</v>
      </c>
      <c r="C126" s="146">
        <v>622</v>
      </c>
      <c r="D126" s="146">
        <v>87</v>
      </c>
      <c r="E126" s="146">
        <v>80</v>
      </c>
      <c r="F126" s="146">
        <v>89</v>
      </c>
      <c r="G126" s="146">
        <v>104</v>
      </c>
      <c r="H126" s="146">
        <v>97</v>
      </c>
      <c r="I126" s="146">
        <v>127</v>
      </c>
      <c r="Q126" s="146">
        <v>38</v>
      </c>
    </row>
    <row r="127" spans="1:17" x14ac:dyDescent="0.2">
      <c r="A127" s="146" t="s">
        <v>245</v>
      </c>
      <c r="B127" s="146" t="s">
        <v>7</v>
      </c>
      <c r="C127" s="146">
        <v>716</v>
      </c>
      <c r="D127" s="146">
        <v>101</v>
      </c>
      <c r="E127" s="146">
        <v>114</v>
      </c>
      <c r="F127" s="146">
        <v>130</v>
      </c>
      <c r="G127" s="146">
        <v>118</v>
      </c>
      <c r="H127" s="146">
        <v>106</v>
      </c>
      <c r="I127" s="146">
        <v>123</v>
      </c>
      <c r="Q127" s="146">
        <v>24</v>
      </c>
    </row>
    <row r="128" spans="1:17" x14ac:dyDescent="0.2">
      <c r="A128" s="146" t="s">
        <v>246</v>
      </c>
      <c r="B128" s="146" t="s">
        <v>719</v>
      </c>
      <c r="C128" s="146">
        <v>479</v>
      </c>
      <c r="D128" s="146">
        <v>72</v>
      </c>
      <c r="E128" s="146">
        <v>68</v>
      </c>
      <c r="F128" s="146">
        <v>76</v>
      </c>
      <c r="G128" s="146">
        <v>77</v>
      </c>
      <c r="H128" s="146">
        <v>82</v>
      </c>
      <c r="I128" s="146">
        <v>70</v>
      </c>
      <c r="Q128" s="146">
        <v>34</v>
      </c>
    </row>
    <row r="129" spans="1:17" x14ac:dyDescent="0.2">
      <c r="A129" s="146" t="s">
        <v>247</v>
      </c>
      <c r="B129" s="146" t="s">
        <v>718</v>
      </c>
      <c r="C129" s="146">
        <v>734</v>
      </c>
      <c r="D129" s="146">
        <v>108</v>
      </c>
      <c r="E129" s="146">
        <v>128</v>
      </c>
      <c r="F129" s="146">
        <v>105</v>
      </c>
      <c r="G129" s="146">
        <v>108</v>
      </c>
      <c r="H129" s="146">
        <v>116</v>
      </c>
      <c r="I129" s="146">
        <v>111</v>
      </c>
      <c r="Q129" s="146">
        <v>58</v>
      </c>
    </row>
    <row r="130" spans="1:17" x14ac:dyDescent="0.2">
      <c r="A130" s="146" t="s">
        <v>248</v>
      </c>
      <c r="B130" s="146" t="s">
        <v>717</v>
      </c>
      <c r="C130" s="146">
        <v>1114</v>
      </c>
      <c r="D130" s="146">
        <v>188</v>
      </c>
      <c r="E130" s="146">
        <v>179</v>
      </c>
      <c r="F130" s="146">
        <v>148</v>
      </c>
      <c r="G130" s="146">
        <v>194</v>
      </c>
      <c r="H130" s="146">
        <v>168</v>
      </c>
      <c r="I130" s="146">
        <v>191</v>
      </c>
      <c r="Q130" s="146">
        <v>46</v>
      </c>
    </row>
    <row r="131" spans="1:17" x14ac:dyDescent="0.2">
      <c r="A131" s="146" t="s">
        <v>249</v>
      </c>
      <c r="B131" s="146" t="s">
        <v>19</v>
      </c>
      <c r="C131" s="146">
        <v>1064</v>
      </c>
      <c r="D131" s="146">
        <v>107</v>
      </c>
      <c r="E131" s="146">
        <v>117</v>
      </c>
      <c r="F131" s="146">
        <v>92</v>
      </c>
      <c r="G131" s="146">
        <v>110</v>
      </c>
      <c r="H131" s="146">
        <v>121</v>
      </c>
      <c r="I131" s="146">
        <v>116</v>
      </c>
      <c r="J131" s="146">
        <v>111</v>
      </c>
      <c r="K131" s="146">
        <v>144</v>
      </c>
      <c r="L131" s="146">
        <v>121</v>
      </c>
      <c r="Q131" s="146">
        <v>25</v>
      </c>
    </row>
    <row r="132" spans="1:17" x14ac:dyDescent="0.2">
      <c r="A132" s="146" t="s">
        <v>250</v>
      </c>
      <c r="B132" s="146" t="s">
        <v>104</v>
      </c>
      <c r="C132" s="146">
        <v>1418</v>
      </c>
      <c r="D132" s="146">
        <v>141</v>
      </c>
      <c r="E132" s="146">
        <v>169</v>
      </c>
      <c r="F132" s="146">
        <v>176</v>
      </c>
      <c r="G132" s="146">
        <v>156</v>
      </c>
      <c r="H132" s="146">
        <v>192</v>
      </c>
      <c r="I132" s="146">
        <v>171</v>
      </c>
      <c r="J132" s="146">
        <v>148</v>
      </c>
      <c r="K132" s="146">
        <v>162</v>
      </c>
      <c r="L132" s="146">
        <v>85</v>
      </c>
      <c r="Q132" s="146">
        <v>18</v>
      </c>
    </row>
    <row r="133" spans="1:17" x14ac:dyDescent="0.2">
      <c r="A133" s="146" t="s">
        <v>251</v>
      </c>
      <c r="B133" s="146" t="s">
        <v>716</v>
      </c>
      <c r="C133" s="146">
        <v>763</v>
      </c>
      <c r="D133" s="146">
        <v>108</v>
      </c>
      <c r="E133" s="146">
        <v>131</v>
      </c>
      <c r="F133" s="146">
        <v>115</v>
      </c>
      <c r="G133" s="146">
        <v>118</v>
      </c>
      <c r="H133" s="146">
        <v>129</v>
      </c>
      <c r="I133" s="146">
        <v>143</v>
      </c>
      <c r="Q133" s="146">
        <v>19</v>
      </c>
    </row>
    <row r="134" spans="1:17" x14ac:dyDescent="0.2">
      <c r="A134" s="146" t="s">
        <v>252</v>
      </c>
      <c r="B134" s="146" t="s">
        <v>715</v>
      </c>
      <c r="C134" s="146">
        <v>290</v>
      </c>
      <c r="D134" s="146">
        <v>39</v>
      </c>
      <c r="E134" s="146">
        <v>48</v>
      </c>
      <c r="F134" s="146">
        <v>40</v>
      </c>
      <c r="G134" s="146">
        <v>39</v>
      </c>
      <c r="H134" s="146">
        <v>37</v>
      </c>
      <c r="I134" s="146">
        <v>58</v>
      </c>
      <c r="Q134" s="146">
        <v>29</v>
      </c>
    </row>
    <row r="135" spans="1:17" x14ac:dyDescent="0.2">
      <c r="A135" s="146" t="s">
        <v>253</v>
      </c>
      <c r="B135" s="146" t="s">
        <v>714</v>
      </c>
      <c r="C135" s="146">
        <v>432</v>
      </c>
      <c r="D135" s="146">
        <v>92</v>
      </c>
      <c r="E135" s="146">
        <v>60</v>
      </c>
      <c r="F135" s="146">
        <v>68</v>
      </c>
      <c r="G135" s="146">
        <v>67</v>
      </c>
      <c r="H135" s="146">
        <v>52</v>
      </c>
      <c r="I135" s="146">
        <v>68</v>
      </c>
      <c r="Q135" s="146">
        <v>25</v>
      </c>
    </row>
    <row r="136" spans="1:17" x14ac:dyDescent="0.2">
      <c r="A136" s="146" t="s">
        <v>254</v>
      </c>
      <c r="B136" s="146" t="s">
        <v>105</v>
      </c>
      <c r="C136" s="146">
        <v>811</v>
      </c>
      <c r="D136" s="146">
        <v>71</v>
      </c>
      <c r="E136" s="146">
        <v>97</v>
      </c>
      <c r="F136" s="146">
        <v>77</v>
      </c>
      <c r="G136" s="146">
        <v>88</v>
      </c>
      <c r="H136" s="146">
        <v>110</v>
      </c>
      <c r="I136" s="146">
        <v>114</v>
      </c>
      <c r="J136" s="146">
        <v>74</v>
      </c>
      <c r="K136" s="146">
        <v>75</v>
      </c>
      <c r="L136" s="146">
        <v>69</v>
      </c>
      <c r="Q136" s="146">
        <v>36</v>
      </c>
    </row>
    <row r="137" spans="1:17" x14ac:dyDescent="0.2">
      <c r="A137" s="146" t="s">
        <v>255</v>
      </c>
      <c r="B137" s="146" t="s">
        <v>713</v>
      </c>
      <c r="C137" s="146">
        <v>673</v>
      </c>
      <c r="D137" s="146">
        <v>114</v>
      </c>
      <c r="E137" s="146">
        <v>108</v>
      </c>
      <c r="F137" s="146">
        <v>99</v>
      </c>
      <c r="G137" s="146">
        <v>100</v>
      </c>
      <c r="H137" s="146">
        <v>110</v>
      </c>
      <c r="I137" s="146">
        <v>112</v>
      </c>
      <c r="Q137" s="146">
        <v>30</v>
      </c>
    </row>
    <row r="138" spans="1:17" x14ac:dyDescent="0.2">
      <c r="A138" s="146" t="s">
        <v>256</v>
      </c>
      <c r="B138" s="146" t="s">
        <v>106</v>
      </c>
      <c r="C138" s="146">
        <v>1019</v>
      </c>
      <c r="D138" s="146">
        <v>100</v>
      </c>
      <c r="E138" s="146">
        <v>101</v>
      </c>
      <c r="F138" s="146">
        <v>105</v>
      </c>
      <c r="G138" s="146">
        <v>103</v>
      </c>
      <c r="H138" s="146">
        <v>83</v>
      </c>
      <c r="I138" s="146">
        <v>121</v>
      </c>
      <c r="J138" s="146">
        <v>113</v>
      </c>
      <c r="K138" s="146">
        <v>103</v>
      </c>
      <c r="L138" s="146">
        <v>100</v>
      </c>
      <c r="Q138" s="146">
        <v>90</v>
      </c>
    </row>
    <row r="139" spans="1:17" x14ac:dyDescent="0.2">
      <c r="A139" s="146" t="s">
        <v>257</v>
      </c>
      <c r="B139" s="146" t="s">
        <v>107</v>
      </c>
      <c r="C139" s="146">
        <v>996</v>
      </c>
      <c r="D139" s="146">
        <v>109</v>
      </c>
      <c r="E139" s="146">
        <v>100</v>
      </c>
      <c r="F139" s="146">
        <v>78</v>
      </c>
      <c r="G139" s="146">
        <v>107</v>
      </c>
      <c r="H139" s="146">
        <v>98</v>
      </c>
      <c r="I139" s="146">
        <v>99</v>
      </c>
      <c r="J139" s="146">
        <v>147</v>
      </c>
      <c r="K139" s="146">
        <v>122</v>
      </c>
      <c r="L139" s="146">
        <v>99</v>
      </c>
      <c r="Q139" s="146">
        <v>37</v>
      </c>
    </row>
    <row r="140" spans="1:17" x14ac:dyDescent="0.2">
      <c r="A140" s="146" t="s">
        <v>258</v>
      </c>
      <c r="B140" s="146" t="s">
        <v>712</v>
      </c>
      <c r="C140" s="146">
        <v>712</v>
      </c>
      <c r="D140" s="146">
        <v>117</v>
      </c>
      <c r="E140" s="146">
        <v>121</v>
      </c>
      <c r="F140" s="146">
        <v>122</v>
      </c>
      <c r="G140" s="146">
        <v>117</v>
      </c>
      <c r="H140" s="146">
        <v>106</v>
      </c>
      <c r="I140" s="146">
        <v>109</v>
      </c>
      <c r="Q140" s="146">
        <v>20</v>
      </c>
    </row>
    <row r="141" spans="1:17" x14ac:dyDescent="0.2">
      <c r="A141" s="146" t="s">
        <v>259</v>
      </c>
      <c r="B141" s="146" t="s">
        <v>711</v>
      </c>
      <c r="C141" s="146">
        <v>407</v>
      </c>
      <c r="D141" s="146">
        <v>53</v>
      </c>
      <c r="E141" s="146">
        <v>69</v>
      </c>
      <c r="F141" s="146">
        <v>44</v>
      </c>
      <c r="G141" s="146">
        <v>58</v>
      </c>
      <c r="H141" s="146">
        <v>48</v>
      </c>
      <c r="I141" s="146">
        <v>52</v>
      </c>
      <c r="Q141" s="146">
        <v>83</v>
      </c>
    </row>
    <row r="142" spans="1:17" x14ac:dyDescent="0.2">
      <c r="A142" s="146" t="s">
        <v>260</v>
      </c>
      <c r="B142" s="146" t="s">
        <v>815</v>
      </c>
      <c r="C142" s="146">
        <v>641</v>
      </c>
      <c r="D142" s="146">
        <v>113</v>
      </c>
      <c r="E142" s="146">
        <v>128</v>
      </c>
      <c r="F142" s="146">
        <v>85</v>
      </c>
      <c r="G142" s="146">
        <v>104</v>
      </c>
      <c r="H142" s="146">
        <v>77</v>
      </c>
      <c r="I142" s="146">
        <v>95</v>
      </c>
      <c r="Q142" s="146">
        <v>39</v>
      </c>
    </row>
    <row r="143" spans="1:17" x14ac:dyDescent="0.2">
      <c r="A143" s="146" t="s">
        <v>822</v>
      </c>
      <c r="B143" s="146" t="s">
        <v>823</v>
      </c>
      <c r="C143" s="146">
        <v>452</v>
      </c>
      <c r="D143" s="146">
        <v>78</v>
      </c>
      <c r="E143" s="146">
        <v>77</v>
      </c>
      <c r="F143" s="146">
        <v>76</v>
      </c>
      <c r="G143" s="146">
        <v>95</v>
      </c>
      <c r="H143" s="146">
        <v>63</v>
      </c>
      <c r="I143" s="146">
        <v>63</v>
      </c>
    </row>
    <row r="144" spans="1:17" x14ac:dyDescent="0.2">
      <c r="A144" s="146" t="s">
        <v>859</v>
      </c>
      <c r="B144" s="146" t="s">
        <v>860</v>
      </c>
      <c r="C144" s="146">
        <v>303</v>
      </c>
      <c r="D144" s="146">
        <v>60</v>
      </c>
      <c r="E144" s="146">
        <v>60</v>
      </c>
      <c r="F144" s="146">
        <v>79</v>
      </c>
      <c r="G144" s="146">
        <v>53</v>
      </c>
      <c r="H144" s="146">
        <v>18</v>
      </c>
      <c r="I144" s="146">
        <v>33</v>
      </c>
    </row>
    <row r="145" spans="1:17" x14ac:dyDescent="0.2">
      <c r="A145" s="146" t="s">
        <v>861</v>
      </c>
      <c r="B145" s="146" t="s">
        <v>862</v>
      </c>
      <c r="C145" s="146">
        <v>106</v>
      </c>
      <c r="D145" s="146">
        <v>106</v>
      </c>
    </row>
    <row r="146" spans="1:17" x14ac:dyDescent="0.2">
      <c r="A146" s="146" t="s">
        <v>863</v>
      </c>
      <c r="B146" s="146" t="s">
        <v>864</v>
      </c>
      <c r="C146" s="146">
        <v>142</v>
      </c>
      <c r="D146" s="146">
        <v>142</v>
      </c>
    </row>
    <row r="147" spans="1:17" x14ac:dyDescent="0.2">
      <c r="A147" s="146" t="s">
        <v>865</v>
      </c>
      <c r="B147" s="146" t="s">
        <v>866</v>
      </c>
      <c r="C147" s="146">
        <v>190</v>
      </c>
      <c r="J147" s="146">
        <v>57</v>
      </c>
      <c r="K147" s="146">
        <v>71</v>
      </c>
      <c r="L147" s="146">
        <v>62</v>
      </c>
    </row>
    <row r="148" spans="1:17" x14ac:dyDescent="0.2">
      <c r="A148" s="146" t="s">
        <v>261</v>
      </c>
      <c r="B148" s="146" t="s">
        <v>83</v>
      </c>
      <c r="C148" s="146">
        <v>1130</v>
      </c>
      <c r="D148" s="146">
        <v>233</v>
      </c>
      <c r="E148" s="146">
        <v>228</v>
      </c>
      <c r="F148" s="146">
        <v>196</v>
      </c>
      <c r="G148" s="146">
        <v>171</v>
      </c>
      <c r="H148" s="146">
        <v>151</v>
      </c>
      <c r="I148" s="146">
        <v>151</v>
      </c>
    </row>
    <row r="149" spans="1:17" x14ac:dyDescent="0.2">
      <c r="A149" s="146" t="s">
        <v>929</v>
      </c>
      <c r="B149" s="146" t="s">
        <v>930</v>
      </c>
      <c r="C149" s="146">
        <v>412</v>
      </c>
      <c r="J149" s="146">
        <v>119</v>
      </c>
      <c r="K149" s="146">
        <v>170</v>
      </c>
      <c r="L149" s="146">
        <v>123</v>
      </c>
    </row>
    <row r="150" spans="1:17" x14ac:dyDescent="0.2">
      <c r="A150" s="146" t="s">
        <v>867</v>
      </c>
      <c r="B150" s="146" t="s">
        <v>868</v>
      </c>
      <c r="C150" s="146">
        <v>68</v>
      </c>
      <c r="D150" s="146">
        <v>23</v>
      </c>
      <c r="E150" s="146">
        <v>30</v>
      </c>
      <c r="F150" s="146">
        <v>15</v>
      </c>
    </row>
    <row r="151" spans="1:17" x14ac:dyDescent="0.2">
      <c r="A151" s="146" t="s">
        <v>869</v>
      </c>
      <c r="B151" s="146" t="s">
        <v>975</v>
      </c>
      <c r="C151" s="146">
        <v>193</v>
      </c>
      <c r="D151" s="146">
        <v>39</v>
      </c>
      <c r="E151" s="146">
        <v>58</v>
      </c>
      <c r="F151" s="146">
        <v>51</v>
      </c>
      <c r="G151" s="146">
        <v>18</v>
      </c>
      <c r="H151" s="146">
        <v>16</v>
      </c>
      <c r="I151" s="146">
        <v>11</v>
      </c>
    </row>
    <row r="152" spans="1:17" x14ac:dyDescent="0.2">
      <c r="A152" s="146" t="s">
        <v>870</v>
      </c>
      <c r="B152" s="146" t="s">
        <v>871</v>
      </c>
      <c r="C152" s="146">
        <v>185</v>
      </c>
      <c r="D152" s="146">
        <v>34</v>
      </c>
      <c r="E152" s="146">
        <v>42</v>
      </c>
      <c r="F152" s="146">
        <v>38</v>
      </c>
      <c r="G152" s="146">
        <v>25</v>
      </c>
      <c r="H152" s="146">
        <v>27</v>
      </c>
      <c r="I152" s="146">
        <v>19</v>
      </c>
    </row>
    <row r="153" spans="1:17" x14ac:dyDescent="0.2">
      <c r="A153" s="146" t="s">
        <v>262</v>
      </c>
      <c r="B153" s="146" t="s">
        <v>710</v>
      </c>
      <c r="C153" s="146">
        <v>428</v>
      </c>
      <c r="D153" s="146">
        <v>72</v>
      </c>
      <c r="E153" s="146">
        <v>85</v>
      </c>
      <c r="F153" s="146">
        <v>65</v>
      </c>
      <c r="G153" s="146">
        <v>77</v>
      </c>
      <c r="H153" s="146">
        <v>60</v>
      </c>
      <c r="I153" s="146">
        <v>52</v>
      </c>
      <c r="Q153" s="146">
        <v>17</v>
      </c>
    </row>
    <row r="154" spans="1:17" x14ac:dyDescent="0.2">
      <c r="A154" s="146" t="s">
        <v>263</v>
      </c>
      <c r="B154" s="146" t="s">
        <v>709</v>
      </c>
      <c r="C154" s="146">
        <v>455</v>
      </c>
      <c r="D154" s="146">
        <v>69</v>
      </c>
      <c r="E154" s="146">
        <v>66</v>
      </c>
      <c r="F154" s="146">
        <v>79</v>
      </c>
      <c r="G154" s="146">
        <v>84</v>
      </c>
      <c r="H154" s="146">
        <v>68</v>
      </c>
      <c r="I154" s="146">
        <v>68</v>
      </c>
      <c r="Q154" s="146">
        <v>21</v>
      </c>
    </row>
    <row r="155" spans="1:17" x14ac:dyDescent="0.2">
      <c r="A155" s="146" t="s">
        <v>264</v>
      </c>
      <c r="B155" s="146" t="s">
        <v>708</v>
      </c>
      <c r="C155" s="146">
        <v>410</v>
      </c>
      <c r="D155" s="146">
        <v>87</v>
      </c>
      <c r="E155" s="146">
        <v>64</v>
      </c>
      <c r="F155" s="146">
        <v>70</v>
      </c>
      <c r="G155" s="146">
        <v>65</v>
      </c>
      <c r="H155" s="146">
        <v>58</v>
      </c>
      <c r="I155" s="146">
        <v>53</v>
      </c>
      <c r="Q155" s="146">
        <v>13</v>
      </c>
    </row>
    <row r="156" spans="1:17" x14ac:dyDescent="0.2">
      <c r="A156" s="146" t="s">
        <v>265</v>
      </c>
      <c r="B156" s="146" t="s">
        <v>108</v>
      </c>
      <c r="C156" s="146">
        <v>636</v>
      </c>
      <c r="D156" s="146">
        <v>137</v>
      </c>
      <c r="E156" s="146">
        <v>152</v>
      </c>
      <c r="F156" s="146">
        <v>114</v>
      </c>
      <c r="G156" s="146">
        <v>99</v>
      </c>
      <c r="H156" s="146">
        <v>72</v>
      </c>
      <c r="I156" s="146">
        <v>62</v>
      </c>
    </row>
    <row r="157" spans="1:17" x14ac:dyDescent="0.2">
      <c r="A157" s="146" t="s">
        <v>266</v>
      </c>
      <c r="B157" s="146" t="s">
        <v>519</v>
      </c>
      <c r="C157" s="146">
        <v>1133</v>
      </c>
      <c r="D157" s="146">
        <v>94</v>
      </c>
      <c r="E157" s="146">
        <v>109</v>
      </c>
      <c r="F157" s="146">
        <v>121</v>
      </c>
      <c r="G157" s="146">
        <v>119</v>
      </c>
      <c r="H157" s="146">
        <v>151</v>
      </c>
      <c r="I157" s="146">
        <v>127</v>
      </c>
      <c r="J157" s="146">
        <v>143</v>
      </c>
      <c r="K157" s="146">
        <v>122</v>
      </c>
      <c r="L157" s="146">
        <v>128</v>
      </c>
      <c r="Q157" s="146">
        <v>19</v>
      </c>
    </row>
    <row r="158" spans="1:17" x14ac:dyDescent="0.2">
      <c r="A158" s="146" t="s">
        <v>267</v>
      </c>
      <c r="B158" s="146" t="s">
        <v>707</v>
      </c>
      <c r="C158" s="146">
        <v>539</v>
      </c>
      <c r="D158" s="146">
        <v>86</v>
      </c>
      <c r="E158" s="146">
        <v>98</v>
      </c>
      <c r="F158" s="146">
        <v>75</v>
      </c>
      <c r="G158" s="146">
        <v>78</v>
      </c>
      <c r="H158" s="146">
        <v>84</v>
      </c>
      <c r="I158" s="146">
        <v>80</v>
      </c>
      <c r="Q158" s="146">
        <v>38</v>
      </c>
    </row>
    <row r="159" spans="1:17" x14ac:dyDescent="0.2">
      <c r="A159" s="146" t="s">
        <v>268</v>
      </c>
      <c r="B159" s="146" t="s">
        <v>706</v>
      </c>
      <c r="C159" s="146">
        <v>990</v>
      </c>
      <c r="D159" s="146">
        <v>123</v>
      </c>
      <c r="E159" s="146">
        <v>145</v>
      </c>
      <c r="F159" s="146">
        <v>163</v>
      </c>
      <c r="G159" s="146">
        <v>182</v>
      </c>
      <c r="H159" s="146">
        <v>173</v>
      </c>
      <c r="I159" s="146">
        <v>185</v>
      </c>
      <c r="Q159" s="146">
        <v>19</v>
      </c>
    </row>
    <row r="160" spans="1:17" x14ac:dyDescent="0.2">
      <c r="A160" s="146" t="s">
        <v>269</v>
      </c>
      <c r="B160" s="146" t="s">
        <v>705</v>
      </c>
      <c r="C160" s="146">
        <v>666</v>
      </c>
      <c r="D160" s="146">
        <v>69</v>
      </c>
      <c r="E160" s="146">
        <v>68</v>
      </c>
      <c r="F160" s="146">
        <v>77</v>
      </c>
      <c r="G160" s="146">
        <v>98</v>
      </c>
      <c r="H160" s="146">
        <v>85</v>
      </c>
      <c r="I160" s="146">
        <v>99</v>
      </c>
      <c r="Q160" s="146">
        <v>170</v>
      </c>
    </row>
    <row r="161" spans="1:17" x14ac:dyDescent="0.2">
      <c r="A161" s="146" t="s">
        <v>270</v>
      </c>
      <c r="B161" s="146" t="s">
        <v>79</v>
      </c>
      <c r="C161" s="146">
        <v>699</v>
      </c>
      <c r="D161" s="146">
        <v>70</v>
      </c>
      <c r="E161" s="146">
        <v>72</v>
      </c>
      <c r="F161" s="146">
        <v>74</v>
      </c>
      <c r="G161" s="146">
        <v>79</v>
      </c>
      <c r="H161" s="146">
        <v>79</v>
      </c>
      <c r="I161" s="146">
        <v>60</v>
      </c>
      <c r="J161" s="146">
        <v>85</v>
      </c>
      <c r="K161" s="146">
        <v>91</v>
      </c>
      <c r="L161" s="146">
        <v>89</v>
      </c>
    </row>
    <row r="162" spans="1:17" x14ac:dyDescent="0.2">
      <c r="A162" s="146" t="s">
        <v>271</v>
      </c>
      <c r="B162" s="146" t="s">
        <v>704</v>
      </c>
      <c r="C162" s="146">
        <v>266</v>
      </c>
      <c r="D162" s="146">
        <v>38</v>
      </c>
      <c r="E162" s="146">
        <v>45</v>
      </c>
      <c r="F162" s="146">
        <v>41</v>
      </c>
      <c r="G162" s="146">
        <v>40</v>
      </c>
      <c r="H162" s="146">
        <v>26</v>
      </c>
      <c r="I162" s="146">
        <v>46</v>
      </c>
      <c r="Q162" s="146">
        <v>30</v>
      </c>
    </row>
    <row r="163" spans="1:17" x14ac:dyDescent="0.2">
      <c r="A163" s="146" t="s">
        <v>272</v>
      </c>
      <c r="B163" s="146" t="s">
        <v>703</v>
      </c>
      <c r="C163" s="146">
        <v>1167</v>
      </c>
      <c r="D163" s="146">
        <v>194</v>
      </c>
      <c r="E163" s="146">
        <v>186</v>
      </c>
      <c r="F163" s="146">
        <v>169</v>
      </c>
      <c r="G163" s="146">
        <v>173</v>
      </c>
      <c r="H163" s="146">
        <v>174</v>
      </c>
      <c r="I163" s="146">
        <v>171</v>
      </c>
      <c r="Q163" s="146">
        <v>100</v>
      </c>
    </row>
    <row r="164" spans="1:17" x14ac:dyDescent="0.2">
      <c r="A164" s="146" t="s">
        <v>273</v>
      </c>
      <c r="B164" s="146" t="s">
        <v>8</v>
      </c>
      <c r="C164" s="146">
        <v>1393</v>
      </c>
      <c r="D164" s="146">
        <v>157</v>
      </c>
      <c r="E164" s="146">
        <v>127</v>
      </c>
      <c r="F164" s="146">
        <v>156</v>
      </c>
      <c r="G164" s="146">
        <v>149</v>
      </c>
      <c r="H164" s="146">
        <v>137</v>
      </c>
      <c r="I164" s="146">
        <v>181</v>
      </c>
      <c r="J164" s="146">
        <v>150</v>
      </c>
      <c r="K164" s="146">
        <v>165</v>
      </c>
      <c r="L164" s="146">
        <v>152</v>
      </c>
      <c r="Q164" s="146">
        <v>19</v>
      </c>
    </row>
    <row r="165" spans="1:17" x14ac:dyDescent="0.2">
      <c r="A165" s="146" t="s">
        <v>274</v>
      </c>
      <c r="B165" s="146" t="s">
        <v>702</v>
      </c>
      <c r="C165" s="146">
        <v>386</v>
      </c>
      <c r="D165" s="146">
        <v>44</v>
      </c>
      <c r="E165" s="146">
        <v>60</v>
      </c>
      <c r="F165" s="146">
        <v>67</v>
      </c>
      <c r="G165" s="146">
        <v>59</v>
      </c>
      <c r="H165" s="146">
        <v>54</v>
      </c>
      <c r="I165" s="146">
        <v>52</v>
      </c>
      <c r="Q165" s="146">
        <v>50</v>
      </c>
    </row>
    <row r="166" spans="1:17" x14ac:dyDescent="0.2">
      <c r="A166" s="146" t="s">
        <v>275</v>
      </c>
      <c r="B166" s="146" t="s">
        <v>701</v>
      </c>
      <c r="C166" s="146">
        <v>799</v>
      </c>
      <c r="D166" s="146">
        <v>124</v>
      </c>
      <c r="E166" s="146">
        <v>124</v>
      </c>
      <c r="F166" s="146">
        <v>164</v>
      </c>
      <c r="G166" s="146">
        <v>120</v>
      </c>
      <c r="H166" s="146">
        <v>124</v>
      </c>
      <c r="I166" s="146">
        <v>126</v>
      </c>
      <c r="Q166" s="146">
        <v>17</v>
      </c>
    </row>
    <row r="167" spans="1:17" x14ac:dyDescent="0.2">
      <c r="A167" s="146" t="s">
        <v>276</v>
      </c>
      <c r="B167" s="146" t="s">
        <v>700</v>
      </c>
      <c r="C167" s="146">
        <v>519</v>
      </c>
      <c r="D167" s="146">
        <v>73</v>
      </c>
      <c r="E167" s="146">
        <v>75</v>
      </c>
      <c r="F167" s="146">
        <v>80</v>
      </c>
      <c r="G167" s="146">
        <v>80</v>
      </c>
      <c r="H167" s="146">
        <v>88</v>
      </c>
      <c r="I167" s="146">
        <v>97</v>
      </c>
      <c r="Q167" s="146">
        <v>26</v>
      </c>
    </row>
    <row r="168" spans="1:17" x14ac:dyDescent="0.2">
      <c r="A168" s="146" t="s">
        <v>277</v>
      </c>
      <c r="B168" s="146" t="s">
        <v>699</v>
      </c>
      <c r="C168" s="146">
        <v>952</v>
      </c>
      <c r="D168" s="146">
        <v>77</v>
      </c>
      <c r="E168" s="146">
        <v>86</v>
      </c>
      <c r="F168" s="146">
        <v>90</v>
      </c>
      <c r="G168" s="146">
        <v>86</v>
      </c>
      <c r="H168" s="146">
        <v>96</v>
      </c>
      <c r="I168" s="146">
        <v>101</v>
      </c>
      <c r="J168" s="146">
        <v>109</v>
      </c>
      <c r="K168" s="146">
        <v>128</v>
      </c>
      <c r="L168" s="146">
        <v>159</v>
      </c>
      <c r="Q168" s="146">
        <v>20</v>
      </c>
    </row>
    <row r="169" spans="1:17" s="11" customFormat="1" x14ac:dyDescent="0.2">
      <c r="A169" s="146" t="s">
        <v>278</v>
      </c>
      <c r="B169" s="146" t="s">
        <v>698</v>
      </c>
      <c r="C169" s="146">
        <v>685</v>
      </c>
      <c r="D169" s="146">
        <v>113</v>
      </c>
      <c r="E169" s="146">
        <v>112</v>
      </c>
      <c r="F169" s="146">
        <v>86</v>
      </c>
      <c r="G169" s="146">
        <v>104</v>
      </c>
      <c r="H169" s="146">
        <v>114</v>
      </c>
      <c r="I169" s="146">
        <v>97</v>
      </c>
      <c r="J169" s="146"/>
      <c r="K169" s="146"/>
      <c r="L169" s="146"/>
      <c r="M169" s="146"/>
      <c r="N169" s="146"/>
      <c r="O169" s="146"/>
      <c r="P169" s="146"/>
      <c r="Q169" s="146">
        <v>59</v>
      </c>
    </row>
    <row r="170" spans="1:17" x14ac:dyDescent="0.2">
      <c r="A170" s="146" t="s">
        <v>279</v>
      </c>
      <c r="B170" s="146" t="s">
        <v>962</v>
      </c>
      <c r="C170" s="146">
        <v>489</v>
      </c>
      <c r="D170" s="146">
        <v>70</v>
      </c>
      <c r="E170" s="146">
        <v>58</v>
      </c>
      <c r="F170" s="146">
        <v>59</v>
      </c>
      <c r="G170" s="146">
        <v>72</v>
      </c>
      <c r="H170" s="146">
        <v>49</v>
      </c>
      <c r="I170" s="146">
        <v>80</v>
      </c>
      <c r="J170" s="146">
        <v>47</v>
      </c>
      <c r="K170" s="146">
        <v>24</v>
      </c>
      <c r="Q170" s="146">
        <v>30</v>
      </c>
    </row>
    <row r="171" spans="1:17" x14ac:dyDescent="0.2">
      <c r="A171" s="146" t="s">
        <v>280</v>
      </c>
      <c r="B171" s="146" t="s">
        <v>697</v>
      </c>
      <c r="C171" s="146">
        <v>374</v>
      </c>
      <c r="D171" s="146">
        <v>70</v>
      </c>
      <c r="E171" s="146">
        <v>67</v>
      </c>
      <c r="F171" s="146">
        <v>66</v>
      </c>
      <c r="G171" s="146">
        <v>52</v>
      </c>
      <c r="H171" s="146">
        <v>33</v>
      </c>
      <c r="I171" s="146">
        <v>47</v>
      </c>
      <c r="Q171" s="146">
        <v>39</v>
      </c>
    </row>
    <row r="172" spans="1:17" x14ac:dyDescent="0.2">
      <c r="A172" s="146" t="s">
        <v>281</v>
      </c>
      <c r="B172" s="146" t="s">
        <v>963</v>
      </c>
      <c r="C172" s="146">
        <v>515</v>
      </c>
      <c r="D172" s="146">
        <v>74</v>
      </c>
      <c r="E172" s="146">
        <v>64</v>
      </c>
      <c r="F172" s="146">
        <v>63</v>
      </c>
      <c r="G172" s="146">
        <v>60</v>
      </c>
      <c r="H172" s="146">
        <v>40</v>
      </c>
      <c r="I172" s="146">
        <v>57</v>
      </c>
      <c r="J172" s="146">
        <v>59</v>
      </c>
      <c r="K172" s="146">
        <v>41</v>
      </c>
      <c r="Q172" s="146">
        <v>57</v>
      </c>
    </row>
    <row r="173" spans="1:17" x14ac:dyDescent="0.2">
      <c r="A173" s="146" t="s">
        <v>282</v>
      </c>
      <c r="B173" s="146" t="s">
        <v>109</v>
      </c>
      <c r="C173" s="146">
        <v>648</v>
      </c>
      <c r="D173" s="146">
        <v>104</v>
      </c>
      <c r="E173" s="146">
        <v>97</v>
      </c>
      <c r="F173" s="146">
        <v>100</v>
      </c>
      <c r="G173" s="146">
        <v>96</v>
      </c>
      <c r="H173" s="146">
        <v>81</v>
      </c>
      <c r="I173" s="146">
        <v>98</v>
      </c>
      <c r="J173" s="146">
        <v>72</v>
      </c>
    </row>
    <row r="174" spans="1:17" x14ac:dyDescent="0.2">
      <c r="A174" s="146" t="s">
        <v>283</v>
      </c>
      <c r="B174" s="146" t="s">
        <v>110</v>
      </c>
      <c r="C174" s="146">
        <v>2197</v>
      </c>
      <c r="D174" s="146">
        <v>202</v>
      </c>
      <c r="E174" s="146">
        <v>226</v>
      </c>
      <c r="F174" s="146">
        <v>219</v>
      </c>
      <c r="G174" s="146">
        <v>259</v>
      </c>
      <c r="H174" s="146">
        <v>257</v>
      </c>
      <c r="I174" s="146">
        <v>204</v>
      </c>
      <c r="J174" s="146">
        <v>277</v>
      </c>
      <c r="K174" s="146">
        <v>258</v>
      </c>
      <c r="L174" s="146">
        <v>295</v>
      </c>
    </row>
    <row r="175" spans="1:17" x14ac:dyDescent="0.2">
      <c r="A175" s="146" t="s">
        <v>284</v>
      </c>
      <c r="B175" s="146" t="s">
        <v>111</v>
      </c>
      <c r="C175" s="146">
        <v>1285</v>
      </c>
      <c r="D175" s="146">
        <v>160</v>
      </c>
      <c r="E175" s="146">
        <v>139</v>
      </c>
      <c r="F175" s="146">
        <v>168</v>
      </c>
      <c r="G175" s="146">
        <v>165</v>
      </c>
      <c r="H175" s="146">
        <v>144</v>
      </c>
      <c r="I175" s="146">
        <v>146</v>
      </c>
      <c r="J175" s="146">
        <v>136</v>
      </c>
      <c r="K175" s="146">
        <v>121</v>
      </c>
      <c r="L175" s="146">
        <v>106</v>
      </c>
    </row>
    <row r="176" spans="1:17" x14ac:dyDescent="0.2">
      <c r="A176" s="146" t="s">
        <v>285</v>
      </c>
      <c r="B176" s="146" t="s">
        <v>696</v>
      </c>
      <c r="C176" s="146">
        <v>628</v>
      </c>
      <c r="D176" s="146">
        <v>108</v>
      </c>
      <c r="E176" s="146">
        <v>90</v>
      </c>
      <c r="F176" s="146">
        <v>85</v>
      </c>
      <c r="G176" s="146">
        <v>101</v>
      </c>
      <c r="H176" s="146">
        <v>83</v>
      </c>
      <c r="I176" s="146">
        <v>85</v>
      </c>
      <c r="Q176" s="146">
        <v>76</v>
      </c>
    </row>
    <row r="177" spans="1:17" x14ac:dyDescent="0.2">
      <c r="A177" s="146" t="s">
        <v>286</v>
      </c>
      <c r="B177" s="146" t="s">
        <v>695</v>
      </c>
      <c r="C177" s="146">
        <v>630</v>
      </c>
      <c r="D177" s="146">
        <v>106</v>
      </c>
      <c r="E177" s="146">
        <v>105</v>
      </c>
      <c r="F177" s="146">
        <v>95</v>
      </c>
      <c r="G177" s="146">
        <v>98</v>
      </c>
      <c r="H177" s="146">
        <v>78</v>
      </c>
      <c r="I177" s="146">
        <v>108</v>
      </c>
      <c r="Q177" s="146">
        <v>40</v>
      </c>
    </row>
    <row r="178" spans="1:17" x14ac:dyDescent="0.2">
      <c r="A178" s="146" t="s">
        <v>287</v>
      </c>
      <c r="B178" s="146" t="s">
        <v>694</v>
      </c>
      <c r="C178" s="146">
        <v>1035</v>
      </c>
      <c r="D178" s="146">
        <v>175</v>
      </c>
      <c r="E178" s="146">
        <v>162</v>
      </c>
      <c r="F178" s="146">
        <v>174</v>
      </c>
      <c r="G178" s="146">
        <v>163</v>
      </c>
      <c r="H178" s="146">
        <v>176</v>
      </c>
      <c r="I178" s="146">
        <v>146</v>
      </c>
      <c r="Q178" s="146">
        <v>39</v>
      </c>
    </row>
    <row r="179" spans="1:17" x14ac:dyDescent="0.2">
      <c r="A179" s="146" t="s">
        <v>288</v>
      </c>
      <c r="B179" s="146" t="s">
        <v>693</v>
      </c>
      <c r="C179" s="146">
        <v>352</v>
      </c>
      <c r="D179" s="146">
        <v>53</v>
      </c>
      <c r="E179" s="146">
        <v>50</v>
      </c>
      <c r="F179" s="146">
        <v>64</v>
      </c>
      <c r="G179" s="146">
        <v>52</v>
      </c>
      <c r="H179" s="146">
        <v>62</v>
      </c>
      <c r="I179" s="146">
        <v>51</v>
      </c>
      <c r="Q179" s="146">
        <v>20</v>
      </c>
    </row>
    <row r="180" spans="1:17" x14ac:dyDescent="0.2">
      <c r="A180" s="146" t="s">
        <v>289</v>
      </c>
      <c r="B180" s="146" t="s">
        <v>872</v>
      </c>
      <c r="C180" s="146">
        <v>456</v>
      </c>
      <c r="D180" s="146">
        <v>61</v>
      </c>
      <c r="E180" s="146">
        <v>53</v>
      </c>
      <c r="F180" s="146">
        <v>51</v>
      </c>
      <c r="G180" s="146">
        <v>57</v>
      </c>
      <c r="H180" s="146">
        <v>56</v>
      </c>
      <c r="I180" s="146">
        <v>49</v>
      </c>
      <c r="J180" s="146">
        <v>38</v>
      </c>
      <c r="K180" s="146">
        <v>36</v>
      </c>
      <c r="L180" s="146">
        <v>35</v>
      </c>
      <c r="Q180" s="146">
        <v>20</v>
      </c>
    </row>
    <row r="181" spans="1:17" x14ac:dyDescent="0.2">
      <c r="A181" s="146" t="s">
        <v>290</v>
      </c>
      <c r="B181" s="146" t="s">
        <v>692</v>
      </c>
      <c r="C181" s="146">
        <v>361</v>
      </c>
      <c r="D181" s="146">
        <v>53</v>
      </c>
      <c r="E181" s="146">
        <v>59</v>
      </c>
      <c r="F181" s="146">
        <v>51</v>
      </c>
      <c r="G181" s="146">
        <v>67</v>
      </c>
      <c r="H181" s="146">
        <v>53</v>
      </c>
      <c r="I181" s="146">
        <v>49</v>
      </c>
      <c r="Q181" s="146">
        <v>29</v>
      </c>
    </row>
    <row r="182" spans="1:17" x14ac:dyDescent="0.2">
      <c r="A182" s="146" t="s">
        <v>291</v>
      </c>
      <c r="B182" s="146" t="s">
        <v>691</v>
      </c>
      <c r="C182" s="146">
        <v>572</v>
      </c>
      <c r="D182" s="146">
        <v>69</v>
      </c>
      <c r="E182" s="146">
        <v>85</v>
      </c>
      <c r="F182" s="146">
        <v>96</v>
      </c>
      <c r="G182" s="146">
        <v>122</v>
      </c>
      <c r="H182" s="146">
        <v>78</v>
      </c>
      <c r="I182" s="146">
        <v>104</v>
      </c>
      <c r="Q182" s="146">
        <v>18</v>
      </c>
    </row>
    <row r="183" spans="1:17" x14ac:dyDescent="0.2">
      <c r="A183" s="146" t="s">
        <v>292</v>
      </c>
      <c r="B183" s="146" t="s">
        <v>690</v>
      </c>
      <c r="C183" s="146">
        <v>582</v>
      </c>
      <c r="D183" s="146">
        <v>91</v>
      </c>
      <c r="E183" s="146">
        <v>82</v>
      </c>
      <c r="F183" s="146">
        <v>82</v>
      </c>
      <c r="G183" s="146">
        <v>95</v>
      </c>
      <c r="H183" s="146">
        <v>66</v>
      </c>
      <c r="I183" s="146">
        <v>90</v>
      </c>
      <c r="Q183" s="146">
        <v>76</v>
      </c>
    </row>
    <row r="184" spans="1:17" x14ac:dyDescent="0.2">
      <c r="A184" s="146" t="s">
        <v>293</v>
      </c>
      <c r="B184" s="146" t="s">
        <v>689</v>
      </c>
      <c r="C184" s="146">
        <v>581</v>
      </c>
      <c r="D184" s="146">
        <v>80</v>
      </c>
      <c r="E184" s="146">
        <v>82</v>
      </c>
      <c r="F184" s="146">
        <v>91</v>
      </c>
      <c r="G184" s="146">
        <v>85</v>
      </c>
      <c r="H184" s="146">
        <v>85</v>
      </c>
      <c r="I184" s="146">
        <v>107</v>
      </c>
      <c r="Q184" s="146">
        <v>51</v>
      </c>
    </row>
    <row r="185" spans="1:17" x14ac:dyDescent="0.2">
      <c r="A185" s="146" t="s">
        <v>688</v>
      </c>
      <c r="B185" s="146" t="s">
        <v>687</v>
      </c>
      <c r="C185" s="146">
        <v>310</v>
      </c>
      <c r="D185" s="146">
        <v>61</v>
      </c>
      <c r="E185" s="146">
        <v>60</v>
      </c>
      <c r="F185" s="146">
        <v>52</v>
      </c>
      <c r="G185" s="146">
        <v>51</v>
      </c>
      <c r="H185" s="146">
        <v>52</v>
      </c>
      <c r="I185" s="146">
        <v>34</v>
      </c>
    </row>
    <row r="186" spans="1:17" x14ac:dyDescent="0.2">
      <c r="A186" s="146" t="s">
        <v>294</v>
      </c>
      <c r="B186" s="146" t="s">
        <v>686</v>
      </c>
      <c r="C186" s="146">
        <v>489</v>
      </c>
      <c r="D186" s="146">
        <v>78</v>
      </c>
      <c r="E186" s="146">
        <v>74</v>
      </c>
      <c r="F186" s="146">
        <v>88</v>
      </c>
      <c r="G186" s="146">
        <v>92</v>
      </c>
      <c r="H186" s="146">
        <v>63</v>
      </c>
      <c r="I186" s="146">
        <v>63</v>
      </c>
      <c r="Q186" s="146">
        <v>31</v>
      </c>
    </row>
    <row r="187" spans="1:17" x14ac:dyDescent="0.2">
      <c r="A187" s="146" t="s">
        <v>873</v>
      </c>
      <c r="B187" s="146" t="s">
        <v>874</v>
      </c>
      <c r="C187" s="146">
        <v>653</v>
      </c>
      <c r="D187" s="146">
        <v>147</v>
      </c>
      <c r="E187" s="146">
        <v>140</v>
      </c>
      <c r="F187" s="146">
        <v>135</v>
      </c>
      <c r="G187" s="146">
        <v>70</v>
      </c>
      <c r="H187" s="146">
        <v>69</v>
      </c>
      <c r="I187" s="146">
        <v>92</v>
      </c>
    </row>
    <row r="188" spans="1:17" x14ac:dyDescent="0.2">
      <c r="A188" s="146" t="s">
        <v>295</v>
      </c>
      <c r="B188" s="146" t="s">
        <v>685</v>
      </c>
      <c r="C188" s="146">
        <v>627</v>
      </c>
      <c r="D188" s="146">
        <v>86</v>
      </c>
      <c r="E188" s="146">
        <v>91</v>
      </c>
      <c r="F188" s="146">
        <v>96</v>
      </c>
      <c r="G188" s="146">
        <v>96</v>
      </c>
      <c r="H188" s="146">
        <v>84</v>
      </c>
      <c r="I188" s="146">
        <v>97</v>
      </c>
      <c r="J188" s="146">
        <v>42</v>
      </c>
      <c r="Q188" s="146">
        <v>35</v>
      </c>
    </row>
    <row r="189" spans="1:17" x14ac:dyDescent="0.2">
      <c r="A189" s="146" t="s">
        <v>684</v>
      </c>
      <c r="B189" s="146" t="s">
        <v>520</v>
      </c>
      <c r="C189" s="146">
        <v>1733</v>
      </c>
      <c r="D189" s="146">
        <v>215</v>
      </c>
      <c r="E189" s="146">
        <v>238</v>
      </c>
      <c r="F189" s="146">
        <v>230</v>
      </c>
      <c r="G189" s="146">
        <v>197</v>
      </c>
      <c r="H189" s="146">
        <v>203</v>
      </c>
      <c r="I189" s="146">
        <v>188</v>
      </c>
      <c r="J189" s="146">
        <v>153</v>
      </c>
      <c r="K189" s="146">
        <v>150</v>
      </c>
      <c r="L189" s="146">
        <v>125</v>
      </c>
      <c r="Q189" s="146">
        <v>34</v>
      </c>
    </row>
    <row r="190" spans="1:17" x14ac:dyDescent="0.2">
      <c r="A190" s="146" t="s">
        <v>296</v>
      </c>
      <c r="B190" s="146" t="s">
        <v>683</v>
      </c>
      <c r="C190" s="146">
        <v>941</v>
      </c>
      <c r="D190" s="146">
        <v>159</v>
      </c>
      <c r="E190" s="146">
        <v>166</v>
      </c>
      <c r="F190" s="146">
        <v>157</v>
      </c>
      <c r="G190" s="146">
        <v>147</v>
      </c>
      <c r="H190" s="146">
        <v>144</v>
      </c>
      <c r="I190" s="146">
        <v>168</v>
      </c>
    </row>
    <row r="191" spans="1:17" x14ac:dyDescent="0.2">
      <c r="A191" s="146" t="s">
        <v>682</v>
      </c>
      <c r="B191" s="146" t="s">
        <v>513</v>
      </c>
      <c r="C191" s="146">
        <v>123</v>
      </c>
      <c r="D191" s="146">
        <v>24</v>
      </c>
      <c r="E191" s="146">
        <v>20</v>
      </c>
      <c r="F191" s="146">
        <v>8</v>
      </c>
      <c r="Q191" s="146">
        <v>71</v>
      </c>
    </row>
    <row r="192" spans="1:17" x14ac:dyDescent="0.2">
      <c r="A192" s="146" t="s">
        <v>297</v>
      </c>
      <c r="B192" s="146" t="s">
        <v>976</v>
      </c>
      <c r="C192" s="146">
        <v>384</v>
      </c>
      <c r="D192" s="146">
        <v>68</v>
      </c>
      <c r="E192" s="146">
        <v>62</v>
      </c>
      <c r="F192" s="146">
        <v>43</v>
      </c>
      <c r="G192" s="146">
        <v>78</v>
      </c>
      <c r="H192" s="146">
        <v>47</v>
      </c>
      <c r="I192" s="146">
        <v>53</v>
      </c>
      <c r="Q192" s="146">
        <v>33</v>
      </c>
    </row>
    <row r="193" spans="1:17" x14ac:dyDescent="0.2">
      <c r="A193" s="146" t="s">
        <v>681</v>
      </c>
      <c r="B193" s="146" t="s">
        <v>843</v>
      </c>
      <c r="C193" s="146">
        <v>311</v>
      </c>
      <c r="D193" s="146">
        <v>64</v>
      </c>
      <c r="E193" s="146">
        <v>67</v>
      </c>
      <c r="F193" s="146">
        <v>51</v>
      </c>
      <c r="G193" s="146">
        <v>36</v>
      </c>
      <c r="H193" s="146">
        <v>22</v>
      </c>
      <c r="Q193" s="146">
        <v>71</v>
      </c>
    </row>
    <row r="194" spans="1:17" x14ac:dyDescent="0.2">
      <c r="A194" s="146" t="s">
        <v>298</v>
      </c>
      <c r="B194" s="146" t="s">
        <v>680</v>
      </c>
      <c r="C194" s="146">
        <v>513</v>
      </c>
      <c r="D194" s="146">
        <v>85</v>
      </c>
      <c r="E194" s="146">
        <v>76</v>
      </c>
      <c r="F194" s="146">
        <v>88</v>
      </c>
      <c r="G194" s="146">
        <v>90</v>
      </c>
      <c r="H194" s="146">
        <v>68</v>
      </c>
      <c r="I194" s="146">
        <v>87</v>
      </c>
      <c r="Q194" s="146">
        <v>19</v>
      </c>
    </row>
    <row r="195" spans="1:17" x14ac:dyDescent="0.2">
      <c r="A195" s="146" t="s">
        <v>299</v>
      </c>
      <c r="B195" s="146" t="s">
        <v>679</v>
      </c>
      <c r="C195" s="146">
        <v>415</v>
      </c>
      <c r="D195" s="146">
        <v>67</v>
      </c>
      <c r="E195" s="146">
        <v>83</v>
      </c>
      <c r="F195" s="146">
        <v>59</v>
      </c>
      <c r="G195" s="146">
        <v>71</v>
      </c>
      <c r="H195" s="146">
        <v>56</v>
      </c>
      <c r="I195" s="146">
        <v>61</v>
      </c>
      <c r="Q195" s="146">
        <v>18</v>
      </c>
    </row>
    <row r="196" spans="1:17" x14ac:dyDescent="0.2">
      <c r="A196" s="146" t="s">
        <v>300</v>
      </c>
      <c r="B196" s="146" t="s">
        <v>678</v>
      </c>
      <c r="C196" s="146">
        <v>431</v>
      </c>
      <c r="D196" s="146">
        <v>68</v>
      </c>
      <c r="E196" s="146">
        <v>78</v>
      </c>
      <c r="F196" s="146">
        <v>75</v>
      </c>
      <c r="G196" s="146">
        <v>75</v>
      </c>
      <c r="H196" s="146">
        <v>45</v>
      </c>
      <c r="I196" s="146">
        <v>55</v>
      </c>
      <c r="Q196" s="146">
        <v>35</v>
      </c>
    </row>
    <row r="197" spans="1:17" x14ac:dyDescent="0.2">
      <c r="A197" s="146" t="s">
        <v>301</v>
      </c>
      <c r="B197" s="146" t="s">
        <v>677</v>
      </c>
      <c r="C197" s="146">
        <v>613</v>
      </c>
      <c r="D197" s="146">
        <v>90</v>
      </c>
      <c r="E197" s="146">
        <v>79</v>
      </c>
      <c r="F197" s="146">
        <v>106</v>
      </c>
      <c r="G197" s="146">
        <v>83</v>
      </c>
      <c r="H197" s="146">
        <v>115</v>
      </c>
      <c r="I197" s="146">
        <v>96</v>
      </c>
      <c r="Q197" s="146">
        <v>44</v>
      </c>
    </row>
    <row r="198" spans="1:17" x14ac:dyDescent="0.2">
      <c r="A198" s="146" t="s">
        <v>302</v>
      </c>
      <c r="B198" s="146" t="s">
        <v>676</v>
      </c>
      <c r="C198" s="146">
        <v>777</v>
      </c>
      <c r="D198" s="146">
        <v>91</v>
      </c>
      <c r="E198" s="146">
        <v>104</v>
      </c>
      <c r="F198" s="146">
        <v>134</v>
      </c>
      <c r="G198" s="146">
        <v>133</v>
      </c>
      <c r="H198" s="146">
        <v>139</v>
      </c>
      <c r="I198" s="146">
        <v>136</v>
      </c>
      <c r="Q198" s="146">
        <v>40</v>
      </c>
    </row>
    <row r="199" spans="1:17" x14ac:dyDescent="0.2">
      <c r="A199" s="146" t="s">
        <v>303</v>
      </c>
      <c r="B199" s="146" t="s">
        <v>675</v>
      </c>
      <c r="C199" s="146">
        <v>731</v>
      </c>
      <c r="D199" s="146">
        <v>92</v>
      </c>
      <c r="E199" s="146">
        <v>97</v>
      </c>
      <c r="F199" s="146">
        <v>126</v>
      </c>
      <c r="G199" s="146">
        <v>131</v>
      </c>
      <c r="H199" s="146">
        <v>119</v>
      </c>
      <c r="I199" s="146">
        <v>126</v>
      </c>
      <c r="Q199" s="146">
        <v>40</v>
      </c>
    </row>
    <row r="200" spans="1:17" x14ac:dyDescent="0.2">
      <c r="A200" s="146" t="s">
        <v>304</v>
      </c>
      <c r="B200" s="146" t="s">
        <v>674</v>
      </c>
      <c r="C200" s="146">
        <v>1040</v>
      </c>
      <c r="D200" s="146">
        <v>148</v>
      </c>
      <c r="E200" s="146">
        <v>186</v>
      </c>
      <c r="F200" s="146">
        <v>146</v>
      </c>
      <c r="G200" s="146">
        <v>178</v>
      </c>
      <c r="H200" s="146">
        <v>169</v>
      </c>
      <c r="I200" s="146">
        <v>188</v>
      </c>
      <c r="Q200" s="146">
        <v>25</v>
      </c>
    </row>
    <row r="201" spans="1:17" x14ac:dyDescent="0.2">
      <c r="A201" s="146" t="s">
        <v>305</v>
      </c>
      <c r="B201" s="146" t="s">
        <v>673</v>
      </c>
      <c r="C201" s="146">
        <v>400</v>
      </c>
      <c r="D201" s="146">
        <v>50</v>
      </c>
      <c r="E201" s="146">
        <v>78</v>
      </c>
      <c r="F201" s="146">
        <v>65</v>
      </c>
      <c r="G201" s="146">
        <v>43</v>
      </c>
      <c r="H201" s="146">
        <v>61</v>
      </c>
      <c r="I201" s="146">
        <v>65</v>
      </c>
      <c r="Q201" s="146">
        <v>38</v>
      </c>
    </row>
    <row r="202" spans="1:17" x14ac:dyDescent="0.2">
      <c r="A202" s="146" t="s">
        <v>306</v>
      </c>
      <c r="B202" s="146" t="s">
        <v>672</v>
      </c>
      <c r="C202" s="146">
        <v>397</v>
      </c>
      <c r="D202" s="146">
        <v>65</v>
      </c>
      <c r="E202" s="146">
        <v>84</v>
      </c>
      <c r="F202" s="146">
        <v>69</v>
      </c>
      <c r="G202" s="146">
        <v>56</v>
      </c>
      <c r="H202" s="146">
        <v>46</v>
      </c>
      <c r="I202" s="146">
        <v>58</v>
      </c>
      <c r="Q202" s="146">
        <v>19</v>
      </c>
    </row>
    <row r="203" spans="1:17" x14ac:dyDescent="0.2">
      <c r="A203" s="146" t="s">
        <v>307</v>
      </c>
      <c r="B203" s="146" t="s">
        <v>931</v>
      </c>
      <c r="C203" s="146">
        <v>815</v>
      </c>
      <c r="D203" s="146">
        <v>112</v>
      </c>
      <c r="E203" s="146">
        <v>104</v>
      </c>
      <c r="F203" s="146">
        <v>138</v>
      </c>
      <c r="G203" s="146">
        <v>155</v>
      </c>
      <c r="H203" s="146">
        <v>147</v>
      </c>
      <c r="I203" s="146">
        <v>159</v>
      </c>
    </row>
    <row r="204" spans="1:17" x14ac:dyDescent="0.2">
      <c r="A204" s="146" t="s">
        <v>308</v>
      </c>
      <c r="B204" s="146" t="s">
        <v>875</v>
      </c>
      <c r="C204" s="146">
        <v>734</v>
      </c>
      <c r="D204" s="146">
        <v>86</v>
      </c>
      <c r="E204" s="146">
        <v>125</v>
      </c>
      <c r="F204" s="146">
        <v>81</v>
      </c>
      <c r="G204" s="146">
        <v>93</v>
      </c>
      <c r="H204" s="146">
        <v>70</v>
      </c>
      <c r="I204" s="146">
        <v>82</v>
      </c>
      <c r="J204" s="146">
        <v>73</v>
      </c>
      <c r="K204" s="146">
        <v>61</v>
      </c>
      <c r="L204" s="146">
        <v>41</v>
      </c>
      <c r="Q204" s="146">
        <v>22</v>
      </c>
    </row>
    <row r="205" spans="1:17" x14ac:dyDescent="0.2">
      <c r="A205" s="146" t="s">
        <v>309</v>
      </c>
      <c r="B205" s="146" t="s">
        <v>671</v>
      </c>
      <c r="C205" s="146">
        <v>309</v>
      </c>
      <c r="D205" s="146">
        <v>58</v>
      </c>
      <c r="E205" s="146">
        <v>44</v>
      </c>
      <c r="F205" s="146">
        <v>43</v>
      </c>
      <c r="G205" s="146">
        <v>47</v>
      </c>
      <c r="H205" s="146">
        <v>41</v>
      </c>
      <c r="I205" s="146">
        <v>48</v>
      </c>
      <c r="Q205" s="146">
        <v>28</v>
      </c>
    </row>
    <row r="206" spans="1:17" x14ac:dyDescent="0.2">
      <c r="A206" s="146" t="s">
        <v>310</v>
      </c>
      <c r="B206" s="146" t="s">
        <v>670</v>
      </c>
      <c r="C206" s="146">
        <v>1047</v>
      </c>
      <c r="D206" s="146">
        <v>156</v>
      </c>
      <c r="E206" s="146">
        <v>157</v>
      </c>
      <c r="F206" s="146">
        <v>166</v>
      </c>
      <c r="G206" s="146">
        <v>170</v>
      </c>
      <c r="H206" s="146">
        <v>181</v>
      </c>
      <c r="I206" s="146">
        <v>159</v>
      </c>
      <c r="Q206" s="146">
        <v>58</v>
      </c>
    </row>
    <row r="207" spans="1:17" x14ac:dyDescent="0.2">
      <c r="A207" s="146" t="s">
        <v>311</v>
      </c>
      <c r="B207" s="146" t="s">
        <v>669</v>
      </c>
      <c r="C207" s="146">
        <v>397</v>
      </c>
      <c r="D207" s="146">
        <v>58</v>
      </c>
      <c r="E207" s="146">
        <v>59</v>
      </c>
      <c r="F207" s="146">
        <v>60</v>
      </c>
      <c r="G207" s="146">
        <v>62</v>
      </c>
      <c r="H207" s="146">
        <v>60</v>
      </c>
      <c r="I207" s="146">
        <v>62</v>
      </c>
      <c r="Q207" s="146">
        <v>36</v>
      </c>
    </row>
    <row r="208" spans="1:17" x14ac:dyDescent="0.2">
      <c r="A208" s="146" t="s">
        <v>312</v>
      </c>
      <c r="B208" s="146" t="s">
        <v>668</v>
      </c>
      <c r="C208" s="146">
        <v>323</v>
      </c>
      <c r="D208" s="146">
        <v>44</v>
      </c>
      <c r="E208" s="146">
        <v>49</v>
      </c>
      <c r="F208" s="146">
        <v>35</v>
      </c>
      <c r="G208" s="146">
        <v>42</v>
      </c>
      <c r="H208" s="146">
        <v>35</v>
      </c>
      <c r="I208" s="146">
        <v>38</v>
      </c>
      <c r="Q208" s="146">
        <v>80</v>
      </c>
    </row>
    <row r="209" spans="1:17" x14ac:dyDescent="0.2">
      <c r="A209" s="146" t="s">
        <v>313</v>
      </c>
      <c r="B209" s="146" t="s">
        <v>667</v>
      </c>
      <c r="C209" s="146">
        <v>774</v>
      </c>
      <c r="D209" s="146">
        <v>103</v>
      </c>
      <c r="E209" s="146">
        <v>132</v>
      </c>
      <c r="F209" s="146">
        <v>142</v>
      </c>
      <c r="G209" s="146">
        <v>159</v>
      </c>
      <c r="H209" s="146">
        <v>109</v>
      </c>
      <c r="I209" s="146">
        <v>129</v>
      </c>
    </row>
    <row r="210" spans="1:17" x14ac:dyDescent="0.2">
      <c r="A210" s="146" t="s">
        <v>314</v>
      </c>
      <c r="B210" s="146" t="s">
        <v>666</v>
      </c>
      <c r="C210" s="146">
        <v>384</v>
      </c>
      <c r="D210" s="146">
        <v>64</v>
      </c>
      <c r="E210" s="146">
        <v>60</v>
      </c>
      <c r="F210" s="146">
        <v>53</v>
      </c>
      <c r="G210" s="146">
        <v>57</v>
      </c>
      <c r="H210" s="146">
        <v>48</v>
      </c>
      <c r="I210" s="146">
        <v>44</v>
      </c>
      <c r="Q210" s="146">
        <v>58</v>
      </c>
    </row>
    <row r="211" spans="1:17" x14ac:dyDescent="0.2">
      <c r="A211" s="146" t="s">
        <v>315</v>
      </c>
      <c r="B211" s="146" t="s">
        <v>824</v>
      </c>
      <c r="C211" s="146">
        <v>776</v>
      </c>
      <c r="D211" s="146">
        <v>113</v>
      </c>
      <c r="E211" s="146">
        <v>116</v>
      </c>
      <c r="F211" s="146">
        <v>121</v>
      </c>
      <c r="G211" s="146">
        <v>121</v>
      </c>
      <c r="H211" s="146">
        <v>124</v>
      </c>
      <c r="I211" s="146">
        <v>125</v>
      </c>
      <c r="Q211" s="146">
        <v>56</v>
      </c>
    </row>
    <row r="212" spans="1:17" x14ac:dyDescent="0.2">
      <c r="A212" s="146" t="s">
        <v>316</v>
      </c>
      <c r="B212" s="146" t="s">
        <v>665</v>
      </c>
      <c r="C212" s="146">
        <v>393</v>
      </c>
      <c r="D212" s="146">
        <v>58</v>
      </c>
      <c r="E212" s="146">
        <v>64</v>
      </c>
      <c r="F212" s="146">
        <v>56</v>
      </c>
      <c r="G212" s="146">
        <v>76</v>
      </c>
      <c r="H212" s="146">
        <v>57</v>
      </c>
      <c r="I212" s="146">
        <v>63</v>
      </c>
      <c r="Q212" s="146">
        <v>19</v>
      </c>
    </row>
    <row r="213" spans="1:17" x14ac:dyDescent="0.2">
      <c r="A213" s="146" t="s">
        <v>317</v>
      </c>
      <c r="B213" s="146" t="s">
        <v>664</v>
      </c>
      <c r="C213" s="146">
        <v>856</v>
      </c>
      <c r="D213" s="146">
        <v>119</v>
      </c>
      <c r="E213" s="146">
        <v>145</v>
      </c>
      <c r="F213" s="146">
        <v>147</v>
      </c>
      <c r="G213" s="146">
        <v>156</v>
      </c>
      <c r="H213" s="146">
        <v>129</v>
      </c>
      <c r="I213" s="146">
        <v>142</v>
      </c>
      <c r="Q213" s="146">
        <v>18</v>
      </c>
    </row>
    <row r="214" spans="1:17" x14ac:dyDescent="0.2">
      <c r="A214" s="146" t="s">
        <v>318</v>
      </c>
      <c r="B214" s="146" t="s">
        <v>663</v>
      </c>
      <c r="C214" s="146">
        <v>706</v>
      </c>
      <c r="D214" s="146">
        <v>166</v>
      </c>
      <c r="E214" s="146">
        <v>182</v>
      </c>
      <c r="F214" s="146">
        <v>145</v>
      </c>
      <c r="G214" s="146">
        <v>170</v>
      </c>
      <c r="Q214" s="146">
        <v>43</v>
      </c>
    </row>
    <row r="215" spans="1:17" x14ac:dyDescent="0.2">
      <c r="A215" s="146" t="s">
        <v>977</v>
      </c>
      <c r="B215" s="146" t="s">
        <v>978</v>
      </c>
      <c r="C215" s="146">
        <v>18</v>
      </c>
      <c r="D215" s="146">
        <v>18</v>
      </c>
    </row>
    <row r="216" spans="1:17" x14ac:dyDescent="0.2">
      <c r="A216" s="146" t="s">
        <v>319</v>
      </c>
      <c r="B216" s="146" t="s">
        <v>662</v>
      </c>
      <c r="C216" s="146">
        <v>280</v>
      </c>
      <c r="D216" s="146">
        <v>49</v>
      </c>
      <c r="E216" s="146">
        <v>36</v>
      </c>
      <c r="F216" s="146">
        <v>43</v>
      </c>
      <c r="G216" s="146">
        <v>52</v>
      </c>
      <c r="H216" s="146">
        <v>25</v>
      </c>
      <c r="I216" s="146">
        <v>27</v>
      </c>
      <c r="Q216" s="146">
        <v>48</v>
      </c>
    </row>
    <row r="217" spans="1:17" x14ac:dyDescent="0.2">
      <c r="A217" s="146" t="s">
        <v>320</v>
      </c>
      <c r="B217" s="146" t="s">
        <v>661</v>
      </c>
      <c r="C217" s="146">
        <v>1208</v>
      </c>
      <c r="D217" s="146">
        <v>212</v>
      </c>
      <c r="E217" s="146">
        <v>208</v>
      </c>
      <c r="F217" s="146">
        <v>184</v>
      </c>
      <c r="G217" s="146">
        <v>183</v>
      </c>
      <c r="H217" s="146">
        <v>223</v>
      </c>
      <c r="I217" s="146">
        <v>160</v>
      </c>
      <c r="Q217" s="146">
        <v>38</v>
      </c>
    </row>
    <row r="218" spans="1:17" x14ac:dyDescent="0.2">
      <c r="A218" s="146" t="s">
        <v>321</v>
      </c>
      <c r="B218" s="146" t="s">
        <v>660</v>
      </c>
      <c r="C218" s="146">
        <v>859</v>
      </c>
      <c r="D218" s="146">
        <v>93</v>
      </c>
      <c r="E218" s="146">
        <v>84</v>
      </c>
      <c r="F218" s="146">
        <v>79</v>
      </c>
      <c r="G218" s="146">
        <v>79</v>
      </c>
      <c r="H218" s="146">
        <v>65</v>
      </c>
      <c r="I218" s="146">
        <v>94</v>
      </c>
      <c r="J218" s="146">
        <v>109</v>
      </c>
      <c r="K218" s="146">
        <v>83</v>
      </c>
      <c r="L218" s="146">
        <v>122</v>
      </c>
      <c r="Q218" s="146">
        <v>51</v>
      </c>
    </row>
    <row r="219" spans="1:17" x14ac:dyDescent="0.2">
      <c r="A219" s="146" t="s">
        <v>322</v>
      </c>
      <c r="B219" s="146" t="s">
        <v>659</v>
      </c>
      <c r="C219" s="146">
        <v>435</v>
      </c>
      <c r="D219" s="146">
        <v>68</v>
      </c>
      <c r="E219" s="146">
        <v>80</v>
      </c>
      <c r="F219" s="146">
        <v>60</v>
      </c>
      <c r="G219" s="146">
        <v>60</v>
      </c>
      <c r="H219" s="146">
        <v>68</v>
      </c>
      <c r="I219" s="146">
        <v>82</v>
      </c>
      <c r="Q219" s="146">
        <v>17</v>
      </c>
    </row>
    <row r="220" spans="1:17" x14ac:dyDescent="0.2">
      <c r="A220" s="146" t="s">
        <v>323</v>
      </c>
      <c r="B220" s="146" t="s">
        <v>658</v>
      </c>
      <c r="C220" s="146">
        <v>566</v>
      </c>
      <c r="D220" s="146">
        <v>82</v>
      </c>
      <c r="E220" s="146">
        <v>93</v>
      </c>
      <c r="F220" s="146">
        <v>113</v>
      </c>
      <c r="G220" s="146">
        <v>71</v>
      </c>
      <c r="H220" s="146">
        <v>95</v>
      </c>
      <c r="I220" s="146">
        <v>92</v>
      </c>
      <c r="Q220" s="146">
        <v>20</v>
      </c>
    </row>
    <row r="221" spans="1:17" x14ac:dyDescent="0.2">
      <c r="A221" s="146" t="s">
        <v>324</v>
      </c>
      <c r="B221" s="146" t="s">
        <v>657</v>
      </c>
      <c r="C221" s="146">
        <v>549</v>
      </c>
      <c r="D221" s="146">
        <v>92</v>
      </c>
      <c r="E221" s="146">
        <v>86</v>
      </c>
      <c r="F221" s="146">
        <v>73</v>
      </c>
      <c r="G221" s="146">
        <v>80</v>
      </c>
      <c r="H221" s="146">
        <v>83</v>
      </c>
      <c r="I221" s="146">
        <v>104</v>
      </c>
      <c r="Q221" s="146">
        <v>31</v>
      </c>
    </row>
    <row r="222" spans="1:17" x14ac:dyDescent="0.2">
      <c r="A222" s="146" t="s">
        <v>325</v>
      </c>
      <c r="B222" s="146" t="s">
        <v>656</v>
      </c>
      <c r="C222" s="146">
        <v>688</v>
      </c>
      <c r="D222" s="146">
        <v>108</v>
      </c>
      <c r="E222" s="146">
        <v>90</v>
      </c>
      <c r="F222" s="146">
        <v>93</v>
      </c>
      <c r="G222" s="146">
        <v>135</v>
      </c>
      <c r="H222" s="146">
        <v>75</v>
      </c>
      <c r="I222" s="146">
        <v>105</v>
      </c>
      <c r="Q222" s="146">
        <v>82</v>
      </c>
    </row>
    <row r="223" spans="1:17" x14ac:dyDescent="0.2">
      <c r="A223" s="146" t="s">
        <v>326</v>
      </c>
      <c r="B223" s="146" t="s">
        <v>655</v>
      </c>
      <c r="C223" s="146">
        <v>592</v>
      </c>
      <c r="D223" s="146">
        <v>98</v>
      </c>
      <c r="E223" s="146">
        <v>112</v>
      </c>
      <c r="F223" s="146">
        <v>76</v>
      </c>
      <c r="G223" s="146">
        <v>113</v>
      </c>
      <c r="H223" s="146">
        <v>89</v>
      </c>
      <c r="I223" s="146">
        <v>85</v>
      </c>
      <c r="Q223" s="146">
        <v>19</v>
      </c>
    </row>
    <row r="224" spans="1:17" x14ac:dyDescent="0.2">
      <c r="A224" s="146" t="s">
        <v>327</v>
      </c>
      <c r="B224" s="146" t="s">
        <v>654</v>
      </c>
      <c r="C224" s="146">
        <v>548</v>
      </c>
      <c r="D224" s="146">
        <v>86</v>
      </c>
      <c r="E224" s="146">
        <v>90</v>
      </c>
      <c r="F224" s="146">
        <v>80</v>
      </c>
      <c r="G224" s="146">
        <v>76</v>
      </c>
      <c r="H224" s="146">
        <v>82</v>
      </c>
      <c r="I224" s="146">
        <v>81</v>
      </c>
      <c r="Q224" s="146">
        <v>53</v>
      </c>
    </row>
    <row r="225" spans="1:17" x14ac:dyDescent="0.2">
      <c r="A225" s="146" t="s">
        <v>328</v>
      </c>
      <c r="B225" s="146" t="s">
        <v>653</v>
      </c>
      <c r="C225" s="146">
        <v>568</v>
      </c>
      <c r="D225" s="146">
        <v>102</v>
      </c>
      <c r="E225" s="146">
        <v>105</v>
      </c>
      <c r="F225" s="146">
        <v>72</v>
      </c>
      <c r="G225" s="146">
        <v>78</v>
      </c>
      <c r="H225" s="146">
        <v>91</v>
      </c>
      <c r="I225" s="146">
        <v>101</v>
      </c>
      <c r="Q225" s="146">
        <v>19</v>
      </c>
    </row>
    <row r="226" spans="1:17" x14ac:dyDescent="0.2">
      <c r="A226" s="146" t="s">
        <v>329</v>
      </c>
      <c r="B226" s="146" t="s">
        <v>652</v>
      </c>
      <c r="C226" s="146">
        <v>322</v>
      </c>
      <c r="D226" s="146">
        <v>53</v>
      </c>
      <c r="E226" s="146">
        <v>62</v>
      </c>
      <c r="F226" s="146">
        <v>53</v>
      </c>
      <c r="G226" s="146">
        <v>54</v>
      </c>
      <c r="H226" s="146">
        <v>43</v>
      </c>
      <c r="I226" s="146">
        <v>41</v>
      </c>
      <c r="Q226" s="146">
        <v>16</v>
      </c>
    </row>
    <row r="227" spans="1:17" x14ac:dyDescent="0.2">
      <c r="A227" s="146" t="s">
        <v>330</v>
      </c>
      <c r="B227" s="146" t="s">
        <v>651</v>
      </c>
      <c r="C227" s="146">
        <v>989</v>
      </c>
      <c r="D227" s="146">
        <v>127</v>
      </c>
      <c r="E227" s="146">
        <v>156</v>
      </c>
      <c r="F227" s="146">
        <v>164</v>
      </c>
      <c r="G227" s="146">
        <v>185</v>
      </c>
      <c r="H227" s="146">
        <v>150</v>
      </c>
      <c r="I227" s="146">
        <v>170</v>
      </c>
      <c r="Q227" s="146">
        <v>37</v>
      </c>
    </row>
    <row r="228" spans="1:17" x14ac:dyDescent="0.2">
      <c r="A228" s="146" t="s">
        <v>331</v>
      </c>
      <c r="B228" s="146" t="s">
        <v>76</v>
      </c>
      <c r="C228" s="146">
        <v>1179</v>
      </c>
      <c r="H228" s="146">
        <v>201</v>
      </c>
      <c r="I228" s="146">
        <v>220</v>
      </c>
      <c r="J228" s="146">
        <v>247</v>
      </c>
      <c r="K228" s="146">
        <v>248</v>
      </c>
      <c r="L228" s="146">
        <v>263</v>
      </c>
    </row>
    <row r="229" spans="1:17" x14ac:dyDescent="0.2">
      <c r="A229" s="146" t="s">
        <v>332</v>
      </c>
      <c r="B229" s="146" t="s">
        <v>650</v>
      </c>
      <c r="C229" s="146">
        <v>1716</v>
      </c>
      <c r="D229" s="146">
        <v>157</v>
      </c>
      <c r="E229" s="146">
        <v>200</v>
      </c>
      <c r="F229" s="146">
        <v>190</v>
      </c>
      <c r="G229" s="146">
        <v>201</v>
      </c>
      <c r="H229" s="146">
        <v>182</v>
      </c>
      <c r="I229" s="146">
        <v>176</v>
      </c>
      <c r="J229" s="146">
        <v>189</v>
      </c>
      <c r="K229" s="146">
        <v>193</v>
      </c>
      <c r="L229" s="146">
        <v>208</v>
      </c>
      <c r="Q229" s="146">
        <v>20</v>
      </c>
    </row>
    <row r="230" spans="1:17" x14ac:dyDescent="0.2">
      <c r="A230" s="146" t="s">
        <v>932</v>
      </c>
      <c r="B230" s="146" t="s">
        <v>933</v>
      </c>
      <c r="C230" s="146">
        <v>636</v>
      </c>
      <c r="J230" s="146">
        <v>204</v>
      </c>
      <c r="K230" s="146">
        <v>236</v>
      </c>
      <c r="L230" s="146">
        <v>196</v>
      </c>
    </row>
    <row r="231" spans="1:17" x14ac:dyDescent="0.2">
      <c r="A231" s="146" t="s">
        <v>649</v>
      </c>
      <c r="B231" s="146" t="s">
        <v>876</v>
      </c>
      <c r="C231" s="146">
        <v>418</v>
      </c>
      <c r="D231" s="146">
        <v>56</v>
      </c>
      <c r="E231" s="146">
        <v>57</v>
      </c>
      <c r="F231" s="146">
        <v>63</v>
      </c>
      <c r="G231" s="146">
        <v>60</v>
      </c>
      <c r="H231" s="146">
        <v>55</v>
      </c>
      <c r="I231" s="146">
        <v>40</v>
      </c>
      <c r="J231" s="146">
        <v>39</v>
      </c>
      <c r="K231" s="146">
        <v>28</v>
      </c>
      <c r="L231" s="146">
        <v>20</v>
      </c>
    </row>
    <row r="232" spans="1:17" x14ac:dyDescent="0.2">
      <c r="A232" s="146" t="s">
        <v>825</v>
      </c>
      <c r="B232" s="146" t="s">
        <v>934</v>
      </c>
      <c r="C232" s="146">
        <v>296</v>
      </c>
      <c r="D232" s="146">
        <v>101</v>
      </c>
      <c r="E232" s="146">
        <v>112</v>
      </c>
      <c r="F232" s="146">
        <v>27</v>
      </c>
      <c r="G232" s="146">
        <v>25</v>
      </c>
      <c r="H232" s="146">
        <v>19</v>
      </c>
      <c r="I232" s="146">
        <v>12</v>
      </c>
    </row>
    <row r="233" spans="1:17" x14ac:dyDescent="0.2">
      <c r="A233" s="146" t="s">
        <v>333</v>
      </c>
      <c r="B233" s="146" t="s">
        <v>0</v>
      </c>
      <c r="C233" s="146">
        <v>241</v>
      </c>
      <c r="D233" s="146">
        <v>30</v>
      </c>
      <c r="E233" s="146">
        <v>28</v>
      </c>
      <c r="F233" s="146">
        <v>37</v>
      </c>
      <c r="G233" s="146">
        <v>42</v>
      </c>
      <c r="H233" s="146">
        <v>34</v>
      </c>
      <c r="I233" s="146">
        <v>19</v>
      </c>
      <c r="J233" s="146">
        <v>20</v>
      </c>
      <c r="K233" s="146">
        <v>19</v>
      </c>
      <c r="L233" s="146">
        <v>12</v>
      </c>
    </row>
    <row r="234" spans="1:17" x14ac:dyDescent="0.2">
      <c r="A234" s="146" t="s">
        <v>935</v>
      </c>
      <c r="B234" s="146" t="s">
        <v>979</v>
      </c>
      <c r="C234" s="146">
        <v>193</v>
      </c>
      <c r="D234" s="146">
        <v>37</v>
      </c>
      <c r="E234" s="146">
        <v>44</v>
      </c>
      <c r="F234" s="146">
        <v>19</v>
      </c>
      <c r="G234" s="146">
        <v>18</v>
      </c>
      <c r="H234" s="146">
        <v>16</v>
      </c>
      <c r="I234" s="146">
        <v>10</v>
      </c>
      <c r="J234" s="146">
        <v>23</v>
      </c>
      <c r="K234" s="146">
        <v>16</v>
      </c>
      <c r="L234" s="146">
        <v>10</v>
      </c>
    </row>
    <row r="235" spans="1:17" x14ac:dyDescent="0.2">
      <c r="A235" s="146" t="s">
        <v>334</v>
      </c>
      <c r="B235" s="146" t="s">
        <v>648</v>
      </c>
      <c r="C235" s="146">
        <v>1007</v>
      </c>
      <c r="D235" s="146">
        <v>133</v>
      </c>
      <c r="E235" s="146">
        <v>159</v>
      </c>
      <c r="F235" s="146">
        <v>143</v>
      </c>
      <c r="G235" s="146">
        <v>168</v>
      </c>
      <c r="H235" s="146">
        <v>152</v>
      </c>
      <c r="I235" s="146">
        <v>161</v>
      </c>
      <c r="Q235" s="146">
        <v>91</v>
      </c>
    </row>
    <row r="236" spans="1:17" x14ac:dyDescent="0.2">
      <c r="A236" s="146" t="s">
        <v>826</v>
      </c>
      <c r="B236" s="146" t="s">
        <v>827</v>
      </c>
      <c r="C236" s="146">
        <v>248</v>
      </c>
      <c r="D236" s="146">
        <v>38</v>
      </c>
      <c r="E236" s="146">
        <v>40</v>
      </c>
      <c r="F236" s="146">
        <v>49</v>
      </c>
      <c r="G236" s="146">
        <v>35</v>
      </c>
      <c r="H236" s="146">
        <v>20</v>
      </c>
      <c r="I236" s="146">
        <v>17</v>
      </c>
      <c r="J236" s="146">
        <v>13</v>
      </c>
      <c r="K236" s="146">
        <v>21</v>
      </c>
      <c r="L236" s="146">
        <v>15</v>
      </c>
    </row>
    <row r="237" spans="1:17" x14ac:dyDescent="0.2">
      <c r="A237" s="146" t="s">
        <v>647</v>
      </c>
      <c r="B237" s="146" t="s">
        <v>528</v>
      </c>
      <c r="C237" s="146">
        <v>723</v>
      </c>
      <c r="D237" s="146">
        <v>104</v>
      </c>
      <c r="E237" s="146">
        <v>110</v>
      </c>
      <c r="F237" s="146">
        <v>107</v>
      </c>
      <c r="G237" s="146">
        <v>66</v>
      </c>
      <c r="H237" s="146">
        <v>79</v>
      </c>
      <c r="I237" s="146">
        <v>74</v>
      </c>
      <c r="J237" s="146">
        <v>59</v>
      </c>
      <c r="K237" s="146">
        <v>54</v>
      </c>
      <c r="L237" s="146">
        <v>70</v>
      </c>
    </row>
    <row r="238" spans="1:17" x14ac:dyDescent="0.2">
      <c r="A238" s="146" t="s">
        <v>335</v>
      </c>
      <c r="B238" s="146" t="s">
        <v>515</v>
      </c>
      <c r="C238" s="146">
        <v>83</v>
      </c>
      <c r="D238" s="146">
        <v>13</v>
      </c>
      <c r="E238" s="146">
        <v>14</v>
      </c>
      <c r="F238" s="146">
        <v>7</v>
      </c>
      <c r="G238" s="146">
        <v>12</v>
      </c>
      <c r="H238" s="146">
        <v>14</v>
      </c>
      <c r="I238" s="146">
        <v>12</v>
      </c>
      <c r="J238" s="146">
        <v>11</v>
      </c>
    </row>
    <row r="239" spans="1:17" x14ac:dyDescent="0.2">
      <c r="A239" s="146" t="s">
        <v>646</v>
      </c>
      <c r="B239" s="146" t="s">
        <v>514</v>
      </c>
      <c r="C239" s="146">
        <v>232</v>
      </c>
      <c r="D239" s="146">
        <v>18</v>
      </c>
      <c r="E239" s="146">
        <v>31</v>
      </c>
      <c r="F239" s="146">
        <v>22</v>
      </c>
      <c r="G239" s="146">
        <v>34</v>
      </c>
      <c r="H239" s="146">
        <v>14</v>
      </c>
      <c r="I239" s="146">
        <v>28</v>
      </c>
      <c r="J239" s="146">
        <v>35</v>
      </c>
      <c r="K239" s="146">
        <v>28</v>
      </c>
      <c r="L239" s="146">
        <v>22</v>
      </c>
    </row>
    <row r="240" spans="1:17" x14ac:dyDescent="0.2">
      <c r="A240" s="146" t="s">
        <v>336</v>
      </c>
      <c r="B240" s="146" t="s">
        <v>645</v>
      </c>
      <c r="C240" s="146">
        <v>555</v>
      </c>
      <c r="D240" s="146">
        <v>89</v>
      </c>
      <c r="E240" s="146">
        <v>87</v>
      </c>
      <c r="F240" s="146">
        <v>88</v>
      </c>
      <c r="G240" s="146">
        <v>97</v>
      </c>
      <c r="H240" s="146">
        <v>70</v>
      </c>
      <c r="I240" s="146">
        <v>97</v>
      </c>
      <c r="Q240" s="146">
        <v>27</v>
      </c>
    </row>
    <row r="241" spans="1:17" x14ac:dyDescent="0.2">
      <c r="A241" s="146" t="s">
        <v>828</v>
      </c>
      <c r="B241" s="146" t="s">
        <v>849</v>
      </c>
      <c r="C241" s="146">
        <v>359</v>
      </c>
      <c r="D241" s="146">
        <v>79</v>
      </c>
      <c r="E241" s="146">
        <v>77</v>
      </c>
      <c r="F241" s="146">
        <v>69</v>
      </c>
      <c r="G241" s="146">
        <v>44</v>
      </c>
      <c r="H241" s="146">
        <v>38</v>
      </c>
      <c r="I241" s="146">
        <v>34</v>
      </c>
      <c r="J241" s="146">
        <v>18</v>
      </c>
    </row>
    <row r="242" spans="1:17" x14ac:dyDescent="0.2">
      <c r="A242" s="146" t="s">
        <v>877</v>
      </c>
      <c r="B242" s="146" t="s">
        <v>918</v>
      </c>
      <c r="C242" s="146">
        <v>354</v>
      </c>
      <c r="D242" s="146">
        <v>39</v>
      </c>
      <c r="E242" s="146">
        <v>39</v>
      </c>
      <c r="F242" s="146">
        <v>49</v>
      </c>
      <c r="G242" s="146">
        <v>37</v>
      </c>
      <c r="H242" s="146">
        <v>46</v>
      </c>
      <c r="I242" s="146">
        <v>39</v>
      </c>
      <c r="J242" s="146">
        <v>47</v>
      </c>
      <c r="K242" s="146">
        <v>47</v>
      </c>
      <c r="L242" s="146">
        <v>11</v>
      </c>
    </row>
    <row r="243" spans="1:17" x14ac:dyDescent="0.2">
      <c r="A243" s="146" t="s">
        <v>878</v>
      </c>
      <c r="B243" s="146" t="s">
        <v>879</v>
      </c>
      <c r="C243" s="146">
        <v>132</v>
      </c>
      <c r="D243" s="146">
        <v>20</v>
      </c>
      <c r="F243" s="146">
        <v>20</v>
      </c>
      <c r="G243" s="146">
        <v>19</v>
      </c>
      <c r="H243" s="146">
        <v>20</v>
      </c>
      <c r="I243" s="146">
        <v>19</v>
      </c>
      <c r="J243" s="146">
        <v>18</v>
      </c>
      <c r="K243" s="146">
        <v>16</v>
      </c>
    </row>
    <row r="244" spans="1:17" x14ac:dyDescent="0.2">
      <c r="A244" s="146" t="s">
        <v>880</v>
      </c>
      <c r="B244" s="146" t="s">
        <v>881</v>
      </c>
      <c r="C244" s="146">
        <v>167</v>
      </c>
      <c r="D244" s="146">
        <v>20</v>
      </c>
      <c r="E244" s="146">
        <v>38</v>
      </c>
      <c r="F244" s="146">
        <v>19</v>
      </c>
      <c r="G244" s="146">
        <v>18</v>
      </c>
      <c r="H244" s="146">
        <v>18</v>
      </c>
      <c r="I244" s="146">
        <v>20</v>
      </c>
      <c r="J244" s="146">
        <v>19</v>
      </c>
      <c r="K244" s="146">
        <v>15</v>
      </c>
    </row>
    <row r="245" spans="1:17" x14ac:dyDescent="0.2">
      <c r="A245" s="146" t="s">
        <v>829</v>
      </c>
      <c r="B245" s="146" t="s">
        <v>830</v>
      </c>
      <c r="C245" s="146">
        <v>522</v>
      </c>
      <c r="D245" s="146">
        <v>75</v>
      </c>
      <c r="E245" s="146">
        <v>72</v>
      </c>
      <c r="F245" s="146">
        <v>75</v>
      </c>
      <c r="G245" s="146">
        <v>52</v>
      </c>
      <c r="H245" s="146">
        <v>33</v>
      </c>
      <c r="I245" s="146">
        <v>57</v>
      </c>
      <c r="J245" s="146">
        <v>44</v>
      </c>
      <c r="K245" s="146">
        <v>48</v>
      </c>
      <c r="L245" s="146">
        <v>66</v>
      </c>
    </row>
    <row r="246" spans="1:17" x14ac:dyDescent="0.2">
      <c r="A246" s="146" t="s">
        <v>831</v>
      </c>
      <c r="B246" s="146" t="s">
        <v>832</v>
      </c>
      <c r="C246" s="146">
        <v>415</v>
      </c>
      <c r="D246" s="146">
        <v>76</v>
      </c>
      <c r="E246" s="146">
        <v>77</v>
      </c>
      <c r="F246" s="146">
        <v>73</v>
      </c>
      <c r="G246" s="146">
        <v>74</v>
      </c>
      <c r="H246" s="146">
        <v>71</v>
      </c>
      <c r="I246" s="146">
        <v>44</v>
      </c>
    </row>
    <row r="247" spans="1:17" x14ac:dyDescent="0.2">
      <c r="A247" s="146" t="s">
        <v>882</v>
      </c>
      <c r="B247" s="146" t="s">
        <v>883</v>
      </c>
      <c r="C247" s="146">
        <v>709</v>
      </c>
      <c r="D247" s="146">
        <v>80</v>
      </c>
      <c r="E247" s="146">
        <v>132</v>
      </c>
      <c r="F247" s="146">
        <v>118</v>
      </c>
      <c r="G247" s="146">
        <v>74</v>
      </c>
      <c r="H247" s="146">
        <v>76</v>
      </c>
      <c r="I247" s="146">
        <v>74</v>
      </c>
      <c r="J247" s="146">
        <v>50</v>
      </c>
      <c r="K247" s="146">
        <v>80</v>
      </c>
      <c r="L247" s="146">
        <v>25</v>
      </c>
    </row>
    <row r="248" spans="1:17" x14ac:dyDescent="0.2">
      <c r="A248" s="146" t="s">
        <v>337</v>
      </c>
      <c r="B248" s="146" t="s">
        <v>884</v>
      </c>
      <c r="C248" s="146">
        <v>1490</v>
      </c>
      <c r="D248" s="146">
        <v>153</v>
      </c>
      <c r="E248" s="146">
        <v>158</v>
      </c>
      <c r="F248" s="146">
        <v>189</v>
      </c>
      <c r="G248" s="146">
        <v>189</v>
      </c>
      <c r="H248" s="146">
        <v>227</v>
      </c>
      <c r="I248" s="146">
        <v>202</v>
      </c>
      <c r="J248" s="146">
        <v>119</v>
      </c>
      <c r="K248" s="146">
        <v>132</v>
      </c>
      <c r="L248" s="146">
        <v>101</v>
      </c>
      <c r="Q248" s="146">
        <v>20</v>
      </c>
    </row>
    <row r="249" spans="1:17" x14ac:dyDescent="0.2">
      <c r="A249" s="146" t="s">
        <v>936</v>
      </c>
      <c r="B249" s="146" t="s">
        <v>937</v>
      </c>
      <c r="C249" s="146">
        <v>113</v>
      </c>
      <c r="D249" s="146">
        <v>41</v>
      </c>
      <c r="E249" s="146">
        <v>25</v>
      </c>
      <c r="F249" s="146">
        <v>22</v>
      </c>
      <c r="G249" s="146">
        <v>14</v>
      </c>
      <c r="H249" s="146">
        <v>11</v>
      </c>
    </row>
    <row r="250" spans="1:17" x14ac:dyDescent="0.2">
      <c r="A250" s="146" t="s">
        <v>338</v>
      </c>
      <c r="B250" s="146" t="s">
        <v>644</v>
      </c>
      <c r="C250" s="146">
        <v>501</v>
      </c>
      <c r="D250" s="146">
        <v>79</v>
      </c>
      <c r="E250" s="146">
        <v>76</v>
      </c>
      <c r="F250" s="146">
        <v>75</v>
      </c>
      <c r="G250" s="146">
        <v>78</v>
      </c>
      <c r="H250" s="146">
        <v>67</v>
      </c>
      <c r="I250" s="146">
        <v>70</v>
      </c>
      <c r="Q250" s="146">
        <v>56</v>
      </c>
    </row>
    <row r="251" spans="1:17" x14ac:dyDescent="0.2">
      <c r="A251" s="146" t="s">
        <v>965</v>
      </c>
      <c r="B251" s="146" t="s">
        <v>980</v>
      </c>
      <c r="C251" s="146">
        <v>216</v>
      </c>
      <c r="D251" s="146">
        <v>55</v>
      </c>
      <c r="E251" s="146">
        <v>54</v>
      </c>
      <c r="F251" s="146">
        <v>42</v>
      </c>
      <c r="G251" s="146">
        <v>20</v>
      </c>
      <c r="H251" s="146">
        <v>20</v>
      </c>
      <c r="I251" s="146">
        <v>25</v>
      </c>
    </row>
    <row r="252" spans="1:17" x14ac:dyDescent="0.2">
      <c r="A252" s="146" t="s">
        <v>339</v>
      </c>
      <c r="B252" s="146" t="s">
        <v>643</v>
      </c>
      <c r="C252" s="146">
        <v>347</v>
      </c>
      <c r="D252" s="146">
        <v>50</v>
      </c>
      <c r="E252" s="146">
        <v>52</v>
      </c>
      <c r="F252" s="146">
        <v>55</v>
      </c>
      <c r="G252" s="146">
        <v>69</v>
      </c>
      <c r="H252" s="146">
        <v>56</v>
      </c>
      <c r="I252" s="146">
        <v>44</v>
      </c>
      <c r="Q252" s="146">
        <v>21</v>
      </c>
    </row>
    <row r="253" spans="1:17" x14ac:dyDescent="0.2">
      <c r="A253" s="146" t="s">
        <v>340</v>
      </c>
      <c r="B253" s="146" t="s">
        <v>642</v>
      </c>
      <c r="C253" s="146">
        <v>588</v>
      </c>
      <c r="D253" s="146">
        <v>85</v>
      </c>
      <c r="E253" s="146">
        <v>101</v>
      </c>
      <c r="F253" s="146">
        <v>104</v>
      </c>
      <c r="G253" s="146">
        <v>88</v>
      </c>
      <c r="H253" s="146">
        <v>88</v>
      </c>
      <c r="I253" s="146">
        <v>84</v>
      </c>
      <c r="Q253" s="146">
        <v>38</v>
      </c>
    </row>
    <row r="254" spans="1:17" x14ac:dyDescent="0.2">
      <c r="A254" s="146" t="s">
        <v>341</v>
      </c>
      <c r="B254" s="146" t="s">
        <v>885</v>
      </c>
      <c r="C254" s="146">
        <v>1352</v>
      </c>
      <c r="D254" s="146">
        <v>134</v>
      </c>
      <c r="E254" s="146">
        <v>150</v>
      </c>
      <c r="F254" s="146">
        <v>152</v>
      </c>
      <c r="G254" s="146">
        <v>186</v>
      </c>
      <c r="H254" s="146">
        <v>161</v>
      </c>
      <c r="I254" s="146">
        <v>200</v>
      </c>
      <c r="J254" s="146">
        <v>108</v>
      </c>
      <c r="K254" s="146">
        <v>102</v>
      </c>
      <c r="L254" s="146">
        <v>123</v>
      </c>
      <c r="Q254" s="146">
        <v>36</v>
      </c>
    </row>
    <row r="255" spans="1:17" x14ac:dyDescent="0.2">
      <c r="A255" s="146" t="s">
        <v>342</v>
      </c>
      <c r="B255" s="146" t="s">
        <v>641</v>
      </c>
      <c r="C255" s="146">
        <v>497</v>
      </c>
      <c r="D255" s="146">
        <v>70</v>
      </c>
      <c r="E255" s="146">
        <v>87</v>
      </c>
      <c r="F255" s="146">
        <v>76</v>
      </c>
      <c r="G255" s="146">
        <v>78</v>
      </c>
      <c r="H255" s="146">
        <v>93</v>
      </c>
      <c r="I255" s="146">
        <v>74</v>
      </c>
      <c r="Q255" s="146">
        <v>19</v>
      </c>
    </row>
    <row r="256" spans="1:17" x14ac:dyDescent="0.2">
      <c r="A256" s="146" t="s">
        <v>343</v>
      </c>
      <c r="B256" s="146" t="s">
        <v>640</v>
      </c>
      <c r="C256" s="146">
        <v>409</v>
      </c>
      <c r="E256" s="146">
        <v>72</v>
      </c>
      <c r="F256" s="146">
        <v>71</v>
      </c>
      <c r="G256" s="146">
        <v>96</v>
      </c>
      <c r="H256" s="146">
        <v>80</v>
      </c>
      <c r="I256" s="146">
        <v>90</v>
      </c>
    </row>
    <row r="257" spans="1:17" x14ac:dyDescent="0.2">
      <c r="A257" s="146" t="s">
        <v>344</v>
      </c>
      <c r="B257" s="146" t="s">
        <v>886</v>
      </c>
      <c r="C257" s="146">
        <v>884</v>
      </c>
      <c r="D257" s="146">
        <v>83</v>
      </c>
      <c r="E257" s="146">
        <v>106</v>
      </c>
      <c r="F257" s="146">
        <v>87</v>
      </c>
      <c r="G257" s="146">
        <v>117</v>
      </c>
      <c r="H257" s="146">
        <v>94</v>
      </c>
      <c r="I257" s="146">
        <v>76</v>
      </c>
      <c r="J257" s="146">
        <v>110</v>
      </c>
      <c r="K257" s="146">
        <v>95</v>
      </c>
      <c r="L257" s="146">
        <v>97</v>
      </c>
      <c r="Q257" s="146">
        <v>19</v>
      </c>
    </row>
    <row r="258" spans="1:17" x14ac:dyDescent="0.2">
      <c r="A258" s="146" t="s">
        <v>345</v>
      </c>
      <c r="B258" s="146" t="s">
        <v>639</v>
      </c>
      <c r="C258" s="146">
        <v>1166</v>
      </c>
      <c r="D258" s="146">
        <v>158</v>
      </c>
      <c r="E258" s="146">
        <v>168</v>
      </c>
      <c r="F258" s="146">
        <v>165</v>
      </c>
      <c r="G258" s="146">
        <v>216</v>
      </c>
      <c r="H258" s="146">
        <v>190</v>
      </c>
      <c r="I258" s="146">
        <v>205</v>
      </c>
      <c r="Q258" s="146">
        <v>64</v>
      </c>
    </row>
    <row r="259" spans="1:17" x14ac:dyDescent="0.2">
      <c r="A259" s="146" t="s">
        <v>346</v>
      </c>
      <c r="B259" s="146" t="s">
        <v>9</v>
      </c>
      <c r="C259" s="146">
        <v>822</v>
      </c>
      <c r="D259" s="146">
        <v>61</v>
      </c>
      <c r="E259" s="146">
        <v>65</v>
      </c>
      <c r="F259" s="146">
        <v>81</v>
      </c>
      <c r="G259" s="146">
        <v>127</v>
      </c>
      <c r="H259" s="146">
        <v>142</v>
      </c>
      <c r="I259" s="146">
        <v>148</v>
      </c>
      <c r="J259" s="146">
        <v>66</v>
      </c>
      <c r="K259" s="146">
        <v>64</v>
      </c>
      <c r="L259" s="146">
        <v>63</v>
      </c>
      <c r="Q259" s="146">
        <v>5</v>
      </c>
    </row>
    <row r="260" spans="1:17" x14ac:dyDescent="0.2">
      <c r="A260" s="146" t="s">
        <v>347</v>
      </c>
      <c r="B260" s="146" t="s">
        <v>112</v>
      </c>
      <c r="C260" s="146">
        <v>631</v>
      </c>
      <c r="D260" s="146">
        <v>115</v>
      </c>
      <c r="E260" s="146">
        <v>110</v>
      </c>
      <c r="F260" s="146">
        <v>119</v>
      </c>
      <c r="G260" s="146">
        <v>79</v>
      </c>
      <c r="H260" s="146">
        <v>105</v>
      </c>
      <c r="I260" s="146">
        <v>84</v>
      </c>
      <c r="Q260" s="146">
        <v>19</v>
      </c>
    </row>
    <row r="261" spans="1:17" x14ac:dyDescent="0.2">
      <c r="A261" s="146" t="s">
        <v>348</v>
      </c>
      <c r="B261" s="146" t="s">
        <v>638</v>
      </c>
      <c r="C261" s="146">
        <v>847</v>
      </c>
      <c r="D261" s="146">
        <v>152</v>
      </c>
      <c r="E261" s="146">
        <v>148</v>
      </c>
      <c r="F261" s="146">
        <v>137</v>
      </c>
      <c r="G261" s="146">
        <v>144</v>
      </c>
      <c r="H261" s="146">
        <v>114</v>
      </c>
      <c r="I261" s="146">
        <v>120</v>
      </c>
      <c r="Q261" s="146">
        <v>32</v>
      </c>
    </row>
    <row r="262" spans="1:17" x14ac:dyDescent="0.2">
      <c r="A262" s="146" t="s">
        <v>349</v>
      </c>
      <c r="B262" s="146" t="s">
        <v>637</v>
      </c>
      <c r="C262" s="146">
        <v>462</v>
      </c>
      <c r="D262" s="146">
        <v>70</v>
      </c>
      <c r="E262" s="146">
        <v>77</v>
      </c>
      <c r="F262" s="146">
        <v>78</v>
      </c>
      <c r="G262" s="146">
        <v>72</v>
      </c>
      <c r="H262" s="146">
        <v>71</v>
      </c>
      <c r="I262" s="146">
        <v>65</v>
      </c>
      <c r="Q262" s="146">
        <v>29</v>
      </c>
    </row>
    <row r="263" spans="1:17" x14ac:dyDescent="0.2">
      <c r="A263" s="146" t="s">
        <v>350</v>
      </c>
      <c r="B263" s="146" t="s">
        <v>636</v>
      </c>
      <c r="C263" s="146">
        <v>837</v>
      </c>
      <c r="D263" s="146">
        <v>130</v>
      </c>
      <c r="E263" s="146">
        <v>139</v>
      </c>
      <c r="F263" s="146">
        <v>114</v>
      </c>
      <c r="G263" s="146">
        <v>154</v>
      </c>
      <c r="H263" s="146">
        <v>123</v>
      </c>
      <c r="I263" s="146">
        <v>120</v>
      </c>
      <c r="Q263" s="146">
        <v>57</v>
      </c>
    </row>
    <row r="264" spans="1:17" x14ac:dyDescent="0.2">
      <c r="A264" s="146" t="s">
        <v>981</v>
      </c>
      <c r="B264" s="146" t="s">
        <v>982</v>
      </c>
      <c r="C264" s="146">
        <v>367</v>
      </c>
      <c r="D264" s="146">
        <v>62</v>
      </c>
      <c r="E264" s="146">
        <v>51</v>
      </c>
      <c r="F264" s="146">
        <v>66</v>
      </c>
      <c r="G264" s="146">
        <v>63</v>
      </c>
      <c r="H264" s="146">
        <v>64</v>
      </c>
      <c r="I264" s="146">
        <v>61</v>
      </c>
    </row>
    <row r="265" spans="1:17" x14ac:dyDescent="0.2">
      <c r="A265" s="146" t="s">
        <v>351</v>
      </c>
      <c r="B265" s="146" t="s">
        <v>635</v>
      </c>
      <c r="C265" s="146">
        <v>1126</v>
      </c>
      <c r="D265" s="146">
        <v>68</v>
      </c>
      <c r="E265" s="146">
        <v>229</v>
      </c>
      <c r="F265" s="146">
        <v>216</v>
      </c>
      <c r="G265" s="146">
        <v>207</v>
      </c>
      <c r="H265" s="146">
        <v>188</v>
      </c>
      <c r="I265" s="146">
        <v>198</v>
      </c>
      <c r="Q265" s="146">
        <v>20</v>
      </c>
    </row>
    <row r="266" spans="1:17" x14ac:dyDescent="0.2">
      <c r="A266" s="146" t="s">
        <v>938</v>
      </c>
      <c r="B266" s="146" t="s">
        <v>939</v>
      </c>
      <c r="C266" s="146">
        <v>226</v>
      </c>
      <c r="D266" s="146">
        <v>86</v>
      </c>
      <c r="E266" s="146">
        <v>45</v>
      </c>
      <c r="F266" s="146">
        <v>23</v>
      </c>
      <c r="G266" s="146">
        <v>35</v>
      </c>
      <c r="H266" s="146">
        <v>21</v>
      </c>
      <c r="I266" s="146">
        <v>16</v>
      </c>
    </row>
    <row r="267" spans="1:17" x14ac:dyDescent="0.2">
      <c r="A267" s="146" t="s">
        <v>352</v>
      </c>
      <c r="B267" s="146" t="s">
        <v>634</v>
      </c>
      <c r="C267" s="146">
        <v>683</v>
      </c>
      <c r="D267" s="146">
        <v>137</v>
      </c>
      <c r="E267" s="146">
        <v>113</v>
      </c>
      <c r="F267" s="146">
        <v>115</v>
      </c>
      <c r="G267" s="146">
        <v>99</v>
      </c>
      <c r="H267" s="146">
        <v>85</v>
      </c>
      <c r="I267" s="146">
        <v>100</v>
      </c>
      <c r="Q267" s="146">
        <v>34</v>
      </c>
    </row>
    <row r="268" spans="1:17" x14ac:dyDescent="0.2">
      <c r="A268" s="146" t="s">
        <v>353</v>
      </c>
      <c r="B268" s="146" t="s">
        <v>633</v>
      </c>
      <c r="C268" s="146">
        <v>835</v>
      </c>
      <c r="D268" s="146">
        <v>120</v>
      </c>
      <c r="E268" s="146">
        <v>123</v>
      </c>
      <c r="F268" s="146">
        <v>122</v>
      </c>
      <c r="G268" s="146">
        <v>149</v>
      </c>
      <c r="H268" s="146">
        <v>128</v>
      </c>
      <c r="I268" s="146">
        <v>137</v>
      </c>
      <c r="Q268" s="146">
        <v>56</v>
      </c>
    </row>
    <row r="269" spans="1:17" x14ac:dyDescent="0.2">
      <c r="A269" s="146" t="s">
        <v>354</v>
      </c>
      <c r="B269" s="146" t="s">
        <v>632</v>
      </c>
      <c r="C269" s="146">
        <v>520</v>
      </c>
      <c r="D269" s="146">
        <v>76</v>
      </c>
      <c r="E269" s="146">
        <v>75</v>
      </c>
      <c r="F269" s="146">
        <v>92</v>
      </c>
      <c r="G269" s="146">
        <v>79</v>
      </c>
      <c r="H269" s="146">
        <v>76</v>
      </c>
      <c r="I269" s="146">
        <v>110</v>
      </c>
      <c r="Q269" s="146">
        <v>12</v>
      </c>
    </row>
    <row r="270" spans="1:17" x14ac:dyDescent="0.2">
      <c r="A270" s="146" t="s">
        <v>355</v>
      </c>
      <c r="B270" s="146" t="s">
        <v>631</v>
      </c>
      <c r="C270" s="146">
        <v>655</v>
      </c>
      <c r="D270" s="146">
        <v>93</v>
      </c>
      <c r="E270" s="146">
        <v>105</v>
      </c>
      <c r="F270" s="146">
        <v>79</v>
      </c>
      <c r="G270" s="146">
        <v>88</v>
      </c>
      <c r="H270" s="146">
        <v>113</v>
      </c>
      <c r="I270" s="146">
        <v>96</v>
      </c>
      <c r="Q270" s="146">
        <v>81</v>
      </c>
    </row>
    <row r="271" spans="1:17" x14ac:dyDescent="0.2">
      <c r="A271" s="146" t="s">
        <v>356</v>
      </c>
      <c r="B271" s="146" t="s">
        <v>630</v>
      </c>
      <c r="C271" s="146">
        <v>442</v>
      </c>
      <c r="D271" s="146">
        <v>49</v>
      </c>
      <c r="E271" s="146">
        <v>62</v>
      </c>
      <c r="F271" s="146">
        <v>67</v>
      </c>
      <c r="G271" s="146">
        <v>61</v>
      </c>
      <c r="H271" s="146">
        <v>50</v>
      </c>
      <c r="I271" s="146">
        <v>57</v>
      </c>
      <c r="Q271" s="146">
        <v>96</v>
      </c>
    </row>
    <row r="272" spans="1:17" x14ac:dyDescent="0.2">
      <c r="A272" s="146" t="s">
        <v>357</v>
      </c>
      <c r="B272" s="146" t="s">
        <v>629</v>
      </c>
      <c r="C272" s="146">
        <v>385</v>
      </c>
      <c r="D272" s="146">
        <v>73</v>
      </c>
      <c r="E272" s="146">
        <v>77</v>
      </c>
      <c r="F272" s="146">
        <v>48</v>
      </c>
      <c r="G272" s="146">
        <v>59</v>
      </c>
      <c r="H272" s="146">
        <v>58</v>
      </c>
      <c r="I272" s="146">
        <v>53</v>
      </c>
      <c r="Q272" s="146">
        <v>17</v>
      </c>
    </row>
    <row r="273" spans="1:17" x14ac:dyDescent="0.2">
      <c r="A273" s="146" t="s">
        <v>358</v>
      </c>
      <c r="B273" s="146" t="s">
        <v>628</v>
      </c>
      <c r="C273" s="146">
        <v>577</v>
      </c>
      <c r="D273" s="146">
        <v>73</v>
      </c>
      <c r="E273" s="146">
        <v>95</v>
      </c>
      <c r="F273" s="146">
        <v>93</v>
      </c>
      <c r="G273" s="146">
        <v>85</v>
      </c>
      <c r="H273" s="146">
        <v>113</v>
      </c>
      <c r="I273" s="146">
        <v>99</v>
      </c>
      <c r="Q273" s="146">
        <v>19</v>
      </c>
    </row>
    <row r="274" spans="1:17" x14ac:dyDescent="0.2">
      <c r="A274" s="146" t="s">
        <v>359</v>
      </c>
      <c r="B274" s="146" t="s">
        <v>627</v>
      </c>
      <c r="C274" s="146">
        <v>379</v>
      </c>
      <c r="D274" s="146">
        <v>50</v>
      </c>
      <c r="E274" s="146">
        <v>50</v>
      </c>
      <c r="F274" s="146">
        <v>61</v>
      </c>
      <c r="G274" s="146">
        <v>62</v>
      </c>
      <c r="H274" s="146">
        <v>66</v>
      </c>
      <c r="I274" s="146">
        <v>62</v>
      </c>
      <c r="Q274" s="146">
        <v>28</v>
      </c>
    </row>
    <row r="275" spans="1:17" x14ac:dyDescent="0.2">
      <c r="A275" s="146" t="s">
        <v>360</v>
      </c>
      <c r="B275" s="146" t="s">
        <v>113</v>
      </c>
      <c r="C275" s="146">
        <v>881</v>
      </c>
      <c r="D275" s="146">
        <v>78</v>
      </c>
      <c r="E275" s="146">
        <v>90</v>
      </c>
      <c r="F275" s="146">
        <v>97</v>
      </c>
      <c r="G275" s="146">
        <v>96</v>
      </c>
      <c r="H275" s="146">
        <v>108</v>
      </c>
      <c r="I275" s="146">
        <v>119</v>
      </c>
      <c r="J275" s="146">
        <v>100</v>
      </c>
      <c r="K275" s="146">
        <v>82</v>
      </c>
      <c r="L275" s="146">
        <v>92</v>
      </c>
      <c r="Q275" s="146">
        <v>19</v>
      </c>
    </row>
    <row r="276" spans="1:17" x14ac:dyDescent="0.2">
      <c r="A276" s="146" t="s">
        <v>361</v>
      </c>
      <c r="B276" s="146" t="s">
        <v>626</v>
      </c>
      <c r="C276" s="146">
        <v>670</v>
      </c>
      <c r="D276" s="146">
        <v>76</v>
      </c>
      <c r="E276" s="146">
        <v>90</v>
      </c>
      <c r="F276" s="146">
        <v>84</v>
      </c>
      <c r="G276" s="146">
        <v>108</v>
      </c>
      <c r="H276" s="146">
        <v>110</v>
      </c>
      <c r="I276" s="146">
        <v>158</v>
      </c>
      <c r="Q276" s="146">
        <v>44</v>
      </c>
    </row>
    <row r="277" spans="1:17" x14ac:dyDescent="0.2">
      <c r="A277" s="146" t="s">
        <v>362</v>
      </c>
      <c r="B277" s="146" t="s">
        <v>625</v>
      </c>
      <c r="C277" s="146">
        <v>718</v>
      </c>
      <c r="D277" s="146">
        <v>121</v>
      </c>
      <c r="E277" s="146">
        <v>122</v>
      </c>
      <c r="F277" s="146">
        <v>126</v>
      </c>
      <c r="G277" s="146">
        <v>125</v>
      </c>
      <c r="H277" s="146">
        <v>95</v>
      </c>
      <c r="I277" s="146">
        <v>69</v>
      </c>
      <c r="J277" s="146">
        <v>41</v>
      </c>
      <c r="Q277" s="146">
        <v>19</v>
      </c>
    </row>
    <row r="278" spans="1:17" x14ac:dyDescent="0.2">
      <c r="A278" s="146" t="s">
        <v>363</v>
      </c>
      <c r="B278" s="146" t="s">
        <v>624</v>
      </c>
      <c r="C278" s="146">
        <v>279</v>
      </c>
      <c r="D278" s="146">
        <v>38</v>
      </c>
      <c r="E278" s="146">
        <v>53</v>
      </c>
      <c r="F278" s="146">
        <v>55</v>
      </c>
      <c r="G278" s="146">
        <v>66</v>
      </c>
      <c r="H278" s="146">
        <v>40</v>
      </c>
      <c r="I278" s="146">
        <v>27</v>
      </c>
    </row>
    <row r="279" spans="1:17" x14ac:dyDescent="0.2">
      <c r="A279" s="146" t="s">
        <v>364</v>
      </c>
      <c r="B279" s="146" t="s">
        <v>887</v>
      </c>
      <c r="C279" s="146">
        <v>481</v>
      </c>
      <c r="D279" s="146">
        <v>62</v>
      </c>
      <c r="E279" s="146">
        <v>44</v>
      </c>
      <c r="F279" s="146">
        <v>47</v>
      </c>
      <c r="G279" s="146">
        <v>55</v>
      </c>
      <c r="H279" s="146">
        <v>66</v>
      </c>
      <c r="I279" s="146">
        <v>53</v>
      </c>
      <c r="J279" s="146">
        <v>50</v>
      </c>
      <c r="K279" s="146">
        <v>44</v>
      </c>
      <c r="L279" s="146">
        <v>41</v>
      </c>
      <c r="Q279" s="146">
        <v>19</v>
      </c>
    </row>
    <row r="280" spans="1:17" x14ac:dyDescent="0.2">
      <c r="A280" s="146" t="s">
        <v>365</v>
      </c>
      <c r="B280" s="146" t="s">
        <v>888</v>
      </c>
      <c r="C280" s="146">
        <v>606</v>
      </c>
      <c r="D280" s="146">
        <v>81</v>
      </c>
      <c r="E280" s="146">
        <v>58</v>
      </c>
      <c r="F280" s="146">
        <v>51</v>
      </c>
      <c r="G280" s="146">
        <v>68</v>
      </c>
      <c r="H280" s="146">
        <v>51</v>
      </c>
      <c r="I280" s="146">
        <v>40</v>
      </c>
      <c r="J280" s="146">
        <v>60</v>
      </c>
      <c r="K280" s="146">
        <v>77</v>
      </c>
      <c r="L280" s="146">
        <v>51</v>
      </c>
      <c r="Q280" s="146">
        <v>69</v>
      </c>
    </row>
    <row r="281" spans="1:17" x14ac:dyDescent="0.2">
      <c r="A281" s="146" t="s">
        <v>366</v>
      </c>
      <c r="B281" s="146" t="s">
        <v>623</v>
      </c>
      <c r="C281" s="146">
        <v>268</v>
      </c>
      <c r="D281" s="146">
        <v>48</v>
      </c>
      <c r="E281" s="146">
        <v>51</v>
      </c>
      <c r="F281" s="146">
        <v>40</v>
      </c>
      <c r="G281" s="146">
        <v>46</v>
      </c>
      <c r="H281" s="146">
        <v>37</v>
      </c>
      <c r="I281" s="146">
        <v>27</v>
      </c>
      <c r="Q281" s="146">
        <v>19</v>
      </c>
    </row>
    <row r="282" spans="1:17" x14ac:dyDescent="0.2">
      <c r="A282" s="146" t="s">
        <v>367</v>
      </c>
      <c r="B282" s="146" t="s">
        <v>622</v>
      </c>
      <c r="C282" s="146">
        <v>623</v>
      </c>
      <c r="D282" s="146">
        <v>95</v>
      </c>
      <c r="E282" s="146">
        <v>86</v>
      </c>
      <c r="F282" s="146">
        <v>77</v>
      </c>
      <c r="G282" s="146">
        <v>106</v>
      </c>
      <c r="H282" s="146">
        <v>112</v>
      </c>
      <c r="I282" s="146">
        <v>109</v>
      </c>
      <c r="Q282" s="146">
        <v>38</v>
      </c>
    </row>
    <row r="283" spans="1:17" x14ac:dyDescent="0.2">
      <c r="A283" s="146" t="s">
        <v>368</v>
      </c>
      <c r="B283" s="146" t="s">
        <v>80</v>
      </c>
      <c r="C283" s="146">
        <v>1297</v>
      </c>
      <c r="D283" s="146">
        <v>125</v>
      </c>
      <c r="E283" s="146">
        <v>134</v>
      </c>
      <c r="F283" s="146">
        <v>136</v>
      </c>
      <c r="G283" s="146">
        <v>133</v>
      </c>
      <c r="H283" s="146">
        <v>127</v>
      </c>
      <c r="I283" s="146">
        <v>146</v>
      </c>
      <c r="J283" s="146">
        <v>139</v>
      </c>
      <c r="K283" s="146">
        <v>155</v>
      </c>
      <c r="L283" s="146">
        <v>163</v>
      </c>
      <c r="Q283" s="146">
        <v>39</v>
      </c>
    </row>
    <row r="284" spans="1:17" x14ac:dyDescent="0.2">
      <c r="A284" s="146" t="s">
        <v>369</v>
      </c>
      <c r="B284" s="146" t="s">
        <v>621</v>
      </c>
      <c r="C284" s="146">
        <v>365</v>
      </c>
      <c r="D284" s="146">
        <v>71</v>
      </c>
      <c r="E284" s="146">
        <v>69</v>
      </c>
      <c r="F284" s="146">
        <v>54</v>
      </c>
      <c r="G284" s="146">
        <v>45</v>
      </c>
      <c r="H284" s="146">
        <v>35</v>
      </c>
      <c r="I284" s="146">
        <v>20</v>
      </c>
      <c r="Q284" s="146">
        <v>71</v>
      </c>
    </row>
    <row r="285" spans="1:17" x14ac:dyDescent="0.2">
      <c r="A285" s="146" t="s">
        <v>370</v>
      </c>
      <c r="B285" s="146" t="s">
        <v>620</v>
      </c>
      <c r="C285" s="146">
        <v>804</v>
      </c>
      <c r="D285" s="146">
        <v>135</v>
      </c>
      <c r="E285" s="146">
        <v>117</v>
      </c>
      <c r="F285" s="146">
        <v>129</v>
      </c>
      <c r="G285" s="146">
        <v>111</v>
      </c>
      <c r="H285" s="146">
        <v>114</v>
      </c>
      <c r="I285" s="146">
        <v>98</v>
      </c>
      <c r="Q285" s="146">
        <v>100</v>
      </c>
    </row>
    <row r="286" spans="1:17" x14ac:dyDescent="0.2">
      <c r="A286" s="146" t="s">
        <v>371</v>
      </c>
      <c r="B286" s="146" t="s">
        <v>619</v>
      </c>
      <c r="C286" s="146">
        <v>668</v>
      </c>
      <c r="D286" s="146">
        <v>99</v>
      </c>
      <c r="E286" s="146">
        <v>99</v>
      </c>
      <c r="F286" s="146">
        <v>117</v>
      </c>
      <c r="G286" s="146">
        <v>126</v>
      </c>
      <c r="H286" s="146">
        <v>100</v>
      </c>
      <c r="I286" s="146">
        <v>120</v>
      </c>
      <c r="Q286" s="146">
        <v>7</v>
      </c>
    </row>
    <row r="287" spans="1:17" x14ac:dyDescent="0.2">
      <c r="A287" s="146" t="s">
        <v>372</v>
      </c>
      <c r="B287" s="146" t="s">
        <v>522</v>
      </c>
      <c r="C287" s="146">
        <v>1219</v>
      </c>
      <c r="J287" s="146">
        <v>408</v>
      </c>
      <c r="K287" s="146">
        <v>402</v>
      </c>
      <c r="L287" s="146">
        <v>409</v>
      </c>
    </row>
    <row r="288" spans="1:17" x14ac:dyDescent="0.2">
      <c r="A288" s="146" t="s">
        <v>889</v>
      </c>
      <c r="B288" s="146" t="s">
        <v>890</v>
      </c>
      <c r="C288" s="146">
        <v>22</v>
      </c>
      <c r="J288" s="146">
        <v>22</v>
      </c>
    </row>
    <row r="289" spans="1:12" x14ac:dyDescent="0.2">
      <c r="A289" s="146" t="s">
        <v>373</v>
      </c>
      <c r="B289" s="146" t="s">
        <v>21</v>
      </c>
      <c r="C289" s="146">
        <v>235</v>
      </c>
      <c r="J289" s="146">
        <v>80</v>
      </c>
      <c r="K289" s="146">
        <v>73</v>
      </c>
      <c r="L289" s="146">
        <v>82</v>
      </c>
    </row>
    <row r="290" spans="1:12" x14ac:dyDescent="0.2">
      <c r="A290" s="146" t="s">
        <v>891</v>
      </c>
      <c r="B290" s="146" t="s">
        <v>892</v>
      </c>
      <c r="C290" s="146">
        <v>129</v>
      </c>
      <c r="J290" s="146">
        <v>44</v>
      </c>
      <c r="K290" s="146">
        <v>46</v>
      </c>
      <c r="L290" s="146">
        <v>39</v>
      </c>
    </row>
    <row r="291" spans="1:12" x14ac:dyDescent="0.2">
      <c r="A291" s="146" t="s">
        <v>374</v>
      </c>
      <c r="B291" s="146" t="s">
        <v>618</v>
      </c>
      <c r="C291" s="146">
        <v>330</v>
      </c>
      <c r="J291" s="146">
        <v>107</v>
      </c>
      <c r="K291" s="146">
        <v>109</v>
      </c>
      <c r="L291" s="146">
        <v>114</v>
      </c>
    </row>
    <row r="292" spans="1:12" x14ac:dyDescent="0.2">
      <c r="A292" s="146" t="s">
        <v>375</v>
      </c>
      <c r="B292" s="146" t="s">
        <v>527</v>
      </c>
      <c r="C292" s="146">
        <v>80</v>
      </c>
      <c r="J292" s="146">
        <v>19</v>
      </c>
      <c r="K292" s="146">
        <v>28</v>
      </c>
      <c r="L292" s="146">
        <v>33</v>
      </c>
    </row>
    <row r="293" spans="1:12" x14ac:dyDescent="0.2">
      <c r="A293" s="146" t="s">
        <v>376</v>
      </c>
      <c r="B293" s="146" t="s">
        <v>529</v>
      </c>
      <c r="C293" s="146">
        <v>356</v>
      </c>
      <c r="J293" s="146">
        <v>132</v>
      </c>
      <c r="K293" s="146">
        <v>119</v>
      </c>
      <c r="L293" s="146">
        <v>105</v>
      </c>
    </row>
    <row r="294" spans="1:12" x14ac:dyDescent="0.2">
      <c r="A294" s="146" t="s">
        <v>377</v>
      </c>
      <c r="B294" s="146" t="s">
        <v>518</v>
      </c>
      <c r="C294" s="146">
        <v>311</v>
      </c>
      <c r="J294" s="146">
        <v>104</v>
      </c>
      <c r="K294" s="146">
        <v>93</v>
      </c>
      <c r="L294" s="146">
        <v>114</v>
      </c>
    </row>
    <row r="295" spans="1:12" x14ac:dyDescent="0.2">
      <c r="A295" s="146" t="s">
        <v>378</v>
      </c>
      <c r="B295" s="146" t="s">
        <v>22</v>
      </c>
      <c r="C295" s="146">
        <v>472</v>
      </c>
      <c r="J295" s="146">
        <v>120</v>
      </c>
      <c r="K295" s="146">
        <v>161</v>
      </c>
      <c r="L295" s="146">
        <v>191</v>
      </c>
    </row>
    <row r="296" spans="1:12" x14ac:dyDescent="0.2">
      <c r="A296" s="146" t="s">
        <v>379</v>
      </c>
      <c r="B296" s="146" t="s">
        <v>114</v>
      </c>
      <c r="C296" s="146">
        <v>1378</v>
      </c>
      <c r="J296" s="146">
        <v>415</v>
      </c>
      <c r="K296" s="146">
        <v>462</v>
      </c>
      <c r="L296" s="146">
        <v>501</v>
      </c>
    </row>
    <row r="297" spans="1:12" x14ac:dyDescent="0.2">
      <c r="A297" s="146" t="s">
        <v>617</v>
      </c>
      <c r="B297" s="146" t="s">
        <v>550</v>
      </c>
      <c r="C297" s="146">
        <v>173</v>
      </c>
      <c r="J297" s="146">
        <v>49</v>
      </c>
      <c r="K297" s="146">
        <v>73</v>
      </c>
      <c r="L297" s="146">
        <v>51</v>
      </c>
    </row>
    <row r="298" spans="1:12" x14ac:dyDescent="0.2">
      <c r="A298" s="146" t="s">
        <v>983</v>
      </c>
      <c r="B298" s="146" t="s">
        <v>984</v>
      </c>
      <c r="C298" s="146">
        <v>547</v>
      </c>
      <c r="J298" s="146">
        <v>230</v>
      </c>
      <c r="K298" s="146">
        <v>162</v>
      </c>
      <c r="L298" s="146">
        <v>155</v>
      </c>
    </row>
    <row r="299" spans="1:12" x14ac:dyDescent="0.2">
      <c r="A299" s="146" t="s">
        <v>985</v>
      </c>
      <c r="B299" s="146" t="s">
        <v>986</v>
      </c>
      <c r="C299" s="146">
        <v>456</v>
      </c>
      <c r="J299" s="146">
        <v>170</v>
      </c>
      <c r="K299" s="146">
        <v>159</v>
      </c>
      <c r="L299" s="146">
        <v>127</v>
      </c>
    </row>
    <row r="300" spans="1:12" x14ac:dyDescent="0.2">
      <c r="A300" s="146" t="s">
        <v>380</v>
      </c>
      <c r="B300" s="146" t="s">
        <v>833</v>
      </c>
      <c r="C300" s="146">
        <v>592</v>
      </c>
      <c r="J300" s="146">
        <v>170</v>
      </c>
      <c r="K300" s="146">
        <v>215</v>
      </c>
      <c r="L300" s="146">
        <v>207</v>
      </c>
    </row>
    <row r="301" spans="1:12" x14ac:dyDescent="0.2">
      <c r="A301" s="146" t="s">
        <v>381</v>
      </c>
      <c r="B301" s="146" t="s">
        <v>2</v>
      </c>
      <c r="C301" s="146">
        <v>1333</v>
      </c>
      <c r="J301" s="146">
        <v>498</v>
      </c>
      <c r="K301" s="146">
        <v>435</v>
      </c>
      <c r="L301" s="146">
        <v>400</v>
      </c>
    </row>
    <row r="302" spans="1:12" x14ac:dyDescent="0.2">
      <c r="A302" s="146" t="s">
        <v>382</v>
      </c>
      <c r="B302" s="146" t="s">
        <v>616</v>
      </c>
      <c r="C302" s="146">
        <v>592</v>
      </c>
      <c r="J302" s="146">
        <v>191</v>
      </c>
      <c r="K302" s="146">
        <v>198</v>
      </c>
      <c r="L302" s="146">
        <v>203</v>
      </c>
    </row>
    <row r="303" spans="1:12" x14ac:dyDescent="0.2">
      <c r="A303" s="146" t="s">
        <v>383</v>
      </c>
      <c r="B303" s="146" t="s">
        <v>92</v>
      </c>
      <c r="C303" s="146">
        <v>907</v>
      </c>
      <c r="J303" s="146">
        <v>266</v>
      </c>
      <c r="K303" s="146">
        <v>306</v>
      </c>
      <c r="L303" s="146">
        <v>335</v>
      </c>
    </row>
    <row r="304" spans="1:12" x14ac:dyDescent="0.2">
      <c r="A304" s="146" t="s">
        <v>384</v>
      </c>
      <c r="B304" s="146" t="s">
        <v>615</v>
      </c>
      <c r="C304" s="146">
        <v>447</v>
      </c>
      <c r="J304" s="146">
        <v>150</v>
      </c>
      <c r="K304" s="146">
        <v>150</v>
      </c>
      <c r="L304" s="146">
        <v>147</v>
      </c>
    </row>
    <row r="305" spans="1:17" x14ac:dyDescent="0.2">
      <c r="A305" s="146" t="s">
        <v>385</v>
      </c>
      <c r="B305" s="146" t="s">
        <v>614</v>
      </c>
      <c r="C305" s="146">
        <v>1299</v>
      </c>
      <c r="J305" s="146">
        <v>359</v>
      </c>
      <c r="K305" s="146">
        <v>461</v>
      </c>
      <c r="L305" s="146">
        <v>479</v>
      </c>
    </row>
    <row r="306" spans="1:17" x14ac:dyDescent="0.2">
      <c r="A306" s="146" t="s">
        <v>386</v>
      </c>
      <c r="B306" s="146" t="s">
        <v>23</v>
      </c>
      <c r="C306" s="146">
        <v>740</v>
      </c>
      <c r="J306" s="146">
        <v>212</v>
      </c>
      <c r="K306" s="146">
        <v>288</v>
      </c>
      <c r="L306" s="146">
        <v>240</v>
      </c>
    </row>
    <row r="307" spans="1:17" x14ac:dyDescent="0.2">
      <c r="A307" s="146" t="s">
        <v>387</v>
      </c>
      <c r="B307" s="146" t="s">
        <v>530</v>
      </c>
      <c r="C307" s="146">
        <v>794</v>
      </c>
      <c r="J307" s="146">
        <v>298</v>
      </c>
      <c r="K307" s="146">
        <v>244</v>
      </c>
      <c r="L307" s="146">
        <v>252</v>
      </c>
    </row>
    <row r="308" spans="1:17" x14ac:dyDescent="0.2">
      <c r="A308" s="146" t="s">
        <v>388</v>
      </c>
      <c r="B308" s="146" t="s">
        <v>512</v>
      </c>
      <c r="C308" s="146">
        <v>581</v>
      </c>
      <c r="J308" s="146">
        <v>88</v>
      </c>
      <c r="K308" s="146">
        <v>89</v>
      </c>
      <c r="L308" s="146">
        <v>87</v>
      </c>
      <c r="M308" s="146">
        <v>95</v>
      </c>
      <c r="N308" s="146">
        <v>81</v>
      </c>
      <c r="O308" s="146">
        <v>75</v>
      </c>
      <c r="P308" s="146">
        <v>66</v>
      </c>
    </row>
    <row r="309" spans="1:17" x14ac:dyDescent="0.2">
      <c r="A309" s="146" t="s">
        <v>389</v>
      </c>
      <c r="B309" s="146" t="s">
        <v>10</v>
      </c>
      <c r="C309" s="146">
        <v>482</v>
      </c>
      <c r="J309" s="146">
        <v>135</v>
      </c>
      <c r="K309" s="146">
        <v>145</v>
      </c>
      <c r="L309" s="146">
        <v>202</v>
      </c>
    </row>
    <row r="310" spans="1:17" x14ac:dyDescent="0.2">
      <c r="A310" s="146" t="s">
        <v>390</v>
      </c>
      <c r="B310" s="146" t="s">
        <v>533</v>
      </c>
      <c r="C310" s="146">
        <v>235</v>
      </c>
      <c r="J310" s="146">
        <v>84</v>
      </c>
      <c r="K310" s="146">
        <v>81</v>
      </c>
      <c r="L310" s="146">
        <v>70</v>
      </c>
    </row>
    <row r="311" spans="1:17" x14ac:dyDescent="0.2">
      <c r="A311" s="146" t="s">
        <v>391</v>
      </c>
      <c r="B311" s="146" t="s">
        <v>893</v>
      </c>
      <c r="C311" s="146">
        <v>28</v>
      </c>
      <c r="J311" s="146">
        <v>28</v>
      </c>
    </row>
    <row r="312" spans="1:17" x14ac:dyDescent="0.2">
      <c r="A312" s="146" t="s">
        <v>613</v>
      </c>
      <c r="B312" s="146" t="s">
        <v>817</v>
      </c>
      <c r="C312" s="146">
        <v>289</v>
      </c>
      <c r="J312" s="146">
        <v>100</v>
      </c>
      <c r="K312" s="146">
        <v>90</v>
      </c>
      <c r="L312" s="146">
        <v>99</v>
      </c>
    </row>
    <row r="313" spans="1:17" x14ac:dyDescent="0.2">
      <c r="A313" s="146" t="s">
        <v>392</v>
      </c>
      <c r="B313" s="146" t="s">
        <v>531</v>
      </c>
      <c r="C313" s="146">
        <v>151</v>
      </c>
      <c r="J313" s="146">
        <v>66</v>
      </c>
      <c r="K313" s="146">
        <v>42</v>
      </c>
      <c r="L313" s="146">
        <v>43</v>
      </c>
    </row>
    <row r="314" spans="1:17" x14ac:dyDescent="0.2">
      <c r="A314" s="146" t="s">
        <v>393</v>
      </c>
      <c r="B314" s="146" t="s">
        <v>539</v>
      </c>
      <c r="C314" s="146">
        <v>302</v>
      </c>
      <c r="J314" s="146">
        <v>91</v>
      </c>
      <c r="K314" s="146">
        <v>113</v>
      </c>
      <c r="L314" s="146">
        <v>98</v>
      </c>
    </row>
    <row r="315" spans="1:17" x14ac:dyDescent="0.2">
      <c r="A315" s="146" t="s">
        <v>394</v>
      </c>
      <c r="B315" s="146" t="s">
        <v>546</v>
      </c>
      <c r="C315" s="146">
        <v>141</v>
      </c>
      <c r="J315" s="146">
        <v>43</v>
      </c>
      <c r="K315" s="146">
        <v>43</v>
      </c>
      <c r="L315" s="146">
        <v>55</v>
      </c>
    </row>
    <row r="316" spans="1:17" x14ac:dyDescent="0.2">
      <c r="A316" s="146" t="s">
        <v>395</v>
      </c>
      <c r="B316" s="146" t="s">
        <v>24</v>
      </c>
      <c r="C316" s="146">
        <v>477</v>
      </c>
      <c r="J316" s="146">
        <v>160</v>
      </c>
      <c r="K316" s="146">
        <v>141</v>
      </c>
      <c r="L316" s="146">
        <v>176</v>
      </c>
    </row>
    <row r="317" spans="1:17" x14ac:dyDescent="0.2">
      <c r="A317" s="146" t="s">
        <v>396</v>
      </c>
      <c r="B317" s="146" t="s">
        <v>81</v>
      </c>
      <c r="C317" s="146">
        <v>1150</v>
      </c>
      <c r="J317" s="146">
        <v>371</v>
      </c>
      <c r="K317" s="146">
        <v>337</v>
      </c>
      <c r="L317" s="146">
        <v>432</v>
      </c>
      <c r="Q317" s="146">
        <v>10</v>
      </c>
    </row>
    <row r="318" spans="1:17" x14ac:dyDescent="0.2">
      <c r="A318" s="146" t="s">
        <v>612</v>
      </c>
      <c r="B318" s="146" t="s">
        <v>894</v>
      </c>
      <c r="C318" s="146">
        <v>113</v>
      </c>
      <c r="J318" s="146">
        <v>38</v>
      </c>
      <c r="K318" s="146">
        <v>34</v>
      </c>
      <c r="L318" s="146">
        <v>41</v>
      </c>
    </row>
    <row r="319" spans="1:17" x14ac:dyDescent="0.2">
      <c r="A319" s="146" t="s">
        <v>397</v>
      </c>
      <c r="B319" s="146" t="s">
        <v>611</v>
      </c>
      <c r="C319" s="146">
        <v>307</v>
      </c>
      <c r="J319" s="146">
        <v>68</v>
      </c>
      <c r="K319" s="146">
        <v>123</v>
      </c>
      <c r="L319" s="146">
        <v>116</v>
      </c>
    </row>
    <row r="320" spans="1:17" x14ac:dyDescent="0.2">
      <c r="A320" s="146" t="s">
        <v>398</v>
      </c>
      <c r="B320" s="146" t="s">
        <v>25</v>
      </c>
      <c r="C320" s="146">
        <v>383</v>
      </c>
      <c r="J320" s="146">
        <v>94</v>
      </c>
      <c r="K320" s="146">
        <v>150</v>
      </c>
      <c r="L320" s="146">
        <v>139</v>
      </c>
    </row>
    <row r="321" spans="1:17" x14ac:dyDescent="0.2">
      <c r="A321" s="146" t="s">
        <v>399</v>
      </c>
      <c r="B321" s="146" t="s">
        <v>610</v>
      </c>
      <c r="C321" s="146">
        <v>455</v>
      </c>
      <c r="J321" s="146">
        <v>123</v>
      </c>
      <c r="K321" s="146">
        <v>165</v>
      </c>
      <c r="L321" s="146">
        <v>167</v>
      </c>
    </row>
    <row r="322" spans="1:17" x14ac:dyDescent="0.2">
      <c r="A322" s="146" t="s">
        <v>400</v>
      </c>
      <c r="B322" s="146" t="s">
        <v>609</v>
      </c>
      <c r="C322" s="146">
        <v>966</v>
      </c>
      <c r="J322" s="146">
        <v>337</v>
      </c>
      <c r="K322" s="146">
        <v>349</v>
      </c>
      <c r="L322" s="146">
        <v>280</v>
      </c>
    </row>
    <row r="323" spans="1:17" x14ac:dyDescent="0.2">
      <c r="A323" s="146" t="s">
        <v>401</v>
      </c>
      <c r="B323" s="146" t="s">
        <v>987</v>
      </c>
      <c r="C323" s="146">
        <v>562</v>
      </c>
      <c r="L323" s="146">
        <v>341</v>
      </c>
      <c r="M323" s="146">
        <v>132</v>
      </c>
      <c r="N323" s="146">
        <v>89</v>
      </c>
    </row>
    <row r="324" spans="1:17" x14ac:dyDescent="0.2">
      <c r="A324" s="146" t="s">
        <v>940</v>
      </c>
      <c r="B324" s="146" t="s">
        <v>941</v>
      </c>
      <c r="C324" s="146">
        <v>124</v>
      </c>
      <c r="J324" s="146">
        <v>81</v>
      </c>
      <c r="K324" s="146">
        <v>22</v>
      </c>
      <c r="L324" s="146">
        <v>21</v>
      </c>
    </row>
    <row r="325" spans="1:17" x14ac:dyDescent="0.2">
      <c r="A325" s="146" t="s">
        <v>942</v>
      </c>
      <c r="B325" s="146" t="s">
        <v>943</v>
      </c>
      <c r="C325" s="146">
        <v>100</v>
      </c>
      <c r="J325" s="146">
        <v>100</v>
      </c>
    </row>
    <row r="326" spans="1:17" x14ac:dyDescent="0.2">
      <c r="A326" s="146" t="s">
        <v>402</v>
      </c>
      <c r="B326" s="146" t="s">
        <v>115</v>
      </c>
      <c r="C326" s="146">
        <v>851</v>
      </c>
      <c r="J326" s="146">
        <v>235</v>
      </c>
      <c r="K326" s="146">
        <v>282</v>
      </c>
      <c r="L326" s="146">
        <v>334</v>
      </c>
    </row>
    <row r="327" spans="1:17" x14ac:dyDescent="0.2">
      <c r="A327" s="146" t="s">
        <v>403</v>
      </c>
      <c r="B327" s="146" t="s">
        <v>988</v>
      </c>
      <c r="C327" s="146">
        <v>1029</v>
      </c>
      <c r="J327" s="146">
        <v>341</v>
      </c>
      <c r="K327" s="146">
        <v>438</v>
      </c>
      <c r="L327" s="146">
        <v>250</v>
      </c>
    </row>
    <row r="328" spans="1:17" s="12" customFormat="1" x14ac:dyDescent="0.2">
      <c r="A328" s="146" t="s">
        <v>404</v>
      </c>
      <c r="B328" s="146" t="s">
        <v>26</v>
      </c>
      <c r="C328" s="146">
        <v>621</v>
      </c>
      <c r="D328" s="146"/>
      <c r="E328" s="146"/>
      <c r="F328" s="146"/>
      <c r="G328" s="146"/>
      <c r="H328" s="146"/>
      <c r="I328" s="146"/>
      <c r="J328" s="146">
        <v>181</v>
      </c>
      <c r="K328" s="146">
        <v>211</v>
      </c>
      <c r="L328" s="146">
        <v>229</v>
      </c>
      <c r="M328" s="146"/>
      <c r="N328" s="146"/>
      <c r="O328" s="146"/>
      <c r="P328" s="146"/>
      <c r="Q328" s="146"/>
    </row>
    <row r="329" spans="1:17" x14ac:dyDescent="0.2">
      <c r="A329" s="146" t="s">
        <v>966</v>
      </c>
      <c r="B329" s="146" t="s">
        <v>989</v>
      </c>
      <c r="C329" s="146">
        <v>25</v>
      </c>
      <c r="J329" s="146">
        <v>25</v>
      </c>
    </row>
    <row r="330" spans="1:17" x14ac:dyDescent="0.2">
      <c r="A330" s="146" t="s">
        <v>405</v>
      </c>
      <c r="B330" s="146" t="s">
        <v>11</v>
      </c>
      <c r="C330" s="146">
        <v>122</v>
      </c>
      <c r="L330" s="146">
        <v>122</v>
      </c>
    </row>
    <row r="331" spans="1:17" x14ac:dyDescent="0.2">
      <c r="A331" s="146" t="s">
        <v>406</v>
      </c>
      <c r="B331" s="146" t="s">
        <v>116</v>
      </c>
      <c r="C331" s="146">
        <v>620</v>
      </c>
      <c r="J331" s="146">
        <v>215</v>
      </c>
      <c r="K331" s="146">
        <v>166</v>
      </c>
      <c r="L331" s="146">
        <v>239</v>
      </c>
    </row>
    <row r="332" spans="1:17" x14ac:dyDescent="0.2">
      <c r="A332" s="146" t="s">
        <v>407</v>
      </c>
      <c r="B332" s="146" t="s">
        <v>27</v>
      </c>
      <c r="C332" s="146">
        <v>1098</v>
      </c>
      <c r="J332" s="146">
        <v>332</v>
      </c>
      <c r="K332" s="146">
        <v>361</v>
      </c>
      <c r="L332" s="146">
        <v>405</v>
      </c>
    </row>
    <row r="333" spans="1:17" x14ac:dyDescent="0.2">
      <c r="A333" s="146" t="s">
        <v>408</v>
      </c>
      <c r="B333" s="146" t="s">
        <v>28</v>
      </c>
      <c r="C333" s="146">
        <v>1140</v>
      </c>
      <c r="J333" s="146">
        <v>346</v>
      </c>
      <c r="K333" s="146">
        <v>411</v>
      </c>
      <c r="L333" s="146">
        <v>383</v>
      </c>
    </row>
    <row r="334" spans="1:17" x14ac:dyDescent="0.2">
      <c r="A334" s="146" t="s">
        <v>409</v>
      </c>
      <c r="B334" s="146" t="s">
        <v>29</v>
      </c>
      <c r="C334" s="146">
        <v>1077</v>
      </c>
      <c r="J334" s="146">
        <v>311</v>
      </c>
      <c r="K334" s="146">
        <v>379</v>
      </c>
      <c r="L334" s="146">
        <v>387</v>
      </c>
    </row>
    <row r="335" spans="1:17" x14ac:dyDescent="0.2">
      <c r="A335" s="146" t="s">
        <v>410</v>
      </c>
      <c r="B335" s="146" t="s">
        <v>30</v>
      </c>
      <c r="C335" s="146">
        <v>785</v>
      </c>
      <c r="J335" s="146">
        <v>218</v>
      </c>
      <c r="K335" s="146">
        <v>276</v>
      </c>
      <c r="L335" s="146">
        <v>291</v>
      </c>
    </row>
    <row r="336" spans="1:17" x14ac:dyDescent="0.2">
      <c r="A336" s="146" t="s">
        <v>411</v>
      </c>
      <c r="B336" s="146" t="s">
        <v>31</v>
      </c>
      <c r="C336" s="146">
        <v>1208</v>
      </c>
      <c r="J336" s="146">
        <v>328</v>
      </c>
      <c r="K336" s="146">
        <v>436</v>
      </c>
      <c r="L336" s="146">
        <v>444</v>
      </c>
    </row>
    <row r="337" spans="1:17" x14ac:dyDescent="0.2">
      <c r="A337" s="146" t="s">
        <v>412</v>
      </c>
      <c r="B337" s="146" t="s">
        <v>32</v>
      </c>
      <c r="C337" s="146">
        <v>465</v>
      </c>
      <c r="J337" s="146">
        <v>119</v>
      </c>
      <c r="K337" s="146">
        <v>181</v>
      </c>
      <c r="L337" s="146">
        <v>165</v>
      </c>
    </row>
    <row r="338" spans="1:17" x14ac:dyDescent="0.2">
      <c r="A338" s="146" t="s">
        <v>413</v>
      </c>
      <c r="B338" s="146" t="s">
        <v>53</v>
      </c>
      <c r="C338" s="146">
        <v>308</v>
      </c>
      <c r="J338" s="146">
        <v>76</v>
      </c>
      <c r="K338" s="146">
        <v>125</v>
      </c>
      <c r="L338" s="146">
        <v>107</v>
      </c>
    </row>
    <row r="339" spans="1:17" x14ac:dyDescent="0.2">
      <c r="A339" s="146" t="s">
        <v>414</v>
      </c>
      <c r="B339" s="146" t="s">
        <v>12</v>
      </c>
      <c r="C339" s="146">
        <v>1197</v>
      </c>
      <c r="J339" s="146">
        <v>367</v>
      </c>
      <c r="K339" s="146">
        <v>410</v>
      </c>
      <c r="L339" s="146">
        <v>420</v>
      </c>
    </row>
    <row r="340" spans="1:17" x14ac:dyDescent="0.2">
      <c r="A340" s="146" t="s">
        <v>415</v>
      </c>
      <c r="B340" s="146" t="s">
        <v>33</v>
      </c>
      <c r="C340" s="146">
        <v>1187</v>
      </c>
      <c r="J340" s="146">
        <v>355</v>
      </c>
      <c r="K340" s="146">
        <v>384</v>
      </c>
      <c r="L340" s="146">
        <v>448</v>
      </c>
    </row>
    <row r="341" spans="1:17" x14ac:dyDescent="0.2">
      <c r="A341" s="146" t="s">
        <v>416</v>
      </c>
      <c r="B341" s="146" t="s">
        <v>34</v>
      </c>
      <c r="C341" s="146">
        <v>656</v>
      </c>
      <c r="J341" s="146">
        <v>229</v>
      </c>
      <c r="K341" s="146">
        <v>214</v>
      </c>
      <c r="L341" s="146">
        <v>213</v>
      </c>
    </row>
    <row r="342" spans="1:17" x14ac:dyDescent="0.2">
      <c r="A342" s="146" t="s">
        <v>417</v>
      </c>
      <c r="B342" s="146" t="s">
        <v>117</v>
      </c>
      <c r="C342" s="146">
        <v>615</v>
      </c>
      <c r="J342" s="146">
        <v>187</v>
      </c>
      <c r="K342" s="146">
        <v>229</v>
      </c>
      <c r="L342" s="146">
        <v>199</v>
      </c>
    </row>
    <row r="343" spans="1:17" x14ac:dyDescent="0.2">
      <c r="A343" s="146" t="s">
        <v>418</v>
      </c>
      <c r="B343" s="146" t="s">
        <v>3</v>
      </c>
      <c r="C343" s="146">
        <v>500</v>
      </c>
      <c r="J343" s="146">
        <v>172</v>
      </c>
      <c r="K343" s="146">
        <v>159</v>
      </c>
      <c r="L343" s="146">
        <v>169</v>
      </c>
    </row>
    <row r="344" spans="1:17" x14ac:dyDescent="0.2">
      <c r="A344" s="146" t="s">
        <v>419</v>
      </c>
      <c r="B344" s="146" t="s">
        <v>35</v>
      </c>
      <c r="C344" s="146">
        <v>751</v>
      </c>
      <c r="J344" s="146">
        <v>275</v>
      </c>
      <c r="K344" s="146">
        <v>240</v>
      </c>
      <c r="L344" s="146">
        <v>236</v>
      </c>
    </row>
    <row r="345" spans="1:17" x14ac:dyDescent="0.2">
      <c r="A345" s="146" t="s">
        <v>420</v>
      </c>
      <c r="B345" s="146" t="s">
        <v>523</v>
      </c>
      <c r="C345" s="146">
        <v>812</v>
      </c>
      <c r="J345" s="146">
        <v>265</v>
      </c>
      <c r="K345" s="146">
        <v>285</v>
      </c>
      <c r="L345" s="146">
        <v>262</v>
      </c>
    </row>
    <row r="346" spans="1:17" s="13" customFormat="1" x14ac:dyDescent="0.2">
      <c r="A346" s="146" t="s">
        <v>421</v>
      </c>
      <c r="B346" s="146" t="s">
        <v>36</v>
      </c>
      <c r="C346" s="146">
        <v>134</v>
      </c>
      <c r="D346" s="146"/>
      <c r="E346" s="146"/>
      <c r="F346" s="146"/>
      <c r="G346" s="146"/>
      <c r="H346" s="146"/>
      <c r="I346" s="146"/>
      <c r="J346" s="146"/>
      <c r="K346" s="146"/>
      <c r="L346" s="146">
        <v>134</v>
      </c>
      <c r="M346" s="146"/>
      <c r="N346" s="146"/>
      <c r="O346" s="146"/>
      <c r="P346" s="146"/>
      <c r="Q346" s="146"/>
    </row>
    <row r="347" spans="1:17" x14ac:dyDescent="0.2">
      <c r="A347" s="146" t="s">
        <v>422</v>
      </c>
      <c r="B347" s="146" t="s">
        <v>37</v>
      </c>
      <c r="C347" s="146">
        <v>943</v>
      </c>
      <c r="J347" s="146">
        <v>363</v>
      </c>
      <c r="K347" s="146">
        <v>294</v>
      </c>
      <c r="L347" s="146">
        <v>286</v>
      </c>
    </row>
    <row r="348" spans="1:17" x14ac:dyDescent="0.2">
      <c r="A348" s="146" t="s">
        <v>423</v>
      </c>
      <c r="B348" s="146" t="s">
        <v>38</v>
      </c>
      <c r="C348" s="146">
        <v>1472</v>
      </c>
      <c r="J348" s="146">
        <v>467</v>
      </c>
      <c r="K348" s="146">
        <v>494</v>
      </c>
      <c r="L348" s="146">
        <v>511</v>
      </c>
    </row>
    <row r="349" spans="1:17" x14ac:dyDescent="0.2">
      <c r="A349" s="146" t="s">
        <v>424</v>
      </c>
      <c r="B349" s="146" t="s">
        <v>54</v>
      </c>
      <c r="C349" s="146">
        <v>1017</v>
      </c>
      <c r="J349" s="146">
        <v>318</v>
      </c>
      <c r="K349" s="146">
        <v>354</v>
      </c>
      <c r="L349" s="146">
        <v>345</v>
      </c>
    </row>
    <row r="350" spans="1:17" x14ac:dyDescent="0.2">
      <c r="A350" s="146" t="s">
        <v>425</v>
      </c>
      <c r="B350" s="146" t="s">
        <v>39</v>
      </c>
      <c r="C350" s="146">
        <v>939</v>
      </c>
      <c r="J350" s="146">
        <v>334</v>
      </c>
      <c r="K350" s="146">
        <v>342</v>
      </c>
      <c r="L350" s="146">
        <v>263</v>
      </c>
    </row>
    <row r="351" spans="1:17" x14ac:dyDescent="0.2">
      <c r="A351" s="146" t="s">
        <v>426</v>
      </c>
      <c r="B351" s="146" t="s">
        <v>40</v>
      </c>
      <c r="C351" s="146">
        <v>765</v>
      </c>
      <c r="J351" s="146">
        <v>228</v>
      </c>
      <c r="K351" s="146">
        <v>286</v>
      </c>
      <c r="L351" s="146">
        <v>251</v>
      </c>
    </row>
    <row r="352" spans="1:17" x14ac:dyDescent="0.2">
      <c r="A352" s="146" t="s">
        <v>427</v>
      </c>
      <c r="B352" s="146" t="s">
        <v>118</v>
      </c>
      <c r="C352" s="146">
        <v>1131</v>
      </c>
      <c r="J352" s="146">
        <v>311</v>
      </c>
      <c r="K352" s="146">
        <v>393</v>
      </c>
      <c r="L352" s="146">
        <v>427</v>
      </c>
    </row>
    <row r="353" spans="1:12" x14ac:dyDescent="0.2">
      <c r="A353" s="146" t="s">
        <v>428</v>
      </c>
      <c r="B353" s="146" t="s">
        <v>41</v>
      </c>
      <c r="C353" s="146">
        <v>986</v>
      </c>
      <c r="J353" s="146">
        <v>304</v>
      </c>
      <c r="K353" s="146">
        <v>341</v>
      </c>
      <c r="L353" s="146">
        <v>341</v>
      </c>
    </row>
    <row r="354" spans="1:12" x14ac:dyDescent="0.2">
      <c r="A354" s="146" t="s">
        <v>429</v>
      </c>
      <c r="B354" s="146" t="s">
        <v>42</v>
      </c>
      <c r="C354" s="146">
        <v>1170</v>
      </c>
      <c r="J354" s="146">
        <v>288</v>
      </c>
      <c r="K354" s="146">
        <v>425</v>
      </c>
      <c r="L354" s="146">
        <v>457</v>
      </c>
    </row>
    <row r="355" spans="1:12" x14ac:dyDescent="0.2">
      <c r="A355" s="146" t="s">
        <v>430</v>
      </c>
      <c r="B355" s="146" t="s">
        <v>43</v>
      </c>
      <c r="C355" s="146">
        <v>1063</v>
      </c>
      <c r="J355" s="146">
        <v>325</v>
      </c>
      <c r="K355" s="146">
        <v>360</v>
      </c>
      <c r="L355" s="146">
        <v>378</v>
      </c>
    </row>
    <row r="356" spans="1:12" x14ac:dyDescent="0.2">
      <c r="A356" s="146" t="s">
        <v>431</v>
      </c>
      <c r="B356" s="146" t="s">
        <v>44</v>
      </c>
      <c r="C356" s="146">
        <v>85</v>
      </c>
      <c r="L356" s="146">
        <v>85</v>
      </c>
    </row>
    <row r="357" spans="1:12" x14ac:dyDescent="0.2">
      <c r="A357" s="146" t="s">
        <v>432</v>
      </c>
      <c r="B357" s="146" t="s">
        <v>45</v>
      </c>
      <c r="C357" s="146">
        <v>1103</v>
      </c>
      <c r="J357" s="146">
        <v>364</v>
      </c>
      <c r="K357" s="146">
        <v>344</v>
      </c>
      <c r="L357" s="146">
        <v>395</v>
      </c>
    </row>
    <row r="358" spans="1:12" x14ac:dyDescent="0.2">
      <c r="A358" s="146" t="s">
        <v>433</v>
      </c>
      <c r="B358" s="146" t="s">
        <v>119</v>
      </c>
      <c r="C358" s="146">
        <v>1767</v>
      </c>
      <c r="J358" s="146">
        <v>547</v>
      </c>
      <c r="K358" s="146">
        <v>597</v>
      </c>
      <c r="L358" s="146">
        <v>623</v>
      </c>
    </row>
    <row r="359" spans="1:12" x14ac:dyDescent="0.2">
      <c r="A359" s="146" t="s">
        <v>434</v>
      </c>
      <c r="B359" s="146" t="s">
        <v>46</v>
      </c>
      <c r="C359" s="146">
        <v>463</v>
      </c>
      <c r="J359" s="146">
        <v>134</v>
      </c>
      <c r="K359" s="146">
        <v>144</v>
      </c>
      <c r="L359" s="146">
        <v>185</v>
      </c>
    </row>
    <row r="360" spans="1:12" x14ac:dyDescent="0.2">
      <c r="A360" s="146" t="s">
        <v>435</v>
      </c>
      <c r="B360" s="146" t="s">
        <v>82</v>
      </c>
      <c r="C360" s="146">
        <v>1958</v>
      </c>
      <c r="J360" s="146">
        <v>567</v>
      </c>
      <c r="K360" s="146">
        <v>662</v>
      </c>
      <c r="L360" s="146">
        <v>729</v>
      </c>
    </row>
    <row r="361" spans="1:12" x14ac:dyDescent="0.2">
      <c r="A361" s="146" t="s">
        <v>436</v>
      </c>
      <c r="B361" s="146" t="s">
        <v>47</v>
      </c>
      <c r="C361" s="146">
        <v>563</v>
      </c>
      <c r="J361" s="146">
        <v>214</v>
      </c>
      <c r="K361" s="146">
        <v>174</v>
      </c>
      <c r="L361" s="146">
        <v>175</v>
      </c>
    </row>
    <row r="362" spans="1:12" x14ac:dyDescent="0.2">
      <c r="A362" s="146" t="s">
        <v>437</v>
      </c>
      <c r="B362" s="146" t="s">
        <v>48</v>
      </c>
      <c r="C362" s="146">
        <v>761</v>
      </c>
      <c r="J362" s="146">
        <v>220</v>
      </c>
      <c r="K362" s="146">
        <v>268</v>
      </c>
      <c r="L362" s="146">
        <v>273</v>
      </c>
    </row>
    <row r="363" spans="1:12" x14ac:dyDescent="0.2">
      <c r="A363" s="146" t="s">
        <v>438</v>
      </c>
      <c r="B363" s="146" t="s">
        <v>49</v>
      </c>
      <c r="C363" s="146">
        <v>1024</v>
      </c>
      <c r="J363" s="146">
        <v>321</v>
      </c>
      <c r="K363" s="146">
        <v>305</v>
      </c>
      <c r="L363" s="146">
        <v>398</v>
      </c>
    </row>
    <row r="364" spans="1:12" x14ac:dyDescent="0.2">
      <c r="A364" s="146" t="s">
        <v>439</v>
      </c>
      <c r="B364" s="146" t="s">
        <v>50</v>
      </c>
      <c r="C364" s="146">
        <v>1107</v>
      </c>
      <c r="J364" s="146">
        <v>350</v>
      </c>
      <c r="K364" s="146">
        <v>371</v>
      </c>
      <c r="L364" s="146">
        <v>386</v>
      </c>
    </row>
    <row r="365" spans="1:12" x14ac:dyDescent="0.2">
      <c r="A365" s="146" t="s">
        <v>440</v>
      </c>
      <c r="B365" s="146" t="s">
        <v>51</v>
      </c>
      <c r="C365" s="146">
        <v>1430</v>
      </c>
      <c r="J365" s="146">
        <v>535</v>
      </c>
      <c r="K365" s="146">
        <v>425</v>
      </c>
      <c r="L365" s="146">
        <v>470</v>
      </c>
    </row>
    <row r="366" spans="1:12" x14ac:dyDescent="0.2">
      <c r="A366" s="146" t="s">
        <v>441</v>
      </c>
      <c r="B366" s="146" t="s">
        <v>120</v>
      </c>
      <c r="C366" s="146">
        <v>975</v>
      </c>
      <c r="J366" s="146">
        <v>302</v>
      </c>
      <c r="K366" s="146">
        <v>348</v>
      </c>
      <c r="L366" s="146">
        <v>325</v>
      </c>
    </row>
    <row r="367" spans="1:12" x14ac:dyDescent="0.2">
      <c r="A367" s="146" t="s">
        <v>442</v>
      </c>
      <c r="B367" s="146" t="s">
        <v>13</v>
      </c>
      <c r="C367" s="146">
        <v>1135</v>
      </c>
      <c r="J367" s="146">
        <v>414</v>
      </c>
      <c r="K367" s="146">
        <v>391</v>
      </c>
      <c r="L367" s="146">
        <v>330</v>
      </c>
    </row>
    <row r="368" spans="1:12" x14ac:dyDescent="0.2">
      <c r="A368" s="146" t="s">
        <v>443</v>
      </c>
      <c r="B368" s="146" t="s">
        <v>608</v>
      </c>
      <c r="C368" s="146">
        <v>1085</v>
      </c>
      <c r="J368" s="146">
        <v>318</v>
      </c>
      <c r="K368" s="146">
        <v>368</v>
      </c>
      <c r="L368" s="146">
        <v>399</v>
      </c>
    </row>
    <row r="369" spans="1:16" x14ac:dyDescent="0.2">
      <c r="A369" s="146" t="s">
        <v>444</v>
      </c>
      <c r="B369" s="146" t="s">
        <v>52</v>
      </c>
      <c r="C369" s="146">
        <v>917</v>
      </c>
      <c r="J369" s="146">
        <v>276</v>
      </c>
      <c r="K369" s="146">
        <v>318</v>
      </c>
      <c r="L369" s="146">
        <v>323</v>
      </c>
    </row>
    <row r="370" spans="1:16" x14ac:dyDescent="0.2">
      <c r="A370" s="146" t="s">
        <v>990</v>
      </c>
      <c r="B370" s="146" t="s">
        <v>991</v>
      </c>
      <c r="C370" s="146">
        <v>10</v>
      </c>
      <c r="J370" s="146">
        <v>1</v>
      </c>
      <c r="K370" s="146">
        <v>1</v>
      </c>
      <c r="L370" s="146">
        <v>2</v>
      </c>
      <c r="M370" s="146">
        <v>1</v>
      </c>
      <c r="N370" s="146">
        <v>1</v>
      </c>
      <c r="O370" s="146">
        <v>2</v>
      </c>
      <c r="P370" s="146">
        <v>2</v>
      </c>
    </row>
    <row r="371" spans="1:16" x14ac:dyDescent="0.2">
      <c r="A371" s="146" t="s">
        <v>607</v>
      </c>
      <c r="B371" s="146" t="s">
        <v>992</v>
      </c>
      <c r="C371" s="146">
        <v>208</v>
      </c>
      <c r="D371" s="146">
        <v>11</v>
      </c>
      <c r="E371" s="146">
        <v>14</v>
      </c>
      <c r="F371" s="146">
        <v>15</v>
      </c>
      <c r="G371" s="146">
        <v>13</v>
      </c>
      <c r="H371" s="146">
        <v>22</v>
      </c>
      <c r="I371" s="146">
        <v>17</v>
      </c>
      <c r="J371" s="146">
        <v>21</v>
      </c>
      <c r="K371" s="146">
        <v>17</v>
      </c>
      <c r="L371" s="146">
        <v>21</v>
      </c>
      <c r="M371" s="146">
        <v>13</v>
      </c>
      <c r="N371" s="146">
        <v>14</v>
      </c>
      <c r="O371" s="146">
        <v>16</v>
      </c>
      <c r="P371" s="146">
        <v>14</v>
      </c>
    </row>
    <row r="372" spans="1:16" x14ac:dyDescent="0.2">
      <c r="A372" s="146" t="s">
        <v>445</v>
      </c>
      <c r="B372" s="146" t="s">
        <v>818</v>
      </c>
      <c r="C372" s="146">
        <v>398</v>
      </c>
      <c r="M372" s="146">
        <v>101</v>
      </c>
      <c r="N372" s="146">
        <v>92</v>
      </c>
      <c r="O372" s="146">
        <v>100</v>
      </c>
      <c r="P372" s="146">
        <v>105</v>
      </c>
    </row>
    <row r="373" spans="1:16" x14ac:dyDescent="0.2">
      <c r="A373" s="146" t="s">
        <v>446</v>
      </c>
      <c r="B373" s="146" t="s">
        <v>605</v>
      </c>
      <c r="C373" s="146">
        <v>329</v>
      </c>
      <c r="M373" s="146">
        <v>75</v>
      </c>
      <c r="N373" s="146">
        <v>114</v>
      </c>
      <c r="O373" s="146">
        <v>92</v>
      </c>
      <c r="P373" s="146">
        <v>48</v>
      </c>
    </row>
    <row r="374" spans="1:16" x14ac:dyDescent="0.2">
      <c r="A374" s="146" t="s">
        <v>447</v>
      </c>
      <c r="B374" s="146" t="s">
        <v>604</v>
      </c>
      <c r="C374" s="146">
        <v>2070</v>
      </c>
      <c r="M374" s="146">
        <v>540</v>
      </c>
      <c r="N374" s="146">
        <v>519</v>
      </c>
      <c r="O374" s="146">
        <v>515</v>
      </c>
      <c r="P374" s="146">
        <v>496</v>
      </c>
    </row>
    <row r="375" spans="1:16" x14ac:dyDescent="0.2">
      <c r="A375" s="146" t="s">
        <v>448</v>
      </c>
      <c r="B375" s="146" t="s">
        <v>534</v>
      </c>
      <c r="C375" s="146">
        <v>241</v>
      </c>
      <c r="M375" s="146">
        <v>96</v>
      </c>
      <c r="N375" s="146">
        <v>93</v>
      </c>
      <c r="O375" s="146">
        <v>52</v>
      </c>
    </row>
    <row r="376" spans="1:16" x14ac:dyDescent="0.2">
      <c r="A376" s="146" t="s">
        <v>449</v>
      </c>
      <c r="B376" s="146" t="s">
        <v>944</v>
      </c>
      <c r="C376" s="146">
        <v>310</v>
      </c>
      <c r="M376" s="146">
        <v>20</v>
      </c>
      <c r="N376" s="146">
        <v>65</v>
      </c>
      <c r="O376" s="146">
        <v>107</v>
      </c>
      <c r="P376" s="146">
        <v>118</v>
      </c>
    </row>
    <row r="377" spans="1:16" x14ac:dyDescent="0.2">
      <c r="A377" s="146" t="s">
        <v>945</v>
      </c>
      <c r="B377" s="146" t="s">
        <v>946</v>
      </c>
      <c r="C377" s="146">
        <v>283</v>
      </c>
      <c r="M377" s="146">
        <v>120</v>
      </c>
      <c r="N377" s="146">
        <v>80</v>
      </c>
      <c r="O377" s="146">
        <v>72</v>
      </c>
      <c r="P377" s="146">
        <v>11</v>
      </c>
    </row>
    <row r="378" spans="1:16" x14ac:dyDescent="0.2">
      <c r="A378" s="146" t="s">
        <v>450</v>
      </c>
      <c r="B378" s="146" t="s">
        <v>603</v>
      </c>
      <c r="C378" s="146">
        <v>1018</v>
      </c>
      <c r="M378" s="146">
        <v>301</v>
      </c>
      <c r="N378" s="146">
        <v>278</v>
      </c>
      <c r="O378" s="146">
        <v>265</v>
      </c>
      <c r="P378" s="146">
        <v>174</v>
      </c>
    </row>
    <row r="379" spans="1:16" x14ac:dyDescent="0.2">
      <c r="A379" s="146" t="s">
        <v>451</v>
      </c>
      <c r="B379" s="146" t="s">
        <v>55</v>
      </c>
      <c r="C379" s="146">
        <v>1398</v>
      </c>
      <c r="M379" s="146">
        <v>436</v>
      </c>
      <c r="N379" s="146">
        <v>363</v>
      </c>
      <c r="O379" s="146">
        <v>341</v>
      </c>
      <c r="P379" s="146">
        <v>258</v>
      </c>
    </row>
    <row r="380" spans="1:16" x14ac:dyDescent="0.2">
      <c r="A380" s="146" t="s">
        <v>452</v>
      </c>
      <c r="B380" s="146" t="s">
        <v>56</v>
      </c>
      <c r="C380" s="146">
        <v>343</v>
      </c>
      <c r="M380" s="146">
        <v>78</v>
      </c>
      <c r="N380" s="146">
        <v>73</v>
      </c>
      <c r="O380" s="146">
        <v>98</v>
      </c>
      <c r="P380" s="146">
        <v>94</v>
      </c>
    </row>
    <row r="381" spans="1:16" x14ac:dyDescent="0.2">
      <c r="A381" s="146" t="s">
        <v>602</v>
      </c>
      <c r="B381" s="146" t="s">
        <v>601</v>
      </c>
      <c r="C381" s="146">
        <v>26</v>
      </c>
      <c r="M381" s="146">
        <v>26</v>
      </c>
    </row>
    <row r="382" spans="1:16" x14ac:dyDescent="0.2">
      <c r="A382" s="146" t="s">
        <v>895</v>
      </c>
      <c r="B382" s="146" t="s">
        <v>947</v>
      </c>
      <c r="C382" s="146">
        <v>18</v>
      </c>
      <c r="M382" s="146">
        <v>18</v>
      </c>
    </row>
    <row r="383" spans="1:16" x14ac:dyDescent="0.2">
      <c r="A383" s="146" t="s">
        <v>600</v>
      </c>
      <c r="B383" s="146" t="s">
        <v>554</v>
      </c>
      <c r="C383" s="146">
        <v>1798</v>
      </c>
      <c r="M383" s="146">
        <v>455</v>
      </c>
      <c r="N383" s="146">
        <v>528</v>
      </c>
      <c r="O383" s="146">
        <v>433</v>
      </c>
      <c r="P383" s="146">
        <v>382</v>
      </c>
    </row>
    <row r="384" spans="1:16" x14ac:dyDescent="0.2">
      <c r="A384" s="146" t="s">
        <v>1467</v>
      </c>
      <c r="B384" s="146" t="s">
        <v>1468</v>
      </c>
      <c r="C384" s="146">
        <v>132</v>
      </c>
      <c r="O384" s="146">
        <v>6</v>
      </c>
      <c r="P384" s="146">
        <v>126</v>
      </c>
    </row>
    <row r="385" spans="1:16" x14ac:dyDescent="0.2">
      <c r="A385" s="146" t="s">
        <v>993</v>
      </c>
      <c r="B385" s="146" t="s">
        <v>994</v>
      </c>
      <c r="C385" s="146">
        <v>88</v>
      </c>
      <c r="M385" s="146">
        <v>88</v>
      </c>
    </row>
    <row r="386" spans="1:16" x14ac:dyDescent="0.2">
      <c r="A386" s="146" t="s">
        <v>948</v>
      </c>
      <c r="B386" s="146" t="s">
        <v>949</v>
      </c>
      <c r="C386" s="146">
        <v>206</v>
      </c>
      <c r="M386" s="146">
        <v>111</v>
      </c>
      <c r="N386" s="146">
        <v>64</v>
      </c>
      <c r="O386" s="146">
        <v>31</v>
      </c>
    </row>
    <row r="387" spans="1:16" x14ac:dyDescent="0.2">
      <c r="A387" s="146" t="s">
        <v>599</v>
      </c>
      <c r="B387" s="146" t="s">
        <v>526</v>
      </c>
      <c r="C387" s="146">
        <v>355</v>
      </c>
      <c r="M387" s="146">
        <v>107</v>
      </c>
      <c r="N387" s="146">
        <v>67</v>
      </c>
      <c r="O387" s="146">
        <v>90</v>
      </c>
      <c r="P387" s="146">
        <v>91</v>
      </c>
    </row>
    <row r="388" spans="1:16" x14ac:dyDescent="0.2">
      <c r="A388" s="146" t="s">
        <v>896</v>
      </c>
      <c r="B388" s="146" t="s">
        <v>897</v>
      </c>
      <c r="C388" s="146">
        <v>70</v>
      </c>
      <c r="M388" s="146">
        <v>23</v>
      </c>
      <c r="N388" s="146">
        <v>21</v>
      </c>
      <c r="O388" s="146">
        <v>18</v>
      </c>
      <c r="P388" s="146">
        <v>8</v>
      </c>
    </row>
    <row r="389" spans="1:16" x14ac:dyDescent="0.2">
      <c r="A389" s="146" t="s">
        <v>453</v>
      </c>
      <c r="B389" s="146" t="s">
        <v>598</v>
      </c>
      <c r="C389" s="146">
        <v>58</v>
      </c>
      <c r="M389" s="146">
        <v>24</v>
      </c>
      <c r="N389" s="146">
        <v>15</v>
      </c>
      <c r="O389" s="146">
        <v>8</v>
      </c>
      <c r="P389" s="146">
        <v>11</v>
      </c>
    </row>
    <row r="390" spans="1:16" x14ac:dyDescent="0.2">
      <c r="A390" s="146" t="s">
        <v>454</v>
      </c>
      <c r="B390" s="146" t="s">
        <v>898</v>
      </c>
      <c r="C390" s="146">
        <v>352</v>
      </c>
      <c r="M390" s="146">
        <v>118</v>
      </c>
      <c r="N390" s="146">
        <v>70</v>
      </c>
      <c r="O390" s="146">
        <v>96</v>
      </c>
      <c r="P390" s="146">
        <v>68</v>
      </c>
    </row>
    <row r="391" spans="1:16" x14ac:dyDescent="0.2">
      <c r="A391" s="146" t="s">
        <v>597</v>
      </c>
      <c r="B391" s="146" t="s">
        <v>899</v>
      </c>
      <c r="C391" s="146">
        <v>32</v>
      </c>
      <c r="M391" s="146">
        <v>7</v>
      </c>
      <c r="N391" s="146">
        <v>25</v>
      </c>
    </row>
    <row r="392" spans="1:16" x14ac:dyDescent="0.2">
      <c r="A392" s="146" t="s">
        <v>596</v>
      </c>
      <c r="B392" s="146" t="s">
        <v>595</v>
      </c>
      <c r="C392" s="146">
        <v>116</v>
      </c>
      <c r="O392" s="146">
        <v>63</v>
      </c>
      <c r="P392" s="146">
        <v>53</v>
      </c>
    </row>
    <row r="393" spans="1:16" x14ac:dyDescent="0.2">
      <c r="A393" s="146" t="s">
        <v>455</v>
      </c>
      <c r="B393" s="146" t="s">
        <v>594</v>
      </c>
      <c r="C393" s="146">
        <v>348</v>
      </c>
      <c r="M393" s="146">
        <v>108</v>
      </c>
      <c r="N393" s="146">
        <v>67</v>
      </c>
      <c r="O393" s="146">
        <v>85</v>
      </c>
      <c r="P393" s="146">
        <v>88</v>
      </c>
    </row>
    <row r="394" spans="1:16" x14ac:dyDescent="0.2">
      <c r="A394" s="146" t="s">
        <v>593</v>
      </c>
      <c r="B394" s="146" t="s">
        <v>510</v>
      </c>
      <c r="C394" s="146">
        <v>1748</v>
      </c>
      <c r="M394" s="146">
        <v>377</v>
      </c>
      <c r="N394" s="146">
        <v>436</v>
      </c>
      <c r="O394" s="146">
        <v>487</v>
      </c>
      <c r="P394" s="146">
        <v>448</v>
      </c>
    </row>
    <row r="395" spans="1:16" x14ac:dyDescent="0.2">
      <c r="A395" s="146" t="s">
        <v>456</v>
      </c>
      <c r="B395" s="146" t="s">
        <v>555</v>
      </c>
      <c r="C395" s="146">
        <v>2155</v>
      </c>
      <c r="M395" s="146">
        <v>536</v>
      </c>
      <c r="N395" s="146">
        <v>630</v>
      </c>
      <c r="O395" s="146">
        <v>493</v>
      </c>
      <c r="P395" s="146">
        <v>496</v>
      </c>
    </row>
    <row r="396" spans="1:16" x14ac:dyDescent="0.2">
      <c r="A396" s="146" t="s">
        <v>834</v>
      </c>
      <c r="B396" s="146" t="s">
        <v>835</v>
      </c>
      <c r="C396" s="146">
        <v>1131</v>
      </c>
      <c r="M396" s="146">
        <v>357</v>
      </c>
      <c r="N396" s="146">
        <v>315</v>
      </c>
      <c r="O396" s="146">
        <v>268</v>
      </c>
      <c r="P396" s="146">
        <v>191</v>
      </c>
    </row>
    <row r="397" spans="1:16" x14ac:dyDescent="0.2">
      <c r="A397" s="146" t="s">
        <v>457</v>
      </c>
      <c r="B397" s="146" t="s">
        <v>122</v>
      </c>
      <c r="C397" s="146">
        <v>3401</v>
      </c>
      <c r="M397" s="146">
        <v>962</v>
      </c>
      <c r="N397" s="146">
        <v>927</v>
      </c>
      <c r="O397" s="146">
        <v>796</v>
      </c>
      <c r="P397" s="146">
        <v>716</v>
      </c>
    </row>
    <row r="398" spans="1:16" x14ac:dyDescent="0.2">
      <c r="A398" s="146" t="s">
        <v>592</v>
      </c>
      <c r="B398" s="146" t="s">
        <v>543</v>
      </c>
      <c r="C398" s="146">
        <v>412</v>
      </c>
      <c r="M398" s="146">
        <v>147</v>
      </c>
      <c r="N398" s="146">
        <v>119</v>
      </c>
      <c r="O398" s="146">
        <v>99</v>
      </c>
      <c r="P398" s="146">
        <v>47</v>
      </c>
    </row>
    <row r="399" spans="1:16" x14ac:dyDescent="0.2">
      <c r="A399" s="146" t="s">
        <v>1469</v>
      </c>
      <c r="B399" s="146" t="s">
        <v>1470</v>
      </c>
      <c r="C399" s="146">
        <v>1</v>
      </c>
      <c r="N399" s="146">
        <v>1</v>
      </c>
    </row>
    <row r="400" spans="1:16" x14ac:dyDescent="0.2">
      <c r="A400" s="146" t="s">
        <v>458</v>
      </c>
      <c r="B400" s="146" t="s">
        <v>591</v>
      </c>
      <c r="C400" s="146">
        <v>399</v>
      </c>
      <c r="J400" s="146">
        <v>87</v>
      </c>
      <c r="K400" s="146">
        <v>79</v>
      </c>
      <c r="L400" s="146">
        <v>77</v>
      </c>
      <c r="M400" s="146">
        <v>51</v>
      </c>
      <c r="N400" s="146">
        <v>43</v>
      </c>
      <c r="O400" s="146">
        <v>32</v>
      </c>
      <c r="P400" s="146">
        <v>30</v>
      </c>
    </row>
    <row r="401" spans="1:16" x14ac:dyDescent="0.2">
      <c r="A401" s="146" t="s">
        <v>459</v>
      </c>
      <c r="B401" s="146" t="s">
        <v>590</v>
      </c>
      <c r="C401" s="146">
        <v>220</v>
      </c>
      <c r="J401" s="146">
        <v>69</v>
      </c>
      <c r="K401" s="146">
        <v>53</v>
      </c>
      <c r="M401" s="146">
        <v>28</v>
      </c>
      <c r="N401" s="146">
        <v>28</v>
      </c>
      <c r="O401" s="146">
        <v>22</v>
      </c>
      <c r="P401" s="146">
        <v>20</v>
      </c>
    </row>
    <row r="402" spans="1:16" x14ac:dyDescent="0.2">
      <c r="A402" s="146" t="s">
        <v>589</v>
      </c>
      <c r="B402" s="146" t="s">
        <v>538</v>
      </c>
      <c r="C402" s="146">
        <v>209</v>
      </c>
      <c r="M402" s="146">
        <v>80</v>
      </c>
      <c r="N402" s="146">
        <v>57</v>
      </c>
      <c r="O402" s="146">
        <v>40</v>
      </c>
      <c r="P402" s="146">
        <v>32</v>
      </c>
    </row>
    <row r="403" spans="1:16" x14ac:dyDescent="0.2">
      <c r="A403" s="146" t="s">
        <v>588</v>
      </c>
      <c r="B403" s="146" t="s">
        <v>537</v>
      </c>
      <c r="C403" s="146">
        <v>698</v>
      </c>
      <c r="J403" s="146">
        <v>120</v>
      </c>
      <c r="K403" s="146">
        <v>122</v>
      </c>
      <c r="L403" s="146">
        <v>137</v>
      </c>
      <c r="M403" s="146">
        <v>102</v>
      </c>
      <c r="N403" s="146">
        <v>91</v>
      </c>
      <c r="O403" s="146">
        <v>58</v>
      </c>
      <c r="P403" s="146">
        <v>68</v>
      </c>
    </row>
    <row r="404" spans="1:16" x14ac:dyDescent="0.2">
      <c r="A404" s="146" t="s">
        <v>950</v>
      </c>
      <c r="B404" s="146" t="s">
        <v>951</v>
      </c>
      <c r="C404" s="146">
        <v>355</v>
      </c>
      <c r="M404" s="146">
        <v>182</v>
      </c>
      <c r="N404" s="146">
        <v>117</v>
      </c>
      <c r="O404" s="146">
        <v>56</v>
      </c>
    </row>
    <row r="405" spans="1:16" x14ac:dyDescent="0.2">
      <c r="A405" s="146" t="s">
        <v>587</v>
      </c>
      <c r="B405" s="146" t="s">
        <v>586</v>
      </c>
      <c r="C405" s="146">
        <v>112</v>
      </c>
      <c r="O405" s="146">
        <v>64</v>
      </c>
      <c r="P405" s="146">
        <v>48</v>
      </c>
    </row>
    <row r="406" spans="1:16" x14ac:dyDescent="0.2">
      <c r="A406" s="146" t="s">
        <v>585</v>
      </c>
      <c r="B406" s="146" t="s">
        <v>535</v>
      </c>
      <c r="C406" s="146">
        <v>414</v>
      </c>
      <c r="M406" s="146">
        <v>17</v>
      </c>
      <c r="N406" s="146">
        <v>65</v>
      </c>
      <c r="O406" s="146">
        <v>123</v>
      </c>
      <c r="P406" s="146">
        <v>209</v>
      </c>
    </row>
    <row r="407" spans="1:16" x14ac:dyDescent="0.2">
      <c r="A407" s="146" t="s">
        <v>584</v>
      </c>
      <c r="B407" s="146" t="s">
        <v>536</v>
      </c>
      <c r="C407" s="146">
        <v>428</v>
      </c>
      <c r="M407" s="146">
        <v>64</v>
      </c>
      <c r="N407" s="146">
        <v>96</v>
      </c>
      <c r="O407" s="146">
        <v>116</v>
      </c>
      <c r="P407" s="146">
        <v>152</v>
      </c>
    </row>
    <row r="408" spans="1:16" x14ac:dyDescent="0.2">
      <c r="A408" s="146" t="s">
        <v>952</v>
      </c>
      <c r="B408" s="146" t="s">
        <v>953</v>
      </c>
      <c r="C408" s="146">
        <v>110</v>
      </c>
      <c r="M408" s="146">
        <v>64</v>
      </c>
      <c r="N408" s="146">
        <v>46</v>
      </c>
    </row>
    <row r="409" spans="1:16" x14ac:dyDescent="0.2">
      <c r="A409" s="146" t="s">
        <v>900</v>
      </c>
      <c r="B409" s="146" t="s">
        <v>901</v>
      </c>
      <c r="C409" s="146">
        <v>364</v>
      </c>
      <c r="M409" s="146">
        <v>36</v>
      </c>
      <c r="N409" s="146">
        <v>92</v>
      </c>
      <c r="O409" s="146">
        <v>121</v>
      </c>
      <c r="P409" s="146">
        <v>115</v>
      </c>
    </row>
    <row r="410" spans="1:16" x14ac:dyDescent="0.2">
      <c r="A410" s="146" t="s">
        <v>902</v>
      </c>
      <c r="B410" s="146" t="s">
        <v>903</v>
      </c>
      <c r="C410" s="146">
        <v>328</v>
      </c>
      <c r="M410" s="146">
        <v>32</v>
      </c>
      <c r="N410" s="146">
        <v>61</v>
      </c>
      <c r="O410" s="146">
        <v>94</v>
      </c>
      <c r="P410" s="146">
        <v>141</v>
      </c>
    </row>
    <row r="411" spans="1:16" x14ac:dyDescent="0.2">
      <c r="A411" s="146" t="s">
        <v>904</v>
      </c>
      <c r="B411" s="146" t="s">
        <v>905</v>
      </c>
      <c r="C411" s="146">
        <v>291</v>
      </c>
      <c r="M411" s="146">
        <v>29</v>
      </c>
      <c r="N411" s="146">
        <v>79</v>
      </c>
      <c r="O411" s="146">
        <v>104</v>
      </c>
      <c r="P411" s="146">
        <v>79</v>
      </c>
    </row>
    <row r="412" spans="1:16" x14ac:dyDescent="0.2">
      <c r="A412" s="146" t="s">
        <v>954</v>
      </c>
      <c r="B412" s="146" t="s">
        <v>955</v>
      </c>
      <c r="C412" s="146">
        <v>121</v>
      </c>
      <c r="M412" s="146">
        <v>54</v>
      </c>
      <c r="N412" s="146">
        <v>67</v>
      </c>
    </row>
    <row r="413" spans="1:16" x14ac:dyDescent="0.2">
      <c r="A413" s="146" t="s">
        <v>460</v>
      </c>
      <c r="B413" s="146" t="s">
        <v>57</v>
      </c>
      <c r="C413" s="146">
        <v>3329</v>
      </c>
      <c r="M413" s="146">
        <v>831</v>
      </c>
      <c r="N413" s="146">
        <v>855</v>
      </c>
      <c r="O413" s="146">
        <v>855</v>
      </c>
      <c r="P413" s="146">
        <v>788</v>
      </c>
    </row>
    <row r="414" spans="1:16" x14ac:dyDescent="0.2">
      <c r="A414" s="146" t="s">
        <v>956</v>
      </c>
      <c r="B414" s="146" t="s">
        <v>957</v>
      </c>
      <c r="C414" s="146">
        <v>86</v>
      </c>
      <c r="M414" s="146">
        <v>59</v>
      </c>
      <c r="N414" s="146">
        <v>27</v>
      </c>
    </row>
    <row r="415" spans="1:16" x14ac:dyDescent="0.2">
      <c r="A415" s="146" t="s">
        <v>461</v>
      </c>
      <c r="B415" s="146" t="s">
        <v>583</v>
      </c>
      <c r="C415" s="146">
        <v>525</v>
      </c>
      <c r="M415" s="146">
        <v>138</v>
      </c>
      <c r="N415" s="146">
        <v>135</v>
      </c>
      <c r="O415" s="146">
        <v>124</v>
      </c>
      <c r="P415" s="146">
        <v>128</v>
      </c>
    </row>
    <row r="416" spans="1:16" x14ac:dyDescent="0.2">
      <c r="A416" s="146" t="s">
        <v>968</v>
      </c>
      <c r="B416" s="146" t="s">
        <v>995</v>
      </c>
      <c r="C416" s="146">
        <v>201</v>
      </c>
      <c r="M416" s="146">
        <v>134</v>
      </c>
      <c r="N416" s="146">
        <v>67</v>
      </c>
    </row>
    <row r="417" spans="1:16" x14ac:dyDescent="0.2">
      <c r="A417" s="146" t="s">
        <v>582</v>
      </c>
      <c r="B417" s="146" t="s">
        <v>581</v>
      </c>
      <c r="C417" s="146">
        <v>240</v>
      </c>
      <c r="O417" s="146">
        <v>132</v>
      </c>
      <c r="P417" s="146">
        <v>108</v>
      </c>
    </row>
    <row r="418" spans="1:16" x14ac:dyDescent="0.2">
      <c r="A418" s="146" t="s">
        <v>462</v>
      </c>
      <c r="B418" s="146" t="s">
        <v>14</v>
      </c>
      <c r="C418" s="146">
        <v>3185</v>
      </c>
      <c r="M418" s="146">
        <v>878</v>
      </c>
      <c r="N418" s="146">
        <v>776</v>
      </c>
      <c r="O418" s="146">
        <v>754</v>
      </c>
      <c r="P418" s="146">
        <v>777</v>
      </c>
    </row>
    <row r="419" spans="1:16" x14ac:dyDescent="0.2">
      <c r="A419" s="146" t="s">
        <v>463</v>
      </c>
      <c r="B419" s="146" t="s">
        <v>580</v>
      </c>
      <c r="C419" s="146">
        <v>2807</v>
      </c>
      <c r="M419" s="146">
        <v>623</v>
      </c>
      <c r="N419" s="146">
        <v>705</v>
      </c>
      <c r="O419" s="146">
        <v>730</v>
      </c>
      <c r="P419" s="146">
        <v>749</v>
      </c>
    </row>
    <row r="420" spans="1:16" x14ac:dyDescent="0.2">
      <c r="A420" s="146" t="s">
        <v>464</v>
      </c>
      <c r="B420" s="146" t="s">
        <v>579</v>
      </c>
      <c r="C420" s="146">
        <v>4187</v>
      </c>
      <c r="M420" s="146">
        <v>1064</v>
      </c>
      <c r="N420" s="146">
        <v>1068</v>
      </c>
      <c r="O420" s="146">
        <v>1028</v>
      </c>
      <c r="P420" s="146">
        <v>1027</v>
      </c>
    </row>
    <row r="421" spans="1:16" x14ac:dyDescent="0.2">
      <c r="A421" s="146" t="s">
        <v>465</v>
      </c>
      <c r="B421" s="146" t="s">
        <v>578</v>
      </c>
      <c r="C421" s="146">
        <v>1621</v>
      </c>
      <c r="M421" s="146">
        <v>458</v>
      </c>
      <c r="N421" s="146">
        <v>434</v>
      </c>
      <c r="O421" s="146">
        <v>402</v>
      </c>
      <c r="P421" s="146">
        <v>327</v>
      </c>
    </row>
    <row r="422" spans="1:16" x14ac:dyDescent="0.2">
      <c r="A422" s="146" t="s">
        <v>466</v>
      </c>
      <c r="B422" s="146" t="s">
        <v>577</v>
      </c>
      <c r="C422" s="146">
        <v>2695</v>
      </c>
      <c r="M422" s="146">
        <v>774</v>
      </c>
      <c r="N422" s="146">
        <v>688</v>
      </c>
      <c r="O422" s="146">
        <v>644</v>
      </c>
      <c r="P422" s="146">
        <v>589</v>
      </c>
    </row>
    <row r="423" spans="1:16" x14ac:dyDescent="0.2">
      <c r="A423" s="146" t="s">
        <v>467</v>
      </c>
      <c r="B423" s="146" t="s">
        <v>58</v>
      </c>
      <c r="C423" s="146">
        <v>1657</v>
      </c>
      <c r="M423" s="146">
        <v>459</v>
      </c>
      <c r="N423" s="146">
        <v>405</v>
      </c>
      <c r="O423" s="146">
        <v>406</v>
      </c>
      <c r="P423" s="146">
        <v>387</v>
      </c>
    </row>
    <row r="424" spans="1:16" x14ac:dyDescent="0.2">
      <c r="A424" s="146" t="s">
        <v>468</v>
      </c>
      <c r="B424" s="146" t="s">
        <v>123</v>
      </c>
      <c r="C424" s="146">
        <v>1722</v>
      </c>
      <c r="M424" s="146">
        <v>431</v>
      </c>
      <c r="N424" s="146">
        <v>416</v>
      </c>
      <c r="O424" s="146">
        <v>443</v>
      </c>
      <c r="P424" s="146">
        <v>432</v>
      </c>
    </row>
    <row r="425" spans="1:16" x14ac:dyDescent="0.2">
      <c r="A425" s="146" t="s">
        <v>469</v>
      </c>
      <c r="B425" s="146" t="s">
        <v>996</v>
      </c>
      <c r="C425" s="146">
        <v>843</v>
      </c>
      <c r="L425" s="146">
        <v>108</v>
      </c>
      <c r="M425" s="146">
        <v>269</v>
      </c>
      <c r="N425" s="146">
        <v>207</v>
      </c>
      <c r="O425" s="146">
        <v>127</v>
      </c>
      <c r="P425" s="146">
        <v>132</v>
      </c>
    </row>
    <row r="426" spans="1:16" x14ac:dyDescent="0.2">
      <c r="A426" s="146" t="s">
        <v>836</v>
      </c>
      <c r="B426" s="146" t="s">
        <v>837</v>
      </c>
      <c r="C426" s="146">
        <v>474</v>
      </c>
      <c r="M426" s="146">
        <v>118</v>
      </c>
      <c r="N426" s="146">
        <v>146</v>
      </c>
      <c r="O426" s="146">
        <v>136</v>
      </c>
      <c r="P426" s="146">
        <v>74</v>
      </c>
    </row>
    <row r="427" spans="1:16" x14ac:dyDescent="0.2">
      <c r="A427" s="146" t="s">
        <v>470</v>
      </c>
      <c r="B427" s="146" t="s">
        <v>576</v>
      </c>
      <c r="C427" s="146">
        <v>3042</v>
      </c>
      <c r="M427" s="146">
        <v>832</v>
      </c>
      <c r="N427" s="146">
        <v>822</v>
      </c>
      <c r="O427" s="146">
        <v>750</v>
      </c>
      <c r="P427" s="146">
        <v>638</v>
      </c>
    </row>
    <row r="428" spans="1:16" x14ac:dyDescent="0.2">
      <c r="A428" s="146" t="s">
        <v>471</v>
      </c>
      <c r="B428" s="146" t="s">
        <v>59</v>
      </c>
      <c r="C428" s="146">
        <v>2450</v>
      </c>
      <c r="M428" s="146">
        <v>591</v>
      </c>
      <c r="N428" s="146">
        <v>660</v>
      </c>
      <c r="O428" s="146">
        <v>613</v>
      </c>
      <c r="P428" s="146">
        <v>586</v>
      </c>
    </row>
    <row r="429" spans="1:16" x14ac:dyDescent="0.2">
      <c r="A429" s="146" t="s">
        <v>472</v>
      </c>
      <c r="B429" s="146" t="s">
        <v>124</v>
      </c>
      <c r="C429" s="146">
        <v>1725</v>
      </c>
      <c r="M429" s="146">
        <v>430</v>
      </c>
      <c r="N429" s="146">
        <v>422</v>
      </c>
      <c r="O429" s="146">
        <v>443</v>
      </c>
      <c r="P429" s="146">
        <v>430</v>
      </c>
    </row>
    <row r="430" spans="1:16" x14ac:dyDescent="0.2">
      <c r="A430" s="146" t="s">
        <v>473</v>
      </c>
      <c r="B430" s="146" t="s">
        <v>575</v>
      </c>
      <c r="C430" s="146">
        <v>2086</v>
      </c>
      <c r="M430" s="146">
        <v>512</v>
      </c>
      <c r="N430" s="146">
        <v>504</v>
      </c>
      <c r="O430" s="146">
        <v>542</v>
      </c>
      <c r="P430" s="146">
        <v>528</v>
      </c>
    </row>
    <row r="431" spans="1:16" x14ac:dyDescent="0.2">
      <c r="A431" s="146" t="s">
        <v>474</v>
      </c>
      <c r="B431" s="146" t="s">
        <v>60</v>
      </c>
      <c r="C431" s="146">
        <v>1897</v>
      </c>
      <c r="M431" s="146">
        <v>525</v>
      </c>
      <c r="N431" s="146">
        <v>482</v>
      </c>
      <c r="O431" s="146">
        <v>443</v>
      </c>
      <c r="P431" s="146">
        <v>447</v>
      </c>
    </row>
    <row r="432" spans="1:16" x14ac:dyDescent="0.2">
      <c r="A432" s="146" t="s">
        <v>475</v>
      </c>
      <c r="B432" s="146" t="s">
        <v>574</v>
      </c>
      <c r="C432" s="146">
        <v>554</v>
      </c>
      <c r="J432" s="146">
        <v>72</v>
      </c>
      <c r="K432" s="146">
        <v>39</v>
      </c>
      <c r="L432" s="146">
        <v>31</v>
      </c>
      <c r="M432" s="146">
        <v>99</v>
      </c>
      <c r="N432" s="146">
        <v>104</v>
      </c>
      <c r="O432" s="146">
        <v>91</v>
      </c>
      <c r="P432" s="146">
        <v>118</v>
      </c>
    </row>
    <row r="433" spans="1:16" x14ac:dyDescent="0.2">
      <c r="A433" s="146" t="s">
        <v>476</v>
      </c>
      <c r="B433" s="146" t="s">
        <v>573</v>
      </c>
      <c r="C433" s="146">
        <v>227</v>
      </c>
      <c r="M433" s="146">
        <v>78</v>
      </c>
      <c r="N433" s="146">
        <v>65</v>
      </c>
      <c r="O433" s="146">
        <v>49</v>
      </c>
      <c r="P433" s="146">
        <v>35</v>
      </c>
    </row>
    <row r="434" spans="1:16" x14ac:dyDescent="0.2">
      <c r="A434" s="146" t="s">
        <v>477</v>
      </c>
      <c r="B434" s="146" t="s">
        <v>125</v>
      </c>
      <c r="C434" s="146">
        <v>2808</v>
      </c>
      <c r="M434" s="146">
        <v>664</v>
      </c>
      <c r="N434" s="146">
        <v>731</v>
      </c>
      <c r="O434" s="146">
        <v>682</v>
      </c>
      <c r="P434" s="146">
        <v>731</v>
      </c>
    </row>
    <row r="435" spans="1:16" x14ac:dyDescent="0.2">
      <c r="A435" s="146" t="s">
        <v>906</v>
      </c>
      <c r="B435" s="146" t="s">
        <v>907</v>
      </c>
      <c r="C435" s="146">
        <v>572</v>
      </c>
      <c r="J435" s="146">
        <v>159</v>
      </c>
      <c r="K435" s="146">
        <v>152</v>
      </c>
      <c r="L435" s="146">
        <v>111</v>
      </c>
      <c r="M435" s="146">
        <v>62</v>
      </c>
      <c r="N435" s="146">
        <v>48</v>
      </c>
      <c r="O435" s="146">
        <v>40</v>
      </c>
    </row>
    <row r="436" spans="1:16" x14ac:dyDescent="0.2">
      <c r="A436" s="146" t="s">
        <v>478</v>
      </c>
      <c r="B436" s="146" t="s">
        <v>61</v>
      </c>
      <c r="C436" s="146">
        <v>854</v>
      </c>
      <c r="M436" s="146">
        <v>208</v>
      </c>
      <c r="N436" s="146">
        <v>207</v>
      </c>
      <c r="O436" s="146">
        <v>220</v>
      </c>
      <c r="P436" s="146">
        <v>219</v>
      </c>
    </row>
    <row r="437" spans="1:16" x14ac:dyDescent="0.2">
      <c r="A437" s="146" t="s">
        <v>479</v>
      </c>
      <c r="B437" s="146" t="s">
        <v>62</v>
      </c>
      <c r="C437" s="146">
        <v>1479</v>
      </c>
      <c r="M437" s="146">
        <v>426</v>
      </c>
      <c r="N437" s="146">
        <v>414</v>
      </c>
      <c r="O437" s="146">
        <v>353</v>
      </c>
      <c r="P437" s="146">
        <v>286</v>
      </c>
    </row>
    <row r="438" spans="1:16" x14ac:dyDescent="0.2">
      <c r="A438" s="146" t="s">
        <v>908</v>
      </c>
      <c r="B438" s="146" t="s">
        <v>909</v>
      </c>
      <c r="C438" s="146">
        <v>577</v>
      </c>
      <c r="J438" s="146">
        <v>116</v>
      </c>
      <c r="K438" s="146">
        <v>126</v>
      </c>
      <c r="L438" s="146">
        <v>103</v>
      </c>
      <c r="M438" s="146">
        <v>74</v>
      </c>
      <c r="N438" s="146">
        <v>76</v>
      </c>
      <c r="O438" s="146">
        <v>82</v>
      </c>
    </row>
    <row r="439" spans="1:16" x14ac:dyDescent="0.2">
      <c r="A439" s="146" t="s">
        <v>480</v>
      </c>
      <c r="B439" s="146" t="s">
        <v>63</v>
      </c>
      <c r="C439" s="146">
        <v>2444</v>
      </c>
      <c r="M439" s="146">
        <v>620</v>
      </c>
      <c r="N439" s="146">
        <v>573</v>
      </c>
      <c r="O439" s="146">
        <v>622</v>
      </c>
      <c r="P439" s="146">
        <v>629</v>
      </c>
    </row>
    <row r="440" spans="1:16" x14ac:dyDescent="0.2">
      <c r="A440" s="146" t="s">
        <v>481</v>
      </c>
      <c r="B440" s="146" t="s">
        <v>572</v>
      </c>
      <c r="C440" s="146">
        <v>2248</v>
      </c>
      <c r="M440" s="146">
        <v>613</v>
      </c>
      <c r="N440" s="146">
        <v>556</v>
      </c>
      <c r="O440" s="146">
        <v>593</v>
      </c>
      <c r="P440" s="146">
        <v>486</v>
      </c>
    </row>
    <row r="441" spans="1:16" x14ac:dyDescent="0.2">
      <c r="A441" s="146" t="s">
        <v>482</v>
      </c>
      <c r="B441" s="146" t="s">
        <v>64</v>
      </c>
      <c r="C441" s="146">
        <v>1553</v>
      </c>
      <c r="M441" s="146">
        <v>392</v>
      </c>
      <c r="N441" s="146">
        <v>463</v>
      </c>
      <c r="O441" s="146">
        <v>349</v>
      </c>
      <c r="P441" s="146">
        <v>349</v>
      </c>
    </row>
    <row r="442" spans="1:16" x14ac:dyDescent="0.2">
      <c r="A442" s="146" t="s">
        <v>483</v>
      </c>
      <c r="B442" s="146" t="s">
        <v>126</v>
      </c>
      <c r="C442" s="146">
        <v>1479</v>
      </c>
      <c r="M442" s="146">
        <v>386</v>
      </c>
      <c r="N442" s="146">
        <v>404</v>
      </c>
      <c r="O442" s="146">
        <v>323</v>
      </c>
      <c r="P442" s="146">
        <v>366</v>
      </c>
    </row>
    <row r="443" spans="1:16" x14ac:dyDescent="0.2">
      <c r="A443" s="146" t="s">
        <v>484</v>
      </c>
      <c r="B443" s="146" t="s">
        <v>127</v>
      </c>
      <c r="C443" s="146">
        <v>1592</v>
      </c>
      <c r="M443" s="146">
        <v>402</v>
      </c>
      <c r="N443" s="146">
        <v>446</v>
      </c>
      <c r="O443" s="146">
        <v>347</v>
      </c>
      <c r="P443" s="146">
        <v>397</v>
      </c>
    </row>
    <row r="444" spans="1:16" x14ac:dyDescent="0.2">
      <c r="A444" s="146" t="s">
        <v>485</v>
      </c>
      <c r="B444" s="146" t="s">
        <v>540</v>
      </c>
      <c r="C444" s="146">
        <v>2687</v>
      </c>
      <c r="M444" s="146">
        <v>612</v>
      </c>
      <c r="N444" s="146">
        <v>648</v>
      </c>
      <c r="O444" s="146">
        <v>686</v>
      </c>
      <c r="P444" s="146">
        <v>741</v>
      </c>
    </row>
    <row r="445" spans="1:16" x14ac:dyDescent="0.2">
      <c r="A445" s="146" t="s">
        <v>486</v>
      </c>
      <c r="B445" s="146" t="s">
        <v>65</v>
      </c>
      <c r="C445" s="146">
        <v>2822</v>
      </c>
      <c r="M445" s="146">
        <v>811</v>
      </c>
      <c r="N445" s="146">
        <v>741</v>
      </c>
      <c r="O445" s="146">
        <v>693</v>
      </c>
      <c r="P445" s="146">
        <v>577</v>
      </c>
    </row>
    <row r="446" spans="1:16" x14ac:dyDescent="0.2">
      <c r="A446" s="146" t="s">
        <v>487</v>
      </c>
      <c r="B446" s="146" t="s">
        <v>66</v>
      </c>
      <c r="C446" s="146">
        <v>1746</v>
      </c>
      <c r="M446" s="146">
        <v>415</v>
      </c>
      <c r="N446" s="146">
        <v>436</v>
      </c>
      <c r="O446" s="146">
        <v>458</v>
      </c>
      <c r="P446" s="146">
        <v>437</v>
      </c>
    </row>
    <row r="447" spans="1:16" x14ac:dyDescent="0.2">
      <c r="A447" s="146" t="s">
        <v>488</v>
      </c>
      <c r="B447" s="146" t="s">
        <v>541</v>
      </c>
      <c r="C447" s="146">
        <v>1898</v>
      </c>
      <c r="M447" s="146">
        <v>421</v>
      </c>
      <c r="N447" s="146">
        <v>456</v>
      </c>
      <c r="O447" s="146">
        <v>464</v>
      </c>
      <c r="P447" s="146">
        <v>557</v>
      </c>
    </row>
    <row r="448" spans="1:16" x14ac:dyDescent="0.2">
      <c r="A448" s="146" t="s">
        <v>489</v>
      </c>
      <c r="B448" s="146" t="s">
        <v>128</v>
      </c>
      <c r="C448" s="146">
        <v>1913</v>
      </c>
      <c r="M448" s="146">
        <v>463</v>
      </c>
      <c r="N448" s="146">
        <v>485</v>
      </c>
      <c r="O448" s="146">
        <v>473</v>
      </c>
      <c r="P448" s="146">
        <v>492</v>
      </c>
    </row>
    <row r="449" spans="1:17" x14ac:dyDescent="0.2">
      <c r="A449" s="146" t="s">
        <v>571</v>
      </c>
      <c r="B449" s="146" t="s">
        <v>548</v>
      </c>
      <c r="C449" s="146">
        <v>118</v>
      </c>
      <c r="O449" s="146">
        <v>61</v>
      </c>
      <c r="P449" s="146">
        <v>57</v>
      </c>
    </row>
    <row r="450" spans="1:17" x14ac:dyDescent="0.2">
      <c r="A450" s="146" t="s">
        <v>838</v>
      </c>
      <c r="B450" s="146" t="s">
        <v>839</v>
      </c>
      <c r="C450" s="146">
        <v>258</v>
      </c>
      <c r="M450" s="146">
        <v>89</v>
      </c>
      <c r="N450" s="146">
        <v>91</v>
      </c>
      <c r="O450" s="146">
        <v>54</v>
      </c>
      <c r="P450" s="146">
        <v>24</v>
      </c>
    </row>
    <row r="451" spans="1:17" x14ac:dyDescent="0.2">
      <c r="A451" s="146" t="s">
        <v>840</v>
      </c>
      <c r="B451" s="146" t="s">
        <v>841</v>
      </c>
      <c r="C451" s="146">
        <v>171</v>
      </c>
      <c r="M451" s="146">
        <v>46</v>
      </c>
      <c r="N451" s="146">
        <v>74</v>
      </c>
      <c r="O451" s="146">
        <v>51</v>
      </c>
    </row>
    <row r="452" spans="1:17" x14ac:dyDescent="0.2">
      <c r="A452" s="146" t="s">
        <v>490</v>
      </c>
      <c r="B452" s="146" t="s">
        <v>67</v>
      </c>
      <c r="C452" s="146">
        <v>2464</v>
      </c>
      <c r="M452" s="146">
        <v>659</v>
      </c>
      <c r="N452" s="146">
        <v>628</v>
      </c>
      <c r="O452" s="146">
        <v>604</v>
      </c>
      <c r="P452" s="146">
        <v>573</v>
      </c>
    </row>
    <row r="453" spans="1:17" x14ac:dyDescent="0.2">
      <c r="A453" s="146" t="s">
        <v>491</v>
      </c>
      <c r="B453" s="146" t="s">
        <v>556</v>
      </c>
      <c r="C453" s="146">
        <v>1528</v>
      </c>
      <c r="M453" s="146">
        <v>440</v>
      </c>
      <c r="N453" s="146">
        <v>447</v>
      </c>
      <c r="O453" s="146">
        <v>371</v>
      </c>
      <c r="P453" s="146">
        <v>270</v>
      </c>
    </row>
    <row r="454" spans="1:17" x14ac:dyDescent="0.2">
      <c r="A454" s="146" t="s">
        <v>492</v>
      </c>
      <c r="B454" s="146" t="s">
        <v>910</v>
      </c>
      <c r="C454" s="146">
        <v>85</v>
      </c>
      <c r="J454" s="146">
        <v>2</v>
      </c>
      <c r="K454" s="146">
        <v>10</v>
      </c>
      <c r="L454" s="146">
        <v>25</v>
      </c>
      <c r="M454" s="146">
        <v>18</v>
      </c>
      <c r="N454" s="146">
        <v>11</v>
      </c>
      <c r="O454" s="146">
        <v>13</v>
      </c>
      <c r="P454" s="146">
        <v>6</v>
      </c>
    </row>
    <row r="455" spans="1:17" x14ac:dyDescent="0.2">
      <c r="A455" s="146" t="s">
        <v>493</v>
      </c>
      <c r="B455" s="146" t="s">
        <v>68</v>
      </c>
      <c r="C455" s="146">
        <v>3235</v>
      </c>
      <c r="M455" s="146">
        <v>833</v>
      </c>
      <c r="N455" s="146">
        <v>836</v>
      </c>
      <c r="O455" s="146">
        <v>806</v>
      </c>
      <c r="P455" s="146">
        <v>760</v>
      </c>
    </row>
    <row r="456" spans="1:17" x14ac:dyDescent="0.2">
      <c r="A456" s="146" t="s">
        <v>494</v>
      </c>
      <c r="B456" s="146" t="s">
        <v>69</v>
      </c>
      <c r="C456" s="146">
        <v>2254</v>
      </c>
      <c r="M456" s="146">
        <v>583</v>
      </c>
      <c r="N456" s="146">
        <v>628</v>
      </c>
      <c r="O456" s="146">
        <v>557</v>
      </c>
      <c r="P456" s="146">
        <v>486</v>
      </c>
    </row>
    <row r="457" spans="1:17" x14ac:dyDescent="0.2">
      <c r="A457" s="146" t="s">
        <v>495</v>
      </c>
      <c r="B457" s="146" t="s">
        <v>129</v>
      </c>
      <c r="C457" s="146">
        <v>2056</v>
      </c>
      <c r="M457" s="146">
        <v>528</v>
      </c>
      <c r="N457" s="146">
        <v>500</v>
      </c>
      <c r="O457" s="146">
        <v>522</v>
      </c>
      <c r="P457" s="146">
        <v>506</v>
      </c>
    </row>
    <row r="458" spans="1:17" x14ac:dyDescent="0.2">
      <c r="A458" s="146" t="s">
        <v>496</v>
      </c>
      <c r="B458" s="146" t="s">
        <v>130</v>
      </c>
      <c r="C458" s="146">
        <v>3084</v>
      </c>
      <c r="M458" s="146">
        <v>757</v>
      </c>
      <c r="N458" s="146">
        <v>785</v>
      </c>
      <c r="O458" s="146">
        <v>813</v>
      </c>
      <c r="P458" s="146">
        <v>729</v>
      </c>
    </row>
    <row r="459" spans="1:17" x14ac:dyDescent="0.2">
      <c r="A459" s="146" t="s">
        <v>497</v>
      </c>
      <c r="B459" s="146" t="s">
        <v>131</v>
      </c>
      <c r="C459" s="146">
        <v>1644</v>
      </c>
      <c r="M459" s="146">
        <v>406</v>
      </c>
      <c r="N459" s="146">
        <v>401</v>
      </c>
      <c r="O459" s="146">
        <v>482</v>
      </c>
      <c r="P459" s="146">
        <v>355</v>
      </c>
    </row>
    <row r="460" spans="1:17" x14ac:dyDescent="0.2">
      <c r="A460" s="146" t="s">
        <v>498</v>
      </c>
      <c r="B460" s="146" t="s">
        <v>516</v>
      </c>
      <c r="C460" s="146">
        <v>3123</v>
      </c>
      <c r="M460" s="146">
        <v>736</v>
      </c>
      <c r="N460" s="146">
        <v>853</v>
      </c>
      <c r="O460" s="146">
        <v>841</v>
      </c>
      <c r="P460" s="146">
        <v>693</v>
      </c>
    </row>
    <row r="461" spans="1:17" x14ac:dyDescent="0.2">
      <c r="A461" s="147" t="s">
        <v>499</v>
      </c>
      <c r="B461" s="146" t="s">
        <v>570</v>
      </c>
      <c r="C461" s="146">
        <v>852</v>
      </c>
      <c r="M461" s="146">
        <v>220</v>
      </c>
      <c r="N461" s="146">
        <v>214</v>
      </c>
      <c r="O461" s="146">
        <v>213</v>
      </c>
      <c r="P461" s="146">
        <v>205</v>
      </c>
    </row>
    <row r="462" spans="1:17" x14ac:dyDescent="0.2">
      <c r="A462" s="146" t="s">
        <v>500</v>
      </c>
      <c r="B462" s="146" t="s">
        <v>87</v>
      </c>
      <c r="C462" s="146">
        <v>481</v>
      </c>
      <c r="M462" s="146">
        <v>132</v>
      </c>
      <c r="N462" s="146">
        <v>131</v>
      </c>
      <c r="O462" s="146">
        <v>111</v>
      </c>
      <c r="P462" s="146">
        <v>107</v>
      </c>
    </row>
    <row r="463" spans="1:17" x14ac:dyDescent="0.2">
      <c r="A463" s="146" t="s">
        <v>569</v>
      </c>
      <c r="B463" s="146" t="s">
        <v>568</v>
      </c>
      <c r="C463" s="146">
        <v>166</v>
      </c>
      <c r="J463" s="146">
        <v>2</v>
      </c>
      <c r="K463" s="146">
        <v>12</v>
      </c>
      <c r="L463" s="146">
        <v>27</v>
      </c>
      <c r="M463" s="146">
        <v>52</v>
      </c>
      <c r="N463" s="146">
        <v>29</v>
      </c>
      <c r="O463" s="146">
        <v>33</v>
      </c>
      <c r="P463" s="146">
        <v>11</v>
      </c>
    </row>
    <row r="464" spans="1:17" x14ac:dyDescent="0.2">
      <c r="A464" s="147" t="s">
        <v>567</v>
      </c>
      <c r="B464" s="146" t="s">
        <v>553</v>
      </c>
      <c r="C464" s="146">
        <v>223</v>
      </c>
      <c r="Q464" s="146">
        <v>223</v>
      </c>
    </row>
    <row r="465" spans="1:17" x14ac:dyDescent="0.2">
      <c r="A465" s="146" t="s">
        <v>566</v>
      </c>
      <c r="B465" s="146" t="s">
        <v>565</v>
      </c>
      <c r="C465" s="146">
        <v>467</v>
      </c>
      <c r="E465" s="146">
        <v>1</v>
      </c>
      <c r="F465" s="146">
        <v>1</v>
      </c>
      <c r="G465" s="146">
        <v>2</v>
      </c>
      <c r="H465" s="146">
        <v>2</v>
      </c>
      <c r="I465" s="146">
        <v>4</v>
      </c>
      <c r="J465" s="146">
        <v>15</v>
      </c>
      <c r="K465" s="146">
        <v>32</v>
      </c>
      <c r="L465" s="146">
        <v>103</v>
      </c>
      <c r="M465" s="146">
        <v>170</v>
      </c>
      <c r="N465" s="146">
        <v>63</v>
      </c>
      <c r="O465" s="146">
        <v>47</v>
      </c>
      <c r="P465" s="146">
        <v>27</v>
      </c>
    </row>
    <row r="466" spans="1:17" x14ac:dyDescent="0.2">
      <c r="A466" s="146" t="s">
        <v>501</v>
      </c>
      <c r="B466" s="146" t="s">
        <v>70</v>
      </c>
      <c r="C466" s="146">
        <v>72</v>
      </c>
      <c r="M466" s="146">
        <v>5</v>
      </c>
      <c r="N466" s="146">
        <v>11</v>
      </c>
      <c r="O466" s="146">
        <v>26</v>
      </c>
      <c r="P466" s="146">
        <v>30</v>
      </c>
    </row>
    <row r="467" spans="1:17" x14ac:dyDescent="0.2">
      <c r="A467" s="146" t="s">
        <v>564</v>
      </c>
      <c r="B467" s="146" t="s">
        <v>958</v>
      </c>
      <c r="C467" s="146">
        <v>14</v>
      </c>
      <c r="Q467" s="146">
        <v>14</v>
      </c>
    </row>
    <row r="468" spans="1:17" x14ac:dyDescent="0.2">
      <c r="A468" s="146" t="s">
        <v>502</v>
      </c>
      <c r="B468" s="146" t="s">
        <v>911</v>
      </c>
      <c r="C468" s="146">
        <v>77</v>
      </c>
      <c r="J468" s="146">
        <v>1</v>
      </c>
      <c r="K468" s="146">
        <v>12</v>
      </c>
      <c r="L468" s="146">
        <v>30</v>
      </c>
      <c r="M468" s="146">
        <v>10</v>
      </c>
      <c r="N468" s="146">
        <v>12</v>
      </c>
      <c r="O468" s="146">
        <v>5</v>
      </c>
      <c r="P468" s="146">
        <v>7</v>
      </c>
    </row>
    <row r="469" spans="1:17" x14ac:dyDescent="0.2">
      <c r="A469" s="146" t="s">
        <v>503</v>
      </c>
      <c r="B469" s="146" t="s">
        <v>88</v>
      </c>
      <c r="C469" s="146">
        <v>107</v>
      </c>
      <c r="K469" s="146">
        <v>1</v>
      </c>
      <c r="L469" s="146">
        <v>8</v>
      </c>
      <c r="M469" s="146">
        <v>7</v>
      </c>
      <c r="N469" s="146">
        <v>23</v>
      </c>
      <c r="O469" s="146">
        <v>28</v>
      </c>
      <c r="P469" s="146">
        <v>40</v>
      </c>
    </row>
    <row r="470" spans="1:17" x14ac:dyDescent="0.2">
      <c r="A470" s="146" t="s">
        <v>504</v>
      </c>
      <c r="B470" s="146" t="s">
        <v>563</v>
      </c>
      <c r="C470" s="146">
        <v>107</v>
      </c>
      <c r="K470" s="146">
        <v>3</v>
      </c>
      <c r="L470" s="146">
        <v>2</v>
      </c>
      <c r="M470" s="146">
        <v>10</v>
      </c>
      <c r="N470" s="146">
        <v>25</v>
      </c>
      <c r="O470" s="146">
        <v>35</v>
      </c>
      <c r="P470" s="146">
        <v>32</v>
      </c>
    </row>
    <row r="471" spans="1:17" x14ac:dyDescent="0.2">
      <c r="A471" s="146" t="s">
        <v>562</v>
      </c>
      <c r="B471" s="146" t="s">
        <v>525</v>
      </c>
      <c r="C471" s="146">
        <v>56</v>
      </c>
      <c r="I471" s="146">
        <v>1</v>
      </c>
      <c r="J471" s="146">
        <v>3</v>
      </c>
      <c r="K471" s="146">
        <v>4</v>
      </c>
      <c r="L471" s="146">
        <v>5</v>
      </c>
      <c r="M471" s="146">
        <v>17</v>
      </c>
      <c r="N471" s="146">
        <v>15</v>
      </c>
      <c r="O471" s="146">
        <v>8</v>
      </c>
      <c r="P471" s="146">
        <v>3</v>
      </c>
    </row>
    <row r="472" spans="1:17" x14ac:dyDescent="0.2">
      <c r="A472" s="146" t="s">
        <v>505</v>
      </c>
      <c r="B472" s="146" t="s">
        <v>561</v>
      </c>
      <c r="C472" s="146">
        <v>80</v>
      </c>
      <c r="F472" s="146">
        <v>4</v>
      </c>
      <c r="G472" s="146">
        <v>4</v>
      </c>
      <c r="H472" s="146">
        <v>6</v>
      </c>
      <c r="I472" s="146">
        <v>10</v>
      </c>
      <c r="J472" s="146">
        <v>10</v>
      </c>
      <c r="K472" s="146">
        <v>7</v>
      </c>
      <c r="L472" s="146">
        <v>11</v>
      </c>
      <c r="M472" s="146">
        <v>11</v>
      </c>
      <c r="N472" s="146">
        <v>10</v>
      </c>
      <c r="O472" s="146">
        <v>5</v>
      </c>
      <c r="P472" s="146">
        <v>2</v>
      </c>
    </row>
    <row r="473" spans="1:17" x14ac:dyDescent="0.2">
      <c r="A473" s="148" t="s">
        <v>506</v>
      </c>
      <c r="B473" s="149" t="s">
        <v>547</v>
      </c>
      <c r="C473" s="146">
        <v>88</v>
      </c>
      <c r="E473" s="146">
        <v>1</v>
      </c>
      <c r="F473" s="146">
        <v>2</v>
      </c>
      <c r="G473" s="146">
        <v>2</v>
      </c>
      <c r="H473" s="146">
        <v>3</v>
      </c>
      <c r="I473" s="146">
        <v>7</v>
      </c>
      <c r="J473" s="146">
        <v>8</v>
      </c>
      <c r="K473" s="146">
        <v>18</v>
      </c>
      <c r="L473" s="146">
        <v>11</v>
      </c>
      <c r="M473" s="146">
        <v>9</v>
      </c>
      <c r="N473" s="146">
        <v>14</v>
      </c>
      <c r="O473" s="146">
        <v>5</v>
      </c>
      <c r="P473" s="146">
        <v>8</v>
      </c>
    </row>
    <row r="474" spans="1:17" x14ac:dyDescent="0.2">
      <c r="A474" s="146" t="s">
        <v>560</v>
      </c>
      <c r="B474" s="146" t="s">
        <v>559</v>
      </c>
      <c r="C474" s="146">
        <v>306</v>
      </c>
      <c r="Q474" s="146">
        <v>306</v>
      </c>
    </row>
    <row r="475" spans="1:17" x14ac:dyDescent="0.2">
      <c r="A475" s="146" t="s">
        <v>558</v>
      </c>
      <c r="B475" s="146" t="s">
        <v>557</v>
      </c>
      <c r="C475" s="146">
        <v>34</v>
      </c>
      <c r="D475" s="146">
        <v>5</v>
      </c>
      <c r="E475" s="146">
        <v>4</v>
      </c>
      <c r="F475" s="146">
        <v>3</v>
      </c>
      <c r="L475" s="146">
        <v>1</v>
      </c>
      <c r="P475" s="146">
        <v>6</v>
      </c>
      <c r="Q475" s="146">
        <v>15</v>
      </c>
    </row>
    <row r="476" spans="1:17" x14ac:dyDescent="0.2">
      <c r="A476" s="146" t="s">
        <v>507</v>
      </c>
      <c r="B476" s="146" t="s">
        <v>971</v>
      </c>
      <c r="C476" s="146">
        <v>226</v>
      </c>
      <c r="D476" s="146">
        <v>8</v>
      </c>
      <c r="E476" s="146">
        <v>9</v>
      </c>
      <c r="F476" s="146">
        <v>16</v>
      </c>
      <c r="G476" s="146">
        <v>9</v>
      </c>
      <c r="H476" s="146">
        <v>8</v>
      </c>
      <c r="I476" s="146">
        <v>6</v>
      </c>
      <c r="J476" s="146">
        <v>13</v>
      </c>
      <c r="K476" s="146">
        <v>16</v>
      </c>
      <c r="L476" s="146">
        <v>21</v>
      </c>
      <c r="M476" s="146">
        <v>24</v>
      </c>
      <c r="N476" s="146">
        <v>21</v>
      </c>
      <c r="O476" s="146">
        <v>26</v>
      </c>
      <c r="P476" s="146">
        <v>47</v>
      </c>
      <c r="Q476" s="146">
        <v>2</v>
      </c>
    </row>
    <row r="477" spans="1:17" x14ac:dyDescent="0.2">
      <c r="A477" s="146" t="s">
        <v>508</v>
      </c>
      <c r="B477" s="146" t="s">
        <v>850</v>
      </c>
      <c r="C477" s="146">
        <v>350056</v>
      </c>
      <c r="D477" s="146">
        <v>25573</v>
      </c>
      <c r="E477" s="146">
        <v>26624</v>
      </c>
      <c r="F477" s="146">
        <v>26194</v>
      </c>
      <c r="G477" s="146">
        <v>26859</v>
      </c>
      <c r="H477" s="146">
        <v>24928</v>
      </c>
      <c r="I477" s="146">
        <v>25542</v>
      </c>
      <c r="J477" s="146">
        <v>25690</v>
      </c>
      <c r="K477" s="146">
        <v>26581</v>
      </c>
      <c r="L477" s="146">
        <v>27272</v>
      </c>
      <c r="M477" s="146">
        <v>27846</v>
      </c>
      <c r="N477" s="146">
        <v>27483</v>
      </c>
      <c r="O477" s="146">
        <v>26352</v>
      </c>
      <c r="P477" s="146">
        <v>24580</v>
      </c>
      <c r="Q477" s="146">
        <v>8532</v>
      </c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FFFF00"/>
  </sheetPr>
  <dimension ref="A1:C60"/>
  <sheetViews>
    <sheetView topLeftCell="A46" workbookViewId="0">
      <selection activeCell="B125" sqref="B125"/>
    </sheetView>
  </sheetViews>
  <sheetFormatPr defaultColWidth="8.85546875" defaultRowHeight="15" x14ac:dyDescent="0.25"/>
  <cols>
    <col min="1" max="1" width="19.7109375" style="171" customWidth="1"/>
    <col min="2" max="2" width="33.7109375" style="171" customWidth="1"/>
    <col min="3" max="3" width="5.28515625" style="171" customWidth="1"/>
    <col min="4" max="8" width="17.85546875" style="171" bestFit="1" customWidth="1"/>
    <col min="9" max="9" width="10.7109375" style="171" bestFit="1" customWidth="1"/>
    <col min="10" max="16384" width="8.85546875" style="171"/>
  </cols>
  <sheetData>
    <row r="1" spans="1:3" x14ac:dyDescent="0.25">
      <c r="A1" s="171" t="s">
        <v>964</v>
      </c>
      <c r="B1" s="171" t="s">
        <v>807</v>
      </c>
    </row>
    <row r="3" spans="1:3" x14ac:dyDescent="0.25">
      <c r="A3" s="171" t="s">
        <v>922</v>
      </c>
    </row>
    <row r="4" spans="1:3" x14ac:dyDescent="0.25">
      <c r="A4" s="171" t="s">
        <v>916</v>
      </c>
      <c r="B4" s="171" t="s">
        <v>813</v>
      </c>
      <c r="C4" s="171" t="s">
        <v>846</v>
      </c>
    </row>
    <row r="5" spans="1:3" x14ac:dyDescent="0.25">
      <c r="A5" s="171" t="s">
        <v>152</v>
      </c>
      <c r="B5" s="171" t="s">
        <v>790</v>
      </c>
      <c r="C5" s="172">
        <v>13</v>
      </c>
    </row>
    <row r="6" spans="1:3" x14ac:dyDescent="0.25">
      <c r="A6" s="171" t="s">
        <v>159</v>
      </c>
      <c r="B6" s="171" t="s">
        <v>786</v>
      </c>
      <c r="C6" s="172">
        <v>1</v>
      </c>
    </row>
    <row r="7" spans="1:3" x14ac:dyDescent="0.25">
      <c r="A7" s="171" t="s">
        <v>188</v>
      </c>
      <c r="B7" s="171" t="s">
        <v>766</v>
      </c>
      <c r="C7" s="172">
        <v>20</v>
      </c>
    </row>
    <row r="8" spans="1:3" x14ac:dyDescent="0.25">
      <c r="A8" s="171" t="s">
        <v>192</v>
      </c>
      <c r="B8" s="171" t="s">
        <v>101</v>
      </c>
      <c r="C8" s="172">
        <v>1</v>
      </c>
    </row>
    <row r="9" spans="1:3" x14ac:dyDescent="0.25">
      <c r="A9" s="171" t="s">
        <v>199</v>
      </c>
      <c r="B9" s="171" t="s">
        <v>5</v>
      </c>
      <c r="C9" s="172">
        <v>42</v>
      </c>
    </row>
    <row r="10" spans="1:3" x14ac:dyDescent="0.25">
      <c r="A10" s="171" t="s">
        <v>209</v>
      </c>
      <c r="B10" s="171" t="s">
        <v>856</v>
      </c>
      <c r="C10" s="172">
        <v>2</v>
      </c>
    </row>
    <row r="11" spans="1:3" x14ac:dyDescent="0.25">
      <c r="A11" s="171" t="s">
        <v>865</v>
      </c>
      <c r="B11" s="171" t="s">
        <v>866</v>
      </c>
      <c r="C11" s="172">
        <v>41</v>
      </c>
    </row>
    <row r="12" spans="1:3" x14ac:dyDescent="0.25">
      <c r="A12" s="171" t="s">
        <v>266</v>
      </c>
      <c r="B12" s="171" t="s">
        <v>519</v>
      </c>
      <c r="C12" s="172">
        <v>68</v>
      </c>
    </row>
    <row r="13" spans="1:3" x14ac:dyDescent="0.25">
      <c r="A13" s="171" t="s">
        <v>273</v>
      </c>
      <c r="B13" s="171" t="s">
        <v>8</v>
      </c>
      <c r="C13" s="172">
        <v>36</v>
      </c>
    </row>
    <row r="14" spans="1:3" x14ac:dyDescent="0.25">
      <c r="A14" s="171" t="s">
        <v>283</v>
      </c>
      <c r="B14" s="171" t="s">
        <v>110</v>
      </c>
      <c r="C14" s="172">
        <v>71</v>
      </c>
    </row>
    <row r="15" spans="1:3" x14ac:dyDescent="0.25">
      <c r="A15" s="171" t="s">
        <v>932</v>
      </c>
      <c r="B15" s="171" t="s">
        <v>933</v>
      </c>
      <c r="C15" s="172">
        <v>21</v>
      </c>
    </row>
    <row r="16" spans="1:3" x14ac:dyDescent="0.25">
      <c r="A16" s="171" t="s">
        <v>368</v>
      </c>
      <c r="B16" s="171" t="s">
        <v>80</v>
      </c>
      <c r="C16" s="172">
        <v>8</v>
      </c>
    </row>
    <row r="17" spans="1:3" x14ac:dyDescent="0.25">
      <c r="A17" s="171" t="s">
        <v>372</v>
      </c>
      <c r="B17" s="171" t="s">
        <v>522</v>
      </c>
      <c r="C17" s="172">
        <v>101</v>
      </c>
    </row>
    <row r="18" spans="1:3" x14ac:dyDescent="0.25">
      <c r="A18" s="171" t="s">
        <v>373</v>
      </c>
      <c r="B18" s="171" t="s">
        <v>21</v>
      </c>
      <c r="C18" s="172">
        <v>26</v>
      </c>
    </row>
    <row r="19" spans="1:3" x14ac:dyDescent="0.25">
      <c r="A19" s="171" t="s">
        <v>376</v>
      </c>
      <c r="B19" s="171" t="s">
        <v>529</v>
      </c>
      <c r="C19" s="172">
        <v>3</v>
      </c>
    </row>
    <row r="20" spans="1:3" x14ac:dyDescent="0.25">
      <c r="A20" s="171" t="s">
        <v>379</v>
      </c>
      <c r="B20" s="171" t="s">
        <v>114</v>
      </c>
      <c r="C20" s="172">
        <v>226</v>
      </c>
    </row>
    <row r="21" spans="1:3" x14ac:dyDescent="0.25">
      <c r="A21" s="171" t="s">
        <v>617</v>
      </c>
      <c r="B21" s="171" t="s">
        <v>550</v>
      </c>
      <c r="C21" s="172">
        <v>1</v>
      </c>
    </row>
    <row r="22" spans="1:3" x14ac:dyDescent="0.25">
      <c r="A22" s="171" t="s">
        <v>983</v>
      </c>
      <c r="B22" s="171" t="s">
        <v>984</v>
      </c>
      <c r="C22" s="172">
        <v>42</v>
      </c>
    </row>
    <row r="23" spans="1:3" x14ac:dyDescent="0.25">
      <c r="A23" s="171" t="s">
        <v>985</v>
      </c>
      <c r="B23" s="171" t="s">
        <v>986</v>
      </c>
      <c r="C23" s="172">
        <v>6</v>
      </c>
    </row>
    <row r="24" spans="1:3" x14ac:dyDescent="0.25">
      <c r="A24" s="171" t="s">
        <v>380</v>
      </c>
      <c r="B24" s="171" t="s">
        <v>833</v>
      </c>
      <c r="C24" s="172">
        <v>49</v>
      </c>
    </row>
    <row r="25" spans="1:3" x14ac:dyDescent="0.25">
      <c r="A25" s="171" t="s">
        <v>381</v>
      </c>
      <c r="B25" s="171" t="s">
        <v>2</v>
      </c>
      <c r="C25" s="172">
        <v>93</v>
      </c>
    </row>
    <row r="26" spans="1:3" x14ac:dyDescent="0.25">
      <c r="A26" s="171" t="s">
        <v>382</v>
      </c>
      <c r="B26" s="171" t="s">
        <v>616</v>
      </c>
      <c r="C26" s="172">
        <v>105</v>
      </c>
    </row>
    <row r="27" spans="1:3" x14ac:dyDescent="0.25">
      <c r="A27" s="171" t="s">
        <v>383</v>
      </c>
      <c r="B27" s="171" t="s">
        <v>92</v>
      </c>
      <c r="C27" s="172">
        <v>43</v>
      </c>
    </row>
    <row r="28" spans="1:3" x14ac:dyDescent="0.25">
      <c r="A28" s="171" t="s">
        <v>385</v>
      </c>
      <c r="B28" s="171" t="s">
        <v>614</v>
      </c>
      <c r="C28" s="172">
        <v>105</v>
      </c>
    </row>
    <row r="29" spans="1:3" x14ac:dyDescent="0.25">
      <c r="A29" s="171" t="s">
        <v>387</v>
      </c>
      <c r="B29" s="171" t="s">
        <v>530</v>
      </c>
      <c r="C29" s="172">
        <v>62</v>
      </c>
    </row>
    <row r="30" spans="1:3" x14ac:dyDescent="0.25">
      <c r="A30" s="171" t="s">
        <v>390</v>
      </c>
      <c r="B30" s="171" t="s">
        <v>533</v>
      </c>
      <c r="C30" s="172">
        <v>51</v>
      </c>
    </row>
    <row r="31" spans="1:3" x14ac:dyDescent="0.25">
      <c r="A31" s="171" t="s">
        <v>613</v>
      </c>
      <c r="B31" s="171" t="s">
        <v>817</v>
      </c>
      <c r="C31" s="172">
        <v>1</v>
      </c>
    </row>
    <row r="32" spans="1:3" x14ac:dyDescent="0.25">
      <c r="A32" s="171" t="s">
        <v>393</v>
      </c>
      <c r="B32" s="171" t="s">
        <v>539</v>
      </c>
      <c r="C32" s="172">
        <v>7</v>
      </c>
    </row>
    <row r="33" spans="1:3" x14ac:dyDescent="0.25">
      <c r="A33" s="171" t="s">
        <v>612</v>
      </c>
      <c r="B33" s="171" t="s">
        <v>894</v>
      </c>
      <c r="C33" s="172">
        <v>32</v>
      </c>
    </row>
    <row r="34" spans="1:3" x14ac:dyDescent="0.25">
      <c r="A34" s="171" t="s">
        <v>400</v>
      </c>
      <c r="B34" s="171" t="s">
        <v>609</v>
      </c>
      <c r="C34" s="172">
        <v>25</v>
      </c>
    </row>
    <row r="35" spans="1:3" x14ac:dyDescent="0.25">
      <c r="A35" s="171" t="s">
        <v>401</v>
      </c>
      <c r="B35" s="171" t="s">
        <v>987</v>
      </c>
      <c r="C35" s="172">
        <v>2</v>
      </c>
    </row>
    <row r="36" spans="1:3" x14ac:dyDescent="0.25">
      <c r="A36" s="171" t="s">
        <v>403</v>
      </c>
      <c r="B36" s="171" t="s">
        <v>988</v>
      </c>
      <c r="C36" s="172">
        <v>7</v>
      </c>
    </row>
    <row r="37" spans="1:3" x14ac:dyDescent="0.25">
      <c r="A37" s="171" t="s">
        <v>406</v>
      </c>
      <c r="B37" s="171" t="s">
        <v>116</v>
      </c>
      <c r="C37" s="172">
        <v>2</v>
      </c>
    </row>
    <row r="38" spans="1:3" x14ac:dyDescent="0.25">
      <c r="A38" s="171" t="s">
        <v>408</v>
      </c>
      <c r="B38" s="171" t="s">
        <v>28</v>
      </c>
      <c r="C38" s="172">
        <v>47</v>
      </c>
    </row>
    <row r="39" spans="1:3" x14ac:dyDescent="0.25">
      <c r="A39" s="171" t="s">
        <v>411</v>
      </c>
      <c r="B39" s="171" t="s">
        <v>31</v>
      </c>
      <c r="C39" s="172">
        <v>95</v>
      </c>
    </row>
    <row r="40" spans="1:3" x14ac:dyDescent="0.25">
      <c r="A40" s="171" t="s">
        <v>416</v>
      </c>
      <c r="B40" s="171" t="s">
        <v>34</v>
      </c>
      <c r="C40" s="172">
        <v>1</v>
      </c>
    </row>
    <row r="41" spans="1:3" x14ac:dyDescent="0.25">
      <c r="A41" s="171" t="s">
        <v>420</v>
      </c>
      <c r="B41" s="171" t="s">
        <v>523</v>
      </c>
      <c r="C41" s="172">
        <v>52</v>
      </c>
    </row>
    <row r="42" spans="1:3" x14ac:dyDescent="0.25">
      <c r="A42" s="171" t="s">
        <v>422</v>
      </c>
      <c r="B42" s="171" t="s">
        <v>37</v>
      </c>
      <c r="C42" s="172">
        <v>17</v>
      </c>
    </row>
    <row r="43" spans="1:3" x14ac:dyDescent="0.25">
      <c r="A43" s="171" t="s">
        <v>423</v>
      </c>
      <c r="B43" s="171" t="s">
        <v>38</v>
      </c>
      <c r="C43" s="172">
        <v>23</v>
      </c>
    </row>
    <row r="44" spans="1:3" x14ac:dyDescent="0.25">
      <c r="A44" s="171" t="s">
        <v>424</v>
      </c>
      <c r="B44" s="171" t="s">
        <v>54</v>
      </c>
      <c r="C44" s="172">
        <v>56</v>
      </c>
    </row>
    <row r="45" spans="1:3" x14ac:dyDescent="0.25">
      <c r="A45" s="171" t="s">
        <v>426</v>
      </c>
      <c r="B45" s="171" t="s">
        <v>40</v>
      </c>
      <c r="C45" s="172">
        <v>21</v>
      </c>
    </row>
    <row r="46" spans="1:3" x14ac:dyDescent="0.25">
      <c r="A46" s="171" t="s">
        <v>430</v>
      </c>
      <c r="B46" s="171" t="s">
        <v>43</v>
      </c>
      <c r="C46" s="172">
        <v>1</v>
      </c>
    </row>
    <row r="47" spans="1:3" x14ac:dyDescent="0.25">
      <c r="A47" s="171" t="s">
        <v>432</v>
      </c>
      <c r="B47" s="171" t="s">
        <v>45</v>
      </c>
      <c r="C47" s="172">
        <v>36</v>
      </c>
    </row>
    <row r="48" spans="1:3" x14ac:dyDescent="0.25">
      <c r="A48" s="171" t="s">
        <v>433</v>
      </c>
      <c r="B48" s="171" t="s">
        <v>119</v>
      </c>
      <c r="C48" s="172">
        <v>237</v>
      </c>
    </row>
    <row r="49" spans="1:3" x14ac:dyDescent="0.25">
      <c r="A49" s="171" t="s">
        <v>438</v>
      </c>
      <c r="B49" s="171" t="s">
        <v>49</v>
      </c>
      <c r="C49" s="172">
        <v>64</v>
      </c>
    </row>
    <row r="50" spans="1:3" x14ac:dyDescent="0.25">
      <c r="A50" s="171" t="s">
        <v>439</v>
      </c>
      <c r="B50" s="171" t="s">
        <v>50</v>
      </c>
      <c r="C50" s="172">
        <v>19</v>
      </c>
    </row>
    <row r="51" spans="1:3" x14ac:dyDescent="0.25">
      <c r="A51" s="171" t="s">
        <v>440</v>
      </c>
      <c r="B51" s="171" t="s">
        <v>51</v>
      </c>
      <c r="C51" s="172">
        <v>15</v>
      </c>
    </row>
    <row r="52" spans="1:3" x14ac:dyDescent="0.25">
      <c r="A52" s="171" t="s">
        <v>442</v>
      </c>
      <c r="B52" s="171" t="s">
        <v>13</v>
      </c>
      <c r="C52" s="172">
        <v>126</v>
      </c>
    </row>
    <row r="53" spans="1:3" x14ac:dyDescent="0.25">
      <c r="A53" s="171" t="s">
        <v>607</v>
      </c>
      <c r="B53" s="171" t="s">
        <v>992</v>
      </c>
      <c r="C53" s="172">
        <v>3</v>
      </c>
    </row>
    <row r="54" spans="1:3" x14ac:dyDescent="0.25">
      <c r="A54" s="171" t="s">
        <v>469</v>
      </c>
      <c r="B54" s="171" t="s">
        <v>996</v>
      </c>
      <c r="C54" s="172">
        <v>5</v>
      </c>
    </row>
    <row r="55" spans="1:3" x14ac:dyDescent="0.25">
      <c r="A55" s="171" t="s">
        <v>475</v>
      </c>
      <c r="B55" s="171" t="s">
        <v>574</v>
      </c>
      <c r="C55" s="172">
        <v>1</v>
      </c>
    </row>
    <row r="56" spans="1:3" x14ac:dyDescent="0.25">
      <c r="A56" s="171" t="s">
        <v>906</v>
      </c>
      <c r="B56" s="171" t="s">
        <v>907</v>
      </c>
      <c r="C56" s="172">
        <v>20</v>
      </c>
    </row>
    <row r="57" spans="1:3" x14ac:dyDescent="0.25">
      <c r="A57" s="171" t="s">
        <v>908</v>
      </c>
      <c r="B57" s="171" t="s">
        <v>909</v>
      </c>
      <c r="C57" s="172">
        <v>1</v>
      </c>
    </row>
    <row r="58" spans="1:3" x14ac:dyDescent="0.25">
      <c r="A58" s="171" t="s">
        <v>502</v>
      </c>
      <c r="B58" s="171" t="s">
        <v>911</v>
      </c>
      <c r="C58" s="172">
        <v>1</v>
      </c>
    </row>
    <row r="59" spans="1:3" x14ac:dyDescent="0.25">
      <c r="A59" s="171" t="s">
        <v>507</v>
      </c>
      <c r="B59" s="171" t="s">
        <v>971</v>
      </c>
      <c r="C59" s="172">
        <v>1</v>
      </c>
    </row>
    <row r="60" spans="1:3" x14ac:dyDescent="0.25">
      <c r="A60" s="173" t="s">
        <v>508</v>
      </c>
      <c r="C60" s="172">
        <v>2155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FF00"/>
  </sheetPr>
  <dimension ref="A1:GC1000"/>
  <sheetViews>
    <sheetView zoomScaleNormal="100" workbookViewId="0">
      <pane xSplit="2" ySplit="13" topLeftCell="C14" activePane="bottomRight" state="frozen"/>
      <selection activeCell="B125" sqref="B125"/>
      <selection pane="topRight" activeCell="B125" sqref="B125"/>
      <selection pane="bottomLeft" activeCell="B125" sqref="B125"/>
      <selection pane="bottomRight" activeCell="A14" sqref="A14"/>
    </sheetView>
  </sheetViews>
  <sheetFormatPr defaultRowHeight="12.75" x14ac:dyDescent="0.2"/>
  <cols>
    <col min="1" max="1" width="8.85546875" style="146"/>
    <col min="2" max="2" width="30" style="151" bestFit="1" customWidth="1"/>
    <col min="3" max="47" width="8.85546875" style="151"/>
    <col min="48" max="159" width="8.85546875" style="146"/>
    <col min="160" max="160" width="40" style="146" bestFit="1" customWidth="1"/>
    <col min="161" max="415" width="8.85546875" style="146"/>
    <col min="416" max="416" width="40" style="146" bestFit="1" customWidth="1"/>
    <col min="417" max="671" width="8.85546875" style="146"/>
    <col min="672" max="672" width="40" style="146" bestFit="1" customWidth="1"/>
    <col min="673" max="927" width="8.85546875" style="146"/>
    <col min="928" max="928" width="40" style="146" bestFit="1" customWidth="1"/>
    <col min="929" max="1183" width="8.85546875" style="146"/>
    <col min="1184" max="1184" width="40" style="146" bestFit="1" customWidth="1"/>
    <col min="1185" max="1439" width="8.85546875" style="146"/>
    <col min="1440" max="1440" width="40" style="146" bestFit="1" customWidth="1"/>
    <col min="1441" max="1695" width="8.85546875" style="146"/>
    <col min="1696" max="1696" width="40" style="146" bestFit="1" customWidth="1"/>
    <col min="1697" max="1951" width="8.85546875" style="146"/>
    <col min="1952" max="1952" width="40" style="146" bestFit="1" customWidth="1"/>
    <col min="1953" max="2207" width="8.85546875" style="146"/>
    <col min="2208" max="2208" width="40" style="146" bestFit="1" customWidth="1"/>
    <col min="2209" max="2463" width="8.85546875" style="146"/>
    <col min="2464" max="2464" width="40" style="146" bestFit="1" customWidth="1"/>
    <col min="2465" max="2719" width="8.85546875" style="146"/>
    <col min="2720" max="2720" width="40" style="146" bestFit="1" customWidth="1"/>
    <col min="2721" max="2975" width="8.85546875" style="146"/>
    <col min="2976" max="2976" width="40" style="146" bestFit="1" customWidth="1"/>
    <col min="2977" max="3231" width="8.85546875" style="146"/>
    <col min="3232" max="3232" width="40" style="146" bestFit="1" customWidth="1"/>
    <col min="3233" max="3487" width="8.85546875" style="146"/>
    <col min="3488" max="3488" width="40" style="146" bestFit="1" customWidth="1"/>
    <col min="3489" max="3743" width="8.85546875" style="146"/>
    <col min="3744" max="3744" width="40" style="146" bestFit="1" customWidth="1"/>
    <col min="3745" max="3999" width="8.85546875" style="146"/>
    <col min="4000" max="4000" width="40" style="146" bestFit="1" customWidth="1"/>
    <col min="4001" max="4255" width="8.85546875" style="146"/>
    <col min="4256" max="4256" width="40" style="146" bestFit="1" customWidth="1"/>
    <col min="4257" max="4511" width="8.85546875" style="146"/>
    <col min="4512" max="4512" width="40" style="146" bestFit="1" customWidth="1"/>
    <col min="4513" max="4767" width="8.85546875" style="146"/>
    <col min="4768" max="4768" width="40" style="146" bestFit="1" customWidth="1"/>
    <col min="4769" max="5023" width="8.85546875" style="146"/>
    <col min="5024" max="5024" width="40" style="146" bestFit="1" customWidth="1"/>
    <col min="5025" max="5279" width="8.85546875" style="146"/>
    <col min="5280" max="5280" width="40" style="146" bestFit="1" customWidth="1"/>
    <col min="5281" max="5535" width="8.85546875" style="146"/>
    <col min="5536" max="5536" width="40" style="146" bestFit="1" customWidth="1"/>
    <col min="5537" max="5791" width="8.85546875" style="146"/>
    <col min="5792" max="5792" width="40" style="146" bestFit="1" customWidth="1"/>
    <col min="5793" max="6047" width="8.85546875" style="146"/>
    <col min="6048" max="6048" width="40" style="146" bestFit="1" customWidth="1"/>
    <col min="6049" max="6303" width="8.85546875" style="146"/>
    <col min="6304" max="6304" width="40" style="146" bestFit="1" customWidth="1"/>
    <col min="6305" max="6559" width="8.85546875" style="146"/>
    <col min="6560" max="6560" width="40" style="146" bestFit="1" customWidth="1"/>
    <col min="6561" max="6815" width="8.85546875" style="146"/>
    <col min="6816" max="6816" width="40" style="146" bestFit="1" customWidth="1"/>
    <col min="6817" max="7071" width="8.85546875" style="146"/>
    <col min="7072" max="7072" width="40" style="146" bestFit="1" customWidth="1"/>
    <col min="7073" max="7327" width="8.85546875" style="146"/>
    <col min="7328" max="7328" width="40" style="146" bestFit="1" customWidth="1"/>
    <col min="7329" max="7583" width="8.85546875" style="146"/>
    <col min="7584" max="7584" width="40" style="146" bestFit="1" customWidth="1"/>
    <col min="7585" max="7839" width="8.85546875" style="146"/>
    <col min="7840" max="7840" width="40" style="146" bestFit="1" customWidth="1"/>
    <col min="7841" max="8095" width="8.85546875" style="146"/>
    <col min="8096" max="8096" width="40" style="146" bestFit="1" customWidth="1"/>
    <col min="8097" max="8351" width="8.85546875" style="146"/>
    <col min="8352" max="8352" width="40" style="146" bestFit="1" customWidth="1"/>
    <col min="8353" max="8607" width="8.85546875" style="146"/>
    <col min="8608" max="8608" width="40" style="146" bestFit="1" customWidth="1"/>
    <col min="8609" max="8863" width="8.85546875" style="146"/>
    <col min="8864" max="8864" width="40" style="146" bestFit="1" customWidth="1"/>
    <col min="8865" max="9119" width="8.85546875" style="146"/>
    <col min="9120" max="9120" width="40" style="146" bestFit="1" customWidth="1"/>
    <col min="9121" max="9375" width="8.85546875" style="146"/>
    <col min="9376" max="9376" width="40" style="146" bestFit="1" customWidth="1"/>
    <col min="9377" max="9631" width="8.85546875" style="146"/>
    <col min="9632" max="9632" width="40" style="146" bestFit="1" customWidth="1"/>
    <col min="9633" max="9887" width="8.85546875" style="146"/>
    <col min="9888" max="9888" width="40" style="146" bestFit="1" customWidth="1"/>
    <col min="9889" max="10143" width="8.85546875" style="146"/>
    <col min="10144" max="10144" width="40" style="146" bestFit="1" customWidth="1"/>
    <col min="10145" max="10399" width="8.85546875" style="146"/>
    <col min="10400" max="10400" width="40" style="146" bestFit="1" customWidth="1"/>
    <col min="10401" max="10655" width="8.85546875" style="146"/>
    <col min="10656" max="10656" width="40" style="146" bestFit="1" customWidth="1"/>
    <col min="10657" max="10911" width="8.85546875" style="146"/>
    <col min="10912" max="10912" width="40" style="146" bestFit="1" customWidth="1"/>
    <col min="10913" max="11167" width="8.85546875" style="146"/>
    <col min="11168" max="11168" width="40" style="146" bestFit="1" customWidth="1"/>
    <col min="11169" max="11423" width="8.85546875" style="146"/>
    <col min="11424" max="11424" width="40" style="146" bestFit="1" customWidth="1"/>
    <col min="11425" max="11679" width="8.85546875" style="146"/>
    <col min="11680" max="11680" width="40" style="146" bestFit="1" customWidth="1"/>
    <col min="11681" max="11935" width="8.85546875" style="146"/>
    <col min="11936" max="11936" width="40" style="146" bestFit="1" customWidth="1"/>
    <col min="11937" max="12191" width="8.85546875" style="146"/>
    <col min="12192" max="12192" width="40" style="146" bestFit="1" customWidth="1"/>
    <col min="12193" max="12447" width="8.85546875" style="146"/>
    <col min="12448" max="12448" width="40" style="146" bestFit="1" customWidth="1"/>
    <col min="12449" max="12703" width="8.85546875" style="146"/>
    <col min="12704" max="12704" width="40" style="146" bestFit="1" customWidth="1"/>
    <col min="12705" max="12959" width="8.85546875" style="146"/>
    <col min="12960" max="12960" width="40" style="146" bestFit="1" customWidth="1"/>
    <col min="12961" max="13215" width="8.85546875" style="146"/>
    <col min="13216" max="13216" width="40" style="146" bestFit="1" customWidth="1"/>
    <col min="13217" max="13471" width="8.85546875" style="146"/>
    <col min="13472" max="13472" width="40" style="146" bestFit="1" customWidth="1"/>
    <col min="13473" max="13727" width="8.85546875" style="146"/>
    <col min="13728" max="13728" width="40" style="146" bestFit="1" customWidth="1"/>
    <col min="13729" max="13983" width="8.85546875" style="146"/>
    <col min="13984" max="13984" width="40" style="146" bestFit="1" customWidth="1"/>
    <col min="13985" max="14239" width="8.85546875" style="146"/>
    <col min="14240" max="14240" width="40" style="146" bestFit="1" customWidth="1"/>
    <col min="14241" max="14495" width="8.85546875" style="146"/>
    <col min="14496" max="14496" width="40" style="146" bestFit="1" customWidth="1"/>
    <col min="14497" max="14751" width="8.85546875" style="146"/>
    <col min="14752" max="14752" width="40" style="146" bestFit="1" customWidth="1"/>
    <col min="14753" max="15007" width="8.85546875" style="146"/>
    <col min="15008" max="15008" width="40" style="146" bestFit="1" customWidth="1"/>
    <col min="15009" max="15263" width="8.85546875" style="146"/>
    <col min="15264" max="15264" width="40" style="146" bestFit="1" customWidth="1"/>
    <col min="15265" max="15519" width="8.85546875" style="146"/>
    <col min="15520" max="15520" width="40" style="146" bestFit="1" customWidth="1"/>
    <col min="15521" max="15775" width="8.85546875" style="146"/>
    <col min="15776" max="15776" width="40" style="146" bestFit="1" customWidth="1"/>
    <col min="15777" max="16031" width="8.85546875" style="146"/>
    <col min="16032" max="16032" width="40" style="146" bestFit="1" customWidth="1"/>
    <col min="16033" max="16384" width="8.85546875" style="146"/>
  </cols>
  <sheetData>
    <row r="1" spans="1:184" ht="18" x14ac:dyDescent="0.2">
      <c r="B1" s="150" t="s">
        <v>4556</v>
      </c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</row>
    <row r="2" spans="1:184" x14ac:dyDescent="0.2"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</row>
    <row r="3" spans="1:184" x14ac:dyDescent="0.2">
      <c r="B3" s="152" t="s">
        <v>1479</v>
      </c>
      <c r="C3" s="153" t="s">
        <v>4557</v>
      </c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</row>
    <row r="4" spans="1:184" x14ac:dyDescent="0.2">
      <c r="B4" s="152" t="s">
        <v>1481</v>
      </c>
      <c r="C4" s="153" t="s">
        <v>4558</v>
      </c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</row>
    <row r="5" spans="1:184" x14ac:dyDescent="0.2">
      <c r="B5" s="152" t="s">
        <v>1483</v>
      </c>
      <c r="C5" s="153" t="s">
        <v>71</v>
      </c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</row>
    <row r="6" spans="1:184" x14ac:dyDescent="0.2">
      <c r="A6" s="154" t="str">
        <f t="shared" ref="A6:A13" si="0">IFERROR(VALUE(LEFT(B6,4)),"")</f>
        <v/>
      </c>
      <c r="B6" s="152" t="s">
        <v>1484</v>
      </c>
      <c r="C6" s="153" t="s">
        <v>4559</v>
      </c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</row>
    <row r="7" spans="1:184" x14ac:dyDescent="0.2">
      <c r="A7" s="154" t="str">
        <f t="shared" si="0"/>
        <v/>
      </c>
      <c r="B7" s="152" t="s">
        <v>1486</v>
      </c>
      <c r="C7" s="153" t="s">
        <v>1487</v>
      </c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</row>
    <row r="8" spans="1:184" x14ac:dyDescent="0.2">
      <c r="A8" s="154" t="str">
        <f t="shared" si="0"/>
        <v/>
      </c>
      <c r="B8" s="152" t="s">
        <v>1488</v>
      </c>
      <c r="C8" s="153" t="s">
        <v>1489</v>
      </c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</row>
    <row r="9" spans="1:184" x14ac:dyDescent="0.2">
      <c r="A9" s="155">
        <v>1</v>
      </c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</row>
    <row r="10" spans="1:184" s="156" customFormat="1" x14ac:dyDescent="0.2">
      <c r="A10" s="154" t="str">
        <f t="shared" si="0"/>
        <v/>
      </c>
      <c r="B10" s="387" t="s">
        <v>4560</v>
      </c>
      <c r="C10" s="389" t="s">
        <v>4559</v>
      </c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</row>
    <row r="11" spans="1:184" s="156" customFormat="1" x14ac:dyDescent="0.2">
      <c r="A11" s="154" t="str">
        <f t="shared" si="0"/>
        <v/>
      </c>
      <c r="B11" s="388"/>
      <c r="C11" s="392" t="s">
        <v>1491</v>
      </c>
      <c r="D11" s="394" t="s">
        <v>3484</v>
      </c>
      <c r="E11" s="395"/>
      <c r="F11" s="395"/>
      <c r="G11" s="395"/>
      <c r="H11" s="395"/>
      <c r="I11" s="396"/>
      <c r="J11" s="394" t="s">
        <v>3486</v>
      </c>
      <c r="K11" s="395"/>
      <c r="L11" s="395"/>
      <c r="M11" s="395"/>
      <c r="N11" s="395"/>
      <c r="O11" s="396"/>
      <c r="P11" s="394" t="s">
        <v>3485</v>
      </c>
      <c r="Q11" s="395"/>
      <c r="R11" s="395"/>
      <c r="S11" s="395"/>
      <c r="T11" s="395"/>
      <c r="U11" s="396"/>
      <c r="V11" s="394" t="s">
        <v>1496</v>
      </c>
      <c r="W11" s="395"/>
      <c r="X11" s="395"/>
      <c r="Y11" s="395"/>
      <c r="Z11" s="395"/>
      <c r="AA11" s="396"/>
      <c r="AB11" s="394" t="s">
        <v>1494</v>
      </c>
      <c r="AC11" s="395"/>
      <c r="AD11" s="395"/>
      <c r="AE11" s="395"/>
      <c r="AF11" s="395"/>
      <c r="AG11" s="396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</row>
    <row r="12" spans="1:184" s="156" customFormat="1" x14ac:dyDescent="0.2">
      <c r="A12" s="154" t="str">
        <f t="shared" si="0"/>
        <v/>
      </c>
      <c r="B12" s="388"/>
      <c r="C12" s="393"/>
      <c r="D12" s="157" t="s">
        <v>89</v>
      </c>
      <c r="E12" s="157" t="s">
        <v>90</v>
      </c>
      <c r="F12" s="385" t="s">
        <v>1497</v>
      </c>
      <c r="G12" s="386"/>
      <c r="H12" s="385" t="s">
        <v>1498</v>
      </c>
      <c r="I12" s="386"/>
      <c r="J12" s="157" t="s">
        <v>89</v>
      </c>
      <c r="K12" s="157" t="s">
        <v>90</v>
      </c>
      <c r="L12" s="385" t="s">
        <v>1497</v>
      </c>
      <c r="M12" s="386"/>
      <c r="N12" s="385" t="s">
        <v>1498</v>
      </c>
      <c r="O12" s="386"/>
      <c r="P12" s="157" t="s">
        <v>89</v>
      </c>
      <c r="Q12" s="157" t="s">
        <v>90</v>
      </c>
      <c r="R12" s="385" t="s">
        <v>1497</v>
      </c>
      <c r="S12" s="386"/>
      <c r="T12" s="385" t="s">
        <v>1498</v>
      </c>
      <c r="U12" s="386"/>
      <c r="V12" s="157" t="s">
        <v>89</v>
      </c>
      <c r="W12" s="157" t="s">
        <v>90</v>
      </c>
      <c r="X12" s="385" t="s">
        <v>1497</v>
      </c>
      <c r="Y12" s="386"/>
      <c r="Z12" s="385" t="s">
        <v>1498</v>
      </c>
      <c r="AA12" s="386"/>
      <c r="AB12" s="157" t="s">
        <v>89</v>
      </c>
      <c r="AC12" s="157" t="s">
        <v>90</v>
      </c>
      <c r="AD12" s="385" t="s">
        <v>1497</v>
      </c>
      <c r="AE12" s="386"/>
      <c r="AF12" s="385" t="s">
        <v>1498</v>
      </c>
      <c r="AG12" s="386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T12" s="151"/>
      <c r="FU12" s="151"/>
      <c r="FV12" s="151"/>
      <c r="FW12" s="151"/>
      <c r="FX12" s="151"/>
      <c r="FY12" s="151"/>
      <c r="FZ12" s="151"/>
      <c r="GA12" s="151"/>
      <c r="GB12" s="151"/>
    </row>
    <row r="13" spans="1:184" s="156" customFormat="1" x14ac:dyDescent="0.2">
      <c r="A13" s="154" t="str">
        <f t="shared" si="0"/>
        <v/>
      </c>
      <c r="B13" s="158" t="s">
        <v>15</v>
      </c>
      <c r="C13" s="393"/>
      <c r="D13" s="159" t="s">
        <v>85</v>
      </c>
      <c r="E13" s="159" t="s">
        <v>85</v>
      </c>
      <c r="F13" s="159" t="s">
        <v>1499</v>
      </c>
      <c r="G13" s="159" t="s">
        <v>1500</v>
      </c>
      <c r="H13" s="159" t="s">
        <v>1499</v>
      </c>
      <c r="I13" s="159" t="s">
        <v>1500</v>
      </c>
      <c r="J13" s="159" t="s">
        <v>85</v>
      </c>
      <c r="K13" s="159" t="s">
        <v>85</v>
      </c>
      <c r="L13" s="159" t="s">
        <v>1499</v>
      </c>
      <c r="M13" s="159" t="s">
        <v>1500</v>
      </c>
      <c r="N13" s="159" t="s">
        <v>1499</v>
      </c>
      <c r="O13" s="159" t="s">
        <v>1500</v>
      </c>
      <c r="P13" s="159" t="s">
        <v>85</v>
      </c>
      <c r="Q13" s="159" t="s">
        <v>85</v>
      </c>
      <c r="R13" s="159" t="s">
        <v>1499</v>
      </c>
      <c r="S13" s="159" t="s">
        <v>1500</v>
      </c>
      <c r="T13" s="159" t="s">
        <v>1499</v>
      </c>
      <c r="U13" s="159" t="s">
        <v>1500</v>
      </c>
      <c r="V13" s="159" t="s">
        <v>85</v>
      </c>
      <c r="W13" s="159" t="s">
        <v>85</v>
      </c>
      <c r="X13" s="159" t="s">
        <v>1499</v>
      </c>
      <c r="Y13" s="159" t="s">
        <v>1500</v>
      </c>
      <c r="Z13" s="159" t="s">
        <v>1499</v>
      </c>
      <c r="AA13" s="159" t="s">
        <v>1500</v>
      </c>
      <c r="AB13" s="159" t="s">
        <v>85</v>
      </c>
      <c r="AC13" s="159" t="s">
        <v>85</v>
      </c>
      <c r="AD13" s="159" t="s">
        <v>1499</v>
      </c>
      <c r="AE13" s="159" t="s">
        <v>1500</v>
      </c>
      <c r="AF13" s="159" t="s">
        <v>1499</v>
      </c>
      <c r="AG13" s="159" t="s">
        <v>1500</v>
      </c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</row>
    <row r="14" spans="1:184" x14ac:dyDescent="0.2">
      <c r="A14" s="154" t="str">
        <f>IFERROR(LEFT(B14,4),"")</f>
        <v>0041</v>
      </c>
      <c r="B14" s="153" t="s">
        <v>1501</v>
      </c>
      <c r="C14" s="160">
        <v>111</v>
      </c>
      <c r="D14" s="161">
        <v>31.299999237060547</v>
      </c>
      <c r="E14" s="162">
        <v>0.47</v>
      </c>
      <c r="F14" s="160">
        <v>101</v>
      </c>
      <c r="G14" s="160">
        <v>10</v>
      </c>
      <c r="H14" s="163" t="s">
        <v>3073</v>
      </c>
      <c r="I14" s="163" t="s">
        <v>3074</v>
      </c>
      <c r="J14" s="161">
        <v>2.9000000953674316</v>
      </c>
      <c r="K14" s="162">
        <v>0.37</v>
      </c>
      <c r="L14" s="160">
        <v>99</v>
      </c>
      <c r="M14" s="160">
        <v>12</v>
      </c>
      <c r="N14" s="163" t="s">
        <v>1768</v>
      </c>
      <c r="O14" s="163" t="s">
        <v>1769</v>
      </c>
      <c r="P14" s="161">
        <v>8.3000001907348633</v>
      </c>
      <c r="Q14" s="162">
        <v>0.43</v>
      </c>
      <c r="R14" s="160">
        <v>106</v>
      </c>
      <c r="S14" s="160">
        <v>5</v>
      </c>
      <c r="T14" s="163" t="s">
        <v>3071</v>
      </c>
      <c r="U14" s="163" t="s">
        <v>3072</v>
      </c>
      <c r="V14" s="161">
        <v>13.100000381469727</v>
      </c>
      <c r="W14" s="162">
        <v>0.55000000000000004</v>
      </c>
      <c r="X14" s="160">
        <v>76</v>
      </c>
      <c r="Y14" s="160">
        <v>35</v>
      </c>
      <c r="Z14" s="163" t="s">
        <v>4561</v>
      </c>
      <c r="AA14" s="163" t="s">
        <v>4562</v>
      </c>
      <c r="AB14" s="161">
        <v>7</v>
      </c>
      <c r="AC14" s="162">
        <v>0.47</v>
      </c>
      <c r="AD14" s="160">
        <v>95</v>
      </c>
      <c r="AE14" s="160">
        <v>16</v>
      </c>
      <c r="AF14" s="163" t="s">
        <v>4563</v>
      </c>
      <c r="AG14" s="163" t="s">
        <v>4564</v>
      </c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</row>
    <row r="15" spans="1:184" x14ac:dyDescent="0.2">
      <c r="A15" s="154" t="str">
        <f t="shared" ref="A15:A78" si="1">IFERROR(LEFT(B15,4),"")</f>
        <v>0070</v>
      </c>
      <c r="B15" s="164" t="s">
        <v>1510</v>
      </c>
      <c r="C15" s="165">
        <v>39</v>
      </c>
      <c r="D15" s="166">
        <v>37</v>
      </c>
      <c r="E15" s="167">
        <v>0.56000000000000005</v>
      </c>
      <c r="F15" s="165">
        <v>30</v>
      </c>
      <c r="G15" s="165">
        <v>9</v>
      </c>
      <c r="H15" s="168" t="s">
        <v>2990</v>
      </c>
      <c r="I15" s="168" t="s">
        <v>2991</v>
      </c>
      <c r="J15" s="166">
        <v>3.5999999046325684</v>
      </c>
      <c r="K15" s="167">
        <v>0.45</v>
      </c>
      <c r="L15" s="165">
        <v>33</v>
      </c>
      <c r="M15" s="165">
        <v>6</v>
      </c>
      <c r="N15" s="168" t="s">
        <v>1591</v>
      </c>
      <c r="O15" s="168" t="s">
        <v>1592</v>
      </c>
      <c r="P15" s="166">
        <v>9.3000001907348633</v>
      </c>
      <c r="Q15" s="167">
        <v>0.49</v>
      </c>
      <c r="R15" s="165">
        <v>37</v>
      </c>
      <c r="S15" s="165">
        <v>2</v>
      </c>
      <c r="T15" s="168" t="s">
        <v>2318</v>
      </c>
      <c r="U15" s="168" t="s">
        <v>2319</v>
      </c>
      <c r="V15" s="166">
        <v>15.699999809265137</v>
      </c>
      <c r="W15" s="167">
        <v>0.65</v>
      </c>
      <c r="X15" s="165">
        <v>22</v>
      </c>
      <c r="Y15" s="165">
        <v>17</v>
      </c>
      <c r="Z15" s="168" t="s">
        <v>4565</v>
      </c>
      <c r="AA15" s="168" t="s">
        <v>4566</v>
      </c>
      <c r="AB15" s="166">
        <v>8.3999996185302734</v>
      </c>
      <c r="AC15" s="167">
        <v>0.56000000000000005</v>
      </c>
      <c r="AD15" s="165">
        <v>27</v>
      </c>
      <c r="AE15" s="165">
        <v>12</v>
      </c>
      <c r="AF15" s="168" t="s">
        <v>3691</v>
      </c>
      <c r="AG15" s="168" t="s">
        <v>3692</v>
      </c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</row>
    <row r="16" spans="1:184" x14ac:dyDescent="0.2">
      <c r="A16" s="154" t="str">
        <f t="shared" si="1"/>
        <v>0071</v>
      </c>
      <c r="B16" s="153" t="s">
        <v>1519</v>
      </c>
      <c r="C16" s="160">
        <v>193</v>
      </c>
      <c r="D16" s="161">
        <v>33.200000762939453</v>
      </c>
      <c r="E16" s="162">
        <v>0.5</v>
      </c>
      <c r="F16" s="160">
        <v>176</v>
      </c>
      <c r="G16" s="160">
        <v>17</v>
      </c>
      <c r="H16" s="163" t="s">
        <v>1669</v>
      </c>
      <c r="I16" s="163" t="s">
        <v>1670</v>
      </c>
      <c r="J16" s="161">
        <v>3.0999999046325684</v>
      </c>
      <c r="K16" s="162">
        <v>0.39</v>
      </c>
      <c r="L16" s="160">
        <v>176</v>
      </c>
      <c r="M16" s="160">
        <v>17</v>
      </c>
      <c r="N16" s="163" t="s">
        <v>1669</v>
      </c>
      <c r="O16" s="163" t="s">
        <v>1670</v>
      </c>
      <c r="P16" s="161">
        <v>9</v>
      </c>
      <c r="Q16" s="162">
        <v>0.47</v>
      </c>
      <c r="R16" s="160">
        <v>184</v>
      </c>
      <c r="S16" s="160">
        <v>9</v>
      </c>
      <c r="T16" s="163" t="s">
        <v>4470</v>
      </c>
      <c r="U16" s="163" t="s">
        <v>4471</v>
      </c>
      <c r="V16" s="161">
        <v>13.699999809265137</v>
      </c>
      <c r="W16" s="162">
        <v>0.56999999999999995</v>
      </c>
      <c r="X16" s="160">
        <v>145</v>
      </c>
      <c r="Y16" s="160">
        <v>48</v>
      </c>
      <c r="Z16" s="163" t="s">
        <v>4567</v>
      </c>
      <c r="AA16" s="163" t="s">
        <v>4568</v>
      </c>
      <c r="AB16" s="161">
        <v>7.5</v>
      </c>
      <c r="AC16" s="162">
        <v>0.5</v>
      </c>
      <c r="AD16" s="160">
        <v>159</v>
      </c>
      <c r="AE16" s="160">
        <v>34</v>
      </c>
      <c r="AF16" s="163" t="s">
        <v>4569</v>
      </c>
      <c r="AG16" s="163" t="s">
        <v>4570</v>
      </c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</row>
    <row r="17" spans="1:185" x14ac:dyDescent="0.2">
      <c r="A17" s="154" t="str">
        <f t="shared" si="1"/>
        <v>0072</v>
      </c>
      <c r="B17" s="164" t="s">
        <v>1528</v>
      </c>
      <c r="C17" s="165">
        <v>66</v>
      </c>
      <c r="D17" s="166">
        <v>30.899999618530273</v>
      </c>
      <c r="E17" s="167">
        <v>0.47</v>
      </c>
      <c r="F17" s="165">
        <v>58</v>
      </c>
      <c r="G17" s="165">
        <v>8</v>
      </c>
      <c r="H17" s="168" t="s">
        <v>3605</v>
      </c>
      <c r="I17" s="168" t="s">
        <v>3606</v>
      </c>
      <c r="J17" s="166">
        <v>3</v>
      </c>
      <c r="K17" s="167">
        <v>0.37</v>
      </c>
      <c r="L17" s="165">
        <v>62</v>
      </c>
      <c r="M17" s="165">
        <v>4</v>
      </c>
      <c r="N17" s="168" t="s">
        <v>2761</v>
      </c>
      <c r="O17" s="168" t="s">
        <v>2762</v>
      </c>
      <c r="P17" s="166">
        <v>8.8999996185302734</v>
      </c>
      <c r="Q17" s="167">
        <v>0.47</v>
      </c>
      <c r="R17" s="165">
        <v>59</v>
      </c>
      <c r="S17" s="165">
        <v>7</v>
      </c>
      <c r="T17" s="168" t="s">
        <v>4536</v>
      </c>
      <c r="U17" s="168" t="s">
        <v>4537</v>
      </c>
      <c r="V17" s="166">
        <v>12</v>
      </c>
      <c r="W17" s="167">
        <v>0.5</v>
      </c>
      <c r="X17" s="165">
        <v>56</v>
      </c>
      <c r="Y17" s="165">
        <v>10</v>
      </c>
      <c r="Z17" s="168" t="s">
        <v>2759</v>
      </c>
      <c r="AA17" s="168" t="s">
        <v>2760</v>
      </c>
      <c r="AB17" s="166">
        <v>7.0999999046325684</v>
      </c>
      <c r="AC17" s="167">
        <v>0.47</v>
      </c>
      <c r="AD17" s="165">
        <v>57</v>
      </c>
      <c r="AE17" s="165">
        <v>9</v>
      </c>
      <c r="AF17" s="168" t="s">
        <v>1651</v>
      </c>
      <c r="AG17" s="168" t="s">
        <v>1652</v>
      </c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</row>
    <row r="18" spans="1:185" s="169" customFormat="1" x14ac:dyDescent="0.2">
      <c r="A18" s="154" t="str">
        <f t="shared" si="1"/>
        <v>0073</v>
      </c>
      <c r="B18" s="153" t="s">
        <v>1534</v>
      </c>
      <c r="C18" s="160">
        <v>114</v>
      </c>
      <c r="D18" s="161">
        <v>24.700000762939453</v>
      </c>
      <c r="E18" s="162">
        <v>0.37</v>
      </c>
      <c r="F18" s="160">
        <v>112</v>
      </c>
      <c r="G18" s="160">
        <v>2</v>
      </c>
      <c r="H18" s="163" t="s">
        <v>2456</v>
      </c>
      <c r="I18" s="163" t="s">
        <v>2457</v>
      </c>
      <c r="J18" s="161">
        <v>2.4000000953674316</v>
      </c>
      <c r="K18" s="162">
        <v>0.3</v>
      </c>
      <c r="L18" s="160">
        <v>111</v>
      </c>
      <c r="M18" s="160">
        <v>3</v>
      </c>
      <c r="N18" s="163" t="s">
        <v>1506</v>
      </c>
      <c r="O18" s="163" t="s">
        <v>1507</v>
      </c>
      <c r="P18" s="161">
        <v>6.9000000953674316</v>
      </c>
      <c r="Q18" s="162">
        <v>0.37</v>
      </c>
      <c r="R18" s="160">
        <v>113</v>
      </c>
      <c r="S18" s="160">
        <v>1</v>
      </c>
      <c r="T18" s="163" t="s">
        <v>2531</v>
      </c>
      <c r="U18" s="163" t="s">
        <v>2532</v>
      </c>
      <c r="V18" s="161">
        <v>9.6999998092651367</v>
      </c>
      <c r="W18" s="162">
        <v>0.41</v>
      </c>
      <c r="X18" s="160">
        <v>107</v>
      </c>
      <c r="Y18" s="160">
        <v>7</v>
      </c>
      <c r="Z18" s="163" t="s">
        <v>4232</v>
      </c>
      <c r="AA18" s="163" t="s">
        <v>4233</v>
      </c>
      <c r="AB18" s="161">
        <v>5.5999999046325684</v>
      </c>
      <c r="AC18" s="162">
        <v>0.38</v>
      </c>
      <c r="AD18" s="160">
        <v>110</v>
      </c>
      <c r="AE18" s="160">
        <v>4</v>
      </c>
      <c r="AF18" s="163" t="s">
        <v>2414</v>
      </c>
      <c r="AG18" s="163" t="s">
        <v>2415</v>
      </c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/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  <c r="FF18" s="151"/>
      <c r="FG18" s="151"/>
      <c r="FH18" s="151"/>
      <c r="FI18" s="151"/>
      <c r="FJ18" s="151"/>
      <c r="FK18" s="151"/>
      <c r="FL18" s="151"/>
      <c r="FM18" s="151"/>
      <c r="FN18" s="151"/>
      <c r="FO18" s="151"/>
      <c r="FP18" s="151"/>
      <c r="FQ18" s="151"/>
      <c r="FR18" s="151"/>
      <c r="FS18" s="151"/>
      <c r="FT18" s="151"/>
      <c r="FU18" s="151"/>
      <c r="FV18" s="151"/>
      <c r="FW18" s="151"/>
      <c r="FX18" s="151"/>
      <c r="FY18" s="151"/>
      <c r="FZ18" s="151"/>
      <c r="GA18" s="151"/>
      <c r="GB18" s="151"/>
      <c r="GC18" s="151"/>
    </row>
    <row r="19" spans="1:185" x14ac:dyDescent="0.2">
      <c r="A19" s="154" t="str">
        <f t="shared" si="1"/>
        <v>0081</v>
      </c>
      <c r="B19" s="164" t="s">
        <v>1543</v>
      </c>
      <c r="C19" s="165">
        <v>49</v>
      </c>
      <c r="D19" s="166">
        <v>27</v>
      </c>
      <c r="E19" s="167">
        <v>0.41</v>
      </c>
      <c r="F19" s="165">
        <v>49</v>
      </c>
      <c r="H19" s="168" t="s">
        <v>1529</v>
      </c>
      <c r="J19" s="166">
        <v>2.4000000953674316</v>
      </c>
      <c r="K19" s="167">
        <v>0.3</v>
      </c>
      <c r="L19" s="165">
        <v>47</v>
      </c>
      <c r="M19" s="165">
        <v>2</v>
      </c>
      <c r="N19" s="168" t="s">
        <v>1896</v>
      </c>
      <c r="O19" s="168" t="s">
        <v>1897</v>
      </c>
      <c r="P19" s="166">
        <v>7.0999999046325684</v>
      </c>
      <c r="Q19" s="167">
        <v>0.37</v>
      </c>
      <c r="R19" s="165">
        <v>49</v>
      </c>
      <c r="T19" s="168" t="s">
        <v>1529</v>
      </c>
      <c r="V19" s="166">
        <v>11</v>
      </c>
      <c r="W19" s="167">
        <v>0.46</v>
      </c>
      <c r="X19" s="165">
        <v>47</v>
      </c>
      <c r="Y19" s="165">
        <v>2</v>
      </c>
      <c r="Z19" s="168" t="s">
        <v>1896</v>
      </c>
      <c r="AA19" s="168" t="s">
        <v>1897</v>
      </c>
      <c r="AB19" s="166">
        <v>6.5</v>
      </c>
      <c r="AC19" s="167">
        <v>0.43</v>
      </c>
      <c r="AD19" s="165">
        <v>45</v>
      </c>
      <c r="AE19" s="165">
        <v>4</v>
      </c>
      <c r="AF19" s="168" t="s">
        <v>2108</v>
      </c>
      <c r="AG19" s="168" t="s">
        <v>2109</v>
      </c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</row>
    <row r="20" spans="1:185" x14ac:dyDescent="0.2">
      <c r="A20" s="154" t="str">
        <f t="shared" si="1"/>
        <v>0091</v>
      </c>
      <c r="B20" s="153" t="s">
        <v>1548</v>
      </c>
      <c r="C20" s="160">
        <v>212</v>
      </c>
      <c r="D20" s="161">
        <v>31.799999237060547</v>
      </c>
      <c r="E20" s="162">
        <v>0.48</v>
      </c>
      <c r="F20" s="160">
        <v>192</v>
      </c>
      <c r="G20" s="160">
        <v>20</v>
      </c>
      <c r="H20" s="163" t="s">
        <v>4571</v>
      </c>
      <c r="I20" s="163" t="s">
        <v>4572</v>
      </c>
      <c r="J20" s="161">
        <v>3.0999999046325684</v>
      </c>
      <c r="K20" s="162">
        <v>0.4</v>
      </c>
      <c r="L20" s="160">
        <v>191</v>
      </c>
      <c r="M20" s="160">
        <v>21</v>
      </c>
      <c r="N20" s="163" t="s">
        <v>4573</v>
      </c>
      <c r="O20" s="163" t="s">
        <v>4574</v>
      </c>
      <c r="P20" s="161">
        <v>8.3000001907348633</v>
      </c>
      <c r="Q20" s="162">
        <v>0.44</v>
      </c>
      <c r="R20" s="160">
        <v>202</v>
      </c>
      <c r="S20" s="160">
        <v>10</v>
      </c>
      <c r="T20" s="163" t="s">
        <v>1978</v>
      </c>
      <c r="U20" s="163" t="s">
        <v>1979</v>
      </c>
      <c r="V20" s="161">
        <v>13.100000381469727</v>
      </c>
      <c r="W20" s="162">
        <v>0.55000000000000004</v>
      </c>
      <c r="X20" s="160">
        <v>156</v>
      </c>
      <c r="Y20" s="160">
        <v>56</v>
      </c>
      <c r="Z20" s="163" t="s">
        <v>4575</v>
      </c>
      <c r="AA20" s="163" t="s">
        <v>4576</v>
      </c>
      <c r="AB20" s="161">
        <v>7.1999998092651367</v>
      </c>
      <c r="AC20" s="162">
        <v>0.48</v>
      </c>
      <c r="AD20" s="160">
        <v>183</v>
      </c>
      <c r="AE20" s="160">
        <v>29</v>
      </c>
      <c r="AF20" s="163" t="s">
        <v>4577</v>
      </c>
      <c r="AG20" s="163" t="s">
        <v>4578</v>
      </c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</row>
    <row r="21" spans="1:185" x14ac:dyDescent="0.2">
      <c r="A21" s="154" t="str">
        <f t="shared" si="1"/>
        <v>0092</v>
      </c>
      <c r="B21" s="164" t="s">
        <v>1559</v>
      </c>
      <c r="C21" s="165">
        <v>210</v>
      </c>
      <c r="D21" s="166">
        <v>34.400001525878906</v>
      </c>
      <c r="E21" s="167">
        <v>0.52</v>
      </c>
      <c r="F21" s="165">
        <v>182</v>
      </c>
      <c r="G21" s="165">
        <v>28</v>
      </c>
      <c r="H21" s="168" t="s">
        <v>2031</v>
      </c>
      <c r="I21" s="168" t="s">
        <v>2032</v>
      </c>
      <c r="J21" s="166">
        <v>3.0999999046325684</v>
      </c>
      <c r="K21" s="167">
        <v>0.39</v>
      </c>
      <c r="L21" s="165">
        <v>190</v>
      </c>
      <c r="M21" s="165">
        <v>20</v>
      </c>
      <c r="N21" s="168" t="s">
        <v>2781</v>
      </c>
      <c r="O21" s="168" t="s">
        <v>2782</v>
      </c>
      <c r="P21" s="166">
        <v>9.3000001907348633</v>
      </c>
      <c r="Q21" s="167">
        <v>0.49</v>
      </c>
      <c r="R21" s="165">
        <v>191</v>
      </c>
      <c r="S21" s="165">
        <v>19</v>
      </c>
      <c r="T21" s="168" t="s">
        <v>4108</v>
      </c>
      <c r="U21" s="168" t="s">
        <v>4109</v>
      </c>
      <c r="V21" s="166">
        <v>14.300000190734863</v>
      </c>
      <c r="W21" s="167">
        <v>0.6</v>
      </c>
      <c r="X21" s="165">
        <v>131</v>
      </c>
      <c r="Y21" s="165">
        <v>79</v>
      </c>
      <c r="Z21" s="168" t="s">
        <v>4579</v>
      </c>
      <c r="AA21" s="168" t="s">
        <v>4580</v>
      </c>
      <c r="AB21" s="166">
        <v>7.6999998092651367</v>
      </c>
      <c r="AC21" s="167">
        <v>0.51</v>
      </c>
      <c r="AD21" s="165">
        <v>174</v>
      </c>
      <c r="AE21" s="165">
        <v>36</v>
      </c>
      <c r="AF21" s="168" t="s">
        <v>2102</v>
      </c>
      <c r="AG21" s="168" t="s">
        <v>2103</v>
      </c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  <c r="EW21" s="151"/>
      <c r="EX21" s="151"/>
      <c r="EY21" s="151"/>
      <c r="EZ21" s="151"/>
      <c r="FA21" s="151"/>
      <c r="FB21" s="151"/>
      <c r="FC21" s="151"/>
      <c r="FD21" s="151"/>
      <c r="FE21" s="151"/>
      <c r="FF21" s="151"/>
      <c r="FG21" s="151"/>
      <c r="FH21" s="151"/>
      <c r="FI21" s="151"/>
      <c r="FJ21" s="151"/>
      <c r="FK21" s="151"/>
      <c r="FL21" s="151"/>
      <c r="FM21" s="151"/>
      <c r="FN21" s="151"/>
      <c r="FO21" s="151"/>
      <c r="FP21" s="151"/>
      <c r="FQ21" s="151"/>
      <c r="FR21" s="151"/>
      <c r="FS21" s="151"/>
      <c r="FT21" s="151"/>
      <c r="FU21" s="151"/>
      <c r="FV21" s="151"/>
      <c r="FW21" s="151"/>
      <c r="FX21" s="151"/>
      <c r="FY21" s="151"/>
      <c r="FZ21" s="151"/>
      <c r="GA21" s="151"/>
      <c r="GB21" s="151"/>
    </row>
    <row r="22" spans="1:185" x14ac:dyDescent="0.2">
      <c r="A22" s="154" t="str">
        <f t="shared" si="1"/>
        <v>0100</v>
      </c>
      <c r="B22" s="153" t="s">
        <v>1570</v>
      </c>
      <c r="C22" s="160">
        <v>127</v>
      </c>
      <c r="D22" s="161">
        <v>37.599998474121094</v>
      </c>
      <c r="E22" s="162">
        <v>0.56999999999999995</v>
      </c>
      <c r="F22" s="160">
        <v>100</v>
      </c>
      <c r="G22" s="160">
        <v>27</v>
      </c>
      <c r="H22" s="163" t="s">
        <v>4581</v>
      </c>
      <c r="I22" s="163" t="s">
        <v>4582</v>
      </c>
      <c r="J22" s="161">
        <v>3.5999999046325684</v>
      </c>
      <c r="K22" s="162">
        <v>0.45</v>
      </c>
      <c r="L22" s="160">
        <v>111</v>
      </c>
      <c r="M22" s="160">
        <v>16</v>
      </c>
      <c r="N22" s="163" t="s">
        <v>4583</v>
      </c>
      <c r="O22" s="163" t="s">
        <v>4584</v>
      </c>
      <c r="P22" s="161">
        <v>10</v>
      </c>
      <c r="Q22" s="162">
        <v>0.52</v>
      </c>
      <c r="R22" s="160">
        <v>110</v>
      </c>
      <c r="S22" s="160">
        <v>17</v>
      </c>
      <c r="T22" s="163" t="s">
        <v>1680</v>
      </c>
      <c r="U22" s="163" t="s">
        <v>1681</v>
      </c>
      <c r="V22" s="161">
        <v>15.699999809265137</v>
      </c>
      <c r="W22" s="162">
        <v>0.66</v>
      </c>
      <c r="X22" s="160">
        <v>76</v>
      </c>
      <c r="Y22" s="160">
        <v>51</v>
      </c>
      <c r="Z22" s="163" t="s">
        <v>4585</v>
      </c>
      <c r="AA22" s="163" t="s">
        <v>4586</v>
      </c>
      <c r="AB22" s="161">
        <v>8.3000001907348633</v>
      </c>
      <c r="AC22" s="162">
        <v>0.55000000000000004</v>
      </c>
      <c r="AD22" s="160">
        <v>106</v>
      </c>
      <c r="AE22" s="160">
        <v>21</v>
      </c>
      <c r="AF22" s="163" t="s">
        <v>4587</v>
      </c>
      <c r="AG22" s="163" t="s">
        <v>4588</v>
      </c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</row>
    <row r="23" spans="1:185" s="170" customFormat="1" x14ac:dyDescent="0.2">
      <c r="A23" s="154" t="str">
        <f t="shared" si="1"/>
        <v>0101</v>
      </c>
      <c r="B23" s="164" t="s">
        <v>1581</v>
      </c>
      <c r="C23" s="165">
        <v>57</v>
      </c>
      <c r="D23" s="166">
        <v>26.299999237060547</v>
      </c>
      <c r="E23" s="167">
        <v>0.4</v>
      </c>
      <c r="F23" s="165">
        <v>57</v>
      </c>
      <c r="G23" s="151"/>
      <c r="H23" s="168" t="s">
        <v>1529</v>
      </c>
      <c r="I23" s="151"/>
      <c r="J23" s="166">
        <v>2.7000000476837158</v>
      </c>
      <c r="K23" s="167">
        <v>0.34</v>
      </c>
      <c r="L23" s="165">
        <v>54</v>
      </c>
      <c r="M23" s="165">
        <v>3</v>
      </c>
      <c r="N23" s="168" t="s">
        <v>2402</v>
      </c>
      <c r="O23" s="168" t="s">
        <v>2403</v>
      </c>
      <c r="P23" s="166">
        <v>7</v>
      </c>
      <c r="Q23" s="167">
        <v>0.37</v>
      </c>
      <c r="R23" s="165">
        <v>57</v>
      </c>
      <c r="S23" s="151"/>
      <c r="T23" s="168" t="s">
        <v>1529</v>
      </c>
      <c r="U23" s="151"/>
      <c r="V23" s="166">
        <v>11</v>
      </c>
      <c r="W23" s="167">
        <v>0.46</v>
      </c>
      <c r="X23" s="165">
        <v>49</v>
      </c>
      <c r="Y23" s="165">
        <v>8</v>
      </c>
      <c r="Z23" s="168" t="s">
        <v>1795</v>
      </c>
      <c r="AA23" s="168" t="s">
        <v>1796</v>
      </c>
      <c r="AB23" s="166">
        <v>5.5</v>
      </c>
      <c r="AC23" s="167">
        <v>0.37</v>
      </c>
      <c r="AD23" s="165">
        <v>57</v>
      </c>
      <c r="AE23" s="151"/>
      <c r="AF23" s="168" t="s">
        <v>1529</v>
      </c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</row>
    <row r="24" spans="1:185" x14ac:dyDescent="0.2">
      <c r="A24" s="154" t="str">
        <f t="shared" si="1"/>
        <v>0102</v>
      </c>
      <c r="B24" s="153" t="s">
        <v>1588</v>
      </c>
      <c r="C24" s="160">
        <v>69</v>
      </c>
      <c r="D24" s="161">
        <v>29.399999618530273</v>
      </c>
      <c r="E24" s="162">
        <v>0.44</v>
      </c>
      <c r="F24" s="160">
        <v>67</v>
      </c>
      <c r="G24" s="160">
        <v>2</v>
      </c>
      <c r="H24" s="163" t="s">
        <v>1806</v>
      </c>
      <c r="I24" s="163" t="s">
        <v>1807</v>
      </c>
      <c r="J24" s="161">
        <v>2.5999999046325684</v>
      </c>
      <c r="K24" s="162">
        <v>0.32</v>
      </c>
      <c r="L24" s="160">
        <v>67</v>
      </c>
      <c r="M24" s="160">
        <v>2</v>
      </c>
      <c r="N24" s="163" t="s">
        <v>1806</v>
      </c>
      <c r="O24" s="163" t="s">
        <v>1807</v>
      </c>
      <c r="P24" s="161">
        <v>8.1000003814697266</v>
      </c>
      <c r="Q24" s="162">
        <v>0.42</v>
      </c>
      <c r="R24" s="160">
        <v>66</v>
      </c>
      <c r="S24" s="160">
        <v>3</v>
      </c>
      <c r="T24" s="163" t="s">
        <v>2034</v>
      </c>
      <c r="U24" s="163" t="s">
        <v>2035</v>
      </c>
      <c r="V24" s="161">
        <v>12.399999618530273</v>
      </c>
      <c r="W24" s="162">
        <v>0.52</v>
      </c>
      <c r="X24" s="160">
        <v>60</v>
      </c>
      <c r="Y24" s="160">
        <v>9</v>
      </c>
      <c r="Z24" s="163" t="s">
        <v>2825</v>
      </c>
      <c r="AA24" s="163" t="s">
        <v>2826</v>
      </c>
      <c r="AB24" s="161">
        <v>6.4000000953674316</v>
      </c>
      <c r="AC24" s="162">
        <v>0.42</v>
      </c>
      <c r="AD24" s="160">
        <v>62</v>
      </c>
      <c r="AE24" s="160">
        <v>7</v>
      </c>
      <c r="AF24" s="163" t="s">
        <v>4002</v>
      </c>
      <c r="AG24" s="163" t="s">
        <v>4003</v>
      </c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</row>
    <row r="25" spans="1:185" x14ac:dyDescent="0.2">
      <c r="A25" s="154" t="str">
        <f t="shared" si="1"/>
        <v>0111</v>
      </c>
      <c r="B25" s="164" t="s">
        <v>1593</v>
      </c>
      <c r="C25" s="165">
        <v>87</v>
      </c>
      <c r="D25" s="166">
        <v>27.299999237060547</v>
      </c>
      <c r="E25" s="167">
        <v>0.41</v>
      </c>
      <c r="F25" s="165">
        <v>85</v>
      </c>
      <c r="G25" s="165">
        <v>2</v>
      </c>
      <c r="H25" s="168" t="s">
        <v>4424</v>
      </c>
      <c r="I25" s="168" t="s">
        <v>4425</v>
      </c>
      <c r="J25" s="166">
        <v>2.5999999046325684</v>
      </c>
      <c r="K25" s="167">
        <v>0.33</v>
      </c>
      <c r="L25" s="165">
        <v>86</v>
      </c>
      <c r="M25" s="165">
        <v>1</v>
      </c>
      <c r="N25" s="168" t="s">
        <v>2228</v>
      </c>
      <c r="O25" s="168" t="s">
        <v>2229</v>
      </c>
      <c r="P25" s="166">
        <v>7.5999999046325684</v>
      </c>
      <c r="Q25" s="167">
        <v>0.4</v>
      </c>
      <c r="R25" s="165">
        <v>86</v>
      </c>
      <c r="S25" s="165">
        <v>1</v>
      </c>
      <c r="T25" s="168" t="s">
        <v>2228</v>
      </c>
      <c r="U25" s="168" t="s">
        <v>2229</v>
      </c>
      <c r="V25" s="166">
        <v>11.300000190734863</v>
      </c>
      <c r="W25" s="167">
        <v>0.47</v>
      </c>
      <c r="X25" s="165">
        <v>75</v>
      </c>
      <c r="Y25" s="165">
        <v>12</v>
      </c>
      <c r="Z25" s="168" t="s">
        <v>3623</v>
      </c>
      <c r="AA25" s="168" t="s">
        <v>3624</v>
      </c>
      <c r="AB25" s="166">
        <v>5.8000001907348633</v>
      </c>
      <c r="AC25" s="167">
        <v>0.39</v>
      </c>
      <c r="AD25" s="165">
        <v>86</v>
      </c>
      <c r="AE25" s="165">
        <v>1</v>
      </c>
      <c r="AF25" s="168" t="s">
        <v>2228</v>
      </c>
      <c r="AG25" s="168" t="s">
        <v>2229</v>
      </c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</row>
    <row r="26" spans="1:185" x14ac:dyDescent="0.2">
      <c r="A26" s="154" t="str">
        <f t="shared" si="1"/>
        <v>0121</v>
      </c>
      <c r="B26" s="153" t="s">
        <v>1599</v>
      </c>
      <c r="C26" s="160">
        <v>136</v>
      </c>
      <c r="D26" s="161">
        <v>25.799999237060547</v>
      </c>
      <c r="E26" s="162">
        <v>0.39</v>
      </c>
      <c r="F26" s="160">
        <v>133</v>
      </c>
      <c r="G26" s="160">
        <v>3</v>
      </c>
      <c r="H26" s="163" t="s">
        <v>1780</v>
      </c>
      <c r="I26" s="163" t="s">
        <v>1781</v>
      </c>
      <c r="J26" s="161">
        <v>2.2999999523162842</v>
      </c>
      <c r="K26" s="162">
        <v>0.28999999999999998</v>
      </c>
      <c r="L26" s="160">
        <v>132</v>
      </c>
      <c r="M26" s="160">
        <v>4</v>
      </c>
      <c r="N26" s="163" t="s">
        <v>1782</v>
      </c>
      <c r="O26" s="163" t="s">
        <v>1783</v>
      </c>
      <c r="P26" s="161">
        <v>7.4000000953674316</v>
      </c>
      <c r="Q26" s="162">
        <v>0.39</v>
      </c>
      <c r="R26" s="160">
        <v>132</v>
      </c>
      <c r="S26" s="160">
        <v>4</v>
      </c>
      <c r="T26" s="163" t="s">
        <v>1782</v>
      </c>
      <c r="U26" s="163" t="s">
        <v>1783</v>
      </c>
      <c r="V26" s="161">
        <v>10.199999809265137</v>
      </c>
      <c r="W26" s="162">
        <v>0.43</v>
      </c>
      <c r="X26" s="160">
        <v>128</v>
      </c>
      <c r="Y26" s="160">
        <v>8</v>
      </c>
      <c r="Z26" s="163" t="s">
        <v>1784</v>
      </c>
      <c r="AA26" s="163" t="s">
        <v>1785</v>
      </c>
      <c r="AB26" s="161">
        <v>5.9000000953674316</v>
      </c>
      <c r="AC26" s="162">
        <v>0.39</v>
      </c>
      <c r="AD26" s="160">
        <v>132</v>
      </c>
      <c r="AE26" s="160">
        <v>4</v>
      </c>
      <c r="AF26" s="163" t="s">
        <v>1782</v>
      </c>
      <c r="AG26" s="163" t="s">
        <v>1783</v>
      </c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</row>
    <row r="27" spans="1:185" x14ac:dyDescent="0.2">
      <c r="A27" s="154" t="str">
        <f t="shared" si="1"/>
        <v>0122</v>
      </c>
      <c r="B27" s="164" t="s">
        <v>1610</v>
      </c>
      <c r="C27" s="165">
        <v>196</v>
      </c>
      <c r="D27" s="166">
        <v>27.399999618530273</v>
      </c>
      <c r="E27" s="167">
        <v>0.41</v>
      </c>
      <c r="F27" s="165">
        <v>182</v>
      </c>
      <c r="G27" s="165">
        <v>14</v>
      </c>
      <c r="H27" s="168" t="s">
        <v>2083</v>
      </c>
      <c r="I27" s="168" t="s">
        <v>2084</v>
      </c>
      <c r="J27" s="166">
        <v>2.7999999523162842</v>
      </c>
      <c r="K27" s="167">
        <v>0.35</v>
      </c>
      <c r="L27" s="165">
        <v>188</v>
      </c>
      <c r="M27" s="165">
        <v>8</v>
      </c>
      <c r="N27" s="168" t="s">
        <v>1896</v>
      </c>
      <c r="O27" s="168" t="s">
        <v>1897</v>
      </c>
      <c r="P27" s="166">
        <v>7.1999998092651367</v>
      </c>
      <c r="Q27" s="167">
        <v>0.38</v>
      </c>
      <c r="R27" s="165">
        <v>193</v>
      </c>
      <c r="S27" s="165">
        <v>3</v>
      </c>
      <c r="T27" s="168" t="s">
        <v>3971</v>
      </c>
      <c r="U27" s="168" t="s">
        <v>3972</v>
      </c>
      <c r="V27" s="166">
        <v>11.300000190734863</v>
      </c>
      <c r="W27" s="167">
        <v>0.47</v>
      </c>
      <c r="X27" s="165">
        <v>157</v>
      </c>
      <c r="Y27" s="165">
        <v>39</v>
      </c>
      <c r="Z27" s="168" t="s">
        <v>4589</v>
      </c>
      <c r="AA27" s="168" t="s">
        <v>4590</v>
      </c>
      <c r="AB27" s="166">
        <v>6</v>
      </c>
      <c r="AC27" s="167">
        <v>0.4</v>
      </c>
      <c r="AD27" s="165">
        <v>181</v>
      </c>
      <c r="AE27" s="165">
        <v>15</v>
      </c>
      <c r="AF27" s="168" t="s">
        <v>3830</v>
      </c>
      <c r="AG27" s="168" t="s">
        <v>3831</v>
      </c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</row>
    <row r="28" spans="1:185" x14ac:dyDescent="0.2">
      <c r="A28" s="154" t="str">
        <f t="shared" si="1"/>
        <v>0125</v>
      </c>
      <c r="B28" s="153" t="s">
        <v>1619</v>
      </c>
      <c r="C28" s="160">
        <v>196</v>
      </c>
      <c r="D28" s="161">
        <v>33.099998474121094</v>
      </c>
      <c r="E28" s="162">
        <v>0.5</v>
      </c>
      <c r="F28" s="160">
        <v>179</v>
      </c>
      <c r="G28" s="160">
        <v>17</v>
      </c>
      <c r="H28" s="163" t="s">
        <v>3473</v>
      </c>
      <c r="I28" s="163" t="s">
        <v>3474</v>
      </c>
      <c r="J28" s="161">
        <v>3.4000000953674316</v>
      </c>
      <c r="K28" s="162">
        <v>0.42</v>
      </c>
      <c r="L28" s="160">
        <v>173</v>
      </c>
      <c r="M28" s="160">
        <v>23</v>
      </c>
      <c r="N28" s="163" t="s">
        <v>4591</v>
      </c>
      <c r="O28" s="163" t="s">
        <v>4592</v>
      </c>
      <c r="P28" s="161">
        <v>8.6000003814697266</v>
      </c>
      <c r="Q28" s="162">
        <v>0.45</v>
      </c>
      <c r="R28" s="160">
        <v>187</v>
      </c>
      <c r="S28" s="160">
        <v>9</v>
      </c>
      <c r="T28" s="163" t="s">
        <v>2475</v>
      </c>
      <c r="U28" s="163" t="s">
        <v>2476</v>
      </c>
      <c r="V28" s="161">
        <v>13.800000190734863</v>
      </c>
      <c r="W28" s="162">
        <v>0.57999999999999996</v>
      </c>
      <c r="X28" s="160">
        <v>146</v>
      </c>
      <c r="Y28" s="160">
        <v>50</v>
      </c>
      <c r="Z28" s="163" t="s">
        <v>4593</v>
      </c>
      <c r="AA28" s="163" t="s">
        <v>4594</v>
      </c>
      <c r="AB28" s="161">
        <v>7.3000001907348633</v>
      </c>
      <c r="AC28" s="162">
        <v>0.48</v>
      </c>
      <c r="AD28" s="160">
        <v>167</v>
      </c>
      <c r="AE28" s="160">
        <v>29</v>
      </c>
      <c r="AF28" s="163" t="s">
        <v>4595</v>
      </c>
      <c r="AG28" s="163" t="s">
        <v>4596</v>
      </c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1"/>
      <c r="EL28" s="151"/>
      <c r="EM28" s="151"/>
      <c r="EN28" s="151"/>
      <c r="EO28" s="151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</row>
    <row r="29" spans="1:185" x14ac:dyDescent="0.2">
      <c r="A29" s="154" t="str">
        <f t="shared" si="1"/>
        <v>0201</v>
      </c>
      <c r="B29" s="164" t="s">
        <v>1628</v>
      </c>
      <c r="C29" s="165">
        <v>59</v>
      </c>
      <c r="D29" s="166">
        <v>31.799999237060547</v>
      </c>
      <c r="E29" s="167">
        <v>0.48</v>
      </c>
      <c r="F29" s="165">
        <v>54</v>
      </c>
      <c r="G29" s="165">
        <v>5</v>
      </c>
      <c r="H29" s="168" t="s">
        <v>2359</v>
      </c>
      <c r="I29" s="168" t="s">
        <v>2360</v>
      </c>
      <c r="J29" s="166">
        <v>3.2999999523162842</v>
      </c>
      <c r="K29" s="167">
        <v>0.42</v>
      </c>
      <c r="L29" s="165">
        <v>52</v>
      </c>
      <c r="M29" s="165">
        <v>7</v>
      </c>
      <c r="N29" s="168" t="s">
        <v>2019</v>
      </c>
      <c r="O29" s="168" t="s">
        <v>2020</v>
      </c>
      <c r="P29" s="166">
        <v>8.3999996185302734</v>
      </c>
      <c r="Q29" s="167">
        <v>0.44</v>
      </c>
      <c r="R29" s="165">
        <v>56</v>
      </c>
      <c r="S29" s="165">
        <v>3</v>
      </c>
      <c r="T29" s="168" t="s">
        <v>3332</v>
      </c>
      <c r="U29" s="168" t="s">
        <v>3333</v>
      </c>
      <c r="V29" s="166">
        <v>13</v>
      </c>
      <c r="W29" s="167">
        <v>0.54</v>
      </c>
      <c r="X29" s="165">
        <v>48</v>
      </c>
      <c r="Y29" s="165">
        <v>11</v>
      </c>
      <c r="Z29" s="168" t="s">
        <v>3907</v>
      </c>
      <c r="AA29" s="168" t="s">
        <v>3908</v>
      </c>
      <c r="AB29" s="166">
        <v>7.0999999046325684</v>
      </c>
      <c r="AC29" s="167">
        <v>0.47</v>
      </c>
      <c r="AD29" s="165">
        <v>48</v>
      </c>
      <c r="AE29" s="165">
        <v>11</v>
      </c>
      <c r="AF29" s="168" t="s">
        <v>3907</v>
      </c>
      <c r="AG29" s="168" t="s">
        <v>3908</v>
      </c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</row>
    <row r="30" spans="1:185" x14ac:dyDescent="0.2">
      <c r="A30" s="154" t="str">
        <f t="shared" si="1"/>
        <v>0211</v>
      </c>
      <c r="B30" s="153" t="s">
        <v>1637</v>
      </c>
      <c r="C30" s="160">
        <v>165</v>
      </c>
      <c r="D30" s="161">
        <v>33.799999237060547</v>
      </c>
      <c r="E30" s="162">
        <v>0.51</v>
      </c>
      <c r="F30" s="160">
        <v>148</v>
      </c>
      <c r="G30" s="160">
        <v>17</v>
      </c>
      <c r="H30" s="163" t="s">
        <v>4597</v>
      </c>
      <c r="I30" s="163" t="s">
        <v>4598</v>
      </c>
      <c r="J30" s="161">
        <v>3.2000000476837158</v>
      </c>
      <c r="K30" s="162">
        <v>0.41</v>
      </c>
      <c r="L30" s="160">
        <v>143</v>
      </c>
      <c r="M30" s="160">
        <v>22</v>
      </c>
      <c r="N30" s="163" t="s">
        <v>2031</v>
      </c>
      <c r="O30" s="163" t="s">
        <v>2032</v>
      </c>
      <c r="P30" s="161">
        <v>8.8000001907348633</v>
      </c>
      <c r="Q30" s="162">
        <v>0.46</v>
      </c>
      <c r="R30" s="160">
        <v>159</v>
      </c>
      <c r="S30" s="160">
        <v>6</v>
      </c>
      <c r="T30" s="163" t="s">
        <v>2561</v>
      </c>
      <c r="U30" s="163" t="s">
        <v>2562</v>
      </c>
      <c r="V30" s="161">
        <v>14.300000190734863</v>
      </c>
      <c r="W30" s="162">
        <v>0.6</v>
      </c>
      <c r="X30" s="160">
        <v>114</v>
      </c>
      <c r="Y30" s="160">
        <v>51</v>
      </c>
      <c r="Z30" s="163" t="s">
        <v>4599</v>
      </c>
      <c r="AA30" s="163" t="s">
        <v>4600</v>
      </c>
      <c r="AB30" s="161">
        <v>7.5</v>
      </c>
      <c r="AC30" s="162">
        <v>0.5</v>
      </c>
      <c r="AD30" s="160">
        <v>141</v>
      </c>
      <c r="AE30" s="160">
        <v>24</v>
      </c>
      <c r="AF30" s="163" t="s">
        <v>4601</v>
      </c>
      <c r="AG30" s="163" t="s">
        <v>4602</v>
      </c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</row>
    <row r="31" spans="1:185" x14ac:dyDescent="0.2">
      <c r="A31" s="154" t="str">
        <f t="shared" si="1"/>
        <v>0231</v>
      </c>
      <c r="B31" s="164" t="s">
        <v>1655</v>
      </c>
      <c r="C31" s="165">
        <v>202</v>
      </c>
      <c r="D31" s="166">
        <v>29.700000762939453</v>
      </c>
      <c r="E31" s="167">
        <v>0.45</v>
      </c>
      <c r="F31" s="165">
        <v>191</v>
      </c>
      <c r="G31" s="165">
        <v>11</v>
      </c>
      <c r="H31" s="168" t="s">
        <v>2559</v>
      </c>
      <c r="I31" s="168" t="s">
        <v>2560</v>
      </c>
      <c r="J31" s="166">
        <v>2.9000000953674316</v>
      </c>
      <c r="K31" s="167">
        <v>0.37</v>
      </c>
      <c r="L31" s="165">
        <v>184</v>
      </c>
      <c r="M31" s="165">
        <v>18</v>
      </c>
      <c r="N31" s="168" t="s">
        <v>4034</v>
      </c>
      <c r="O31" s="168" t="s">
        <v>4035</v>
      </c>
      <c r="P31" s="166">
        <v>8.3000001907348633</v>
      </c>
      <c r="Q31" s="167">
        <v>0.44</v>
      </c>
      <c r="R31" s="165">
        <v>195</v>
      </c>
      <c r="S31" s="165">
        <v>7</v>
      </c>
      <c r="T31" s="168" t="s">
        <v>1644</v>
      </c>
      <c r="U31" s="168" t="s">
        <v>1645</v>
      </c>
      <c r="V31" s="166">
        <v>11.899999618530273</v>
      </c>
      <c r="W31" s="167">
        <v>0.5</v>
      </c>
      <c r="X31" s="165">
        <v>165</v>
      </c>
      <c r="Y31" s="165">
        <v>37</v>
      </c>
      <c r="Z31" s="168" t="s">
        <v>3772</v>
      </c>
      <c r="AA31" s="168" t="s">
        <v>3773</v>
      </c>
      <c r="AB31" s="166">
        <v>6.6999998092651367</v>
      </c>
      <c r="AC31" s="167">
        <v>0.44</v>
      </c>
      <c r="AD31" s="165">
        <v>187</v>
      </c>
      <c r="AE31" s="165">
        <v>15</v>
      </c>
      <c r="AF31" s="168" t="s">
        <v>4603</v>
      </c>
      <c r="AG31" s="168" t="s">
        <v>4604</v>
      </c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</row>
    <row r="32" spans="1:185" x14ac:dyDescent="0.2">
      <c r="A32" s="154" t="str">
        <f t="shared" si="1"/>
        <v>0241</v>
      </c>
      <c r="B32" s="153" t="s">
        <v>1666</v>
      </c>
      <c r="C32" s="160">
        <v>167</v>
      </c>
      <c r="D32" s="161">
        <v>33.700000762939453</v>
      </c>
      <c r="E32" s="162">
        <v>0.51</v>
      </c>
      <c r="F32" s="160">
        <v>152</v>
      </c>
      <c r="G32" s="160">
        <v>15</v>
      </c>
      <c r="H32" s="163" t="s">
        <v>4508</v>
      </c>
      <c r="I32" s="163" t="s">
        <v>4509</v>
      </c>
      <c r="J32" s="161">
        <v>3.0999999046325684</v>
      </c>
      <c r="K32" s="162">
        <v>0.4</v>
      </c>
      <c r="L32" s="160">
        <v>149</v>
      </c>
      <c r="M32" s="160">
        <v>18</v>
      </c>
      <c r="N32" s="163" t="s">
        <v>4605</v>
      </c>
      <c r="O32" s="163" t="s">
        <v>4606</v>
      </c>
      <c r="P32" s="161">
        <v>8.8000001907348633</v>
      </c>
      <c r="Q32" s="162">
        <v>0.46</v>
      </c>
      <c r="R32" s="160">
        <v>159</v>
      </c>
      <c r="S32" s="160">
        <v>8</v>
      </c>
      <c r="T32" s="163" t="s">
        <v>4607</v>
      </c>
      <c r="U32" s="163" t="s">
        <v>4608</v>
      </c>
      <c r="V32" s="161">
        <v>14</v>
      </c>
      <c r="W32" s="162">
        <v>0.59</v>
      </c>
      <c r="X32" s="160">
        <v>119</v>
      </c>
      <c r="Y32" s="160">
        <v>48</v>
      </c>
      <c r="Z32" s="163" t="s">
        <v>4609</v>
      </c>
      <c r="AA32" s="163" t="s">
        <v>4610</v>
      </c>
      <c r="AB32" s="161">
        <v>7.6999998092651367</v>
      </c>
      <c r="AC32" s="162">
        <v>0.52</v>
      </c>
      <c r="AD32" s="160">
        <v>142</v>
      </c>
      <c r="AE32" s="160">
        <v>25</v>
      </c>
      <c r="AF32" s="163" t="s">
        <v>4611</v>
      </c>
      <c r="AG32" s="163" t="s">
        <v>4612</v>
      </c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</row>
    <row r="33" spans="1:184" x14ac:dyDescent="0.2">
      <c r="A33" s="154" t="str">
        <f t="shared" si="1"/>
        <v>0251</v>
      </c>
      <c r="B33" s="164" t="s">
        <v>1675</v>
      </c>
      <c r="C33" s="165">
        <v>114</v>
      </c>
      <c r="D33" s="166">
        <v>35.200000762939453</v>
      </c>
      <c r="E33" s="167">
        <v>0.53</v>
      </c>
      <c r="F33" s="165">
        <v>99</v>
      </c>
      <c r="G33" s="165">
        <v>15</v>
      </c>
      <c r="H33" s="168" t="s">
        <v>1596</v>
      </c>
      <c r="I33" s="168" t="s">
        <v>1597</v>
      </c>
      <c r="J33" s="166">
        <v>3.7999999523162842</v>
      </c>
      <c r="K33" s="167">
        <v>0.48</v>
      </c>
      <c r="L33" s="165">
        <v>90</v>
      </c>
      <c r="M33" s="165">
        <v>24</v>
      </c>
      <c r="N33" s="168" t="s">
        <v>2519</v>
      </c>
      <c r="O33" s="168" t="s">
        <v>2520</v>
      </c>
      <c r="P33" s="166">
        <v>9</v>
      </c>
      <c r="Q33" s="167">
        <v>0.48</v>
      </c>
      <c r="R33" s="165">
        <v>108</v>
      </c>
      <c r="S33" s="165">
        <v>6</v>
      </c>
      <c r="T33" s="168" t="s">
        <v>2402</v>
      </c>
      <c r="U33" s="168" t="s">
        <v>2403</v>
      </c>
      <c r="V33" s="166">
        <v>14.600000381469727</v>
      </c>
      <c r="W33" s="167">
        <v>0.61</v>
      </c>
      <c r="X33" s="165">
        <v>69</v>
      </c>
      <c r="Y33" s="165">
        <v>45</v>
      </c>
      <c r="Z33" s="168" t="s">
        <v>3757</v>
      </c>
      <c r="AA33" s="168" t="s">
        <v>3758</v>
      </c>
      <c r="AB33" s="166">
        <v>7.6999998092651367</v>
      </c>
      <c r="AC33" s="167">
        <v>0.51</v>
      </c>
      <c r="AD33" s="165">
        <v>97</v>
      </c>
      <c r="AE33" s="165">
        <v>17</v>
      </c>
      <c r="AF33" s="168" t="s">
        <v>4613</v>
      </c>
      <c r="AG33" s="168" t="s">
        <v>4614</v>
      </c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</row>
    <row r="34" spans="1:184" x14ac:dyDescent="0.2">
      <c r="A34" s="154" t="str">
        <f t="shared" si="1"/>
        <v>0261</v>
      </c>
      <c r="B34" s="153" t="s">
        <v>1684</v>
      </c>
      <c r="C34" s="160">
        <v>55</v>
      </c>
      <c r="D34" s="161">
        <v>28.799999237060547</v>
      </c>
      <c r="E34" s="162">
        <v>0.44</v>
      </c>
      <c r="F34" s="160">
        <v>53</v>
      </c>
      <c r="G34" s="160">
        <v>2</v>
      </c>
      <c r="H34" s="163" t="s">
        <v>2561</v>
      </c>
      <c r="I34" s="163" t="s">
        <v>2562</v>
      </c>
      <c r="J34" s="161">
        <v>2.5</v>
      </c>
      <c r="K34" s="162">
        <v>0.31</v>
      </c>
      <c r="L34" s="160">
        <v>55</v>
      </c>
      <c r="N34" s="163" t="s">
        <v>1529</v>
      </c>
      <c r="P34" s="161">
        <v>7.5999999046325684</v>
      </c>
      <c r="Q34" s="162">
        <v>0.4</v>
      </c>
      <c r="R34" s="160">
        <v>55</v>
      </c>
      <c r="T34" s="163" t="s">
        <v>1529</v>
      </c>
      <c r="V34" s="161">
        <v>12.199999809265137</v>
      </c>
      <c r="W34" s="162">
        <v>0.51</v>
      </c>
      <c r="X34" s="160">
        <v>48</v>
      </c>
      <c r="Y34" s="160">
        <v>7</v>
      </c>
      <c r="Z34" s="163" t="s">
        <v>3180</v>
      </c>
      <c r="AA34" s="163" t="s">
        <v>3181</v>
      </c>
      <c r="AB34" s="161">
        <v>6.5</v>
      </c>
      <c r="AC34" s="162">
        <v>0.43</v>
      </c>
      <c r="AD34" s="160">
        <v>50</v>
      </c>
      <c r="AE34" s="160">
        <v>5</v>
      </c>
      <c r="AF34" s="163" t="s">
        <v>1649</v>
      </c>
      <c r="AG34" s="163" t="s">
        <v>1650</v>
      </c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</row>
    <row r="35" spans="1:184" x14ac:dyDescent="0.2">
      <c r="A35" s="154" t="str">
        <f t="shared" si="1"/>
        <v>0271</v>
      </c>
      <c r="B35" s="164" t="s">
        <v>1689</v>
      </c>
      <c r="C35" s="165">
        <v>83</v>
      </c>
      <c r="D35" s="166">
        <v>32</v>
      </c>
      <c r="E35" s="167">
        <v>0.49</v>
      </c>
      <c r="F35" s="165">
        <v>76</v>
      </c>
      <c r="G35" s="165">
        <v>7</v>
      </c>
      <c r="H35" s="168" t="s">
        <v>3497</v>
      </c>
      <c r="I35" s="168" t="s">
        <v>3498</v>
      </c>
      <c r="J35" s="166">
        <v>3.0999999046325684</v>
      </c>
      <c r="K35" s="167">
        <v>0.39</v>
      </c>
      <c r="L35" s="165">
        <v>78</v>
      </c>
      <c r="M35" s="165">
        <v>5</v>
      </c>
      <c r="N35" s="168" t="s">
        <v>2580</v>
      </c>
      <c r="O35" s="168" t="s">
        <v>2581</v>
      </c>
      <c r="P35" s="166">
        <v>8.5</v>
      </c>
      <c r="Q35" s="167">
        <v>0.45</v>
      </c>
      <c r="R35" s="165">
        <v>82</v>
      </c>
      <c r="S35" s="165">
        <v>1</v>
      </c>
      <c r="T35" s="168" t="s">
        <v>2160</v>
      </c>
      <c r="U35" s="168" t="s">
        <v>2161</v>
      </c>
      <c r="V35" s="166">
        <v>12.699999809265137</v>
      </c>
      <c r="W35" s="167">
        <v>0.53</v>
      </c>
      <c r="X35" s="165">
        <v>67</v>
      </c>
      <c r="Y35" s="165">
        <v>16</v>
      </c>
      <c r="Z35" s="168" t="s">
        <v>4615</v>
      </c>
      <c r="AA35" s="168" t="s">
        <v>4616</v>
      </c>
      <c r="AB35" s="166">
        <v>7.6999998092651367</v>
      </c>
      <c r="AC35" s="167">
        <v>0.51</v>
      </c>
      <c r="AD35" s="165">
        <v>71</v>
      </c>
      <c r="AE35" s="165">
        <v>12</v>
      </c>
      <c r="AF35" s="168" t="s">
        <v>3495</v>
      </c>
      <c r="AG35" s="168" t="s">
        <v>3496</v>
      </c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</row>
    <row r="36" spans="1:184" x14ac:dyDescent="0.2">
      <c r="A36" s="154" t="str">
        <f t="shared" si="1"/>
        <v>0311</v>
      </c>
      <c r="B36" s="153" t="s">
        <v>1698</v>
      </c>
      <c r="C36" s="160">
        <v>96</v>
      </c>
      <c r="D36" s="161">
        <v>25.700000762939453</v>
      </c>
      <c r="E36" s="162">
        <v>0.39</v>
      </c>
      <c r="F36" s="160">
        <v>95</v>
      </c>
      <c r="G36" s="160">
        <v>1</v>
      </c>
      <c r="H36" s="163" t="s">
        <v>4468</v>
      </c>
      <c r="I36" s="163" t="s">
        <v>4469</v>
      </c>
      <c r="J36" s="161">
        <v>2.4000000953674316</v>
      </c>
      <c r="K36" s="162">
        <v>0.31</v>
      </c>
      <c r="L36" s="160">
        <v>93</v>
      </c>
      <c r="M36" s="160">
        <v>3</v>
      </c>
      <c r="N36" s="163" t="s">
        <v>2062</v>
      </c>
      <c r="O36" s="163" t="s">
        <v>2063</v>
      </c>
      <c r="P36" s="161">
        <v>7</v>
      </c>
      <c r="Q36" s="162">
        <v>0.37</v>
      </c>
      <c r="R36" s="160">
        <v>96</v>
      </c>
      <c r="T36" s="163" t="s">
        <v>1529</v>
      </c>
      <c r="V36" s="161">
        <v>10.5</v>
      </c>
      <c r="W36" s="162">
        <v>0.44</v>
      </c>
      <c r="X36" s="160">
        <v>89</v>
      </c>
      <c r="Y36" s="160">
        <v>7</v>
      </c>
      <c r="Z36" s="163" t="s">
        <v>3547</v>
      </c>
      <c r="AA36" s="163" t="s">
        <v>3548</v>
      </c>
      <c r="AB36" s="161">
        <v>5.8000001907348633</v>
      </c>
      <c r="AC36" s="162">
        <v>0.39</v>
      </c>
      <c r="AD36" s="160">
        <v>94</v>
      </c>
      <c r="AE36" s="160">
        <v>2</v>
      </c>
      <c r="AF36" s="163" t="s">
        <v>1991</v>
      </c>
      <c r="AG36" s="163" t="s">
        <v>1992</v>
      </c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</row>
    <row r="37" spans="1:184" x14ac:dyDescent="0.2">
      <c r="A37" s="154" t="str">
        <f t="shared" si="1"/>
        <v>0312</v>
      </c>
      <c r="B37" s="164" t="s">
        <v>1705</v>
      </c>
      <c r="C37" s="165">
        <v>88</v>
      </c>
      <c r="D37" s="166">
        <v>37.900001525878906</v>
      </c>
      <c r="E37" s="167">
        <v>0.56999999999999995</v>
      </c>
      <c r="F37" s="165">
        <v>80</v>
      </c>
      <c r="G37" s="165">
        <v>8</v>
      </c>
      <c r="H37" s="168" t="s">
        <v>1649</v>
      </c>
      <c r="I37" s="168" t="s">
        <v>1650</v>
      </c>
      <c r="J37" s="166">
        <v>3.7000000476837158</v>
      </c>
      <c r="K37" s="167">
        <v>0.46</v>
      </c>
      <c r="L37" s="165">
        <v>78</v>
      </c>
      <c r="M37" s="165">
        <v>10</v>
      </c>
      <c r="N37" s="168" t="s">
        <v>1524</v>
      </c>
      <c r="O37" s="168" t="s">
        <v>1525</v>
      </c>
      <c r="P37" s="166">
        <v>10.100000381469727</v>
      </c>
      <c r="Q37" s="167">
        <v>0.53</v>
      </c>
      <c r="R37" s="165">
        <v>84</v>
      </c>
      <c r="S37" s="165">
        <v>4</v>
      </c>
      <c r="T37" s="168" t="s">
        <v>1653</v>
      </c>
      <c r="U37" s="168" t="s">
        <v>1654</v>
      </c>
      <c r="V37" s="166">
        <v>15.399999618530273</v>
      </c>
      <c r="W37" s="167">
        <v>0.64</v>
      </c>
      <c r="X37" s="165">
        <v>57</v>
      </c>
      <c r="Y37" s="165">
        <v>31</v>
      </c>
      <c r="Z37" s="168" t="s">
        <v>4617</v>
      </c>
      <c r="AA37" s="168" t="s">
        <v>4618</v>
      </c>
      <c r="AB37" s="166">
        <v>8.6999998092651367</v>
      </c>
      <c r="AC37" s="167">
        <v>0.57999999999999996</v>
      </c>
      <c r="AD37" s="165">
        <v>67</v>
      </c>
      <c r="AE37" s="165">
        <v>21</v>
      </c>
      <c r="AF37" s="168" t="s">
        <v>4619</v>
      </c>
      <c r="AG37" s="168" t="s">
        <v>4620</v>
      </c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</row>
    <row r="38" spans="1:184" x14ac:dyDescent="0.2">
      <c r="A38" s="154" t="str">
        <f t="shared" si="1"/>
        <v>0321</v>
      </c>
      <c r="B38" s="153" t="s">
        <v>1710</v>
      </c>
      <c r="C38" s="160">
        <v>102</v>
      </c>
      <c r="D38" s="161">
        <v>27.5</v>
      </c>
      <c r="E38" s="162">
        <v>0.42</v>
      </c>
      <c r="F38" s="160">
        <v>99</v>
      </c>
      <c r="G38" s="160">
        <v>3</v>
      </c>
      <c r="H38" s="163" t="s">
        <v>1782</v>
      </c>
      <c r="I38" s="163" t="s">
        <v>1783</v>
      </c>
      <c r="J38" s="161">
        <v>2.5999999046325684</v>
      </c>
      <c r="K38" s="162">
        <v>0.33</v>
      </c>
      <c r="L38" s="160">
        <v>97</v>
      </c>
      <c r="M38" s="160">
        <v>5</v>
      </c>
      <c r="N38" s="163" t="s">
        <v>1818</v>
      </c>
      <c r="O38" s="163" t="s">
        <v>1819</v>
      </c>
      <c r="P38" s="161">
        <v>7.8000001907348633</v>
      </c>
      <c r="Q38" s="162">
        <v>0.41</v>
      </c>
      <c r="R38" s="160">
        <v>97</v>
      </c>
      <c r="S38" s="160">
        <v>5</v>
      </c>
      <c r="T38" s="163" t="s">
        <v>1818</v>
      </c>
      <c r="U38" s="163" t="s">
        <v>1819</v>
      </c>
      <c r="V38" s="161">
        <v>11</v>
      </c>
      <c r="W38" s="162">
        <v>0.46</v>
      </c>
      <c r="X38" s="160">
        <v>91</v>
      </c>
      <c r="Y38" s="160">
        <v>11</v>
      </c>
      <c r="Z38" s="163" t="s">
        <v>4605</v>
      </c>
      <c r="AA38" s="163" t="s">
        <v>4606</v>
      </c>
      <c r="AB38" s="161">
        <v>6.0999999046325684</v>
      </c>
      <c r="AC38" s="162">
        <v>0.41</v>
      </c>
      <c r="AD38" s="160">
        <v>95</v>
      </c>
      <c r="AE38" s="160">
        <v>7</v>
      </c>
      <c r="AF38" s="163" t="s">
        <v>4265</v>
      </c>
      <c r="AG38" s="163" t="s">
        <v>4266</v>
      </c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</row>
    <row r="39" spans="1:184" x14ac:dyDescent="0.2">
      <c r="A39" s="154" t="str">
        <f t="shared" si="1"/>
        <v>0332</v>
      </c>
      <c r="B39" s="164" t="s">
        <v>1717</v>
      </c>
      <c r="C39" s="165">
        <v>47</v>
      </c>
      <c r="D39" s="166">
        <v>31.200000762939453</v>
      </c>
      <c r="E39" s="167">
        <v>0.47</v>
      </c>
      <c r="F39" s="165">
        <v>43</v>
      </c>
      <c r="G39" s="165">
        <v>4</v>
      </c>
      <c r="H39" s="168" t="s">
        <v>2698</v>
      </c>
      <c r="I39" s="168" t="s">
        <v>2699</v>
      </c>
      <c r="J39" s="166">
        <v>3.0999999046325684</v>
      </c>
      <c r="K39" s="167">
        <v>0.39</v>
      </c>
      <c r="L39" s="165">
        <v>43</v>
      </c>
      <c r="M39" s="165">
        <v>4</v>
      </c>
      <c r="N39" s="168" t="s">
        <v>2698</v>
      </c>
      <c r="O39" s="168" t="s">
        <v>2699</v>
      </c>
      <c r="P39" s="166">
        <v>8.5</v>
      </c>
      <c r="Q39" s="167">
        <v>0.45</v>
      </c>
      <c r="R39" s="165">
        <v>43</v>
      </c>
      <c r="S39" s="165">
        <v>4</v>
      </c>
      <c r="T39" s="168" t="s">
        <v>2698</v>
      </c>
      <c r="U39" s="168" t="s">
        <v>2699</v>
      </c>
      <c r="V39" s="166">
        <v>12.800000190734863</v>
      </c>
      <c r="W39" s="167">
        <v>0.53</v>
      </c>
      <c r="X39" s="165">
        <v>38</v>
      </c>
      <c r="Y39" s="165">
        <v>9</v>
      </c>
      <c r="Z39" s="168" t="s">
        <v>4098</v>
      </c>
      <c r="AA39" s="168" t="s">
        <v>4099</v>
      </c>
      <c r="AB39" s="166">
        <v>6.9000000953674316</v>
      </c>
      <c r="AC39" s="167">
        <v>0.46</v>
      </c>
      <c r="AD39" s="165">
        <v>42</v>
      </c>
      <c r="AE39" s="165">
        <v>5</v>
      </c>
      <c r="AF39" s="168" t="s">
        <v>3210</v>
      </c>
      <c r="AG39" s="168" t="s">
        <v>3211</v>
      </c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</row>
    <row r="40" spans="1:184" x14ac:dyDescent="0.2">
      <c r="A40" s="154" t="str">
        <f t="shared" si="1"/>
        <v>0339</v>
      </c>
      <c r="B40" s="153" t="s">
        <v>1724</v>
      </c>
      <c r="C40" s="160">
        <v>50</v>
      </c>
      <c r="D40" s="161">
        <v>33.400001525878906</v>
      </c>
      <c r="E40" s="162">
        <v>0.51</v>
      </c>
      <c r="F40" s="160">
        <v>49</v>
      </c>
      <c r="G40" s="160">
        <v>1</v>
      </c>
      <c r="H40" s="163" t="s">
        <v>2488</v>
      </c>
      <c r="I40" s="163" t="s">
        <v>2489</v>
      </c>
      <c r="J40" s="161">
        <v>3.4000000953674316</v>
      </c>
      <c r="K40" s="162">
        <v>0.43</v>
      </c>
      <c r="L40" s="160">
        <v>46</v>
      </c>
      <c r="M40" s="160">
        <v>4</v>
      </c>
      <c r="N40" s="163" t="s">
        <v>3523</v>
      </c>
      <c r="O40" s="163" t="s">
        <v>3524</v>
      </c>
      <c r="P40" s="161">
        <v>8.8999996185302734</v>
      </c>
      <c r="Q40" s="162">
        <v>0.47</v>
      </c>
      <c r="R40" s="160">
        <v>48</v>
      </c>
      <c r="S40" s="160">
        <v>2</v>
      </c>
      <c r="T40" s="163" t="s">
        <v>2490</v>
      </c>
      <c r="U40" s="163" t="s">
        <v>2491</v>
      </c>
      <c r="V40" s="161">
        <v>13.5</v>
      </c>
      <c r="W40" s="162">
        <v>0.56000000000000005</v>
      </c>
      <c r="X40" s="160">
        <v>42</v>
      </c>
      <c r="Y40" s="160">
        <v>8</v>
      </c>
      <c r="Z40" s="163" t="s">
        <v>1743</v>
      </c>
      <c r="AA40" s="163" t="s">
        <v>1744</v>
      </c>
      <c r="AB40" s="161">
        <v>7.5</v>
      </c>
      <c r="AC40" s="162">
        <v>0.5</v>
      </c>
      <c r="AD40" s="160">
        <v>44</v>
      </c>
      <c r="AE40" s="160">
        <v>6</v>
      </c>
      <c r="AF40" s="163" t="s">
        <v>2649</v>
      </c>
      <c r="AG40" s="163" t="s">
        <v>2650</v>
      </c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</row>
    <row r="41" spans="1:184" x14ac:dyDescent="0.2">
      <c r="A41" s="154" t="str">
        <f t="shared" si="1"/>
        <v>0341</v>
      </c>
      <c r="B41" s="164" t="s">
        <v>1727</v>
      </c>
      <c r="C41" s="165">
        <v>94</v>
      </c>
      <c r="D41" s="166">
        <v>23.700000762939453</v>
      </c>
      <c r="E41" s="167">
        <v>0.36</v>
      </c>
      <c r="F41" s="165">
        <v>94</v>
      </c>
      <c r="H41" s="168" t="s">
        <v>1529</v>
      </c>
      <c r="J41" s="166">
        <v>2.2999999523162842</v>
      </c>
      <c r="K41" s="167">
        <v>0.28999999999999998</v>
      </c>
      <c r="L41" s="165">
        <v>92</v>
      </c>
      <c r="M41" s="165">
        <v>2</v>
      </c>
      <c r="N41" s="168" t="s">
        <v>2493</v>
      </c>
      <c r="O41" s="168" t="s">
        <v>2494</v>
      </c>
      <c r="P41" s="166">
        <v>6.5999999046325684</v>
      </c>
      <c r="Q41" s="167">
        <v>0.35</v>
      </c>
      <c r="R41" s="165">
        <v>93</v>
      </c>
      <c r="S41" s="165">
        <v>1</v>
      </c>
      <c r="T41" s="168" t="s">
        <v>2341</v>
      </c>
      <c r="U41" s="168" t="s">
        <v>2342</v>
      </c>
      <c r="V41" s="166">
        <v>10</v>
      </c>
      <c r="W41" s="167">
        <v>0.42</v>
      </c>
      <c r="X41" s="165">
        <v>89</v>
      </c>
      <c r="Y41" s="165">
        <v>5</v>
      </c>
      <c r="Z41" s="168" t="s">
        <v>2337</v>
      </c>
      <c r="AA41" s="168" t="s">
        <v>2338</v>
      </c>
      <c r="AB41" s="166">
        <v>4.8000001907348633</v>
      </c>
      <c r="AC41" s="167">
        <v>0.32</v>
      </c>
      <c r="AD41" s="165">
        <v>94</v>
      </c>
      <c r="AF41" s="168" t="s">
        <v>1529</v>
      </c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</row>
    <row r="42" spans="1:184" x14ac:dyDescent="0.2">
      <c r="A42" s="154" t="str">
        <f t="shared" si="1"/>
        <v>0342</v>
      </c>
      <c r="B42" s="153" t="s">
        <v>1734</v>
      </c>
      <c r="C42" s="160">
        <v>97</v>
      </c>
      <c r="D42" s="161">
        <v>35.299999237060547</v>
      </c>
      <c r="E42" s="162">
        <v>0.54</v>
      </c>
      <c r="F42" s="160">
        <v>84</v>
      </c>
      <c r="G42" s="160">
        <v>13</v>
      </c>
      <c r="H42" s="163" t="s">
        <v>4159</v>
      </c>
      <c r="I42" s="163" t="s">
        <v>4160</v>
      </c>
      <c r="J42" s="161">
        <v>3.2000000476837158</v>
      </c>
      <c r="K42" s="162">
        <v>0.4</v>
      </c>
      <c r="L42" s="160">
        <v>89</v>
      </c>
      <c r="M42" s="160">
        <v>8</v>
      </c>
      <c r="N42" s="163" t="s">
        <v>2213</v>
      </c>
      <c r="O42" s="163" t="s">
        <v>2214</v>
      </c>
      <c r="P42" s="161">
        <v>9.8000001907348633</v>
      </c>
      <c r="Q42" s="162">
        <v>0.52</v>
      </c>
      <c r="R42" s="160">
        <v>85</v>
      </c>
      <c r="S42" s="160">
        <v>12</v>
      </c>
      <c r="T42" s="163" t="s">
        <v>2671</v>
      </c>
      <c r="U42" s="163" t="s">
        <v>2672</v>
      </c>
      <c r="V42" s="161">
        <v>14.199999809265137</v>
      </c>
      <c r="W42" s="162">
        <v>0.59</v>
      </c>
      <c r="X42" s="160">
        <v>66</v>
      </c>
      <c r="Y42" s="160">
        <v>31</v>
      </c>
      <c r="Z42" s="163" t="s">
        <v>4621</v>
      </c>
      <c r="AA42" s="163" t="s">
        <v>4622</v>
      </c>
      <c r="AB42" s="161">
        <v>8.1000003814697266</v>
      </c>
      <c r="AC42" s="162">
        <v>0.54</v>
      </c>
      <c r="AD42" s="160">
        <v>80</v>
      </c>
      <c r="AE42" s="160">
        <v>17</v>
      </c>
      <c r="AF42" s="163" t="s">
        <v>3567</v>
      </c>
      <c r="AG42" s="163" t="s">
        <v>3568</v>
      </c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</row>
    <row r="43" spans="1:184" x14ac:dyDescent="0.2">
      <c r="A43" s="154" t="str">
        <f t="shared" si="1"/>
        <v>0361</v>
      </c>
      <c r="B43" s="164" t="s">
        <v>1745</v>
      </c>
      <c r="C43" s="165">
        <v>82</v>
      </c>
      <c r="D43" s="166">
        <v>28</v>
      </c>
      <c r="E43" s="167">
        <v>0.42</v>
      </c>
      <c r="F43" s="165">
        <v>81</v>
      </c>
      <c r="G43" s="165">
        <v>1</v>
      </c>
      <c r="H43" s="168" t="s">
        <v>1746</v>
      </c>
      <c r="I43" s="168" t="s">
        <v>1747</v>
      </c>
      <c r="J43" s="166">
        <v>2.5</v>
      </c>
      <c r="K43" s="167">
        <v>0.31</v>
      </c>
      <c r="L43" s="165">
        <v>80</v>
      </c>
      <c r="M43" s="165">
        <v>2</v>
      </c>
      <c r="N43" s="168" t="s">
        <v>1748</v>
      </c>
      <c r="O43" s="168" t="s">
        <v>1749</v>
      </c>
      <c r="P43" s="166">
        <v>8</v>
      </c>
      <c r="Q43" s="167">
        <v>0.42</v>
      </c>
      <c r="R43" s="165">
        <v>81</v>
      </c>
      <c r="S43" s="165">
        <v>1</v>
      </c>
      <c r="T43" s="168" t="s">
        <v>1746</v>
      </c>
      <c r="U43" s="168" t="s">
        <v>1747</v>
      </c>
      <c r="V43" s="166">
        <v>11.5</v>
      </c>
      <c r="W43" s="167">
        <v>0.48</v>
      </c>
      <c r="X43" s="165">
        <v>77</v>
      </c>
      <c r="Y43" s="165">
        <v>5</v>
      </c>
      <c r="Z43" s="168" t="s">
        <v>1750</v>
      </c>
      <c r="AA43" s="168" t="s">
        <v>1751</v>
      </c>
      <c r="AB43" s="166">
        <v>6.0999999046325684</v>
      </c>
      <c r="AC43" s="167">
        <v>0.41</v>
      </c>
      <c r="AD43" s="165">
        <v>80</v>
      </c>
      <c r="AE43" s="165">
        <v>2</v>
      </c>
      <c r="AF43" s="168" t="s">
        <v>1748</v>
      </c>
      <c r="AG43" s="168" t="s">
        <v>1749</v>
      </c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</row>
    <row r="44" spans="1:184" x14ac:dyDescent="0.2">
      <c r="A44" s="154" t="str">
        <f t="shared" si="1"/>
        <v>0401</v>
      </c>
      <c r="B44" s="153" t="s">
        <v>1752</v>
      </c>
      <c r="C44" s="160">
        <v>70</v>
      </c>
      <c r="D44" s="161">
        <v>28.700000762939453</v>
      </c>
      <c r="E44" s="162">
        <v>0.43</v>
      </c>
      <c r="F44" s="160">
        <v>67</v>
      </c>
      <c r="G44" s="160">
        <v>3</v>
      </c>
      <c r="H44" s="163" t="s">
        <v>2664</v>
      </c>
      <c r="I44" s="163" t="s">
        <v>2665</v>
      </c>
      <c r="J44" s="161">
        <v>2.7999999523162842</v>
      </c>
      <c r="K44" s="162">
        <v>0.36</v>
      </c>
      <c r="L44" s="160">
        <v>62</v>
      </c>
      <c r="M44" s="160">
        <v>8</v>
      </c>
      <c r="N44" s="163" t="s">
        <v>4263</v>
      </c>
      <c r="O44" s="163" t="s">
        <v>4264</v>
      </c>
      <c r="P44" s="161">
        <v>8.1000003814697266</v>
      </c>
      <c r="Q44" s="162">
        <v>0.42</v>
      </c>
      <c r="R44" s="160">
        <v>68</v>
      </c>
      <c r="S44" s="160">
        <v>2</v>
      </c>
      <c r="T44" s="163" t="s">
        <v>2100</v>
      </c>
      <c r="U44" s="163" t="s">
        <v>2101</v>
      </c>
      <c r="V44" s="161">
        <v>11.899999618530273</v>
      </c>
      <c r="W44" s="162">
        <v>0.5</v>
      </c>
      <c r="X44" s="160">
        <v>63</v>
      </c>
      <c r="Y44" s="160">
        <v>7</v>
      </c>
      <c r="Z44" s="163" t="s">
        <v>1739</v>
      </c>
      <c r="AA44" s="163" t="s">
        <v>1740</v>
      </c>
      <c r="AB44" s="161">
        <v>6</v>
      </c>
      <c r="AC44" s="162">
        <v>0.4</v>
      </c>
      <c r="AD44" s="160">
        <v>68</v>
      </c>
      <c r="AE44" s="160">
        <v>2</v>
      </c>
      <c r="AF44" s="163" t="s">
        <v>2100</v>
      </c>
      <c r="AG44" s="163" t="s">
        <v>2101</v>
      </c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</row>
    <row r="45" spans="1:184" x14ac:dyDescent="0.2">
      <c r="A45" s="154" t="str">
        <f t="shared" si="1"/>
        <v>0410</v>
      </c>
      <c r="B45" s="164" t="s">
        <v>1759</v>
      </c>
      <c r="C45" s="165">
        <v>61</v>
      </c>
      <c r="D45" s="166">
        <v>32</v>
      </c>
      <c r="E45" s="167">
        <v>0.49</v>
      </c>
      <c r="F45" s="165">
        <v>56</v>
      </c>
      <c r="G45" s="165">
        <v>5</v>
      </c>
      <c r="H45" s="168" t="s">
        <v>3804</v>
      </c>
      <c r="I45" s="168" t="s">
        <v>3805</v>
      </c>
      <c r="J45" s="166">
        <v>3.2999999523162842</v>
      </c>
      <c r="K45" s="167">
        <v>0.42</v>
      </c>
      <c r="L45" s="165">
        <v>53</v>
      </c>
      <c r="M45" s="165">
        <v>8</v>
      </c>
      <c r="N45" s="168" t="s">
        <v>4623</v>
      </c>
      <c r="O45" s="168" t="s">
        <v>4624</v>
      </c>
      <c r="P45" s="166">
        <v>8.6999998092651367</v>
      </c>
      <c r="Q45" s="167">
        <v>0.46</v>
      </c>
      <c r="R45" s="165">
        <v>56</v>
      </c>
      <c r="S45" s="165">
        <v>5</v>
      </c>
      <c r="T45" s="168" t="s">
        <v>3804</v>
      </c>
      <c r="U45" s="168" t="s">
        <v>3805</v>
      </c>
      <c r="V45" s="166">
        <v>13.100000381469727</v>
      </c>
      <c r="W45" s="167">
        <v>0.54</v>
      </c>
      <c r="X45" s="165">
        <v>51</v>
      </c>
      <c r="Y45" s="165">
        <v>10</v>
      </c>
      <c r="Z45" s="168" t="s">
        <v>3551</v>
      </c>
      <c r="AA45" s="168" t="s">
        <v>3552</v>
      </c>
      <c r="AB45" s="166">
        <v>6.9000000953674316</v>
      </c>
      <c r="AC45" s="167">
        <v>0.46</v>
      </c>
      <c r="AD45" s="165">
        <v>55</v>
      </c>
      <c r="AE45" s="165">
        <v>6</v>
      </c>
      <c r="AF45" s="168" t="s">
        <v>2848</v>
      </c>
      <c r="AG45" s="168" t="s">
        <v>2849</v>
      </c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</row>
    <row r="46" spans="1:184" x14ac:dyDescent="0.2">
      <c r="A46" s="154" t="str">
        <f t="shared" si="1"/>
        <v>0441</v>
      </c>
      <c r="B46" s="153" t="s">
        <v>1762</v>
      </c>
      <c r="C46" s="160">
        <v>74</v>
      </c>
      <c r="D46" s="161">
        <v>27.200000762939453</v>
      </c>
      <c r="E46" s="162">
        <v>0.41</v>
      </c>
      <c r="F46" s="160">
        <v>74</v>
      </c>
      <c r="H46" s="163" t="s">
        <v>1529</v>
      </c>
      <c r="J46" s="161">
        <v>2.5</v>
      </c>
      <c r="K46" s="162">
        <v>0.32</v>
      </c>
      <c r="L46" s="160">
        <v>69</v>
      </c>
      <c r="M46" s="160">
        <v>5</v>
      </c>
      <c r="N46" s="163" t="s">
        <v>1706</v>
      </c>
      <c r="O46" s="163" t="s">
        <v>1707</v>
      </c>
      <c r="P46" s="161">
        <v>7.5</v>
      </c>
      <c r="Q46" s="162">
        <v>0.4</v>
      </c>
      <c r="R46" s="160">
        <v>73</v>
      </c>
      <c r="S46" s="160">
        <v>1</v>
      </c>
      <c r="T46" s="163" t="s">
        <v>1544</v>
      </c>
      <c r="U46" s="163" t="s">
        <v>1545</v>
      </c>
      <c r="V46" s="161">
        <v>11</v>
      </c>
      <c r="W46" s="162">
        <v>0.46</v>
      </c>
      <c r="X46" s="160">
        <v>70</v>
      </c>
      <c r="Y46" s="160">
        <v>4</v>
      </c>
      <c r="Z46" s="163" t="s">
        <v>1515</v>
      </c>
      <c r="AA46" s="163" t="s">
        <v>1516</v>
      </c>
      <c r="AB46" s="161">
        <v>6.0999999046325684</v>
      </c>
      <c r="AC46" s="162">
        <v>0.41</v>
      </c>
      <c r="AD46" s="160">
        <v>72</v>
      </c>
      <c r="AE46" s="160">
        <v>2</v>
      </c>
      <c r="AF46" s="163" t="s">
        <v>1763</v>
      </c>
      <c r="AG46" s="163" t="s">
        <v>1764</v>
      </c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</row>
    <row r="47" spans="1:184" x14ac:dyDescent="0.2">
      <c r="A47" s="154" t="str">
        <f t="shared" si="1"/>
        <v>0451</v>
      </c>
      <c r="B47" s="164" t="s">
        <v>1767</v>
      </c>
      <c r="C47" s="165">
        <v>141</v>
      </c>
      <c r="D47" s="166">
        <v>29.299999237060547</v>
      </c>
      <c r="E47" s="167">
        <v>0.44</v>
      </c>
      <c r="F47" s="165">
        <v>135</v>
      </c>
      <c r="G47" s="165">
        <v>6</v>
      </c>
      <c r="H47" s="168" t="s">
        <v>2497</v>
      </c>
      <c r="I47" s="168" t="s">
        <v>2498</v>
      </c>
      <c r="J47" s="166">
        <v>2.7999999523162842</v>
      </c>
      <c r="K47" s="167">
        <v>0.36</v>
      </c>
      <c r="L47" s="165">
        <v>134</v>
      </c>
      <c r="M47" s="165">
        <v>7</v>
      </c>
      <c r="N47" s="168" t="s">
        <v>4548</v>
      </c>
      <c r="O47" s="168" t="s">
        <v>4549</v>
      </c>
      <c r="P47" s="166">
        <v>7.8000001907348633</v>
      </c>
      <c r="Q47" s="167">
        <v>0.41</v>
      </c>
      <c r="R47" s="165">
        <v>138</v>
      </c>
      <c r="S47" s="165">
        <v>3</v>
      </c>
      <c r="T47" s="168" t="s">
        <v>2493</v>
      </c>
      <c r="U47" s="168" t="s">
        <v>2494</v>
      </c>
      <c r="V47" s="166">
        <v>11.699999809265137</v>
      </c>
      <c r="W47" s="167">
        <v>0.49</v>
      </c>
      <c r="X47" s="165">
        <v>126</v>
      </c>
      <c r="Y47" s="165">
        <v>15</v>
      </c>
      <c r="Z47" s="168" t="s">
        <v>3210</v>
      </c>
      <c r="AA47" s="168" t="s">
        <v>3211</v>
      </c>
      <c r="AB47" s="166">
        <v>7</v>
      </c>
      <c r="AC47" s="167">
        <v>0.46</v>
      </c>
      <c r="AD47" s="165">
        <v>124</v>
      </c>
      <c r="AE47" s="165">
        <v>17</v>
      </c>
      <c r="AF47" s="168" t="s">
        <v>4418</v>
      </c>
      <c r="AG47" s="168" t="s">
        <v>4419</v>
      </c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</row>
    <row r="48" spans="1:184" x14ac:dyDescent="0.2">
      <c r="A48" s="154" t="str">
        <f t="shared" si="1"/>
        <v>0461</v>
      </c>
      <c r="B48" s="153" t="s">
        <v>1772</v>
      </c>
      <c r="C48" s="160">
        <v>91</v>
      </c>
      <c r="D48" s="161">
        <v>28</v>
      </c>
      <c r="E48" s="162">
        <v>0.42</v>
      </c>
      <c r="F48" s="160">
        <v>91</v>
      </c>
      <c r="H48" s="163" t="s">
        <v>1529</v>
      </c>
      <c r="J48" s="161">
        <v>2.7000000476837158</v>
      </c>
      <c r="K48" s="162">
        <v>0.34</v>
      </c>
      <c r="L48" s="160">
        <v>88</v>
      </c>
      <c r="M48" s="160">
        <v>3</v>
      </c>
      <c r="N48" s="163" t="s">
        <v>4625</v>
      </c>
      <c r="O48" s="163" t="s">
        <v>4626</v>
      </c>
      <c r="P48" s="161">
        <v>7.5</v>
      </c>
      <c r="Q48" s="162">
        <v>0.4</v>
      </c>
      <c r="R48" s="160">
        <v>90</v>
      </c>
      <c r="S48" s="160">
        <v>1</v>
      </c>
      <c r="T48" s="163" t="s">
        <v>3360</v>
      </c>
      <c r="U48" s="163" t="s">
        <v>3361</v>
      </c>
      <c r="V48" s="161">
        <v>11.600000381469727</v>
      </c>
      <c r="W48" s="162">
        <v>0.48</v>
      </c>
      <c r="X48" s="160">
        <v>83</v>
      </c>
      <c r="Y48" s="160">
        <v>8</v>
      </c>
      <c r="Z48" s="163" t="s">
        <v>4627</v>
      </c>
      <c r="AA48" s="163" t="s">
        <v>4628</v>
      </c>
      <c r="AB48" s="161">
        <v>6.1999998092651367</v>
      </c>
      <c r="AC48" s="162">
        <v>0.41</v>
      </c>
      <c r="AD48" s="160">
        <v>88</v>
      </c>
      <c r="AE48" s="160">
        <v>3</v>
      </c>
      <c r="AF48" s="163" t="s">
        <v>4625</v>
      </c>
      <c r="AG48" s="163" t="s">
        <v>4626</v>
      </c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</row>
    <row r="49" spans="1:184" x14ac:dyDescent="0.2">
      <c r="A49" s="154" t="str">
        <f t="shared" si="1"/>
        <v>0481</v>
      </c>
      <c r="B49" s="164" t="s">
        <v>1779</v>
      </c>
      <c r="C49" s="165">
        <v>118</v>
      </c>
      <c r="D49" s="166">
        <v>30.600000381469727</v>
      </c>
      <c r="E49" s="167">
        <v>0.46</v>
      </c>
      <c r="F49" s="165">
        <v>110</v>
      </c>
      <c r="G49" s="165">
        <v>8</v>
      </c>
      <c r="H49" s="168" t="s">
        <v>2357</v>
      </c>
      <c r="I49" s="168" t="s">
        <v>2358</v>
      </c>
      <c r="J49" s="166">
        <v>2.5</v>
      </c>
      <c r="K49" s="167">
        <v>0.32</v>
      </c>
      <c r="L49" s="165">
        <v>113</v>
      </c>
      <c r="M49" s="165">
        <v>5</v>
      </c>
      <c r="N49" s="168" t="s">
        <v>2434</v>
      </c>
      <c r="O49" s="168" t="s">
        <v>2435</v>
      </c>
      <c r="P49" s="166">
        <v>8.1999998092651367</v>
      </c>
      <c r="Q49" s="167">
        <v>0.43</v>
      </c>
      <c r="R49" s="165">
        <v>113</v>
      </c>
      <c r="S49" s="165">
        <v>5</v>
      </c>
      <c r="T49" s="168" t="s">
        <v>2434</v>
      </c>
      <c r="U49" s="168" t="s">
        <v>2435</v>
      </c>
      <c r="V49" s="166">
        <v>13.100000381469727</v>
      </c>
      <c r="W49" s="167">
        <v>0.55000000000000004</v>
      </c>
      <c r="X49" s="165">
        <v>89</v>
      </c>
      <c r="Y49" s="165">
        <v>29</v>
      </c>
      <c r="Z49" s="168" t="s">
        <v>4629</v>
      </c>
      <c r="AA49" s="168" t="s">
        <v>4630</v>
      </c>
      <c r="AB49" s="166">
        <v>6.6999998092651367</v>
      </c>
      <c r="AC49" s="167">
        <v>0.45</v>
      </c>
      <c r="AD49" s="165">
        <v>106</v>
      </c>
      <c r="AE49" s="165">
        <v>12</v>
      </c>
      <c r="AF49" s="168" t="s">
        <v>4490</v>
      </c>
      <c r="AG49" s="168" t="s">
        <v>4491</v>
      </c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</row>
    <row r="50" spans="1:184" x14ac:dyDescent="0.2">
      <c r="A50" s="154" t="str">
        <f t="shared" si="1"/>
        <v>0510</v>
      </c>
      <c r="B50" s="153" t="s">
        <v>1790</v>
      </c>
      <c r="C50" s="160">
        <v>62</v>
      </c>
      <c r="D50" s="161">
        <v>36.599998474121094</v>
      </c>
      <c r="E50" s="162">
        <v>0.56000000000000005</v>
      </c>
      <c r="F50" s="160">
        <v>56</v>
      </c>
      <c r="G50" s="160">
        <v>6</v>
      </c>
      <c r="H50" s="163" t="s">
        <v>3892</v>
      </c>
      <c r="I50" s="163" t="s">
        <v>3893</v>
      </c>
      <c r="J50" s="161">
        <v>3.4000000953674316</v>
      </c>
      <c r="K50" s="162">
        <v>0.42</v>
      </c>
      <c r="L50" s="160">
        <v>56</v>
      </c>
      <c r="M50" s="160">
        <v>6</v>
      </c>
      <c r="N50" s="163" t="s">
        <v>3892</v>
      </c>
      <c r="O50" s="163" t="s">
        <v>3893</v>
      </c>
      <c r="P50" s="161">
        <v>10</v>
      </c>
      <c r="Q50" s="162">
        <v>0.53</v>
      </c>
      <c r="R50" s="160">
        <v>53</v>
      </c>
      <c r="S50" s="160">
        <v>9</v>
      </c>
      <c r="T50" s="163" t="s">
        <v>4255</v>
      </c>
      <c r="U50" s="163" t="s">
        <v>4256</v>
      </c>
      <c r="V50" s="161">
        <v>15.100000381469727</v>
      </c>
      <c r="W50" s="162">
        <v>0.63</v>
      </c>
      <c r="X50" s="160">
        <v>37</v>
      </c>
      <c r="Y50" s="160">
        <v>25</v>
      </c>
      <c r="Z50" s="163" t="s">
        <v>4631</v>
      </c>
      <c r="AA50" s="163" t="s">
        <v>4632</v>
      </c>
      <c r="AB50" s="161">
        <v>8.1000003814697266</v>
      </c>
      <c r="AC50" s="162">
        <v>0.54</v>
      </c>
      <c r="AD50" s="160">
        <v>52</v>
      </c>
      <c r="AE50" s="160">
        <v>10</v>
      </c>
      <c r="AF50" s="163" t="s">
        <v>3890</v>
      </c>
      <c r="AG50" s="163" t="s">
        <v>3891</v>
      </c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</row>
    <row r="51" spans="1:184" x14ac:dyDescent="0.2">
      <c r="A51" s="154" t="str">
        <f t="shared" si="1"/>
        <v>0520</v>
      </c>
      <c r="B51" s="164" t="s">
        <v>1799</v>
      </c>
      <c r="C51" s="165">
        <v>90</v>
      </c>
      <c r="D51" s="166">
        <v>34.200000762939453</v>
      </c>
      <c r="E51" s="167">
        <v>0.52</v>
      </c>
      <c r="F51" s="165">
        <v>81</v>
      </c>
      <c r="G51" s="165">
        <v>9</v>
      </c>
      <c r="H51" s="168" t="s">
        <v>1739</v>
      </c>
      <c r="I51" s="168" t="s">
        <v>1740</v>
      </c>
      <c r="J51" s="166">
        <v>3.0999999046325684</v>
      </c>
      <c r="K51" s="167">
        <v>0.39</v>
      </c>
      <c r="L51" s="165">
        <v>86</v>
      </c>
      <c r="M51" s="165">
        <v>4</v>
      </c>
      <c r="N51" s="168" t="s">
        <v>2150</v>
      </c>
      <c r="O51" s="168" t="s">
        <v>2151</v>
      </c>
      <c r="P51" s="166">
        <v>9.1999998092651367</v>
      </c>
      <c r="Q51" s="167">
        <v>0.48</v>
      </c>
      <c r="R51" s="165">
        <v>85</v>
      </c>
      <c r="S51" s="165">
        <v>5</v>
      </c>
      <c r="T51" s="168" t="s">
        <v>1633</v>
      </c>
      <c r="U51" s="168" t="s">
        <v>1634</v>
      </c>
      <c r="V51" s="166">
        <v>14.399999618530273</v>
      </c>
      <c r="W51" s="167">
        <v>0.6</v>
      </c>
      <c r="X51" s="165">
        <v>53</v>
      </c>
      <c r="Y51" s="165">
        <v>37</v>
      </c>
      <c r="Z51" s="168" t="s">
        <v>4633</v>
      </c>
      <c r="AA51" s="168" t="s">
        <v>4634</v>
      </c>
      <c r="AB51" s="166">
        <v>7.5</v>
      </c>
      <c r="AC51" s="167">
        <v>0.5</v>
      </c>
      <c r="AD51" s="165">
        <v>77</v>
      </c>
      <c r="AE51" s="165">
        <v>13</v>
      </c>
      <c r="AF51" s="168" t="s">
        <v>3798</v>
      </c>
      <c r="AG51" s="168" t="s">
        <v>3799</v>
      </c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</row>
    <row r="52" spans="1:184" x14ac:dyDescent="0.2">
      <c r="A52" s="154" t="str">
        <f t="shared" si="1"/>
        <v>0521</v>
      </c>
      <c r="B52" s="153" t="s">
        <v>1810</v>
      </c>
      <c r="C52" s="160">
        <v>60</v>
      </c>
      <c r="D52" s="161">
        <v>26.799999237060547</v>
      </c>
      <c r="E52" s="162">
        <v>0.41</v>
      </c>
      <c r="F52" s="160">
        <v>59</v>
      </c>
      <c r="G52" s="160">
        <v>1</v>
      </c>
      <c r="H52" s="163" t="s">
        <v>2354</v>
      </c>
      <c r="I52" s="163" t="s">
        <v>2355</v>
      </c>
      <c r="J52" s="161">
        <v>2.2999999523162842</v>
      </c>
      <c r="K52" s="162">
        <v>0.28999999999999998</v>
      </c>
      <c r="L52" s="160">
        <v>60</v>
      </c>
      <c r="N52" s="163" t="s">
        <v>1529</v>
      </c>
      <c r="P52" s="161">
        <v>7.0999999046325684</v>
      </c>
      <c r="Q52" s="162">
        <v>0.37</v>
      </c>
      <c r="R52" s="160">
        <v>59</v>
      </c>
      <c r="S52" s="160">
        <v>1</v>
      </c>
      <c r="T52" s="163" t="s">
        <v>2354</v>
      </c>
      <c r="U52" s="163" t="s">
        <v>2355</v>
      </c>
      <c r="V52" s="161">
        <v>11.5</v>
      </c>
      <c r="W52" s="162">
        <v>0.48</v>
      </c>
      <c r="X52" s="160">
        <v>55</v>
      </c>
      <c r="Y52" s="160">
        <v>5</v>
      </c>
      <c r="Z52" s="163" t="s">
        <v>1720</v>
      </c>
      <c r="AA52" s="163" t="s">
        <v>1721</v>
      </c>
      <c r="AB52" s="161">
        <v>5.9000000953674316</v>
      </c>
      <c r="AC52" s="162">
        <v>0.39</v>
      </c>
      <c r="AD52" s="160">
        <v>59</v>
      </c>
      <c r="AE52" s="160">
        <v>1</v>
      </c>
      <c r="AF52" s="163" t="s">
        <v>2354</v>
      </c>
      <c r="AG52" s="163" t="s">
        <v>2355</v>
      </c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</row>
    <row r="53" spans="1:184" x14ac:dyDescent="0.2">
      <c r="A53" s="154" t="str">
        <f t="shared" si="1"/>
        <v>0561</v>
      </c>
      <c r="B53" s="164" t="s">
        <v>1817</v>
      </c>
      <c r="C53" s="165">
        <v>99</v>
      </c>
      <c r="D53" s="166">
        <v>29.799999237060547</v>
      </c>
      <c r="E53" s="167">
        <v>0.45</v>
      </c>
      <c r="F53" s="165">
        <v>91</v>
      </c>
      <c r="G53" s="165">
        <v>8</v>
      </c>
      <c r="H53" s="168" t="s">
        <v>4635</v>
      </c>
      <c r="I53" s="168" t="s">
        <v>4636</v>
      </c>
      <c r="J53" s="166">
        <v>2.5999999046325684</v>
      </c>
      <c r="K53" s="167">
        <v>0.33</v>
      </c>
      <c r="L53" s="165">
        <v>96</v>
      </c>
      <c r="M53" s="165">
        <v>3</v>
      </c>
      <c r="N53" s="168" t="s">
        <v>3248</v>
      </c>
      <c r="O53" s="168" t="s">
        <v>3249</v>
      </c>
      <c r="P53" s="166">
        <v>8.3000001907348633</v>
      </c>
      <c r="Q53" s="167">
        <v>0.44</v>
      </c>
      <c r="R53" s="165">
        <v>91</v>
      </c>
      <c r="S53" s="165">
        <v>8</v>
      </c>
      <c r="T53" s="168" t="s">
        <v>4635</v>
      </c>
      <c r="U53" s="168" t="s">
        <v>4636</v>
      </c>
      <c r="V53" s="166">
        <v>12.100000381469727</v>
      </c>
      <c r="W53" s="167">
        <v>0.51</v>
      </c>
      <c r="X53" s="165">
        <v>82</v>
      </c>
      <c r="Y53" s="165">
        <v>17</v>
      </c>
      <c r="Z53" s="168" t="s">
        <v>4637</v>
      </c>
      <c r="AA53" s="168" t="s">
        <v>4638</v>
      </c>
      <c r="AB53" s="166">
        <v>6.6999998092651367</v>
      </c>
      <c r="AC53" s="167">
        <v>0.45</v>
      </c>
      <c r="AD53" s="165">
        <v>91</v>
      </c>
      <c r="AE53" s="165">
        <v>8</v>
      </c>
      <c r="AF53" s="168" t="s">
        <v>4635</v>
      </c>
      <c r="AG53" s="168" t="s">
        <v>4636</v>
      </c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</row>
    <row r="54" spans="1:184" x14ac:dyDescent="0.2">
      <c r="A54" s="154" t="str">
        <f t="shared" si="1"/>
        <v>0600</v>
      </c>
      <c r="B54" s="153" t="s">
        <v>1824</v>
      </c>
      <c r="C54" s="160">
        <v>114</v>
      </c>
      <c r="D54" s="161">
        <v>35.299999237060547</v>
      </c>
      <c r="E54" s="162">
        <v>0.53</v>
      </c>
      <c r="F54" s="160">
        <v>97</v>
      </c>
      <c r="G54" s="160">
        <v>17</v>
      </c>
      <c r="H54" s="163" t="s">
        <v>4613</v>
      </c>
      <c r="I54" s="163" t="s">
        <v>4614</v>
      </c>
      <c r="J54" s="161">
        <v>3.5999999046325684</v>
      </c>
      <c r="K54" s="162">
        <v>0.46</v>
      </c>
      <c r="L54" s="160">
        <v>94</v>
      </c>
      <c r="M54" s="160">
        <v>20</v>
      </c>
      <c r="N54" s="163" t="s">
        <v>4639</v>
      </c>
      <c r="O54" s="163" t="s">
        <v>4640</v>
      </c>
      <c r="P54" s="161">
        <v>9.3999996185302734</v>
      </c>
      <c r="Q54" s="162">
        <v>0.49</v>
      </c>
      <c r="R54" s="160">
        <v>108</v>
      </c>
      <c r="S54" s="160">
        <v>6</v>
      </c>
      <c r="T54" s="163" t="s">
        <v>2402</v>
      </c>
      <c r="U54" s="163" t="s">
        <v>2403</v>
      </c>
      <c r="V54" s="161">
        <v>14.199999809265137</v>
      </c>
      <c r="W54" s="162">
        <v>0.59</v>
      </c>
      <c r="X54" s="160">
        <v>81</v>
      </c>
      <c r="Y54" s="160">
        <v>33</v>
      </c>
      <c r="Z54" s="163" t="s">
        <v>3045</v>
      </c>
      <c r="AA54" s="163" t="s">
        <v>3046</v>
      </c>
      <c r="AB54" s="161">
        <v>8.1000003814697266</v>
      </c>
      <c r="AC54" s="162">
        <v>0.54</v>
      </c>
      <c r="AD54" s="160">
        <v>89</v>
      </c>
      <c r="AE54" s="160">
        <v>25</v>
      </c>
      <c r="AF54" s="163" t="s">
        <v>4641</v>
      </c>
      <c r="AG54" s="163" t="s">
        <v>4642</v>
      </c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</row>
    <row r="55" spans="1:184" x14ac:dyDescent="0.2">
      <c r="A55" s="154" t="str">
        <f t="shared" si="1"/>
        <v>0641</v>
      </c>
      <c r="B55" s="164" t="s">
        <v>1827</v>
      </c>
      <c r="C55" s="165">
        <v>32</v>
      </c>
      <c r="D55" s="166">
        <v>29.299999237060547</v>
      </c>
      <c r="E55" s="167">
        <v>0.44</v>
      </c>
      <c r="F55" s="165">
        <v>30</v>
      </c>
      <c r="G55" s="165">
        <v>2</v>
      </c>
      <c r="H55" s="168" t="s">
        <v>1987</v>
      </c>
      <c r="I55" s="168" t="s">
        <v>1988</v>
      </c>
      <c r="J55" s="166">
        <v>2.4000000953674316</v>
      </c>
      <c r="K55" s="167">
        <v>0.3</v>
      </c>
      <c r="L55" s="165">
        <v>32</v>
      </c>
      <c r="N55" s="168" t="s">
        <v>1529</v>
      </c>
      <c r="P55" s="166">
        <v>8.1000003814697266</v>
      </c>
      <c r="Q55" s="167">
        <v>0.43</v>
      </c>
      <c r="R55" s="165">
        <v>30</v>
      </c>
      <c r="S55" s="165">
        <v>2</v>
      </c>
      <c r="T55" s="168" t="s">
        <v>1987</v>
      </c>
      <c r="U55" s="168" t="s">
        <v>1988</v>
      </c>
      <c r="V55" s="166">
        <v>12</v>
      </c>
      <c r="W55" s="167">
        <v>0.5</v>
      </c>
      <c r="X55" s="165">
        <v>27</v>
      </c>
      <c r="Y55" s="165">
        <v>5</v>
      </c>
      <c r="Z55" s="168" t="s">
        <v>4643</v>
      </c>
      <c r="AA55" s="168" t="s">
        <v>4644</v>
      </c>
      <c r="AB55" s="166">
        <v>6.6999998092651367</v>
      </c>
      <c r="AC55" s="167">
        <v>0.45</v>
      </c>
      <c r="AD55" s="165">
        <v>30</v>
      </c>
      <c r="AE55" s="165">
        <v>2</v>
      </c>
      <c r="AF55" s="168" t="s">
        <v>1987</v>
      </c>
      <c r="AG55" s="168" t="s">
        <v>1988</v>
      </c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</row>
    <row r="56" spans="1:184" x14ac:dyDescent="0.2">
      <c r="A56" s="154" t="str">
        <f t="shared" si="1"/>
        <v>0651</v>
      </c>
      <c r="B56" s="153" t="s">
        <v>1828</v>
      </c>
      <c r="C56" s="160">
        <v>96</v>
      </c>
      <c r="D56" s="161">
        <v>26</v>
      </c>
      <c r="E56" s="162">
        <v>0.39</v>
      </c>
      <c r="F56" s="160">
        <v>94</v>
      </c>
      <c r="G56" s="160">
        <v>2</v>
      </c>
      <c r="H56" s="163" t="s">
        <v>1991</v>
      </c>
      <c r="I56" s="163" t="s">
        <v>1992</v>
      </c>
      <c r="J56" s="161">
        <v>2.4000000953674316</v>
      </c>
      <c r="K56" s="162">
        <v>0.3</v>
      </c>
      <c r="L56" s="160">
        <v>94</v>
      </c>
      <c r="M56" s="160">
        <v>2</v>
      </c>
      <c r="N56" s="163" t="s">
        <v>1991</v>
      </c>
      <c r="O56" s="163" t="s">
        <v>1992</v>
      </c>
      <c r="P56" s="161">
        <v>7</v>
      </c>
      <c r="Q56" s="162">
        <v>0.37</v>
      </c>
      <c r="R56" s="160">
        <v>96</v>
      </c>
      <c r="T56" s="163" t="s">
        <v>1529</v>
      </c>
      <c r="V56" s="161">
        <v>10.600000381469727</v>
      </c>
      <c r="W56" s="162">
        <v>0.44</v>
      </c>
      <c r="X56" s="160">
        <v>88</v>
      </c>
      <c r="Y56" s="160">
        <v>8</v>
      </c>
      <c r="Z56" s="163" t="s">
        <v>1720</v>
      </c>
      <c r="AA56" s="163" t="s">
        <v>1721</v>
      </c>
      <c r="AB56" s="161">
        <v>6</v>
      </c>
      <c r="AC56" s="162">
        <v>0.4</v>
      </c>
      <c r="AD56" s="160">
        <v>92</v>
      </c>
      <c r="AE56" s="160">
        <v>4</v>
      </c>
      <c r="AF56" s="163" t="s">
        <v>1753</v>
      </c>
      <c r="AG56" s="163" t="s">
        <v>1754</v>
      </c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</row>
    <row r="57" spans="1:184" x14ac:dyDescent="0.2">
      <c r="A57" s="154" t="str">
        <f t="shared" si="1"/>
        <v>0661</v>
      </c>
      <c r="B57" s="164" t="s">
        <v>1835</v>
      </c>
      <c r="C57" s="165">
        <v>71</v>
      </c>
      <c r="D57" s="166">
        <v>26.200000762939453</v>
      </c>
      <c r="E57" s="167">
        <v>0.4</v>
      </c>
      <c r="F57" s="165">
        <v>69</v>
      </c>
      <c r="G57" s="165">
        <v>2</v>
      </c>
      <c r="H57" s="168" t="s">
        <v>2536</v>
      </c>
      <c r="I57" s="168" t="s">
        <v>2537</v>
      </c>
      <c r="J57" s="166">
        <v>2.2000000476837158</v>
      </c>
      <c r="K57" s="167">
        <v>0.28000000000000003</v>
      </c>
      <c r="L57" s="165">
        <v>71</v>
      </c>
      <c r="N57" s="168" t="s">
        <v>1529</v>
      </c>
      <c r="P57" s="166">
        <v>7.8000001907348633</v>
      </c>
      <c r="Q57" s="167">
        <v>0.41</v>
      </c>
      <c r="R57" s="165">
        <v>68</v>
      </c>
      <c r="S57" s="165">
        <v>3</v>
      </c>
      <c r="T57" s="168" t="s">
        <v>4052</v>
      </c>
      <c r="U57" s="168" t="s">
        <v>4053</v>
      </c>
      <c r="V57" s="166">
        <v>10.699999809265137</v>
      </c>
      <c r="W57" s="167">
        <v>0.45</v>
      </c>
      <c r="X57" s="165">
        <v>68</v>
      </c>
      <c r="Y57" s="165">
        <v>3</v>
      </c>
      <c r="Z57" s="168" t="s">
        <v>4052</v>
      </c>
      <c r="AA57" s="168" t="s">
        <v>4053</v>
      </c>
      <c r="AB57" s="166">
        <v>5.4000000953674316</v>
      </c>
      <c r="AC57" s="167">
        <v>0.36</v>
      </c>
      <c r="AD57" s="165">
        <v>68</v>
      </c>
      <c r="AE57" s="165">
        <v>3</v>
      </c>
      <c r="AF57" s="168" t="s">
        <v>4052</v>
      </c>
      <c r="AG57" s="168" t="s">
        <v>4053</v>
      </c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</row>
    <row r="58" spans="1:184" x14ac:dyDescent="0.2">
      <c r="A58" s="154" t="str">
        <f t="shared" si="1"/>
        <v>0671</v>
      </c>
      <c r="B58" s="153" t="s">
        <v>1842</v>
      </c>
      <c r="C58" s="160">
        <v>158</v>
      </c>
      <c r="D58" s="161">
        <v>35.400001525878906</v>
      </c>
      <c r="E58" s="162">
        <v>0.54</v>
      </c>
      <c r="F58" s="160">
        <v>138</v>
      </c>
      <c r="G58" s="160">
        <v>20</v>
      </c>
      <c r="H58" s="163" t="s">
        <v>2800</v>
      </c>
      <c r="I58" s="163" t="s">
        <v>2801</v>
      </c>
      <c r="J58" s="161">
        <v>3.7000000476837158</v>
      </c>
      <c r="K58" s="162">
        <v>0.46</v>
      </c>
      <c r="L58" s="160">
        <v>123</v>
      </c>
      <c r="M58" s="160">
        <v>35</v>
      </c>
      <c r="N58" s="163" t="s">
        <v>4645</v>
      </c>
      <c r="O58" s="163" t="s">
        <v>4646</v>
      </c>
      <c r="P58" s="161">
        <v>9.3999996185302734</v>
      </c>
      <c r="Q58" s="162">
        <v>0.49</v>
      </c>
      <c r="R58" s="160">
        <v>144</v>
      </c>
      <c r="S58" s="160">
        <v>14</v>
      </c>
      <c r="T58" s="163" t="s">
        <v>4647</v>
      </c>
      <c r="U58" s="163" t="s">
        <v>4648</v>
      </c>
      <c r="V58" s="161">
        <v>14.399999618530273</v>
      </c>
      <c r="W58" s="162">
        <v>0.6</v>
      </c>
      <c r="X58" s="160">
        <v>97</v>
      </c>
      <c r="Y58" s="160">
        <v>61</v>
      </c>
      <c r="Z58" s="163" t="s">
        <v>4649</v>
      </c>
      <c r="AA58" s="163" t="s">
        <v>4650</v>
      </c>
      <c r="AB58" s="161">
        <v>8</v>
      </c>
      <c r="AC58" s="162">
        <v>0.53</v>
      </c>
      <c r="AD58" s="160">
        <v>127</v>
      </c>
      <c r="AE58" s="160">
        <v>31</v>
      </c>
      <c r="AF58" s="163" t="s">
        <v>2155</v>
      </c>
      <c r="AG58" s="163" t="s">
        <v>2156</v>
      </c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</row>
    <row r="59" spans="1:184" x14ac:dyDescent="0.2">
      <c r="A59" s="154" t="str">
        <f t="shared" si="1"/>
        <v>0681</v>
      </c>
      <c r="B59" s="164" t="s">
        <v>1851</v>
      </c>
      <c r="C59" s="165">
        <v>67</v>
      </c>
      <c r="D59" s="166">
        <v>29.600000381469727</v>
      </c>
      <c r="E59" s="167">
        <v>0.45</v>
      </c>
      <c r="F59" s="165">
        <v>66</v>
      </c>
      <c r="G59" s="165">
        <v>1</v>
      </c>
      <c r="H59" s="168" t="s">
        <v>1692</v>
      </c>
      <c r="I59" s="168" t="s">
        <v>1693</v>
      </c>
      <c r="J59" s="166">
        <v>2.7000000476837158</v>
      </c>
      <c r="K59" s="167">
        <v>0.35</v>
      </c>
      <c r="L59" s="165">
        <v>63</v>
      </c>
      <c r="M59" s="165">
        <v>4</v>
      </c>
      <c r="N59" s="168" t="s">
        <v>1690</v>
      </c>
      <c r="O59" s="168" t="s">
        <v>1691</v>
      </c>
      <c r="P59" s="166">
        <v>8.1999998092651367</v>
      </c>
      <c r="Q59" s="167">
        <v>0.43</v>
      </c>
      <c r="R59" s="165">
        <v>66</v>
      </c>
      <c r="S59" s="165">
        <v>1</v>
      </c>
      <c r="T59" s="168" t="s">
        <v>1692</v>
      </c>
      <c r="U59" s="168" t="s">
        <v>1693</v>
      </c>
      <c r="V59" s="166">
        <v>12.5</v>
      </c>
      <c r="W59" s="167">
        <v>0.52</v>
      </c>
      <c r="X59" s="165">
        <v>60</v>
      </c>
      <c r="Y59" s="165">
        <v>7</v>
      </c>
      <c r="Z59" s="168" t="s">
        <v>3454</v>
      </c>
      <c r="AA59" s="168" t="s">
        <v>3455</v>
      </c>
      <c r="AB59" s="166">
        <v>6.1999998092651367</v>
      </c>
      <c r="AC59" s="167">
        <v>0.41</v>
      </c>
      <c r="AD59" s="165">
        <v>64</v>
      </c>
      <c r="AE59" s="165">
        <v>3</v>
      </c>
      <c r="AF59" s="168" t="s">
        <v>2632</v>
      </c>
      <c r="AG59" s="168" t="s">
        <v>2633</v>
      </c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</row>
    <row r="60" spans="1:184" x14ac:dyDescent="0.2">
      <c r="A60" s="154" t="str">
        <f t="shared" si="1"/>
        <v>0721</v>
      </c>
      <c r="B60" s="153" t="s">
        <v>1856</v>
      </c>
      <c r="C60" s="160">
        <v>85</v>
      </c>
      <c r="D60" s="161">
        <v>29.299999237060547</v>
      </c>
      <c r="E60" s="162">
        <v>0.44</v>
      </c>
      <c r="F60" s="160">
        <v>82</v>
      </c>
      <c r="G60" s="160">
        <v>3</v>
      </c>
      <c r="H60" s="163" t="s">
        <v>1829</v>
      </c>
      <c r="I60" s="163" t="s">
        <v>1830</v>
      </c>
      <c r="J60" s="161">
        <v>2.5999999046325684</v>
      </c>
      <c r="K60" s="162">
        <v>0.33</v>
      </c>
      <c r="L60" s="160">
        <v>78</v>
      </c>
      <c r="M60" s="160">
        <v>7</v>
      </c>
      <c r="N60" s="163" t="s">
        <v>2676</v>
      </c>
      <c r="O60" s="163" t="s">
        <v>2677</v>
      </c>
      <c r="P60" s="161">
        <v>8.3999996185302734</v>
      </c>
      <c r="Q60" s="162">
        <v>0.44</v>
      </c>
      <c r="R60" s="160">
        <v>78</v>
      </c>
      <c r="S60" s="160">
        <v>7</v>
      </c>
      <c r="T60" s="163" t="s">
        <v>2676</v>
      </c>
      <c r="U60" s="163" t="s">
        <v>2677</v>
      </c>
      <c r="V60" s="161">
        <v>11.5</v>
      </c>
      <c r="W60" s="162">
        <v>0.48</v>
      </c>
      <c r="X60" s="160">
        <v>75</v>
      </c>
      <c r="Y60" s="160">
        <v>10</v>
      </c>
      <c r="Z60" s="163" t="s">
        <v>1909</v>
      </c>
      <c r="AA60" s="163" t="s">
        <v>1910</v>
      </c>
      <c r="AB60" s="161">
        <v>6.8000001907348633</v>
      </c>
      <c r="AC60" s="162">
        <v>0.46</v>
      </c>
      <c r="AD60" s="160">
        <v>80</v>
      </c>
      <c r="AE60" s="160">
        <v>5</v>
      </c>
      <c r="AF60" s="163" t="s">
        <v>1784</v>
      </c>
      <c r="AG60" s="163" t="s">
        <v>1785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</row>
    <row r="61" spans="1:184" x14ac:dyDescent="0.2">
      <c r="A61" s="154" t="str">
        <f t="shared" si="1"/>
        <v>0761</v>
      </c>
      <c r="B61" s="164" t="s">
        <v>1865</v>
      </c>
      <c r="C61" s="165">
        <v>77</v>
      </c>
      <c r="D61" s="166">
        <v>30</v>
      </c>
      <c r="E61" s="167">
        <v>0.45</v>
      </c>
      <c r="F61" s="165">
        <v>73</v>
      </c>
      <c r="G61" s="165">
        <v>4</v>
      </c>
      <c r="H61" s="168" t="s">
        <v>3651</v>
      </c>
      <c r="I61" s="168" t="s">
        <v>3652</v>
      </c>
      <c r="J61" s="166">
        <v>2.7000000476837158</v>
      </c>
      <c r="K61" s="167">
        <v>0.34</v>
      </c>
      <c r="L61" s="165">
        <v>72</v>
      </c>
      <c r="M61" s="165">
        <v>5</v>
      </c>
      <c r="N61" s="168" t="s">
        <v>4167</v>
      </c>
      <c r="O61" s="168" t="s">
        <v>4168</v>
      </c>
      <c r="P61" s="166">
        <v>8</v>
      </c>
      <c r="Q61" s="167">
        <v>0.42</v>
      </c>
      <c r="R61" s="165">
        <v>75</v>
      </c>
      <c r="S61" s="165">
        <v>2</v>
      </c>
      <c r="T61" s="168" t="s">
        <v>3543</v>
      </c>
      <c r="U61" s="168" t="s">
        <v>3544</v>
      </c>
      <c r="V61" s="166">
        <v>12.600000381469727</v>
      </c>
      <c r="W61" s="167">
        <v>0.53</v>
      </c>
      <c r="X61" s="165">
        <v>65</v>
      </c>
      <c r="Y61" s="165">
        <v>12</v>
      </c>
      <c r="Z61" s="168" t="s">
        <v>4130</v>
      </c>
      <c r="AA61" s="168" t="s">
        <v>4131</v>
      </c>
      <c r="AB61" s="166">
        <v>6.6999998092651367</v>
      </c>
      <c r="AC61" s="167">
        <v>0.45</v>
      </c>
      <c r="AD61" s="165">
        <v>72</v>
      </c>
      <c r="AE61" s="165">
        <v>5</v>
      </c>
      <c r="AF61" s="168" t="s">
        <v>4167</v>
      </c>
      <c r="AG61" s="168" t="s">
        <v>4168</v>
      </c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</row>
    <row r="62" spans="1:184" x14ac:dyDescent="0.2">
      <c r="A62" s="154" t="str">
        <f t="shared" si="1"/>
        <v>0771</v>
      </c>
      <c r="B62" s="153" t="s">
        <v>1868</v>
      </c>
      <c r="C62" s="160">
        <v>51</v>
      </c>
      <c r="D62" s="161">
        <v>27.399999618530273</v>
      </c>
      <c r="E62" s="162">
        <v>0.41</v>
      </c>
      <c r="F62" s="160">
        <v>50</v>
      </c>
      <c r="G62" s="160">
        <v>1</v>
      </c>
      <c r="H62" s="163" t="s">
        <v>4651</v>
      </c>
      <c r="I62" s="163" t="s">
        <v>4652</v>
      </c>
      <c r="J62" s="161">
        <v>2.5</v>
      </c>
      <c r="K62" s="162">
        <v>0.32</v>
      </c>
      <c r="L62" s="160">
        <v>48</v>
      </c>
      <c r="M62" s="160">
        <v>3</v>
      </c>
      <c r="N62" s="163" t="s">
        <v>1784</v>
      </c>
      <c r="O62" s="163" t="s">
        <v>1785</v>
      </c>
      <c r="P62" s="161">
        <v>7.1999998092651367</v>
      </c>
      <c r="Q62" s="162">
        <v>0.38</v>
      </c>
      <c r="R62" s="160">
        <v>50</v>
      </c>
      <c r="S62" s="160">
        <v>1</v>
      </c>
      <c r="T62" s="163" t="s">
        <v>4651</v>
      </c>
      <c r="U62" s="163" t="s">
        <v>4652</v>
      </c>
      <c r="V62" s="161">
        <v>11.899999618530273</v>
      </c>
      <c r="W62" s="162">
        <v>0.5</v>
      </c>
      <c r="X62" s="160">
        <v>44</v>
      </c>
      <c r="Y62" s="160">
        <v>7</v>
      </c>
      <c r="Z62" s="163" t="s">
        <v>4279</v>
      </c>
      <c r="AA62" s="163" t="s">
        <v>4280</v>
      </c>
      <c r="AB62" s="161">
        <v>5.8000001907348633</v>
      </c>
      <c r="AC62" s="162">
        <v>0.39</v>
      </c>
      <c r="AD62" s="160">
        <v>49</v>
      </c>
      <c r="AE62" s="160">
        <v>2</v>
      </c>
      <c r="AF62" s="163" t="s">
        <v>1820</v>
      </c>
      <c r="AG62" s="163" t="s">
        <v>1821</v>
      </c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</row>
    <row r="63" spans="1:184" x14ac:dyDescent="0.2">
      <c r="A63" s="154" t="str">
        <f t="shared" si="1"/>
        <v>0801</v>
      </c>
      <c r="B63" s="164" t="s">
        <v>1869</v>
      </c>
      <c r="C63" s="165">
        <v>144</v>
      </c>
      <c r="D63" s="166">
        <v>26.299999237060547</v>
      </c>
      <c r="E63" s="167">
        <v>0.4</v>
      </c>
      <c r="F63" s="165">
        <v>142</v>
      </c>
      <c r="G63" s="165">
        <v>2</v>
      </c>
      <c r="H63" s="168" t="s">
        <v>1757</v>
      </c>
      <c r="I63" s="168" t="s">
        <v>1758</v>
      </c>
      <c r="J63" s="166">
        <v>2.7000000476837158</v>
      </c>
      <c r="K63" s="167">
        <v>0.34</v>
      </c>
      <c r="L63" s="165">
        <v>141</v>
      </c>
      <c r="M63" s="165">
        <v>3</v>
      </c>
      <c r="N63" s="168" t="s">
        <v>1991</v>
      </c>
      <c r="O63" s="168" t="s">
        <v>1992</v>
      </c>
      <c r="P63" s="166">
        <v>7.0999999046325684</v>
      </c>
      <c r="Q63" s="167">
        <v>0.37</v>
      </c>
      <c r="R63" s="165">
        <v>142</v>
      </c>
      <c r="S63" s="165">
        <v>2</v>
      </c>
      <c r="T63" s="168" t="s">
        <v>1757</v>
      </c>
      <c r="U63" s="168" t="s">
        <v>1758</v>
      </c>
      <c r="V63" s="166">
        <v>10.600000381469727</v>
      </c>
      <c r="W63" s="167">
        <v>0.44</v>
      </c>
      <c r="X63" s="165">
        <v>131</v>
      </c>
      <c r="Y63" s="165">
        <v>13</v>
      </c>
      <c r="Z63" s="168" t="s">
        <v>4653</v>
      </c>
      <c r="AA63" s="168" t="s">
        <v>4654</v>
      </c>
      <c r="AB63" s="166">
        <v>5.9000000953674316</v>
      </c>
      <c r="AC63" s="167">
        <v>0.39</v>
      </c>
      <c r="AD63" s="165">
        <v>134</v>
      </c>
      <c r="AE63" s="165">
        <v>10</v>
      </c>
      <c r="AF63" s="168" t="s">
        <v>1640</v>
      </c>
      <c r="AG63" s="168" t="s">
        <v>1641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</row>
    <row r="64" spans="1:184" x14ac:dyDescent="0.2">
      <c r="A64" s="154" t="str">
        <f t="shared" si="1"/>
        <v>0831</v>
      </c>
      <c r="B64" s="153" t="s">
        <v>1880</v>
      </c>
      <c r="C64" s="160">
        <v>101</v>
      </c>
      <c r="D64" s="161">
        <v>33</v>
      </c>
      <c r="E64" s="162">
        <v>0.5</v>
      </c>
      <c r="F64" s="160">
        <v>95</v>
      </c>
      <c r="G64" s="160">
        <v>6</v>
      </c>
      <c r="H64" s="163" t="s">
        <v>4257</v>
      </c>
      <c r="I64" s="163" t="s">
        <v>4258</v>
      </c>
      <c r="J64" s="161">
        <v>3.0999999046325684</v>
      </c>
      <c r="K64" s="162">
        <v>0.39</v>
      </c>
      <c r="L64" s="160">
        <v>89</v>
      </c>
      <c r="M64" s="160">
        <v>12</v>
      </c>
      <c r="N64" s="163" t="s">
        <v>4655</v>
      </c>
      <c r="O64" s="163" t="s">
        <v>4656</v>
      </c>
      <c r="P64" s="161">
        <v>8.3999996185302734</v>
      </c>
      <c r="Q64" s="162">
        <v>0.44</v>
      </c>
      <c r="R64" s="160">
        <v>98</v>
      </c>
      <c r="S64" s="160">
        <v>3</v>
      </c>
      <c r="T64" s="163" t="s">
        <v>2346</v>
      </c>
      <c r="U64" s="163" t="s">
        <v>2347</v>
      </c>
      <c r="V64" s="161">
        <v>14</v>
      </c>
      <c r="W64" s="162">
        <v>0.57999999999999996</v>
      </c>
      <c r="X64" s="160">
        <v>79</v>
      </c>
      <c r="Y64" s="160">
        <v>22</v>
      </c>
      <c r="Z64" s="163" t="s">
        <v>4006</v>
      </c>
      <c r="AA64" s="163" t="s">
        <v>4007</v>
      </c>
      <c r="AB64" s="161">
        <v>7.5</v>
      </c>
      <c r="AC64" s="162">
        <v>0.5</v>
      </c>
      <c r="AD64" s="160">
        <v>89</v>
      </c>
      <c r="AE64" s="160">
        <v>12</v>
      </c>
      <c r="AF64" s="163" t="s">
        <v>4655</v>
      </c>
      <c r="AG64" s="163" t="s">
        <v>4656</v>
      </c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</row>
    <row r="65" spans="1:184" x14ac:dyDescent="0.2">
      <c r="A65" s="154" t="str">
        <f t="shared" si="1"/>
        <v>0841</v>
      </c>
      <c r="B65" s="164" t="s">
        <v>1891</v>
      </c>
      <c r="C65" s="165">
        <v>62</v>
      </c>
      <c r="D65" s="166">
        <v>31.299999237060547</v>
      </c>
      <c r="E65" s="167">
        <v>0.47</v>
      </c>
      <c r="F65" s="165">
        <v>61</v>
      </c>
      <c r="G65" s="165">
        <v>1</v>
      </c>
      <c r="H65" s="168" t="s">
        <v>2164</v>
      </c>
      <c r="I65" s="168" t="s">
        <v>2165</v>
      </c>
      <c r="J65" s="166">
        <v>2.7000000476837158</v>
      </c>
      <c r="K65" s="167">
        <v>0.34</v>
      </c>
      <c r="L65" s="165">
        <v>60</v>
      </c>
      <c r="M65" s="165">
        <v>2</v>
      </c>
      <c r="N65" s="168" t="s">
        <v>1998</v>
      </c>
      <c r="O65" s="168" t="s">
        <v>1999</v>
      </c>
      <c r="P65" s="166">
        <v>8.5</v>
      </c>
      <c r="Q65" s="167">
        <v>0.45</v>
      </c>
      <c r="R65" s="165">
        <v>62</v>
      </c>
      <c r="T65" s="168" t="s">
        <v>1529</v>
      </c>
      <c r="V65" s="166">
        <v>12.800000190734863</v>
      </c>
      <c r="W65" s="167">
        <v>0.53</v>
      </c>
      <c r="X65" s="165">
        <v>51</v>
      </c>
      <c r="Y65" s="165">
        <v>11</v>
      </c>
      <c r="Z65" s="168" t="s">
        <v>4657</v>
      </c>
      <c r="AA65" s="168" t="s">
        <v>4658</v>
      </c>
      <c r="AB65" s="166">
        <v>7.3000001907348633</v>
      </c>
      <c r="AC65" s="167">
        <v>0.49</v>
      </c>
      <c r="AD65" s="165">
        <v>53</v>
      </c>
      <c r="AE65" s="165">
        <v>9</v>
      </c>
      <c r="AF65" s="168" t="s">
        <v>4255</v>
      </c>
      <c r="AG65" s="168" t="s">
        <v>4256</v>
      </c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</row>
    <row r="66" spans="1:184" x14ac:dyDescent="0.2">
      <c r="A66" s="154" t="str">
        <f t="shared" si="1"/>
        <v>0861</v>
      </c>
      <c r="B66" s="153" t="s">
        <v>1900</v>
      </c>
      <c r="C66" s="160">
        <v>34</v>
      </c>
      <c r="D66" s="161">
        <v>29.899999618530273</v>
      </c>
      <c r="E66" s="162">
        <v>0.45</v>
      </c>
      <c r="F66" s="160">
        <v>32</v>
      </c>
      <c r="G66" s="160">
        <v>2</v>
      </c>
      <c r="H66" s="163" t="s">
        <v>1784</v>
      </c>
      <c r="I66" s="163" t="s">
        <v>1785</v>
      </c>
      <c r="J66" s="161">
        <v>2.5</v>
      </c>
      <c r="K66" s="162">
        <v>0.32</v>
      </c>
      <c r="L66" s="160">
        <v>34</v>
      </c>
      <c r="N66" s="163" t="s">
        <v>1529</v>
      </c>
      <c r="P66" s="161">
        <v>8.3000001907348633</v>
      </c>
      <c r="Q66" s="162">
        <v>0.44</v>
      </c>
      <c r="R66" s="160">
        <v>32</v>
      </c>
      <c r="S66" s="160">
        <v>2</v>
      </c>
      <c r="T66" s="163" t="s">
        <v>1784</v>
      </c>
      <c r="U66" s="163" t="s">
        <v>1785</v>
      </c>
      <c r="V66" s="161">
        <v>12.5</v>
      </c>
      <c r="W66" s="162">
        <v>0.52</v>
      </c>
      <c r="X66" s="160">
        <v>30</v>
      </c>
      <c r="Y66" s="160">
        <v>4</v>
      </c>
      <c r="Z66" s="163" t="s">
        <v>1909</v>
      </c>
      <c r="AA66" s="163" t="s">
        <v>1910</v>
      </c>
      <c r="AB66" s="161">
        <v>6.5</v>
      </c>
      <c r="AC66" s="162">
        <v>0.44</v>
      </c>
      <c r="AD66" s="160">
        <v>31</v>
      </c>
      <c r="AE66" s="160">
        <v>3</v>
      </c>
      <c r="AF66" s="163" t="s">
        <v>2950</v>
      </c>
      <c r="AG66" s="163" t="s">
        <v>2951</v>
      </c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</row>
    <row r="67" spans="1:184" x14ac:dyDescent="0.2">
      <c r="A67" s="154" t="str">
        <f t="shared" si="1"/>
        <v>0881</v>
      </c>
      <c r="B67" s="164" t="s">
        <v>1901</v>
      </c>
      <c r="C67" s="165">
        <v>80</v>
      </c>
      <c r="D67" s="166">
        <v>27.5</v>
      </c>
      <c r="E67" s="167">
        <v>0.42</v>
      </c>
      <c r="F67" s="165">
        <v>78</v>
      </c>
      <c r="G67" s="165">
        <v>2</v>
      </c>
      <c r="H67" s="168" t="s">
        <v>2131</v>
      </c>
      <c r="I67" s="168" t="s">
        <v>2132</v>
      </c>
      <c r="J67" s="166">
        <v>2.7999999523162842</v>
      </c>
      <c r="K67" s="167">
        <v>0.35</v>
      </c>
      <c r="L67" s="165">
        <v>79</v>
      </c>
      <c r="M67" s="165">
        <v>1</v>
      </c>
      <c r="N67" s="168" t="s">
        <v>2129</v>
      </c>
      <c r="O67" s="168" t="s">
        <v>2130</v>
      </c>
      <c r="P67" s="166">
        <v>7.1999998092651367</v>
      </c>
      <c r="Q67" s="167">
        <v>0.38</v>
      </c>
      <c r="R67" s="165">
        <v>77</v>
      </c>
      <c r="S67" s="165">
        <v>3</v>
      </c>
      <c r="T67" s="168" t="s">
        <v>3597</v>
      </c>
      <c r="U67" s="168" t="s">
        <v>3598</v>
      </c>
      <c r="V67" s="166">
        <v>11.5</v>
      </c>
      <c r="W67" s="167">
        <v>0.48</v>
      </c>
      <c r="X67" s="165">
        <v>74</v>
      </c>
      <c r="Y67" s="165">
        <v>6</v>
      </c>
      <c r="Z67" s="168" t="s">
        <v>2741</v>
      </c>
      <c r="AA67" s="168" t="s">
        <v>2742</v>
      </c>
      <c r="AB67" s="166">
        <v>6</v>
      </c>
      <c r="AC67" s="167">
        <v>0.4</v>
      </c>
      <c r="AD67" s="165">
        <v>75</v>
      </c>
      <c r="AE67" s="165">
        <v>5</v>
      </c>
      <c r="AF67" s="168" t="s">
        <v>1987</v>
      </c>
      <c r="AG67" s="168" t="s">
        <v>1988</v>
      </c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</row>
    <row r="68" spans="1:184" x14ac:dyDescent="0.2">
      <c r="A68" s="154" t="str">
        <f t="shared" si="1"/>
        <v>0950</v>
      </c>
      <c r="B68" s="153" t="s">
        <v>1908</v>
      </c>
      <c r="C68" s="160">
        <v>93</v>
      </c>
      <c r="D68" s="161">
        <v>40.299999237060547</v>
      </c>
      <c r="E68" s="162">
        <v>0.61</v>
      </c>
      <c r="F68" s="160">
        <v>65</v>
      </c>
      <c r="G68" s="160">
        <v>28</v>
      </c>
      <c r="H68" s="163" t="s">
        <v>4659</v>
      </c>
      <c r="I68" s="163" t="s">
        <v>4660</v>
      </c>
      <c r="J68" s="161">
        <v>4.4000000953674316</v>
      </c>
      <c r="K68" s="162">
        <v>0.55000000000000004</v>
      </c>
      <c r="L68" s="160">
        <v>61</v>
      </c>
      <c r="M68" s="160">
        <v>32</v>
      </c>
      <c r="N68" s="163" t="s">
        <v>4661</v>
      </c>
      <c r="O68" s="163" t="s">
        <v>4662</v>
      </c>
      <c r="P68" s="161">
        <v>10</v>
      </c>
      <c r="Q68" s="162">
        <v>0.53</v>
      </c>
      <c r="R68" s="160">
        <v>81</v>
      </c>
      <c r="S68" s="160">
        <v>12</v>
      </c>
      <c r="T68" s="163" t="s">
        <v>3888</v>
      </c>
      <c r="U68" s="163" t="s">
        <v>3889</v>
      </c>
      <c r="V68" s="161">
        <v>16.100000381469727</v>
      </c>
      <c r="W68" s="162">
        <v>0.67</v>
      </c>
      <c r="X68" s="160">
        <v>51</v>
      </c>
      <c r="Y68" s="160">
        <v>42</v>
      </c>
      <c r="Z68" s="163" t="s">
        <v>4663</v>
      </c>
      <c r="AA68" s="163" t="s">
        <v>4664</v>
      </c>
      <c r="AB68" s="161">
        <v>9.8000001907348633</v>
      </c>
      <c r="AC68" s="162">
        <v>0.65</v>
      </c>
      <c r="AD68" s="160">
        <v>51</v>
      </c>
      <c r="AE68" s="160">
        <v>42</v>
      </c>
      <c r="AF68" s="163" t="s">
        <v>4663</v>
      </c>
      <c r="AG68" s="163" t="s">
        <v>4664</v>
      </c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</row>
    <row r="69" spans="1:184" x14ac:dyDescent="0.2">
      <c r="A69" s="154" t="str">
        <f t="shared" si="1"/>
        <v>0961</v>
      </c>
      <c r="B69" s="164" t="s">
        <v>1917</v>
      </c>
      <c r="C69" s="165">
        <v>94</v>
      </c>
      <c r="D69" s="166">
        <v>38.400001525878906</v>
      </c>
      <c r="E69" s="167">
        <v>0.57999999999999996</v>
      </c>
      <c r="F69" s="165">
        <v>72</v>
      </c>
      <c r="G69" s="165">
        <v>22</v>
      </c>
      <c r="H69" s="168" t="s">
        <v>4665</v>
      </c>
      <c r="I69" s="168" t="s">
        <v>4666</v>
      </c>
      <c r="J69" s="166">
        <v>3.7999999523162842</v>
      </c>
      <c r="K69" s="167">
        <v>0.48</v>
      </c>
      <c r="L69" s="165">
        <v>80</v>
      </c>
      <c r="M69" s="165">
        <v>14</v>
      </c>
      <c r="N69" s="168" t="s">
        <v>2966</v>
      </c>
      <c r="O69" s="168" t="s">
        <v>2967</v>
      </c>
      <c r="P69" s="166">
        <v>10.399999618530273</v>
      </c>
      <c r="Q69" s="167">
        <v>0.55000000000000004</v>
      </c>
      <c r="R69" s="165">
        <v>78</v>
      </c>
      <c r="S69" s="165">
        <v>16</v>
      </c>
      <c r="T69" s="168" t="s">
        <v>2832</v>
      </c>
      <c r="U69" s="168" t="s">
        <v>2833</v>
      </c>
      <c r="V69" s="166">
        <v>15.300000190734863</v>
      </c>
      <c r="W69" s="167">
        <v>0.64</v>
      </c>
      <c r="X69" s="165">
        <v>57</v>
      </c>
      <c r="Y69" s="165">
        <v>37</v>
      </c>
      <c r="Z69" s="168" t="s">
        <v>4667</v>
      </c>
      <c r="AA69" s="168" t="s">
        <v>4668</v>
      </c>
      <c r="AB69" s="166">
        <v>9</v>
      </c>
      <c r="AC69" s="167">
        <v>0.6</v>
      </c>
      <c r="AD69" s="165">
        <v>68</v>
      </c>
      <c r="AE69" s="165">
        <v>26</v>
      </c>
      <c r="AF69" s="168" t="s">
        <v>4669</v>
      </c>
      <c r="AG69" s="168" t="s">
        <v>4670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</row>
    <row r="70" spans="1:184" x14ac:dyDescent="0.2">
      <c r="A70" s="154" t="str">
        <f t="shared" si="1"/>
        <v>1001</v>
      </c>
      <c r="B70" s="153" t="s">
        <v>1928</v>
      </c>
      <c r="C70" s="160">
        <v>161</v>
      </c>
      <c r="D70" s="161">
        <v>26.700000762939453</v>
      </c>
      <c r="E70" s="162">
        <v>0.4</v>
      </c>
      <c r="F70" s="160">
        <v>149</v>
      </c>
      <c r="G70" s="160">
        <v>12</v>
      </c>
      <c r="H70" s="163" t="s">
        <v>2271</v>
      </c>
      <c r="I70" s="163" t="s">
        <v>2272</v>
      </c>
      <c r="J70" s="161">
        <v>2.5999999046325684</v>
      </c>
      <c r="K70" s="162">
        <v>0.33</v>
      </c>
      <c r="L70" s="160">
        <v>154</v>
      </c>
      <c r="M70" s="160">
        <v>7</v>
      </c>
      <c r="N70" s="163" t="s">
        <v>2034</v>
      </c>
      <c r="O70" s="163" t="s">
        <v>2035</v>
      </c>
      <c r="P70" s="161">
        <v>7.3000001907348633</v>
      </c>
      <c r="Q70" s="162">
        <v>0.38</v>
      </c>
      <c r="R70" s="160">
        <v>152</v>
      </c>
      <c r="S70" s="160">
        <v>9</v>
      </c>
      <c r="T70" s="163" t="s">
        <v>2714</v>
      </c>
      <c r="U70" s="163" t="s">
        <v>2715</v>
      </c>
      <c r="V70" s="161">
        <v>10.399999618530273</v>
      </c>
      <c r="W70" s="162">
        <v>0.43</v>
      </c>
      <c r="X70" s="160">
        <v>138</v>
      </c>
      <c r="Y70" s="160">
        <v>23</v>
      </c>
      <c r="Z70" s="163" t="s">
        <v>1530</v>
      </c>
      <c r="AA70" s="163" t="s">
        <v>1531</v>
      </c>
      <c r="AB70" s="161">
        <v>6.5</v>
      </c>
      <c r="AC70" s="162">
        <v>0.43</v>
      </c>
      <c r="AD70" s="160">
        <v>137</v>
      </c>
      <c r="AE70" s="160">
        <v>24</v>
      </c>
      <c r="AF70" s="163" t="s">
        <v>4613</v>
      </c>
      <c r="AG70" s="163" t="s">
        <v>4614</v>
      </c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</row>
    <row r="71" spans="1:184" x14ac:dyDescent="0.2">
      <c r="A71" s="154" t="str">
        <f t="shared" si="1"/>
        <v>1010</v>
      </c>
      <c r="B71" s="164" t="s">
        <v>1933</v>
      </c>
      <c r="C71" s="165">
        <v>162</v>
      </c>
      <c r="D71" s="166">
        <v>32.400001525878906</v>
      </c>
      <c r="E71" s="167">
        <v>0.49</v>
      </c>
      <c r="F71" s="165">
        <v>154</v>
      </c>
      <c r="G71" s="165">
        <v>8</v>
      </c>
      <c r="H71" s="168" t="s">
        <v>1959</v>
      </c>
      <c r="I71" s="168" t="s">
        <v>1960</v>
      </c>
      <c r="J71" s="166">
        <v>3</v>
      </c>
      <c r="K71" s="167">
        <v>0.38</v>
      </c>
      <c r="L71" s="165">
        <v>149</v>
      </c>
      <c r="M71" s="165">
        <v>13</v>
      </c>
      <c r="N71" s="168" t="s">
        <v>4550</v>
      </c>
      <c r="O71" s="168" t="s">
        <v>4551</v>
      </c>
      <c r="P71" s="166">
        <v>8.5</v>
      </c>
      <c r="Q71" s="167">
        <v>0.45</v>
      </c>
      <c r="R71" s="165">
        <v>155</v>
      </c>
      <c r="S71" s="165">
        <v>7</v>
      </c>
      <c r="T71" s="168" t="s">
        <v>3157</v>
      </c>
      <c r="U71" s="168" t="s">
        <v>3158</v>
      </c>
      <c r="V71" s="166">
        <v>13.399999618530273</v>
      </c>
      <c r="W71" s="167">
        <v>0.56000000000000005</v>
      </c>
      <c r="X71" s="165">
        <v>126</v>
      </c>
      <c r="Y71" s="165">
        <v>36</v>
      </c>
      <c r="Z71" s="168" t="s">
        <v>3878</v>
      </c>
      <c r="AA71" s="168" t="s">
        <v>3879</v>
      </c>
      <c r="AB71" s="166">
        <v>7.4000000953674316</v>
      </c>
      <c r="AC71" s="167">
        <v>0.5</v>
      </c>
      <c r="AD71" s="165">
        <v>145</v>
      </c>
      <c r="AE71" s="165">
        <v>17</v>
      </c>
      <c r="AF71" s="168" t="s">
        <v>4060</v>
      </c>
      <c r="AG71" s="168" t="s">
        <v>4061</v>
      </c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</row>
    <row r="72" spans="1:184" x14ac:dyDescent="0.2">
      <c r="A72" s="154" t="str">
        <f t="shared" si="1"/>
        <v>1014</v>
      </c>
      <c r="B72" s="153" t="s">
        <v>1942</v>
      </c>
      <c r="C72" s="160">
        <v>60</v>
      </c>
      <c r="D72" s="161">
        <v>34.299999237060547</v>
      </c>
      <c r="E72" s="162">
        <v>0.52</v>
      </c>
      <c r="F72" s="160">
        <v>54</v>
      </c>
      <c r="G72" s="160">
        <v>6</v>
      </c>
      <c r="H72" s="163" t="s">
        <v>1739</v>
      </c>
      <c r="I72" s="163" t="s">
        <v>1740</v>
      </c>
      <c r="J72" s="161">
        <v>3.0999999046325684</v>
      </c>
      <c r="K72" s="162">
        <v>0.38</v>
      </c>
      <c r="L72" s="160">
        <v>56</v>
      </c>
      <c r="M72" s="160">
        <v>4</v>
      </c>
      <c r="N72" s="163" t="s">
        <v>1934</v>
      </c>
      <c r="O72" s="163" t="s">
        <v>1935</v>
      </c>
      <c r="P72" s="161">
        <v>9</v>
      </c>
      <c r="Q72" s="162">
        <v>0.47</v>
      </c>
      <c r="R72" s="160">
        <v>55</v>
      </c>
      <c r="S72" s="160">
        <v>5</v>
      </c>
      <c r="T72" s="163" t="s">
        <v>1720</v>
      </c>
      <c r="U72" s="163" t="s">
        <v>1721</v>
      </c>
      <c r="V72" s="161">
        <v>14.699999809265137</v>
      </c>
      <c r="W72" s="162">
        <v>0.61</v>
      </c>
      <c r="X72" s="160">
        <v>43</v>
      </c>
      <c r="Y72" s="160">
        <v>17</v>
      </c>
      <c r="Z72" s="163" t="s">
        <v>4671</v>
      </c>
      <c r="AA72" s="163" t="s">
        <v>4672</v>
      </c>
      <c r="AB72" s="161">
        <v>7.5</v>
      </c>
      <c r="AC72" s="162">
        <v>0.5</v>
      </c>
      <c r="AD72" s="160">
        <v>56</v>
      </c>
      <c r="AE72" s="160">
        <v>4</v>
      </c>
      <c r="AF72" s="163" t="s">
        <v>1934</v>
      </c>
      <c r="AG72" s="163" t="s">
        <v>1935</v>
      </c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</row>
    <row r="73" spans="1:184" x14ac:dyDescent="0.2">
      <c r="A73" s="154" t="str">
        <f t="shared" si="1"/>
        <v>1017</v>
      </c>
      <c r="B73" s="164" t="s">
        <v>1945</v>
      </c>
      <c r="C73" s="165">
        <v>47</v>
      </c>
      <c r="D73" s="166">
        <v>29.700000762939453</v>
      </c>
      <c r="E73" s="167">
        <v>0.45</v>
      </c>
      <c r="F73" s="165">
        <v>45</v>
      </c>
      <c r="G73" s="165">
        <v>2</v>
      </c>
      <c r="H73" s="168" t="s">
        <v>2497</v>
      </c>
      <c r="I73" s="168" t="s">
        <v>2498</v>
      </c>
      <c r="J73" s="166">
        <v>2.7999999523162842</v>
      </c>
      <c r="K73" s="167">
        <v>0.36</v>
      </c>
      <c r="L73" s="165">
        <v>45</v>
      </c>
      <c r="M73" s="165">
        <v>2</v>
      </c>
      <c r="N73" s="168" t="s">
        <v>2497</v>
      </c>
      <c r="O73" s="168" t="s">
        <v>2498</v>
      </c>
      <c r="P73" s="166">
        <v>7.8000001907348633</v>
      </c>
      <c r="Q73" s="167">
        <v>0.41</v>
      </c>
      <c r="R73" s="165">
        <v>47</v>
      </c>
      <c r="T73" s="168" t="s">
        <v>1529</v>
      </c>
      <c r="V73" s="166">
        <v>12.100000381469727</v>
      </c>
      <c r="W73" s="167">
        <v>0.5</v>
      </c>
      <c r="X73" s="165">
        <v>40</v>
      </c>
      <c r="Y73" s="165">
        <v>7</v>
      </c>
      <c r="Z73" s="168" t="s">
        <v>2966</v>
      </c>
      <c r="AA73" s="168" t="s">
        <v>2967</v>
      </c>
      <c r="AB73" s="166">
        <v>7</v>
      </c>
      <c r="AC73" s="167">
        <v>0.47</v>
      </c>
      <c r="AD73" s="165">
        <v>47</v>
      </c>
      <c r="AF73" s="168" t="s">
        <v>1529</v>
      </c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</row>
    <row r="74" spans="1:184" x14ac:dyDescent="0.2">
      <c r="A74" s="154" t="str">
        <f t="shared" si="1"/>
        <v>1020</v>
      </c>
      <c r="B74" s="153" t="s">
        <v>1950</v>
      </c>
      <c r="C74" s="160">
        <v>54</v>
      </c>
      <c r="D74" s="161">
        <v>33.400001525878906</v>
      </c>
      <c r="E74" s="162">
        <v>0.51</v>
      </c>
      <c r="F74" s="160">
        <v>48</v>
      </c>
      <c r="G74" s="160">
        <v>6</v>
      </c>
      <c r="H74" s="163" t="s">
        <v>2225</v>
      </c>
      <c r="I74" s="163" t="s">
        <v>2226</v>
      </c>
      <c r="J74" s="161">
        <v>3.4000000953674316</v>
      </c>
      <c r="K74" s="162">
        <v>0.43</v>
      </c>
      <c r="L74" s="160">
        <v>45</v>
      </c>
      <c r="M74" s="160">
        <v>9</v>
      </c>
      <c r="N74" s="163" t="s">
        <v>1635</v>
      </c>
      <c r="O74" s="163" t="s">
        <v>1636</v>
      </c>
      <c r="P74" s="161">
        <v>9</v>
      </c>
      <c r="Q74" s="162">
        <v>0.47</v>
      </c>
      <c r="R74" s="160">
        <v>51</v>
      </c>
      <c r="S74" s="160">
        <v>3</v>
      </c>
      <c r="T74" s="163" t="s">
        <v>1633</v>
      </c>
      <c r="U74" s="163" t="s">
        <v>1634</v>
      </c>
      <c r="V74" s="161">
        <v>13.300000190734863</v>
      </c>
      <c r="W74" s="162">
        <v>0.56000000000000005</v>
      </c>
      <c r="X74" s="160">
        <v>42</v>
      </c>
      <c r="Y74" s="160">
        <v>12</v>
      </c>
      <c r="Z74" s="163" t="s">
        <v>3878</v>
      </c>
      <c r="AA74" s="163" t="s">
        <v>3879</v>
      </c>
      <c r="AB74" s="161">
        <v>7.6999998092651367</v>
      </c>
      <c r="AC74" s="162">
        <v>0.51</v>
      </c>
      <c r="AD74" s="160">
        <v>47</v>
      </c>
      <c r="AE74" s="160">
        <v>7</v>
      </c>
      <c r="AF74" s="163" t="s">
        <v>3527</v>
      </c>
      <c r="AG74" s="163" t="s">
        <v>3528</v>
      </c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</row>
    <row r="75" spans="1:184" x14ac:dyDescent="0.2">
      <c r="A75" s="154" t="str">
        <f t="shared" si="1"/>
        <v>1041</v>
      </c>
      <c r="B75" s="164" t="s">
        <v>1951</v>
      </c>
      <c r="C75" s="165">
        <v>144</v>
      </c>
      <c r="D75" s="166">
        <v>37.700000762939453</v>
      </c>
      <c r="E75" s="167">
        <v>0.56999999999999995</v>
      </c>
      <c r="F75" s="165">
        <v>110</v>
      </c>
      <c r="G75" s="165">
        <v>34</v>
      </c>
      <c r="H75" s="168" t="s">
        <v>4673</v>
      </c>
      <c r="I75" s="168" t="s">
        <v>4674</v>
      </c>
      <c r="J75" s="166">
        <v>3.5999999046325684</v>
      </c>
      <c r="K75" s="167">
        <v>0.46</v>
      </c>
      <c r="L75" s="165">
        <v>119</v>
      </c>
      <c r="M75" s="165">
        <v>25</v>
      </c>
      <c r="N75" s="168" t="s">
        <v>1646</v>
      </c>
      <c r="O75" s="168" t="s">
        <v>1647</v>
      </c>
      <c r="P75" s="166">
        <v>9.8000001907348633</v>
      </c>
      <c r="Q75" s="167">
        <v>0.52</v>
      </c>
      <c r="R75" s="165">
        <v>127</v>
      </c>
      <c r="S75" s="165">
        <v>17</v>
      </c>
      <c r="T75" s="168" t="s">
        <v>4082</v>
      </c>
      <c r="U75" s="168" t="s">
        <v>4083</v>
      </c>
      <c r="V75" s="166">
        <v>15.800000190734863</v>
      </c>
      <c r="W75" s="167">
        <v>0.66</v>
      </c>
      <c r="X75" s="165">
        <v>73</v>
      </c>
      <c r="Y75" s="165">
        <v>71</v>
      </c>
      <c r="Z75" s="168" t="s">
        <v>4675</v>
      </c>
      <c r="AA75" s="168" t="s">
        <v>4676</v>
      </c>
      <c r="AB75" s="166">
        <v>8.3999996185302734</v>
      </c>
      <c r="AC75" s="167">
        <v>0.56000000000000005</v>
      </c>
      <c r="AD75" s="165">
        <v>104</v>
      </c>
      <c r="AE75" s="165">
        <v>40</v>
      </c>
      <c r="AF75" s="168" t="s">
        <v>4540</v>
      </c>
      <c r="AG75" s="168" t="s">
        <v>4541</v>
      </c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</row>
    <row r="76" spans="1:184" x14ac:dyDescent="0.2">
      <c r="A76" s="154" t="str">
        <f t="shared" si="1"/>
        <v>1081</v>
      </c>
      <c r="B76" s="153" t="s">
        <v>1958</v>
      </c>
      <c r="C76" s="160">
        <v>69</v>
      </c>
      <c r="D76" s="161">
        <v>27.600000381469727</v>
      </c>
      <c r="E76" s="162">
        <v>0.42</v>
      </c>
      <c r="F76" s="160">
        <v>66</v>
      </c>
      <c r="G76" s="160">
        <v>3</v>
      </c>
      <c r="H76" s="163" t="s">
        <v>2034</v>
      </c>
      <c r="I76" s="163" t="s">
        <v>2035</v>
      </c>
      <c r="J76" s="161">
        <v>2.5999999046325684</v>
      </c>
      <c r="K76" s="162">
        <v>0.33</v>
      </c>
      <c r="L76" s="160">
        <v>66</v>
      </c>
      <c r="M76" s="160">
        <v>3</v>
      </c>
      <c r="N76" s="163" t="s">
        <v>2034</v>
      </c>
      <c r="O76" s="163" t="s">
        <v>2035</v>
      </c>
      <c r="P76" s="161">
        <v>7.6999998092651367</v>
      </c>
      <c r="Q76" s="162">
        <v>0.41</v>
      </c>
      <c r="R76" s="160">
        <v>68</v>
      </c>
      <c r="S76" s="160">
        <v>1</v>
      </c>
      <c r="T76" s="163" t="s">
        <v>3625</v>
      </c>
      <c r="U76" s="163" t="s">
        <v>3626</v>
      </c>
      <c r="V76" s="161">
        <v>11.199999809265137</v>
      </c>
      <c r="W76" s="162">
        <v>0.47</v>
      </c>
      <c r="X76" s="160">
        <v>65</v>
      </c>
      <c r="Y76" s="160">
        <v>4</v>
      </c>
      <c r="Z76" s="163" t="s">
        <v>2184</v>
      </c>
      <c r="AA76" s="163" t="s">
        <v>2185</v>
      </c>
      <c r="AB76" s="161">
        <v>6.0999999046325684</v>
      </c>
      <c r="AC76" s="162">
        <v>0.4</v>
      </c>
      <c r="AD76" s="160">
        <v>67</v>
      </c>
      <c r="AE76" s="160">
        <v>2</v>
      </c>
      <c r="AF76" s="163" t="s">
        <v>1806</v>
      </c>
      <c r="AG76" s="163" t="s">
        <v>1807</v>
      </c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</row>
    <row r="77" spans="1:184" x14ac:dyDescent="0.2">
      <c r="A77" s="154" t="str">
        <f t="shared" si="1"/>
        <v>1121</v>
      </c>
      <c r="B77" s="164" t="s">
        <v>1965</v>
      </c>
      <c r="C77" s="165">
        <v>154</v>
      </c>
      <c r="D77" s="166">
        <v>31</v>
      </c>
      <c r="E77" s="167">
        <v>0.47</v>
      </c>
      <c r="F77" s="165">
        <v>146</v>
      </c>
      <c r="G77" s="165">
        <v>8</v>
      </c>
      <c r="H77" s="168" t="s">
        <v>3651</v>
      </c>
      <c r="I77" s="168" t="s">
        <v>3652</v>
      </c>
      <c r="J77" s="166">
        <v>2.5999999046325684</v>
      </c>
      <c r="K77" s="167">
        <v>0.33</v>
      </c>
      <c r="L77" s="165">
        <v>145</v>
      </c>
      <c r="M77" s="165">
        <v>9</v>
      </c>
      <c r="N77" s="168" t="s">
        <v>2310</v>
      </c>
      <c r="O77" s="168" t="s">
        <v>2311</v>
      </c>
      <c r="P77" s="166">
        <v>8.6000003814697266</v>
      </c>
      <c r="Q77" s="167">
        <v>0.45</v>
      </c>
      <c r="R77" s="165">
        <v>146</v>
      </c>
      <c r="S77" s="165">
        <v>8</v>
      </c>
      <c r="T77" s="168" t="s">
        <v>3651</v>
      </c>
      <c r="U77" s="168" t="s">
        <v>3652</v>
      </c>
      <c r="V77" s="166">
        <v>12.800000190734863</v>
      </c>
      <c r="W77" s="167">
        <v>0.53</v>
      </c>
      <c r="X77" s="165">
        <v>129</v>
      </c>
      <c r="Y77" s="165">
        <v>25</v>
      </c>
      <c r="Z77" s="168" t="s">
        <v>4677</v>
      </c>
      <c r="AA77" s="168" t="s">
        <v>4678</v>
      </c>
      <c r="AB77" s="166">
        <v>7</v>
      </c>
      <c r="AC77" s="167">
        <v>0.47</v>
      </c>
      <c r="AD77" s="165">
        <v>133</v>
      </c>
      <c r="AE77" s="165">
        <v>21</v>
      </c>
      <c r="AF77" s="168" t="s">
        <v>1651</v>
      </c>
      <c r="AG77" s="168" t="s">
        <v>1652</v>
      </c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</row>
    <row r="78" spans="1:184" x14ac:dyDescent="0.2">
      <c r="A78" s="154" t="str">
        <f t="shared" si="1"/>
        <v>1161</v>
      </c>
      <c r="B78" s="153" t="s">
        <v>1972</v>
      </c>
      <c r="C78" s="160">
        <v>66</v>
      </c>
      <c r="D78" s="161">
        <v>29.899999618530273</v>
      </c>
      <c r="E78" s="162">
        <v>0.45</v>
      </c>
      <c r="F78" s="160">
        <v>64</v>
      </c>
      <c r="G78" s="160">
        <v>2</v>
      </c>
      <c r="H78" s="163" t="s">
        <v>3248</v>
      </c>
      <c r="I78" s="163" t="s">
        <v>3249</v>
      </c>
      <c r="J78" s="161">
        <v>2.9000000953674316</v>
      </c>
      <c r="K78" s="162">
        <v>0.37</v>
      </c>
      <c r="L78" s="160">
        <v>61</v>
      </c>
      <c r="M78" s="160">
        <v>5</v>
      </c>
      <c r="N78" s="163" t="s">
        <v>3603</v>
      </c>
      <c r="O78" s="163" t="s">
        <v>3604</v>
      </c>
      <c r="P78" s="161">
        <v>7.9000000953674316</v>
      </c>
      <c r="Q78" s="162">
        <v>0.42</v>
      </c>
      <c r="R78" s="160">
        <v>64</v>
      </c>
      <c r="S78" s="160">
        <v>2</v>
      </c>
      <c r="T78" s="163" t="s">
        <v>3248</v>
      </c>
      <c r="U78" s="163" t="s">
        <v>3249</v>
      </c>
      <c r="V78" s="161">
        <v>12.300000190734863</v>
      </c>
      <c r="W78" s="162">
        <v>0.51</v>
      </c>
      <c r="X78" s="160">
        <v>60</v>
      </c>
      <c r="Y78" s="160">
        <v>6</v>
      </c>
      <c r="Z78" s="163" t="s">
        <v>1649</v>
      </c>
      <c r="AA78" s="163" t="s">
        <v>1650</v>
      </c>
      <c r="AB78" s="161">
        <v>6.8000001907348633</v>
      </c>
      <c r="AC78" s="162">
        <v>0.45</v>
      </c>
      <c r="AD78" s="160">
        <v>59</v>
      </c>
      <c r="AE78" s="160">
        <v>7</v>
      </c>
      <c r="AF78" s="163" t="s">
        <v>4536</v>
      </c>
      <c r="AG78" s="163" t="s">
        <v>4537</v>
      </c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</row>
    <row r="79" spans="1:184" x14ac:dyDescent="0.2">
      <c r="A79" s="154" t="str">
        <f t="shared" ref="A79:A142" si="2">IFERROR(LEFT(B79,4),"")</f>
        <v>1241</v>
      </c>
      <c r="B79" s="164" t="s">
        <v>1977</v>
      </c>
      <c r="C79" s="165">
        <v>128</v>
      </c>
      <c r="D79" s="166">
        <v>30.799999237060547</v>
      </c>
      <c r="E79" s="167">
        <v>0.47</v>
      </c>
      <c r="F79" s="165">
        <v>120</v>
      </c>
      <c r="G79" s="165">
        <v>8</v>
      </c>
      <c r="H79" s="168" t="s">
        <v>1987</v>
      </c>
      <c r="I79" s="168" t="s">
        <v>1988</v>
      </c>
      <c r="J79" s="166">
        <v>2.7999999523162842</v>
      </c>
      <c r="K79" s="167">
        <v>0.35</v>
      </c>
      <c r="L79" s="165">
        <v>122</v>
      </c>
      <c r="M79" s="165">
        <v>6</v>
      </c>
      <c r="N79" s="168" t="s">
        <v>2622</v>
      </c>
      <c r="O79" s="168" t="s">
        <v>2623</v>
      </c>
      <c r="P79" s="166">
        <v>8</v>
      </c>
      <c r="Q79" s="167">
        <v>0.42</v>
      </c>
      <c r="R79" s="165">
        <v>121</v>
      </c>
      <c r="S79" s="165">
        <v>7</v>
      </c>
      <c r="T79" s="168" t="s">
        <v>4679</v>
      </c>
      <c r="U79" s="168" t="s">
        <v>4680</v>
      </c>
      <c r="V79" s="166">
        <v>12.899999618530273</v>
      </c>
      <c r="W79" s="167">
        <v>0.54</v>
      </c>
      <c r="X79" s="165">
        <v>95</v>
      </c>
      <c r="Y79" s="165">
        <v>33</v>
      </c>
      <c r="Z79" s="168" t="s">
        <v>4681</v>
      </c>
      <c r="AA79" s="168" t="s">
        <v>4682</v>
      </c>
      <c r="AB79" s="166">
        <v>7.0999999046325684</v>
      </c>
      <c r="AC79" s="167">
        <v>0.47</v>
      </c>
      <c r="AD79" s="165">
        <v>114</v>
      </c>
      <c r="AE79" s="165">
        <v>14</v>
      </c>
      <c r="AF79" s="168" t="s">
        <v>4327</v>
      </c>
      <c r="AG79" s="168" t="s">
        <v>4328</v>
      </c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</row>
    <row r="80" spans="1:184" x14ac:dyDescent="0.2">
      <c r="A80" s="154" t="str">
        <f t="shared" si="2"/>
        <v>1281</v>
      </c>
      <c r="B80" s="153" t="s">
        <v>1986</v>
      </c>
      <c r="C80" s="160">
        <v>57</v>
      </c>
      <c r="D80" s="161">
        <v>31.399999618530273</v>
      </c>
      <c r="E80" s="162">
        <v>0.48</v>
      </c>
      <c r="F80" s="160">
        <v>55</v>
      </c>
      <c r="G80" s="160">
        <v>2</v>
      </c>
      <c r="H80" s="163" t="s">
        <v>2414</v>
      </c>
      <c r="I80" s="163" t="s">
        <v>2415</v>
      </c>
      <c r="J80" s="161">
        <v>2.9000000953674316</v>
      </c>
      <c r="K80" s="162">
        <v>0.36</v>
      </c>
      <c r="L80" s="160">
        <v>50</v>
      </c>
      <c r="M80" s="160">
        <v>7</v>
      </c>
      <c r="N80" s="163" t="s">
        <v>1793</v>
      </c>
      <c r="O80" s="163" t="s">
        <v>1794</v>
      </c>
      <c r="P80" s="161">
        <v>8.3999996185302734</v>
      </c>
      <c r="Q80" s="162">
        <v>0.44</v>
      </c>
      <c r="R80" s="160">
        <v>56</v>
      </c>
      <c r="S80" s="160">
        <v>1</v>
      </c>
      <c r="T80" s="163" t="s">
        <v>2456</v>
      </c>
      <c r="U80" s="163" t="s">
        <v>2457</v>
      </c>
      <c r="V80" s="161">
        <v>12.899999618530273</v>
      </c>
      <c r="W80" s="162">
        <v>0.54</v>
      </c>
      <c r="X80" s="160">
        <v>47</v>
      </c>
      <c r="Y80" s="160">
        <v>10</v>
      </c>
      <c r="Z80" s="163" t="s">
        <v>4639</v>
      </c>
      <c r="AA80" s="163" t="s">
        <v>4640</v>
      </c>
      <c r="AB80" s="161">
        <v>7.1999998092651367</v>
      </c>
      <c r="AC80" s="162">
        <v>0.48</v>
      </c>
      <c r="AD80" s="160">
        <v>49</v>
      </c>
      <c r="AE80" s="160">
        <v>8</v>
      </c>
      <c r="AF80" s="163" t="s">
        <v>1795</v>
      </c>
      <c r="AG80" s="163" t="s">
        <v>1796</v>
      </c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</row>
    <row r="81" spans="1:184" x14ac:dyDescent="0.2">
      <c r="A81" s="154" t="str">
        <f t="shared" si="2"/>
        <v>1331</v>
      </c>
      <c r="B81" s="164" t="s">
        <v>1993</v>
      </c>
      <c r="C81" s="165">
        <v>169</v>
      </c>
      <c r="D81" s="166">
        <v>32.799999237060547</v>
      </c>
      <c r="E81" s="167">
        <v>0.5</v>
      </c>
      <c r="F81" s="165">
        <v>153</v>
      </c>
      <c r="G81" s="165">
        <v>16</v>
      </c>
      <c r="H81" s="168" t="s">
        <v>2791</v>
      </c>
      <c r="I81" s="168" t="s">
        <v>2792</v>
      </c>
      <c r="J81" s="166">
        <v>3.4000000953674316</v>
      </c>
      <c r="K81" s="167">
        <v>0.43</v>
      </c>
      <c r="L81" s="165">
        <v>148</v>
      </c>
      <c r="M81" s="165">
        <v>21</v>
      </c>
      <c r="N81" s="168" t="s">
        <v>4683</v>
      </c>
      <c r="O81" s="168" t="s">
        <v>4684</v>
      </c>
      <c r="P81" s="166">
        <v>8.3999996185302734</v>
      </c>
      <c r="Q81" s="167">
        <v>0.44</v>
      </c>
      <c r="R81" s="165">
        <v>161</v>
      </c>
      <c r="S81" s="165">
        <v>8</v>
      </c>
      <c r="T81" s="168" t="s">
        <v>1956</v>
      </c>
      <c r="U81" s="168" t="s">
        <v>1957</v>
      </c>
      <c r="V81" s="166">
        <v>13.300000190734863</v>
      </c>
      <c r="W81" s="167">
        <v>0.55000000000000004</v>
      </c>
      <c r="X81" s="165">
        <v>131</v>
      </c>
      <c r="Y81" s="165">
        <v>38</v>
      </c>
      <c r="Z81" s="168" t="s">
        <v>4354</v>
      </c>
      <c r="AA81" s="168" t="s">
        <v>4355</v>
      </c>
      <c r="AB81" s="166">
        <v>7.6999998092651367</v>
      </c>
      <c r="AC81" s="167">
        <v>0.51</v>
      </c>
      <c r="AD81" s="165">
        <v>140</v>
      </c>
      <c r="AE81" s="165">
        <v>29</v>
      </c>
      <c r="AF81" s="168" t="s">
        <v>4685</v>
      </c>
      <c r="AG81" s="168" t="s">
        <v>4686</v>
      </c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</row>
    <row r="82" spans="1:184" x14ac:dyDescent="0.2">
      <c r="A82" s="154" t="str">
        <f t="shared" si="2"/>
        <v>1361</v>
      </c>
      <c r="B82" s="153" t="s">
        <v>2002</v>
      </c>
      <c r="C82" s="160">
        <v>19</v>
      </c>
      <c r="D82" s="161">
        <v>23.5</v>
      </c>
      <c r="E82" s="162">
        <v>0.36</v>
      </c>
      <c r="F82" s="160">
        <v>19</v>
      </c>
      <c r="H82" s="163" t="s">
        <v>1529</v>
      </c>
      <c r="J82" s="161">
        <v>2.0999999046325684</v>
      </c>
      <c r="K82" s="162">
        <v>0.27</v>
      </c>
      <c r="L82" s="160">
        <v>19</v>
      </c>
      <c r="N82" s="163" t="s">
        <v>1529</v>
      </c>
      <c r="P82" s="161">
        <v>6.9000000953674316</v>
      </c>
      <c r="Q82" s="162">
        <v>0.37</v>
      </c>
      <c r="R82" s="160">
        <v>19</v>
      </c>
      <c r="T82" s="163" t="s">
        <v>1529</v>
      </c>
      <c r="V82" s="161">
        <v>9.1999998092651367</v>
      </c>
      <c r="W82" s="162">
        <v>0.38</v>
      </c>
      <c r="X82" s="160">
        <v>19</v>
      </c>
      <c r="Z82" s="163" t="s">
        <v>1529</v>
      </c>
      <c r="AB82" s="161">
        <v>5.3000001907348633</v>
      </c>
      <c r="AC82" s="162">
        <v>0.35</v>
      </c>
      <c r="AD82" s="160">
        <v>19</v>
      </c>
      <c r="AF82" s="163" t="s">
        <v>1529</v>
      </c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</row>
    <row r="83" spans="1:184" x14ac:dyDescent="0.2">
      <c r="A83" s="154" t="str">
        <f t="shared" si="2"/>
        <v>1371</v>
      </c>
      <c r="B83" s="164" t="s">
        <v>2003</v>
      </c>
      <c r="C83" s="165">
        <v>170</v>
      </c>
      <c r="D83" s="166">
        <v>30.600000381469727</v>
      </c>
      <c r="E83" s="167">
        <v>0.46</v>
      </c>
      <c r="F83" s="165">
        <v>157</v>
      </c>
      <c r="G83" s="165">
        <v>13</v>
      </c>
      <c r="H83" s="168" t="s">
        <v>3830</v>
      </c>
      <c r="I83" s="168" t="s">
        <v>3831</v>
      </c>
      <c r="J83" s="166">
        <v>2.9000000953674316</v>
      </c>
      <c r="K83" s="167">
        <v>0.37</v>
      </c>
      <c r="L83" s="165">
        <v>157</v>
      </c>
      <c r="M83" s="165">
        <v>13</v>
      </c>
      <c r="N83" s="168" t="s">
        <v>3830</v>
      </c>
      <c r="O83" s="168" t="s">
        <v>3831</v>
      </c>
      <c r="P83" s="166">
        <v>8</v>
      </c>
      <c r="Q83" s="167">
        <v>0.42</v>
      </c>
      <c r="R83" s="165">
        <v>164</v>
      </c>
      <c r="S83" s="165">
        <v>6</v>
      </c>
      <c r="T83" s="168" t="s">
        <v>1829</v>
      </c>
      <c r="U83" s="168" t="s">
        <v>1830</v>
      </c>
      <c r="V83" s="166">
        <v>12.899999618530273</v>
      </c>
      <c r="W83" s="167">
        <v>0.54</v>
      </c>
      <c r="X83" s="165">
        <v>134</v>
      </c>
      <c r="Y83" s="165">
        <v>36</v>
      </c>
      <c r="Z83" s="168" t="s">
        <v>3918</v>
      </c>
      <c r="AA83" s="168" t="s">
        <v>3919</v>
      </c>
      <c r="AB83" s="166">
        <v>6.6999998092651367</v>
      </c>
      <c r="AC83" s="167">
        <v>0.45</v>
      </c>
      <c r="AD83" s="165">
        <v>151</v>
      </c>
      <c r="AE83" s="165">
        <v>19</v>
      </c>
      <c r="AF83" s="168" t="s">
        <v>2952</v>
      </c>
      <c r="AG83" s="168" t="s">
        <v>2953</v>
      </c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</row>
    <row r="84" spans="1:184" x14ac:dyDescent="0.2">
      <c r="A84" s="154" t="str">
        <f t="shared" si="2"/>
        <v>1401</v>
      </c>
      <c r="B84" s="153" t="s">
        <v>2010</v>
      </c>
      <c r="C84" s="160">
        <v>31</v>
      </c>
      <c r="D84" s="161">
        <v>27.899999618530273</v>
      </c>
      <c r="E84" s="162">
        <v>0.42</v>
      </c>
      <c r="F84" s="160">
        <v>30</v>
      </c>
      <c r="G84" s="160">
        <v>1</v>
      </c>
      <c r="H84" s="163" t="s">
        <v>1998</v>
      </c>
      <c r="I84" s="163" t="s">
        <v>1999</v>
      </c>
      <c r="J84" s="161">
        <v>2.5</v>
      </c>
      <c r="K84" s="162">
        <v>0.32</v>
      </c>
      <c r="L84" s="160">
        <v>30</v>
      </c>
      <c r="M84" s="160">
        <v>1</v>
      </c>
      <c r="N84" s="163" t="s">
        <v>1998</v>
      </c>
      <c r="O84" s="163" t="s">
        <v>1999</v>
      </c>
      <c r="P84" s="161">
        <v>8.1000003814697266</v>
      </c>
      <c r="Q84" s="162">
        <v>0.43</v>
      </c>
      <c r="R84" s="160">
        <v>31</v>
      </c>
      <c r="T84" s="163" t="s">
        <v>1529</v>
      </c>
      <c r="V84" s="161">
        <v>11.100000381469727</v>
      </c>
      <c r="W84" s="162">
        <v>0.46</v>
      </c>
      <c r="X84" s="160">
        <v>28</v>
      </c>
      <c r="Y84" s="160">
        <v>3</v>
      </c>
      <c r="Z84" s="163" t="s">
        <v>3892</v>
      </c>
      <c r="AA84" s="163" t="s">
        <v>3893</v>
      </c>
      <c r="AB84" s="161">
        <v>6.1999998092651367</v>
      </c>
      <c r="AC84" s="162">
        <v>0.41</v>
      </c>
      <c r="AD84" s="160">
        <v>29</v>
      </c>
      <c r="AE84" s="160">
        <v>2</v>
      </c>
      <c r="AF84" s="163" t="s">
        <v>2601</v>
      </c>
      <c r="AG84" s="163" t="s">
        <v>2602</v>
      </c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</row>
    <row r="85" spans="1:184" x14ac:dyDescent="0.2">
      <c r="A85" s="154" t="str">
        <f t="shared" si="2"/>
        <v>1441</v>
      </c>
      <c r="B85" s="164" t="s">
        <v>2011</v>
      </c>
      <c r="C85" s="165">
        <v>49</v>
      </c>
      <c r="D85" s="166">
        <v>26.899999618530273</v>
      </c>
      <c r="E85" s="167">
        <v>0.41</v>
      </c>
      <c r="F85" s="165">
        <v>49</v>
      </c>
      <c r="H85" s="168" t="s">
        <v>1529</v>
      </c>
      <c r="J85" s="166">
        <v>2.4000000953674316</v>
      </c>
      <c r="K85" s="167">
        <v>0.31</v>
      </c>
      <c r="L85" s="165">
        <v>47</v>
      </c>
      <c r="M85" s="165">
        <v>2</v>
      </c>
      <c r="N85" s="168" t="s">
        <v>1896</v>
      </c>
      <c r="O85" s="168" t="s">
        <v>1897</v>
      </c>
      <c r="P85" s="166">
        <v>7.1999998092651367</v>
      </c>
      <c r="Q85" s="167">
        <v>0.38</v>
      </c>
      <c r="R85" s="165">
        <v>49</v>
      </c>
      <c r="T85" s="168" t="s">
        <v>1529</v>
      </c>
      <c r="V85" s="166">
        <v>11.800000190734863</v>
      </c>
      <c r="W85" s="167">
        <v>0.49</v>
      </c>
      <c r="X85" s="165">
        <v>46</v>
      </c>
      <c r="Y85" s="165">
        <v>3</v>
      </c>
      <c r="Z85" s="168" t="s">
        <v>1608</v>
      </c>
      <c r="AA85" s="168" t="s">
        <v>1609</v>
      </c>
      <c r="AB85" s="166">
        <v>5.5</v>
      </c>
      <c r="AC85" s="167">
        <v>0.37</v>
      </c>
      <c r="AD85" s="165">
        <v>49</v>
      </c>
      <c r="AF85" s="168" t="s">
        <v>1529</v>
      </c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</row>
    <row r="86" spans="1:184" x14ac:dyDescent="0.2">
      <c r="A86" s="154" t="str">
        <f t="shared" si="2"/>
        <v>1481</v>
      </c>
      <c r="B86" s="153" t="s">
        <v>2012</v>
      </c>
      <c r="C86" s="160">
        <v>112</v>
      </c>
      <c r="D86" s="161">
        <v>31.399999618530273</v>
      </c>
      <c r="E86" s="162">
        <v>0.48</v>
      </c>
      <c r="F86" s="160">
        <v>104</v>
      </c>
      <c r="G86" s="160">
        <v>8</v>
      </c>
      <c r="H86" s="163" t="s">
        <v>2083</v>
      </c>
      <c r="I86" s="163" t="s">
        <v>2084</v>
      </c>
      <c r="J86" s="161">
        <v>3</v>
      </c>
      <c r="K86" s="162">
        <v>0.38</v>
      </c>
      <c r="L86" s="160">
        <v>103</v>
      </c>
      <c r="M86" s="160">
        <v>9</v>
      </c>
      <c r="N86" s="163" t="s">
        <v>3856</v>
      </c>
      <c r="O86" s="163" t="s">
        <v>3857</v>
      </c>
      <c r="P86" s="161">
        <v>8.5</v>
      </c>
      <c r="Q86" s="162">
        <v>0.45</v>
      </c>
      <c r="R86" s="160">
        <v>110</v>
      </c>
      <c r="S86" s="160">
        <v>2</v>
      </c>
      <c r="T86" s="163" t="s">
        <v>1711</v>
      </c>
      <c r="U86" s="163" t="s">
        <v>1712</v>
      </c>
      <c r="V86" s="161">
        <v>12.800000190734863</v>
      </c>
      <c r="W86" s="162">
        <v>0.54</v>
      </c>
      <c r="X86" s="160">
        <v>89</v>
      </c>
      <c r="Y86" s="160">
        <v>23</v>
      </c>
      <c r="Z86" s="163" t="s">
        <v>4687</v>
      </c>
      <c r="AA86" s="163" t="s">
        <v>4688</v>
      </c>
      <c r="AB86" s="161">
        <v>7.0999999046325684</v>
      </c>
      <c r="AC86" s="162">
        <v>0.48</v>
      </c>
      <c r="AD86" s="160">
        <v>98</v>
      </c>
      <c r="AE86" s="160">
        <v>14</v>
      </c>
      <c r="AF86" s="163" t="s">
        <v>2218</v>
      </c>
      <c r="AG86" s="163" t="s">
        <v>2219</v>
      </c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</row>
    <row r="87" spans="1:184" x14ac:dyDescent="0.2">
      <c r="A87" s="154" t="str">
        <f t="shared" si="2"/>
        <v>1521</v>
      </c>
      <c r="B87" s="164" t="s">
        <v>2021</v>
      </c>
      <c r="C87" s="165">
        <v>66</v>
      </c>
      <c r="D87" s="166">
        <v>30.200000762939453</v>
      </c>
      <c r="E87" s="167">
        <v>0.46</v>
      </c>
      <c r="F87" s="165">
        <v>61</v>
      </c>
      <c r="G87" s="165">
        <v>5</v>
      </c>
      <c r="H87" s="168" t="s">
        <v>3603</v>
      </c>
      <c r="I87" s="168" t="s">
        <v>3604</v>
      </c>
      <c r="J87" s="166">
        <v>3.0999999046325684</v>
      </c>
      <c r="K87" s="167">
        <v>0.39</v>
      </c>
      <c r="L87" s="165">
        <v>62</v>
      </c>
      <c r="M87" s="165">
        <v>4</v>
      </c>
      <c r="N87" s="168" t="s">
        <v>2761</v>
      </c>
      <c r="O87" s="168" t="s">
        <v>2762</v>
      </c>
      <c r="P87" s="166">
        <v>7.8000001907348633</v>
      </c>
      <c r="Q87" s="167">
        <v>0.41</v>
      </c>
      <c r="R87" s="165">
        <v>62</v>
      </c>
      <c r="S87" s="165">
        <v>4</v>
      </c>
      <c r="T87" s="168" t="s">
        <v>2761</v>
      </c>
      <c r="U87" s="168" t="s">
        <v>2762</v>
      </c>
      <c r="V87" s="166">
        <v>12.199999809265137</v>
      </c>
      <c r="W87" s="167">
        <v>0.51</v>
      </c>
      <c r="X87" s="165">
        <v>52</v>
      </c>
      <c r="Y87" s="165">
        <v>14</v>
      </c>
      <c r="Z87" s="168" t="s">
        <v>4289</v>
      </c>
      <c r="AA87" s="168" t="s">
        <v>4290</v>
      </c>
      <c r="AB87" s="166">
        <v>7.0999999046325684</v>
      </c>
      <c r="AC87" s="167">
        <v>0.47</v>
      </c>
      <c r="AD87" s="165">
        <v>60</v>
      </c>
      <c r="AE87" s="165">
        <v>6</v>
      </c>
      <c r="AF87" s="168" t="s">
        <v>1649</v>
      </c>
      <c r="AG87" s="168" t="s">
        <v>1650</v>
      </c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</row>
    <row r="88" spans="1:184" x14ac:dyDescent="0.2">
      <c r="A88" s="154" t="str">
        <f t="shared" si="2"/>
        <v>1561</v>
      </c>
      <c r="B88" s="153" t="s">
        <v>2026</v>
      </c>
      <c r="C88" s="160">
        <v>62</v>
      </c>
      <c r="D88" s="161">
        <v>22.100000381469727</v>
      </c>
      <c r="E88" s="162">
        <v>0.33</v>
      </c>
      <c r="F88" s="160">
        <v>62</v>
      </c>
      <c r="H88" s="163" t="s">
        <v>1529</v>
      </c>
      <c r="J88" s="161">
        <v>2.0999999046325684</v>
      </c>
      <c r="K88" s="162">
        <v>0.26</v>
      </c>
      <c r="L88" s="160">
        <v>62</v>
      </c>
      <c r="N88" s="163" t="s">
        <v>1529</v>
      </c>
      <c r="P88" s="161">
        <v>6.3000001907348633</v>
      </c>
      <c r="Q88" s="162">
        <v>0.33</v>
      </c>
      <c r="R88" s="160">
        <v>62</v>
      </c>
      <c r="T88" s="163" t="s">
        <v>1529</v>
      </c>
      <c r="V88" s="161">
        <v>9.1999998092651367</v>
      </c>
      <c r="W88" s="162">
        <v>0.38</v>
      </c>
      <c r="X88" s="160">
        <v>58</v>
      </c>
      <c r="Y88" s="160">
        <v>4</v>
      </c>
      <c r="Z88" s="163" t="s">
        <v>2601</v>
      </c>
      <c r="AA88" s="163" t="s">
        <v>2602</v>
      </c>
      <c r="AB88" s="161">
        <v>4.5999999046325684</v>
      </c>
      <c r="AC88" s="162">
        <v>0.3</v>
      </c>
      <c r="AD88" s="160">
        <v>62</v>
      </c>
      <c r="AF88" s="163" t="s">
        <v>1529</v>
      </c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</row>
    <row r="89" spans="1:184" x14ac:dyDescent="0.2">
      <c r="A89" s="154" t="str">
        <f t="shared" si="2"/>
        <v>1601</v>
      </c>
      <c r="B89" s="164" t="s">
        <v>2027</v>
      </c>
      <c r="C89" s="165">
        <v>47</v>
      </c>
      <c r="D89" s="166">
        <v>25.799999237060547</v>
      </c>
      <c r="E89" s="167">
        <v>0.39</v>
      </c>
      <c r="F89" s="165">
        <v>47</v>
      </c>
      <c r="H89" s="168" t="s">
        <v>1529</v>
      </c>
      <c r="J89" s="166">
        <v>2.5</v>
      </c>
      <c r="K89" s="167">
        <v>0.32</v>
      </c>
      <c r="L89" s="165">
        <v>46</v>
      </c>
      <c r="M89" s="165">
        <v>1</v>
      </c>
      <c r="N89" s="168" t="s">
        <v>2493</v>
      </c>
      <c r="O89" s="168" t="s">
        <v>2494</v>
      </c>
      <c r="P89" s="166">
        <v>6.9000000953674316</v>
      </c>
      <c r="Q89" s="167">
        <v>0.36</v>
      </c>
      <c r="R89" s="165">
        <v>46</v>
      </c>
      <c r="S89" s="165">
        <v>1</v>
      </c>
      <c r="T89" s="168" t="s">
        <v>2493</v>
      </c>
      <c r="U89" s="168" t="s">
        <v>2494</v>
      </c>
      <c r="V89" s="166">
        <v>10.600000381469727</v>
      </c>
      <c r="W89" s="167">
        <v>0.44</v>
      </c>
      <c r="X89" s="165">
        <v>42</v>
      </c>
      <c r="Y89" s="165">
        <v>5</v>
      </c>
      <c r="Z89" s="168" t="s">
        <v>3210</v>
      </c>
      <c r="AA89" s="168" t="s">
        <v>3211</v>
      </c>
      <c r="AB89" s="166">
        <v>5.8000001907348633</v>
      </c>
      <c r="AC89" s="167">
        <v>0.39</v>
      </c>
      <c r="AD89" s="165">
        <v>45</v>
      </c>
      <c r="AE89" s="165">
        <v>2</v>
      </c>
      <c r="AF89" s="168" t="s">
        <v>2497</v>
      </c>
      <c r="AG89" s="168" t="s">
        <v>2498</v>
      </c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</row>
    <row r="90" spans="1:184" x14ac:dyDescent="0.2">
      <c r="A90" s="154" t="str">
        <f t="shared" si="2"/>
        <v>1641</v>
      </c>
      <c r="B90" s="153" t="s">
        <v>2028</v>
      </c>
      <c r="C90" s="160">
        <v>57</v>
      </c>
      <c r="D90" s="161">
        <v>31</v>
      </c>
      <c r="E90" s="162">
        <v>0.47</v>
      </c>
      <c r="F90" s="160">
        <v>54</v>
      </c>
      <c r="G90" s="160">
        <v>3</v>
      </c>
      <c r="H90" s="163" t="s">
        <v>2402</v>
      </c>
      <c r="I90" s="163" t="s">
        <v>2403</v>
      </c>
      <c r="J90" s="161">
        <v>2.7999999523162842</v>
      </c>
      <c r="K90" s="162">
        <v>0.35</v>
      </c>
      <c r="L90" s="160">
        <v>53</v>
      </c>
      <c r="M90" s="160">
        <v>4</v>
      </c>
      <c r="N90" s="163" t="s">
        <v>2458</v>
      </c>
      <c r="O90" s="163" t="s">
        <v>2459</v>
      </c>
      <c r="P90" s="161">
        <v>8.3000001907348633</v>
      </c>
      <c r="Q90" s="162">
        <v>0.44</v>
      </c>
      <c r="R90" s="160">
        <v>56</v>
      </c>
      <c r="S90" s="160">
        <v>1</v>
      </c>
      <c r="T90" s="163" t="s">
        <v>2456</v>
      </c>
      <c r="U90" s="163" t="s">
        <v>2457</v>
      </c>
      <c r="V90" s="161">
        <v>12.899999618530273</v>
      </c>
      <c r="W90" s="162">
        <v>0.54</v>
      </c>
      <c r="X90" s="160">
        <v>46</v>
      </c>
      <c r="Y90" s="160">
        <v>11</v>
      </c>
      <c r="Z90" s="163" t="s">
        <v>4689</v>
      </c>
      <c r="AA90" s="163" t="s">
        <v>4690</v>
      </c>
      <c r="AB90" s="161">
        <v>7</v>
      </c>
      <c r="AC90" s="162">
        <v>0.47</v>
      </c>
      <c r="AD90" s="160">
        <v>50</v>
      </c>
      <c r="AE90" s="160">
        <v>7</v>
      </c>
      <c r="AF90" s="163" t="s">
        <v>1793</v>
      </c>
      <c r="AG90" s="163" t="s">
        <v>1794</v>
      </c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</row>
    <row r="91" spans="1:184" x14ac:dyDescent="0.2">
      <c r="A91" s="154" t="str">
        <f t="shared" si="2"/>
        <v>1681</v>
      </c>
      <c r="B91" s="164" t="s">
        <v>2033</v>
      </c>
      <c r="C91" s="165">
        <v>49</v>
      </c>
      <c r="D91" s="166">
        <v>27.799999237060547</v>
      </c>
      <c r="E91" s="167">
        <v>0.42</v>
      </c>
      <c r="F91" s="165">
        <v>49</v>
      </c>
      <c r="H91" s="168" t="s">
        <v>1529</v>
      </c>
      <c r="J91" s="166">
        <v>2.2999999523162842</v>
      </c>
      <c r="K91" s="167">
        <v>0.28999999999999998</v>
      </c>
      <c r="L91" s="165">
        <v>49</v>
      </c>
      <c r="N91" s="168" t="s">
        <v>1529</v>
      </c>
      <c r="P91" s="166">
        <v>7.1999998092651367</v>
      </c>
      <c r="Q91" s="167">
        <v>0.38</v>
      </c>
      <c r="R91" s="165">
        <v>49</v>
      </c>
      <c r="T91" s="168" t="s">
        <v>1529</v>
      </c>
      <c r="V91" s="166">
        <v>12.300000190734863</v>
      </c>
      <c r="W91" s="167">
        <v>0.51</v>
      </c>
      <c r="X91" s="165">
        <v>44</v>
      </c>
      <c r="Y91" s="165">
        <v>5</v>
      </c>
      <c r="Z91" s="168" t="s">
        <v>2110</v>
      </c>
      <c r="AA91" s="168" t="s">
        <v>2111</v>
      </c>
      <c r="AB91" s="166">
        <v>6</v>
      </c>
      <c r="AC91" s="167">
        <v>0.4</v>
      </c>
      <c r="AD91" s="165">
        <v>49</v>
      </c>
      <c r="AF91" s="168" t="s">
        <v>1529</v>
      </c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</row>
    <row r="92" spans="1:184" x14ac:dyDescent="0.2">
      <c r="A92" s="154" t="str">
        <f t="shared" si="2"/>
        <v>1691</v>
      </c>
      <c r="B92" s="153" t="s">
        <v>2038</v>
      </c>
      <c r="C92" s="160">
        <v>109</v>
      </c>
      <c r="D92" s="161">
        <v>35.5</v>
      </c>
      <c r="E92" s="162">
        <v>0.54</v>
      </c>
      <c r="F92" s="160">
        <v>91</v>
      </c>
      <c r="G92" s="160">
        <v>18</v>
      </c>
      <c r="H92" s="163" t="s">
        <v>4691</v>
      </c>
      <c r="I92" s="163" t="s">
        <v>4692</v>
      </c>
      <c r="J92" s="161">
        <v>3.2999999523162842</v>
      </c>
      <c r="K92" s="162">
        <v>0.42</v>
      </c>
      <c r="L92" s="160">
        <v>93</v>
      </c>
      <c r="M92" s="160">
        <v>16</v>
      </c>
      <c r="N92" s="163" t="s">
        <v>4693</v>
      </c>
      <c r="O92" s="163" t="s">
        <v>4694</v>
      </c>
      <c r="P92" s="161">
        <v>9.6000003814697266</v>
      </c>
      <c r="Q92" s="162">
        <v>0.51</v>
      </c>
      <c r="R92" s="160">
        <v>99</v>
      </c>
      <c r="S92" s="160">
        <v>10</v>
      </c>
      <c r="T92" s="163" t="s">
        <v>2321</v>
      </c>
      <c r="U92" s="163" t="s">
        <v>2322</v>
      </c>
      <c r="V92" s="161">
        <v>14.300000190734863</v>
      </c>
      <c r="W92" s="162">
        <v>0.6</v>
      </c>
      <c r="X92" s="160">
        <v>74</v>
      </c>
      <c r="Y92" s="160">
        <v>35</v>
      </c>
      <c r="Z92" s="163" t="s">
        <v>4695</v>
      </c>
      <c r="AA92" s="163" t="s">
        <v>4696</v>
      </c>
      <c r="AB92" s="161">
        <v>8.1999998092651367</v>
      </c>
      <c r="AC92" s="162">
        <v>0.55000000000000004</v>
      </c>
      <c r="AD92" s="160">
        <v>86</v>
      </c>
      <c r="AE92" s="160">
        <v>23</v>
      </c>
      <c r="AF92" s="163" t="s">
        <v>4697</v>
      </c>
      <c r="AG92" s="163" t="s">
        <v>4698</v>
      </c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</row>
    <row r="93" spans="1:184" x14ac:dyDescent="0.2">
      <c r="A93" s="154" t="str">
        <f t="shared" si="2"/>
        <v>1721</v>
      </c>
      <c r="B93" s="164" t="s">
        <v>2045</v>
      </c>
      <c r="C93" s="165">
        <v>108</v>
      </c>
      <c r="D93" s="166">
        <v>31.299999237060547</v>
      </c>
      <c r="E93" s="167">
        <v>0.47</v>
      </c>
      <c r="F93" s="165">
        <v>105</v>
      </c>
      <c r="G93" s="165">
        <v>3</v>
      </c>
      <c r="H93" s="168" t="s">
        <v>1755</v>
      </c>
      <c r="I93" s="168" t="s">
        <v>1756</v>
      </c>
      <c r="J93" s="166">
        <v>3</v>
      </c>
      <c r="K93" s="167">
        <v>0.38</v>
      </c>
      <c r="L93" s="165">
        <v>100</v>
      </c>
      <c r="M93" s="165">
        <v>8</v>
      </c>
      <c r="N93" s="168" t="s">
        <v>1631</v>
      </c>
      <c r="O93" s="168" t="s">
        <v>1632</v>
      </c>
      <c r="P93" s="166">
        <v>8.3000001907348633</v>
      </c>
      <c r="Q93" s="167">
        <v>0.44</v>
      </c>
      <c r="R93" s="165">
        <v>106</v>
      </c>
      <c r="S93" s="165">
        <v>2</v>
      </c>
      <c r="T93" s="168" t="s">
        <v>1629</v>
      </c>
      <c r="U93" s="168" t="s">
        <v>1630</v>
      </c>
      <c r="V93" s="166">
        <v>13</v>
      </c>
      <c r="W93" s="167">
        <v>0.54</v>
      </c>
      <c r="X93" s="165">
        <v>82</v>
      </c>
      <c r="Y93" s="165">
        <v>26</v>
      </c>
      <c r="Z93" s="168" t="s">
        <v>3601</v>
      </c>
      <c r="AA93" s="168" t="s">
        <v>3602</v>
      </c>
      <c r="AB93" s="166">
        <v>6.9000000953674316</v>
      </c>
      <c r="AC93" s="167">
        <v>0.46</v>
      </c>
      <c r="AD93" s="165">
        <v>96</v>
      </c>
      <c r="AE93" s="165">
        <v>12</v>
      </c>
      <c r="AF93" s="168" t="s">
        <v>2225</v>
      </c>
      <c r="AG93" s="168" t="s">
        <v>2226</v>
      </c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</row>
    <row r="94" spans="1:184" x14ac:dyDescent="0.2">
      <c r="A94" s="154" t="str">
        <f t="shared" si="2"/>
        <v>1761</v>
      </c>
      <c r="B94" s="153" t="s">
        <v>2052</v>
      </c>
      <c r="C94" s="160">
        <v>78</v>
      </c>
      <c r="D94" s="161">
        <v>34.299999237060547</v>
      </c>
      <c r="E94" s="162">
        <v>0.52</v>
      </c>
      <c r="F94" s="160">
        <v>64</v>
      </c>
      <c r="G94" s="160">
        <v>14</v>
      </c>
      <c r="H94" s="163" t="s">
        <v>2374</v>
      </c>
      <c r="I94" s="163" t="s">
        <v>2375</v>
      </c>
      <c r="J94" s="161">
        <v>3.2000000476837158</v>
      </c>
      <c r="K94" s="162">
        <v>0.4</v>
      </c>
      <c r="L94" s="160">
        <v>69</v>
      </c>
      <c r="M94" s="160">
        <v>9</v>
      </c>
      <c r="N94" s="163" t="s">
        <v>2654</v>
      </c>
      <c r="O94" s="163" t="s">
        <v>2655</v>
      </c>
      <c r="P94" s="161">
        <v>9.1999998092651367</v>
      </c>
      <c r="Q94" s="162">
        <v>0.49</v>
      </c>
      <c r="R94" s="160">
        <v>68</v>
      </c>
      <c r="S94" s="160">
        <v>10</v>
      </c>
      <c r="T94" s="163" t="s">
        <v>2376</v>
      </c>
      <c r="U94" s="163" t="s">
        <v>2377</v>
      </c>
      <c r="V94" s="161">
        <v>14</v>
      </c>
      <c r="W94" s="162">
        <v>0.59</v>
      </c>
      <c r="X94" s="160">
        <v>49</v>
      </c>
      <c r="Y94" s="160">
        <v>29</v>
      </c>
      <c r="Z94" s="163" t="s">
        <v>4699</v>
      </c>
      <c r="AA94" s="163" t="s">
        <v>4700</v>
      </c>
      <c r="AB94" s="161">
        <v>7.8000001907348633</v>
      </c>
      <c r="AC94" s="162">
        <v>0.52</v>
      </c>
      <c r="AD94" s="160">
        <v>59</v>
      </c>
      <c r="AE94" s="160">
        <v>19</v>
      </c>
      <c r="AF94" s="163" t="s">
        <v>3802</v>
      </c>
      <c r="AG94" s="163" t="s">
        <v>3803</v>
      </c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</row>
    <row r="95" spans="1:184" x14ac:dyDescent="0.2">
      <c r="A95" s="154" t="str">
        <f t="shared" si="2"/>
        <v>1801</v>
      </c>
      <c r="B95" s="164" t="s">
        <v>2061</v>
      </c>
      <c r="C95" s="165">
        <v>112</v>
      </c>
      <c r="D95" s="166">
        <v>27.700000762939453</v>
      </c>
      <c r="E95" s="167">
        <v>0.42</v>
      </c>
      <c r="F95" s="165">
        <v>110</v>
      </c>
      <c r="G95" s="165">
        <v>2</v>
      </c>
      <c r="H95" s="168" t="s">
        <v>1711</v>
      </c>
      <c r="I95" s="168" t="s">
        <v>1712</v>
      </c>
      <c r="J95" s="166">
        <v>2.5999999046325684</v>
      </c>
      <c r="K95" s="167">
        <v>0.33</v>
      </c>
      <c r="L95" s="165">
        <v>110</v>
      </c>
      <c r="M95" s="165">
        <v>2</v>
      </c>
      <c r="N95" s="168" t="s">
        <v>1711</v>
      </c>
      <c r="O95" s="168" t="s">
        <v>1712</v>
      </c>
      <c r="P95" s="166">
        <v>7.5</v>
      </c>
      <c r="Q95" s="167">
        <v>0.4</v>
      </c>
      <c r="R95" s="165">
        <v>110</v>
      </c>
      <c r="S95" s="165">
        <v>2</v>
      </c>
      <c r="T95" s="168" t="s">
        <v>1711</v>
      </c>
      <c r="U95" s="168" t="s">
        <v>1712</v>
      </c>
      <c r="V95" s="166">
        <v>11</v>
      </c>
      <c r="W95" s="167">
        <v>0.46</v>
      </c>
      <c r="X95" s="165">
        <v>104</v>
      </c>
      <c r="Y95" s="165">
        <v>8</v>
      </c>
      <c r="Z95" s="168" t="s">
        <v>2083</v>
      </c>
      <c r="AA95" s="168" t="s">
        <v>2084</v>
      </c>
      <c r="AB95" s="166">
        <v>6.5999999046325684</v>
      </c>
      <c r="AC95" s="167">
        <v>0.44</v>
      </c>
      <c r="AD95" s="165">
        <v>108</v>
      </c>
      <c r="AE95" s="165">
        <v>4</v>
      </c>
      <c r="AF95" s="168" t="s">
        <v>2468</v>
      </c>
      <c r="AG95" s="168" t="s">
        <v>2469</v>
      </c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</row>
    <row r="96" spans="1:184" x14ac:dyDescent="0.2">
      <c r="A96" s="154" t="str">
        <f t="shared" si="2"/>
        <v>1811</v>
      </c>
      <c r="B96" s="153" t="s">
        <v>2070</v>
      </c>
      <c r="C96" s="160">
        <v>83</v>
      </c>
      <c r="D96" s="161">
        <v>31.200000762939453</v>
      </c>
      <c r="E96" s="162">
        <v>0.47</v>
      </c>
      <c r="F96" s="160">
        <v>77</v>
      </c>
      <c r="G96" s="160">
        <v>6</v>
      </c>
      <c r="H96" s="163" t="s">
        <v>2964</v>
      </c>
      <c r="I96" s="163" t="s">
        <v>2965</v>
      </c>
      <c r="J96" s="161">
        <v>3</v>
      </c>
      <c r="K96" s="162">
        <v>0.38</v>
      </c>
      <c r="L96" s="160">
        <v>77</v>
      </c>
      <c r="M96" s="160">
        <v>6</v>
      </c>
      <c r="N96" s="163" t="s">
        <v>2964</v>
      </c>
      <c r="O96" s="163" t="s">
        <v>2965</v>
      </c>
      <c r="P96" s="161">
        <v>8.3000001907348633</v>
      </c>
      <c r="Q96" s="162">
        <v>0.44</v>
      </c>
      <c r="R96" s="160">
        <v>78</v>
      </c>
      <c r="S96" s="160">
        <v>5</v>
      </c>
      <c r="T96" s="163" t="s">
        <v>2580</v>
      </c>
      <c r="U96" s="163" t="s">
        <v>2581</v>
      </c>
      <c r="V96" s="161">
        <v>12.800000190734863</v>
      </c>
      <c r="W96" s="162">
        <v>0.53</v>
      </c>
      <c r="X96" s="160">
        <v>65</v>
      </c>
      <c r="Y96" s="160">
        <v>18</v>
      </c>
      <c r="Z96" s="163" t="s">
        <v>2777</v>
      </c>
      <c r="AA96" s="163" t="s">
        <v>2778</v>
      </c>
      <c r="AB96" s="161">
        <v>7.0999999046325684</v>
      </c>
      <c r="AC96" s="162">
        <v>0.47</v>
      </c>
      <c r="AD96" s="160">
        <v>74</v>
      </c>
      <c r="AE96" s="160">
        <v>9</v>
      </c>
      <c r="AF96" s="163" t="s">
        <v>4094</v>
      </c>
      <c r="AG96" s="163" t="s">
        <v>4095</v>
      </c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</row>
    <row r="97" spans="1:184" x14ac:dyDescent="0.2">
      <c r="A97" s="154" t="str">
        <f t="shared" si="2"/>
        <v>1841</v>
      </c>
      <c r="B97" s="164" t="s">
        <v>2075</v>
      </c>
      <c r="C97" s="165">
        <v>77</v>
      </c>
      <c r="D97" s="166">
        <v>29.700000762939453</v>
      </c>
      <c r="E97" s="167">
        <v>0.45</v>
      </c>
      <c r="F97" s="165">
        <v>73</v>
      </c>
      <c r="G97" s="165">
        <v>4</v>
      </c>
      <c r="H97" s="168" t="s">
        <v>3651</v>
      </c>
      <c r="I97" s="168" t="s">
        <v>3652</v>
      </c>
      <c r="J97" s="166">
        <v>2.5</v>
      </c>
      <c r="K97" s="167">
        <v>0.32</v>
      </c>
      <c r="L97" s="165">
        <v>74</v>
      </c>
      <c r="M97" s="165">
        <v>3</v>
      </c>
      <c r="N97" s="168" t="s">
        <v>3786</v>
      </c>
      <c r="O97" s="168" t="s">
        <v>3787</v>
      </c>
      <c r="P97" s="166">
        <v>8.1000003814697266</v>
      </c>
      <c r="Q97" s="167">
        <v>0.43</v>
      </c>
      <c r="R97" s="165">
        <v>72</v>
      </c>
      <c r="S97" s="165">
        <v>5</v>
      </c>
      <c r="T97" s="168" t="s">
        <v>4167</v>
      </c>
      <c r="U97" s="168" t="s">
        <v>4168</v>
      </c>
      <c r="V97" s="166">
        <v>12.100000381469727</v>
      </c>
      <c r="W97" s="167">
        <v>0.51</v>
      </c>
      <c r="X97" s="165">
        <v>65</v>
      </c>
      <c r="Y97" s="165">
        <v>12</v>
      </c>
      <c r="Z97" s="168" t="s">
        <v>4130</v>
      </c>
      <c r="AA97" s="168" t="s">
        <v>4131</v>
      </c>
      <c r="AB97" s="166">
        <v>6.9000000953674316</v>
      </c>
      <c r="AC97" s="167">
        <v>0.46</v>
      </c>
      <c r="AD97" s="165">
        <v>69</v>
      </c>
      <c r="AE97" s="165">
        <v>8</v>
      </c>
      <c r="AF97" s="168" t="s">
        <v>4701</v>
      </c>
      <c r="AG97" s="168" t="s">
        <v>4702</v>
      </c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</row>
    <row r="98" spans="1:184" x14ac:dyDescent="0.2">
      <c r="A98" s="154" t="str">
        <f t="shared" si="2"/>
        <v>1881</v>
      </c>
      <c r="B98" s="153" t="s">
        <v>2080</v>
      </c>
      <c r="C98" s="160">
        <v>118</v>
      </c>
      <c r="D98" s="161">
        <v>29.600000381469727</v>
      </c>
      <c r="E98" s="162">
        <v>0.45</v>
      </c>
      <c r="F98" s="160">
        <v>114</v>
      </c>
      <c r="G98" s="160">
        <v>4</v>
      </c>
      <c r="H98" s="163" t="s">
        <v>2240</v>
      </c>
      <c r="I98" s="163" t="s">
        <v>2241</v>
      </c>
      <c r="J98" s="161">
        <v>2.7999999523162842</v>
      </c>
      <c r="K98" s="162">
        <v>0.35</v>
      </c>
      <c r="L98" s="160">
        <v>112</v>
      </c>
      <c r="M98" s="160">
        <v>6</v>
      </c>
      <c r="N98" s="163" t="s">
        <v>3332</v>
      </c>
      <c r="O98" s="163" t="s">
        <v>3333</v>
      </c>
      <c r="P98" s="161">
        <v>8</v>
      </c>
      <c r="Q98" s="162">
        <v>0.42</v>
      </c>
      <c r="R98" s="160">
        <v>116</v>
      </c>
      <c r="S98" s="160">
        <v>2</v>
      </c>
      <c r="T98" s="163" t="s">
        <v>2013</v>
      </c>
      <c r="U98" s="163" t="s">
        <v>2014</v>
      </c>
      <c r="V98" s="161">
        <v>12.100000381469727</v>
      </c>
      <c r="W98" s="162">
        <v>0.5</v>
      </c>
      <c r="X98" s="160">
        <v>98</v>
      </c>
      <c r="Y98" s="160">
        <v>20</v>
      </c>
      <c r="Z98" s="163" t="s">
        <v>4703</v>
      </c>
      <c r="AA98" s="163" t="s">
        <v>4704</v>
      </c>
      <c r="AB98" s="161">
        <v>6.6999998092651367</v>
      </c>
      <c r="AC98" s="162">
        <v>0.45</v>
      </c>
      <c r="AD98" s="160">
        <v>108</v>
      </c>
      <c r="AE98" s="160">
        <v>10</v>
      </c>
      <c r="AF98" s="163" t="s">
        <v>2359</v>
      </c>
      <c r="AG98" s="163" t="s">
        <v>2360</v>
      </c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</row>
    <row r="99" spans="1:184" x14ac:dyDescent="0.2">
      <c r="A99" s="154" t="str">
        <f t="shared" si="2"/>
        <v>1921</v>
      </c>
      <c r="B99" s="164" t="s">
        <v>2087</v>
      </c>
      <c r="C99" s="165">
        <v>121</v>
      </c>
      <c r="D99" s="166">
        <v>29.600000381469727</v>
      </c>
      <c r="E99" s="167">
        <v>0.45</v>
      </c>
      <c r="F99" s="165">
        <v>115</v>
      </c>
      <c r="G99" s="165">
        <v>6</v>
      </c>
      <c r="H99" s="168" t="s">
        <v>4548</v>
      </c>
      <c r="I99" s="168" t="s">
        <v>4549</v>
      </c>
      <c r="J99" s="166">
        <v>2.7999999523162842</v>
      </c>
      <c r="K99" s="167">
        <v>0.35</v>
      </c>
      <c r="L99" s="165">
        <v>115</v>
      </c>
      <c r="M99" s="165">
        <v>6</v>
      </c>
      <c r="N99" s="168" t="s">
        <v>4548</v>
      </c>
      <c r="O99" s="168" t="s">
        <v>4549</v>
      </c>
      <c r="P99" s="166">
        <v>8</v>
      </c>
      <c r="Q99" s="167">
        <v>0.42</v>
      </c>
      <c r="R99" s="165">
        <v>115</v>
      </c>
      <c r="S99" s="165">
        <v>6</v>
      </c>
      <c r="T99" s="168" t="s">
        <v>4548</v>
      </c>
      <c r="U99" s="168" t="s">
        <v>4549</v>
      </c>
      <c r="V99" s="166">
        <v>12.100000381469727</v>
      </c>
      <c r="W99" s="167">
        <v>0.51</v>
      </c>
      <c r="X99" s="165">
        <v>104</v>
      </c>
      <c r="Y99" s="165">
        <v>17</v>
      </c>
      <c r="Z99" s="168" t="s">
        <v>3161</v>
      </c>
      <c r="AA99" s="168" t="s">
        <v>3162</v>
      </c>
      <c r="AB99" s="166">
        <v>6.6999998092651367</v>
      </c>
      <c r="AC99" s="167">
        <v>0.44</v>
      </c>
      <c r="AD99" s="165">
        <v>110</v>
      </c>
      <c r="AE99" s="165">
        <v>11</v>
      </c>
      <c r="AF99" s="168" t="s">
        <v>1649</v>
      </c>
      <c r="AG99" s="168" t="s">
        <v>1650</v>
      </c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</row>
    <row r="100" spans="1:184" x14ac:dyDescent="0.2">
      <c r="A100" s="154" t="str">
        <f t="shared" si="2"/>
        <v>2001</v>
      </c>
      <c r="B100" s="153" t="s">
        <v>2096</v>
      </c>
      <c r="C100" s="160">
        <v>100</v>
      </c>
      <c r="D100" s="161">
        <v>25.399999618530273</v>
      </c>
      <c r="E100" s="162">
        <v>0.38</v>
      </c>
      <c r="F100" s="160">
        <v>98</v>
      </c>
      <c r="G100" s="160">
        <v>2</v>
      </c>
      <c r="H100" s="163" t="s">
        <v>2488</v>
      </c>
      <c r="I100" s="163" t="s">
        <v>2489</v>
      </c>
      <c r="J100" s="161">
        <v>2.5</v>
      </c>
      <c r="K100" s="162">
        <v>0.31</v>
      </c>
      <c r="L100" s="160">
        <v>99</v>
      </c>
      <c r="M100" s="160">
        <v>1</v>
      </c>
      <c r="N100" s="163" t="s">
        <v>3144</v>
      </c>
      <c r="O100" s="163" t="s">
        <v>3145</v>
      </c>
      <c r="P100" s="161">
        <v>6.9000000953674316</v>
      </c>
      <c r="Q100" s="162">
        <v>0.36</v>
      </c>
      <c r="R100" s="160">
        <v>100</v>
      </c>
      <c r="T100" s="163" t="s">
        <v>1529</v>
      </c>
      <c r="V100" s="161">
        <v>10.600000381469727</v>
      </c>
      <c r="W100" s="162">
        <v>0.44</v>
      </c>
      <c r="X100" s="160">
        <v>92</v>
      </c>
      <c r="Y100" s="160">
        <v>8</v>
      </c>
      <c r="Z100" s="163" t="s">
        <v>3523</v>
      </c>
      <c r="AA100" s="163" t="s">
        <v>3524</v>
      </c>
      <c r="AB100" s="161">
        <v>5.5</v>
      </c>
      <c r="AC100" s="162">
        <v>0.37</v>
      </c>
      <c r="AD100" s="160">
        <v>95</v>
      </c>
      <c r="AE100" s="160">
        <v>5</v>
      </c>
      <c r="AF100" s="163" t="s">
        <v>1966</v>
      </c>
      <c r="AG100" s="163" t="s">
        <v>1967</v>
      </c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</row>
    <row r="101" spans="1:184" x14ac:dyDescent="0.2">
      <c r="A101" s="154" t="str">
        <f t="shared" si="2"/>
        <v>2003</v>
      </c>
      <c r="B101" s="164" t="s">
        <v>2099</v>
      </c>
      <c r="C101" s="165">
        <v>40</v>
      </c>
      <c r="D101" s="166">
        <v>33.099998474121094</v>
      </c>
      <c r="E101" s="167">
        <v>0.5</v>
      </c>
      <c r="F101" s="165">
        <v>35</v>
      </c>
      <c r="G101" s="165">
        <v>5</v>
      </c>
      <c r="H101" s="168" t="s">
        <v>2218</v>
      </c>
      <c r="I101" s="168" t="s">
        <v>2219</v>
      </c>
      <c r="J101" s="166">
        <v>2.9000000953674316</v>
      </c>
      <c r="K101" s="167">
        <v>0.37</v>
      </c>
      <c r="L101" s="165">
        <v>37</v>
      </c>
      <c r="M101" s="165">
        <v>3</v>
      </c>
      <c r="N101" s="168" t="s">
        <v>2741</v>
      </c>
      <c r="O101" s="168" t="s">
        <v>2742</v>
      </c>
      <c r="P101" s="166">
        <v>8.6000003814697266</v>
      </c>
      <c r="Q101" s="167">
        <v>0.45</v>
      </c>
      <c r="R101" s="165">
        <v>40</v>
      </c>
      <c r="T101" s="168" t="s">
        <v>1529</v>
      </c>
      <c r="V101" s="166">
        <v>13.5</v>
      </c>
      <c r="W101" s="167">
        <v>0.56000000000000005</v>
      </c>
      <c r="X101" s="165">
        <v>30</v>
      </c>
      <c r="Y101" s="165">
        <v>10</v>
      </c>
      <c r="Z101" s="168" t="s">
        <v>1508</v>
      </c>
      <c r="AA101" s="168" t="s">
        <v>1509</v>
      </c>
      <c r="AB101" s="166">
        <v>8.1000003814697266</v>
      </c>
      <c r="AC101" s="167">
        <v>0.54</v>
      </c>
      <c r="AD101" s="165">
        <v>29</v>
      </c>
      <c r="AE101" s="165">
        <v>11</v>
      </c>
      <c r="AF101" s="168" t="s">
        <v>4705</v>
      </c>
      <c r="AG101" s="168" t="s">
        <v>4706</v>
      </c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</row>
    <row r="102" spans="1:184" x14ac:dyDescent="0.2">
      <c r="A102" s="154" t="str">
        <f t="shared" si="2"/>
        <v>2006</v>
      </c>
      <c r="B102" s="153" t="s">
        <v>2106</v>
      </c>
      <c r="C102" s="160">
        <v>10</v>
      </c>
      <c r="D102" s="161">
        <v>33.700000762939453</v>
      </c>
      <c r="E102" s="162">
        <v>0.51</v>
      </c>
      <c r="F102" s="160">
        <v>8</v>
      </c>
      <c r="G102" s="160">
        <v>2</v>
      </c>
      <c r="H102" s="163" t="s">
        <v>1970</v>
      </c>
      <c r="I102" s="163" t="s">
        <v>1971</v>
      </c>
      <c r="J102" s="161">
        <v>2.7999999523162842</v>
      </c>
      <c r="K102" s="162">
        <v>0.35</v>
      </c>
      <c r="L102" s="160">
        <v>10</v>
      </c>
      <c r="N102" s="163" t="s">
        <v>1529</v>
      </c>
      <c r="P102" s="161">
        <v>8.6000003814697266</v>
      </c>
      <c r="Q102" s="162">
        <v>0.45</v>
      </c>
      <c r="R102" s="160">
        <v>8</v>
      </c>
      <c r="S102" s="160">
        <v>2</v>
      </c>
      <c r="T102" s="163" t="s">
        <v>1970</v>
      </c>
      <c r="U102" s="163" t="s">
        <v>1971</v>
      </c>
      <c r="V102" s="161">
        <v>13.699999809265137</v>
      </c>
      <c r="W102" s="162">
        <v>0.56999999999999995</v>
      </c>
      <c r="X102" s="160">
        <v>7</v>
      </c>
      <c r="Y102" s="160">
        <v>3</v>
      </c>
      <c r="Z102" s="163" t="s">
        <v>3766</v>
      </c>
      <c r="AA102" s="163" t="s">
        <v>3767</v>
      </c>
      <c r="AB102" s="161">
        <v>8.6000003814697266</v>
      </c>
      <c r="AC102" s="162">
        <v>0.56999999999999995</v>
      </c>
      <c r="AD102" s="160">
        <v>7</v>
      </c>
      <c r="AE102" s="160">
        <v>3</v>
      </c>
      <c r="AF102" s="163" t="s">
        <v>3766</v>
      </c>
      <c r="AG102" s="163" t="s">
        <v>3767</v>
      </c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</row>
    <row r="103" spans="1:184" x14ac:dyDescent="0.2">
      <c r="A103" s="154" t="str">
        <f t="shared" si="2"/>
        <v>2007</v>
      </c>
      <c r="B103" s="164" t="s">
        <v>2107</v>
      </c>
      <c r="C103" s="165">
        <v>97</v>
      </c>
      <c r="D103" s="166">
        <v>40</v>
      </c>
      <c r="E103" s="167">
        <v>0.61</v>
      </c>
      <c r="F103" s="165">
        <v>70</v>
      </c>
      <c r="G103" s="165">
        <v>27</v>
      </c>
      <c r="H103" s="168" t="s">
        <v>3569</v>
      </c>
      <c r="I103" s="168" t="s">
        <v>3570</v>
      </c>
      <c r="J103" s="166">
        <v>3.9000000953674316</v>
      </c>
      <c r="K103" s="167">
        <v>0.5</v>
      </c>
      <c r="L103" s="165">
        <v>78</v>
      </c>
      <c r="M103" s="165">
        <v>19</v>
      </c>
      <c r="N103" s="168" t="s">
        <v>4707</v>
      </c>
      <c r="O103" s="168" t="s">
        <v>4708</v>
      </c>
      <c r="P103" s="166">
        <v>10.899999618530273</v>
      </c>
      <c r="Q103" s="167">
        <v>0.56999999999999995</v>
      </c>
      <c r="R103" s="165">
        <v>82</v>
      </c>
      <c r="S103" s="165">
        <v>15</v>
      </c>
      <c r="T103" s="168" t="s">
        <v>4709</v>
      </c>
      <c r="U103" s="168" t="s">
        <v>4710</v>
      </c>
      <c r="V103" s="166">
        <v>16.100000381469727</v>
      </c>
      <c r="W103" s="167">
        <v>0.67</v>
      </c>
      <c r="X103" s="165">
        <v>46</v>
      </c>
      <c r="Y103" s="165">
        <v>51</v>
      </c>
      <c r="Z103" s="168" t="s">
        <v>4711</v>
      </c>
      <c r="AA103" s="168" t="s">
        <v>4712</v>
      </c>
      <c r="AB103" s="166">
        <v>9.1000003814697266</v>
      </c>
      <c r="AC103" s="167">
        <v>0.61</v>
      </c>
      <c r="AD103" s="165">
        <v>66</v>
      </c>
      <c r="AE103" s="165">
        <v>31</v>
      </c>
      <c r="AF103" s="168" t="s">
        <v>4621</v>
      </c>
      <c r="AG103" s="168" t="s">
        <v>4622</v>
      </c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</row>
    <row r="104" spans="1:184" x14ac:dyDescent="0.2">
      <c r="A104" s="154" t="str">
        <f t="shared" si="2"/>
        <v>2012</v>
      </c>
      <c r="B104" s="153" t="s">
        <v>2114</v>
      </c>
      <c r="C104" s="160">
        <v>61</v>
      </c>
      <c r="D104" s="161">
        <v>32.299999237060547</v>
      </c>
      <c r="E104" s="162">
        <v>0.49</v>
      </c>
      <c r="F104" s="160">
        <v>55</v>
      </c>
      <c r="G104" s="160">
        <v>6</v>
      </c>
      <c r="H104" s="163" t="s">
        <v>2848</v>
      </c>
      <c r="I104" s="163" t="s">
        <v>2849</v>
      </c>
      <c r="J104" s="161">
        <v>3.2000000476837158</v>
      </c>
      <c r="K104" s="162">
        <v>0.41</v>
      </c>
      <c r="L104" s="160">
        <v>53</v>
      </c>
      <c r="M104" s="160">
        <v>8</v>
      </c>
      <c r="N104" s="163" t="s">
        <v>4623</v>
      </c>
      <c r="O104" s="163" t="s">
        <v>4624</v>
      </c>
      <c r="P104" s="161">
        <v>9.1999998092651367</v>
      </c>
      <c r="Q104" s="162">
        <v>0.49</v>
      </c>
      <c r="R104" s="160">
        <v>57</v>
      </c>
      <c r="S104" s="160">
        <v>4</v>
      </c>
      <c r="T104" s="163" t="s">
        <v>3685</v>
      </c>
      <c r="U104" s="163" t="s">
        <v>3686</v>
      </c>
      <c r="V104" s="161">
        <v>12.899999618530273</v>
      </c>
      <c r="W104" s="162">
        <v>0.54</v>
      </c>
      <c r="X104" s="160">
        <v>49</v>
      </c>
      <c r="Y104" s="160">
        <v>12</v>
      </c>
      <c r="Z104" s="163" t="s">
        <v>4713</v>
      </c>
      <c r="AA104" s="163" t="s">
        <v>4714</v>
      </c>
      <c r="AB104" s="161">
        <v>6.9000000953674316</v>
      </c>
      <c r="AC104" s="162">
        <v>0.46</v>
      </c>
      <c r="AD104" s="160">
        <v>56</v>
      </c>
      <c r="AE104" s="160">
        <v>5</v>
      </c>
      <c r="AF104" s="163" t="s">
        <v>3804</v>
      </c>
      <c r="AG104" s="163" t="s">
        <v>3805</v>
      </c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</row>
    <row r="105" spans="1:184" x14ac:dyDescent="0.2">
      <c r="A105" s="154" t="str">
        <f t="shared" si="2"/>
        <v>2013</v>
      </c>
      <c r="B105" s="164" t="s">
        <v>3765</v>
      </c>
      <c r="C105" s="165">
        <v>20</v>
      </c>
      <c r="D105" s="166">
        <v>29.600000381469727</v>
      </c>
      <c r="E105" s="167">
        <v>0.45</v>
      </c>
      <c r="F105" s="165">
        <v>18</v>
      </c>
      <c r="G105" s="165">
        <v>2</v>
      </c>
      <c r="H105" s="168" t="s">
        <v>1739</v>
      </c>
      <c r="I105" s="168" t="s">
        <v>1740</v>
      </c>
      <c r="J105" s="166">
        <v>2.9000000953674316</v>
      </c>
      <c r="K105" s="167">
        <v>0.37</v>
      </c>
      <c r="L105" s="165">
        <v>19</v>
      </c>
      <c r="M105" s="165">
        <v>1</v>
      </c>
      <c r="N105" s="168" t="s">
        <v>1966</v>
      </c>
      <c r="O105" s="168" t="s">
        <v>1967</v>
      </c>
      <c r="P105" s="166">
        <v>7.8000001907348633</v>
      </c>
      <c r="Q105" s="167">
        <v>0.41</v>
      </c>
      <c r="R105" s="165">
        <v>19</v>
      </c>
      <c r="S105" s="165">
        <v>1</v>
      </c>
      <c r="T105" s="168" t="s">
        <v>1966</v>
      </c>
      <c r="U105" s="168" t="s">
        <v>1967</v>
      </c>
      <c r="V105" s="166">
        <v>11.600000381469727</v>
      </c>
      <c r="W105" s="167">
        <v>0.48</v>
      </c>
      <c r="X105" s="165">
        <v>18</v>
      </c>
      <c r="Y105" s="165">
        <v>2</v>
      </c>
      <c r="Z105" s="168" t="s">
        <v>1739</v>
      </c>
      <c r="AA105" s="168" t="s">
        <v>1740</v>
      </c>
      <c r="AB105" s="166">
        <v>7.4000000953674316</v>
      </c>
      <c r="AC105" s="167">
        <v>0.49</v>
      </c>
      <c r="AD105" s="165">
        <v>17</v>
      </c>
      <c r="AE105" s="165">
        <v>3</v>
      </c>
      <c r="AF105" s="168" t="s">
        <v>2461</v>
      </c>
      <c r="AG105" s="168" t="s">
        <v>2462</v>
      </c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</row>
    <row r="106" spans="1:184" x14ac:dyDescent="0.2">
      <c r="A106" s="154" t="str">
        <f t="shared" si="2"/>
        <v>2021</v>
      </c>
      <c r="B106" s="153" t="s">
        <v>2121</v>
      </c>
      <c r="C106" s="160">
        <v>85</v>
      </c>
      <c r="D106" s="161">
        <v>32.200000762939453</v>
      </c>
      <c r="E106" s="162">
        <v>0.49</v>
      </c>
      <c r="F106" s="160">
        <v>80</v>
      </c>
      <c r="G106" s="160">
        <v>5</v>
      </c>
      <c r="H106" s="163" t="s">
        <v>1784</v>
      </c>
      <c r="I106" s="163" t="s">
        <v>1785</v>
      </c>
      <c r="J106" s="161">
        <v>2.5999999046325684</v>
      </c>
      <c r="K106" s="162">
        <v>0.33</v>
      </c>
      <c r="L106" s="160">
        <v>82</v>
      </c>
      <c r="M106" s="160">
        <v>3</v>
      </c>
      <c r="N106" s="163" t="s">
        <v>1829</v>
      </c>
      <c r="O106" s="163" t="s">
        <v>1830</v>
      </c>
      <c r="P106" s="161">
        <v>8.5</v>
      </c>
      <c r="Q106" s="162">
        <v>0.45</v>
      </c>
      <c r="R106" s="160">
        <v>81</v>
      </c>
      <c r="S106" s="160">
        <v>4</v>
      </c>
      <c r="T106" s="163" t="s">
        <v>1831</v>
      </c>
      <c r="U106" s="163" t="s">
        <v>1832</v>
      </c>
      <c r="V106" s="161">
        <v>13.899999618530273</v>
      </c>
      <c r="W106" s="162">
        <v>0.57999999999999996</v>
      </c>
      <c r="X106" s="160">
        <v>61</v>
      </c>
      <c r="Y106" s="160">
        <v>24</v>
      </c>
      <c r="Z106" s="163" t="s">
        <v>4715</v>
      </c>
      <c r="AA106" s="163" t="s">
        <v>4716</v>
      </c>
      <c r="AB106" s="161">
        <v>7.0999999046325684</v>
      </c>
      <c r="AC106" s="162">
        <v>0.48</v>
      </c>
      <c r="AD106" s="160">
        <v>76</v>
      </c>
      <c r="AE106" s="160">
        <v>9</v>
      </c>
      <c r="AF106" s="163" t="s">
        <v>2172</v>
      </c>
      <c r="AG106" s="163" t="s">
        <v>2173</v>
      </c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</row>
    <row r="107" spans="1:184" x14ac:dyDescent="0.2">
      <c r="A107" s="154" t="str">
        <f t="shared" si="2"/>
        <v>2041</v>
      </c>
      <c r="B107" s="164" t="s">
        <v>2128</v>
      </c>
      <c r="C107" s="165">
        <v>60</v>
      </c>
      <c r="D107" s="166">
        <v>25.100000381469727</v>
      </c>
      <c r="E107" s="167">
        <v>0.38</v>
      </c>
      <c r="F107" s="165">
        <v>59</v>
      </c>
      <c r="G107" s="165">
        <v>1</v>
      </c>
      <c r="H107" s="168" t="s">
        <v>2354</v>
      </c>
      <c r="I107" s="168" t="s">
        <v>2355</v>
      </c>
      <c r="J107" s="166">
        <v>2.5</v>
      </c>
      <c r="K107" s="167">
        <v>0.32</v>
      </c>
      <c r="L107" s="165">
        <v>58</v>
      </c>
      <c r="M107" s="165">
        <v>2</v>
      </c>
      <c r="N107" s="168" t="s">
        <v>1718</v>
      </c>
      <c r="O107" s="168" t="s">
        <v>1719</v>
      </c>
      <c r="P107" s="166">
        <v>6.6999998092651367</v>
      </c>
      <c r="Q107" s="167">
        <v>0.35</v>
      </c>
      <c r="R107" s="165">
        <v>60</v>
      </c>
      <c r="T107" s="168" t="s">
        <v>1529</v>
      </c>
      <c r="V107" s="166">
        <v>10.800000190734863</v>
      </c>
      <c r="W107" s="167">
        <v>0.45</v>
      </c>
      <c r="X107" s="165">
        <v>56</v>
      </c>
      <c r="Y107" s="165">
        <v>4</v>
      </c>
      <c r="Z107" s="168" t="s">
        <v>1934</v>
      </c>
      <c r="AA107" s="168" t="s">
        <v>1935</v>
      </c>
      <c r="AB107" s="166">
        <v>5.1999998092651367</v>
      </c>
      <c r="AC107" s="167">
        <v>0.34</v>
      </c>
      <c r="AD107" s="165">
        <v>60</v>
      </c>
      <c r="AF107" s="168" t="s">
        <v>1529</v>
      </c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</row>
    <row r="108" spans="1:184" x14ac:dyDescent="0.2">
      <c r="A108" s="154" t="str">
        <f t="shared" si="2"/>
        <v>2060</v>
      </c>
      <c r="B108" s="153" t="s">
        <v>2135</v>
      </c>
      <c r="C108" s="160">
        <v>24</v>
      </c>
      <c r="D108" s="161">
        <v>30.299999237060547</v>
      </c>
      <c r="E108" s="162">
        <v>0.46</v>
      </c>
      <c r="F108" s="160">
        <v>23</v>
      </c>
      <c r="G108" s="160">
        <v>1</v>
      </c>
      <c r="H108" s="163" t="s">
        <v>1753</v>
      </c>
      <c r="I108" s="163" t="s">
        <v>1754</v>
      </c>
      <c r="J108" s="161">
        <v>2.5</v>
      </c>
      <c r="K108" s="162">
        <v>0.31</v>
      </c>
      <c r="L108" s="160">
        <v>23</v>
      </c>
      <c r="M108" s="160">
        <v>1</v>
      </c>
      <c r="N108" s="163" t="s">
        <v>1753</v>
      </c>
      <c r="O108" s="163" t="s">
        <v>1754</v>
      </c>
      <c r="P108" s="161">
        <v>7.8000001907348633</v>
      </c>
      <c r="Q108" s="162">
        <v>0.41</v>
      </c>
      <c r="R108" s="160">
        <v>23</v>
      </c>
      <c r="S108" s="160">
        <v>1</v>
      </c>
      <c r="T108" s="163" t="s">
        <v>1753</v>
      </c>
      <c r="U108" s="163" t="s">
        <v>1754</v>
      </c>
      <c r="V108" s="161">
        <v>12.699999809265137</v>
      </c>
      <c r="W108" s="162">
        <v>0.53</v>
      </c>
      <c r="X108" s="160">
        <v>21</v>
      </c>
      <c r="Y108" s="160">
        <v>3</v>
      </c>
      <c r="Z108" s="163" t="s">
        <v>2218</v>
      </c>
      <c r="AA108" s="163" t="s">
        <v>2219</v>
      </c>
      <c r="AB108" s="161">
        <v>7.3000001907348633</v>
      </c>
      <c r="AC108" s="162">
        <v>0.49</v>
      </c>
      <c r="AD108" s="160">
        <v>20</v>
      </c>
      <c r="AE108" s="160">
        <v>4</v>
      </c>
      <c r="AF108" s="163" t="s">
        <v>1635</v>
      </c>
      <c r="AG108" s="163" t="s">
        <v>1636</v>
      </c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</row>
    <row r="109" spans="1:184" x14ac:dyDescent="0.2">
      <c r="A109" s="154" t="str">
        <f t="shared" si="2"/>
        <v>2081</v>
      </c>
      <c r="B109" s="164" t="s">
        <v>2136</v>
      </c>
      <c r="C109" s="165">
        <v>92</v>
      </c>
      <c r="D109" s="166">
        <v>28.100000381469727</v>
      </c>
      <c r="E109" s="167">
        <v>0.43</v>
      </c>
      <c r="F109" s="165">
        <v>90</v>
      </c>
      <c r="G109" s="165">
        <v>2</v>
      </c>
      <c r="H109" s="168" t="s">
        <v>2004</v>
      </c>
      <c r="I109" s="168" t="s">
        <v>2005</v>
      </c>
      <c r="J109" s="166">
        <v>2.5</v>
      </c>
      <c r="K109" s="167">
        <v>0.31</v>
      </c>
      <c r="L109" s="165">
        <v>88</v>
      </c>
      <c r="M109" s="165">
        <v>4</v>
      </c>
      <c r="N109" s="168" t="s">
        <v>2034</v>
      </c>
      <c r="O109" s="168" t="s">
        <v>2035</v>
      </c>
      <c r="P109" s="166">
        <v>7.9000000953674316</v>
      </c>
      <c r="Q109" s="167">
        <v>0.42</v>
      </c>
      <c r="R109" s="165">
        <v>90</v>
      </c>
      <c r="S109" s="165">
        <v>2</v>
      </c>
      <c r="T109" s="168" t="s">
        <v>2004</v>
      </c>
      <c r="U109" s="168" t="s">
        <v>2005</v>
      </c>
      <c r="V109" s="166">
        <v>11.800000190734863</v>
      </c>
      <c r="W109" s="167">
        <v>0.49</v>
      </c>
      <c r="X109" s="165">
        <v>78</v>
      </c>
      <c r="Y109" s="165">
        <v>14</v>
      </c>
      <c r="Z109" s="168" t="s">
        <v>4717</v>
      </c>
      <c r="AA109" s="168" t="s">
        <v>4718</v>
      </c>
      <c r="AB109" s="166">
        <v>5.9000000953674316</v>
      </c>
      <c r="AC109" s="167">
        <v>0.4</v>
      </c>
      <c r="AD109" s="165">
        <v>89</v>
      </c>
      <c r="AE109" s="165">
        <v>3</v>
      </c>
      <c r="AF109" s="168" t="s">
        <v>2688</v>
      </c>
      <c r="AG109" s="168" t="s">
        <v>2689</v>
      </c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</row>
    <row r="110" spans="1:184" x14ac:dyDescent="0.2">
      <c r="A110" s="154" t="str">
        <f t="shared" si="2"/>
        <v>2111</v>
      </c>
      <c r="B110" s="153" t="s">
        <v>2137</v>
      </c>
      <c r="C110" s="160">
        <v>142</v>
      </c>
      <c r="D110" s="161">
        <v>32.5</v>
      </c>
      <c r="E110" s="162">
        <v>0.49</v>
      </c>
      <c r="F110" s="160">
        <v>130</v>
      </c>
      <c r="G110" s="160">
        <v>12</v>
      </c>
      <c r="H110" s="163" t="s">
        <v>3814</v>
      </c>
      <c r="I110" s="163" t="s">
        <v>3815</v>
      </c>
      <c r="J110" s="161">
        <v>3.0999999046325684</v>
      </c>
      <c r="K110" s="162">
        <v>0.39</v>
      </c>
      <c r="L110" s="160">
        <v>131</v>
      </c>
      <c r="M110" s="160">
        <v>11</v>
      </c>
      <c r="N110" s="163" t="s">
        <v>3810</v>
      </c>
      <c r="O110" s="163" t="s">
        <v>3811</v>
      </c>
      <c r="P110" s="161">
        <v>8.8000001907348633</v>
      </c>
      <c r="Q110" s="162">
        <v>0.46</v>
      </c>
      <c r="R110" s="160">
        <v>135</v>
      </c>
      <c r="S110" s="160">
        <v>7</v>
      </c>
      <c r="T110" s="163" t="s">
        <v>2573</v>
      </c>
      <c r="U110" s="163" t="s">
        <v>2574</v>
      </c>
      <c r="V110" s="161">
        <v>13.5</v>
      </c>
      <c r="W110" s="162">
        <v>0.56000000000000005</v>
      </c>
      <c r="X110" s="160">
        <v>104</v>
      </c>
      <c r="Y110" s="160">
        <v>38</v>
      </c>
      <c r="Z110" s="163" t="s">
        <v>4719</v>
      </c>
      <c r="AA110" s="163" t="s">
        <v>4720</v>
      </c>
      <c r="AB110" s="161">
        <v>7.0999999046325684</v>
      </c>
      <c r="AC110" s="162">
        <v>0.47</v>
      </c>
      <c r="AD110" s="160">
        <v>125</v>
      </c>
      <c r="AE110" s="160">
        <v>17</v>
      </c>
      <c r="AF110" s="163" t="s">
        <v>3808</v>
      </c>
      <c r="AG110" s="163" t="s">
        <v>3809</v>
      </c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</row>
    <row r="111" spans="1:184" x14ac:dyDescent="0.2">
      <c r="A111" s="154" t="str">
        <f t="shared" si="2"/>
        <v>2151</v>
      </c>
      <c r="B111" s="164" t="s">
        <v>2144</v>
      </c>
      <c r="C111" s="165">
        <v>186</v>
      </c>
      <c r="D111" s="166">
        <v>32.299999237060547</v>
      </c>
      <c r="E111" s="167">
        <v>0.49</v>
      </c>
      <c r="F111" s="165">
        <v>175</v>
      </c>
      <c r="G111" s="165">
        <v>11</v>
      </c>
      <c r="H111" s="168" t="s">
        <v>3305</v>
      </c>
      <c r="I111" s="168" t="s">
        <v>3306</v>
      </c>
      <c r="J111" s="166">
        <v>3</v>
      </c>
      <c r="K111" s="167">
        <v>0.37</v>
      </c>
      <c r="L111" s="165">
        <v>176</v>
      </c>
      <c r="M111" s="165">
        <v>10</v>
      </c>
      <c r="N111" s="168" t="s">
        <v>2603</v>
      </c>
      <c r="O111" s="168" t="s">
        <v>2604</v>
      </c>
      <c r="P111" s="166">
        <v>8.8000001907348633</v>
      </c>
      <c r="Q111" s="167">
        <v>0.46</v>
      </c>
      <c r="R111" s="165">
        <v>182</v>
      </c>
      <c r="S111" s="165">
        <v>4</v>
      </c>
      <c r="T111" s="168" t="s">
        <v>2599</v>
      </c>
      <c r="U111" s="168" t="s">
        <v>2600</v>
      </c>
      <c r="V111" s="166">
        <v>13.199999809265137</v>
      </c>
      <c r="W111" s="167">
        <v>0.55000000000000004</v>
      </c>
      <c r="X111" s="165">
        <v>139</v>
      </c>
      <c r="Y111" s="165">
        <v>47</v>
      </c>
      <c r="Z111" s="168" t="s">
        <v>4721</v>
      </c>
      <c r="AA111" s="168" t="s">
        <v>4722</v>
      </c>
      <c r="AB111" s="166">
        <v>7.4000000953674316</v>
      </c>
      <c r="AC111" s="167">
        <v>0.49</v>
      </c>
      <c r="AD111" s="165">
        <v>163</v>
      </c>
      <c r="AE111" s="165">
        <v>23</v>
      </c>
      <c r="AF111" s="168" t="s">
        <v>2671</v>
      </c>
      <c r="AG111" s="168" t="s">
        <v>2672</v>
      </c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</row>
    <row r="112" spans="1:184" x14ac:dyDescent="0.2">
      <c r="A112" s="154" t="str">
        <f t="shared" si="2"/>
        <v>2161</v>
      </c>
      <c r="B112" s="153" t="s">
        <v>2149</v>
      </c>
      <c r="C112" s="160">
        <v>42</v>
      </c>
      <c r="D112" s="161">
        <v>25</v>
      </c>
      <c r="E112" s="162">
        <v>0.38</v>
      </c>
      <c r="F112" s="160">
        <v>41</v>
      </c>
      <c r="G112" s="160">
        <v>1</v>
      </c>
      <c r="H112" s="163" t="s">
        <v>1728</v>
      </c>
      <c r="I112" s="163" t="s">
        <v>1729</v>
      </c>
      <c r="J112" s="161">
        <v>2.2999999523162842</v>
      </c>
      <c r="K112" s="162">
        <v>0.28999999999999998</v>
      </c>
      <c r="L112" s="160">
        <v>39</v>
      </c>
      <c r="M112" s="160">
        <v>3</v>
      </c>
      <c r="N112" s="163" t="s">
        <v>2083</v>
      </c>
      <c r="O112" s="163" t="s">
        <v>2084</v>
      </c>
      <c r="P112" s="161">
        <v>7.3000001907348633</v>
      </c>
      <c r="Q112" s="162">
        <v>0.38</v>
      </c>
      <c r="R112" s="160">
        <v>41</v>
      </c>
      <c r="S112" s="160">
        <v>1</v>
      </c>
      <c r="T112" s="163" t="s">
        <v>1728</v>
      </c>
      <c r="U112" s="163" t="s">
        <v>1729</v>
      </c>
      <c r="V112" s="161">
        <v>10</v>
      </c>
      <c r="W112" s="162">
        <v>0.42</v>
      </c>
      <c r="X112" s="160">
        <v>38</v>
      </c>
      <c r="Y112" s="160">
        <v>4</v>
      </c>
      <c r="Z112" s="163" t="s">
        <v>2781</v>
      </c>
      <c r="AA112" s="163" t="s">
        <v>2782</v>
      </c>
      <c r="AB112" s="161">
        <v>5.4000000953674316</v>
      </c>
      <c r="AC112" s="162">
        <v>0.36</v>
      </c>
      <c r="AD112" s="160">
        <v>42</v>
      </c>
      <c r="AF112" s="163" t="s">
        <v>1529</v>
      </c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</row>
    <row r="113" spans="1:184" x14ac:dyDescent="0.2">
      <c r="A113" s="154" t="str">
        <f t="shared" si="2"/>
        <v>2181</v>
      </c>
      <c r="B113" s="164" t="s">
        <v>2152</v>
      </c>
      <c r="C113" s="165">
        <v>162</v>
      </c>
      <c r="D113" s="166">
        <v>31.700000762939453</v>
      </c>
      <c r="E113" s="167">
        <v>0.48</v>
      </c>
      <c r="F113" s="165">
        <v>154</v>
      </c>
      <c r="G113" s="165">
        <v>8</v>
      </c>
      <c r="H113" s="168" t="s">
        <v>1959</v>
      </c>
      <c r="I113" s="168" t="s">
        <v>1960</v>
      </c>
      <c r="J113" s="166">
        <v>3</v>
      </c>
      <c r="K113" s="167">
        <v>0.38</v>
      </c>
      <c r="L113" s="165">
        <v>153</v>
      </c>
      <c r="M113" s="165">
        <v>9</v>
      </c>
      <c r="N113" s="168" t="s">
        <v>1633</v>
      </c>
      <c r="O113" s="168" t="s">
        <v>1634</v>
      </c>
      <c r="P113" s="166">
        <v>8.6999998092651367</v>
      </c>
      <c r="Q113" s="167">
        <v>0.46</v>
      </c>
      <c r="R113" s="165">
        <v>157</v>
      </c>
      <c r="S113" s="165">
        <v>5</v>
      </c>
      <c r="T113" s="168" t="s">
        <v>3343</v>
      </c>
      <c r="U113" s="168" t="s">
        <v>3344</v>
      </c>
      <c r="V113" s="166">
        <v>13.199999809265137</v>
      </c>
      <c r="W113" s="167">
        <v>0.55000000000000004</v>
      </c>
      <c r="X113" s="165">
        <v>125</v>
      </c>
      <c r="Y113" s="165">
        <v>37</v>
      </c>
      <c r="Z113" s="168" t="s">
        <v>4723</v>
      </c>
      <c r="AA113" s="168" t="s">
        <v>4724</v>
      </c>
      <c r="AB113" s="166">
        <v>6.8000001907348633</v>
      </c>
      <c r="AC113" s="167">
        <v>0.46</v>
      </c>
      <c r="AD113" s="165">
        <v>154</v>
      </c>
      <c r="AE113" s="165">
        <v>8</v>
      </c>
      <c r="AF113" s="168" t="s">
        <v>1959</v>
      </c>
      <c r="AG113" s="168" t="s">
        <v>1960</v>
      </c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</row>
    <row r="114" spans="1:184" x14ac:dyDescent="0.2">
      <c r="A114" s="154" t="str">
        <f t="shared" si="2"/>
        <v>2191</v>
      </c>
      <c r="B114" s="153" t="s">
        <v>2157</v>
      </c>
      <c r="C114" s="160">
        <v>276</v>
      </c>
      <c r="D114" s="161">
        <v>29.600000381469727</v>
      </c>
      <c r="E114" s="162">
        <v>0.45</v>
      </c>
      <c r="F114" s="160">
        <v>257</v>
      </c>
      <c r="G114" s="160">
        <v>19</v>
      </c>
      <c r="H114" s="163" t="s">
        <v>2138</v>
      </c>
      <c r="I114" s="163" t="s">
        <v>2139</v>
      </c>
      <c r="J114" s="161">
        <v>3</v>
      </c>
      <c r="K114" s="162">
        <v>0.37</v>
      </c>
      <c r="L114" s="160">
        <v>252</v>
      </c>
      <c r="M114" s="160">
        <v>24</v>
      </c>
      <c r="N114" s="163" t="s">
        <v>2177</v>
      </c>
      <c r="O114" s="163" t="s">
        <v>2178</v>
      </c>
      <c r="P114" s="161">
        <v>8.1000003814697266</v>
      </c>
      <c r="Q114" s="162">
        <v>0.43</v>
      </c>
      <c r="R114" s="160">
        <v>269</v>
      </c>
      <c r="S114" s="160">
        <v>7</v>
      </c>
      <c r="T114" s="163" t="s">
        <v>2015</v>
      </c>
      <c r="U114" s="163" t="s">
        <v>2016</v>
      </c>
      <c r="V114" s="161">
        <v>12.199999809265137</v>
      </c>
      <c r="W114" s="162">
        <v>0.51</v>
      </c>
      <c r="X114" s="160">
        <v>222</v>
      </c>
      <c r="Y114" s="160">
        <v>54</v>
      </c>
      <c r="Z114" s="163" t="s">
        <v>4516</v>
      </c>
      <c r="AA114" s="163" t="s">
        <v>4517</v>
      </c>
      <c r="AB114" s="161">
        <v>6.4000000953674316</v>
      </c>
      <c r="AC114" s="162">
        <v>0.42</v>
      </c>
      <c r="AD114" s="160">
        <v>254</v>
      </c>
      <c r="AE114" s="160">
        <v>22</v>
      </c>
      <c r="AF114" s="163" t="s">
        <v>4725</v>
      </c>
      <c r="AG114" s="163" t="s">
        <v>4726</v>
      </c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</row>
    <row r="115" spans="1:184" x14ac:dyDescent="0.2">
      <c r="A115" s="154" t="str">
        <f t="shared" si="2"/>
        <v>2241</v>
      </c>
      <c r="B115" s="164" t="s">
        <v>2168</v>
      </c>
      <c r="C115" s="165">
        <v>76</v>
      </c>
      <c r="D115" s="166">
        <v>25.399999618530273</v>
      </c>
      <c r="E115" s="167">
        <v>0.38</v>
      </c>
      <c r="F115" s="165">
        <v>75</v>
      </c>
      <c r="G115" s="165">
        <v>1</v>
      </c>
      <c r="H115" s="168" t="s">
        <v>1594</v>
      </c>
      <c r="I115" s="168" t="s">
        <v>1595</v>
      </c>
      <c r="J115" s="166">
        <v>2.4000000953674316</v>
      </c>
      <c r="K115" s="167">
        <v>0.3</v>
      </c>
      <c r="L115" s="165">
        <v>76</v>
      </c>
      <c r="N115" s="168" t="s">
        <v>1529</v>
      </c>
      <c r="P115" s="166">
        <v>7.0999999046325684</v>
      </c>
      <c r="Q115" s="167">
        <v>0.37</v>
      </c>
      <c r="R115" s="165">
        <v>75</v>
      </c>
      <c r="S115" s="165">
        <v>1</v>
      </c>
      <c r="T115" s="168" t="s">
        <v>1594</v>
      </c>
      <c r="U115" s="168" t="s">
        <v>1595</v>
      </c>
      <c r="V115" s="166">
        <v>10.300000190734863</v>
      </c>
      <c r="W115" s="167">
        <v>0.43</v>
      </c>
      <c r="X115" s="165">
        <v>70</v>
      </c>
      <c r="Y115" s="165">
        <v>6</v>
      </c>
      <c r="Z115" s="168" t="s">
        <v>2448</v>
      </c>
      <c r="AA115" s="168" t="s">
        <v>2449</v>
      </c>
      <c r="AB115" s="166">
        <v>5.5999999046325684</v>
      </c>
      <c r="AC115" s="167">
        <v>0.37</v>
      </c>
      <c r="AD115" s="165">
        <v>75</v>
      </c>
      <c r="AE115" s="165">
        <v>1</v>
      </c>
      <c r="AF115" s="168" t="s">
        <v>1594</v>
      </c>
      <c r="AG115" s="168" t="s">
        <v>1595</v>
      </c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</row>
    <row r="116" spans="1:184" x14ac:dyDescent="0.2">
      <c r="A116" s="154" t="str">
        <f t="shared" si="2"/>
        <v>2261</v>
      </c>
      <c r="B116" s="153" t="s">
        <v>2169</v>
      </c>
      <c r="C116" s="160">
        <v>88</v>
      </c>
      <c r="D116" s="161">
        <v>29.700000762939453</v>
      </c>
      <c r="E116" s="162">
        <v>0.45</v>
      </c>
      <c r="F116" s="160">
        <v>85</v>
      </c>
      <c r="G116" s="160">
        <v>3</v>
      </c>
      <c r="H116" s="163" t="s">
        <v>1658</v>
      </c>
      <c r="I116" s="163" t="s">
        <v>1659</v>
      </c>
      <c r="J116" s="161">
        <v>2.5</v>
      </c>
      <c r="K116" s="162">
        <v>0.31</v>
      </c>
      <c r="L116" s="160">
        <v>87</v>
      </c>
      <c r="M116" s="160">
        <v>1</v>
      </c>
      <c r="N116" s="163" t="s">
        <v>1866</v>
      </c>
      <c r="O116" s="163" t="s">
        <v>1867</v>
      </c>
      <c r="P116" s="161">
        <v>8.3999996185302734</v>
      </c>
      <c r="Q116" s="162">
        <v>0.44</v>
      </c>
      <c r="R116" s="160">
        <v>84</v>
      </c>
      <c r="S116" s="160">
        <v>4</v>
      </c>
      <c r="T116" s="163" t="s">
        <v>1653</v>
      </c>
      <c r="U116" s="163" t="s">
        <v>1654</v>
      </c>
      <c r="V116" s="161">
        <v>12</v>
      </c>
      <c r="W116" s="162">
        <v>0.5</v>
      </c>
      <c r="X116" s="160">
        <v>78</v>
      </c>
      <c r="Y116" s="160">
        <v>10</v>
      </c>
      <c r="Z116" s="163" t="s">
        <v>1524</v>
      </c>
      <c r="AA116" s="163" t="s">
        <v>1525</v>
      </c>
      <c r="AB116" s="161">
        <v>6.8000001907348633</v>
      </c>
      <c r="AC116" s="162">
        <v>0.46</v>
      </c>
      <c r="AD116" s="160">
        <v>83</v>
      </c>
      <c r="AE116" s="160">
        <v>5</v>
      </c>
      <c r="AF116" s="163" t="s">
        <v>3701</v>
      </c>
      <c r="AG116" s="163" t="s">
        <v>3702</v>
      </c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</row>
    <row r="117" spans="1:184" x14ac:dyDescent="0.2">
      <c r="A117" s="154" t="str">
        <f t="shared" si="2"/>
        <v>2281</v>
      </c>
      <c r="B117" s="164" t="s">
        <v>2174</v>
      </c>
      <c r="C117" s="165">
        <v>98</v>
      </c>
      <c r="D117" s="166">
        <v>30.600000381469727</v>
      </c>
      <c r="E117" s="167">
        <v>0.46</v>
      </c>
      <c r="F117" s="165">
        <v>91</v>
      </c>
      <c r="G117" s="165">
        <v>7</v>
      </c>
      <c r="H117" s="168" t="s">
        <v>2083</v>
      </c>
      <c r="I117" s="168" t="s">
        <v>2084</v>
      </c>
      <c r="J117" s="166">
        <v>2.7999999523162842</v>
      </c>
      <c r="K117" s="167">
        <v>0.35</v>
      </c>
      <c r="L117" s="165">
        <v>92</v>
      </c>
      <c r="M117" s="165">
        <v>6</v>
      </c>
      <c r="N117" s="168" t="s">
        <v>1608</v>
      </c>
      <c r="O117" s="168" t="s">
        <v>1609</v>
      </c>
      <c r="P117" s="166">
        <v>7.9000000953674316</v>
      </c>
      <c r="Q117" s="167">
        <v>0.42</v>
      </c>
      <c r="R117" s="165">
        <v>96</v>
      </c>
      <c r="S117" s="165">
        <v>2</v>
      </c>
      <c r="T117" s="168" t="s">
        <v>1602</v>
      </c>
      <c r="U117" s="168" t="s">
        <v>1603</v>
      </c>
      <c r="V117" s="166">
        <v>13.100000381469727</v>
      </c>
      <c r="W117" s="167">
        <v>0.55000000000000004</v>
      </c>
      <c r="X117" s="165">
        <v>76</v>
      </c>
      <c r="Y117" s="165">
        <v>22</v>
      </c>
      <c r="Z117" s="168" t="s">
        <v>1892</v>
      </c>
      <c r="AA117" s="168" t="s">
        <v>1893</v>
      </c>
      <c r="AB117" s="166">
        <v>6.8000001907348633</v>
      </c>
      <c r="AC117" s="167">
        <v>0.46</v>
      </c>
      <c r="AD117" s="165">
        <v>89</v>
      </c>
      <c r="AE117" s="165">
        <v>9</v>
      </c>
      <c r="AF117" s="168" t="s">
        <v>4727</v>
      </c>
      <c r="AG117" s="168" t="s">
        <v>4728</v>
      </c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</row>
    <row r="118" spans="1:184" x14ac:dyDescent="0.2">
      <c r="A118" s="154" t="str">
        <f t="shared" si="2"/>
        <v>2321</v>
      </c>
      <c r="B118" s="153" t="s">
        <v>2181</v>
      </c>
      <c r="C118" s="160">
        <v>61</v>
      </c>
      <c r="D118" s="161">
        <v>33.099998474121094</v>
      </c>
      <c r="E118" s="162">
        <v>0.5</v>
      </c>
      <c r="F118" s="160">
        <v>56</v>
      </c>
      <c r="G118" s="160">
        <v>5</v>
      </c>
      <c r="H118" s="163" t="s">
        <v>3804</v>
      </c>
      <c r="I118" s="163" t="s">
        <v>3805</v>
      </c>
      <c r="J118" s="161">
        <v>3.2999999523162842</v>
      </c>
      <c r="K118" s="162">
        <v>0.41</v>
      </c>
      <c r="L118" s="160">
        <v>59</v>
      </c>
      <c r="M118" s="160">
        <v>2</v>
      </c>
      <c r="N118" s="163" t="s">
        <v>3687</v>
      </c>
      <c r="O118" s="163" t="s">
        <v>3688</v>
      </c>
      <c r="P118" s="161">
        <v>9</v>
      </c>
      <c r="Q118" s="162">
        <v>0.47</v>
      </c>
      <c r="R118" s="160">
        <v>56</v>
      </c>
      <c r="S118" s="160">
        <v>5</v>
      </c>
      <c r="T118" s="163" t="s">
        <v>3804</v>
      </c>
      <c r="U118" s="163" t="s">
        <v>3805</v>
      </c>
      <c r="V118" s="161">
        <v>13.899999618530273</v>
      </c>
      <c r="W118" s="162">
        <v>0.57999999999999996</v>
      </c>
      <c r="X118" s="160">
        <v>48</v>
      </c>
      <c r="Y118" s="160">
        <v>13</v>
      </c>
      <c r="Z118" s="163" t="s">
        <v>3806</v>
      </c>
      <c r="AA118" s="163" t="s">
        <v>3807</v>
      </c>
      <c r="AB118" s="161">
        <v>7</v>
      </c>
      <c r="AC118" s="162">
        <v>0.47</v>
      </c>
      <c r="AD118" s="160">
        <v>56</v>
      </c>
      <c r="AE118" s="160">
        <v>5</v>
      </c>
      <c r="AF118" s="163" t="s">
        <v>3804</v>
      </c>
      <c r="AG118" s="163" t="s">
        <v>3805</v>
      </c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</row>
    <row r="119" spans="1:184" x14ac:dyDescent="0.2">
      <c r="A119" s="154" t="str">
        <f t="shared" si="2"/>
        <v>2331</v>
      </c>
      <c r="B119" s="164" t="s">
        <v>2188</v>
      </c>
      <c r="C119" s="165">
        <v>168</v>
      </c>
      <c r="D119" s="166">
        <v>31.399999618530273</v>
      </c>
      <c r="E119" s="167">
        <v>0.48</v>
      </c>
      <c r="F119" s="165">
        <v>158</v>
      </c>
      <c r="G119" s="165">
        <v>10</v>
      </c>
      <c r="H119" s="168" t="s">
        <v>1732</v>
      </c>
      <c r="I119" s="168" t="s">
        <v>1733</v>
      </c>
      <c r="J119" s="166">
        <v>2.9000000953674316</v>
      </c>
      <c r="K119" s="167">
        <v>0.37</v>
      </c>
      <c r="L119" s="165">
        <v>153</v>
      </c>
      <c r="M119" s="165">
        <v>15</v>
      </c>
      <c r="N119" s="168" t="s">
        <v>3185</v>
      </c>
      <c r="O119" s="168" t="s">
        <v>3186</v>
      </c>
      <c r="P119" s="166">
        <v>8.3999996185302734</v>
      </c>
      <c r="Q119" s="167">
        <v>0.44</v>
      </c>
      <c r="R119" s="165">
        <v>164</v>
      </c>
      <c r="S119" s="165">
        <v>4</v>
      </c>
      <c r="T119" s="168" t="s">
        <v>1728</v>
      </c>
      <c r="U119" s="168" t="s">
        <v>1729</v>
      </c>
      <c r="V119" s="166">
        <v>13</v>
      </c>
      <c r="W119" s="167">
        <v>0.54</v>
      </c>
      <c r="X119" s="165">
        <v>125</v>
      </c>
      <c r="Y119" s="165">
        <v>43</v>
      </c>
      <c r="Z119" s="168" t="s">
        <v>4729</v>
      </c>
      <c r="AA119" s="168" t="s">
        <v>4730</v>
      </c>
      <c r="AB119" s="166">
        <v>7.0999999046325684</v>
      </c>
      <c r="AC119" s="167">
        <v>0.47</v>
      </c>
      <c r="AD119" s="165">
        <v>152</v>
      </c>
      <c r="AE119" s="165">
        <v>16</v>
      </c>
      <c r="AF119" s="168" t="s">
        <v>2781</v>
      </c>
      <c r="AG119" s="168" t="s">
        <v>2782</v>
      </c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</row>
    <row r="120" spans="1:184" x14ac:dyDescent="0.2">
      <c r="A120" s="154" t="str">
        <f t="shared" si="2"/>
        <v>2341</v>
      </c>
      <c r="B120" s="153" t="s">
        <v>2199</v>
      </c>
      <c r="C120" s="160">
        <v>94</v>
      </c>
      <c r="D120" s="161">
        <v>30.399999618530273</v>
      </c>
      <c r="E120" s="162">
        <v>0.46</v>
      </c>
      <c r="F120" s="160">
        <v>87</v>
      </c>
      <c r="G120" s="160">
        <v>7</v>
      </c>
      <c r="H120" s="163" t="s">
        <v>2271</v>
      </c>
      <c r="I120" s="163" t="s">
        <v>2272</v>
      </c>
      <c r="J120" s="161">
        <v>2.9000000953674316</v>
      </c>
      <c r="K120" s="162">
        <v>0.37</v>
      </c>
      <c r="L120" s="160">
        <v>87</v>
      </c>
      <c r="M120" s="160">
        <v>7</v>
      </c>
      <c r="N120" s="163" t="s">
        <v>2271</v>
      </c>
      <c r="O120" s="163" t="s">
        <v>2272</v>
      </c>
      <c r="P120" s="161">
        <v>8.3000001907348633</v>
      </c>
      <c r="Q120" s="162">
        <v>0.44</v>
      </c>
      <c r="R120" s="160">
        <v>90</v>
      </c>
      <c r="S120" s="160">
        <v>4</v>
      </c>
      <c r="T120" s="163" t="s">
        <v>2497</v>
      </c>
      <c r="U120" s="163" t="s">
        <v>2498</v>
      </c>
      <c r="V120" s="161">
        <v>12.100000381469727</v>
      </c>
      <c r="W120" s="162">
        <v>0.5</v>
      </c>
      <c r="X120" s="160">
        <v>80</v>
      </c>
      <c r="Y120" s="160">
        <v>14</v>
      </c>
      <c r="Z120" s="163" t="s">
        <v>2966</v>
      </c>
      <c r="AA120" s="163" t="s">
        <v>2967</v>
      </c>
      <c r="AB120" s="161">
        <v>7.0999999046325684</v>
      </c>
      <c r="AC120" s="162">
        <v>0.48</v>
      </c>
      <c r="AD120" s="160">
        <v>81</v>
      </c>
      <c r="AE120" s="160">
        <v>13</v>
      </c>
      <c r="AF120" s="163" t="s">
        <v>3519</v>
      </c>
      <c r="AG120" s="163" t="s">
        <v>3520</v>
      </c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</row>
    <row r="121" spans="1:184" x14ac:dyDescent="0.2">
      <c r="A121" s="154" t="str">
        <f t="shared" si="2"/>
        <v>2351</v>
      </c>
      <c r="B121" s="164" t="s">
        <v>2206</v>
      </c>
      <c r="C121" s="165">
        <v>71</v>
      </c>
      <c r="D121" s="166">
        <v>27.899999618530273</v>
      </c>
      <c r="E121" s="167">
        <v>0.42</v>
      </c>
      <c r="F121" s="165">
        <v>70</v>
      </c>
      <c r="G121" s="165">
        <v>1</v>
      </c>
      <c r="H121" s="168" t="s">
        <v>3922</v>
      </c>
      <c r="I121" s="168" t="s">
        <v>3923</v>
      </c>
      <c r="J121" s="166">
        <v>2.7000000476837158</v>
      </c>
      <c r="K121" s="167">
        <v>0.34</v>
      </c>
      <c r="L121" s="165">
        <v>68</v>
      </c>
      <c r="M121" s="165">
        <v>3</v>
      </c>
      <c r="N121" s="168" t="s">
        <v>4052</v>
      </c>
      <c r="O121" s="168" t="s">
        <v>4053</v>
      </c>
      <c r="P121" s="166">
        <v>7.9000000953674316</v>
      </c>
      <c r="Q121" s="167">
        <v>0.42</v>
      </c>
      <c r="R121" s="165">
        <v>71</v>
      </c>
      <c r="T121" s="168" t="s">
        <v>1529</v>
      </c>
      <c r="V121" s="166">
        <v>11.300000190734863</v>
      </c>
      <c r="W121" s="167">
        <v>0.47</v>
      </c>
      <c r="X121" s="165">
        <v>65</v>
      </c>
      <c r="Y121" s="165">
        <v>6</v>
      </c>
      <c r="Z121" s="168" t="s">
        <v>3814</v>
      </c>
      <c r="AA121" s="168" t="s">
        <v>3815</v>
      </c>
      <c r="AB121" s="166">
        <v>6</v>
      </c>
      <c r="AC121" s="167">
        <v>0.4</v>
      </c>
      <c r="AD121" s="165">
        <v>70</v>
      </c>
      <c r="AE121" s="165">
        <v>1</v>
      </c>
      <c r="AF121" s="168" t="s">
        <v>3922</v>
      </c>
      <c r="AG121" s="168" t="s">
        <v>3923</v>
      </c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</row>
    <row r="122" spans="1:184" x14ac:dyDescent="0.2">
      <c r="A122" s="154" t="str">
        <f t="shared" si="2"/>
        <v>2361</v>
      </c>
      <c r="B122" s="153" t="s">
        <v>2215</v>
      </c>
      <c r="C122" s="160">
        <v>114</v>
      </c>
      <c r="D122" s="161">
        <v>25</v>
      </c>
      <c r="E122" s="162">
        <v>0.38</v>
      </c>
      <c r="F122" s="160">
        <v>111</v>
      </c>
      <c r="G122" s="160">
        <v>3</v>
      </c>
      <c r="H122" s="163" t="s">
        <v>1506</v>
      </c>
      <c r="I122" s="163" t="s">
        <v>1507</v>
      </c>
      <c r="J122" s="161">
        <v>2.2999999523162842</v>
      </c>
      <c r="K122" s="162">
        <v>0.28999999999999998</v>
      </c>
      <c r="L122" s="160">
        <v>112</v>
      </c>
      <c r="M122" s="160">
        <v>2</v>
      </c>
      <c r="N122" s="163" t="s">
        <v>2456</v>
      </c>
      <c r="O122" s="163" t="s">
        <v>2457</v>
      </c>
      <c r="P122" s="161">
        <v>7.3000001907348633</v>
      </c>
      <c r="Q122" s="162">
        <v>0.38</v>
      </c>
      <c r="R122" s="160">
        <v>114</v>
      </c>
      <c r="T122" s="163" t="s">
        <v>1529</v>
      </c>
      <c r="V122" s="161">
        <v>10.100000381469727</v>
      </c>
      <c r="W122" s="162">
        <v>0.42</v>
      </c>
      <c r="X122" s="160">
        <v>109</v>
      </c>
      <c r="Y122" s="160">
        <v>5</v>
      </c>
      <c r="Z122" s="163" t="s">
        <v>1662</v>
      </c>
      <c r="AA122" s="163" t="s">
        <v>1663</v>
      </c>
      <c r="AB122" s="161">
        <v>5.4000000953674316</v>
      </c>
      <c r="AC122" s="162">
        <v>0.36</v>
      </c>
      <c r="AD122" s="160">
        <v>109</v>
      </c>
      <c r="AE122" s="160">
        <v>5</v>
      </c>
      <c r="AF122" s="163" t="s">
        <v>1662</v>
      </c>
      <c r="AG122" s="163" t="s">
        <v>1663</v>
      </c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</row>
    <row r="123" spans="1:184" x14ac:dyDescent="0.2">
      <c r="A123" s="154" t="str">
        <f t="shared" si="2"/>
        <v>2371</v>
      </c>
      <c r="B123" s="164" t="s">
        <v>2220</v>
      </c>
      <c r="C123" s="165">
        <v>212</v>
      </c>
      <c r="D123" s="166">
        <v>28.100000381469727</v>
      </c>
      <c r="E123" s="167">
        <v>0.43</v>
      </c>
      <c r="F123" s="165">
        <v>203</v>
      </c>
      <c r="G123" s="165">
        <v>9</v>
      </c>
      <c r="H123" s="168" t="s">
        <v>4554</v>
      </c>
      <c r="I123" s="168" t="s">
        <v>4555</v>
      </c>
      <c r="J123" s="166">
        <v>2.5999999046325684</v>
      </c>
      <c r="K123" s="167">
        <v>0.33</v>
      </c>
      <c r="L123" s="165">
        <v>205</v>
      </c>
      <c r="M123" s="165">
        <v>7</v>
      </c>
      <c r="N123" s="168" t="s">
        <v>4625</v>
      </c>
      <c r="O123" s="168" t="s">
        <v>4626</v>
      </c>
      <c r="P123" s="166">
        <v>7.5999999046325684</v>
      </c>
      <c r="Q123" s="167">
        <v>0.4</v>
      </c>
      <c r="R123" s="165">
        <v>205</v>
      </c>
      <c r="S123" s="165">
        <v>7</v>
      </c>
      <c r="T123" s="168" t="s">
        <v>4625</v>
      </c>
      <c r="U123" s="168" t="s">
        <v>4626</v>
      </c>
      <c r="V123" s="166">
        <v>11.600000381469727</v>
      </c>
      <c r="W123" s="167">
        <v>0.48</v>
      </c>
      <c r="X123" s="165">
        <v>182</v>
      </c>
      <c r="Y123" s="165">
        <v>30</v>
      </c>
      <c r="Z123" s="168" t="s">
        <v>3956</v>
      </c>
      <c r="AA123" s="168" t="s">
        <v>3957</v>
      </c>
      <c r="AB123" s="166">
        <v>6.1999998092651367</v>
      </c>
      <c r="AC123" s="167">
        <v>0.42</v>
      </c>
      <c r="AD123" s="165">
        <v>205</v>
      </c>
      <c r="AE123" s="165">
        <v>7</v>
      </c>
      <c r="AF123" s="168" t="s">
        <v>4625</v>
      </c>
      <c r="AG123" s="168" t="s">
        <v>4626</v>
      </c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</row>
    <row r="124" spans="1:184" x14ac:dyDescent="0.2">
      <c r="A124" s="154" t="str">
        <f t="shared" si="2"/>
        <v>2401</v>
      </c>
      <c r="B124" s="153" t="s">
        <v>2227</v>
      </c>
      <c r="C124" s="160">
        <v>55</v>
      </c>
      <c r="D124" s="161">
        <v>28.899999618530273</v>
      </c>
      <c r="E124" s="162">
        <v>0.44</v>
      </c>
      <c r="F124" s="160">
        <v>52</v>
      </c>
      <c r="G124" s="160">
        <v>3</v>
      </c>
      <c r="H124" s="163" t="s">
        <v>2559</v>
      </c>
      <c r="I124" s="163" t="s">
        <v>2560</v>
      </c>
      <c r="J124" s="161">
        <v>3</v>
      </c>
      <c r="K124" s="162">
        <v>0.38</v>
      </c>
      <c r="L124" s="160">
        <v>49</v>
      </c>
      <c r="M124" s="160">
        <v>6</v>
      </c>
      <c r="N124" s="163" t="s">
        <v>2563</v>
      </c>
      <c r="O124" s="163" t="s">
        <v>2564</v>
      </c>
      <c r="P124" s="161">
        <v>7.5999999046325684</v>
      </c>
      <c r="Q124" s="162">
        <v>0.4</v>
      </c>
      <c r="R124" s="160">
        <v>54</v>
      </c>
      <c r="S124" s="160">
        <v>1</v>
      </c>
      <c r="T124" s="163" t="s">
        <v>3942</v>
      </c>
      <c r="U124" s="163" t="s">
        <v>3943</v>
      </c>
      <c r="V124" s="161">
        <v>12.100000381469727</v>
      </c>
      <c r="W124" s="162">
        <v>0.51</v>
      </c>
      <c r="X124" s="160">
        <v>47</v>
      </c>
      <c r="Y124" s="160">
        <v>8</v>
      </c>
      <c r="Z124" s="163" t="s">
        <v>4601</v>
      </c>
      <c r="AA124" s="163" t="s">
        <v>4602</v>
      </c>
      <c r="AB124" s="161">
        <v>6.1999998092651367</v>
      </c>
      <c r="AC124" s="162">
        <v>0.41</v>
      </c>
      <c r="AD124" s="160">
        <v>52</v>
      </c>
      <c r="AE124" s="160">
        <v>3</v>
      </c>
      <c r="AF124" s="163" t="s">
        <v>2559</v>
      </c>
      <c r="AG124" s="163" t="s">
        <v>2560</v>
      </c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</row>
    <row r="125" spans="1:184" x14ac:dyDescent="0.2">
      <c r="A125" s="154" t="str">
        <f t="shared" si="2"/>
        <v>2441</v>
      </c>
      <c r="B125" s="164" t="s">
        <v>2230</v>
      </c>
      <c r="C125" s="165">
        <v>124</v>
      </c>
      <c r="D125" s="166">
        <v>32.900001525878906</v>
      </c>
      <c r="E125" s="167">
        <v>0.5</v>
      </c>
      <c r="F125" s="165">
        <v>110</v>
      </c>
      <c r="G125" s="165">
        <v>14</v>
      </c>
      <c r="H125" s="168" t="s">
        <v>3055</v>
      </c>
      <c r="I125" s="168" t="s">
        <v>3056</v>
      </c>
      <c r="J125" s="166">
        <v>3.4000000953674316</v>
      </c>
      <c r="K125" s="167">
        <v>0.43</v>
      </c>
      <c r="L125" s="165">
        <v>103</v>
      </c>
      <c r="M125" s="165">
        <v>21</v>
      </c>
      <c r="N125" s="168" t="s">
        <v>4731</v>
      </c>
      <c r="O125" s="168" t="s">
        <v>4732</v>
      </c>
      <c r="P125" s="166">
        <v>8.6000003814697266</v>
      </c>
      <c r="Q125" s="167">
        <v>0.45</v>
      </c>
      <c r="R125" s="165">
        <v>117</v>
      </c>
      <c r="S125" s="165">
        <v>7</v>
      </c>
      <c r="T125" s="168" t="s">
        <v>3012</v>
      </c>
      <c r="U125" s="168" t="s">
        <v>3013</v>
      </c>
      <c r="V125" s="166">
        <v>13.800000190734863</v>
      </c>
      <c r="W125" s="167">
        <v>0.57999999999999996</v>
      </c>
      <c r="X125" s="165">
        <v>87</v>
      </c>
      <c r="Y125" s="165">
        <v>37</v>
      </c>
      <c r="Z125" s="168" t="s">
        <v>4733</v>
      </c>
      <c r="AA125" s="168" t="s">
        <v>4734</v>
      </c>
      <c r="AB125" s="166">
        <v>7</v>
      </c>
      <c r="AC125" s="167">
        <v>0.47</v>
      </c>
      <c r="AD125" s="165">
        <v>111</v>
      </c>
      <c r="AE125" s="165">
        <v>13</v>
      </c>
      <c r="AF125" s="168" t="s">
        <v>4735</v>
      </c>
      <c r="AG125" s="168" t="s">
        <v>4736</v>
      </c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</row>
    <row r="126" spans="1:184" x14ac:dyDescent="0.2">
      <c r="A126" s="154" t="str">
        <f t="shared" si="2"/>
        <v>2501</v>
      </c>
      <c r="B126" s="153" t="s">
        <v>2239</v>
      </c>
      <c r="C126" s="160">
        <v>60</v>
      </c>
      <c r="D126" s="161">
        <v>24.100000381469727</v>
      </c>
      <c r="E126" s="162">
        <v>0.36</v>
      </c>
      <c r="F126" s="160">
        <v>60</v>
      </c>
      <c r="H126" s="163" t="s">
        <v>1529</v>
      </c>
      <c r="J126" s="161">
        <v>2.2000000476837158</v>
      </c>
      <c r="K126" s="162">
        <v>0.27</v>
      </c>
      <c r="L126" s="160">
        <v>60</v>
      </c>
      <c r="N126" s="163" t="s">
        <v>1529</v>
      </c>
      <c r="P126" s="161">
        <v>6.5</v>
      </c>
      <c r="Q126" s="162">
        <v>0.34</v>
      </c>
      <c r="R126" s="160">
        <v>60</v>
      </c>
      <c r="T126" s="163" t="s">
        <v>1529</v>
      </c>
      <c r="V126" s="161">
        <v>10.300000190734863</v>
      </c>
      <c r="W126" s="162">
        <v>0.43</v>
      </c>
      <c r="X126" s="160">
        <v>60</v>
      </c>
      <c r="Z126" s="163" t="s">
        <v>1529</v>
      </c>
      <c r="AB126" s="161">
        <v>5.1999998092651367</v>
      </c>
      <c r="AC126" s="162">
        <v>0.34</v>
      </c>
      <c r="AD126" s="160">
        <v>60</v>
      </c>
      <c r="AF126" s="163" t="s">
        <v>1529</v>
      </c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</row>
    <row r="127" spans="1:184" x14ac:dyDescent="0.2">
      <c r="A127" s="154" t="str">
        <f t="shared" si="2"/>
        <v>2511</v>
      </c>
      <c r="B127" s="164" t="s">
        <v>2242</v>
      </c>
      <c r="C127" s="165">
        <v>125</v>
      </c>
      <c r="D127" s="166">
        <v>26.899999618530273</v>
      </c>
      <c r="E127" s="167">
        <v>0.41</v>
      </c>
      <c r="F127" s="165">
        <v>120</v>
      </c>
      <c r="G127" s="165">
        <v>5</v>
      </c>
      <c r="H127" s="168" t="s">
        <v>2490</v>
      </c>
      <c r="I127" s="168" t="s">
        <v>2491</v>
      </c>
      <c r="J127" s="166">
        <v>2.5</v>
      </c>
      <c r="K127" s="167">
        <v>0.31</v>
      </c>
      <c r="L127" s="165">
        <v>121</v>
      </c>
      <c r="M127" s="165">
        <v>4</v>
      </c>
      <c r="N127" s="168" t="s">
        <v>3200</v>
      </c>
      <c r="O127" s="168" t="s">
        <v>3201</v>
      </c>
      <c r="P127" s="166">
        <v>7.5999999046325684</v>
      </c>
      <c r="Q127" s="167">
        <v>0.4</v>
      </c>
      <c r="R127" s="165">
        <v>123</v>
      </c>
      <c r="S127" s="165">
        <v>2</v>
      </c>
      <c r="T127" s="168" t="s">
        <v>3415</v>
      </c>
      <c r="U127" s="168" t="s">
        <v>3416</v>
      </c>
      <c r="V127" s="166">
        <v>10.800000190734863</v>
      </c>
      <c r="W127" s="167">
        <v>0.45</v>
      </c>
      <c r="X127" s="165">
        <v>111</v>
      </c>
      <c r="Y127" s="165">
        <v>14</v>
      </c>
      <c r="Z127" s="168" t="s">
        <v>4173</v>
      </c>
      <c r="AA127" s="168" t="s">
        <v>4174</v>
      </c>
      <c r="AB127" s="166">
        <v>6</v>
      </c>
      <c r="AC127" s="167">
        <v>0.4</v>
      </c>
      <c r="AD127" s="165">
        <v>114</v>
      </c>
      <c r="AE127" s="165">
        <v>11</v>
      </c>
      <c r="AF127" s="168" t="s">
        <v>4737</v>
      </c>
      <c r="AG127" s="168" t="s">
        <v>4738</v>
      </c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</row>
    <row r="128" spans="1:184" x14ac:dyDescent="0.2">
      <c r="A128" s="154" t="str">
        <f t="shared" si="2"/>
        <v>2521</v>
      </c>
      <c r="B128" s="153" t="s">
        <v>2247</v>
      </c>
      <c r="C128" s="160">
        <v>130</v>
      </c>
      <c r="D128" s="161">
        <v>32.900001525878906</v>
      </c>
      <c r="E128" s="162">
        <v>0.5</v>
      </c>
      <c r="F128" s="160">
        <v>118</v>
      </c>
      <c r="G128" s="160">
        <v>12</v>
      </c>
      <c r="H128" s="163" t="s">
        <v>3067</v>
      </c>
      <c r="I128" s="163" t="s">
        <v>3068</v>
      </c>
      <c r="J128" s="161">
        <v>3.4000000953674316</v>
      </c>
      <c r="K128" s="162">
        <v>0.43</v>
      </c>
      <c r="L128" s="160">
        <v>115</v>
      </c>
      <c r="M128" s="160">
        <v>15</v>
      </c>
      <c r="N128" s="163" t="s">
        <v>2654</v>
      </c>
      <c r="O128" s="163" t="s">
        <v>2655</v>
      </c>
      <c r="P128" s="161">
        <v>8.6999998092651367</v>
      </c>
      <c r="Q128" s="162">
        <v>0.46</v>
      </c>
      <c r="R128" s="160">
        <v>123</v>
      </c>
      <c r="S128" s="160">
        <v>7</v>
      </c>
      <c r="T128" s="163" t="s">
        <v>2603</v>
      </c>
      <c r="U128" s="163" t="s">
        <v>2604</v>
      </c>
      <c r="V128" s="161">
        <v>13.300000190734863</v>
      </c>
      <c r="W128" s="162">
        <v>0.55000000000000004</v>
      </c>
      <c r="X128" s="160">
        <v>92</v>
      </c>
      <c r="Y128" s="160">
        <v>38</v>
      </c>
      <c r="Z128" s="163" t="s">
        <v>4739</v>
      </c>
      <c r="AA128" s="163" t="s">
        <v>4740</v>
      </c>
      <c r="AB128" s="161">
        <v>7.4000000953674316</v>
      </c>
      <c r="AC128" s="162">
        <v>0.5</v>
      </c>
      <c r="AD128" s="160">
        <v>107</v>
      </c>
      <c r="AE128" s="160">
        <v>23</v>
      </c>
      <c r="AF128" s="163" t="s">
        <v>4741</v>
      </c>
      <c r="AG128" s="163" t="s">
        <v>4742</v>
      </c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</row>
    <row r="129" spans="1:184" x14ac:dyDescent="0.2">
      <c r="A129" s="154" t="str">
        <f t="shared" si="2"/>
        <v>2541</v>
      </c>
      <c r="B129" s="164" t="s">
        <v>2252</v>
      </c>
      <c r="C129" s="165">
        <v>119</v>
      </c>
      <c r="D129" s="166">
        <v>36.099998474121094</v>
      </c>
      <c r="E129" s="167">
        <v>0.55000000000000004</v>
      </c>
      <c r="F129" s="165">
        <v>98</v>
      </c>
      <c r="G129" s="165">
        <v>21</v>
      </c>
      <c r="H129" s="168" t="s">
        <v>3763</v>
      </c>
      <c r="I129" s="168" t="s">
        <v>3764</v>
      </c>
      <c r="J129" s="166">
        <v>3.5999999046325684</v>
      </c>
      <c r="K129" s="167">
        <v>0.45</v>
      </c>
      <c r="L129" s="165">
        <v>106</v>
      </c>
      <c r="M129" s="165">
        <v>13</v>
      </c>
      <c r="N129" s="168" t="s">
        <v>1573</v>
      </c>
      <c r="O129" s="168" t="s">
        <v>1574</v>
      </c>
      <c r="P129" s="166">
        <v>10.100000381469727</v>
      </c>
      <c r="Q129" s="167">
        <v>0.53</v>
      </c>
      <c r="R129" s="165">
        <v>103</v>
      </c>
      <c r="S129" s="165">
        <v>16</v>
      </c>
      <c r="T129" s="168" t="s">
        <v>3487</v>
      </c>
      <c r="U129" s="168" t="s">
        <v>3488</v>
      </c>
      <c r="V129" s="166">
        <v>14.100000381469727</v>
      </c>
      <c r="W129" s="167">
        <v>0.59</v>
      </c>
      <c r="X129" s="165">
        <v>81</v>
      </c>
      <c r="Y129" s="165">
        <v>38</v>
      </c>
      <c r="Z129" s="168" t="s">
        <v>4743</v>
      </c>
      <c r="AA129" s="168" t="s">
        <v>4744</v>
      </c>
      <c r="AB129" s="166">
        <v>8.3000001907348633</v>
      </c>
      <c r="AC129" s="167">
        <v>0.55000000000000004</v>
      </c>
      <c r="AD129" s="165">
        <v>87</v>
      </c>
      <c r="AE129" s="165">
        <v>32</v>
      </c>
      <c r="AF129" s="168" t="s">
        <v>4745</v>
      </c>
      <c r="AG129" s="168" t="s">
        <v>4746</v>
      </c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</row>
    <row r="130" spans="1:184" x14ac:dyDescent="0.2">
      <c r="A130" s="154" t="str">
        <f t="shared" si="2"/>
        <v>2581</v>
      </c>
      <c r="B130" s="153" t="s">
        <v>2261</v>
      </c>
      <c r="C130" s="160">
        <v>120</v>
      </c>
      <c r="D130" s="161">
        <v>27.5</v>
      </c>
      <c r="E130" s="162">
        <v>0.42</v>
      </c>
      <c r="F130" s="160">
        <v>117</v>
      </c>
      <c r="G130" s="160">
        <v>3</v>
      </c>
      <c r="H130" s="163" t="s">
        <v>2131</v>
      </c>
      <c r="I130" s="163" t="s">
        <v>2132</v>
      </c>
      <c r="J130" s="161">
        <v>2.5999999046325684</v>
      </c>
      <c r="K130" s="162">
        <v>0.33</v>
      </c>
      <c r="L130" s="160">
        <v>115</v>
      </c>
      <c r="M130" s="160">
        <v>5</v>
      </c>
      <c r="N130" s="163" t="s">
        <v>1753</v>
      </c>
      <c r="O130" s="163" t="s">
        <v>1754</v>
      </c>
      <c r="P130" s="161">
        <v>7.4000000953674316</v>
      </c>
      <c r="Q130" s="162">
        <v>0.39</v>
      </c>
      <c r="R130" s="160">
        <v>119</v>
      </c>
      <c r="S130" s="160">
        <v>1</v>
      </c>
      <c r="T130" s="163" t="s">
        <v>4747</v>
      </c>
      <c r="U130" s="163" t="s">
        <v>4748</v>
      </c>
      <c r="V130" s="161">
        <v>11.399999618530273</v>
      </c>
      <c r="W130" s="162">
        <v>0.48</v>
      </c>
      <c r="X130" s="160">
        <v>107</v>
      </c>
      <c r="Y130" s="160">
        <v>13</v>
      </c>
      <c r="Z130" s="163" t="s">
        <v>2039</v>
      </c>
      <c r="AA130" s="163" t="s">
        <v>2040</v>
      </c>
      <c r="AB130" s="161">
        <v>6.0999999046325684</v>
      </c>
      <c r="AC130" s="162">
        <v>0.4</v>
      </c>
      <c r="AD130" s="160">
        <v>116</v>
      </c>
      <c r="AE130" s="160">
        <v>4</v>
      </c>
      <c r="AF130" s="163" t="s">
        <v>1718</v>
      </c>
      <c r="AG130" s="163" t="s">
        <v>1719</v>
      </c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</row>
    <row r="131" spans="1:184" x14ac:dyDescent="0.2">
      <c r="A131" s="154" t="str">
        <f t="shared" si="2"/>
        <v>2641</v>
      </c>
      <c r="B131" s="164" t="s">
        <v>2264</v>
      </c>
      <c r="C131" s="165">
        <v>66</v>
      </c>
      <c r="D131" s="166">
        <v>33.700000762939453</v>
      </c>
      <c r="E131" s="167">
        <v>0.51</v>
      </c>
      <c r="F131" s="165">
        <v>60</v>
      </c>
      <c r="G131" s="165">
        <v>6</v>
      </c>
      <c r="H131" s="168" t="s">
        <v>1649</v>
      </c>
      <c r="I131" s="168" t="s">
        <v>1650</v>
      </c>
      <c r="J131" s="166">
        <v>3.2999999523162842</v>
      </c>
      <c r="K131" s="167">
        <v>0.41</v>
      </c>
      <c r="L131" s="165">
        <v>62</v>
      </c>
      <c r="M131" s="165">
        <v>4</v>
      </c>
      <c r="N131" s="168" t="s">
        <v>2761</v>
      </c>
      <c r="O131" s="168" t="s">
        <v>2762</v>
      </c>
      <c r="P131" s="166">
        <v>8.8000001907348633</v>
      </c>
      <c r="Q131" s="167">
        <v>0.46</v>
      </c>
      <c r="R131" s="165">
        <v>64</v>
      </c>
      <c r="S131" s="165">
        <v>2</v>
      </c>
      <c r="T131" s="168" t="s">
        <v>3248</v>
      </c>
      <c r="U131" s="168" t="s">
        <v>3249</v>
      </c>
      <c r="V131" s="166">
        <v>13.699999809265137</v>
      </c>
      <c r="W131" s="167">
        <v>0.56999999999999995</v>
      </c>
      <c r="X131" s="165">
        <v>48</v>
      </c>
      <c r="Y131" s="165">
        <v>18</v>
      </c>
      <c r="Z131" s="168" t="s">
        <v>3607</v>
      </c>
      <c r="AA131" s="168" t="s">
        <v>3608</v>
      </c>
      <c r="AB131" s="166">
        <v>7.8000001907348633</v>
      </c>
      <c r="AC131" s="167">
        <v>0.52</v>
      </c>
      <c r="AD131" s="165">
        <v>52</v>
      </c>
      <c r="AE131" s="165">
        <v>14</v>
      </c>
      <c r="AF131" s="168" t="s">
        <v>4289</v>
      </c>
      <c r="AG131" s="168" t="s">
        <v>4290</v>
      </c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</row>
    <row r="132" spans="1:184" x14ac:dyDescent="0.2">
      <c r="A132" s="154" t="str">
        <f t="shared" si="2"/>
        <v>2651</v>
      </c>
      <c r="B132" s="153" t="s">
        <v>2275</v>
      </c>
      <c r="C132" s="160">
        <v>110</v>
      </c>
      <c r="D132" s="161">
        <v>32.099998474121094</v>
      </c>
      <c r="E132" s="162">
        <v>0.49</v>
      </c>
      <c r="F132" s="160">
        <v>93</v>
      </c>
      <c r="G132" s="160">
        <v>17</v>
      </c>
      <c r="H132" s="163" t="s">
        <v>2334</v>
      </c>
      <c r="I132" s="163" t="s">
        <v>2335</v>
      </c>
      <c r="J132" s="161">
        <v>3.0999999046325684</v>
      </c>
      <c r="K132" s="162">
        <v>0.39</v>
      </c>
      <c r="L132" s="160">
        <v>93</v>
      </c>
      <c r="M132" s="160">
        <v>17</v>
      </c>
      <c r="N132" s="163" t="s">
        <v>2334</v>
      </c>
      <c r="O132" s="163" t="s">
        <v>2335</v>
      </c>
      <c r="P132" s="161">
        <v>8.8999996185302734</v>
      </c>
      <c r="Q132" s="162">
        <v>0.47</v>
      </c>
      <c r="R132" s="160">
        <v>99</v>
      </c>
      <c r="S132" s="160">
        <v>11</v>
      </c>
      <c r="T132" s="163" t="s">
        <v>1739</v>
      </c>
      <c r="U132" s="163" t="s">
        <v>1740</v>
      </c>
      <c r="V132" s="161">
        <v>13.399999618530273</v>
      </c>
      <c r="W132" s="162">
        <v>0.56000000000000005</v>
      </c>
      <c r="X132" s="160">
        <v>78</v>
      </c>
      <c r="Y132" s="160">
        <v>32</v>
      </c>
      <c r="Z132" s="163" t="s">
        <v>4749</v>
      </c>
      <c r="AA132" s="163" t="s">
        <v>4750</v>
      </c>
      <c r="AB132" s="161">
        <v>6.8000001907348633</v>
      </c>
      <c r="AC132" s="162">
        <v>0.45</v>
      </c>
      <c r="AD132" s="160">
        <v>100</v>
      </c>
      <c r="AE132" s="160">
        <v>10</v>
      </c>
      <c r="AF132" s="163" t="s">
        <v>1649</v>
      </c>
      <c r="AG132" s="163" t="s">
        <v>1650</v>
      </c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</row>
    <row r="133" spans="1:184" x14ac:dyDescent="0.2">
      <c r="A133" s="154" t="str">
        <f t="shared" si="2"/>
        <v>2661</v>
      </c>
      <c r="B133" s="164" t="s">
        <v>2282</v>
      </c>
      <c r="C133" s="165">
        <v>186</v>
      </c>
      <c r="D133" s="166">
        <v>27</v>
      </c>
      <c r="E133" s="167">
        <v>0.41</v>
      </c>
      <c r="F133" s="165">
        <v>182</v>
      </c>
      <c r="G133" s="165">
        <v>4</v>
      </c>
      <c r="H133" s="168" t="s">
        <v>2599</v>
      </c>
      <c r="I133" s="168" t="s">
        <v>2600</v>
      </c>
      <c r="J133" s="166">
        <v>2.5999999046325684</v>
      </c>
      <c r="K133" s="167">
        <v>0.33</v>
      </c>
      <c r="L133" s="165">
        <v>178</v>
      </c>
      <c r="M133" s="165">
        <v>8</v>
      </c>
      <c r="N133" s="168" t="s">
        <v>2933</v>
      </c>
      <c r="O133" s="168" t="s">
        <v>2934</v>
      </c>
      <c r="P133" s="166">
        <v>7.5999999046325684</v>
      </c>
      <c r="Q133" s="167">
        <v>0.4</v>
      </c>
      <c r="R133" s="165">
        <v>182</v>
      </c>
      <c r="S133" s="165">
        <v>4</v>
      </c>
      <c r="T133" s="168" t="s">
        <v>2599</v>
      </c>
      <c r="U133" s="168" t="s">
        <v>2600</v>
      </c>
      <c r="V133" s="166">
        <v>10.699999809265137</v>
      </c>
      <c r="W133" s="167">
        <v>0.45</v>
      </c>
      <c r="X133" s="165">
        <v>168</v>
      </c>
      <c r="Y133" s="165">
        <v>18</v>
      </c>
      <c r="Z133" s="168" t="s">
        <v>3892</v>
      </c>
      <c r="AA133" s="168" t="s">
        <v>3893</v>
      </c>
      <c r="AB133" s="166">
        <v>6</v>
      </c>
      <c r="AC133" s="167">
        <v>0.4</v>
      </c>
      <c r="AD133" s="165">
        <v>174</v>
      </c>
      <c r="AE133" s="165">
        <v>12</v>
      </c>
      <c r="AF133" s="168" t="s">
        <v>2601</v>
      </c>
      <c r="AG133" s="168" t="s">
        <v>2602</v>
      </c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</row>
    <row r="134" spans="1:184" x14ac:dyDescent="0.2">
      <c r="A134" s="154" t="str">
        <f t="shared" si="2"/>
        <v>2701</v>
      </c>
      <c r="B134" s="153" t="s">
        <v>2289</v>
      </c>
      <c r="C134" s="160">
        <v>106</v>
      </c>
      <c r="D134" s="161">
        <v>32.299999237060547</v>
      </c>
      <c r="E134" s="162">
        <v>0.49</v>
      </c>
      <c r="F134" s="160">
        <v>93</v>
      </c>
      <c r="G134" s="160">
        <v>13</v>
      </c>
      <c r="H134" s="163" t="s">
        <v>4751</v>
      </c>
      <c r="I134" s="163" t="s">
        <v>4752</v>
      </c>
      <c r="J134" s="161">
        <v>3.0999999046325684</v>
      </c>
      <c r="K134" s="162">
        <v>0.39</v>
      </c>
      <c r="L134" s="160">
        <v>94</v>
      </c>
      <c r="M134" s="160">
        <v>12</v>
      </c>
      <c r="N134" s="163" t="s">
        <v>3954</v>
      </c>
      <c r="O134" s="163" t="s">
        <v>3955</v>
      </c>
      <c r="P134" s="161">
        <v>8.8000001907348633</v>
      </c>
      <c r="Q134" s="162">
        <v>0.46</v>
      </c>
      <c r="R134" s="160">
        <v>99</v>
      </c>
      <c r="S134" s="160">
        <v>7</v>
      </c>
      <c r="T134" s="163" t="s">
        <v>3204</v>
      </c>
      <c r="U134" s="163" t="s">
        <v>3205</v>
      </c>
      <c r="V134" s="161">
        <v>13.399999618530273</v>
      </c>
      <c r="W134" s="162">
        <v>0.56000000000000005</v>
      </c>
      <c r="X134" s="160">
        <v>76</v>
      </c>
      <c r="Y134" s="160">
        <v>30</v>
      </c>
      <c r="Z134" s="163" t="s">
        <v>4753</v>
      </c>
      <c r="AA134" s="163" t="s">
        <v>4754</v>
      </c>
      <c r="AB134" s="161">
        <v>7</v>
      </c>
      <c r="AC134" s="162">
        <v>0.47</v>
      </c>
      <c r="AD134" s="160">
        <v>91</v>
      </c>
      <c r="AE134" s="160">
        <v>15</v>
      </c>
      <c r="AF134" s="163" t="s">
        <v>3956</v>
      </c>
      <c r="AG134" s="163" t="s">
        <v>3957</v>
      </c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</row>
    <row r="135" spans="1:184" x14ac:dyDescent="0.2">
      <c r="A135" s="154" t="str">
        <f t="shared" si="2"/>
        <v>2741</v>
      </c>
      <c r="B135" s="164" t="s">
        <v>2294</v>
      </c>
      <c r="C135" s="165">
        <v>168</v>
      </c>
      <c r="D135" s="166">
        <v>34</v>
      </c>
      <c r="E135" s="167">
        <v>0.51</v>
      </c>
      <c r="F135" s="165">
        <v>134</v>
      </c>
      <c r="G135" s="165">
        <v>34</v>
      </c>
      <c r="H135" s="168" t="s">
        <v>4755</v>
      </c>
      <c r="I135" s="168" t="s">
        <v>4756</v>
      </c>
      <c r="J135" s="166">
        <v>3.4000000953674316</v>
      </c>
      <c r="K135" s="167">
        <v>0.42</v>
      </c>
      <c r="L135" s="165">
        <v>143</v>
      </c>
      <c r="M135" s="165">
        <v>25</v>
      </c>
      <c r="N135" s="168" t="s">
        <v>4757</v>
      </c>
      <c r="O135" s="168" t="s">
        <v>4758</v>
      </c>
      <c r="P135" s="166">
        <v>9.3999996185302734</v>
      </c>
      <c r="Q135" s="167">
        <v>0.49</v>
      </c>
      <c r="R135" s="165">
        <v>146</v>
      </c>
      <c r="S135" s="165">
        <v>22</v>
      </c>
      <c r="T135" s="168" t="s">
        <v>2071</v>
      </c>
      <c r="U135" s="168" t="s">
        <v>2072</v>
      </c>
      <c r="V135" s="166">
        <v>13.600000381469727</v>
      </c>
      <c r="W135" s="167">
        <v>0.56999999999999995</v>
      </c>
      <c r="X135" s="165">
        <v>120</v>
      </c>
      <c r="Y135" s="165">
        <v>48</v>
      </c>
      <c r="Z135" s="168" t="s">
        <v>2280</v>
      </c>
      <c r="AA135" s="168" t="s">
        <v>2281</v>
      </c>
      <c r="AB135" s="166">
        <v>7.5999999046325684</v>
      </c>
      <c r="AC135" s="167">
        <v>0.51</v>
      </c>
      <c r="AD135" s="165">
        <v>130</v>
      </c>
      <c r="AE135" s="165">
        <v>38</v>
      </c>
      <c r="AF135" s="168" t="s">
        <v>2073</v>
      </c>
      <c r="AG135" s="168" t="s">
        <v>2074</v>
      </c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</row>
    <row r="136" spans="1:184" x14ac:dyDescent="0.2">
      <c r="A136" s="154" t="str">
        <f t="shared" si="2"/>
        <v>2781</v>
      </c>
      <c r="B136" s="153" t="s">
        <v>2305</v>
      </c>
      <c r="C136" s="160">
        <v>144</v>
      </c>
      <c r="D136" s="161">
        <v>30.600000381469727</v>
      </c>
      <c r="E136" s="162">
        <v>0.46</v>
      </c>
      <c r="F136" s="160">
        <v>137</v>
      </c>
      <c r="G136" s="160">
        <v>7</v>
      </c>
      <c r="H136" s="163" t="s">
        <v>1638</v>
      </c>
      <c r="I136" s="163" t="s">
        <v>1639</v>
      </c>
      <c r="J136" s="161">
        <v>3</v>
      </c>
      <c r="K136" s="162">
        <v>0.38</v>
      </c>
      <c r="L136" s="160">
        <v>134</v>
      </c>
      <c r="M136" s="160">
        <v>10</v>
      </c>
      <c r="N136" s="163" t="s">
        <v>1640</v>
      </c>
      <c r="O136" s="163" t="s">
        <v>1641</v>
      </c>
      <c r="P136" s="161">
        <v>8</v>
      </c>
      <c r="Q136" s="162">
        <v>0.42</v>
      </c>
      <c r="R136" s="160">
        <v>139</v>
      </c>
      <c r="S136" s="160">
        <v>5</v>
      </c>
      <c r="T136" s="163" t="s">
        <v>1644</v>
      </c>
      <c r="U136" s="163" t="s">
        <v>1645</v>
      </c>
      <c r="V136" s="161">
        <v>12.800000190734863</v>
      </c>
      <c r="W136" s="162">
        <v>0.53</v>
      </c>
      <c r="X136" s="160">
        <v>118</v>
      </c>
      <c r="Y136" s="160">
        <v>26</v>
      </c>
      <c r="Z136" s="163" t="s">
        <v>4759</v>
      </c>
      <c r="AA136" s="163" t="s">
        <v>4760</v>
      </c>
      <c r="AB136" s="161">
        <v>6.8000001907348633</v>
      </c>
      <c r="AC136" s="162">
        <v>0.45</v>
      </c>
      <c r="AD136" s="160">
        <v>131</v>
      </c>
      <c r="AE136" s="160">
        <v>13</v>
      </c>
      <c r="AF136" s="163" t="s">
        <v>4653</v>
      </c>
      <c r="AG136" s="163" t="s">
        <v>4654</v>
      </c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</row>
    <row r="137" spans="1:184" x14ac:dyDescent="0.2">
      <c r="A137" s="154" t="str">
        <f t="shared" si="2"/>
        <v>2801</v>
      </c>
      <c r="B137" s="164" t="s">
        <v>2314</v>
      </c>
      <c r="C137" s="165">
        <v>57</v>
      </c>
      <c r="D137" s="166">
        <v>27</v>
      </c>
      <c r="E137" s="167">
        <v>0.41</v>
      </c>
      <c r="F137" s="165">
        <v>53</v>
      </c>
      <c r="G137" s="165">
        <v>4</v>
      </c>
      <c r="H137" s="168" t="s">
        <v>2458</v>
      </c>
      <c r="I137" s="168" t="s">
        <v>2459</v>
      </c>
      <c r="J137" s="166">
        <v>2.7999999523162842</v>
      </c>
      <c r="K137" s="167">
        <v>0.35</v>
      </c>
      <c r="L137" s="165">
        <v>55</v>
      </c>
      <c r="M137" s="165">
        <v>2</v>
      </c>
      <c r="N137" s="168" t="s">
        <v>2414</v>
      </c>
      <c r="O137" s="168" t="s">
        <v>2415</v>
      </c>
      <c r="P137" s="166">
        <v>7.5</v>
      </c>
      <c r="Q137" s="167">
        <v>0.39</v>
      </c>
      <c r="R137" s="165">
        <v>54</v>
      </c>
      <c r="S137" s="165">
        <v>3</v>
      </c>
      <c r="T137" s="168" t="s">
        <v>2402</v>
      </c>
      <c r="U137" s="168" t="s">
        <v>2403</v>
      </c>
      <c r="V137" s="166">
        <v>10.699999809265137</v>
      </c>
      <c r="W137" s="167">
        <v>0.44</v>
      </c>
      <c r="X137" s="165">
        <v>51</v>
      </c>
      <c r="Y137" s="165">
        <v>6</v>
      </c>
      <c r="Z137" s="168" t="s">
        <v>1791</v>
      </c>
      <c r="AA137" s="168" t="s">
        <v>1792</v>
      </c>
      <c r="AB137" s="166">
        <v>6.0999999046325684</v>
      </c>
      <c r="AC137" s="167">
        <v>0.41</v>
      </c>
      <c r="AD137" s="165">
        <v>55</v>
      </c>
      <c r="AE137" s="165">
        <v>2</v>
      </c>
      <c r="AF137" s="168" t="s">
        <v>2414</v>
      </c>
      <c r="AG137" s="168" t="s">
        <v>2415</v>
      </c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</row>
    <row r="138" spans="1:184" x14ac:dyDescent="0.2">
      <c r="A138" s="154" t="str">
        <f t="shared" si="2"/>
        <v>2821</v>
      </c>
      <c r="B138" s="153" t="s">
        <v>2317</v>
      </c>
      <c r="C138" s="160">
        <v>62</v>
      </c>
      <c r="D138" s="161">
        <v>27.399999618530273</v>
      </c>
      <c r="E138" s="162">
        <v>0.42</v>
      </c>
      <c r="F138" s="160">
        <v>62</v>
      </c>
      <c r="H138" s="163" t="s">
        <v>1529</v>
      </c>
      <c r="J138" s="161">
        <v>2.4000000953674316</v>
      </c>
      <c r="K138" s="162">
        <v>0.3</v>
      </c>
      <c r="L138" s="160">
        <v>61</v>
      </c>
      <c r="M138" s="160">
        <v>1</v>
      </c>
      <c r="N138" s="163" t="s">
        <v>2164</v>
      </c>
      <c r="O138" s="163" t="s">
        <v>2165</v>
      </c>
      <c r="P138" s="161">
        <v>7.6999998092651367</v>
      </c>
      <c r="Q138" s="162">
        <v>0.4</v>
      </c>
      <c r="R138" s="160">
        <v>60</v>
      </c>
      <c r="S138" s="160">
        <v>2</v>
      </c>
      <c r="T138" s="163" t="s">
        <v>1998</v>
      </c>
      <c r="U138" s="163" t="s">
        <v>1999</v>
      </c>
      <c r="V138" s="161">
        <v>11.699999809265137</v>
      </c>
      <c r="W138" s="162">
        <v>0.49</v>
      </c>
      <c r="X138" s="160">
        <v>57</v>
      </c>
      <c r="Y138" s="160">
        <v>5</v>
      </c>
      <c r="Z138" s="163" t="s">
        <v>3896</v>
      </c>
      <c r="AA138" s="163" t="s">
        <v>3897</v>
      </c>
      <c r="AB138" s="161">
        <v>5.5999999046325684</v>
      </c>
      <c r="AC138" s="162">
        <v>0.38</v>
      </c>
      <c r="AD138" s="160">
        <v>60</v>
      </c>
      <c r="AE138" s="160">
        <v>2</v>
      </c>
      <c r="AF138" s="163" t="s">
        <v>1998</v>
      </c>
      <c r="AG138" s="163" t="s">
        <v>1999</v>
      </c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</row>
    <row r="139" spans="1:184" x14ac:dyDescent="0.2">
      <c r="A139" s="154" t="str">
        <f t="shared" si="2"/>
        <v>2881</v>
      </c>
      <c r="B139" s="164" t="s">
        <v>2320</v>
      </c>
      <c r="C139" s="165">
        <v>94</v>
      </c>
      <c r="D139" s="166">
        <v>33</v>
      </c>
      <c r="E139" s="167">
        <v>0.5</v>
      </c>
      <c r="F139" s="165">
        <v>83</v>
      </c>
      <c r="G139" s="165">
        <v>11</v>
      </c>
      <c r="H139" s="168" t="s">
        <v>2267</v>
      </c>
      <c r="I139" s="168" t="s">
        <v>2268</v>
      </c>
      <c r="J139" s="166">
        <v>2.9000000953674316</v>
      </c>
      <c r="K139" s="167">
        <v>0.37</v>
      </c>
      <c r="L139" s="165">
        <v>87</v>
      </c>
      <c r="M139" s="165">
        <v>7</v>
      </c>
      <c r="N139" s="168" t="s">
        <v>2271</v>
      </c>
      <c r="O139" s="168" t="s">
        <v>2272</v>
      </c>
      <c r="P139" s="166">
        <v>9.5</v>
      </c>
      <c r="Q139" s="167">
        <v>0.5</v>
      </c>
      <c r="R139" s="165">
        <v>81</v>
      </c>
      <c r="S139" s="165">
        <v>13</v>
      </c>
      <c r="T139" s="168" t="s">
        <v>3519</v>
      </c>
      <c r="U139" s="168" t="s">
        <v>3520</v>
      </c>
      <c r="V139" s="166">
        <v>13.199999809265137</v>
      </c>
      <c r="W139" s="167">
        <v>0.55000000000000004</v>
      </c>
      <c r="X139" s="165">
        <v>68</v>
      </c>
      <c r="Y139" s="165">
        <v>26</v>
      </c>
      <c r="Z139" s="168" t="s">
        <v>4669</v>
      </c>
      <c r="AA139" s="168" t="s">
        <v>4670</v>
      </c>
      <c r="AB139" s="166">
        <v>7.4000000953674316</v>
      </c>
      <c r="AC139" s="167">
        <v>0.5</v>
      </c>
      <c r="AD139" s="165">
        <v>81</v>
      </c>
      <c r="AE139" s="165">
        <v>13</v>
      </c>
      <c r="AF139" s="168" t="s">
        <v>3519</v>
      </c>
      <c r="AG139" s="168" t="s">
        <v>3520</v>
      </c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</row>
    <row r="140" spans="1:184" x14ac:dyDescent="0.2">
      <c r="A140" s="154" t="str">
        <f t="shared" si="2"/>
        <v>2891</v>
      </c>
      <c r="B140" s="153" t="s">
        <v>2329</v>
      </c>
      <c r="C140" s="160">
        <v>112</v>
      </c>
      <c r="D140" s="161">
        <v>33.400001525878906</v>
      </c>
      <c r="E140" s="162">
        <v>0.51</v>
      </c>
      <c r="F140" s="160">
        <v>101</v>
      </c>
      <c r="G140" s="160">
        <v>11</v>
      </c>
      <c r="H140" s="163" t="s">
        <v>3854</v>
      </c>
      <c r="I140" s="163" t="s">
        <v>3855</v>
      </c>
      <c r="J140" s="161">
        <v>3.2999999523162842</v>
      </c>
      <c r="K140" s="162">
        <v>0.41</v>
      </c>
      <c r="L140" s="160">
        <v>103</v>
      </c>
      <c r="M140" s="160">
        <v>9</v>
      </c>
      <c r="N140" s="163" t="s">
        <v>3856</v>
      </c>
      <c r="O140" s="163" t="s">
        <v>3857</v>
      </c>
      <c r="P140" s="161">
        <v>8.8000001907348633</v>
      </c>
      <c r="Q140" s="162">
        <v>0.46</v>
      </c>
      <c r="R140" s="160">
        <v>100</v>
      </c>
      <c r="S140" s="160">
        <v>12</v>
      </c>
      <c r="T140" s="163" t="s">
        <v>2896</v>
      </c>
      <c r="U140" s="163" t="s">
        <v>2897</v>
      </c>
      <c r="V140" s="161">
        <v>13.800000190734863</v>
      </c>
      <c r="W140" s="162">
        <v>0.57999999999999996</v>
      </c>
      <c r="X140" s="160">
        <v>79</v>
      </c>
      <c r="Y140" s="160">
        <v>33</v>
      </c>
      <c r="Z140" s="163" t="s">
        <v>4761</v>
      </c>
      <c r="AA140" s="163" t="s">
        <v>4762</v>
      </c>
      <c r="AB140" s="161">
        <v>7.4000000953674316</v>
      </c>
      <c r="AC140" s="162">
        <v>0.5</v>
      </c>
      <c r="AD140" s="160">
        <v>93</v>
      </c>
      <c r="AE140" s="160">
        <v>19</v>
      </c>
      <c r="AF140" s="163" t="s">
        <v>4763</v>
      </c>
      <c r="AG140" s="163" t="s">
        <v>4764</v>
      </c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</row>
    <row r="141" spans="1:184" x14ac:dyDescent="0.2">
      <c r="A141" s="154" t="str">
        <f t="shared" si="2"/>
        <v>2901</v>
      </c>
      <c r="B141" s="164" t="s">
        <v>2336</v>
      </c>
      <c r="C141" s="165">
        <v>116</v>
      </c>
      <c r="D141" s="166">
        <v>25.299999237060547</v>
      </c>
      <c r="E141" s="167">
        <v>0.38</v>
      </c>
      <c r="F141" s="165">
        <v>114</v>
      </c>
      <c r="G141" s="165">
        <v>2</v>
      </c>
      <c r="H141" s="168" t="s">
        <v>2592</v>
      </c>
      <c r="I141" s="168" t="s">
        <v>2593</v>
      </c>
      <c r="J141" s="166">
        <v>2.2999999523162842</v>
      </c>
      <c r="K141" s="167">
        <v>0.28999999999999998</v>
      </c>
      <c r="L141" s="165">
        <v>114</v>
      </c>
      <c r="M141" s="165">
        <v>2</v>
      </c>
      <c r="N141" s="168" t="s">
        <v>2592</v>
      </c>
      <c r="O141" s="168" t="s">
        <v>2593</v>
      </c>
      <c r="P141" s="166">
        <v>7</v>
      </c>
      <c r="Q141" s="167">
        <v>0.37</v>
      </c>
      <c r="R141" s="165">
        <v>115</v>
      </c>
      <c r="S141" s="165">
        <v>1</v>
      </c>
      <c r="T141" s="168" t="s">
        <v>4765</v>
      </c>
      <c r="U141" s="168" t="s">
        <v>4766</v>
      </c>
      <c r="V141" s="166">
        <v>10.399999618530273</v>
      </c>
      <c r="W141" s="167">
        <v>0.43</v>
      </c>
      <c r="X141" s="165">
        <v>109</v>
      </c>
      <c r="Y141" s="165">
        <v>7</v>
      </c>
      <c r="Z141" s="168" t="s">
        <v>4374</v>
      </c>
      <c r="AA141" s="168" t="s">
        <v>4375</v>
      </c>
      <c r="AB141" s="166">
        <v>5.5</v>
      </c>
      <c r="AC141" s="167">
        <v>0.37</v>
      </c>
      <c r="AD141" s="165">
        <v>114</v>
      </c>
      <c r="AE141" s="165">
        <v>2</v>
      </c>
      <c r="AF141" s="168" t="s">
        <v>2592</v>
      </c>
      <c r="AG141" s="168" t="s">
        <v>2593</v>
      </c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</row>
    <row r="142" spans="1:184" x14ac:dyDescent="0.2">
      <c r="A142" s="154" t="str">
        <f t="shared" si="2"/>
        <v>2911</v>
      </c>
      <c r="B142" s="153" t="s">
        <v>2343</v>
      </c>
      <c r="C142" s="160">
        <v>100</v>
      </c>
      <c r="D142" s="161">
        <v>27.899999618530273</v>
      </c>
      <c r="E142" s="162">
        <v>0.42</v>
      </c>
      <c r="F142" s="160">
        <v>96</v>
      </c>
      <c r="G142" s="160">
        <v>4</v>
      </c>
      <c r="H142" s="163" t="s">
        <v>2490</v>
      </c>
      <c r="I142" s="163" t="s">
        <v>2491</v>
      </c>
      <c r="J142" s="161">
        <v>2.4000000953674316</v>
      </c>
      <c r="K142" s="162">
        <v>0.31</v>
      </c>
      <c r="L142" s="160">
        <v>98</v>
      </c>
      <c r="M142" s="160">
        <v>2</v>
      </c>
      <c r="N142" s="163" t="s">
        <v>2488</v>
      </c>
      <c r="O142" s="163" t="s">
        <v>2489</v>
      </c>
      <c r="P142" s="161">
        <v>7.5</v>
      </c>
      <c r="Q142" s="162">
        <v>0.4</v>
      </c>
      <c r="R142" s="160">
        <v>99</v>
      </c>
      <c r="S142" s="160">
        <v>1</v>
      </c>
      <c r="T142" s="163" t="s">
        <v>3144</v>
      </c>
      <c r="U142" s="163" t="s">
        <v>3145</v>
      </c>
      <c r="V142" s="161">
        <v>11.600000381469727</v>
      </c>
      <c r="W142" s="162">
        <v>0.48</v>
      </c>
      <c r="X142" s="160">
        <v>87</v>
      </c>
      <c r="Y142" s="160">
        <v>13</v>
      </c>
      <c r="Z142" s="163" t="s">
        <v>4767</v>
      </c>
      <c r="AA142" s="163" t="s">
        <v>4768</v>
      </c>
      <c r="AB142" s="161">
        <v>6.3000001907348633</v>
      </c>
      <c r="AC142" s="162">
        <v>0.42</v>
      </c>
      <c r="AD142" s="160">
        <v>90</v>
      </c>
      <c r="AE142" s="160">
        <v>10</v>
      </c>
      <c r="AF142" s="163" t="s">
        <v>1739</v>
      </c>
      <c r="AG142" s="163" t="s">
        <v>1740</v>
      </c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</row>
    <row r="143" spans="1:184" x14ac:dyDescent="0.2">
      <c r="A143" s="154" t="str">
        <f t="shared" ref="A143:A206" si="3">IFERROR(LEFT(B143,4),"")</f>
        <v>2941</v>
      </c>
      <c r="B143" s="164" t="s">
        <v>2350</v>
      </c>
      <c r="C143" s="165">
        <v>105</v>
      </c>
      <c r="D143" s="166">
        <v>26.799999237060547</v>
      </c>
      <c r="E143" s="167">
        <v>0.41</v>
      </c>
      <c r="F143" s="165">
        <v>102</v>
      </c>
      <c r="G143" s="165">
        <v>3</v>
      </c>
      <c r="H143" s="168" t="s">
        <v>2100</v>
      </c>
      <c r="I143" s="168" t="s">
        <v>2101</v>
      </c>
      <c r="J143" s="166">
        <v>2.5</v>
      </c>
      <c r="K143" s="167">
        <v>0.32</v>
      </c>
      <c r="L143" s="165">
        <v>100</v>
      </c>
      <c r="M143" s="165">
        <v>5</v>
      </c>
      <c r="N143" s="168" t="s">
        <v>1532</v>
      </c>
      <c r="O143" s="168" t="s">
        <v>1533</v>
      </c>
      <c r="P143" s="166">
        <v>7.0999999046325684</v>
      </c>
      <c r="Q143" s="167">
        <v>0.37</v>
      </c>
      <c r="R143" s="165">
        <v>105</v>
      </c>
      <c r="T143" s="168" t="s">
        <v>1529</v>
      </c>
      <c r="V143" s="166">
        <v>11.199999809265137</v>
      </c>
      <c r="W143" s="167">
        <v>0.47</v>
      </c>
      <c r="X143" s="165">
        <v>97</v>
      </c>
      <c r="Y143" s="165">
        <v>8</v>
      </c>
      <c r="Z143" s="168" t="s">
        <v>4769</v>
      </c>
      <c r="AA143" s="168" t="s">
        <v>4770</v>
      </c>
      <c r="AB143" s="166">
        <v>6</v>
      </c>
      <c r="AC143" s="167">
        <v>0.4</v>
      </c>
      <c r="AD143" s="165">
        <v>102</v>
      </c>
      <c r="AE143" s="165">
        <v>3</v>
      </c>
      <c r="AF143" s="168" t="s">
        <v>2100</v>
      </c>
      <c r="AG143" s="168" t="s">
        <v>2101</v>
      </c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</row>
    <row r="144" spans="1:184" x14ac:dyDescent="0.2">
      <c r="A144" s="154" t="str">
        <f t="shared" si="3"/>
        <v>2981</v>
      </c>
      <c r="B144" s="153" t="s">
        <v>2351</v>
      </c>
      <c r="C144" s="160">
        <v>50</v>
      </c>
      <c r="D144" s="161">
        <v>26.600000381469727</v>
      </c>
      <c r="E144" s="162">
        <v>0.4</v>
      </c>
      <c r="F144" s="160">
        <v>49</v>
      </c>
      <c r="G144" s="160">
        <v>1</v>
      </c>
      <c r="H144" s="163" t="s">
        <v>2488</v>
      </c>
      <c r="I144" s="163" t="s">
        <v>2489</v>
      </c>
      <c r="J144" s="161">
        <v>2.2999999523162842</v>
      </c>
      <c r="K144" s="162">
        <v>0.3</v>
      </c>
      <c r="L144" s="160">
        <v>48</v>
      </c>
      <c r="M144" s="160">
        <v>2</v>
      </c>
      <c r="N144" s="163" t="s">
        <v>2490</v>
      </c>
      <c r="O144" s="163" t="s">
        <v>2491</v>
      </c>
      <c r="P144" s="161">
        <v>7.1999998092651367</v>
      </c>
      <c r="Q144" s="162">
        <v>0.38</v>
      </c>
      <c r="R144" s="160">
        <v>49</v>
      </c>
      <c r="S144" s="160">
        <v>1</v>
      </c>
      <c r="T144" s="163" t="s">
        <v>2488</v>
      </c>
      <c r="U144" s="163" t="s">
        <v>2489</v>
      </c>
      <c r="V144" s="161">
        <v>11</v>
      </c>
      <c r="W144" s="162">
        <v>0.46</v>
      </c>
      <c r="X144" s="160">
        <v>48</v>
      </c>
      <c r="Y144" s="160">
        <v>2</v>
      </c>
      <c r="Z144" s="163" t="s">
        <v>2490</v>
      </c>
      <c r="AA144" s="163" t="s">
        <v>2491</v>
      </c>
      <c r="AB144" s="161">
        <v>6</v>
      </c>
      <c r="AC144" s="162">
        <v>0.4</v>
      </c>
      <c r="AD144" s="160">
        <v>48</v>
      </c>
      <c r="AE144" s="160">
        <v>2</v>
      </c>
      <c r="AF144" s="163" t="s">
        <v>2490</v>
      </c>
      <c r="AG144" s="163" t="s">
        <v>2491</v>
      </c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</row>
    <row r="145" spans="1:184" x14ac:dyDescent="0.2">
      <c r="A145" s="154" t="str">
        <f t="shared" si="3"/>
        <v>3021</v>
      </c>
      <c r="B145" s="164" t="s">
        <v>2352</v>
      </c>
      <c r="C145" s="165">
        <v>97</v>
      </c>
      <c r="D145" s="166">
        <v>24.200000762939453</v>
      </c>
      <c r="E145" s="167">
        <v>0.37</v>
      </c>
      <c r="F145" s="165">
        <v>95</v>
      </c>
      <c r="G145" s="165">
        <v>2</v>
      </c>
      <c r="H145" s="168" t="s">
        <v>2209</v>
      </c>
      <c r="I145" s="168" t="s">
        <v>2210</v>
      </c>
      <c r="J145" s="166">
        <v>2.2999999523162842</v>
      </c>
      <c r="K145" s="167">
        <v>0.28999999999999998</v>
      </c>
      <c r="L145" s="165">
        <v>94</v>
      </c>
      <c r="M145" s="165">
        <v>3</v>
      </c>
      <c r="N145" s="168" t="s">
        <v>3343</v>
      </c>
      <c r="O145" s="168" t="s">
        <v>3344</v>
      </c>
      <c r="P145" s="166">
        <v>6.5</v>
      </c>
      <c r="Q145" s="167">
        <v>0.34</v>
      </c>
      <c r="R145" s="165">
        <v>95</v>
      </c>
      <c r="S145" s="165">
        <v>2</v>
      </c>
      <c r="T145" s="168" t="s">
        <v>2209</v>
      </c>
      <c r="U145" s="168" t="s">
        <v>2210</v>
      </c>
      <c r="V145" s="166">
        <v>9.8999996185302734</v>
      </c>
      <c r="W145" s="167">
        <v>0.41</v>
      </c>
      <c r="X145" s="165">
        <v>91</v>
      </c>
      <c r="Y145" s="165">
        <v>6</v>
      </c>
      <c r="Z145" s="168" t="s">
        <v>1883</v>
      </c>
      <c r="AA145" s="168" t="s">
        <v>1884</v>
      </c>
      <c r="AB145" s="166">
        <v>5.5</v>
      </c>
      <c r="AC145" s="167">
        <v>0.36</v>
      </c>
      <c r="AD145" s="165">
        <v>92</v>
      </c>
      <c r="AE145" s="165">
        <v>5</v>
      </c>
      <c r="AF145" s="168" t="s">
        <v>4771</v>
      </c>
      <c r="AG145" s="168" t="s">
        <v>4772</v>
      </c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</row>
    <row r="146" spans="1:184" x14ac:dyDescent="0.2">
      <c r="A146" s="154" t="str">
        <f t="shared" si="3"/>
        <v>3024</v>
      </c>
      <c r="B146" s="153" t="s">
        <v>2353</v>
      </c>
      <c r="C146" s="160">
        <v>58</v>
      </c>
      <c r="D146" s="161">
        <v>27.200000762939453</v>
      </c>
      <c r="E146" s="162">
        <v>0.41</v>
      </c>
      <c r="F146" s="160">
        <v>58</v>
      </c>
      <c r="H146" s="163" t="s">
        <v>1529</v>
      </c>
      <c r="J146" s="161">
        <v>2.5</v>
      </c>
      <c r="K146" s="162">
        <v>0.31</v>
      </c>
      <c r="L146" s="160">
        <v>58</v>
      </c>
      <c r="N146" s="163" t="s">
        <v>1529</v>
      </c>
      <c r="P146" s="161">
        <v>7.0999999046325684</v>
      </c>
      <c r="Q146" s="162">
        <v>0.37</v>
      </c>
      <c r="R146" s="160">
        <v>57</v>
      </c>
      <c r="S146" s="160">
        <v>1</v>
      </c>
      <c r="T146" s="163" t="s">
        <v>2592</v>
      </c>
      <c r="U146" s="163" t="s">
        <v>2593</v>
      </c>
      <c r="V146" s="161">
        <v>11.399999618530273</v>
      </c>
      <c r="W146" s="162">
        <v>0.48</v>
      </c>
      <c r="X146" s="160">
        <v>55</v>
      </c>
      <c r="Y146" s="160">
        <v>3</v>
      </c>
      <c r="Z146" s="163" t="s">
        <v>2594</v>
      </c>
      <c r="AA146" s="163" t="s">
        <v>2595</v>
      </c>
      <c r="AB146" s="161">
        <v>6.1999998092651367</v>
      </c>
      <c r="AC146" s="162">
        <v>0.41</v>
      </c>
      <c r="AD146" s="160">
        <v>56</v>
      </c>
      <c r="AE146" s="160">
        <v>2</v>
      </c>
      <c r="AF146" s="163" t="s">
        <v>1861</v>
      </c>
      <c r="AG146" s="163" t="s">
        <v>1862</v>
      </c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</row>
    <row r="147" spans="1:184" x14ac:dyDescent="0.2">
      <c r="A147" s="154" t="str">
        <f t="shared" si="3"/>
        <v>3025</v>
      </c>
      <c r="B147" s="164" t="s">
        <v>2356</v>
      </c>
      <c r="C147" s="165">
        <v>33</v>
      </c>
      <c r="D147" s="166">
        <v>37.099998474121094</v>
      </c>
      <c r="E147" s="167">
        <v>0.56000000000000005</v>
      </c>
      <c r="F147" s="165">
        <v>28</v>
      </c>
      <c r="G147" s="165">
        <v>5</v>
      </c>
      <c r="H147" s="168" t="s">
        <v>2759</v>
      </c>
      <c r="I147" s="168" t="s">
        <v>2760</v>
      </c>
      <c r="J147" s="166">
        <v>3.9000000953674316</v>
      </c>
      <c r="K147" s="167">
        <v>0.49</v>
      </c>
      <c r="L147" s="165">
        <v>28</v>
      </c>
      <c r="M147" s="165">
        <v>5</v>
      </c>
      <c r="N147" s="168" t="s">
        <v>2759</v>
      </c>
      <c r="O147" s="168" t="s">
        <v>2760</v>
      </c>
      <c r="P147" s="166">
        <v>9.3999996185302734</v>
      </c>
      <c r="Q147" s="167">
        <v>0.5</v>
      </c>
      <c r="R147" s="165">
        <v>31</v>
      </c>
      <c r="S147" s="165">
        <v>2</v>
      </c>
      <c r="T147" s="168" t="s">
        <v>2761</v>
      </c>
      <c r="U147" s="168" t="s">
        <v>2762</v>
      </c>
      <c r="V147" s="166">
        <v>15.300000190734863</v>
      </c>
      <c r="W147" s="167">
        <v>0.64</v>
      </c>
      <c r="X147" s="165">
        <v>18</v>
      </c>
      <c r="Y147" s="165">
        <v>15</v>
      </c>
      <c r="Z147" s="168" t="s">
        <v>4773</v>
      </c>
      <c r="AA147" s="168" t="s">
        <v>4774</v>
      </c>
      <c r="AB147" s="166">
        <v>8.5</v>
      </c>
      <c r="AC147" s="167">
        <v>0.56999999999999995</v>
      </c>
      <c r="AD147" s="165">
        <v>23</v>
      </c>
      <c r="AE147" s="165">
        <v>10</v>
      </c>
      <c r="AF147" s="168" t="s">
        <v>4775</v>
      </c>
      <c r="AG147" s="168" t="s">
        <v>4776</v>
      </c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</row>
    <row r="148" spans="1:184" x14ac:dyDescent="0.2">
      <c r="A148" s="154" t="str">
        <f t="shared" si="3"/>
        <v>3030</v>
      </c>
      <c r="B148" s="153" t="s">
        <v>2363</v>
      </c>
      <c r="C148" s="160">
        <v>150</v>
      </c>
      <c r="D148" s="161">
        <v>35.400001525878906</v>
      </c>
      <c r="E148" s="162">
        <v>0.54</v>
      </c>
      <c r="F148" s="160">
        <v>128</v>
      </c>
      <c r="G148" s="160">
        <v>22</v>
      </c>
      <c r="H148" s="163" t="s">
        <v>4777</v>
      </c>
      <c r="I148" s="163" t="s">
        <v>4778</v>
      </c>
      <c r="J148" s="161">
        <v>3.4000000953674316</v>
      </c>
      <c r="K148" s="162">
        <v>0.43</v>
      </c>
      <c r="L148" s="160">
        <v>131</v>
      </c>
      <c r="M148" s="160">
        <v>19</v>
      </c>
      <c r="N148" s="163" t="s">
        <v>4779</v>
      </c>
      <c r="O148" s="163" t="s">
        <v>4780</v>
      </c>
      <c r="P148" s="161">
        <v>9.6999998092651367</v>
      </c>
      <c r="Q148" s="162">
        <v>0.51</v>
      </c>
      <c r="R148" s="160">
        <v>135</v>
      </c>
      <c r="S148" s="160">
        <v>15</v>
      </c>
      <c r="T148" s="163" t="s">
        <v>1739</v>
      </c>
      <c r="U148" s="163" t="s">
        <v>1740</v>
      </c>
      <c r="V148" s="161">
        <v>14.399999618530273</v>
      </c>
      <c r="W148" s="162">
        <v>0.6</v>
      </c>
      <c r="X148" s="160">
        <v>109</v>
      </c>
      <c r="Y148" s="160">
        <v>41</v>
      </c>
      <c r="Z148" s="163" t="s">
        <v>4781</v>
      </c>
      <c r="AA148" s="163" t="s">
        <v>4782</v>
      </c>
      <c r="AB148" s="161">
        <v>7.9000000953674316</v>
      </c>
      <c r="AC148" s="162">
        <v>0.53</v>
      </c>
      <c r="AD148" s="160">
        <v>128</v>
      </c>
      <c r="AE148" s="160">
        <v>22</v>
      </c>
      <c r="AF148" s="163" t="s">
        <v>4777</v>
      </c>
      <c r="AG148" s="163" t="s">
        <v>4778</v>
      </c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</row>
    <row r="149" spans="1:184" x14ac:dyDescent="0.2">
      <c r="A149" s="154" t="str">
        <f t="shared" si="3"/>
        <v>3034</v>
      </c>
      <c r="B149" s="164" t="s">
        <v>3906</v>
      </c>
      <c r="C149" s="165">
        <v>11</v>
      </c>
      <c r="D149" s="166">
        <v>31.299999237060547</v>
      </c>
      <c r="E149" s="167">
        <v>0.47</v>
      </c>
      <c r="F149" s="165">
        <v>10</v>
      </c>
      <c r="G149" s="165">
        <v>1</v>
      </c>
      <c r="H149" s="168" t="s">
        <v>1649</v>
      </c>
      <c r="I149" s="168" t="s">
        <v>1650</v>
      </c>
      <c r="J149" s="166">
        <v>3.2000000476837158</v>
      </c>
      <c r="K149" s="167">
        <v>0.4</v>
      </c>
      <c r="L149" s="165">
        <v>11</v>
      </c>
      <c r="N149" s="168" t="s">
        <v>1529</v>
      </c>
      <c r="P149" s="166">
        <v>8</v>
      </c>
      <c r="Q149" s="167">
        <v>0.42</v>
      </c>
      <c r="R149" s="165">
        <v>10</v>
      </c>
      <c r="S149" s="165">
        <v>1</v>
      </c>
      <c r="T149" s="168" t="s">
        <v>1649</v>
      </c>
      <c r="U149" s="168" t="s">
        <v>1650</v>
      </c>
      <c r="V149" s="166">
        <v>12.600000381469727</v>
      </c>
      <c r="W149" s="167">
        <v>0.53</v>
      </c>
      <c r="X149" s="165">
        <v>9</v>
      </c>
      <c r="Y149" s="165">
        <v>2</v>
      </c>
      <c r="Z149" s="168" t="s">
        <v>3681</v>
      </c>
      <c r="AA149" s="168" t="s">
        <v>3682</v>
      </c>
      <c r="AB149" s="166">
        <v>7.5</v>
      </c>
      <c r="AC149" s="167">
        <v>0.5</v>
      </c>
      <c r="AD149" s="165">
        <v>9</v>
      </c>
      <c r="AE149" s="165">
        <v>2</v>
      </c>
      <c r="AF149" s="168" t="s">
        <v>3681</v>
      </c>
      <c r="AG149" s="168" t="s">
        <v>3682</v>
      </c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</row>
    <row r="150" spans="1:184" x14ac:dyDescent="0.2">
      <c r="A150" s="154" t="str">
        <f t="shared" si="3"/>
        <v>3035</v>
      </c>
      <c r="B150" s="153" t="s">
        <v>2370</v>
      </c>
      <c r="C150" s="160">
        <v>19</v>
      </c>
      <c r="D150" s="161">
        <v>25.899999618530273</v>
      </c>
      <c r="E150" s="162">
        <v>0.39</v>
      </c>
      <c r="F150" s="160">
        <v>17</v>
      </c>
      <c r="G150" s="160">
        <v>2</v>
      </c>
      <c r="H150" s="163" t="s">
        <v>1791</v>
      </c>
      <c r="I150" s="163" t="s">
        <v>1792</v>
      </c>
      <c r="J150" s="161">
        <v>2.5</v>
      </c>
      <c r="K150" s="162">
        <v>0.32</v>
      </c>
      <c r="L150" s="160">
        <v>19</v>
      </c>
      <c r="N150" s="163" t="s">
        <v>1529</v>
      </c>
      <c r="P150" s="161">
        <v>7.0999999046325684</v>
      </c>
      <c r="Q150" s="162">
        <v>0.37</v>
      </c>
      <c r="R150" s="160">
        <v>19</v>
      </c>
      <c r="T150" s="163" t="s">
        <v>1529</v>
      </c>
      <c r="V150" s="161">
        <v>10.699999809265137</v>
      </c>
      <c r="W150" s="162">
        <v>0.45</v>
      </c>
      <c r="X150" s="160">
        <v>17</v>
      </c>
      <c r="Y150" s="160">
        <v>2</v>
      </c>
      <c r="Z150" s="163" t="s">
        <v>1791</v>
      </c>
      <c r="AA150" s="163" t="s">
        <v>1792</v>
      </c>
      <c r="AB150" s="161">
        <v>5.5999999046325684</v>
      </c>
      <c r="AC150" s="162">
        <v>0.37</v>
      </c>
      <c r="AD150" s="160">
        <v>17</v>
      </c>
      <c r="AE150" s="160">
        <v>2</v>
      </c>
      <c r="AF150" s="163" t="s">
        <v>1791</v>
      </c>
      <c r="AG150" s="163" t="s">
        <v>1792</v>
      </c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</row>
    <row r="151" spans="1:184" x14ac:dyDescent="0.2">
      <c r="A151" s="154" t="str">
        <f t="shared" si="3"/>
        <v>3041</v>
      </c>
      <c r="B151" s="164" t="s">
        <v>2371</v>
      </c>
      <c r="C151" s="165">
        <v>50</v>
      </c>
      <c r="D151" s="166">
        <v>26.299999237060547</v>
      </c>
      <c r="E151" s="167">
        <v>0.4</v>
      </c>
      <c r="F151" s="165">
        <v>48</v>
      </c>
      <c r="G151" s="165">
        <v>2</v>
      </c>
      <c r="H151" s="168" t="s">
        <v>2490</v>
      </c>
      <c r="I151" s="168" t="s">
        <v>2491</v>
      </c>
      <c r="J151" s="166">
        <v>2.5999999046325684</v>
      </c>
      <c r="K151" s="167">
        <v>0.33</v>
      </c>
      <c r="L151" s="165">
        <v>49</v>
      </c>
      <c r="M151" s="165">
        <v>1</v>
      </c>
      <c r="N151" s="168" t="s">
        <v>2488</v>
      </c>
      <c r="O151" s="168" t="s">
        <v>2489</v>
      </c>
      <c r="P151" s="166">
        <v>6.5999999046325684</v>
      </c>
      <c r="Q151" s="167">
        <v>0.35</v>
      </c>
      <c r="R151" s="165">
        <v>50</v>
      </c>
      <c r="T151" s="168" t="s">
        <v>1529</v>
      </c>
      <c r="V151" s="166">
        <v>11.100000381469727</v>
      </c>
      <c r="W151" s="167">
        <v>0.46</v>
      </c>
      <c r="X151" s="165">
        <v>45</v>
      </c>
      <c r="Y151" s="165">
        <v>5</v>
      </c>
      <c r="Z151" s="168" t="s">
        <v>1739</v>
      </c>
      <c r="AA151" s="168" t="s">
        <v>1740</v>
      </c>
      <c r="AB151" s="166">
        <v>5.9000000953674316</v>
      </c>
      <c r="AC151" s="167">
        <v>0.39</v>
      </c>
      <c r="AD151" s="165">
        <v>47</v>
      </c>
      <c r="AE151" s="165">
        <v>3</v>
      </c>
      <c r="AF151" s="168" t="s">
        <v>1737</v>
      </c>
      <c r="AG151" s="168" t="s">
        <v>1738</v>
      </c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</row>
    <row r="152" spans="1:184" x14ac:dyDescent="0.2">
      <c r="A152" s="154" t="str">
        <f t="shared" si="3"/>
        <v>3051</v>
      </c>
      <c r="B152" s="153" t="s">
        <v>2372</v>
      </c>
      <c r="C152" s="160">
        <v>56</v>
      </c>
      <c r="D152" s="161">
        <v>26.399999618530273</v>
      </c>
      <c r="E152" s="162">
        <v>0.4</v>
      </c>
      <c r="F152" s="160">
        <v>54</v>
      </c>
      <c r="G152" s="160">
        <v>2</v>
      </c>
      <c r="H152" s="163" t="s">
        <v>2468</v>
      </c>
      <c r="I152" s="163" t="s">
        <v>2469</v>
      </c>
      <c r="J152" s="161">
        <v>2.2000000476837158</v>
      </c>
      <c r="K152" s="162">
        <v>0.28000000000000003</v>
      </c>
      <c r="L152" s="160">
        <v>53</v>
      </c>
      <c r="M152" s="160">
        <v>3</v>
      </c>
      <c r="N152" s="163" t="s">
        <v>1715</v>
      </c>
      <c r="O152" s="163" t="s">
        <v>1716</v>
      </c>
      <c r="P152" s="161">
        <v>7.4000000953674316</v>
      </c>
      <c r="Q152" s="162">
        <v>0.39</v>
      </c>
      <c r="R152" s="160">
        <v>55</v>
      </c>
      <c r="S152" s="160">
        <v>1</v>
      </c>
      <c r="T152" s="163" t="s">
        <v>1711</v>
      </c>
      <c r="U152" s="163" t="s">
        <v>1712</v>
      </c>
      <c r="V152" s="161">
        <v>11.100000381469727</v>
      </c>
      <c r="W152" s="162">
        <v>0.46</v>
      </c>
      <c r="X152" s="160">
        <v>53</v>
      </c>
      <c r="Y152" s="160">
        <v>3</v>
      </c>
      <c r="Z152" s="163" t="s">
        <v>1715</v>
      </c>
      <c r="AA152" s="163" t="s">
        <v>1716</v>
      </c>
      <c r="AB152" s="161">
        <v>5.6999998092651367</v>
      </c>
      <c r="AC152" s="162">
        <v>0.38</v>
      </c>
      <c r="AD152" s="160">
        <v>54</v>
      </c>
      <c r="AE152" s="160">
        <v>2</v>
      </c>
      <c r="AF152" s="163" t="s">
        <v>2468</v>
      </c>
      <c r="AG152" s="163" t="s">
        <v>2469</v>
      </c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</row>
    <row r="153" spans="1:184" x14ac:dyDescent="0.2">
      <c r="A153" s="154" t="str">
        <f t="shared" si="3"/>
        <v>3061</v>
      </c>
      <c r="B153" s="164" t="s">
        <v>2373</v>
      </c>
      <c r="C153" s="165">
        <v>53</v>
      </c>
      <c r="D153" s="166">
        <v>36.799999237060547</v>
      </c>
      <c r="E153" s="167">
        <v>0.56000000000000005</v>
      </c>
      <c r="F153" s="165">
        <v>46</v>
      </c>
      <c r="G153" s="165">
        <v>7</v>
      </c>
      <c r="H153" s="168" t="s">
        <v>3958</v>
      </c>
      <c r="I153" s="168" t="s">
        <v>3959</v>
      </c>
      <c r="J153" s="166">
        <v>3.5999999046325684</v>
      </c>
      <c r="K153" s="167">
        <v>0.46</v>
      </c>
      <c r="L153" s="165">
        <v>45</v>
      </c>
      <c r="M153" s="165">
        <v>8</v>
      </c>
      <c r="N153" s="168" t="s">
        <v>4106</v>
      </c>
      <c r="O153" s="168" t="s">
        <v>4107</v>
      </c>
      <c r="P153" s="166">
        <v>9.8000001907348633</v>
      </c>
      <c r="Q153" s="167">
        <v>0.52</v>
      </c>
      <c r="R153" s="165">
        <v>47</v>
      </c>
      <c r="S153" s="165">
        <v>6</v>
      </c>
      <c r="T153" s="168" t="s">
        <v>3954</v>
      </c>
      <c r="U153" s="168" t="s">
        <v>3955</v>
      </c>
      <c r="V153" s="166">
        <v>15.100000381469727</v>
      </c>
      <c r="W153" s="167">
        <v>0.63</v>
      </c>
      <c r="X153" s="165">
        <v>33</v>
      </c>
      <c r="Y153" s="165">
        <v>20</v>
      </c>
      <c r="Z153" s="168" t="s">
        <v>4783</v>
      </c>
      <c r="AA153" s="168" t="s">
        <v>4784</v>
      </c>
      <c r="AB153" s="166">
        <v>8.1999998092651367</v>
      </c>
      <c r="AC153" s="167">
        <v>0.55000000000000004</v>
      </c>
      <c r="AD153" s="165">
        <v>47</v>
      </c>
      <c r="AE153" s="165">
        <v>6</v>
      </c>
      <c r="AF153" s="168" t="s">
        <v>3954</v>
      </c>
      <c r="AG153" s="168" t="s">
        <v>3955</v>
      </c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</row>
    <row r="154" spans="1:184" x14ac:dyDescent="0.2">
      <c r="A154" s="154" t="str">
        <f t="shared" si="3"/>
        <v>3100</v>
      </c>
      <c r="B154" s="153" t="s">
        <v>3909</v>
      </c>
      <c r="C154" s="160">
        <v>61</v>
      </c>
      <c r="D154" s="161">
        <v>31.700000762939453</v>
      </c>
      <c r="E154" s="162">
        <v>0.48</v>
      </c>
      <c r="F154" s="160">
        <v>59</v>
      </c>
      <c r="G154" s="160">
        <v>2</v>
      </c>
      <c r="H154" s="163" t="s">
        <v>3687</v>
      </c>
      <c r="I154" s="163" t="s">
        <v>3688</v>
      </c>
      <c r="J154" s="161">
        <v>3.0999999046325684</v>
      </c>
      <c r="K154" s="162">
        <v>0.39</v>
      </c>
      <c r="L154" s="160">
        <v>55</v>
      </c>
      <c r="M154" s="160">
        <v>6</v>
      </c>
      <c r="N154" s="163" t="s">
        <v>2848</v>
      </c>
      <c r="O154" s="163" t="s">
        <v>2849</v>
      </c>
      <c r="P154" s="161">
        <v>8.5</v>
      </c>
      <c r="Q154" s="162">
        <v>0.45</v>
      </c>
      <c r="R154" s="160">
        <v>59</v>
      </c>
      <c r="S154" s="160">
        <v>2</v>
      </c>
      <c r="T154" s="163" t="s">
        <v>3687</v>
      </c>
      <c r="U154" s="163" t="s">
        <v>3688</v>
      </c>
      <c r="V154" s="161">
        <v>13.199999809265137</v>
      </c>
      <c r="W154" s="162">
        <v>0.55000000000000004</v>
      </c>
      <c r="X154" s="160">
        <v>52</v>
      </c>
      <c r="Y154" s="160">
        <v>9</v>
      </c>
      <c r="Z154" s="163" t="s">
        <v>4785</v>
      </c>
      <c r="AA154" s="163" t="s">
        <v>4786</v>
      </c>
      <c r="AB154" s="161">
        <v>6.9000000953674316</v>
      </c>
      <c r="AC154" s="162">
        <v>0.46</v>
      </c>
      <c r="AD154" s="160">
        <v>58</v>
      </c>
      <c r="AE154" s="160">
        <v>3</v>
      </c>
      <c r="AF154" s="163" t="s">
        <v>1854</v>
      </c>
      <c r="AG154" s="163" t="s">
        <v>1855</v>
      </c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</row>
    <row r="155" spans="1:184" x14ac:dyDescent="0.2">
      <c r="A155" s="154" t="str">
        <f t="shared" si="3"/>
        <v>3101</v>
      </c>
      <c r="B155" s="164" t="s">
        <v>2380</v>
      </c>
      <c r="C155" s="165">
        <v>123</v>
      </c>
      <c r="D155" s="166">
        <v>36.900001525878906</v>
      </c>
      <c r="E155" s="167">
        <v>0.56000000000000005</v>
      </c>
      <c r="F155" s="165">
        <v>104</v>
      </c>
      <c r="G155" s="165">
        <v>19</v>
      </c>
      <c r="H155" s="168" t="s">
        <v>2334</v>
      </c>
      <c r="I155" s="168" t="s">
        <v>2335</v>
      </c>
      <c r="J155" s="166">
        <v>3.2000000476837158</v>
      </c>
      <c r="K155" s="167">
        <v>0.41</v>
      </c>
      <c r="L155" s="165">
        <v>112</v>
      </c>
      <c r="M155" s="165">
        <v>11</v>
      </c>
      <c r="N155" s="168" t="s">
        <v>4787</v>
      </c>
      <c r="O155" s="168" t="s">
        <v>4788</v>
      </c>
      <c r="P155" s="166">
        <v>9.6999998092651367</v>
      </c>
      <c r="Q155" s="167">
        <v>0.51</v>
      </c>
      <c r="R155" s="165">
        <v>111</v>
      </c>
      <c r="S155" s="165">
        <v>12</v>
      </c>
      <c r="T155" s="168" t="s">
        <v>2744</v>
      </c>
      <c r="U155" s="168" t="s">
        <v>2745</v>
      </c>
      <c r="V155" s="166">
        <v>15.399999618530273</v>
      </c>
      <c r="W155" s="167">
        <v>0.64</v>
      </c>
      <c r="X155" s="165">
        <v>73</v>
      </c>
      <c r="Y155" s="165">
        <v>50</v>
      </c>
      <c r="Z155" s="168" t="s">
        <v>4789</v>
      </c>
      <c r="AA155" s="168" t="s">
        <v>4790</v>
      </c>
      <c r="AB155" s="166">
        <v>8.5</v>
      </c>
      <c r="AC155" s="167">
        <v>0.56999999999999995</v>
      </c>
      <c r="AD155" s="165">
        <v>89</v>
      </c>
      <c r="AE155" s="165">
        <v>34</v>
      </c>
      <c r="AF155" s="168" t="s">
        <v>2383</v>
      </c>
      <c r="AG155" s="168" t="s">
        <v>2384</v>
      </c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</row>
    <row r="156" spans="1:184" x14ac:dyDescent="0.2">
      <c r="A156" s="154" t="str">
        <f t="shared" si="3"/>
        <v>3111</v>
      </c>
      <c r="B156" s="153" t="s">
        <v>2389</v>
      </c>
      <c r="C156" s="160">
        <v>80</v>
      </c>
      <c r="D156" s="161">
        <v>34.900001525878906</v>
      </c>
      <c r="E156" s="162">
        <v>0.53</v>
      </c>
      <c r="F156" s="160">
        <v>73</v>
      </c>
      <c r="G156" s="160">
        <v>7</v>
      </c>
      <c r="H156" s="163" t="s">
        <v>2133</v>
      </c>
      <c r="I156" s="163" t="s">
        <v>2134</v>
      </c>
      <c r="J156" s="161">
        <v>3.0999999046325684</v>
      </c>
      <c r="K156" s="162">
        <v>0.39</v>
      </c>
      <c r="L156" s="160">
        <v>77</v>
      </c>
      <c r="M156" s="160">
        <v>3</v>
      </c>
      <c r="N156" s="163" t="s">
        <v>3597</v>
      </c>
      <c r="O156" s="163" t="s">
        <v>3598</v>
      </c>
      <c r="P156" s="161">
        <v>9.5</v>
      </c>
      <c r="Q156" s="162">
        <v>0.5</v>
      </c>
      <c r="R156" s="160">
        <v>74</v>
      </c>
      <c r="S156" s="160">
        <v>6</v>
      </c>
      <c r="T156" s="163" t="s">
        <v>2741</v>
      </c>
      <c r="U156" s="163" t="s">
        <v>2742</v>
      </c>
      <c r="V156" s="161">
        <v>14.600000381469727</v>
      </c>
      <c r="W156" s="162">
        <v>0.61</v>
      </c>
      <c r="X156" s="160">
        <v>50</v>
      </c>
      <c r="Y156" s="160">
        <v>30</v>
      </c>
      <c r="Z156" s="163" t="s">
        <v>2259</v>
      </c>
      <c r="AA156" s="163" t="s">
        <v>2260</v>
      </c>
      <c r="AB156" s="161">
        <v>7.6999998092651367</v>
      </c>
      <c r="AC156" s="162">
        <v>0.52</v>
      </c>
      <c r="AD156" s="160">
        <v>70</v>
      </c>
      <c r="AE156" s="160">
        <v>10</v>
      </c>
      <c r="AF156" s="163" t="s">
        <v>2218</v>
      </c>
      <c r="AG156" s="163" t="s">
        <v>2219</v>
      </c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</row>
    <row r="157" spans="1:184" x14ac:dyDescent="0.2">
      <c r="A157" s="154" t="str">
        <f t="shared" si="3"/>
        <v>3141</v>
      </c>
      <c r="B157" s="164" t="s">
        <v>2392</v>
      </c>
      <c r="C157" s="165">
        <v>180</v>
      </c>
      <c r="D157" s="166">
        <v>31</v>
      </c>
      <c r="E157" s="167">
        <v>0.47</v>
      </c>
      <c r="F157" s="165">
        <v>168</v>
      </c>
      <c r="G157" s="165">
        <v>12</v>
      </c>
      <c r="H157" s="168" t="s">
        <v>1934</v>
      </c>
      <c r="I157" s="168" t="s">
        <v>1935</v>
      </c>
      <c r="J157" s="166">
        <v>2.7999999523162842</v>
      </c>
      <c r="K157" s="167">
        <v>0.35</v>
      </c>
      <c r="L157" s="165">
        <v>171</v>
      </c>
      <c r="M157" s="165">
        <v>9</v>
      </c>
      <c r="N157" s="168" t="s">
        <v>1966</v>
      </c>
      <c r="O157" s="168" t="s">
        <v>1967</v>
      </c>
      <c r="P157" s="166">
        <v>8.3999996185302734</v>
      </c>
      <c r="Q157" s="167">
        <v>0.44</v>
      </c>
      <c r="R157" s="165">
        <v>174</v>
      </c>
      <c r="S157" s="165">
        <v>6</v>
      </c>
      <c r="T157" s="168" t="s">
        <v>1718</v>
      </c>
      <c r="U157" s="168" t="s">
        <v>1719</v>
      </c>
      <c r="V157" s="166">
        <v>12.800000190734863</v>
      </c>
      <c r="W157" s="167">
        <v>0.53</v>
      </c>
      <c r="X157" s="165">
        <v>142</v>
      </c>
      <c r="Y157" s="165">
        <v>38</v>
      </c>
      <c r="Z157" s="168" t="s">
        <v>4791</v>
      </c>
      <c r="AA157" s="168" t="s">
        <v>4792</v>
      </c>
      <c r="AB157" s="166">
        <v>7.0999999046325684</v>
      </c>
      <c r="AC157" s="167">
        <v>0.47</v>
      </c>
      <c r="AD157" s="165">
        <v>160</v>
      </c>
      <c r="AE157" s="165">
        <v>20</v>
      </c>
      <c r="AF157" s="168" t="s">
        <v>2225</v>
      </c>
      <c r="AG157" s="168" t="s">
        <v>2226</v>
      </c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  <c r="CB157" s="151"/>
      <c r="CC157" s="151"/>
      <c r="CD157" s="151"/>
      <c r="CE157" s="151"/>
      <c r="CF157" s="151"/>
      <c r="CG157" s="151"/>
      <c r="CH157" s="151"/>
      <c r="CI157" s="151"/>
      <c r="CJ157" s="151"/>
      <c r="CK157" s="151"/>
      <c r="CL157" s="151"/>
      <c r="CM157" s="151"/>
      <c r="CN157" s="151"/>
      <c r="CO157" s="151"/>
      <c r="CP157" s="151"/>
      <c r="CQ157" s="151"/>
      <c r="CR157" s="151"/>
      <c r="CS157" s="151"/>
      <c r="CT157" s="151"/>
      <c r="CU157" s="151"/>
      <c r="CV157" s="151"/>
      <c r="CW157" s="151"/>
      <c r="CX157" s="151"/>
      <c r="CY157" s="151"/>
      <c r="CZ157" s="151"/>
      <c r="DA157" s="151"/>
      <c r="DB157" s="151"/>
      <c r="DC157" s="151"/>
      <c r="DD157" s="151"/>
      <c r="DE157" s="151"/>
      <c r="DF157" s="151"/>
      <c r="DG157" s="151"/>
      <c r="DH157" s="151"/>
      <c r="DI157" s="151"/>
      <c r="DJ157" s="151"/>
      <c r="DK157" s="151"/>
      <c r="DL157" s="151"/>
      <c r="DM157" s="151"/>
      <c r="DN157" s="151"/>
      <c r="DO157" s="151"/>
      <c r="DP157" s="151"/>
      <c r="DQ157" s="151"/>
      <c r="DR157" s="151"/>
      <c r="DS157" s="151"/>
      <c r="DT157" s="151"/>
      <c r="DU157" s="151"/>
      <c r="DV157" s="151"/>
      <c r="DW157" s="151"/>
      <c r="DX157" s="151"/>
      <c r="DY157" s="151"/>
      <c r="DZ157" s="151"/>
      <c r="EA157" s="151"/>
      <c r="EB157" s="151"/>
      <c r="EC157" s="151"/>
      <c r="ED157" s="151"/>
      <c r="EE157" s="151"/>
      <c r="EF157" s="151"/>
      <c r="EG157" s="151"/>
      <c r="EH157" s="151"/>
      <c r="EI157" s="151"/>
      <c r="EJ157" s="151"/>
      <c r="EK157" s="151"/>
      <c r="EL157" s="151"/>
      <c r="EM157" s="151"/>
      <c r="EN157" s="151"/>
      <c r="EO157" s="151"/>
      <c r="EP157" s="151"/>
      <c r="EQ157" s="151"/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</row>
    <row r="158" spans="1:184" x14ac:dyDescent="0.2">
      <c r="A158" s="154" t="str">
        <f t="shared" si="3"/>
        <v>3181</v>
      </c>
      <c r="B158" s="153" t="s">
        <v>2401</v>
      </c>
      <c r="C158" s="160">
        <v>93</v>
      </c>
      <c r="D158" s="161">
        <v>29.100000381469727</v>
      </c>
      <c r="E158" s="162">
        <v>0.44</v>
      </c>
      <c r="F158" s="160">
        <v>92</v>
      </c>
      <c r="G158" s="160">
        <v>1</v>
      </c>
      <c r="H158" s="163" t="s">
        <v>2605</v>
      </c>
      <c r="I158" s="163" t="s">
        <v>2606</v>
      </c>
      <c r="J158" s="161">
        <v>2.5</v>
      </c>
      <c r="K158" s="162">
        <v>0.32</v>
      </c>
      <c r="L158" s="160">
        <v>92</v>
      </c>
      <c r="M158" s="160">
        <v>1</v>
      </c>
      <c r="N158" s="163" t="s">
        <v>2605</v>
      </c>
      <c r="O158" s="163" t="s">
        <v>2606</v>
      </c>
      <c r="P158" s="161">
        <v>8</v>
      </c>
      <c r="Q158" s="162">
        <v>0.42</v>
      </c>
      <c r="R158" s="160">
        <v>91</v>
      </c>
      <c r="S158" s="160">
        <v>2</v>
      </c>
      <c r="T158" s="163" t="s">
        <v>2599</v>
      </c>
      <c r="U158" s="163" t="s">
        <v>2600</v>
      </c>
      <c r="V158" s="161">
        <v>12.199999809265137</v>
      </c>
      <c r="W158" s="162">
        <v>0.51</v>
      </c>
      <c r="X158" s="160">
        <v>86</v>
      </c>
      <c r="Y158" s="160">
        <v>7</v>
      </c>
      <c r="Z158" s="163" t="s">
        <v>1994</v>
      </c>
      <c r="AA158" s="163" t="s">
        <v>1995</v>
      </c>
      <c r="AB158" s="161">
        <v>6.4000000953674316</v>
      </c>
      <c r="AC158" s="162">
        <v>0.43</v>
      </c>
      <c r="AD158" s="160">
        <v>91</v>
      </c>
      <c r="AE158" s="160">
        <v>2</v>
      </c>
      <c r="AF158" s="163" t="s">
        <v>2599</v>
      </c>
      <c r="AG158" s="163" t="s">
        <v>2600</v>
      </c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</row>
    <row r="159" spans="1:184" x14ac:dyDescent="0.2">
      <c r="A159" s="154" t="str">
        <f t="shared" si="3"/>
        <v>3191</v>
      </c>
      <c r="B159" s="164" t="s">
        <v>2404</v>
      </c>
      <c r="C159" s="165">
        <v>59</v>
      </c>
      <c r="D159" s="166">
        <v>36.5</v>
      </c>
      <c r="E159" s="167">
        <v>0.55000000000000004</v>
      </c>
      <c r="F159" s="165">
        <v>50</v>
      </c>
      <c r="G159" s="165">
        <v>9</v>
      </c>
      <c r="H159" s="168" t="s">
        <v>2436</v>
      </c>
      <c r="I159" s="168" t="s">
        <v>2437</v>
      </c>
      <c r="J159" s="166">
        <v>3.5</v>
      </c>
      <c r="K159" s="167">
        <v>0.45</v>
      </c>
      <c r="L159" s="165">
        <v>53</v>
      </c>
      <c r="M159" s="165">
        <v>6</v>
      </c>
      <c r="N159" s="168" t="s">
        <v>4490</v>
      </c>
      <c r="O159" s="168" t="s">
        <v>4491</v>
      </c>
      <c r="P159" s="166">
        <v>10.199999809265137</v>
      </c>
      <c r="Q159" s="167">
        <v>0.53</v>
      </c>
      <c r="R159" s="165">
        <v>54</v>
      </c>
      <c r="S159" s="165">
        <v>5</v>
      </c>
      <c r="T159" s="168" t="s">
        <v>2359</v>
      </c>
      <c r="U159" s="168" t="s">
        <v>2360</v>
      </c>
      <c r="V159" s="166">
        <v>14.399999618530273</v>
      </c>
      <c r="W159" s="167">
        <v>0.6</v>
      </c>
      <c r="X159" s="165">
        <v>41</v>
      </c>
      <c r="Y159" s="165">
        <v>18</v>
      </c>
      <c r="Z159" s="168" t="s">
        <v>4793</v>
      </c>
      <c r="AA159" s="168" t="s">
        <v>4794</v>
      </c>
      <c r="AB159" s="166">
        <v>8.3999996185302734</v>
      </c>
      <c r="AC159" s="167">
        <v>0.56000000000000005</v>
      </c>
      <c r="AD159" s="165">
        <v>47</v>
      </c>
      <c r="AE159" s="165">
        <v>12</v>
      </c>
      <c r="AF159" s="168" t="s">
        <v>3741</v>
      </c>
      <c r="AG159" s="168" t="s">
        <v>3742</v>
      </c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</row>
    <row r="160" spans="1:184" x14ac:dyDescent="0.2">
      <c r="A160" s="154" t="str">
        <f t="shared" si="3"/>
        <v>3241</v>
      </c>
      <c r="B160" s="153" t="s">
        <v>2413</v>
      </c>
      <c r="C160" s="160">
        <v>45</v>
      </c>
      <c r="D160" s="161">
        <v>27.200000762939453</v>
      </c>
      <c r="E160" s="162">
        <v>0.41</v>
      </c>
      <c r="F160" s="160">
        <v>45</v>
      </c>
      <c r="H160" s="163" t="s">
        <v>1529</v>
      </c>
      <c r="J160" s="161">
        <v>3.2000000476837158</v>
      </c>
      <c r="K160" s="162">
        <v>0.4</v>
      </c>
      <c r="L160" s="160">
        <v>41</v>
      </c>
      <c r="M160" s="160">
        <v>4</v>
      </c>
      <c r="N160" s="163" t="s">
        <v>2053</v>
      </c>
      <c r="O160" s="163" t="s">
        <v>2054</v>
      </c>
      <c r="P160" s="161">
        <v>7.4000000953674316</v>
      </c>
      <c r="Q160" s="162">
        <v>0.39</v>
      </c>
      <c r="R160" s="160">
        <v>45</v>
      </c>
      <c r="T160" s="163" t="s">
        <v>1529</v>
      </c>
      <c r="V160" s="161">
        <v>10.399999618530273</v>
      </c>
      <c r="W160" s="162">
        <v>0.44</v>
      </c>
      <c r="X160" s="160">
        <v>43</v>
      </c>
      <c r="Y160" s="160">
        <v>2</v>
      </c>
      <c r="Z160" s="163" t="s">
        <v>2150</v>
      </c>
      <c r="AA160" s="163" t="s">
        <v>2151</v>
      </c>
      <c r="AB160" s="161">
        <v>6.1999998092651367</v>
      </c>
      <c r="AC160" s="162">
        <v>0.41</v>
      </c>
      <c r="AD160" s="160">
        <v>44</v>
      </c>
      <c r="AE160" s="160">
        <v>1</v>
      </c>
      <c r="AF160" s="163" t="s">
        <v>2290</v>
      </c>
      <c r="AG160" s="163" t="s">
        <v>2291</v>
      </c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</row>
    <row r="161" spans="1:184" x14ac:dyDescent="0.2">
      <c r="A161" s="154" t="str">
        <f t="shared" si="3"/>
        <v>3261</v>
      </c>
      <c r="B161" s="164" t="s">
        <v>2416</v>
      </c>
      <c r="C161" s="165">
        <v>169</v>
      </c>
      <c r="D161" s="166">
        <v>27.399999618530273</v>
      </c>
      <c r="E161" s="167">
        <v>0.42</v>
      </c>
      <c r="F161" s="165">
        <v>165</v>
      </c>
      <c r="G161" s="165">
        <v>4</v>
      </c>
      <c r="H161" s="168" t="s">
        <v>4795</v>
      </c>
      <c r="I161" s="168" t="s">
        <v>4796</v>
      </c>
      <c r="J161" s="166">
        <v>2.7000000476837158</v>
      </c>
      <c r="K161" s="167">
        <v>0.35</v>
      </c>
      <c r="L161" s="165">
        <v>162</v>
      </c>
      <c r="M161" s="165">
        <v>7</v>
      </c>
      <c r="N161" s="168" t="s">
        <v>2862</v>
      </c>
      <c r="O161" s="168" t="s">
        <v>2863</v>
      </c>
      <c r="P161" s="166">
        <v>7.4000000953674316</v>
      </c>
      <c r="Q161" s="167">
        <v>0.39</v>
      </c>
      <c r="R161" s="165">
        <v>165</v>
      </c>
      <c r="S161" s="165">
        <v>4</v>
      </c>
      <c r="T161" s="168" t="s">
        <v>4795</v>
      </c>
      <c r="U161" s="168" t="s">
        <v>4796</v>
      </c>
      <c r="V161" s="166">
        <v>11.199999809265137</v>
      </c>
      <c r="W161" s="167">
        <v>0.47</v>
      </c>
      <c r="X161" s="165">
        <v>156</v>
      </c>
      <c r="Y161" s="165">
        <v>13</v>
      </c>
      <c r="Z161" s="168" t="s">
        <v>1586</v>
      </c>
      <c r="AA161" s="168" t="s">
        <v>1587</v>
      </c>
      <c r="AB161" s="166">
        <v>6.0999999046325684</v>
      </c>
      <c r="AC161" s="167">
        <v>0.41</v>
      </c>
      <c r="AD161" s="165">
        <v>160</v>
      </c>
      <c r="AE161" s="165">
        <v>9</v>
      </c>
      <c r="AF161" s="168" t="s">
        <v>2647</v>
      </c>
      <c r="AG161" s="168" t="s">
        <v>2648</v>
      </c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</row>
    <row r="162" spans="1:184" x14ac:dyDescent="0.2">
      <c r="A162" s="154" t="str">
        <f t="shared" si="3"/>
        <v>3281</v>
      </c>
      <c r="B162" s="153" t="s">
        <v>2419</v>
      </c>
      <c r="C162" s="160">
        <v>165</v>
      </c>
      <c r="D162" s="161">
        <v>33.799999237060547</v>
      </c>
      <c r="E162" s="162">
        <v>0.51</v>
      </c>
      <c r="F162" s="160">
        <v>147</v>
      </c>
      <c r="G162" s="160">
        <v>18</v>
      </c>
      <c r="H162" s="163" t="s">
        <v>2563</v>
      </c>
      <c r="I162" s="163" t="s">
        <v>2564</v>
      </c>
      <c r="J162" s="161">
        <v>3</v>
      </c>
      <c r="K162" s="162">
        <v>0.38</v>
      </c>
      <c r="L162" s="160">
        <v>152</v>
      </c>
      <c r="M162" s="160">
        <v>13</v>
      </c>
      <c r="N162" s="163" t="s">
        <v>3287</v>
      </c>
      <c r="O162" s="163" t="s">
        <v>3288</v>
      </c>
      <c r="P162" s="161">
        <v>9.1000003814697266</v>
      </c>
      <c r="Q162" s="162">
        <v>0.48</v>
      </c>
      <c r="R162" s="160">
        <v>150</v>
      </c>
      <c r="S162" s="160">
        <v>15</v>
      </c>
      <c r="T162" s="163" t="s">
        <v>1649</v>
      </c>
      <c r="U162" s="163" t="s">
        <v>1650</v>
      </c>
      <c r="V162" s="161">
        <v>13.699999809265137</v>
      </c>
      <c r="W162" s="162">
        <v>0.56999999999999995</v>
      </c>
      <c r="X162" s="160">
        <v>117</v>
      </c>
      <c r="Y162" s="160">
        <v>48</v>
      </c>
      <c r="Z162" s="163" t="s">
        <v>4749</v>
      </c>
      <c r="AA162" s="163" t="s">
        <v>4750</v>
      </c>
      <c r="AB162" s="161">
        <v>8</v>
      </c>
      <c r="AC162" s="162">
        <v>0.53</v>
      </c>
      <c r="AD162" s="160">
        <v>135</v>
      </c>
      <c r="AE162" s="160">
        <v>30</v>
      </c>
      <c r="AF162" s="163" t="s">
        <v>3681</v>
      </c>
      <c r="AG162" s="163" t="s">
        <v>3682</v>
      </c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</row>
    <row r="163" spans="1:184" x14ac:dyDescent="0.2">
      <c r="A163" s="154" t="str">
        <f t="shared" si="3"/>
        <v>3301</v>
      </c>
      <c r="B163" s="164" t="s">
        <v>2426</v>
      </c>
      <c r="C163" s="165">
        <v>50</v>
      </c>
      <c r="D163" s="166">
        <v>28.299999237060547</v>
      </c>
      <c r="E163" s="167">
        <v>0.43</v>
      </c>
      <c r="F163" s="165">
        <v>50</v>
      </c>
      <c r="H163" s="168" t="s">
        <v>1529</v>
      </c>
      <c r="J163" s="166">
        <v>2.5999999046325684</v>
      </c>
      <c r="K163" s="167">
        <v>0.33</v>
      </c>
      <c r="L163" s="165">
        <v>48</v>
      </c>
      <c r="M163" s="165">
        <v>2</v>
      </c>
      <c r="N163" s="168" t="s">
        <v>2490</v>
      </c>
      <c r="O163" s="168" t="s">
        <v>2491</v>
      </c>
      <c r="P163" s="166">
        <v>7.9000000953674316</v>
      </c>
      <c r="Q163" s="167">
        <v>0.42</v>
      </c>
      <c r="R163" s="165">
        <v>50</v>
      </c>
      <c r="T163" s="168" t="s">
        <v>1529</v>
      </c>
      <c r="V163" s="166">
        <v>11.5</v>
      </c>
      <c r="W163" s="167">
        <v>0.48</v>
      </c>
      <c r="X163" s="165">
        <v>47</v>
      </c>
      <c r="Y163" s="165">
        <v>3</v>
      </c>
      <c r="Z163" s="168" t="s">
        <v>1737</v>
      </c>
      <c r="AA163" s="168" t="s">
        <v>1738</v>
      </c>
      <c r="AB163" s="166">
        <v>6.3000001907348633</v>
      </c>
      <c r="AC163" s="167">
        <v>0.42</v>
      </c>
      <c r="AD163" s="165">
        <v>48</v>
      </c>
      <c r="AE163" s="165">
        <v>2</v>
      </c>
      <c r="AF163" s="168" t="s">
        <v>2490</v>
      </c>
      <c r="AG163" s="168" t="s">
        <v>2491</v>
      </c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</row>
    <row r="164" spans="1:184" x14ac:dyDescent="0.2">
      <c r="A164" s="154" t="str">
        <f t="shared" si="3"/>
        <v>3341</v>
      </c>
      <c r="B164" s="153" t="s">
        <v>2427</v>
      </c>
      <c r="C164" s="160">
        <v>126</v>
      </c>
      <c r="D164" s="161">
        <v>33.400001525878906</v>
      </c>
      <c r="E164" s="162">
        <v>0.51</v>
      </c>
      <c r="F164" s="160">
        <v>109</v>
      </c>
      <c r="G164" s="160">
        <v>17</v>
      </c>
      <c r="H164" s="163" t="s">
        <v>4797</v>
      </c>
      <c r="I164" s="163" t="s">
        <v>4798</v>
      </c>
      <c r="J164" s="161">
        <v>2.7999999523162842</v>
      </c>
      <c r="K164" s="162">
        <v>0.35</v>
      </c>
      <c r="L164" s="160">
        <v>121</v>
      </c>
      <c r="M164" s="160">
        <v>5</v>
      </c>
      <c r="N164" s="163" t="s">
        <v>4211</v>
      </c>
      <c r="O164" s="163" t="s">
        <v>4212</v>
      </c>
      <c r="P164" s="161">
        <v>9.1999998092651367</v>
      </c>
      <c r="Q164" s="162">
        <v>0.49</v>
      </c>
      <c r="R164" s="160">
        <v>111</v>
      </c>
      <c r="S164" s="160">
        <v>15</v>
      </c>
      <c r="T164" s="163" t="s">
        <v>4112</v>
      </c>
      <c r="U164" s="163" t="s">
        <v>4113</v>
      </c>
      <c r="V164" s="161">
        <v>14</v>
      </c>
      <c r="W164" s="162">
        <v>0.59</v>
      </c>
      <c r="X164" s="160">
        <v>95</v>
      </c>
      <c r="Y164" s="160">
        <v>31</v>
      </c>
      <c r="Z164" s="163" t="s">
        <v>4799</v>
      </c>
      <c r="AA164" s="163" t="s">
        <v>4800</v>
      </c>
      <c r="AB164" s="161">
        <v>7.4000000953674316</v>
      </c>
      <c r="AC164" s="162">
        <v>0.49</v>
      </c>
      <c r="AD164" s="160">
        <v>102</v>
      </c>
      <c r="AE164" s="160">
        <v>24</v>
      </c>
      <c r="AF164" s="163" t="s">
        <v>4296</v>
      </c>
      <c r="AG164" s="163" t="s">
        <v>4297</v>
      </c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</row>
    <row r="165" spans="1:184" x14ac:dyDescent="0.2">
      <c r="A165" s="154" t="str">
        <f t="shared" si="3"/>
        <v>3381</v>
      </c>
      <c r="B165" s="164" t="s">
        <v>2438</v>
      </c>
      <c r="C165" s="165">
        <v>97</v>
      </c>
      <c r="D165" s="166">
        <v>32.799999237060547</v>
      </c>
      <c r="E165" s="167">
        <v>0.5</v>
      </c>
      <c r="F165" s="165">
        <v>87</v>
      </c>
      <c r="G165" s="165">
        <v>10</v>
      </c>
      <c r="H165" s="168" t="s">
        <v>4161</v>
      </c>
      <c r="I165" s="168" t="s">
        <v>4162</v>
      </c>
      <c r="J165" s="166">
        <v>3.0999999046325684</v>
      </c>
      <c r="K165" s="167">
        <v>0.4</v>
      </c>
      <c r="L165" s="165">
        <v>91</v>
      </c>
      <c r="M165" s="165">
        <v>6</v>
      </c>
      <c r="N165" s="168" t="s">
        <v>1883</v>
      </c>
      <c r="O165" s="168" t="s">
        <v>1884</v>
      </c>
      <c r="P165" s="166">
        <v>8.6999998092651367</v>
      </c>
      <c r="Q165" s="167">
        <v>0.46</v>
      </c>
      <c r="R165" s="165">
        <v>94</v>
      </c>
      <c r="S165" s="165">
        <v>3</v>
      </c>
      <c r="T165" s="168" t="s">
        <v>3343</v>
      </c>
      <c r="U165" s="168" t="s">
        <v>3344</v>
      </c>
      <c r="V165" s="166">
        <v>13.399999618530273</v>
      </c>
      <c r="W165" s="167">
        <v>0.56000000000000005</v>
      </c>
      <c r="X165" s="165">
        <v>72</v>
      </c>
      <c r="Y165" s="165">
        <v>25</v>
      </c>
      <c r="Z165" s="168" t="s">
        <v>4801</v>
      </c>
      <c r="AA165" s="168" t="s">
        <v>4802</v>
      </c>
      <c r="AB165" s="166">
        <v>7.5999999046325684</v>
      </c>
      <c r="AC165" s="167">
        <v>0.5</v>
      </c>
      <c r="AD165" s="165">
        <v>79</v>
      </c>
      <c r="AE165" s="165">
        <v>18</v>
      </c>
      <c r="AF165" s="168" t="s">
        <v>3090</v>
      </c>
      <c r="AG165" s="168" t="s">
        <v>3091</v>
      </c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</row>
    <row r="166" spans="1:184" x14ac:dyDescent="0.2">
      <c r="A166" s="154" t="str">
        <f t="shared" si="3"/>
        <v>3421</v>
      </c>
      <c r="B166" s="153" t="s">
        <v>2447</v>
      </c>
      <c r="C166" s="160">
        <v>90</v>
      </c>
      <c r="D166" s="161">
        <v>29.299999237060547</v>
      </c>
      <c r="E166" s="162">
        <v>0.44</v>
      </c>
      <c r="F166" s="160">
        <v>88</v>
      </c>
      <c r="G166" s="160">
        <v>2</v>
      </c>
      <c r="H166" s="163" t="s">
        <v>2290</v>
      </c>
      <c r="I166" s="163" t="s">
        <v>2291</v>
      </c>
      <c r="J166" s="161">
        <v>2.7999999523162842</v>
      </c>
      <c r="K166" s="162">
        <v>0.35</v>
      </c>
      <c r="L166" s="160">
        <v>87</v>
      </c>
      <c r="M166" s="160">
        <v>3</v>
      </c>
      <c r="N166" s="163" t="s">
        <v>1718</v>
      </c>
      <c r="O166" s="163" t="s">
        <v>1719</v>
      </c>
      <c r="P166" s="161">
        <v>8.1000003814697266</v>
      </c>
      <c r="Q166" s="162">
        <v>0.43</v>
      </c>
      <c r="R166" s="160">
        <v>88</v>
      </c>
      <c r="S166" s="160">
        <v>2</v>
      </c>
      <c r="T166" s="163" t="s">
        <v>2290</v>
      </c>
      <c r="U166" s="163" t="s">
        <v>2291</v>
      </c>
      <c r="V166" s="161">
        <v>12.199999809265137</v>
      </c>
      <c r="W166" s="162">
        <v>0.51</v>
      </c>
      <c r="X166" s="160">
        <v>77</v>
      </c>
      <c r="Y166" s="160">
        <v>13</v>
      </c>
      <c r="Z166" s="163" t="s">
        <v>3798</v>
      </c>
      <c r="AA166" s="163" t="s">
        <v>3799</v>
      </c>
      <c r="AB166" s="161">
        <v>6.1999998092651367</v>
      </c>
      <c r="AC166" s="162">
        <v>0.41</v>
      </c>
      <c r="AD166" s="160">
        <v>86</v>
      </c>
      <c r="AE166" s="160">
        <v>4</v>
      </c>
      <c r="AF166" s="163" t="s">
        <v>2150</v>
      </c>
      <c r="AG166" s="163" t="s">
        <v>2151</v>
      </c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</row>
    <row r="167" spans="1:184" x14ac:dyDescent="0.2">
      <c r="A167" s="154" t="str">
        <f t="shared" si="3"/>
        <v>3431</v>
      </c>
      <c r="B167" s="164" t="s">
        <v>2452</v>
      </c>
      <c r="C167" s="165">
        <v>95</v>
      </c>
      <c r="D167" s="166">
        <v>30</v>
      </c>
      <c r="E167" s="167">
        <v>0.45</v>
      </c>
      <c r="F167" s="165">
        <v>92</v>
      </c>
      <c r="G167" s="165">
        <v>3</v>
      </c>
      <c r="H167" s="168" t="s">
        <v>2195</v>
      </c>
      <c r="I167" s="168" t="s">
        <v>2196</v>
      </c>
      <c r="J167" s="166">
        <v>2.9000000953674316</v>
      </c>
      <c r="K167" s="167">
        <v>0.37</v>
      </c>
      <c r="L167" s="165">
        <v>88</v>
      </c>
      <c r="M167" s="165">
        <v>7</v>
      </c>
      <c r="N167" s="168" t="s">
        <v>3818</v>
      </c>
      <c r="O167" s="168" t="s">
        <v>3819</v>
      </c>
      <c r="P167" s="166">
        <v>8.1000003814697266</v>
      </c>
      <c r="Q167" s="167">
        <v>0.42</v>
      </c>
      <c r="R167" s="165">
        <v>93</v>
      </c>
      <c r="S167" s="165">
        <v>2</v>
      </c>
      <c r="T167" s="168" t="s">
        <v>3900</v>
      </c>
      <c r="U167" s="168" t="s">
        <v>3901</v>
      </c>
      <c r="V167" s="166">
        <v>12.5</v>
      </c>
      <c r="W167" s="167">
        <v>0.52</v>
      </c>
      <c r="X167" s="165">
        <v>77</v>
      </c>
      <c r="Y167" s="165">
        <v>18</v>
      </c>
      <c r="Z167" s="168" t="s">
        <v>2793</v>
      </c>
      <c r="AA167" s="168" t="s">
        <v>2794</v>
      </c>
      <c r="AB167" s="166">
        <v>6.5</v>
      </c>
      <c r="AC167" s="167">
        <v>0.43</v>
      </c>
      <c r="AD167" s="165">
        <v>90</v>
      </c>
      <c r="AE167" s="165">
        <v>5</v>
      </c>
      <c r="AF167" s="168" t="s">
        <v>2402</v>
      </c>
      <c r="AG167" s="168" t="s">
        <v>2403</v>
      </c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</row>
    <row r="168" spans="1:184" x14ac:dyDescent="0.2">
      <c r="A168" s="154" t="str">
        <f t="shared" si="3"/>
        <v>3501</v>
      </c>
      <c r="B168" s="153" t="s">
        <v>2455</v>
      </c>
      <c r="C168" s="160">
        <v>69</v>
      </c>
      <c r="D168" s="161">
        <v>28.600000381469727</v>
      </c>
      <c r="E168" s="162">
        <v>0.43</v>
      </c>
      <c r="F168" s="160">
        <v>69</v>
      </c>
      <c r="H168" s="163" t="s">
        <v>1529</v>
      </c>
      <c r="J168" s="161">
        <v>2.5999999046325684</v>
      </c>
      <c r="K168" s="162">
        <v>0.33</v>
      </c>
      <c r="L168" s="160">
        <v>68</v>
      </c>
      <c r="M168" s="160">
        <v>1</v>
      </c>
      <c r="N168" s="163" t="s">
        <v>3625</v>
      </c>
      <c r="O168" s="163" t="s">
        <v>3626</v>
      </c>
      <c r="P168" s="161">
        <v>8</v>
      </c>
      <c r="Q168" s="162">
        <v>0.42</v>
      </c>
      <c r="R168" s="160">
        <v>68</v>
      </c>
      <c r="S168" s="160">
        <v>1</v>
      </c>
      <c r="T168" s="163" t="s">
        <v>3625</v>
      </c>
      <c r="U168" s="163" t="s">
        <v>3626</v>
      </c>
      <c r="V168" s="161">
        <v>11.399999618530273</v>
      </c>
      <c r="W168" s="162">
        <v>0.48</v>
      </c>
      <c r="X168" s="160">
        <v>67</v>
      </c>
      <c r="Y168" s="160">
        <v>2</v>
      </c>
      <c r="Z168" s="163" t="s">
        <v>1806</v>
      </c>
      <c r="AA168" s="163" t="s">
        <v>1807</v>
      </c>
      <c r="AB168" s="161">
        <v>6.5</v>
      </c>
      <c r="AC168" s="162">
        <v>0.44</v>
      </c>
      <c r="AD168" s="160">
        <v>64</v>
      </c>
      <c r="AE168" s="160">
        <v>5</v>
      </c>
      <c r="AF168" s="163" t="s">
        <v>2182</v>
      </c>
      <c r="AG168" s="163" t="s">
        <v>2183</v>
      </c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</row>
    <row r="169" spans="1:184" x14ac:dyDescent="0.2">
      <c r="A169" s="154" t="str">
        <f t="shared" si="3"/>
        <v>3541</v>
      </c>
      <c r="B169" s="164" t="s">
        <v>2460</v>
      </c>
      <c r="C169" s="165">
        <v>42</v>
      </c>
      <c r="D169" s="166">
        <v>27.700000762939453</v>
      </c>
      <c r="E169" s="167">
        <v>0.42</v>
      </c>
      <c r="F169" s="165">
        <v>42</v>
      </c>
      <c r="H169" s="168" t="s">
        <v>1529</v>
      </c>
      <c r="J169" s="166">
        <v>2.5</v>
      </c>
      <c r="K169" s="167">
        <v>0.31</v>
      </c>
      <c r="L169" s="165">
        <v>42</v>
      </c>
      <c r="N169" s="168" t="s">
        <v>1529</v>
      </c>
      <c r="P169" s="166">
        <v>7</v>
      </c>
      <c r="Q169" s="167">
        <v>0.37</v>
      </c>
      <c r="R169" s="165">
        <v>42</v>
      </c>
      <c r="T169" s="168" t="s">
        <v>1529</v>
      </c>
      <c r="V169" s="166">
        <v>12.100000381469727</v>
      </c>
      <c r="W169" s="167">
        <v>0.51</v>
      </c>
      <c r="X169" s="165">
        <v>39</v>
      </c>
      <c r="Y169" s="165">
        <v>3</v>
      </c>
      <c r="Z169" s="168" t="s">
        <v>2083</v>
      </c>
      <c r="AA169" s="168" t="s">
        <v>2084</v>
      </c>
      <c r="AB169" s="166">
        <v>6.0999999046325684</v>
      </c>
      <c r="AC169" s="167">
        <v>0.4</v>
      </c>
      <c r="AD169" s="165">
        <v>40</v>
      </c>
      <c r="AE169" s="165">
        <v>2</v>
      </c>
      <c r="AF169" s="168" t="s">
        <v>1532</v>
      </c>
      <c r="AG169" s="168" t="s">
        <v>1533</v>
      </c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</row>
    <row r="170" spans="1:184" x14ac:dyDescent="0.2">
      <c r="A170" s="154" t="str">
        <f t="shared" si="3"/>
        <v>3581</v>
      </c>
      <c r="B170" s="153" t="s">
        <v>2463</v>
      </c>
      <c r="C170" s="160">
        <v>43</v>
      </c>
      <c r="D170" s="161">
        <v>28</v>
      </c>
      <c r="E170" s="162">
        <v>0.42</v>
      </c>
      <c r="F170" s="160">
        <v>41</v>
      </c>
      <c r="G170" s="160">
        <v>2</v>
      </c>
      <c r="H170" s="163" t="s">
        <v>2986</v>
      </c>
      <c r="I170" s="163" t="s">
        <v>2987</v>
      </c>
      <c r="J170" s="161">
        <v>2.5999999046325684</v>
      </c>
      <c r="K170" s="162">
        <v>0.33</v>
      </c>
      <c r="L170" s="160">
        <v>42</v>
      </c>
      <c r="M170" s="160">
        <v>1</v>
      </c>
      <c r="N170" s="163" t="s">
        <v>1876</v>
      </c>
      <c r="O170" s="163" t="s">
        <v>1877</v>
      </c>
      <c r="P170" s="161">
        <v>7.6999998092651367</v>
      </c>
      <c r="Q170" s="162">
        <v>0.4</v>
      </c>
      <c r="R170" s="160">
        <v>42</v>
      </c>
      <c r="S170" s="160">
        <v>1</v>
      </c>
      <c r="T170" s="163" t="s">
        <v>1876</v>
      </c>
      <c r="U170" s="163" t="s">
        <v>1877</v>
      </c>
      <c r="V170" s="161">
        <v>11.699999809265137</v>
      </c>
      <c r="W170" s="162">
        <v>0.49</v>
      </c>
      <c r="X170" s="160">
        <v>37</v>
      </c>
      <c r="Y170" s="160">
        <v>6</v>
      </c>
      <c r="Z170" s="163" t="s">
        <v>3170</v>
      </c>
      <c r="AA170" s="163" t="s">
        <v>3171</v>
      </c>
      <c r="AB170" s="161">
        <v>6.0999999046325684</v>
      </c>
      <c r="AC170" s="162">
        <v>0.41</v>
      </c>
      <c r="AD170" s="160">
        <v>42</v>
      </c>
      <c r="AE170" s="160">
        <v>1</v>
      </c>
      <c r="AF170" s="163" t="s">
        <v>1876</v>
      </c>
      <c r="AG170" s="163" t="s">
        <v>1877</v>
      </c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</row>
    <row r="171" spans="1:184" x14ac:dyDescent="0.2">
      <c r="A171" s="154" t="str">
        <f t="shared" si="3"/>
        <v>3621</v>
      </c>
      <c r="B171" s="164" t="s">
        <v>2464</v>
      </c>
      <c r="C171" s="165">
        <v>138</v>
      </c>
      <c r="D171" s="166">
        <v>28.299999237060547</v>
      </c>
      <c r="E171" s="167">
        <v>0.43</v>
      </c>
      <c r="F171" s="165">
        <v>136</v>
      </c>
      <c r="G171" s="165">
        <v>2</v>
      </c>
      <c r="H171" s="168" t="s">
        <v>3625</v>
      </c>
      <c r="I171" s="168" t="s">
        <v>3626</v>
      </c>
      <c r="J171" s="166">
        <v>2.7000000476837158</v>
      </c>
      <c r="K171" s="167">
        <v>0.34</v>
      </c>
      <c r="L171" s="165">
        <v>127</v>
      </c>
      <c r="M171" s="165">
        <v>11</v>
      </c>
      <c r="N171" s="168" t="s">
        <v>4725</v>
      </c>
      <c r="O171" s="168" t="s">
        <v>4726</v>
      </c>
      <c r="P171" s="166">
        <v>7.3000001907348633</v>
      </c>
      <c r="Q171" s="167">
        <v>0.38</v>
      </c>
      <c r="R171" s="165">
        <v>138</v>
      </c>
      <c r="T171" s="168" t="s">
        <v>1529</v>
      </c>
      <c r="V171" s="166">
        <v>12.100000381469727</v>
      </c>
      <c r="W171" s="167">
        <v>0.51</v>
      </c>
      <c r="X171" s="165">
        <v>118</v>
      </c>
      <c r="Y171" s="165">
        <v>20</v>
      </c>
      <c r="Z171" s="168" t="s">
        <v>1802</v>
      </c>
      <c r="AA171" s="168" t="s">
        <v>1803</v>
      </c>
      <c r="AB171" s="166">
        <v>6.0999999046325684</v>
      </c>
      <c r="AC171" s="167">
        <v>0.41</v>
      </c>
      <c r="AD171" s="165">
        <v>133</v>
      </c>
      <c r="AE171" s="165">
        <v>5</v>
      </c>
      <c r="AF171" s="168" t="s">
        <v>3609</v>
      </c>
      <c r="AG171" s="168" t="s">
        <v>3610</v>
      </c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</row>
    <row r="172" spans="1:184" x14ac:dyDescent="0.2">
      <c r="A172" s="154" t="str">
        <f t="shared" si="3"/>
        <v>3661</v>
      </c>
      <c r="B172" s="153" t="s">
        <v>2467</v>
      </c>
      <c r="C172" s="160">
        <v>84</v>
      </c>
      <c r="D172" s="161">
        <v>26.700000762939453</v>
      </c>
      <c r="E172" s="162">
        <v>0.4</v>
      </c>
      <c r="F172" s="160">
        <v>84</v>
      </c>
      <c r="H172" s="163" t="s">
        <v>1529</v>
      </c>
      <c r="J172" s="161">
        <v>2.5</v>
      </c>
      <c r="K172" s="162">
        <v>0.32</v>
      </c>
      <c r="L172" s="160">
        <v>84</v>
      </c>
      <c r="N172" s="163" t="s">
        <v>1529</v>
      </c>
      <c r="P172" s="161">
        <v>7.5999999046325684</v>
      </c>
      <c r="Q172" s="162">
        <v>0.4</v>
      </c>
      <c r="R172" s="160">
        <v>84</v>
      </c>
      <c r="T172" s="163" t="s">
        <v>1529</v>
      </c>
      <c r="V172" s="161">
        <v>10.5</v>
      </c>
      <c r="W172" s="162">
        <v>0.44</v>
      </c>
      <c r="X172" s="160">
        <v>82</v>
      </c>
      <c r="Y172" s="160">
        <v>2</v>
      </c>
      <c r="Z172" s="163" t="s">
        <v>1728</v>
      </c>
      <c r="AA172" s="163" t="s">
        <v>1729</v>
      </c>
      <c r="AB172" s="161">
        <v>6.0999999046325684</v>
      </c>
      <c r="AC172" s="162">
        <v>0.4</v>
      </c>
      <c r="AD172" s="160">
        <v>82</v>
      </c>
      <c r="AE172" s="160">
        <v>2</v>
      </c>
      <c r="AF172" s="163" t="s">
        <v>1728</v>
      </c>
      <c r="AG172" s="163" t="s">
        <v>1729</v>
      </c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</row>
    <row r="173" spans="1:184" x14ac:dyDescent="0.2">
      <c r="A173" s="154" t="str">
        <f t="shared" si="3"/>
        <v>3701</v>
      </c>
      <c r="B173" s="164" t="s">
        <v>2470</v>
      </c>
      <c r="C173" s="165">
        <v>107</v>
      </c>
      <c r="D173" s="166">
        <v>27.799999237060547</v>
      </c>
      <c r="E173" s="167">
        <v>0.42</v>
      </c>
      <c r="F173" s="165">
        <v>106</v>
      </c>
      <c r="G173" s="165">
        <v>1</v>
      </c>
      <c r="H173" s="168" t="s">
        <v>3216</v>
      </c>
      <c r="I173" s="168" t="s">
        <v>3217</v>
      </c>
      <c r="J173" s="166">
        <v>2.7000000476837158</v>
      </c>
      <c r="K173" s="167">
        <v>0.35</v>
      </c>
      <c r="L173" s="165">
        <v>102</v>
      </c>
      <c r="M173" s="165">
        <v>5</v>
      </c>
      <c r="N173" s="168" t="s">
        <v>1735</v>
      </c>
      <c r="O173" s="168" t="s">
        <v>1736</v>
      </c>
      <c r="P173" s="166">
        <v>7.6999998092651367</v>
      </c>
      <c r="Q173" s="167">
        <v>0.41</v>
      </c>
      <c r="R173" s="165">
        <v>107</v>
      </c>
      <c r="T173" s="168" t="s">
        <v>1529</v>
      </c>
      <c r="V173" s="166">
        <v>11.399999618530273</v>
      </c>
      <c r="W173" s="167">
        <v>0.48</v>
      </c>
      <c r="X173" s="165">
        <v>95</v>
      </c>
      <c r="Y173" s="165">
        <v>12</v>
      </c>
      <c r="Z173" s="168" t="s">
        <v>4018</v>
      </c>
      <c r="AA173" s="168" t="s">
        <v>4019</v>
      </c>
      <c r="AB173" s="166">
        <v>5.9000000953674316</v>
      </c>
      <c r="AC173" s="167">
        <v>0.39</v>
      </c>
      <c r="AD173" s="165">
        <v>101</v>
      </c>
      <c r="AE173" s="165">
        <v>6</v>
      </c>
      <c r="AF173" s="168" t="s">
        <v>3557</v>
      </c>
      <c r="AG173" s="168" t="s">
        <v>3558</v>
      </c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</row>
    <row r="174" spans="1:184" x14ac:dyDescent="0.2">
      <c r="A174" s="154" t="str">
        <f t="shared" si="3"/>
        <v>3741</v>
      </c>
      <c r="B174" s="153" t="s">
        <v>2479</v>
      </c>
      <c r="C174" s="160">
        <v>145</v>
      </c>
      <c r="D174" s="161">
        <v>37.5</v>
      </c>
      <c r="E174" s="162">
        <v>0.56999999999999995</v>
      </c>
      <c r="F174" s="160">
        <v>112</v>
      </c>
      <c r="G174" s="160">
        <v>33</v>
      </c>
      <c r="H174" s="163" t="s">
        <v>4803</v>
      </c>
      <c r="I174" s="163" t="s">
        <v>4804</v>
      </c>
      <c r="J174" s="161">
        <v>3.7999999523162842</v>
      </c>
      <c r="K174" s="162">
        <v>0.48</v>
      </c>
      <c r="L174" s="160">
        <v>113</v>
      </c>
      <c r="M174" s="160">
        <v>32</v>
      </c>
      <c r="N174" s="163" t="s">
        <v>4805</v>
      </c>
      <c r="O174" s="163" t="s">
        <v>4806</v>
      </c>
      <c r="P174" s="161">
        <v>10</v>
      </c>
      <c r="Q174" s="162">
        <v>0.53</v>
      </c>
      <c r="R174" s="160">
        <v>130</v>
      </c>
      <c r="S174" s="160">
        <v>15</v>
      </c>
      <c r="T174" s="163" t="s">
        <v>2117</v>
      </c>
      <c r="U174" s="163" t="s">
        <v>2118</v>
      </c>
      <c r="V174" s="161">
        <v>15.399999618530273</v>
      </c>
      <c r="W174" s="162">
        <v>0.64</v>
      </c>
      <c r="X174" s="160">
        <v>81</v>
      </c>
      <c r="Y174" s="160">
        <v>64</v>
      </c>
      <c r="Z174" s="163" t="s">
        <v>4807</v>
      </c>
      <c r="AA174" s="163" t="s">
        <v>4808</v>
      </c>
      <c r="AB174" s="161">
        <v>8.3000001907348633</v>
      </c>
      <c r="AC174" s="162">
        <v>0.55000000000000004</v>
      </c>
      <c r="AD174" s="160">
        <v>111</v>
      </c>
      <c r="AE174" s="160">
        <v>34</v>
      </c>
      <c r="AF174" s="163" t="s">
        <v>2615</v>
      </c>
      <c r="AG174" s="163" t="s">
        <v>2616</v>
      </c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</row>
    <row r="175" spans="1:184" x14ac:dyDescent="0.2">
      <c r="A175" s="154" t="str">
        <f t="shared" si="3"/>
        <v>3781</v>
      </c>
      <c r="B175" s="164" t="s">
        <v>2486</v>
      </c>
      <c r="C175" s="165">
        <v>51</v>
      </c>
      <c r="D175" s="166">
        <v>28.200000762939453</v>
      </c>
      <c r="E175" s="167">
        <v>0.43</v>
      </c>
      <c r="F175" s="165">
        <v>51</v>
      </c>
      <c r="H175" s="168" t="s">
        <v>1529</v>
      </c>
      <c r="J175" s="166">
        <v>2.5</v>
      </c>
      <c r="K175" s="167">
        <v>0.32</v>
      </c>
      <c r="L175" s="165">
        <v>51</v>
      </c>
      <c r="N175" s="168" t="s">
        <v>1529</v>
      </c>
      <c r="P175" s="166">
        <v>7.6999998092651367</v>
      </c>
      <c r="Q175" s="167">
        <v>0.4</v>
      </c>
      <c r="R175" s="165">
        <v>51</v>
      </c>
      <c r="T175" s="168" t="s">
        <v>1529</v>
      </c>
      <c r="V175" s="166">
        <v>12</v>
      </c>
      <c r="W175" s="167">
        <v>0.5</v>
      </c>
      <c r="X175" s="165">
        <v>48</v>
      </c>
      <c r="Y175" s="165">
        <v>3</v>
      </c>
      <c r="Z175" s="168" t="s">
        <v>1784</v>
      </c>
      <c r="AA175" s="168" t="s">
        <v>1785</v>
      </c>
      <c r="AB175" s="166">
        <v>6</v>
      </c>
      <c r="AC175" s="167">
        <v>0.4</v>
      </c>
      <c r="AD175" s="165">
        <v>49</v>
      </c>
      <c r="AE175" s="165">
        <v>2</v>
      </c>
      <c r="AF175" s="168" t="s">
        <v>1820</v>
      </c>
      <c r="AG175" s="168" t="s">
        <v>1821</v>
      </c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</row>
    <row r="176" spans="1:184" x14ac:dyDescent="0.2">
      <c r="A176" s="154" t="str">
        <f t="shared" si="3"/>
        <v>3821</v>
      </c>
      <c r="B176" s="153" t="s">
        <v>2487</v>
      </c>
      <c r="C176" s="160">
        <v>46</v>
      </c>
      <c r="D176" s="161">
        <v>23.200000762939453</v>
      </c>
      <c r="E176" s="162">
        <v>0.35</v>
      </c>
      <c r="F176" s="160">
        <v>45</v>
      </c>
      <c r="G176" s="160">
        <v>1</v>
      </c>
      <c r="H176" s="163" t="s">
        <v>2004</v>
      </c>
      <c r="I176" s="163" t="s">
        <v>2005</v>
      </c>
      <c r="J176" s="161">
        <v>2.2000000476837158</v>
      </c>
      <c r="K176" s="162">
        <v>0.27</v>
      </c>
      <c r="L176" s="160">
        <v>44</v>
      </c>
      <c r="M176" s="160">
        <v>2</v>
      </c>
      <c r="N176" s="163" t="s">
        <v>2034</v>
      </c>
      <c r="O176" s="163" t="s">
        <v>2035</v>
      </c>
      <c r="P176" s="161">
        <v>6.6999998092651367</v>
      </c>
      <c r="Q176" s="162">
        <v>0.35</v>
      </c>
      <c r="R176" s="160">
        <v>46</v>
      </c>
      <c r="T176" s="163" t="s">
        <v>1529</v>
      </c>
      <c r="V176" s="161">
        <v>9.1000003814697266</v>
      </c>
      <c r="W176" s="162">
        <v>0.38</v>
      </c>
      <c r="X176" s="160">
        <v>43</v>
      </c>
      <c r="Y176" s="160">
        <v>3</v>
      </c>
      <c r="Z176" s="163" t="s">
        <v>2690</v>
      </c>
      <c r="AA176" s="163" t="s">
        <v>2691</v>
      </c>
      <c r="AB176" s="161">
        <v>5.1999998092651367</v>
      </c>
      <c r="AC176" s="162">
        <v>0.35</v>
      </c>
      <c r="AD176" s="160">
        <v>45</v>
      </c>
      <c r="AE176" s="160">
        <v>1</v>
      </c>
      <c r="AF176" s="163" t="s">
        <v>2004</v>
      </c>
      <c r="AG176" s="163" t="s">
        <v>2005</v>
      </c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</row>
    <row r="177" spans="1:184" x14ac:dyDescent="0.2">
      <c r="A177" s="154" t="str">
        <f t="shared" si="3"/>
        <v>3861</v>
      </c>
      <c r="B177" s="164" t="s">
        <v>2492</v>
      </c>
      <c r="C177" s="165">
        <v>48</v>
      </c>
      <c r="D177" s="166">
        <v>25.799999237060547</v>
      </c>
      <c r="E177" s="167">
        <v>0.39</v>
      </c>
      <c r="F177" s="165">
        <v>46</v>
      </c>
      <c r="G177" s="165">
        <v>2</v>
      </c>
      <c r="H177" s="168" t="s">
        <v>1753</v>
      </c>
      <c r="I177" s="168" t="s">
        <v>1754</v>
      </c>
      <c r="J177" s="166">
        <v>2.4000000953674316</v>
      </c>
      <c r="K177" s="167">
        <v>0.3</v>
      </c>
      <c r="L177" s="165">
        <v>48</v>
      </c>
      <c r="N177" s="168" t="s">
        <v>1529</v>
      </c>
      <c r="P177" s="166">
        <v>7.3000001907348633</v>
      </c>
      <c r="Q177" s="167">
        <v>0.39</v>
      </c>
      <c r="R177" s="165">
        <v>47</v>
      </c>
      <c r="S177" s="165">
        <v>1</v>
      </c>
      <c r="T177" s="168" t="s">
        <v>1991</v>
      </c>
      <c r="U177" s="168" t="s">
        <v>1992</v>
      </c>
      <c r="V177" s="166">
        <v>10.600000381469727</v>
      </c>
      <c r="W177" s="167">
        <v>0.44</v>
      </c>
      <c r="X177" s="165">
        <v>45</v>
      </c>
      <c r="Y177" s="165">
        <v>3</v>
      </c>
      <c r="Z177" s="168" t="s">
        <v>1987</v>
      </c>
      <c r="AA177" s="168" t="s">
        <v>1988</v>
      </c>
      <c r="AB177" s="166">
        <v>5.5</v>
      </c>
      <c r="AC177" s="167">
        <v>0.37</v>
      </c>
      <c r="AD177" s="165">
        <v>45</v>
      </c>
      <c r="AE177" s="165">
        <v>3</v>
      </c>
      <c r="AF177" s="168" t="s">
        <v>1987</v>
      </c>
      <c r="AG177" s="168" t="s">
        <v>1988</v>
      </c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</row>
    <row r="178" spans="1:184" x14ac:dyDescent="0.2">
      <c r="A178" s="154" t="str">
        <f t="shared" si="3"/>
        <v>3901</v>
      </c>
      <c r="B178" s="153" t="s">
        <v>2499</v>
      </c>
      <c r="C178" s="160">
        <v>102</v>
      </c>
      <c r="D178" s="161">
        <v>27.799999237060547</v>
      </c>
      <c r="E178" s="162">
        <v>0.42</v>
      </c>
      <c r="F178" s="160">
        <v>100</v>
      </c>
      <c r="G178" s="160">
        <v>2</v>
      </c>
      <c r="H178" s="163" t="s">
        <v>4651</v>
      </c>
      <c r="I178" s="163" t="s">
        <v>4652</v>
      </c>
      <c r="J178" s="161">
        <v>2.5999999046325684</v>
      </c>
      <c r="K178" s="162">
        <v>0.33</v>
      </c>
      <c r="L178" s="160">
        <v>94</v>
      </c>
      <c r="M178" s="160">
        <v>8</v>
      </c>
      <c r="N178" s="163" t="s">
        <v>1822</v>
      </c>
      <c r="O178" s="163" t="s">
        <v>1823</v>
      </c>
      <c r="P178" s="161">
        <v>7.5</v>
      </c>
      <c r="Q178" s="162">
        <v>0.39</v>
      </c>
      <c r="R178" s="160">
        <v>100</v>
      </c>
      <c r="S178" s="160">
        <v>2</v>
      </c>
      <c r="T178" s="163" t="s">
        <v>4651</v>
      </c>
      <c r="U178" s="163" t="s">
        <v>4652</v>
      </c>
      <c r="V178" s="161">
        <v>11.399999618530273</v>
      </c>
      <c r="W178" s="162">
        <v>0.48</v>
      </c>
      <c r="X178" s="160">
        <v>92</v>
      </c>
      <c r="Y178" s="160">
        <v>10</v>
      </c>
      <c r="Z178" s="163" t="s">
        <v>4512</v>
      </c>
      <c r="AA178" s="163" t="s">
        <v>4513</v>
      </c>
      <c r="AB178" s="161">
        <v>6.3000001907348633</v>
      </c>
      <c r="AC178" s="162">
        <v>0.42</v>
      </c>
      <c r="AD178" s="160">
        <v>92</v>
      </c>
      <c r="AE178" s="160">
        <v>10</v>
      </c>
      <c r="AF178" s="163" t="s">
        <v>4512</v>
      </c>
      <c r="AG178" s="163" t="s">
        <v>4513</v>
      </c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</row>
    <row r="179" spans="1:184" x14ac:dyDescent="0.2">
      <c r="A179" s="154" t="str">
        <f t="shared" si="3"/>
        <v>3941</v>
      </c>
      <c r="B179" s="164" t="s">
        <v>2508</v>
      </c>
      <c r="C179" s="165">
        <v>84</v>
      </c>
      <c r="D179" s="166">
        <v>26.600000381469727</v>
      </c>
      <c r="E179" s="167">
        <v>0.4</v>
      </c>
      <c r="F179" s="165">
        <v>81</v>
      </c>
      <c r="G179" s="165">
        <v>3</v>
      </c>
      <c r="H179" s="168" t="s">
        <v>2468</v>
      </c>
      <c r="I179" s="168" t="s">
        <v>2469</v>
      </c>
      <c r="J179" s="166">
        <v>2.5</v>
      </c>
      <c r="K179" s="167">
        <v>0.31</v>
      </c>
      <c r="L179" s="165">
        <v>81</v>
      </c>
      <c r="M179" s="165">
        <v>3</v>
      </c>
      <c r="N179" s="168" t="s">
        <v>2468</v>
      </c>
      <c r="O179" s="168" t="s">
        <v>2469</v>
      </c>
      <c r="P179" s="166">
        <v>7.5</v>
      </c>
      <c r="Q179" s="167">
        <v>0.4</v>
      </c>
      <c r="R179" s="165">
        <v>82</v>
      </c>
      <c r="S179" s="165">
        <v>2</v>
      </c>
      <c r="T179" s="168" t="s">
        <v>1728</v>
      </c>
      <c r="U179" s="168" t="s">
        <v>1729</v>
      </c>
      <c r="V179" s="166">
        <v>10.699999809265137</v>
      </c>
      <c r="W179" s="167">
        <v>0.45</v>
      </c>
      <c r="X179" s="165">
        <v>76</v>
      </c>
      <c r="Y179" s="165">
        <v>8</v>
      </c>
      <c r="Z179" s="168" t="s">
        <v>2781</v>
      </c>
      <c r="AA179" s="168" t="s">
        <v>2782</v>
      </c>
      <c r="AB179" s="166">
        <v>5.9000000953674316</v>
      </c>
      <c r="AC179" s="167">
        <v>0.4</v>
      </c>
      <c r="AD179" s="165">
        <v>82</v>
      </c>
      <c r="AE179" s="165">
        <v>2</v>
      </c>
      <c r="AF179" s="168" t="s">
        <v>1728</v>
      </c>
      <c r="AG179" s="168" t="s">
        <v>1729</v>
      </c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</row>
    <row r="180" spans="1:184" x14ac:dyDescent="0.2">
      <c r="A180" s="154" t="str">
        <f t="shared" si="3"/>
        <v>3981</v>
      </c>
      <c r="B180" s="153" t="s">
        <v>2509</v>
      </c>
      <c r="C180" s="160">
        <v>99</v>
      </c>
      <c r="D180" s="161">
        <v>32</v>
      </c>
      <c r="E180" s="162">
        <v>0.49</v>
      </c>
      <c r="F180" s="160">
        <v>91</v>
      </c>
      <c r="G180" s="160">
        <v>8</v>
      </c>
      <c r="H180" s="163" t="s">
        <v>4635</v>
      </c>
      <c r="I180" s="163" t="s">
        <v>4636</v>
      </c>
      <c r="J180" s="161">
        <v>3</v>
      </c>
      <c r="K180" s="162">
        <v>0.37</v>
      </c>
      <c r="L180" s="160">
        <v>95</v>
      </c>
      <c r="M180" s="160">
        <v>4</v>
      </c>
      <c r="N180" s="163" t="s">
        <v>3589</v>
      </c>
      <c r="O180" s="163" t="s">
        <v>3590</v>
      </c>
      <c r="P180" s="161">
        <v>8.3999996185302734</v>
      </c>
      <c r="Q180" s="162">
        <v>0.44</v>
      </c>
      <c r="R180" s="160">
        <v>95</v>
      </c>
      <c r="S180" s="160">
        <v>4</v>
      </c>
      <c r="T180" s="163" t="s">
        <v>3589</v>
      </c>
      <c r="U180" s="163" t="s">
        <v>3590</v>
      </c>
      <c r="V180" s="161">
        <v>13.300000190734863</v>
      </c>
      <c r="W180" s="162">
        <v>0.56000000000000005</v>
      </c>
      <c r="X180" s="160">
        <v>77</v>
      </c>
      <c r="Y180" s="160">
        <v>22</v>
      </c>
      <c r="Z180" s="163" t="s">
        <v>3878</v>
      </c>
      <c r="AA180" s="163" t="s">
        <v>3879</v>
      </c>
      <c r="AB180" s="161">
        <v>7.3000001907348633</v>
      </c>
      <c r="AC180" s="162">
        <v>0.49</v>
      </c>
      <c r="AD180" s="160">
        <v>84</v>
      </c>
      <c r="AE180" s="160">
        <v>15</v>
      </c>
      <c r="AF180" s="163" t="s">
        <v>2759</v>
      </c>
      <c r="AG180" s="163" t="s">
        <v>2760</v>
      </c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</row>
    <row r="181" spans="1:184" x14ac:dyDescent="0.2">
      <c r="A181" s="154" t="str">
        <f t="shared" si="3"/>
        <v>4000</v>
      </c>
      <c r="B181" s="164" t="s">
        <v>2518</v>
      </c>
      <c r="C181" s="165">
        <v>32</v>
      </c>
      <c r="D181" s="166">
        <v>39.599998474121094</v>
      </c>
      <c r="E181" s="167">
        <v>0.6</v>
      </c>
      <c r="F181" s="165">
        <v>25</v>
      </c>
      <c r="G181" s="165">
        <v>7</v>
      </c>
      <c r="H181" s="168" t="s">
        <v>4809</v>
      </c>
      <c r="I181" s="168" t="s">
        <v>4810</v>
      </c>
      <c r="J181" s="166">
        <v>4</v>
      </c>
      <c r="K181" s="167">
        <v>0.5</v>
      </c>
      <c r="L181" s="165">
        <v>27</v>
      </c>
      <c r="M181" s="165">
        <v>5</v>
      </c>
      <c r="N181" s="168" t="s">
        <v>4643</v>
      </c>
      <c r="O181" s="168" t="s">
        <v>4644</v>
      </c>
      <c r="P181" s="166">
        <v>10.899999618530273</v>
      </c>
      <c r="Q181" s="167">
        <v>0.56999999999999995</v>
      </c>
      <c r="R181" s="165">
        <v>24</v>
      </c>
      <c r="S181" s="165">
        <v>8</v>
      </c>
      <c r="T181" s="168" t="s">
        <v>1508</v>
      </c>
      <c r="U181" s="168" t="s">
        <v>1509</v>
      </c>
      <c r="V181" s="166">
        <v>15.899999618530273</v>
      </c>
      <c r="W181" s="167">
        <v>0.66</v>
      </c>
      <c r="X181" s="165">
        <v>18</v>
      </c>
      <c r="Y181" s="165">
        <v>14</v>
      </c>
      <c r="Z181" s="168" t="s">
        <v>4811</v>
      </c>
      <c r="AA181" s="168" t="s">
        <v>4812</v>
      </c>
      <c r="AB181" s="166">
        <v>8.8000001907348633</v>
      </c>
      <c r="AC181" s="167">
        <v>0.59</v>
      </c>
      <c r="AD181" s="165">
        <v>22</v>
      </c>
      <c r="AE181" s="165">
        <v>10</v>
      </c>
      <c r="AF181" s="168" t="s">
        <v>4813</v>
      </c>
      <c r="AG181" s="168" t="s">
        <v>4814</v>
      </c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1"/>
      <c r="BW181" s="151"/>
      <c r="BX181" s="151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  <c r="CJ181" s="151"/>
      <c r="CK181" s="151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1"/>
      <c r="CX181" s="151"/>
      <c r="CY181" s="151"/>
      <c r="CZ181" s="151"/>
      <c r="DA181" s="151"/>
      <c r="DB181" s="151"/>
      <c r="DC181" s="151"/>
      <c r="DD181" s="151"/>
      <c r="DE181" s="151"/>
      <c r="DF181" s="151"/>
      <c r="DG181" s="151"/>
      <c r="DH181" s="151"/>
      <c r="DI181" s="151"/>
      <c r="DJ181" s="151"/>
      <c r="DK181" s="151"/>
      <c r="DL181" s="151"/>
      <c r="DM181" s="151"/>
      <c r="DN181" s="151"/>
      <c r="DO181" s="151"/>
      <c r="DP181" s="151"/>
      <c r="DQ181" s="151"/>
      <c r="DR181" s="151"/>
      <c r="DS181" s="151"/>
      <c r="DT181" s="151"/>
      <c r="DU181" s="151"/>
      <c r="DV181" s="151"/>
      <c r="DW181" s="151"/>
      <c r="DX181" s="151"/>
      <c r="DY181" s="151"/>
      <c r="DZ181" s="151"/>
      <c r="EA181" s="151"/>
      <c r="EB181" s="151"/>
      <c r="EC181" s="151"/>
      <c r="ED181" s="151"/>
      <c r="EE181" s="151"/>
      <c r="EF181" s="151"/>
      <c r="EG181" s="151"/>
      <c r="EH181" s="151"/>
      <c r="EI181" s="151"/>
      <c r="EJ181" s="151"/>
      <c r="EK181" s="151"/>
      <c r="EL181" s="151"/>
      <c r="EM181" s="151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1"/>
      <c r="FC181" s="151"/>
      <c r="FD181" s="151"/>
      <c r="FE181" s="151"/>
      <c r="FF181" s="151"/>
      <c r="FG181" s="151"/>
      <c r="FH181" s="151"/>
      <c r="FI181" s="151"/>
      <c r="FJ181" s="151"/>
      <c r="FK181" s="151"/>
      <c r="FL181" s="151"/>
      <c r="FM181" s="151"/>
      <c r="FN181" s="151"/>
      <c r="FO181" s="151"/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</row>
    <row r="182" spans="1:184" x14ac:dyDescent="0.2">
      <c r="A182" s="154" t="str">
        <f t="shared" si="3"/>
        <v>4001</v>
      </c>
      <c r="B182" s="153" t="s">
        <v>2523</v>
      </c>
      <c r="C182" s="160">
        <v>61</v>
      </c>
      <c r="D182" s="161">
        <v>31</v>
      </c>
      <c r="E182" s="162">
        <v>0.47</v>
      </c>
      <c r="F182" s="160">
        <v>59</v>
      </c>
      <c r="G182" s="160">
        <v>2</v>
      </c>
      <c r="H182" s="163" t="s">
        <v>3687</v>
      </c>
      <c r="I182" s="163" t="s">
        <v>3688</v>
      </c>
      <c r="J182" s="161">
        <v>3.2000000476837158</v>
      </c>
      <c r="K182" s="162">
        <v>0.41</v>
      </c>
      <c r="L182" s="160">
        <v>56</v>
      </c>
      <c r="M182" s="160">
        <v>5</v>
      </c>
      <c r="N182" s="163" t="s">
        <v>3804</v>
      </c>
      <c r="O182" s="163" t="s">
        <v>3805</v>
      </c>
      <c r="P182" s="161">
        <v>8.6999998092651367</v>
      </c>
      <c r="Q182" s="162">
        <v>0.46</v>
      </c>
      <c r="R182" s="160">
        <v>58</v>
      </c>
      <c r="S182" s="160">
        <v>3</v>
      </c>
      <c r="T182" s="163" t="s">
        <v>1854</v>
      </c>
      <c r="U182" s="163" t="s">
        <v>1855</v>
      </c>
      <c r="V182" s="161">
        <v>12.699999809265137</v>
      </c>
      <c r="W182" s="162">
        <v>0.53</v>
      </c>
      <c r="X182" s="160">
        <v>50</v>
      </c>
      <c r="Y182" s="160">
        <v>11</v>
      </c>
      <c r="Z182" s="163" t="s">
        <v>3689</v>
      </c>
      <c r="AA182" s="163" t="s">
        <v>3690</v>
      </c>
      <c r="AB182" s="161">
        <v>6.3000001907348633</v>
      </c>
      <c r="AC182" s="162">
        <v>0.42</v>
      </c>
      <c r="AD182" s="160">
        <v>58</v>
      </c>
      <c r="AE182" s="160">
        <v>3</v>
      </c>
      <c r="AF182" s="163" t="s">
        <v>1854</v>
      </c>
      <c r="AG182" s="163" t="s">
        <v>1855</v>
      </c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1"/>
      <c r="BW182" s="151"/>
      <c r="BX182" s="151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  <c r="CJ182" s="151"/>
      <c r="CK182" s="151"/>
      <c r="CL182" s="15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</row>
    <row r="183" spans="1:184" x14ac:dyDescent="0.2">
      <c r="A183" s="154" t="str">
        <f t="shared" si="3"/>
        <v>4012</v>
      </c>
      <c r="B183" s="164" t="s">
        <v>3999</v>
      </c>
      <c r="C183" s="165">
        <v>69</v>
      </c>
      <c r="D183" s="166">
        <v>33</v>
      </c>
      <c r="E183" s="167">
        <v>0.5</v>
      </c>
      <c r="F183" s="165">
        <v>67</v>
      </c>
      <c r="G183" s="165">
        <v>2</v>
      </c>
      <c r="H183" s="168" t="s">
        <v>1806</v>
      </c>
      <c r="I183" s="168" t="s">
        <v>1807</v>
      </c>
      <c r="J183" s="166">
        <v>3.0999999046325684</v>
      </c>
      <c r="K183" s="167">
        <v>0.39</v>
      </c>
      <c r="L183" s="165">
        <v>65</v>
      </c>
      <c r="M183" s="165">
        <v>4</v>
      </c>
      <c r="N183" s="168" t="s">
        <v>2184</v>
      </c>
      <c r="O183" s="168" t="s">
        <v>2185</v>
      </c>
      <c r="P183" s="166">
        <v>9.1000003814697266</v>
      </c>
      <c r="Q183" s="167">
        <v>0.48</v>
      </c>
      <c r="R183" s="165">
        <v>66</v>
      </c>
      <c r="S183" s="165">
        <v>3</v>
      </c>
      <c r="T183" s="168" t="s">
        <v>2034</v>
      </c>
      <c r="U183" s="168" t="s">
        <v>2035</v>
      </c>
      <c r="V183" s="166">
        <v>13.5</v>
      </c>
      <c r="W183" s="167">
        <v>0.56000000000000005</v>
      </c>
      <c r="X183" s="165">
        <v>56</v>
      </c>
      <c r="Y183" s="165">
        <v>13</v>
      </c>
      <c r="Z183" s="168" t="s">
        <v>1804</v>
      </c>
      <c r="AA183" s="168" t="s">
        <v>1805</v>
      </c>
      <c r="AB183" s="166">
        <v>7.3000001907348633</v>
      </c>
      <c r="AC183" s="167">
        <v>0.49</v>
      </c>
      <c r="AD183" s="165">
        <v>63</v>
      </c>
      <c r="AE183" s="165">
        <v>6</v>
      </c>
      <c r="AF183" s="168" t="s">
        <v>2177</v>
      </c>
      <c r="AG183" s="168" t="s">
        <v>2178</v>
      </c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  <c r="CJ183" s="151"/>
      <c r="CK183" s="151"/>
      <c r="CL183" s="151"/>
      <c r="CM183" s="151"/>
      <c r="CN183" s="151"/>
      <c r="CO183" s="151"/>
      <c r="CP183" s="151"/>
      <c r="CQ183" s="151"/>
      <c r="CR183" s="151"/>
      <c r="CS183" s="151"/>
      <c r="CT183" s="151"/>
      <c r="CU183" s="151"/>
      <c r="CV183" s="151"/>
      <c r="CW183" s="151"/>
      <c r="CX183" s="151"/>
      <c r="CY183" s="151"/>
      <c r="CZ183" s="151"/>
      <c r="DA183" s="151"/>
      <c r="DB183" s="151"/>
      <c r="DC183" s="151"/>
      <c r="DD183" s="151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  <c r="EN183" s="151"/>
      <c r="EO183" s="151"/>
      <c r="EP183" s="151"/>
      <c r="EQ183" s="151"/>
      <c r="ER183" s="151"/>
      <c r="ES183" s="151"/>
      <c r="ET183" s="151"/>
      <c r="EU183" s="151"/>
      <c r="EV183" s="151"/>
      <c r="EW183" s="151"/>
      <c r="EX183" s="151"/>
      <c r="EY183" s="151"/>
      <c r="EZ183" s="151"/>
      <c r="FA183" s="151"/>
      <c r="FB183" s="151"/>
      <c r="FC183" s="151"/>
      <c r="FD183" s="151"/>
      <c r="FE183" s="151"/>
      <c r="FF183" s="151"/>
      <c r="FG183" s="151"/>
      <c r="FH183" s="151"/>
      <c r="FI183" s="151"/>
      <c r="FJ183" s="151"/>
      <c r="FK183" s="151"/>
      <c r="FL183" s="151"/>
      <c r="FM183" s="151"/>
      <c r="FN183" s="151"/>
      <c r="FO183" s="151"/>
      <c r="FP183" s="151"/>
      <c r="FQ183" s="151"/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</row>
    <row r="184" spans="1:184" x14ac:dyDescent="0.2">
      <c r="A184" s="154" t="str">
        <f t="shared" si="3"/>
        <v>4021</v>
      </c>
      <c r="B184" s="153" t="s">
        <v>2530</v>
      </c>
      <c r="C184" s="160">
        <v>81</v>
      </c>
      <c r="D184" s="161">
        <v>29.200000762939453</v>
      </c>
      <c r="E184" s="162">
        <v>0.44</v>
      </c>
      <c r="F184" s="160">
        <v>78</v>
      </c>
      <c r="G184" s="160">
        <v>3</v>
      </c>
      <c r="H184" s="163" t="s">
        <v>1703</v>
      </c>
      <c r="I184" s="163" t="s">
        <v>1704</v>
      </c>
      <c r="J184" s="161">
        <v>2.7999999523162842</v>
      </c>
      <c r="K184" s="162">
        <v>0.36</v>
      </c>
      <c r="L184" s="160">
        <v>76</v>
      </c>
      <c r="M184" s="160">
        <v>5</v>
      </c>
      <c r="N184" s="163" t="s">
        <v>1961</v>
      </c>
      <c r="O184" s="163" t="s">
        <v>1962</v>
      </c>
      <c r="P184" s="161">
        <v>7.8000001907348633</v>
      </c>
      <c r="Q184" s="162">
        <v>0.41</v>
      </c>
      <c r="R184" s="160">
        <v>81</v>
      </c>
      <c r="T184" s="163" t="s">
        <v>1529</v>
      </c>
      <c r="V184" s="161">
        <v>12.300000190734863</v>
      </c>
      <c r="W184" s="162">
        <v>0.51</v>
      </c>
      <c r="X184" s="160">
        <v>71</v>
      </c>
      <c r="Y184" s="160">
        <v>10</v>
      </c>
      <c r="Z184" s="163" t="s">
        <v>3832</v>
      </c>
      <c r="AA184" s="163" t="s">
        <v>3833</v>
      </c>
      <c r="AB184" s="161">
        <v>6.3000001907348633</v>
      </c>
      <c r="AC184" s="162">
        <v>0.42</v>
      </c>
      <c r="AD184" s="160">
        <v>78</v>
      </c>
      <c r="AE184" s="160">
        <v>3</v>
      </c>
      <c r="AF184" s="163" t="s">
        <v>1703</v>
      </c>
      <c r="AG184" s="163" t="s">
        <v>1704</v>
      </c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</row>
    <row r="185" spans="1:184" x14ac:dyDescent="0.2">
      <c r="A185" s="154" t="str">
        <f t="shared" si="3"/>
        <v>4031</v>
      </c>
      <c r="B185" s="164" t="s">
        <v>2533</v>
      </c>
      <c r="C185" s="165">
        <v>173</v>
      </c>
      <c r="D185" s="166">
        <v>29.799999237060547</v>
      </c>
      <c r="E185" s="167">
        <v>0.45</v>
      </c>
      <c r="F185" s="165">
        <v>166</v>
      </c>
      <c r="G185" s="165">
        <v>7</v>
      </c>
      <c r="H185" s="168" t="s">
        <v>1546</v>
      </c>
      <c r="I185" s="168" t="s">
        <v>1547</v>
      </c>
      <c r="J185" s="166">
        <v>2.7000000476837158</v>
      </c>
      <c r="K185" s="167">
        <v>0.34</v>
      </c>
      <c r="L185" s="165">
        <v>161</v>
      </c>
      <c r="M185" s="165">
        <v>12</v>
      </c>
      <c r="N185" s="168" t="s">
        <v>1640</v>
      </c>
      <c r="O185" s="168" t="s">
        <v>1641</v>
      </c>
      <c r="P185" s="166">
        <v>8</v>
      </c>
      <c r="Q185" s="167">
        <v>0.42</v>
      </c>
      <c r="R185" s="165">
        <v>171</v>
      </c>
      <c r="S185" s="165">
        <v>2</v>
      </c>
      <c r="T185" s="168" t="s">
        <v>3583</v>
      </c>
      <c r="U185" s="168" t="s">
        <v>3584</v>
      </c>
      <c r="V185" s="166">
        <v>12.600000381469727</v>
      </c>
      <c r="W185" s="167">
        <v>0.52</v>
      </c>
      <c r="X185" s="165">
        <v>142</v>
      </c>
      <c r="Y185" s="165">
        <v>31</v>
      </c>
      <c r="Z185" s="168" t="s">
        <v>4179</v>
      </c>
      <c r="AA185" s="168" t="s">
        <v>4180</v>
      </c>
      <c r="AB185" s="166">
        <v>6.5999999046325684</v>
      </c>
      <c r="AC185" s="167">
        <v>0.44</v>
      </c>
      <c r="AD185" s="165">
        <v>161</v>
      </c>
      <c r="AE185" s="165">
        <v>12</v>
      </c>
      <c r="AF185" s="168" t="s">
        <v>1640</v>
      </c>
      <c r="AG185" s="168" t="s">
        <v>1641</v>
      </c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</row>
    <row r="186" spans="1:184" x14ac:dyDescent="0.2">
      <c r="A186" s="154" t="str">
        <f t="shared" si="3"/>
        <v>4061</v>
      </c>
      <c r="B186" s="153" t="s">
        <v>2542</v>
      </c>
      <c r="C186" s="160">
        <v>165</v>
      </c>
      <c r="D186" s="161">
        <v>33.299999237060547</v>
      </c>
      <c r="E186" s="162">
        <v>0.5</v>
      </c>
      <c r="F186" s="160">
        <v>151</v>
      </c>
      <c r="G186" s="160">
        <v>14</v>
      </c>
      <c r="H186" s="163" t="s">
        <v>3410</v>
      </c>
      <c r="I186" s="163" t="s">
        <v>3411</v>
      </c>
      <c r="J186" s="161">
        <v>3.2999999523162842</v>
      </c>
      <c r="K186" s="162">
        <v>0.41</v>
      </c>
      <c r="L186" s="160">
        <v>146</v>
      </c>
      <c r="M186" s="160">
        <v>19</v>
      </c>
      <c r="N186" s="163" t="s">
        <v>4815</v>
      </c>
      <c r="O186" s="163" t="s">
        <v>4816</v>
      </c>
      <c r="P186" s="161">
        <v>9</v>
      </c>
      <c r="Q186" s="162">
        <v>0.48</v>
      </c>
      <c r="R186" s="160">
        <v>158</v>
      </c>
      <c r="S186" s="160">
        <v>7</v>
      </c>
      <c r="T186" s="163" t="s">
        <v>2434</v>
      </c>
      <c r="U186" s="163" t="s">
        <v>2435</v>
      </c>
      <c r="V186" s="161">
        <v>13.5</v>
      </c>
      <c r="W186" s="162">
        <v>0.56000000000000005</v>
      </c>
      <c r="X186" s="160">
        <v>125</v>
      </c>
      <c r="Y186" s="160">
        <v>40</v>
      </c>
      <c r="Z186" s="163" t="s">
        <v>4817</v>
      </c>
      <c r="AA186" s="163" t="s">
        <v>4818</v>
      </c>
      <c r="AB186" s="161">
        <v>7.5</v>
      </c>
      <c r="AC186" s="162">
        <v>0.5</v>
      </c>
      <c r="AD186" s="160">
        <v>142</v>
      </c>
      <c r="AE186" s="160">
        <v>23</v>
      </c>
      <c r="AF186" s="163" t="s">
        <v>4819</v>
      </c>
      <c r="AG186" s="163" t="s">
        <v>4820</v>
      </c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  <c r="CB186" s="151"/>
      <c r="CC186" s="151"/>
      <c r="CD186" s="151"/>
      <c r="CE186" s="151"/>
      <c r="CF186" s="151"/>
      <c r="CG186" s="151"/>
      <c r="CH186" s="151"/>
      <c r="CI186" s="151"/>
      <c r="CJ186" s="151"/>
      <c r="CK186" s="151"/>
      <c r="CL186" s="15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</row>
    <row r="187" spans="1:184" x14ac:dyDescent="0.2">
      <c r="A187" s="154" t="str">
        <f t="shared" si="3"/>
        <v>4071</v>
      </c>
      <c r="B187" s="164" t="s">
        <v>2551</v>
      </c>
      <c r="C187" s="165">
        <v>50</v>
      </c>
      <c r="D187" s="166">
        <v>27.200000762939453</v>
      </c>
      <c r="E187" s="167">
        <v>0.41</v>
      </c>
      <c r="F187" s="165">
        <v>50</v>
      </c>
      <c r="H187" s="168" t="s">
        <v>1529</v>
      </c>
      <c r="J187" s="166">
        <v>2.9000000953674316</v>
      </c>
      <c r="K187" s="167">
        <v>0.37</v>
      </c>
      <c r="L187" s="165">
        <v>47</v>
      </c>
      <c r="M187" s="165">
        <v>3</v>
      </c>
      <c r="N187" s="168" t="s">
        <v>1737</v>
      </c>
      <c r="O187" s="168" t="s">
        <v>1738</v>
      </c>
      <c r="P187" s="166">
        <v>7.3000001907348633</v>
      </c>
      <c r="Q187" s="167">
        <v>0.39</v>
      </c>
      <c r="R187" s="165">
        <v>50</v>
      </c>
      <c r="T187" s="168" t="s">
        <v>1529</v>
      </c>
      <c r="V187" s="166">
        <v>11</v>
      </c>
      <c r="W187" s="167">
        <v>0.46</v>
      </c>
      <c r="X187" s="165">
        <v>45</v>
      </c>
      <c r="Y187" s="165">
        <v>5</v>
      </c>
      <c r="Z187" s="168" t="s">
        <v>1739</v>
      </c>
      <c r="AA187" s="168" t="s">
        <v>1740</v>
      </c>
      <c r="AB187" s="166">
        <v>6</v>
      </c>
      <c r="AC187" s="167">
        <v>0.4</v>
      </c>
      <c r="AD187" s="165">
        <v>46</v>
      </c>
      <c r="AE187" s="165">
        <v>4</v>
      </c>
      <c r="AF187" s="168" t="s">
        <v>3523</v>
      </c>
      <c r="AG187" s="168" t="s">
        <v>3524</v>
      </c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</row>
    <row r="188" spans="1:184" x14ac:dyDescent="0.2">
      <c r="A188" s="154" t="str">
        <f t="shared" si="3"/>
        <v>4091</v>
      </c>
      <c r="B188" s="153" t="s">
        <v>2552</v>
      </c>
      <c r="C188" s="160">
        <v>86</v>
      </c>
      <c r="D188" s="161">
        <v>26.399999618530273</v>
      </c>
      <c r="E188" s="162">
        <v>0.4</v>
      </c>
      <c r="F188" s="160">
        <v>86</v>
      </c>
      <c r="H188" s="163" t="s">
        <v>1529</v>
      </c>
      <c r="J188" s="161">
        <v>2.5999999046325684</v>
      </c>
      <c r="K188" s="162">
        <v>0.33</v>
      </c>
      <c r="L188" s="160">
        <v>85</v>
      </c>
      <c r="M188" s="160">
        <v>1</v>
      </c>
      <c r="N188" s="163" t="s">
        <v>3583</v>
      </c>
      <c r="O188" s="163" t="s">
        <v>3584</v>
      </c>
      <c r="P188" s="161">
        <v>7.0999999046325684</v>
      </c>
      <c r="Q188" s="162">
        <v>0.38</v>
      </c>
      <c r="R188" s="160">
        <v>85</v>
      </c>
      <c r="S188" s="160">
        <v>1</v>
      </c>
      <c r="T188" s="163" t="s">
        <v>3583</v>
      </c>
      <c r="U188" s="163" t="s">
        <v>3584</v>
      </c>
      <c r="V188" s="161">
        <v>10.800000190734863</v>
      </c>
      <c r="W188" s="162">
        <v>0.45</v>
      </c>
      <c r="X188" s="160">
        <v>77</v>
      </c>
      <c r="Y188" s="160">
        <v>9</v>
      </c>
      <c r="Z188" s="163" t="s">
        <v>3151</v>
      </c>
      <c r="AA188" s="163" t="s">
        <v>3152</v>
      </c>
      <c r="AB188" s="161">
        <v>5.9000000953674316</v>
      </c>
      <c r="AC188" s="162">
        <v>0.39</v>
      </c>
      <c r="AD188" s="160">
        <v>83</v>
      </c>
      <c r="AE188" s="160">
        <v>3</v>
      </c>
      <c r="AF188" s="163" t="s">
        <v>1836</v>
      </c>
      <c r="AG188" s="163" t="s">
        <v>1837</v>
      </c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1"/>
      <c r="FF188" s="151"/>
      <c r="FG188" s="151"/>
      <c r="FH188" s="151"/>
      <c r="FI188" s="151"/>
      <c r="FJ188" s="151"/>
      <c r="FK188" s="151"/>
      <c r="FL188" s="151"/>
      <c r="FM188" s="151"/>
      <c r="FN188" s="151"/>
      <c r="FO188" s="151"/>
      <c r="FP188" s="151"/>
      <c r="FQ188" s="151"/>
      <c r="FR188" s="151"/>
      <c r="FS188" s="151"/>
      <c r="FT188" s="151"/>
      <c r="FU188" s="151"/>
      <c r="FV188" s="151"/>
      <c r="FW188" s="151"/>
      <c r="FX188" s="151"/>
      <c r="FY188" s="151"/>
      <c r="FZ188" s="151"/>
      <c r="GA188" s="151"/>
      <c r="GB188" s="151"/>
    </row>
    <row r="189" spans="1:184" x14ac:dyDescent="0.2">
      <c r="A189" s="154" t="str">
        <f t="shared" si="3"/>
        <v>4121</v>
      </c>
      <c r="B189" s="164" t="s">
        <v>2557</v>
      </c>
      <c r="C189" s="165">
        <v>50</v>
      </c>
      <c r="D189" s="166">
        <v>24.299999237060547</v>
      </c>
      <c r="E189" s="167">
        <v>0.37</v>
      </c>
      <c r="F189" s="165">
        <v>50</v>
      </c>
      <c r="H189" s="168" t="s">
        <v>1529</v>
      </c>
      <c r="J189" s="166">
        <v>2.2999999523162842</v>
      </c>
      <c r="K189" s="167">
        <v>0.28999999999999998</v>
      </c>
      <c r="L189" s="165">
        <v>48</v>
      </c>
      <c r="M189" s="165">
        <v>2</v>
      </c>
      <c r="N189" s="168" t="s">
        <v>2490</v>
      </c>
      <c r="O189" s="168" t="s">
        <v>2491</v>
      </c>
      <c r="P189" s="166">
        <v>7</v>
      </c>
      <c r="Q189" s="167">
        <v>0.37</v>
      </c>
      <c r="R189" s="165">
        <v>50</v>
      </c>
      <c r="T189" s="168" t="s">
        <v>1529</v>
      </c>
      <c r="V189" s="166">
        <v>9.6999998092651367</v>
      </c>
      <c r="W189" s="167">
        <v>0.4</v>
      </c>
      <c r="X189" s="165">
        <v>49</v>
      </c>
      <c r="Y189" s="165">
        <v>1</v>
      </c>
      <c r="Z189" s="168" t="s">
        <v>2488</v>
      </c>
      <c r="AA189" s="168" t="s">
        <v>2489</v>
      </c>
      <c r="AB189" s="166">
        <v>5.4000000953674316</v>
      </c>
      <c r="AC189" s="167">
        <v>0.36</v>
      </c>
      <c r="AD189" s="165">
        <v>49</v>
      </c>
      <c r="AE189" s="165">
        <v>1</v>
      </c>
      <c r="AF189" s="168" t="s">
        <v>2488</v>
      </c>
      <c r="AG189" s="168" t="s">
        <v>2489</v>
      </c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</row>
    <row r="190" spans="1:184" x14ac:dyDescent="0.2">
      <c r="A190" s="154" t="str">
        <f t="shared" si="3"/>
        <v>4171</v>
      </c>
      <c r="B190" s="153" t="s">
        <v>2558</v>
      </c>
      <c r="C190" s="160">
        <v>57</v>
      </c>
      <c r="D190" s="161">
        <v>25.399999618530273</v>
      </c>
      <c r="E190" s="162">
        <v>0.38</v>
      </c>
      <c r="F190" s="160">
        <v>57</v>
      </c>
      <c r="H190" s="163" t="s">
        <v>1529</v>
      </c>
      <c r="J190" s="161">
        <v>2.2000000476837158</v>
      </c>
      <c r="K190" s="162">
        <v>0.28000000000000003</v>
      </c>
      <c r="L190" s="160">
        <v>57</v>
      </c>
      <c r="N190" s="163" t="s">
        <v>1529</v>
      </c>
      <c r="P190" s="161">
        <v>6.9000000953674316</v>
      </c>
      <c r="Q190" s="162">
        <v>0.36</v>
      </c>
      <c r="R190" s="160">
        <v>56</v>
      </c>
      <c r="S190" s="160">
        <v>1</v>
      </c>
      <c r="T190" s="163" t="s">
        <v>2456</v>
      </c>
      <c r="U190" s="163" t="s">
        <v>2457</v>
      </c>
      <c r="V190" s="161">
        <v>10.600000381469727</v>
      </c>
      <c r="W190" s="162">
        <v>0.44</v>
      </c>
      <c r="X190" s="160">
        <v>53</v>
      </c>
      <c r="Y190" s="160">
        <v>4</v>
      </c>
      <c r="Z190" s="163" t="s">
        <v>2458</v>
      </c>
      <c r="AA190" s="163" t="s">
        <v>2459</v>
      </c>
      <c r="AB190" s="161">
        <v>5.5999999046325684</v>
      </c>
      <c r="AC190" s="162">
        <v>0.37</v>
      </c>
      <c r="AD190" s="160">
        <v>56</v>
      </c>
      <c r="AE190" s="160">
        <v>1</v>
      </c>
      <c r="AF190" s="163" t="s">
        <v>2456</v>
      </c>
      <c r="AG190" s="163" t="s">
        <v>2457</v>
      </c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</row>
    <row r="191" spans="1:184" x14ac:dyDescent="0.2">
      <c r="A191" s="154" t="str">
        <f t="shared" si="3"/>
        <v>4221</v>
      </c>
      <c r="B191" s="164" t="s">
        <v>2565</v>
      </c>
      <c r="C191" s="165">
        <v>92</v>
      </c>
      <c r="D191" s="166">
        <v>37.900001525878906</v>
      </c>
      <c r="E191" s="167">
        <v>0.56999999999999995</v>
      </c>
      <c r="F191" s="165">
        <v>70</v>
      </c>
      <c r="G191" s="165">
        <v>22</v>
      </c>
      <c r="H191" s="168" t="s">
        <v>2008</v>
      </c>
      <c r="I191" s="168" t="s">
        <v>2009</v>
      </c>
      <c r="J191" s="166">
        <v>3.9000000953674316</v>
      </c>
      <c r="K191" s="167">
        <v>0.49</v>
      </c>
      <c r="L191" s="165">
        <v>76</v>
      </c>
      <c r="M191" s="165">
        <v>16</v>
      </c>
      <c r="N191" s="168" t="s">
        <v>2186</v>
      </c>
      <c r="O191" s="168" t="s">
        <v>2187</v>
      </c>
      <c r="P191" s="166">
        <v>10.100000381469727</v>
      </c>
      <c r="Q191" s="167">
        <v>0.53</v>
      </c>
      <c r="R191" s="165">
        <v>80</v>
      </c>
      <c r="S191" s="165">
        <v>12</v>
      </c>
      <c r="T191" s="168" t="s">
        <v>2825</v>
      </c>
      <c r="U191" s="168" t="s">
        <v>2826</v>
      </c>
      <c r="V191" s="166">
        <v>15.100000381469727</v>
      </c>
      <c r="W191" s="167">
        <v>0.63</v>
      </c>
      <c r="X191" s="165">
        <v>55</v>
      </c>
      <c r="Y191" s="165">
        <v>37</v>
      </c>
      <c r="Z191" s="168" t="s">
        <v>4821</v>
      </c>
      <c r="AA191" s="168" t="s">
        <v>4822</v>
      </c>
      <c r="AB191" s="166">
        <v>8.8000001907348633</v>
      </c>
      <c r="AC191" s="167">
        <v>0.59</v>
      </c>
      <c r="AD191" s="165">
        <v>68</v>
      </c>
      <c r="AE191" s="165">
        <v>24</v>
      </c>
      <c r="AF191" s="168" t="s">
        <v>2827</v>
      </c>
      <c r="AG191" s="168" t="s">
        <v>2828</v>
      </c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151"/>
      <c r="CG191" s="151"/>
      <c r="CH191" s="151"/>
      <c r="CI191" s="151"/>
      <c r="CJ191" s="151"/>
      <c r="CK191" s="151"/>
      <c r="CL191" s="151"/>
      <c r="CM191" s="151"/>
      <c r="CN191" s="151"/>
      <c r="CO191" s="151"/>
      <c r="CP191" s="151"/>
      <c r="CQ191" s="151"/>
      <c r="CR191" s="151"/>
      <c r="CS191" s="151"/>
      <c r="CT191" s="151"/>
      <c r="CU191" s="151"/>
      <c r="CV191" s="151"/>
      <c r="CW191" s="151"/>
      <c r="CX191" s="151"/>
      <c r="CY191" s="151"/>
      <c r="CZ191" s="151"/>
      <c r="DA191" s="151"/>
      <c r="DB191" s="151"/>
      <c r="DC191" s="151"/>
      <c r="DD191" s="151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  <c r="EN191" s="151"/>
      <c r="EO191" s="151"/>
      <c r="EP191" s="151"/>
      <c r="EQ191" s="151"/>
      <c r="ER191" s="151"/>
      <c r="ES191" s="151"/>
      <c r="ET191" s="151"/>
      <c r="EU191" s="151"/>
      <c r="EV191" s="151"/>
      <c r="EW191" s="151"/>
      <c r="EX191" s="151"/>
      <c r="EY191" s="151"/>
      <c r="EZ191" s="151"/>
      <c r="FA191" s="151"/>
      <c r="FB191" s="151"/>
      <c r="FC191" s="151"/>
      <c r="FD191" s="151"/>
      <c r="FE191" s="151"/>
      <c r="FF191" s="151"/>
      <c r="FG191" s="151"/>
      <c r="FH191" s="151"/>
      <c r="FI191" s="151"/>
      <c r="FJ191" s="151"/>
      <c r="FK191" s="151"/>
      <c r="FL191" s="151"/>
      <c r="FM191" s="151"/>
      <c r="FN191" s="151"/>
      <c r="FO191" s="151"/>
      <c r="FP191" s="151"/>
      <c r="FQ191" s="151"/>
      <c r="FR191" s="151"/>
      <c r="FS191" s="151"/>
      <c r="FT191" s="151"/>
      <c r="FU191" s="151"/>
      <c r="FV191" s="151"/>
      <c r="FW191" s="151"/>
      <c r="FX191" s="151"/>
      <c r="FY191" s="151"/>
      <c r="FZ191" s="151"/>
      <c r="GA191" s="151"/>
      <c r="GB191" s="151"/>
    </row>
    <row r="192" spans="1:184" x14ac:dyDescent="0.2">
      <c r="A192" s="154" t="str">
        <f t="shared" si="3"/>
        <v>4241</v>
      </c>
      <c r="B192" s="153" t="s">
        <v>2572</v>
      </c>
      <c r="C192" s="160">
        <v>134</v>
      </c>
      <c r="D192" s="161">
        <v>30.700000762939453</v>
      </c>
      <c r="E192" s="162">
        <v>0.47</v>
      </c>
      <c r="F192" s="160">
        <v>124</v>
      </c>
      <c r="G192" s="160">
        <v>10</v>
      </c>
      <c r="H192" s="163" t="s">
        <v>4823</v>
      </c>
      <c r="I192" s="163" t="s">
        <v>4824</v>
      </c>
      <c r="J192" s="161">
        <v>2.7999999523162842</v>
      </c>
      <c r="K192" s="162">
        <v>0.35</v>
      </c>
      <c r="L192" s="160">
        <v>126</v>
      </c>
      <c r="M192" s="160">
        <v>8</v>
      </c>
      <c r="N192" s="163" t="s">
        <v>1690</v>
      </c>
      <c r="O192" s="163" t="s">
        <v>1691</v>
      </c>
      <c r="P192" s="161">
        <v>8.1999998092651367</v>
      </c>
      <c r="Q192" s="162">
        <v>0.43</v>
      </c>
      <c r="R192" s="160">
        <v>123</v>
      </c>
      <c r="S192" s="160">
        <v>11</v>
      </c>
      <c r="T192" s="163" t="s">
        <v>3456</v>
      </c>
      <c r="U192" s="163" t="s">
        <v>3457</v>
      </c>
      <c r="V192" s="161">
        <v>12.800000190734863</v>
      </c>
      <c r="W192" s="162">
        <v>0.53</v>
      </c>
      <c r="X192" s="160">
        <v>103</v>
      </c>
      <c r="Y192" s="160">
        <v>31</v>
      </c>
      <c r="Z192" s="163" t="s">
        <v>4825</v>
      </c>
      <c r="AA192" s="163" t="s">
        <v>4826</v>
      </c>
      <c r="AB192" s="161">
        <v>6.9000000953674316</v>
      </c>
      <c r="AC192" s="162">
        <v>0.46</v>
      </c>
      <c r="AD192" s="160">
        <v>121</v>
      </c>
      <c r="AE192" s="160">
        <v>13</v>
      </c>
      <c r="AF192" s="163" t="s">
        <v>4827</v>
      </c>
      <c r="AG192" s="163" t="s">
        <v>4828</v>
      </c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</row>
    <row r="193" spans="1:184" x14ac:dyDescent="0.2">
      <c r="A193" s="154" t="str">
        <f t="shared" si="3"/>
        <v>4261</v>
      </c>
      <c r="B193" s="164" t="s">
        <v>2579</v>
      </c>
      <c r="C193" s="165">
        <v>124</v>
      </c>
      <c r="D193" s="166">
        <v>25.799999237060547</v>
      </c>
      <c r="E193" s="167">
        <v>0.39</v>
      </c>
      <c r="F193" s="165">
        <v>119</v>
      </c>
      <c r="G193" s="165">
        <v>5</v>
      </c>
      <c r="H193" s="168" t="s">
        <v>4829</v>
      </c>
      <c r="I193" s="168" t="s">
        <v>4830</v>
      </c>
      <c r="J193" s="166">
        <v>2.4000000953674316</v>
      </c>
      <c r="K193" s="167">
        <v>0.3</v>
      </c>
      <c r="L193" s="165">
        <v>121</v>
      </c>
      <c r="M193" s="165">
        <v>3</v>
      </c>
      <c r="N193" s="168" t="s">
        <v>3303</v>
      </c>
      <c r="O193" s="168" t="s">
        <v>3304</v>
      </c>
      <c r="P193" s="166">
        <v>7</v>
      </c>
      <c r="Q193" s="167">
        <v>0.37</v>
      </c>
      <c r="R193" s="165">
        <v>121</v>
      </c>
      <c r="S193" s="165">
        <v>3</v>
      </c>
      <c r="T193" s="168" t="s">
        <v>3303</v>
      </c>
      <c r="U193" s="168" t="s">
        <v>3304</v>
      </c>
      <c r="V193" s="166">
        <v>10.399999618530273</v>
      </c>
      <c r="W193" s="167">
        <v>0.43</v>
      </c>
      <c r="X193" s="165">
        <v>115</v>
      </c>
      <c r="Y193" s="165">
        <v>9</v>
      </c>
      <c r="Z193" s="168" t="s">
        <v>4253</v>
      </c>
      <c r="AA193" s="168" t="s">
        <v>4254</v>
      </c>
      <c r="AB193" s="166">
        <v>6</v>
      </c>
      <c r="AC193" s="167">
        <v>0.4</v>
      </c>
      <c r="AD193" s="165">
        <v>114</v>
      </c>
      <c r="AE193" s="165">
        <v>10</v>
      </c>
      <c r="AF193" s="168" t="s">
        <v>3896</v>
      </c>
      <c r="AG193" s="168" t="s">
        <v>3897</v>
      </c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</row>
    <row r="194" spans="1:184" x14ac:dyDescent="0.2">
      <c r="A194" s="154" t="str">
        <f t="shared" si="3"/>
        <v>4281</v>
      </c>
      <c r="B194" s="153" t="s">
        <v>2582</v>
      </c>
      <c r="C194" s="160">
        <v>184</v>
      </c>
      <c r="D194" s="161">
        <v>30.700000762939453</v>
      </c>
      <c r="E194" s="162">
        <v>0.46</v>
      </c>
      <c r="F194" s="160">
        <v>172</v>
      </c>
      <c r="G194" s="160">
        <v>12</v>
      </c>
      <c r="H194" s="163" t="s">
        <v>2690</v>
      </c>
      <c r="I194" s="163" t="s">
        <v>2691</v>
      </c>
      <c r="J194" s="161">
        <v>3</v>
      </c>
      <c r="K194" s="162">
        <v>0.37</v>
      </c>
      <c r="L194" s="160">
        <v>175</v>
      </c>
      <c r="M194" s="160">
        <v>9</v>
      </c>
      <c r="N194" s="163" t="s">
        <v>4831</v>
      </c>
      <c r="O194" s="163" t="s">
        <v>4832</v>
      </c>
      <c r="P194" s="161">
        <v>8.5</v>
      </c>
      <c r="Q194" s="162">
        <v>0.44</v>
      </c>
      <c r="R194" s="160">
        <v>176</v>
      </c>
      <c r="S194" s="160">
        <v>8</v>
      </c>
      <c r="T194" s="163" t="s">
        <v>2034</v>
      </c>
      <c r="U194" s="163" t="s">
        <v>2035</v>
      </c>
      <c r="V194" s="161">
        <v>12.600000381469727</v>
      </c>
      <c r="W194" s="162">
        <v>0.53</v>
      </c>
      <c r="X194" s="160">
        <v>142</v>
      </c>
      <c r="Y194" s="160">
        <v>42</v>
      </c>
      <c r="Z194" s="163" t="s">
        <v>4833</v>
      </c>
      <c r="AA194" s="163" t="s">
        <v>4834</v>
      </c>
      <c r="AB194" s="161">
        <v>6.5999999046325684</v>
      </c>
      <c r="AC194" s="162">
        <v>0.44</v>
      </c>
      <c r="AD194" s="160">
        <v>172</v>
      </c>
      <c r="AE194" s="160">
        <v>12</v>
      </c>
      <c r="AF194" s="163" t="s">
        <v>2690</v>
      </c>
      <c r="AG194" s="163" t="s">
        <v>2691</v>
      </c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</row>
    <row r="195" spans="1:184" x14ac:dyDescent="0.2">
      <c r="A195" s="154" t="str">
        <f t="shared" si="3"/>
        <v>4301</v>
      </c>
      <c r="B195" s="164" t="s">
        <v>2591</v>
      </c>
      <c r="C195" s="165">
        <v>61</v>
      </c>
      <c r="D195" s="166">
        <v>26.299999237060547</v>
      </c>
      <c r="E195" s="167">
        <v>0.4</v>
      </c>
      <c r="F195" s="165">
        <v>59</v>
      </c>
      <c r="G195" s="165">
        <v>2</v>
      </c>
      <c r="H195" s="168" t="s">
        <v>3687</v>
      </c>
      <c r="I195" s="168" t="s">
        <v>3688</v>
      </c>
      <c r="J195" s="166">
        <v>2.7999999523162842</v>
      </c>
      <c r="K195" s="167">
        <v>0.35</v>
      </c>
      <c r="L195" s="165">
        <v>58</v>
      </c>
      <c r="M195" s="165">
        <v>3</v>
      </c>
      <c r="N195" s="168" t="s">
        <v>1854</v>
      </c>
      <c r="O195" s="168" t="s">
        <v>1855</v>
      </c>
      <c r="P195" s="166">
        <v>7</v>
      </c>
      <c r="Q195" s="167">
        <v>0.37</v>
      </c>
      <c r="R195" s="165">
        <v>60</v>
      </c>
      <c r="S195" s="165">
        <v>1</v>
      </c>
      <c r="T195" s="168" t="s">
        <v>1852</v>
      </c>
      <c r="U195" s="168" t="s">
        <v>1853</v>
      </c>
      <c r="V195" s="166">
        <v>10.699999809265137</v>
      </c>
      <c r="W195" s="167">
        <v>0.45</v>
      </c>
      <c r="X195" s="165">
        <v>55</v>
      </c>
      <c r="Y195" s="165">
        <v>6</v>
      </c>
      <c r="Z195" s="168" t="s">
        <v>2848</v>
      </c>
      <c r="AA195" s="168" t="s">
        <v>2849</v>
      </c>
      <c r="AB195" s="166">
        <v>5.8000001907348633</v>
      </c>
      <c r="AC195" s="167">
        <v>0.38</v>
      </c>
      <c r="AD195" s="165">
        <v>57</v>
      </c>
      <c r="AE195" s="165">
        <v>4</v>
      </c>
      <c r="AF195" s="168" t="s">
        <v>3685</v>
      </c>
      <c r="AG195" s="168" t="s">
        <v>3686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</row>
    <row r="196" spans="1:184" x14ac:dyDescent="0.2">
      <c r="A196" s="154" t="str">
        <f t="shared" si="3"/>
        <v>4341</v>
      </c>
      <c r="B196" s="153" t="s">
        <v>2596</v>
      </c>
      <c r="C196" s="160">
        <v>58</v>
      </c>
      <c r="D196" s="161">
        <v>31</v>
      </c>
      <c r="E196" s="162">
        <v>0.47</v>
      </c>
      <c r="F196" s="160">
        <v>54</v>
      </c>
      <c r="G196" s="160">
        <v>4</v>
      </c>
      <c r="H196" s="163" t="s">
        <v>2115</v>
      </c>
      <c r="I196" s="163" t="s">
        <v>2116</v>
      </c>
      <c r="J196" s="161">
        <v>2.7999999523162842</v>
      </c>
      <c r="K196" s="162">
        <v>0.35</v>
      </c>
      <c r="L196" s="160">
        <v>54</v>
      </c>
      <c r="M196" s="160">
        <v>4</v>
      </c>
      <c r="N196" s="163" t="s">
        <v>2115</v>
      </c>
      <c r="O196" s="163" t="s">
        <v>2116</v>
      </c>
      <c r="P196" s="161">
        <v>8.6999998092651367</v>
      </c>
      <c r="Q196" s="162">
        <v>0.46</v>
      </c>
      <c r="R196" s="160">
        <v>55</v>
      </c>
      <c r="S196" s="160">
        <v>3</v>
      </c>
      <c r="T196" s="163" t="s">
        <v>2594</v>
      </c>
      <c r="U196" s="163" t="s">
        <v>2595</v>
      </c>
      <c r="V196" s="161">
        <v>12.600000381469727</v>
      </c>
      <c r="W196" s="162">
        <v>0.52</v>
      </c>
      <c r="X196" s="160">
        <v>45</v>
      </c>
      <c r="Y196" s="160">
        <v>13</v>
      </c>
      <c r="Z196" s="163" t="s">
        <v>4835</v>
      </c>
      <c r="AA196" s="163" t="s">
        <v>4836</v>
      </c>
      <c r="AB196" s="161">
        <v>7</v>
      </c>
      <c r="AC196" s="162">
        <v>0.47</v>
      </c>
      <c r="AD196" s="160">
        <v>52</v>
      </c>
      <c r="AE196" s="160">
        <v>6</v>
      </c>
      <c r="AF196" s="163" t="s">
        <v>2117</v>
      </c>
      <c r="AG196" s="163" t="s">
        <v>2118</v>
      </c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</row>
    <row r="197" spans="1:184" x14ac:dyDescent="0.2">
      <c r="A197" s="154" t="str">
        <f t="shared" si="3"/>
        <v>4381</v>
      </c>
      <c r="B197" s="164" t="s">
        <v>2597</v>
      </c>
      <c r="C197" s="165">
        <v>151</v>
      </c>
      <c r="D197" s="166">
        <v>32.299999237060547</v>
      </c>
      <c r="E197" s="167">
        <v>0.49</v>
      </c>
      <c r="F197" s="165">
        <v>140</v>
      </c>
      <c r="G197" s="165">
        <v>11</v>
      </c>
      <c r="H197" s="168" t="s">
        <v>3002</v>
      </c>
      <c r="I197" s="168" t="s">
        <v>3003</v>
      </c>
      <c r="J197" s="166">
        <v>3.2000000476837158</v>
      </c>
      <c r="K197" s="167">
        <v>0.4</v>
      </c>
      <c r="L197" s="165">
        <v>146</v>
      </c>
      <c r="M197" s="165">
        <v>5</v>
      </c>
      <c r="N197" s="168" t="s">
        <v>4837</v>
      </c>
      <c r="O197" s="168" t="s">
        <v>4838</v>
      </c>
      <c r="P197" s="166">
        <v>8.5</v>
      </c>
      <c r="Q197" s="167">
        <v>0.45</v>
      </c>
      <c r="R197" s="165">
        <v>144</v>
      </c>
      <c r="S197" s="165">
        <v>7</v>
      </c>
      <c r="T197" s="168" t="s">
        <v>4839</v>
      </c>
      <c r="U197" s="168" t="s">
        <v>4840</v>
      </c>
      <c r="V197" s="166">
        <v>13.300000190734863</v>
      </c>
      <c r="W197" s="167">
        <v>0.56000000000000005</v>
      </c>
      <c r="X197" s="165">
        <v>114</v>
      </c>
      <c r="Y197" s="165">
        <v>37</v>
      </c>
      <c r="Z197" s="168" t="s">
        <v>4841</v>
      </c>
      <c r="AA197" s="168" t="s">
        <v>4842</v>
      </c>
      <c r="AB197" s="166">
        <v>7.3000001907348633</v>
      </c>
      <c r="AC197" s="167">
        <v>0.49</v>
      </c>
      <c r="AD197" s="165">
        <v>130</v>
      </c>
      <c r="AE197" s="165">
        <v>21</v>
      </c>
      <c r="AF197" s="168" t="s">
        <v>3975</v>
      </c>
      <c r="AG197" s="168" t="s">
        <v>3976</v>
      </c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</row>
    <row r="198" spans="1:184" x14ac:dyDescent="0.2">
      <c r="A198" s="154" t="str">
        <f t="shared" si="3"/>
        <v>4391</v>
      </c>
      <c r="B198" s="153" t="s">
        <v>2598</v>
      </c>
      <c r="C198" s="160">
        <v>80</v>
      </c>
      <c r="D198" s="161">
        <v>28.200000762939453</v>
      </c>
      <c r="E198" s="162">
        <v>0.43</v>
      </c>
      <c r="F198" s="160">
        <v>78</v>
      </c>
      <c r="G198" s="160">
        <v>2</v>
      </c>
      <c r="H198" s="163" t="s">
        <v>2131</v>
      </c>
      <c r="I198" s="163" t="s">
        <v>2132</v>
      </c>
      <c r="J198" s="161">
        <v>2.7000000476837158</v>
      </c>
      <c r="K198" s="162">
        <v>0.34</v>
      </c>
      <c r="L198" s="160">
        <v>77</v>
      </c>
      <c r="M198" s="160">
        <v>3</v>
      </c>
      <c r="N198" s="163" t="s">
        <v>3597</v>
      </c>
      <c r="O198" s="163" t="s">
        <v>3598</v>
      </c>
      <c r="P198" s="161">
        <v>7.5999999046325684</v>
      </c>
      <c r="Q198" s="162">
        <v>0.4</v>
      </c>
      <c r="R198" s="160">
        <v>78</v>
      </c>
      <c r="S198" s="160">
        <v>2</v>
      </c>
      <c r="T198" s="163" t="s">
        <v>2131</v>
      </c>
      <c r="U198" s="163" t="s">
        <v>2132</v>
      </c>
      <c r="V198" s="161">
        <v>11.699999809265137</v>
      </c>
      <c r="W198" s="162">
        <v>0.49</v>
      </c>
      <c r="X198" s="160">
        <v>71</v>
      </c>
      <c r="Y198" s="160">
        <v>9</v>
      </c>
      <c r="Z198" s="163" t="s">
        <v>2984</v>
      </c>
      <c r="AA198" s="163" t="s">
        <v>2985</v>
      </c>
      <c r="AB198" s="161">
        <v>6.1999998092651367</v>
      </c>
      <c r="AC198" s="162">
        <v>0.41</v>
      </c>
      <c r="AD198" s="160">
        <v>76</v>
      </c>
      <c r="AE198" s="160">
        <v>4</v>
      </c>
      <c r="AF198" s="163" t="s">
        <v>1966</v>
      </c>
      <c r="AG198" s="163" t="s">
        <v>1967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  <c r="CJ198" s="151"/>
      <c r="CK198" s="151"/>
      <c r="CL198" s="151"/>
      <c r="CM198" s="151"/>
      <c r="CN198" s="151"/>
      <c r="CO198" s="151"/>
      <c r="CP198" s="151"/>
      <c r="CQ198" s="151"/>
      <c r="CR198" s="151"/>
      <c r="CS198" s="151"/>
      <c r="CT198" s="151"/>
      <c r="CU198" s="151"/>
      <c r="CV198" s="151"/>
      <c r="CW198" s="151"/>
      <c r="CX198" s="151"/>
      <c r="CY198" s="151"/>
      <c r="CZ198" s="151"/>
      <c r="DA198" s="151"/>
      <c r="DB198" s="151"/>
      <c r="DC198" s="151"/>
      <c r="DD198" s="151"/>
      <c r="DE198" s="151"/>
      <c r="DF198" s="151"/>
      <c r="DG198" s="151"/>
      <c r="DH198" s="151"/>
      <c r="DI198" s="151"/>
      <c r="DJ198" s="151"/>
      <c r="DK198" s="151"/>
      <c r="DL198" s="151"/>
      <c r="DM198" s="151"/>
      <c r="DN198" s="151"/>
      <c r="DO198" s="151"/>
      <c r="DP198" s="151"/>
      <c r="DQ198" s="151"/>
      <c r="DR198" s="151"/>
      <c r="DS198" s="151"/>
      <c r="DT198" s="151"/>
      <c r="DU198" s="151"/>
      <c r="DV198" s="151"/>
      <c r="DW198" s="151"/>
      <c r="DX198" s="151"/>
      <c r="DY198" s="151"/>
      <c r="DZ198" s="151"/>
      <c r="EA198" s="151"/>
      <c r="EB198" s="151"/>
      <c r="EC198" s="151"/>
      <c r="ED198" s="151"/>
      <c r="EE198" s="151"/>
      <c r="EF198" s="151"/>
      <c r="EG198" s="151"/>
      <c r="EH198" s="151"/>
      <c r="EI198" s="151"/>
      <c r="EJ198" s="151"/>
      <c r="EK198" s="151"/>
      <c r="EL198" s="151"/>
      <c r="EM198" s="151"/>
      <c r="EN198" s="151"/>
      <c r="EO198" s="151"/>
      <c r="EP198" s="151"/>
      <c r="EQ198" s="151"/>
      <c r="ER198" s="151"/>
      <c r="ES198" s="151"/>
      <c r="ET198" s="151"/>
      <c r="EU198" s="151"/>
      <c r="EV198" s="151"/>
      <c r="EW198" s="151"/>
      <c r="EX198" s="151"/>
      <c r="EY198" s="151"/>
      <c r="EZ198" s="151"/>
      <c r="FA198" s="151"/>
      <c r="FB198" s="151"/>
      <c r="FC198" s="151"/>
      <c r="FD198" s="151"/>
      <c r="FE198" s="151"/>
      <c r="FF198" s="151"/>
      <c r="FG198" s="151"/>
      <c r="FH198" s="151"/>
      <c r="FI198" s="151"/>
      <c r="FJ198" s="151"/>
      <c r="FK198" s="151"/>
      <c r="FL198" s="151"/>
      <c r="FM198" s="151"/>
      <c r="FN198" s="151"/>
      <c r="FO198" s="151"/>
      <c r="FP198" s="151"/>
      <c r="FQ198" s="151"/>
      <c r="FR198" s="151"/>
      <c r="FS198" s="151"/>
      <c r="FT198" s="151"/>
      <c r="FU198" s="151"/>
      <c r="FV198" s="151"/>
      <c r="FW198" s="151"/>
      <c r="FX198" s="151"/>
      <c r="FY198" s="151"/>
      <c r="FZ198" s="151"/>
      <c r="GA198" s="151"/>
      <c r="GB198" s="151"/>
    </row>
    <row r="199" spans="1:184" x14ac:dyDescent="0.2">
      <c r="A199" s="154" t="str">
        <f t="shared" si="3"/>
        <v>4401</v>
      </c>
      <c r="B199" s="164" t="s">
        <v>2609</v>
      </c>
      <c r="C199" s="165">
        <v>47</v>
      </c>
      <c r="D199" s="166">
        <v>27.399999618530273</v>
      </c>
      <c r="E199" s="167">
        <v>0.41</v>
      </c>
      <c r="F199" s="165">
        <v>46</v>
      </c>
      <c r="G199" s="165">
        <v>1</v>
      </c>
      <c r="H199" s="168" t="s">
        <v>2493</v>
      </c>
      <c r="I199" s="168" t="s">
        <v>2494</v>
      </c>
      <c r="J199" s="166">
        <v>2.5999999046325684</v>
      </c>
      <c r="K199" s="167">
        <v>0.32</v>
      </c>
      <c r="L199" s="165">
        <v>46</v>
      </c>
      <c r="M199" s="165">
        <v>1</v>
      </c>
      <c r="N199" s="168" t="s">
        <v>2493</v>
      </c>
      <c r="O199" s="168" t="s">
        <v>2494</v>
      </c>
      <c r="P199" s="166">
        <v>7.3000001907348633</v>
      </c>
      <c r="Q199" s="167">
        <v>0.39</v>
      </c>
      <c r="R199" s="165">
        <v>46</v>
      </c>
      <c r="S199" s="165">
        <v>1</v>
      </c>
      <c r="T199" s="168" t="s">
        <v>2493</v>
      </c>
      <c r="U199" s="168" t="s">
        <v>2494</v>
      </c>
      <c r="V199" s="166">
        <v>11.399999618530273</v>
      </c>
      <c r="W199" s="167">
        <v>0.48</v>
      </c>
      <c r="X199" s="165">
        <v>44</v>
      </c>
      <c r="Y199" s="165">
        <v>3</v>
      </c>
      <c r="Z199" s="168" t="s">
        <v>2495</v>
      </c>
      <c r="AA199" s="168" t="s">
        <v>2496</v>
      </c>
      <c r="AB199" s="166">
        <v>6.0999999046325684</v>
      </c>
      <c r="AC199" s="167">
        <v>0.41</v>
      </c>
      <c r="AD199" s="165">
        <v>45</v>
      </c>
      <c r="AE199" s="165">
        <v>2</v>
      </c>
      <c r="AF199" s="168" t="s">
        <v>2497</v>
      </c>
      <c r="AG199" s="168" t="s">
        <v>2498</v>
      </c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</row>
    <row r="200" spans="1:184" x14ac:dyDescent="0.2">
      <c r="A200" s="154" t="str">
        <f t="shared" si="3"/>
        <v>4421</v>
      </c>
      <c r="B200" s="153" t="s">
        <v>2610</v>
      </c>
      <c r="C200" s="160">
        <v>154</v>
      </c>
      <c r="D200" s="161">
        <v>36</v>
      </c>
      <c r="E200" s="162">
        <v>0.55000000000000004</v>
      </c>
      <c r="F200" s="160">
        <v>123</v>
      </c>
      <c r="G200" s="160">
        <v>31</v>
      </c>
      <c r="H200" s="163" t="s">
        <v>4843</v>
      </c>
      <c r="I200" s="163" t="s">
        <v>4844</v>
      </c>
      <c r="J200" s="161">
        <v>3.5999999046325684</v>
      </c>
      <c r="K200" s="162">
        <v>0.46</v>
      </c>
      <c r="L200" s="160">
        <v>129</v>
      </c>
      <c r="M200" s="160">
        <v>25</v>
      </c>
      <c r="N200" s="163" t="s">
        <v>4677</v>
      </c>
      <c r="O200" s="163" t="s">
        <v>4678</v>
      </c>
      <c r="P200" s="161">
        <v>9.8000001907348633</v>
      </c>
      <c r="Q200" s="162">
        <v>0.51</v>
      </c>
      <c r="R200" s="160">
        <v>134</v>
      </c>
      <c r="S200" s="160">
        <v>20</v>
      </c>
      <c r="T200" s="163" t="s">
        <v>3016</v>
      </c>
      <c r="U200" s="163" t="s">
        <v>3017</v>
      </c>
      <c r="V200" s="161">
        <v>14</v>
      </c>
      <c r="W200" s="162">
        <v>0.57999999999999996</v>
      </c>
      <c r="X200" s="160">
        <v>109</v>
      </c>
      <c r="Y200" s="160">
        <v>45</v>
      </c>
      <c r="Z200" s="163" t="s">
        <v>4845</v>
      </c>
      <c r="AA200" s="163" t="s">
        <v>4846</v>
      </c>
      <c r="AB200" s="161">
        <v>8.6000003814697266</v>
      </c>
      <c r="AC200" s="162">
        <v>0.56999999999999995</v>
      </c>
      <c r="AD200" s="160">
        <v>108</v>
      </c>
      <c r="AE200" s="160">
        <v>46</v>
      </c>
      <c r="AF200" s="163" t="s">
        <v>4847</v>
      </c>
      <c r="AG200" s="163" t="s">
        <v>4848</v>
      </c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</row>
    <row r="201" spans="1:184" x14ac:dyDescent="0.2">
      <c r="A201" s="154" t="str">
        <f t="shared" si="3"/>
        <v>4441</v>
      </c>
      <c r="B201" s="164" t="s">
        <v>2621</v>
      </c>
      <c r="C201" s="165">
        <v>61</v>
      </c>
      <c r="D201" s="166">
        <v>26.799999237060547</v>
      </c>
      <c r="E201" s="167">
        <v>0.41</v>
      </c>
      <c r="F201" s="165">
        <v>58</v>
      </c>
      <c r="G201" s="165">
        <v>3</v>
      </c>
      <c r="H201" s="168" t="s">
        <v>1854</v>
      </c>
      <c r="I201" s="168" t="s">
        <v>1855</v>
      </c>
      <c r="J201" s="166">
        <v>2.4000000953674316</v>
      </c>
      <c r="K201" s="167">
        <v>0.3</v>
      </c>
      <c r="L201" s="165">
        <v>61</v>
      </c>
      <c r="N201" s="168" t="s">
        <v>1529</v>
      </c>
      <c r="P201" s="166">
        <v>7.1999998092651367</v>
      </c>
      <c r="Q201" s="167">
        <v>0.38</v>
      </c>
      <c r="R201" s="165">
        <v>60</v>
      </c>
      <c r="S201" s="165">
        <v>1</v>
      </c>
      <c r="T201" s="168" t="s">
        <v>1852</v>
      </c>
      <c r="U201" s="168" t="s">
        <v>1853</v>
      </c>
      <c r="V201" s="166">
        <v>11</v>
      </c>
      <c r="W201" s="167">
        <v>0.46</v>
      </c>
      <c r="X201" s="165">
        <v>57</v>
      </c>
      <c r="Y201" s="165">
        <v>4</v>
      </c>
      <c r="Z201" s="168" t="s">
        <v>3685</v>
      </c>
      <c r="AA201" s="168" t="s">
        <v>3686</v>
      </c>
      <c r="AB201" s="166">
        <v>6.1999998092651367</v>
      </c>
      <c r="AC201" s="167">
        <v>0.42</v>
      </c>
      <c r="AD201" s="165">
        <v>56</v>
      </c>
      <c r="AE201" s="165">
        <v>5</v>
      </c>
      <c r="AF201" s="168" t="s">
        <v>3804</v>
      </c>
      <c r="AG201" s="168" t="s">
        <v>3805</v>
      </c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</row>
    <row r="202" spans="1:184" x14ac:dyDescent="0.2">
      <c r="A202" s="154" t="str">
        <f t="shared" si="3"/>
        <v>4461</v>
      </c>
      <c r="B202" s="153" t="s">
        <v>2626</v>
      </c>
      <c r="C202" s="160">
        <v>36</v>
      </c>
      <c r="D202" s="161">
        <v>22.299999237060547</v>
      </c>
      <c r="E202" s="162">
        <v>0.34</v>
      </c>
      <c r="F202" s="160">
        <v>36</v>
      </c>
      <c r="H202" s="163" t="s">
        <v>1529</v>
      </c>
      <c r="J202" s="161">
        <v>2.2999999523162842</v>
      </c>
      <c r="K202" s="162">
        <v>0.28999999999999998</v>
      </c>
      <c r="L202" s="160">
        <v>36</v>
      </c>
      <c r="N202" s="163" t="s">
        <v>1529</v>
      </c>
      <c r="P202" s="161">
        <v>6</v>
      </c>
      <c r="Q202" s="162">
        <v>0.32</v>
      </c>
      <c r="R202" s="160">
        <v>36</v>
      </c>
      <c r="T202" s="163" t="s">
        <v>1529</v>
      </c>
      <c r="V202" s="161">
        <v>9.1999998092651367</v>
      </c>
      <c r="W202" s="162">
        <v>0.38</v>
      </c>
      <c r="X202" s="160">
        <v>35</v>
      </c>
      <c r="Y202" s="160">
        <v>1</v>
      </c>
      <c r="Z202" s="163" t="s">
        <v>1755</v>
      </c>
      <c r="AA202" s="163" t="s">
        <v>1756</v>
      </c>
      <c r="AB202" s="161">
        <v>4.8000001907348633</v>
      </c>
      <c r="AC202" s="162">
        <v>0.32</v>
      </c>
      <c r="AD202" s="160">
        <v>36</v>
      </c>
      <c r="AF202" s="163" t="s">
        <v>1529</v>
      </c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  <c r="CJ202" s="151"/>
      <c r="CK202" s="151"/>
      <c r="CL202" s="151"/>
      <c r="CM202" s="151"/>
      <c r="CN202" s="151"/>
      <c r="CO202" s="151"/>
      <c r="CP202" s="151"/>
      <c r="CQ202" s="151"/>
      <c r="CR202" s="151"/>
      <c r="CS202" s="151"/>
      <c r="CT202" s="151"/>
      <c r="CU202" s="151"/>
      <c r="CV202" s="151"/>
      <c r="CW202" s="151"/>
      <c r="CX202" s="151"/>
      <c r="CY202" s="151"/>
      <c r="CZ202" s="151"/>
      <c r="DA202" s="151"/>
      <c r="DB202" s="151"/>
      <c r="DC202" s="151"/>
      <c r="DD202" s="151"/>
      <c r="DE202" s="151"/>
      <c r="DF202" s="151"/>
      <c r="DG202" s="151"/>
      <c r="DH202" s="151"/>
      <c r="DI202" s="151"/>
      <c r="DJ202" s="151"/>
      <c r="DK202" s="151"/>
      <c r="DL202" s="151"/>
      <c r="DM202" s="151"/>
      <c r="DN202" s="151"/>
      <c r="DO202" s="151"/>
      <c r="DP202" s="151"/>
      <c r="DQ202" s="151"/>
      <c r="DR202" s="151"/>
      <c r="DS202" s="151"/>
      <c r="DT202" s="151"/>
      <c r="DU202" s="151"/>
      <c r="DV202" s="151"/>
      <c r="DW202" s="151"/>
      <c r="DX202" s="151"/>
      <c r="DY202" s="151"/>
      <c r="DZ202" s="151"/>
      <c r="EA202" s="151"/>
      <c r="EB202" s="151"/>
      <c r="EC202" s="151"/>
      <c r="ED202" s="151"/>
      <c r="EE202" s="151"/>
      <c r="EF202" s="151"/>
      <c r="EG202" s="151"/>
      <c r="EH202" s="151"/>
      <c r="EI202" s="151"/>
      <c r="EJ202" s="151"/>
      <c r="EK202" s="151"/>
      <c r="EL202" s="151"/>
      <c r="EM202" s="151"/>
      <c r="EN202" s="151"/>
      <c r="EO202" s="151"/>
      <c r="EP202" s="151"/>
      <c r="EQ202" s="151"/>
      <c r="ER202" s="151"/>
      <c r="ES202" s="151"/>
      <c r="ET202" s="151"/>
      <c r="EU202" s="151"/>
      <c r="EV202" s="151"/>
      <c r="EW202" s="151"/>
      <c r="EX202" s="151"/>
      <c r="EY202" s="151"/>
      <c r="EZ202" s="151"/>
      <c r="FA202" s="151"/>
      <c r="FB202" s="151"/>
      <c r="FC202" s="151"/>
      <c r="FD202" s="151"/>
      <c r="FE202" s="151"/>
      <c r="FF202" s="151"/>
      <c r="FG202" s="151"/>
      <c r="FH202" s="151"/>
      <c r="FI202" s="151"/>
      <c r="FJ202" s="151"/>
      <c r="FK202" s="151"/>
      <c r="FL202" s="151"/>
      <c r="FM202" s="151"/>
      <c r="FN202" s="151"/>
      <c r="FO202" s="151"/>
      <c r="FP202" s="151"/>
      <c r="FQ202" s="151"/>
      <c r="FR202" s="151"/>
      <c r="FS202" s="151"/>
      <c r="FT202" s="151"/>
      <c r="FU202" s="151"/>
      <c r="FV202" s="151"/>
      <c r="FW202" s="151"/>
      <c r="FX202" s="151"/>
      <c r="FY202" s="151"/>
      <c r="FZ202" s="151"/>
      <c r="GA202" s="151"/>
      <c r="GB202" s="151"/>
    </row>
    <row r="203" spans="1:184" x14ac:dyDescent="0.2">
      <c r="A203" s="154" t="str">
        <f t="shared" si="3"/>
        <v>4491</v>
      </c>
      <c r="B203" s="164" t="s">
        <v>2627</v>
      </c>
      <c r="C203" s="165">
        <v>123</v>
      </c>
      <c r="D203" s="166">
        <v>27.399999618530273</v>
      </c>
      <c r="E203" s="167">
        <v>0.41</v>
      </c>
      <c r="F203" s="165">
        <v>122</v>
      </c>
      <c r="G203" s="165">
        <v>1</v>
      </c>
      <c r="H203" s="168" t="s">
        <v>4849</v>
      </c>
      <c r="I203" s="168" t="s">
        <v>4850</v>
      </c>
      <c r="J203" s="166">
        <v>2.5</v>
      </c>
      <c r="K203" s="167">
        <v>0.32</v>
      </c>
      <c r="L203" s="165">
        <v>122</v>
      </c>
      <c r="M203" s="165">
        <v>1</v>
      </c>
      <c r="N203" s="168" t="s">
        <v>4849</v>
      </c>
      <c r="O203" s="168" t="s">
        <v>4850</v>
      </c>
      <c r="P203" s="166">
        <v>7.6999998092651367</v>
      </c>
      <c r="Q203" s="167">
        <v>0.41</v>
      </c>
      <c r="R203" s="165">
        <v>122</v>
      </c>
      <c r="S203" s="165">
        <v>1</v>
      </c>
      <c r="T203" s="168" t="s">
        <v>4849</v>
      </c>
      <c r="U203" s="168" t="s">
        <v>4850</v>
      </c>
      <c r="V203" s="166">
        <v>11.399999618530273</v>
      </c>
      <c r="W203" s="167">
        <v>0.48</v>
      </c>
      <c r="X203" s="165">
        <v>118</v>
      </c>
      <c r="Y203" s="165">
        <v>5</v>
      </c>
      <c r="Z203" s="168" t="s">
        <v>3028</v>
      </c>
      <c r="AA203" s="168" t="s">
        <v>3029</v>
      </c>
      <c r="AB203" s="166">
        <v>5.6999998092651367</v>
      </c>
      <c r="AC203" s="167">
        <v>0.38</v>
      </c>
      <c r="AD203" s="165">
        <v>123</v>
      </c>
      <c r="AF203" s="168" t="s">
        <v>1529</v>
      </c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</row>
    <row r="204" spans="1:184" x14ac:dyDescent="0.2">
      <c r="A204" s="154" t="str">
        <f t="shared" si="3"/>
        <v>4501</v>
      </c>
      <c r="B204" s="153" t="s">
        <v>2638</v>
      </c>
      <c r="C204" s="160">
        <v>30</v>
      </c>
      <c r="D204" s="161">
        <v>26.799999237060547</v>
      </c>
      <c r="E204" s="162">
        <v>0.41</v>
      </c>
      <c r="F204" s="160">
        <v>30</v>
      </c>
      <c r="H204" s="163" t="s">
        <v>1529</v>
      </c>
      <c r="J204" s="161">
        <v>2.5999999046325684</v>
      </c>
      <c r="K204" s="162">
        <v>0.33</v>
      </c>
      <c r="L204" s="160">
        <v>30</v>
      </c>
      <c r="N204" s="163" t="s">
        <v>1529</v>
      </c>
      <c r="P204" s="161">
        <v>7.8000001907348633</v>
      </c>
      <c r="Q204" s="162">
        <v>0.41</v>
      </c>
      <c r="R204" s="160">
        <v>30</v>
      </c>
      <c r="T204" s="163" t="s">
        <v>1529</v>
      </c>
      <c r="V204" s="161">
        <v>11.100000381469727</v>
      </c>
      <c r="W204" s="162">
        <v>0.46</v>
      </c>
      <c r="X204" s="160">
        <v>30</v>
      </c>
      <c r="Z204" s="163" t="s">
        <v>1529</v>
      </c>
      <c r="AB204" s="161">
        <v>5.4000000953674316</v>
      </c>
      <c r="AC204" s="162">
        <v>0.36</v>
      </c>
      <c r="AD204" s="160">
        <v>29</v>
      </c>
      <c r="AE204" s="160">
        <v>1</v>
      </c>
      <c r="AF204" s="163" t="s">
        <v>1718</v>
      </c>
      <c r="AG204" s="163" t="s">
        <v>1719</v>
      </c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</row>
    <row r="205" spans="1:184" x14ac:dyDescent="0.2">
      <c r="A205" s="154" t="str">
        <f t="shared" si="3"/>
        <v>4511</v>
      </c>
      <c r="B205" s="164" t="s">
        <v>2639</v>
      </c>
      <c r="C205" s="165">
        <v>124</v>
      </c>
      <c r="D205" s="166">
        <v>32.599998474121094</v>
      </c>
      <c r="E205" s="167">
        <v>0.49</v>
      </c>
      <c r="F205" s="165">
        <v>114</v>
      </c>
      <c r="G205" s="165">
        <v>10</v>
      </c>
      <c r="H205" s="168" t="s">
        <v>3896</v>
      </c>
      <c r="I205" s="168" t="s">
        <v>3897</v>
      </c>
      <c r="J205" s="166">
        <v>2.7999999523162842</v>
      </c>
      <c r="K205" s="167">
        <v>0.36</v>
      </c>
      <c r="L205" s="165">
        <v>115</v>
      </c>
      <c r="M205" s="165">
        <v>9</v>
      </c>
      <c r="N205" s="168" t="s">
        <v>4253</v>
      </c>
      <c r="O205" s="168" t="s">
        <v>4254</v>
      </c>
      <c r="P205" s="166">
        <v>8.6000003814697266</v>
      </c>
      <c r="Q205" s="167">
        <v>0.45</v>
      </c>
      <c r="R205" s="165">
        <v>117</v>
      </c>
      <c r="S205" s="165">
        <v>7</v>
      </c>
      <c r="T205" s="168" t="s">
        <v>3012</v>
      </c>
      <c r="U205" s="168" t="s">
        <v>3013</v>
      </c>
      <c r="V205" s="166">
        <v>13.699999809265137</v>
      </c>
      <c r="W205" s="167">
        <v>0.56999999999999995</v>
      </c>
      <c r="X205" s="165">
        <v>89</v>
      </c>
      <c r="Y205" s="165">
        <v>35</v>
      </c>
      <c r="Z205" s="168" t="s">
        <v>4851</v>
      </c>
      <c r="AA205" s="168" t="s">
        <v>4852</v>
      </c>
      <c r="AB205" s="166">
        <v>7.5</v>
      </c>
      <c r="AC205" s="167">
        <v>0.5</v>
      </c>
      <c r="AD205" s="165">
        <v>106</v>
      </c>
      <c r="AE205" s="165">
        <v>18</v>
      </c>
      <c r="AF205" s="168" t="s">
        <v>4255</v>
      </c>
      <c r="AG205" s="168" t="s">
        <v>4256</v>
      </c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</row>
    <row r="206" spans="1:184" x14ac:dyDescent="0.2">
      <c r="A206" s="154" t="str">
        <f t="shared" si="3"/>
        <v>4541</v>
      </c>
      <c r="B206" s="153" t="s">
        <v>2646</v>
      </c>
      <c r="C206" s="160">
        <v>59</v>
      </c>
      <c r="D206" s="161">
        <v>26</v>
      </c>
      <c r="E206" s="162">
        <v>0.39</v>
      </c>
      <c r="F206" s="160">
        <v>58</v>
      </c>
      <c r="G206" s="160">
        <v>1</v>
      </c>
      <c r="H206" s="163" t="s">
        <v>2013</v>
      </c>
      <c r="I206" s="163" t="s">
        <v>2014</v>
      </c>
      <c r="J206" s="161">
        <v>2.5999999046325684</v>
      </c>
      <c r="K206" s="162">
        <v>0.33</v>
      </c>
      <c r="L206" s="160">
        <v>58</v>
      </c>
      <c r="M206" s="160">
        <v>1</v>
      </c>
      <c r="N206" s="163" t="s">
        <v>2013</v>
      </c>
      <c r="O206" s="163" t="s">
        <v>2014</v>
      </c>
      <c r="P206" s="161">
        <v>7.0999999046325684</v>
      </c>
      <c r="Q206" s="162">
        <v>0.38</v>
      </c>
      <c r="R206" s="160">
        <v>58</v>
      </c>
      <c r="S206" s="160">
        <v>1</v>
      </c>
      <c r="T206" s="163" t="s">
        <v>2013</v>
      </c>
      <c r="U206" s="163" t="s">
        <v>2014</v>
      </c>
      <c r="V206" s="161">
        <v>10.5</v>
      </c>
      <c r="W206" s="162">
        <v>0.44</v>
      </c>
      <c r="X206" s="160">
        <v>54</v>
      </c>
      <c r="Y206" s="160">
        <v>5</v>
      </c>
      <c r="Z206" s="163" t="s">
        <v>2359</v>
      </c>
      <c r="AA206" s="163" t="s">
        <v>2360</v>
      </c>
      <c r="AB206" s="161">
        <v>5.6999998092651367</v>
      </c>
      <c r="AC206" s="162">
        <v>0.38</v>
      </c>
      <c r="AD206" s="160">
        <v>56</v>
      </c>
      <c r="AE206" s="160">
        <v>3</v>
      </c>
      <c r="AF206" s="163" t="s">
        <v>3332</v>
      </c>
      <c r="AG206" s="163" t="s">
        <v>3333</v>
      </c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  <c r="CJ206" s="151"/>
      <c r="CK206" s="151"/>
      <c r="CL206" s="15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</row>
    <row r="207" spans="1:184" x14ac:dyDescent="0.2">
      <c r="A207" s="154" t="str">
        <f t="shared" ref="A207:A270" si="4">IFERROR(LEFT(B207,4),"")</f>
        <v>4581</v>
      </c>
      <c r="B207" s="164" t="s">
        <v>2651</v>
      </c>
      <c r="C207" s="165">
        <v>141</v>
      </c>
      <c r="D207" s="166">
        <v>30.799999237060547</v>
      </c>
      <c r="E207" s="167">
        <v>0.47</v>
      </c>
      <c r="F207" s="165">
        <v>134</v>
      </c>
      <c r="G207" s="165">
        <v>7</v>
      </c>
      <c r="H207" s="168" t="s">
        <v>4548</v>
      </c>
      <c r="I207" s="168" t="s">
        <v>4549</v>
      </c>
      <c r="J207" s="166">
        <v>3.0999999046325684</v>
      </c>
      <c r="K207" s="167">
        <v>0.39</v>
      </c>
      <c r="L207" s="165">
        <v>134</v>
      </c>
      <c r="M207" s="165">
        <v>7</v>
      </c>
      <c r="N207" s="168" t="s">
        <v>4548</v>
      </c>
      <c r="O207" s="168" t="s">
        <v>4549</v>
      </c>
      <c r="P207" s="166">
        <v>8.3999996185302734</v>
      </c>
      <c r="Q207" s="167">
        <v>0.44</v>
      </c>
      <c r="R207" s="165">
        <v>135</v>
      </c>
      <c r="S207" s="165">
        <v>6</v>
      </c>
      <c r="T207" s="168" t="s">
        <v>2497</v>
      </c>
      <c r="U207" s="168" t="s">
        <v>2498</v>
      </c>
      <c r="V207" s="166">
        <v>12.300000190734863</v>
      </c>
      <c r="W207" s="167">
        <v>0.51</v>
      </c>
      <c r="X207" s="165">
        <v>121</v>
      </c>
      <c r="Y207" s="165">
        <v>20</v>
      </c>
      <c r="Z207" s="168" t="s">
        <v>2786</v>
      </c>
      <c r="AA207" s="168" t="s">
        <v>2787</v>
      </c>
      <c r="AB207" s="166">
        <v>7</v>
      </c>
      <c r="AC207" s="167">
        <v>0.47</v>
      </c>
      <c r="AD207" s="165">
        <v>125</v>
      </c>
      <c r="AE207" s="165">
        <v>16</v>
      </c>
      <c r="AF207" s="168" t="s">
        <v>4853</v>
      </c>
      <c r="AG207" s="168" t="s">
        <v>4854</v>
      </c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</row>
    <row r="208" spans="1:184" x14ac:dyDescent="0.2">
      <c r="A208" s="154" t="str">
        <f t="shared" si="4"/>
        <v>4651</v>
      </c>
      <c r="B208" s="153" t="s">
        <v>2660</v>
      </c>
      <c r="C208" s="160">
        <v>25</v>
      </c>
      <c r="D208" s="161">
        <v>25.200000762939453</v>
      </c>
      <c r="E208" s="162">
        <v>0.38</v>
      </c>
      <c r="F208" s="160">
        <v>25</v>
      </c>
      <c r="H208" s="163" t="s">
        <v>1529</v>
      </c>
      <c r="J208" s="161">
        <v>2.0999999046325684</v>
      </c>
      <c r="K208" s="162">
        <v>0.27</v>
      </c>
      <c r="L208" s="160">
        <v>25</v>
      </c>
      <c r="N208" s="163" t="s">
        <v>1529</v>
      </c>
      <c r="P208" s="161">
        <v>6.8000001907348633</v>
      </c>
      <c r="Q208" s="162">
        <v>0.36</v>
      </c>
      <c r="R208" s="160">
        <v>25</v>
      </c>
      <c r="T208" s="163" t="s">
        <v>1529</v>
      </c>
      <c r="V208" s="161">
        <v>11.100000381469727</v>
      </c>
      <c r="W208" s="162">
        <v>0.46</v>
      </c>
      <c r="X208" s="160">
        <v>23</v>
      </c>
      <c r="Y208" s="160">
        <v>2</v>
      </c>
      <c r="Z208" s="163" t="s">
        <v>3523</v>
      </c>
      <c r="AA208" s="163" t="s">
        <v>3524</v>
      </c>
      <c r="AB208" s="161">
        <v>5.3000001907348633</v>
      </c>
      <c r="AC208" s="162">
        <v>0.35</v>
      </c>
      <c r="AD208" s="160">
        <v>25</v>
      </c>
      <c r="AF208" s="163" t="s">
        <v>1529</v>
      </c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</row>
    <row r="209" spans="1:184" x14ac:dyDescent="0.2">
      <c r="A209" s="154" t="str">
        <f t="shared" si="4"/>
        <v>4681</v>
      </c>
      <c r="B209" s="164" t="s">
        <v>2661</v>
      </c>
      <c r="C209" s="165">
        <v>144</v>
      </c>
      <c r="D209" s="166">
        <v>30</v>
      </c>
      <c r="E209" s="167">
        <v>0.45</v>
      </c>
      <c r="F209" s="165">
        <v>138</v>
      </c>
      <c r="G209" s="165">
        <v>6</v>
      </c>
      <c r="H209" s="168" t="s">
        <v>1753</v>
      </c>
      <c r="I209" s="168" t="s">
        <v>1754</v>
      </c>
      <c r="J209" s="166">
        <v>2.9000000953674316</v>
      </c>
      <c r="K209" s="167">
        <v>0.36</v>
      </c>
      <c r="L209" s="165">
        <v>133</v>
      </c>
      <c r="M209" s="165">
        <v>11</v>
      </c>
      <c r="N209" s="168" t="s">
        <v>3008</v>
      </c>
      <c r="O209" s="168" t="s">
        <v>3009</v>
      </c>
      <c r="P209" s="166">
        <v>8.1000003814697266</v>
      </c>
      <c r="Q209" s="167">
        <v>0.43</v>
      </c>
      <c r="R209" s="165">
        <v>138</v>
      </c>
      <c r="S209" s="165">
        <v>6</v>
      </c>
      <c r="T209" s="168" t="s">
        <v>1753</v>
      </c>
      <c r="U209" s="168" t="s">
        <v>1754</v>
      </c>
      <c r="V209" s="166">
        <v>12.5</v>
      </c>
      <c r="W209" s="167">
        <v>0.52</v>
      </c>
      <c r="X209" s="165">
        <v>123</v>
      </c>
      <c r="Y209" s="165">
        <v>21</v>
      </c>
      <c r="Z209" s="168" t="s">
        <v>4855</v>
      </c>
      <c r="AA209" s="168" t="s">
        <v>4856</v>
      </c>
      <c r="AB209" s="166">
        <v>6.5</v>
      </c>
      <c r="AC209" s="167">
        <v>0.43</v>
      </c>
      <c r="AD209" s="165">
        <v>137</v>
      </c>
      <c r="AE209" s="165">
        <v>7</v>
      </c>
      <c r="AF209" s="168" t="s">
        <v>1638</v>
      </c>
      <c r="AG209" s="168" t="s">
        <v>1639</v>
      </c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</row>
    <row r="210" spans="1:184" x14ac:dyDescent="0.2">
      <c r="A210" s="154" t="str">
        <f t="shared" si="4"/>
        <v>4691</v>
      </c>
      <c r="B210" s="153" t="s">
        <v>2668</v>
      </c>
      <c r="C210" s="160">
        <v>94</v>
      </c>
      <c r="D210" s="161">
        <v>31.299999237060547</v>
      </c>
      <c r="E210" s="162">
        <v>0.47</v>
      </c>
      <c r="F210" s="160">
        <v>86</v>
      </c>
      <c r="G210" s="160">
        <v>8</v>
      </c>
      <c r="H210" s="163" t="s">
        <v>2698</v>
      </c>
      <c r="I210" s="163" t="s">
        <v>2699</v>
      </c>
      <c r="J210" s="161">
        <v>2.9000000953674316</v>
      </c>
      <c r="K210" s="162">
        <v>0.37</v>
      </c>
      <c r="L210" s="160">
        <v>87</v>
      </c>
      <c r="M210" s="160">
        <v>7</v>
      </c>
      <c r="N210" s="163" t="s">
        <v>2271</v>
      </c>
      <c r="O210" s="163" t="s">
        <v>2272</v>
      </c>
      <c r="P210" s="161">
        <v>8.6999998092651367</v>
      </c>
      <c r="Q210" s="162">
        <v>0.46</v>
      </c>
      <c r="R210" s="160">
        <v>89</v>
      </c>
      <c r="S210" s="160">
        <v>5</v>
      </c>
      <c r="T210" s="163" t="s">
        <v>2337</v>
      </c>
      <c r="U210" s="163" t="s">
        <v>2338</v>
      </c>
      <c r="V210" s="161">
        <v>12.800000190734863</v>
      </c>
      <c r="W210" s="162">
        <v>0.53</v>
      </c>
      <c r="X210" s="160">
        <v>73</v>
      </c>
      <c r="Y210" s="160">
        <v>21</v>
      </c>
      <c r="Z210" s="163" t="s">
        <v>4857</v>
      </c>
      <c r="AA210" s="163" t="s">
        <v>4858</v>
      </c>
      <c r="AB210" s="161">
        <v>6.9000000953674316</v>
      </c>
      <c r="AC210" s="162">
        <v>0.46</v>
      </c>
      <c r="AD210" s="160">
        <v>84</v>
      </c>
      <c r="AE210" s="160">
        <v>10</v>
      </c>
      <c r="AF210" s="163" t="s">
        <v>3210</v>
      </c>
      <c r="AG210" s="163" t="s">
        <v>3211</v>
      </c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</row>
    <row r="211" spans="1:184" x14ac:dyDescent="0.2">
      <c r="A211" s="154" t="str">
        <f t="shared" si="4"/>
        <v>4721</v>
      </c>
      <c r="B211" s="164" t="s">
        <v>2675</v>
      </c>
      <c r="C211" s="165">
        <v>81</v>
      </c>
      <c r="D211" s="166">
        <v>32.5</v>
      </c>
      <c r="E211" s="167">
        <v>0.49</v>
      </c>
      <c r="F211" s="165">
        <v>72</v>
      </c>
      <c r="G211" s="165">
        <v>9</v>
      </c>
      <c r="H211" s="168" t="s">
        <v>2225</v>
      </c>
      <c r="I211" s="168" t="s">
        <v>2226</v>
      </c>
      <c r="J211" s="166">
        <v>2.9000000953674316</v>
      </c>
      <c r="K211" s="167">
        <v>0.36</v>
      </c>
      <c r="L211" s="165">
        <v>76</v>
      </c>
      <c r="M211" s="165">
        <v>5</v>
      </c>
      <c r="N211" s="168" t="s">
        <v>1961</v>
      </c>
      <c r="O211" s="168" t="s">
        <v>1962</v>
      </c>
      <c r="P211" s="166">
        <v>8.6999998092651367</v>
      </c>
      <c r="Q211" s="167">
        <v>0.46</v>
      </c>
      <c r="R211" s="165">
        <v>77</v>
      </c>
      <c r="S211" s="165">
        <v>4</v>
      </c>
      <c r="T211" s="168" t="s">
        <v>1959</v>
      </c>
      <c r="U211" s="168" t="s">
        <v>1960</v>
      </c>
      <c r="V211" s="166">
        <v>13.5</v>
      </c>
      <c r="W211" s="167">
        <v>0.56000000000000005</v>
      </c>
      <c r="X211" s="165">
        <v>60</v>
      </c>
      <c r="Y211" s="165">
        <v>21</v>
      </c>
      <c r="Z211" s="168" t="s">
        <v>4859</v>
      </c>
      <c r="AA211" s="168" t="s">
        <v>4860</v>
      </c>
      <c r="AB211" s="166">
        <v>7.5</v>
      </c>
      <c r="AC211" s="167">
        <v>0.5</v>
      </c>
      <c r="AD211" s="165">
        <v>65</v>
      </c>
      <c r="AE211" s="165">
        <v>16</v>
      </c>
      <c r="AF211" s="168" t="s">
        <v>3993</v>
      </c>
      <c r="AG211" s="168" t="s">
        <v>3994</v>
      </c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</row>
    <row r="212" spans="1:184" x14ac:dyDescent="0.2">
      <c r="A212" s="154" t="str">
        <f t="shared" si="4"/>
        <v>4741</v>
      </c>
      <c r="B212" s="153" t="s">
        <v>2684</v>
      </c>
      <c r="C212" s="160">
        <v>92</v>
      </c>
      <c r="D212" s="161">
        <v>32.099998474121094</v>
      </c>
      <c r="E212" s="162">
        <v>0.49</v>
      </c>
      <c r="F212" s="160">
        <v>86</v>
      </c>
      <c r="G212" s="160">
        <v>6</v>
      </c>
      <c r="H212" s="163" t="s">
        <v>2690</v>
      </c>
      <c r="I212" s="163" t="s">
        <v>2691</v>
      </c>
      <c r="J212" s="161">
        <v>3</v>
      </c>
      <c r="K212" s="162">
        <v>0.38</v>
      </c>
      <c r="L212" s="160">
        <v>85</v>
      </c>
      <c r="M212" s="160">
        <v>7</v>
      </c>
      <c r="N212" s="163" t="s">
        <v>2972</v>
      </c>
      <c r="O212" s="163" t="s">
        <v>2973</v>
      </c>
      <c r="P212" s="161">
        <v>8.6000003814697266</v>
      </c>
      <c r="Q212" s="162">
        <v>0.45</v>
      </c>
      <c r="R212" s="160">
        <v>90</v>
      </c>
      <c r="S212" s="160">
        <v>2</v>
      </c>
      <c r="T212" s="163" t="s">
        <v>2004</v>
      </c>
      <c r="U212" s="163" t="s">
        <v>2005</v>
      </c>
      <c r="V212" s="161">
        <v>13.699999809265137</v>
      </c>
      <c r="W212" s="162">
        <v>0.56999999999999995</v>
      </c>
      <c r="X212" s="160">
        <v>67</v>
      </c>
      <c r="Y212" s="160">
        <v>25</v>
      </c>
      <c r="Z212" s="163" t="s">
        <v>3665</v>
      </c>
      <c r="AA212" s="163" t="s">
        <v>3666</v>
      </c>
      <c r="AB212" s="161">
        <v>6.8000001907348633</v>
      </c>
      <c r="AC212" s="162">
        <v>0.46</v>
      </c>
      <c r="AD212" s="160">
        <v>86</v>
      </c>
      <c r="AE212" s="160">
        <v>6</v>
      </c>
      <c r="AF212" s="163" t="s">
        <v>2690</v>
      </c>
      <c r="AG212" s="163" t="s">
        <v>2691</v>
      </c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</row>
    <row r="213" spans="1:184" x14ac:dyDescent="0.2">
      <c r="A213" s="154" t="str">
        <f t="shared" si="4"/>
        <v>4761</v>
      </c>
      <c r="B213" s="164" t="s">
        <v>2687</v>
      </c>
      <c r="C213" s="165">
        <v>100</v>
      </c>
      <c r="D213" s="166">
        <v>25.799999237060547</v>
      </c>
      <c r="E213" s="167">
        <v>0.39</v>
      </c>
      <c r="F213" s="165">
        <v>100</v>
      </c>
      <c r="H213" s="168" t="s">
        <v>1529</v>
      </c>
      <c r="J213" s="166">
        <v>2.2999999523162842</v>
      </c>
      <c r="K213" s="167">
        <v>0.28999999999999998</v>
      </c>
      <c r="L213" s="165">
        <v>99</v>
      </c>
      <c r="M213" s="165">
        <v>1</v>
      </c>
      <c r="N213" s="168" t="s">
        <v>3144</v>
      </c>
      <c r="O213" s="168" t="s">
        <v>3145</v>
      </c>
      <c r="P213" s="166">
        <v>7.4000000953674316</v>
      </c>
      <c r="Q213" s="167">
        <v>0.39</v>
      </c>
      <c r="R213" s="165">
        <v>95</v>
      </c>
      <c r="S213" s="165">
        <v>5</v>
      </c>
      <c r="T213" s="168" t="s">
        <v>1966</v>
      </c>
      <c r="U213" s="168" t="s">
        <v>1967</v>
      </c>
      <c r="V213" s="166">
        <v>9.8000001907348633</v>
      </c>
      <c r="W213" s="167">
        <v>0.41</v>
      </c>
      <c r="X213" s="165">
        <v>90</v>
      </c>
      <c r="Y213" s="165">
        <v>10</v>
      </c>
      <c r="Z213" s="168" t="s">
        <v>1739</v>
      </c>
      <c r="AA213" s="168" t="s">
        <v>1740</v>
      </c>
      <c r="AB213" s="166">
        <v>6.3000001907348633</v>
      </c>
      <c r="AC213" s="167">
        <v>0.42</v>
      </c>
      <c r="AD213" s="165">
        <v>94</v>
      </c>
      <c r="AE213" s="165">
        <v>6</v>
      </c>
      <c r="AF213" s="168" t="s">
        <v>1737</v>
      </c>
      <c r="AG213" s="168" t="s">
        <v>1738</v>
      </c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</row>
    <row r="214" spans="1:184" x14ac:dyDescent="0.2">
      <c r="A214" s="154" t="str">
        <f t="shared" si="4"/>
        <v>4801</v>
      </c>
      <c r="B214" s="153" t="s">
        <v>2694</v>
      </c>
      <c r="C214" s="160">
        <v>102</v>
      </c>
      <c r="D214" s="161">
        <v>29.600000381469727</v>
      </c>
      <c r="E214" s="162">
        <v>0.45</v>
      </c>
      <c r="F214" s="160">
        <v>100</v>
      </c>
      <c r="G214" s="160">
        <v>2</v>
      </c>
      <c r="H214" s="163" t="s">
        <v>4651</v>
      </c>
      <c r="I214" s="163" t="s">
        <v>4652</v>
      </c>
      <c r="J214" s="161">
        <v>2.5999999046325684</v>
      </c>
      <c r="K214" s="162">
        <v>0.33</v>
      </c>
      <c r="L214" s="160">
        <v>98</v>
      </c>
      <c r="M214" s="160">
        <v>4</v>
      </c>
      <c r="N214" s="163" t="s">
        <v>1820</v>
      </c>
      <c r="O214" s="163" t="s">
        <v>1821</v>
      </c>
      <c r="P214" s="161">
        <v>8.3000001907348633</v>
      </c>
      <c r="Q214" s="162">
        <v>0.44</v>
      </c>
      <c r="R214" s="160">
        <v>99</v>
      </c>
      <c r="S214" s="160">
        <v>3</v>
      </c>
      <c r="T214" s="163" t="s">
        <v>1782</v>
      </c>
      <c r="U214" s="163" t="s">
        <v>1783</v>
      </c>
      <c r="V214" s="161">
        <v>12.300000190734863</v>
      </c>
      <c r="W214" s="162">
        <v>0.51</v>
      </c>
      <c r="X214" s="160">
        <v>87</v>
      </c>
      <c r="Y214" s="160">
        <v>15</v>
      </c>
      <c r="Z214" s="163" t="s">
        <v>1911</v>
      </c>
      <c r="AA214" s="163" t="s">
        <v>1912</v>
      </c>
      <c r="AB214" s="161">
        <v>6.5</v>
      </c>
      <c r="AC214" s="162">
        <v>0.43</v>
      </c>
      <c r="AD214" s="160">
        <v>99</v>
      </c>
      <c r="AE214" s="160">
        <v>3</v>
      </c>
      <c r="AF214" s="163" t="s">
        <v>1782</v>
      </c>
      <c r="AG214" s="163" t="s">
        <v>1783</v>
      </c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</row>
    <row r="215" spans="1:184" x14ac:dyDescent="0.2">
      <c r="A215" s="154" t="str">
        <f t="shared" si="4"/>
        <v>4841</v>
      </c>
      <c r="B215" s="164" t="s">
        <v>2697</v>
      </c>
      <c r="C215" s="165">
        <v>64</v>
      </c>
      <c r="D215" s="166">
        <v>26.799999237060547</v>
      </c>
      <c r="E215" s="167">
        <v>0.4</v>
      </c>
      <c r="F215" s="165">
        <v>63</v>
      </c>
      <c r="G215" s="165">
        <v>1</v>
      </c>
      <c r="H215" s="168" t="s">
        <v>2624</v>
      </c>
      <c r="I215" s="168" t="s">
        <v>2625</v>
      </c>
      <c r="J215" s="166">
        <v>2.7999999523162842</v>
      </c>
      <c r="K215" s="167">
        <v>0.35</v>
      </c>
      <c r="L215" s="165">
        <v>61</v>
      </c>
      <c r="M215" s="165">
        <v>3</v>
      </c>
      <c r="N215" s="168" t="s">
        <v>2622</v>
      </c>
      <c r="O215" s="168" t="s">
        <v>2623</v>
      </c>
      <c r="P215" s="166">
        <v>7.4000000953674316</v>
      </c>
      <c r="Q215" s="167">
        <v>0.39</v>
      </c>
      <c r="R215" s="165">
        <v>63</v>
      </c>
      <c r="S215" s="165">
        <v>1</v>
      </c>
      <c r="T215" s="168" t="s">
        <v>2624</v>
      </c>
      <c r="U215" s="168" t="s">
        <v>2625</v>
      </c>
      <c r="V215" s="166">
        <v>10.600000381469727</v>
      </c>
      <c r="W215" s="167">
        <v>0.44</v>
      </c>
      <c r="X215" s="165">
        <v>59</v>
      </c>
      <c r="Y215" s="165">
        <v>5</v>
      </c>
      <c r="Z215" s="168" t="s">
        <v>3298</v>
      </c>
      <c r="AA215" s="168" t="s">
        <v>3299</v>
      </c>
      <c r="AB215" s="166">
        <v>6</v>
      </c>
      <c r="AC215" s="167">
        <v>0.4</v>
      </c>
      <c r="AD215" s="165">
        <v>61</v>
      </c>
      <c r="AE215" s="165">
        <v>3</v>
      </c>
      <c r="AF215" s="168" t="s">
        <v>2622</v>
      </c>
      <c r="AG215" s="168" t="s">
        <v>2623</v>
      </c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1"/>
      <c r="FC215" s="151"/>
      <c r="FD215" s="151"/>
      <c r="FE215" s="151"/>
      <c r="FF215" s="151"/>
      <c r="FG215" s="151"/>
      <c r="FH215" s="151"/>
      <c r="FI215" s="151"/>
      <c r="FJ215" s="151"/>
      <c r="FK215" s="151"/>
      <c r="FL215" s="151"/>
      <c r="FM215" s="151"/>
      <c r="FN215" s="151"/>
      <c r="FO215" s="151"/>
      <c r="FP215" s="151"/>
      <c r="FQ215" s="151"/>
      <c r="FR215" s="151"/>
      <c r="FS215" s="151"/>
      <c r="FT215" s="151"/>
      <c r="FU215" s="151"/>
      <c r="FV215" s="151"/>
      <c r="FW215" s="151"/>
      <c r="FX215" s="151"/>
      <c r="FY215" s="151"/>
      <c r="FZ215" s="151"/>
      <c r="GA215" s="151"/>
      <c r="GB215" s="151"/>
    </row>
    <row r="216" spans="1:184" x14ac:dyDescent="0.2">
      <c r="A216" s="154" t="str">
        <f t="shared" si="4"/>
        <v>4881</v>
      </c>
      <c r="B216" s="153" t="s">
        <v>2700</v>
      </c>
      <c r="C216" s="160">
        <v>79</v>
      </c>
      <c r="D216" s="161">
        <v>27.899999618530273</v>
      </c>
      <c r="E216" s="162">
        <v>0.42</v>
      </c>
      <c r="F216" s="160">
        <v>79</v>
      </c>
      <c r="H216" s="163" t="s">
        <v>1529</v>
      </c>
      <c r="J216" s="161">
        <v>2.5</v>
      </c>
      <c r="K216" s="162">
        <v>0.31</v>
      </c>
      <c r="L216" s="160">
        <v>79</v>
      </c>
      <c r="N216" s="163" t="s">
        <v>1529</v>
      </c>
      <c r="P216" s="161">
        <v>7.4000000953674316</v>
      </c>
      <c r="Q216" s="162">
        <v>0.39</v>
      </c>
      <c r="R216" s="160">
        <v>78</v>
      </c>
      <c r="S216" s="160">
        <v>1</v>
      </c>
      <c r="T216" s="163" t="s">
        <v>1904</v>
      </c>
      <c r="U216" s="163" t="s">
        <v>1905</v>
      </c>
      <c r="V216" s="161">
        <v>12</v>
      </c>
      <c r="W216" s="162">
        <v>0.5</v>
      </c>
      <c r="X216" s="160">
        <v>73</v>
      </c>
      <c r="Y216" s="160">
        <v>6</v>
      </c>
      <c r="Z216" s="163" t="s">
        <v>2798</v>
      </c>
      <c r="AA216" s="163" t="s">
        <v>2799</v>
      </c>
      <c r="AB216" s="161">
        <v>6.0999999046325684</v>
      </c>
      <c r="AC216" s="162">
        <v>0.41</v>
      </c>
      <c r="AD216" s="160">
        <v>77</v>
      </c>
      <c r="AE216" s="160">
        <v>2</v>
      </c>
      <c r="AF216" s="163" t="s">
        <v>2122</v>
      </c>
      <c r="AG216" s="163" t="s">
        <v>2123</v>
      </c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1"/>
      <c r="FC216" s="151"/>
      <c r="FD216" s="151"/>
      <c r="FE216" s="151"/>
      <c r="FF216" s="151"/>
      <c r="FG216" s="151"/>
      <c r="FH216" s="151"/>
      <c r="FI216" s="151"/>
      <c r="FJ216" s="151"/>
      <c r="FK216" s="151"/>
      <c r="FL216" s="151"/>
      <c r="FM216" s="151"/>
      <c r="FN216" s="151"/>
      <c r="FO216" s="151"/>
      <c r="FP216" s="151"/>
      <c r="FQ216" s="151"/>
      <c r="FR216" s="151"/>
      <c r="FS216" s="151"/>
      <c r="FT216" s="151"/>
      <c r="FU216" s="151"/>
      <c r="FV216" s="151"/>
      <c r="FW216" s="151"/>
      <c r="FX216" s="151"/>
      <c r="FY216" s="151"/>
      <c r="FZ216" s="151"/>
      <c r="GA216" s="151"/>
      <c r="GB216" s="151"/>
    </row>
    <row r="217" spans="1:184" x14ac:dyDescent="0.2">
      <c r="A217" s="154" t="str">
        <f t="shared" si="4"/>
        <v>4921</v>
      </c>
      <c r="B217" s="164" t="s">
        <v>2703</v>
      </c>
      <c r="C217" s="165">
        <v>96</v>
      </c>
      <c r="D217" s="166">
        <v>31.100000381469727</v>
      </c>
      <c r="E217" s="167">
        <v>0.47</v>
      </c>
      <c r="F217" s="165">
        <v>88</v>
      </c>
      <c r="G217" s="165">
        <v>8</v>
      </c>
      <c r="H217" s="168" t="s">
        <v>1720</v>
      </c>
      <c r="I217" s="168" t="s">
        <v>1721</v>
      </c>
      <c r="J217" s="166">
        <v>3.0999999046325684</v>
      </c>
      <c r="K217" s="167">
        <v>0.39</v>
      </c>
      <c r="L217" s="165">
        <v>87</v>
      </c>
      <c r="M217" s="165">
        <v>9</v>
      </c>
      <c r="N217" s="168" t="s">
        <v>2140</v>
      </c>
      <c r="O217" s="168" t="s">
        <v>2141</v>
      </c>
      <c r="P217" s="166">
        <v>8.6999998092651367</v>
      </c>
      <c r="Q217" s="167">
        <v>0.46</v>
      </c>
      <c r="R217" s="165">
        <v>93</v>
      </c>
      <c r="S217" s="165">
        <v>3</v>
      </c>
      <c r="T217" s="168" t="s">
        <v>2062</v>
      </c>
      <c r="U217" s="168" t="s">
        <v>2063</v>
      </c>
      <c r="V217" s="166">
        <v>12.300000190734863</v>
      </c>
      <c r="W217" s="167">
        <v>0.51</v>
      </c>
      <c r="X217" s="165">
        <v>80</v>
      </c>
      <c r="Y217" s="165">
        <v>16</v>
      </c>
      <c r="Z217" s="168" t="s">
        <v>1635</v>
      </c>
      <c r="AA217" s="168" t="s">
        <v>1636</v>
      </c>
      <c r="AB217" s="166">
        <v>7</v>
      </c>
      <c r="AC217" s="167">
        <v>0.47</v>
      </c>
      <c r="AD217" s="165">
        <v>84</v>
      </c>
      <c r="AE217" s="165">
        <v>12</v>
      </c>
      <c r="AF217" s="168" t="s">
        <v>2218</v>
      </c>
      <c r="AG217" s="168" t="s">
        <v>2219</v>
      </c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</row>
    <row r="218" spans="1:184" x14ac:dyDescent="0.2">
      <c r="A218" s="154" t="str">
        <f t="shared" si="4"/>
        <v>4961</v>
      </c>
      <c r="B218" s="153" t="s">
        <v>2708</v>
      </c>
      <c r="C218" s="160">
        <v>39</v>
      </c>
      <c r="D218" s="161">
        <v>27</v>
      </c>
      <c r="E218" s="162">
        <v>0.41</v>
      </c>
      <c r="F218" s="160">
        <v>39</v>
      </c>
      <c r="H218" s="163" t="s">
        <v>1529</v>
      </c>
      <c r="J218" s="161">
        <v>2.7999999523162842</v>
      </c>
      <c r="K218" s="162">
        <v>0.35</v>
      </c>
      <c r="L218" s="160">
        <v>38</v>
      </c>
      <c r="M218" s="160">
        <v>1</v>
      </c>
      <c r="N218" s="163" t="s">
        <v>2024</v>
      </c>
      <c r="O218" s="163" t="s">
        <v>2025</v>
      </c>
      <c r="P218" s="161">
        <v>7.0999999046325684</v>
      </c>
      <c r="Q218" s="162">
        <v>0.37</v>
      </c>
      <c r="R218" s="160">
        <v>39</v>
      </c>
      <c r="T218" s="163" t="s">
        <v>1529</v>
      </c>
      <c r="V218" s="161">
        <v>11.699999809265137</v>
      </c>
      <c r="W218" s="162">
        <v>0.49</v>
      </c>
      <c r="X218" s="160">
        <v>34</v>
      </c>
      <c r="Y218" s="160">
        <v>5</v>
      </c>
      <c r="Z218" s="163" t="s">
        <v>2376</v>
      </c>
      <c r="AA218" s="163" t="s">
        <v>2377</v>
      </c>
      <c r="AB218" s="161">
        <v>5.5</v>
      </c>
      <c r="AC218" s="162">
        <v>0.37</v>
      </c>
      <c r="AD218" s="160">
        <v>39</v>
      </c>
      <c r="AF218" s="163" t="s">
        <v>1529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</row>
    <row r="219" spans="1:184" x14ac:dyDescent="0.2">
      <c r="A219" s="154" t="str">
        <f t="shared" si="4"/>
        <v>5001</v>
      </c>
      <c r="B219" s="164" t="s">
        <v>2711</v>
      </c>
      <c r="C219" s="165">
        <v>169</v>
      </c>
      <c r="D219" s="166">
        <v>28.799999237060547</v>
      </c>
      <c r="E219" s="167">
        <v>0.44</v>
      </c>
      <c r="F219" s="165">
        <v>161</v>
      </c>
      <c r="G219" s="165">
        <v>8</v>
      </c>
      <c r="H219" s="168" t="s">
        <v>1956</v>
      </c>
      <c r="I219" s="168" t="s">
        <v>1957</v>
      </c>
      <c r="J219" s="166">
        <v>2.7000000476837158</v>
      </c>
      <c r="K219" s="167">
        <v>0.35</v>
      </c>
      <c r="L219" s="165">
        <v>160</v>
      </c>
      <c r="M219" s="165">
        <v>9</v>
      </c>
      <c r="N219" s="168" t="s">
        <v>2647</v>
      </c>
      <c r="O219" s="168" t="s">
        <v>2648</v>
      </c>
      <c r="P219" s="166">
        <v>7.8000001907348633</v>
      </c>
      <c r="Q219" s="167">
        <v>0.41</v>
      </c>
      <c r="R219" s="165">
        <v>167</v>
      </c>
      <c r="S219" s="165">
        <v>2</v>
      </c>
      <c r="T219" s="168" t="s">
        <v>3649</v>
      </c>
      <c r="U219" s="168" t="s">
        <v>3650</v>
      </c>
      <c r="V219" s="166">
        <v>11.699999809265137</v>
      </c>
      <c r="W219" s="167">
        <v>0.49</v>
      </c>
      <c r="X219" s="165">
        <v>149</v>
      </c>
      <c r="Y219" s="165">
        <v>20</v>
      </c>
      <c r="Z219" s="168" t="s">
        <v>4861</v>
      </c>
      <c r="AA219" s="168" t="s">
        <v>4862</v>
      </c>
      <c r="AB219" s="166">
        <v>6.5999999046325684</v>
      </c>
      <c r="AC219" s="167">
        <v>0.44</v>
      </c>
      <c r="AD219" s="165">
        <v>156</v>
      </c>
      <c r="AE219" s="165">
        <v>13</v>
      </c>
      <c r="AF219" s="168" t="s">
        <v>1586</v>
      </c>
      <c r="AG219" s="168" t="s">
        <v>1587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</row>
    <row r="220" spans="1:184" x14ac:dyDescent="0.2">
      <c r="A220" s="154" t="str">
        <f t="shared" si="4"/>
        <v>5003</v>
      </c>
      <c r="B220" s="153" t="s">
        <v>2720</v>
      </c>
      <c r="C220" s="160">
        <v>216</v>
      </c>
      <c r="D220" s="161">
        <v>28.399999618530273</v>
      </c>
      <c r="E220" s="162">
        <v>0.43</v>
      </c>
      <c r="F220" s="160">
        <v>211</v>
      </c>
      <c r="G220" s="160">
        <v>5</v>
      </c>
      <c r="H220" s="163" t="s">
        <v>3069</v>
      </c>
      <c r="I220" s="163" t="s">
        <v>3070</v>
      </c>
      <c r="J220" s="161">
        <v>2.7000000476837158</v>
      </c>
      <c r="K220" s="162">
        <v>0.34</v>
      </c>
      <c r="L220" s="160">
        <v>206</v>
      </c>
      <c r="M220" s="160">
        <v>10</v>
      </c>
      <c r="N220" s="163" t="s">
        <v>1973</v>
      </c>
      <c r="O220" s="163" t="s">
        <v>1974</v>
      </c>
      <c r="P220" s="161">
        <v>7.5</v>
      </c>
      <c r="Q220" s="162">
        <v>0.4</v>
      </c>
      <c r="R220" s="160">
        <v>213</v>
      </c>
      <c r="S220" s="160">
        <v>3</v>
      </c>
      <c r="T220" s="163" t="s">
        <v>1757</v>
      </c>
      <c r="U220" s="163" t="s">
        <v>1758</v>
      </c>
      <c r="V220" s="161">
        <v>11.899999618530273</v>
      </c>
      <c r="W220" s="162">
        <v>0.5</v>
      </c>
      <c r="X220" s="160">
        <v>186</v>
      </c>
      <c r="Y220" s="160">
        <v>30</v>
      </c>
      <c r="Z220" s="163" t="s">
        <v>3727</v>
      </c>
      <c r="AA220" s="163" t="s">
        <v>3728</v>
      </c>
      <c r="AB220" s="161">
        <v>6.3000001907348633</v>
      </c>
      <c r="AC220" s="162">
        <v>0.42</v>
      </c>
      <c r="AD220" s="160">
        <v>209</v>
      </c>
      <c r="AE220" s="160">
        <v>7</v>
      </c>
      <c r="AF220" s="163" t="s">
        <v>4863</v>
      </c>
      <c r="AG220" s="163" t="s">
        <v>4864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</row>
    <row r="221" spans="1:184" x14ac:dyDescent="0.2">
      <c r="A221" s="154" t="str">
        <f t="shared" si="4"/>
        <v>5005</v>
      </c>
      <c r="B221" s="164" t="s">
        <v>2727</v>
      </c>
      <c r="C221" s="165">
        <v>174</v>
      </c>
      <c r="D221" s="166">
        <v>32.900001525878906</v>
      </c>
      <c r="E221" s="167">
        <v>0.5</v>
      </c>
      <c r="F221" s="165">
        <v>151</v>
      </c>
      <c r="G221" s="165">
        <v>23</v>
      </c>
      <c r="H221" s="168" t="s">
        <v>4865</v>
      </c>
      <c r="I221" s="168" t="s">
        <v>4866</v>
      </c>
      <c r="J221" s="166">
        <v>3.2000000476837158</v>
      </c>
      <c r="K221" s="167">
        <v>0.4</v>
      </c>
      <c r="L221" s="165">
        <v>156</v>
      </c>
      <c r="M221" s="165">
        <v>18</v>
      </c>
      <c r="N221" s="168" t="s">
        <v>2117</v>
      </c>
      <c r="O221" s="168" t="s">
        <v>2118</v>
      </c>
      <c r="P221" s="166">
        <v>9.1000003814697266</v>
      </c>
      <c r="Q221" s="167">
        <v>0.48</v>
      </c>
      <c r="R221" s="165">
        <v>157</v>
      </c>
      <c r="S221" s="165">
        <v>17</v>
      </c>
      <c r="T221" s="168" t="s">
        <v>4867</v>
      </c>
      <c r="U221" s="168" t="s">
        <v>4868</v>
      </c>
      <c r="V221" s="166">
        <v>13.399999618530273</v>
      </c>
      <c r="W221" s="167">
        <v>0.56000000000000005</v>
      </c>
      <c r="X221" s="165">
        <v>130</v>
      </c>
      <c r="Y221" s="165">
        <v>44</v>
      </c>
      <c r="Z221" s="168" t="s">
        <v>4869</v>
      </c>
      <c r="AA221" s="168" t="s">
        <v>4870</v>
      </c>
      <c r="AB221" s="166">
        <v>7.3000001907348633</v>
      </c>
      <c r="AC221" s="167">
        <v>0.49</v>
      </c>
      <c r="AD221" s="165">
        <v>145</v>
      </c>
      <c r="AE221" s="165">
        <v>29</v>
      </c>
      <c r="AF221" s="168" t="s">
        <v>1635</v>
      </c>
      <c r="AG221" s="168" t="s">
        <v>1636</v>
      </c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</row>
    <row r="222" spans="1:184" x14ac:dyDescent="0.2">
      <c r="A222" s="154" t="str">
        <f t="shared" si="4"/>
        <v>5007</v>
      </c>
      <c r="B222" s="153" t="s">
        <v>2732</v>
      </c>
      <c r="C222" s="160">
        <v>33</v>
      </c>
      <c r="D222" s="161">
        <v>25.899999618530273</v>
      </c>
      <c r="E222" s="162">
        <v>0.39</v>
      </c>
      <c r="F222" s="160">
        <v>32</v>
      </c>
      <c r="G222" s="160">
        <v>1</v>
      </c>
      <c r="H222" s="163" t="s">
        <v>3248</v>
      </c>
      <c r="I222" s="163" t="s">
        <v>3249</v>
      </c>
      <c r="J222" s="161">
        <v>2.5</v>
      </c>
      <c r="K222" s="162">
        <v>0.32</v>
      </c>
      <c r="L222" s="160">
        <v>32</v>
      </c>
      <c r="M222" s="160">
        <v>1</v>
      </c>
      <c r="N222" s="163" t="s">
        <v>3248</v>
      </c>
      <c r="O222" s="163" t="s">
        <v>3249</v>
      </c>
      <c r="P222" s="161">
        <v>6.5</v>
      </c>
      <c r="Q222" s="162">
        <v>0.35</v>
      </c>
      <c r="R222" s="160">
        <v>32</v>
      </c>
      <c r="S222" s="160">
        <v>1</v>
      </c>
      <c r="T222" s="163" t="s">
        <v>3248</v>
      </c>
      <c r="U222" s="163" t="s">
        <v>3249</v>
      </c>
      <c r="V222" s="161">
        <v>10.800000190734863</v>
      </c>
      <c r="W222" s="162">
        <v>0.45</v>
      </c>
      <c r="X222" s="160">
        <v>29</v>
      </c>
      <c r="Y222" s="160">
        <v>4</v>
      </c>
      <c r="Z222" s="163" t="s">
        <v>3605</v>
      </c>
      <c r="AA222" s="163" t="s">
        <v>3606</v>
      </c>
      <c r="AB222" s="161">
        <v>6</v>
      </c>
      <c r="AC222" s="162">
        <v>0.4</v>
      </c>
      <c r="AD222" s="160">
        <v>30</v>
      </c>
      <c r="AE222" s="160">
        <v>3</v>
      </c>
      <c r="AF222" s="163" t="s">
        <v>1649</v>
      </c>
      <c r="AG222" s="163" t="s">
        <v>1650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</row>
    <row r="223" spans="1:184" x14ac:dyDescent="0.2">
      <c r="A223" s="154" t="str">
        <f t="shared" si="4"/>
        <v>5008</v>
      </c>
      <c r="B223" s="164" t="s">
        <v>4871</v>
      </c>
      <c r="C223" s="165">
        <v>10</v>
      </c>
      <c r="D223" s="166">
        <v>36.200000762939453</v>
      </c>
      <c r="E223" s="167">
        <v>0.55000000000000004</v>
      </c>
      <c r="F223" s="165">
        <v>8</v>
      </c>
      <c r="G223" s="165">
        <v>2</v>
      </c>
      <c r="H223" s="168" t="s">
        <v>1970</v>
      </c>
      <c r="I223" s="168" t="s">
        <v>1971</v>
      </c>
      <c r="J223" s="166">
        <v>4.0999999046325684</v>
      </c>
      <c r="K223" s="167">
        <v>0.51</v>
      </c>
      <c r="L223" s="165">
        <v>6</v>
      </c>
      <c r="M223" s="165">
        <v>4</v>
      </c>
      <c r="N223" s="168" t="s">
        <v>2411</v>
      </c>
      <c r="O223" s="168" t="s">
        <v>2412</v>
      </c>
      <c r="P223" s="166">
        <v>9.6999998092651367</v>
      </c>
      <c r="Q223" s="167">
        <v>0.51</v>
      </c>
      <c r="R223" s="165">
        <v>8</v>
      </c>
      <c r="S223" s="165">
        <v>2</v>
      </c>
      <c r="T223" s="168" t="s">
        <v>1970</v>
      </c>
      <c r="U223" s="168" t="s">
        <v>1971</v>
      </c>
      <c r="V223" s="166">
        <v>14.600000381469727</v>
      </c>
      <c r="W223" s="167">
        <v>0.61</v>
      </c>
      <c r="X223" s="165">
        <v>7</v>
      </c>
      <c r="Y223" s="165">
        <v>3</v>
      </c>
      <c r="Z223" s="168" t="s">
        <v>3766</v>
      </c>
      <c r="AA223" s="168" t="s">
        <v>3767</v>
      </c>
      <c r="AB223" s="166">
        <v>7.8000001907348633</v>
      </c>
      <c r="AC223" s="167">
        <v>0.52</v>
      </c>
      <c r="AD223" s="165">
        <v>8</v>
      </c>
      <c r="AE223" s="165">
        <v>2</v>
      </c>
      <c r="AF223" s="168" t="s">
        <v>1970</v>
      </c>
      <c r="AG223" s="168" t="s">
        <v>1971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</row>
    <row r="224" spans="1:184" x14ac:dyDescent="0.2">
      <c r="A224" s="154" t="str">
        <f t="shared" si="4"/>
        <v>5010</v>
      </c>
      <c r="B224" s="153" t="s">
        <v>2733</v>
      </c>
      <c r="C224" s="160">
        <v>20</v>
      </c>
      <c r="D224" s="161">
        <v>30.100000381469727</v>
      </c>
      <c r="E224" s="162">
        <v>0.46</v>
      </c>
      <c r="F224" s="160">
        <v>18</v>
      </c>
      <c r="G224" s="160">
        <v>2</v>
      </c>
      <c r="H224" s="163" t="s">
        <v>1739</v>
      </c>
      <c r="I224" s="163" t="s">
        <v>1740</v>
      </c>
      <c r="J224" s="161">
        <v>2.5999999046325684</v>
      </c>
      <c r="K224" s="162">
        <v>0.33</v>
      </c>
      <c r="L224" s="160">
        <v>19</v>
      </c>
      <c r="M224" s="160">
        <v>1</v>
      </c>
      <c r="N224" s="163" t="s">
        <v>1966</v>
      </c>
      <c r="O224" s="163" t="s">
        <v>1967</v>
      </c>
      <c r="P224" s="161">
        <v>8.3000001907348633</v>
      </c>
      <c r="Q224" s="162">
        <v>0.43</v>
      </c>
      <c r="R224" s="160">
        <v>20</v>
      </c>
      <c r="T224" s="163" t="s">
        <v>1529</v>
      </c>
      <c r="V224" s="161">
        <v>12.199999809265137</v>
      </c>
      <c r="W224" s="162">
        <v>0.51</v>
      </c>
      <c r="X224" s="160">
        <v>17</v>
      </c>
      <c r="Y224" s="160">
        <v>3</v>
      </c>
      <c r="Z224" s="163" t="s">
        <v>2461</v>
      </c>
      <c r="AA224" s="163" t="s">
        <v>2462</v>
      </c>
      <c r="AB224" s="161">
        <v>7.0999999046325684</v>
      </c>
      <c r="AC224" s="162">
        <v>0.47</v>
      </c>
      <c r="AD224" s="160">
        <v>19</v>
      </c>
      <c r="AE224" s="160">
        <v>1</v>
      </c>
      <c r="AF224" s="163" t="s">
        <v>1966</v>
      </c>
      <c r="AG224" s="163" t="s">
        <v>1967</v>
      </c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</row>
    <row r="225" spans="1:184" x14ac:dyDescent="0.2">
      <c r="A225" s="154" t="str">
        <f t="shared" si="4"/>
        <v>5020</v>
      </c>
      <c r="B225" s="164" t="s">
        <v>4086</v>
      </c>
      <c r="C225" s="165">
        <v>10</v>
      </c>
      <c r="D225" s="166">
        <v>37.200000762939453</v>
      </c>
      <c r="E225" s="167">
        <v>0.56000000000000005</v>
      </c>
      <c r="F225" s="165">
        <v>7</v>
      </c>
      <c r="G225" s="165">
        <v>3</v>
      </c>
      <c r="H225" s="168" t="s">
        <v>3766</v>
      </c>
      <c r="I225" s="168" t="s">
        <v>3767</v>
      </c>
      <c r="J225" s="166">
        <v>4</v>
      </c>
      <c r="K225" s="167">
        <v>0.5</v>
      </c>
      <c r="L225" s="165">
        <v>8</v>
      </c>
      <c r="M225" s="165">
        <v>2</v>
      </c>
      <c r="N225" s="168" t="s">
        <v>1970</v>
      </c>
      <c r="O225" s="168" t="s">
        <v>1971</v>
      </c>
      <c r="P225" s="166">
        <v>9.8000001907348633</v>
      </c>
      <c r="Q225" s="167">
        <v>0.52</v>
      </c>
      <c r="R225" s="165">
        <v>9</v>
      </c>
      <c r="S225" s="165">
        <v>1</v>
      </c>
      <c r="T225" s="168" t="s">
        <v>1739</v>
      </c>
      <c r="U225" s="168" t="s">
        <v>1740</v>
      </c>
      <c r="V225" s="166">
        <v>15.5</v>
      </c>
      <c r="W225" s="167">
        <v>0.64</v>
      </c>
      <c r="X225" s="165">
        <v>4</v>
      </c>
      <c r="Y225" s="165">
        <v>6</v>
      </c>
      <c r="Z225" s="168" t="s">
        <v>2412</v>
      </c>
      <c r="AA225" s="168" t="s">
        <v>2411</v>
      </c>
      <c r="AB225" s="166">
        <v>7.9000000953674316</v>
      </c>
      <c r="AC225" s="167">
        <v>0.53</v>
      </c>
      <c r="AD225" s="165">
        <v>10</v>
      </c>
      <c r="AF225" s="168" t="s">
        <v>1529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</row>
    <row r="226" spans="1:184" x14ac:dyDescent="0.2">
      <c r="A226" s="154" t="str">
        <f t="shared" si="4"/>
        <v>5021</v>
      </c>
      <c r="B226" s="153" t="s">
        <v>2734</v>
      </c>
      <c r="C226" s="160">
        <v>157</v>
      </c>
      <c r="D226" s="161">
        <v>30.399999618530273</v>
      </c>
      <c r="E226" s="162">
        <v>0.46</v>
      </c>
      <c r="F226" s="160">
        <v>144</v>
      </c>
      <c r="G226" s="160">
        <v>13</v>
      </c>
      <c r="H226" s="163" t="s">
        <v>2839</v>
      </c>
      <c r="I226" s="163" t="s">
        <v>2840</v>
      </c>
      <c r="J226" s="161">
        <v>3.0999999046325684</v>
      </c>
      <c r="K226" s="162">
        <v>0.39</v>
      </c>
      <c r="L226" s="160">
        <v>141</v>
      </c>
      <c r="M226" s="160">
        <v>16</v>
      </c>
      <c r="N226" s="163" t="s">
        <v>4872</v>
      </c>
      <c r="O226" s="163" t="s">
        <v>4873</v>
      </c>
      <c r="P226" s="161">
        <v>8.6999998092651367</v>
      </c>
      <c r="Q226" s="162">
        <v>0.46</v>
      </c>
      <c r="R226" s="160">
        <v>147</v>
      </c>
      <c r="S226" s="160">
        <v>10</v>
      </c>
      <c r="T226" s="163" t="s">
        <v>4874</v>
      </c>
      <c r="U226" s="163" t="s">
        <v>4875</v>
      </c>
      <c r="V226" s="161">
        <v>11.899999618530273</v>
      </c>
      <c r="W226" s="162">
        <v>0.5</v>
      </c>
      <c r="X226" s="160">
        <v>130</v>
      </c>
      <c r="Y226" s="160">
        <v>27</v>
      </c>
      <c r="Z226" s="163" t="s">
        <v>4876</v>
      </c>
      <c r="AA226" s="163" t="s">
        <v>4877</v>
      </c>
      <c r="AB226" s="161">
        <v>6.5999999046325684</v>
      </c>
      <c r="AC226" s="162">
        <v>0.44</v>
      </c>
      <c r="AD226" s="160">
        <v>144</v>
      </c>
      <c r="AE226" s="160">
        <v>13</v>
      </c>
      <c r="AF226" s="163" t="s">
        <v>2839</v>
      </c>
      <c r="AG226" s="163" t="s">
        <v>2840</v>
      </c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</row>
    <row r="227" spans="1:184" x14ac:dyDescent="0.2">
      <c r="A227" s="154" t="str">
        <f t="shared" si="4"/>
        <v>5022</v>
      </c>
      <c r="B227" s="164" t="s">
        <v>2737</v>
      </c>
      <c r="C227" s="165">
        <v>12</v>
      </c>
      <c r="D227" s="166">
        <v>38.900001525878906</v>
      </c>
      <c r="E227" s="167">
        <v>0.59</v>
      </c>
      <c r="F227" s="165">
        <v>12</v>
      </c>
      <c r="H227" s="168" t="s">
        <v>1529</v>
      </c>
      <c r="J227" s="166">
        <v>4.8000001907348633</v>
      </c>
      <c r="K227" s="167">
        <v>0.6</v>
      </c>
      <c r="L227" s="165">
        <v>8</v>
      </c>
      <c r="M227" s="165">
        <v>4</v>
      </c>
      <c r="N227" s="168" t="s">
        <v>2738</v>
      </c>
      <c r="O227" s="168" t="s">
        <v>2739</v>
      </c>
      <c r="P227" s="166">
        <v>10.300000190734863</v>
      </c>
      <c r="Q227" s="167">
        <v>0.54</v>
      </c>
      <c r="R227" s="165">
        <v>12</v>
      </c>
      <c r="T227" s="168" t="s">
        <v>1529</v>
      </c>
      <c r="V227" s="166">
        <v>14.800000190734863</v>
      </c>
      <c r="W227" s="167">
        <v>0.62</v>
      </c>
      <c r="X227" s="165">
        <v>10</v>
      </c>
      <c r="Y227" s="165">
        <v>2</v>
      </c>
      <c r="Z227" s="168" t="s">
        <v>1635</v>
      </c>
      <c r="AA227" s="168" t="s">
        <v>1636</v>
      </c>
      <c r="AB227" s="166">
        <v>9.1999998092651367</v>
      </c>
      <c r="AC227" s="167">
        <v>0.61</v>
      </c>
      <c r="AD227" s="165">
        <v>8</v>
      </c>
      <c r="AE227" s="165">
        <v>4</v>
      </c>
      <c r="AF227" s="168" t="s">
        <v>2738</v>
      </c>
      <c r="AG227" s="168" t="s">
        <v>2739</v>
      </c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</row>
    <row r="228" spans="1:184" x14ac:dyDescent="0.2">
      <c r="A228" s="154" t="str">
        <f t="shared" si="4"/>
        <v>5025</v>
      </c>
      <c r="B228" s="153" t="s">
        <v>2740</v>
      </c>
      <c r="C228" s="160">
        <v>73</v>
      </c>
      <c r="D228" s="161">
        <v>27.5</v>
      </c>
      <c r="E228" s="162">
        <v>0.42</v>
      </c>
      <c r="F228" s="160">
        <v>71</v>
      </c>
      <c r="G228" s="160">
        <v>2</v>
      </c>
      <c r="H228" s="163" t="s">
        <v>1813</v>
      </c>
      <c r="I228" s="163" t="s">
        <v>1814</v>
      </c>
      <c r="J228" s="161">
        <v>3</v>
      </c>
      <c r="K228" s="162">
        <v>0.38</v>
      </c>
      <c r="L228" s="160">
        <v>66</v>
      </c>
      <c r="M228" s="160">
        <v>7</v>
      </c>
      <c r="N228" s="163" t="s">
        <v>1815</v>
      </c>
      <c r="O228" s="163" t="s">
        <v>1816</v>
      </c>
      <c r="P228" s="161">
        <v>7.3000001907348633</v>
      </c>
      <c r="Q228" s="162">
        <v>0.39</v>
      </c>
      <c r="R228" s="160">
        <v>72</v>
      </c>
      <c r="S228" s="160">
        <v>1</v>
      </c>
      <c r="T228" s="163" t="s">
        <v>1811</v>
      </c>
      <c r="U228" s="163" t="s">
        <v>1812</v>
      </c>
      <c r="V228" s="161">
        <v>11.100000381469727</v>
      </c>
      <c r="W228" s="162">
        <v>0.46</v>
      </c>
      <c r="X228" s="160">
        <v>64</v>
      </c>
      <c r="Y228" s="160">
        <v>9</v>
      </c>
      <c r="Z228" s="163" t="s">
        <v>1924</v>
      </c>
      <c r="AA228" s="163" t="s">
        <v>1925</v>
      </c>
      <c r="AB228" s="161">
        <v>6.0999999046325684</v>
      </c>
      <c r="AC228" s="162">
        <v>0.41</v>
      </c>
      <c r="AD228" s="160">
        <v>71</v>
      </c>
      <c r="AE228" s="160">
        <v>2</v>
      </c>
      <c r="AF228" s="163" t="s">
        <v>1813</v>
      </c>
      <c r="AG228" s="163" t="s">
        <v>1814</v>
      </c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</row>
    <row r="229" spans="1:184" x14ac:dyDescent="0.2">
      <c r="A229" s="154" t="str">
        <f t="shared" si="4"/>
        <v>5029</v>
      </c>
      <c r="B229" s="164" t="s">
        <v>2743</v>
      </c>
      <c r="C229" s="165">
        <v>10</v>
      </c>
      <c r="D229" s="166">
        <v>26</v>
      </c>
      <c r="E229" s="167">
        <v>0.39</v>
      </c>
      <c r="F229" s="165">
        <v>10</v>
      </c>
      <c r="H229" s="168" t="s">
        <v>1529</v>
      </c>
      <c r="J229" s="166">
        <v>1.7999999523162842</v>
      </c>
      <c r="K229" s="167">
        <v>0.23</v>
      </c>
      <c r="L229" s="165">
        <v>10</v>
      </c>
      <c r="N229" s="168" t="s">
        <v>1529</v>
      </c>
      <c r="P229" s="166">
        <v>7.4000000953674316</v>
      </c>
      <c r="Q229" s="167">
        <v>0.39</v>
      </c>
      <c r="R229" s="165">
        <v>10</v>
      </c>
      <c r="T229" s="168" t="s">
        <v>1529</v>
      </c>
      <c r="V229" s="166">
        <v>10.800000190734863</v>
      </c>
      <c r="W229" s="167">
        <v>0.45</v>
      </c>
      <c r="X229" s="165">
        <v>9</v>
      </c>
      <c r="Y229" s="165">
        <v>1</v>
      </c>
      <c r="Z229" s="168" t="s">
        <v>1739</v>
      </c>
      <c r="AA229" s="168" t="s">
        <v>1740</v>
      </c>
      <c r="AB229" s="166">
        <v>6</v>
      </c>
      <c r="AC229" s="167">
        <v>0.4</v>
      </c>
      <c r="AD229" s="165">
        <v>10</v>
      </c>
      <c r="AF229" s="168" t="s">
        <v>1529</v>
      </c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</row>
    <row r="230" spans="1:184" x14ac:dyDescent="0.2">
      <c r="A230" s="154" t="str">
        <f t="shared" si="4"/>
        <v>5032</v>
      </c>
      <c r="B230" s="153" t="s">
        <v>2746</v>
      </c>
      <c r="C230" s="160">
        <v>28</v>
      </c>
      <c r="D230" s="161">
        <v>29</v>
      </c>
      <c r="E230" s="162">
        <v>0.44</v>
      </c>
      <c r="F230" s="160">
        <v>28</v>
      </c>
      <c r="H230" s="163" t="s">
        <v>1529</v>
      </c>
      <c r="J230" s="161">
        <v>2.5999999046325684</v>
      </c>
      <c r="K230" s="162">
        <v>0.32</v>
      </c>
      <c r="L230" s="160">
        <v>27</v>
      </c>
      <c r="M230" s="160">
        <v>1</v>
      </c>
      <c r="N230" s="163" t="s">
        <v>2468</v>
      </c>
      <c r="O230" s="163" t="s">
        <v>2469</v>
      </c>
      <c r="P230" s="161">
        <v>7.3000001907348633</v>
      </c>
      <c r="Q230" s="162">
        <v>0.38</v>
      </c>
      <c r="R230" s="160">
        <v>27</v>
      </c>
      <c r="S230" s="160">
        <v>1</v>
      </c>
      <c r="T230" s="163" t="s">
        <v>2468</v>
      </c>
      <c r="U230" s="163" t="s">
        <v>2469</v>
      </c>
      <c r="V230" s="161">
        <v>13</v>
      </c>
      <c r="W230" s="162">
        <v>0.54</v>
      </c>
      <c r="X230" s="160">
        <v>22</v>
      </c>
      <c r="Y230" s="160">
        <v>6</v>
      </c>
      <c r="Z230" s="163" t="s">
        <v>3038</v>
      </c>
      <c r="AA230" s="163" t="s">
        <v>3039</v>
      </c>
      <c r="AB230" s="161">
        <v>6.1999998092651367</v>
      </c>
      <c r="AC230" s="162">
        <v>0.41</v>
      </c>
      <c r="AD230" s="160">
        <v>28</v>
      </c>
      <c r="AF230" s="163" t="s">
        <v>1529</v>
      </c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</row>
    <row r="231" spans="1:184" x14ac:dyDescent="0.2">
      <c r="A231" s="154" t="str">
        <f t="shared" si="4"/>
        <v>5041</v>
      </c>
      <c r="B231" s="164" t="s">
        <v>2747</v>
      </c>
      <c r="C231" s="165">
        <v>95</v>
      </c>
      <c r="D231" s="166">
        <v>27</v>
      </c>
      <c r="E231" s="167">
        <v>0.41</v>
      </c>
      <c r="F231" s="165">
        <v>95</v>
      </c>
      <c r="H231" s="168" t="s">
        <v>1529</v>
      </c>
      <c r="J231" s="166">
        <v>2.5</v>
      </c>
      <c r="K231" s="167">
        <v>0.32</v>
      </c>
      <c r="L231" s="165">
        <v>94</v>
      </c>
      <c r="M231" s="165">
        <v>1</v>
      </c>
      <c r="N231" s="168" t="s">
        <v>4395</v>
      </c>
      <c r="O231" s="168" t="s">
        <v>4396</v>
      </c>
      <c r="P231" s="166">
        <v>7.6999998092651367</v>
      </c>
      <c r="Q231" s="167">
        <v>0.41</v>
      </c>
      <c r="R231" s="165">
        <v>93</v>
      </c>
      <c r="S231" s="165">
        <v>2</v>
      </c>
      <c r="T231" s="168" t="s">
        <v>3900</v>
      </c>
      <c r="U231" s="168" t="s">
        <v>3901</v>
      </c>
      <c r="V231" s="166">
        <v>10.800000190734863</v>
      </c>
      <c r="W231" s="167">
        <v>0.45</v>
      </c>
      <c r="X231" s="165">
        <v>88</v>
      </c>
      <c r="Y231" s="165">
        <v>7</v>
      </c>
      <c r="Z231" s="168" t="s">
        <v>3818</v>
      </c>
      <c r="AA231" s="168" t="s">
        <v>3819</v>
      </c>
      <c r="AB231" s="166">
        <v>6</v>
      </c>
      <c r="AC231" s="167">
        <v>0.4</v>
      </c>
      <c r="AD231" s="165">
        <v>94</v>
      </c>
      <c r="AE231" s="165">
        <v>1</v>
      </c>
      <c r="AF231" s="168" t="s">
        <v>4395</v>
      </c>
      <c r="AG231" s="168" t="s">
        <v>4396</v>
      </c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</row>
    <row r="232" spans="1:184" x14ac:dyDescent="0.2">
      <c r="A232" s="154" t="str">
        <f t="shared" si="4"/>
        <v>5043</v>
      </c>
      <c r="B232" s="153" t="s">
        <v>2750</v>
      </c>
      <c r="C232" s="160">
        <v>25</v>
      </c>
      <c r="D232" s="161">
        <v>25</v>
      </c>
      <c r="E232" s="162">
        <v>0.38</v>
      </c>
      <c r="F232" s="160">
        <v>25</v>
      </c>
      <c r="H232" s="163" t="s">
        <v>1529</v>
      </c>
      <c r="J232" s="161">
        <v>2.5</v>
      </c>
      <c r="K232" s="162">
        <v>0.32</v>
      </c>
      <c r="L232" s="160">
        <v>25</v>
      </c>
      <c r="N232" s="163" t="s">
        <v>1529</v>
      </c>
      <c r="P232" s="161">
        <v>7.4000000953674316</v>
      </c>
      <c r="Q232" s="162">
        <v>0.39</v>
      </c>
      <c r="R232" s="160">
        <v>25</v>
      </c>
      <c r="T232" s="163" t="s">
        <v>1529</v>
      </c>
      <c r="V232" s="161">
        <v>9.6999998092651367</v>
      </c>
      <c r="W232" s="162">
        <v>0.4</v>
      </c>
      <c r="X232" s="160">
        <v>23</v>
      </c>
      <c r="Y232" s="160">
        <v>2</v>
      </c>
      <c r="Z232" s="163" t="s">
        <v>3523</v>
      </c>
      <c r="AA232" s="163" t="s">
        <v>3524</v>
      </c>
      <c r="AB232" s="161">
        <v>5.5</v>
      </c>
      <c r="AC232" s="162">
        <v>0.37</v>
      </c>
      <c r="AD232" s="160">
        <v>24</v>
      </c>
      <c r="AE232" s="160">
        <v>1</v>
      </c>
      <c r="AF232" s="163" t="s">
        <v>2490</v>
      </c>
      <c r="AG232" s="163" t="s">
        <v>2491</v>
      </c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</row>
    <row r="233" spans="1:184" x14ac:dyDescent="0.2">
      <c r="A233" s="154" t="str">
        <f t="shared" si="4"/>
        <v>5044</v>
      </c>
      <c r="B233" s="164" t="s">
        <v>4096</v>
      </c>
      <c r="C233" s="165">
        <v>38</v>
      </c>
      <c r="D233" s="166">
        <v>32.400001525878906</v>
      </c>
      <c r="E233" s="167">
        <v>0.49</v>
      </c>
      <c r="F233" s="165">
        <v>36</v>
      </c>
      <c r="G233" s="165">
        <v>2</v>
      </c>
      <c r="H233" s="168" t="s">
        <v>2402</v>
      </c>
      <c r="I233" s="168" t="s">
        <v>2403</v>
      </c>
      <c r="J233" s="166">
        <v>2.7999999523162842</v>
      </c>
      <c r="K233" s="167">
        <v>0.35</v>
      </c>
      <c r="L233" s="165">
        <v>36</v>
      </c>
      <c r="M233" s="165">
        <v>2</v>
      </c>
      <c r="N233" s="168" t="s">
        <v>2402</v>
      </c>
      <c r="O233" s="168" t="s">
        <v>2403</v>
      </c>
      <c r="P233" s="166">
        <v>9.6000003814697266</v>
      </c>
      <c r="Q233" s="167">
        <v>0.5</v>
      </c>
      <c r="R233" s="165">
        <v>35</v>
      </c>
      <c r="S233" s="165">
        <v>3</v>
      </c>
      <c r="T233" s="168" t="s">
        <v>2448</v>
      </c>
      <c r="U233" s="168" t="s">
        <v>2449</v>
      </c>
      <c r="V233" s="166">
        <v>12.300000190734863</v>
      </c>
      <c r="W233" s="167">
        <v>0.51</v>
      </c>
      <c r="X233" s="165">
        <v>33</v>
      </c>
      <c r="Y233" s="165">
        <v>5</v>
      </c>
      <c r="Z233" s="168" t="s">
        <v>1596</v>
      </c>
      <c r="AA233" s="168" t="s">
        <v>1597</v>
      </c>
      <c r="AB233" s="166">
        <v>7.6999998092651367</v>
      </c>
      <c r="AC233" s="167">
        <v>0.51</v>
      </c>
      <c r="AD233" s="165">
        <v>31</v>
      </c>
      <c r="AE233" s="165">
        <v>7</v>
      </c>
      <c r="AF233" s="168" t="s">
        <v>4878</v>
      </c>
      <c r="AG233" s="168" t="s">
        <v>4879</v>
      </c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</row>
    <row r="234" spans="1:184" x14ac:dyDescent="0.2">
      <c r="A234" s="154" t="str">
        <f t="shared" si="4"/>
        <v>5045</v>
      </c>
      <c r="B234" s="153" t="s">
        <v>2751</v>
      </c>
      <c r="C234" s="160">
        <v>19</v>
      </c>
      <c r="D234" s="161">
        <v>34.400001525878906</v>
      </c>
      <c r="E234" s="162">
        <v>0.52</v>
      </c>
      <c r="F234" s="160">
        <v>17</v>
      </c>
      <c r="G234" s="160">
        <v>2</v>
      </c>
      <c r="H234" s="163" t="s">
        <v>1791</v>
      </c>
      <c r="I234" s="163" t="s">
        <v>1792</v>
      </c>
      <c r="J234" s="161">
        <v>2.9000000953674316</v>
      </c>
      <c r="K234" s="162">
        <v>0.37</v>
      </c>
      <c r="L234" s="160">
        <v>19</v>
      </c>
      <c r="N234" s="163" t="s">
        <v>1529</v>
      </c>
      <c r="P234" s="161">
        <v>9.8000001907348633</v>
      </c>
      <c r="Q234" s="162">
        <v>0.52</v>
      </c>
      <c r="R234" s="160">
        <v>17</v>
      </c>
      <c r="S234" s="160">
        <v>2</v>
      </c>
      <c r="T234" s="163" t="s">
        <v>1791</v>
      </c>
      <c r="U234" s="163" t="s">
        <v>1792</v>
      </c>
      <c r="V234" s="161">
        <v>14.199999809265137</v>
      </c>
      <c r="W234" s="162">
        <v>0.59</v>
      </c>
      <c r="X234" s="160">
        <v>13</v>
      </c>
      <c r="Y234" s="160">
        <v>6</v>
      </c>
      <c r="Z234" s="163" t="s">
        <v>4880</v>
      </c>
      <c r="AA234" s="163" t="s">
        <v>4881</v>
      </c>
      <c r="AB234" s="161">
        <v>7.5</v>
      </c>
      <c r="AC234" s="162">
        <v>0.5</v>
      </c>
      <c r="AD234" s="160">
        <v>18</v>
      </c>
      <c r="AE234" s="160">
        <v>1</v>
      </c>
      <c r="AF234" s="163" t="s">
        <v>2402</v>
      </c>
      <c r="AG234" s="163" t="s">
        <v>2403</v>
      </c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</row>
    <row r="235" spans="1:184" x14ac:dyDescent="0.2">
      <c r="A235" s="154" t="str">
        <f t="shared" si="4"/>
        <v>5046</v>
      </c>
      <c r="B235" s="164" t="s">
        <v>4097</v>
      </c>
      <c r="C235" s="165">
        <v>20</v>
      </c>
      <c r="D235" s="166">
        <v>32.400001525878906</v>
      </c>
      <c r="E235" s="167">
        <v>0.49</v>
      </c>
      <c r="F235" s="165">
        <v>20</v>
      </c>
      <c r="H235" s="168" t="s">
        <v>1529</v>
      </c>
      <c r="J235" s="166">
        <v>2.9000000953674316</v>
      </c>
      <c r="K235" s="167">
        <v>0.37</v>
      </c>
      <c r="L235" s="165">
        <v>20</v>
      </c>
      <c r="N235" s="168" t="s">
        <v>1529</v>
      </c>
      <c r="P235" s="166">
        <v>9.3000001907348633</v>
      </c>
      <c r="Q235" s="167">
        <v>0.49</v>
      </c>
      <c r="R235" s="165">
        <v>19</v>
      </c>
      <c r="S235" s="165">
        <v>1</v>
      </c>
      <c r="T235" s="168" t="s">
        <v>1966</v>
      </c>
      <c r="U235" s="168" t="s">
        <v>1967</v>
      </c>
      <c r="V235" s="166">
        <v>14.100000381469727</v>
      </c>
      <c r="W235" s="167">
        <v>0.59</v>
      </c>
      <c r="X235" s="165">
        <v>15</v>
      </c>
      <c r="Y235" s="165">
        <v>5</v>
      </c>
      <c r="Z235" s="168" t="s">
        <v>1508</v>
      </c>
      <c r="AA235" s="168" t="s">
        <v>1509</v>
      </c>
      <c r="AB235" s="166">
        <v>6.0999999046325684</v>
      </c>
      <c r="AC235" s="167">
        <v>0.41</v>
      </c>
      <c r="AD235" s="165">
        <v>19</v>
      </c>
      <c r="AE235" s="165">
        <v>1</v>
      </c>
      <c r="AF235" s="168" t="s">
        <v>1966</v>
      </c>
      <c r="AG235" s="168" t="s">
        <v>1967</v>
      </c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</row>
    <row r="236" spans="1:184" x14ac:dyDescent="0.2">
      <c r="A236" s="154" t="str">
        <f t="shared" si="4"/>
        <v>5047</v>
      </c>
      <c r="B236" s="153" t="s">
        <v>2752</v>
      </c>
      <c r="C236" s="160">
        <v>45</v>
      </c>
      <c r="D236" s="161">
        <v>33.5</v>
      </c>
      <c r="E236" s="162">
        <v>0.51</v>
      </c>
      <c r="F236" s="160">
        <v>44</v>
      </c>
      <c r="G236" s="160">
        <v>1</v>
      </c>
      <c r="H236" s="163" t="s">
        <v>2290</v>
      </c>
      <c r="I236" s="163" t="s">
        <v>2291</v>
      </c>
      <c r="J236" s="161">
        <v>3.4000000953674316</v>
      </c>
      <c r="K236" s="162">
        <v>0.43</v>
      </c>
      <c r="L236" s="160">
        <v>40</v>
      </c>
      <c r="M236" s="160">
        <v>5</v>
      </c>
      <c r="N236" s="163" t="s">
        <v>2225</v>
      </c>
      <c r="O236" s="163" t="s">
        <v>2226</v>
      </c>
      <c r="P236" s="161">
        <v>8.8999996185302734</v>
      </c>
      <c r="Q236" s="162">
        <v>0.47</v>
      </c>
      <c r="R236" s="160">
        <v>44</v>
      </c>
      <c r="S236" s="160">
        <v>1</v>
      </c>
      <c r="T236" s="163" t="s">
        <v>2290</v>
      </c>
      <c r="U236" s="163" t="s">
        <v>2291</v>
      </c>
      <c r="V236" s="161">
        <v>13.800000190734863</v>
      </c>
      <c r="W236" s="162">
        <v>0.57999999999999996</v>
      </c>
      <c r="X236" s="160">
        <v>33</v>
      </c>
      <c r="Y236" s="160">
        <v>12</v>
      </c>
      <c r="Z236" s="163" t="s">
        <v>4882</v>
      </c>
      <c r="AA236" s="163" t="s">
        <v>4883</v>
      </c>
      <c r="AB236" s="161">
        <v>7.3000001907348633</v>
      </c>
      <c r="AC236" s="162">
        <v>0.49</v>
      </c>
      <c r="AD236" s="160">
        <v>41</v>
      </c>
      <c r="AE236" s="160">
        <v>4</v>
      </c>
      <c r="AF236" s="163" t="s">
        <v>2053</v>
      </c>
      <c r="AG236" s="163" t="s">
        <v>2054</v>
      </c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</row>
    <row r="237" spans="1:184" x14ac:dyDescent="0.2">
      <c r="A237" s="154" t="str">
        <f t="shared" si="4"/>
        <v>5048</v>
      </c>
      <c r="B237" s="164" t="s">
        <v>2755</v>
      </c>
      <c r="C237" s="165">
        <v>44</v>
      </c>
      <c r="D237" s="166">
        <v>35.599998474121094</v>
      </c>
      <c r="E237" s="167">
        <v>0.54</v>
      </c>
      <c r="F237" s="165">
        <v>39</v>
      </c>
      <c r="G237" s="165">
        <v>5</v>
      </c>
      <c r="H237" s="168" t="s">
        <v>1524</v>
      </c>
      <c r="I237" s="168" t="s">
        <v>1525</v>
      </c>
      <c r="J237" s="166">
        <v>3.5999999046325684</v>
      </c>
      <c r="K237" s="167">
        <v>0.46</v>
      </c>
      <c r="L237" s="165">
        <v>37</v>
      </c>
      <c r="M237" s="165">
        <v>7</v>
      </c>
      <c r="N237" s="168" t="s">
        <v>3587</v>
      </c>
      <c r="O237" s="168" t="s">
        <v>3588</v>
      </c>
      <c r="P237" s="166">
        <v>9.8999996185302734</v>
      </c>
      <c r="Q237" s="167">
        <v>0.52</v>
      </c>
      <c r="R237" s="165">
        <v>43</v>
      </c>
      <c r="S237" s="165">
        <v>1</v>
      </c>
      <c r="T237" s="168" t="s">
        <v>1725</v>
      </c>
      <c r="U237" s="168" t="s">
        <v>1726</v>
      </c>
      <c r="V237" s="166">
        <v>14.600000381469727</v>
      </c>
      <c r="W237" s="167">
        <v>0.61</v>
      </c>
      <c r="X237" s="165">
        <v>27</v>
      </c>
      <c r="Y237" s="165">
        <v>17</v>
      </c>
      <c r="Z237" s="168" t="s">
        <v>4304</v>
      </c>
      <c r="AA237" s="168" t="s">
        <v>4305</v>
      </c>
      <c r="AB237" s="166">
        <v>7.5</v>
      </c>
      <c r="AC237" s="167">
        <v>0.5</v>
      </c>
      <c r="AD237" s="165">
        <v>39</v>
      </c>
      <c r="AE237" s="165">
        <v>5</v>
      </c>
      <c r="AF237" s="168" t="s">
        <v>1524</v>
      </c>
      <c r="AG237" s="168" t="s">
        <v>1525</v>
      </c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</row>
    <row r="238" spans="1:184" x14ac:dyDescent="0.2">
      <c r="A238" s="154" t="str">
        <f t="shared" si="4"/>
        <v>5049</v>
      </c>
      <c r="B238" s="153" t="s">
        <v>2758</v>
      </c>
      <c r="C238" s="160">
        <v>74</v>
      </c>
      <c r="D238" s="161">
        <v>35.599998474121094</v>
      </c>
      <c r="E238" s="162">
        <v>0.54</v>
      </c>
      <c r="F238" s="160">
        <v>62</v>
      </c>
      <c r="G238" s="160">
        <v>12</v>
      </c>
      <c r="H238" s="163" t="s">
        <v>1511</v>
      </c>
      <c r="I238" s="163" t="s">
        <v>1512</v>
      </c>
      <c r="J238" s="161">
        <v>3.2999999523162842</v>
      </c>
      <c r="K238" s="162">
        <v>0.41</v>
      </c>
      <c r="L238" s="160">
        <v>67</v>
      </c>
      <c r="M238" s="160">
        <v>7</v>
      </c>
      <c r="N238" s="163" t="s">
        <v>1765</v>
      </c>
      <c r="O238" s="163" t="s">
        <v>1766</v>
      </c>
      <c r="P238" s="161">
        <v>9.5</v>
      </c>
      <c r="Q238" s="162">
        <v>0.5</v>
      </c>
      <c r="R238" s="160">
        <v>65</v>
      </c>
      <c r="S238" s="160">
        <v>9</v>
      </c>
      <c r="T238" s="163" t="s">
        <v>4884</v>
      </c>
      <c r="U238" s="163" t="s">
        <v>4885</v>
      </c>
      <c r="V238" s="161">
        <v>14.699999809265137</v>
      </c>
      <c r="W238" s="162">
        <v>0.61</v>
      </c>
      <c r="X238" s="160">
        <v>46</v>
      </c>
      <c r="Y238" s="160">
        <v>28</v>
      </c>
      <c r="Z238" s="163" t="s">
        <v>4886</v>
      </c>
      <c r="AA238" s="163" t="s">
        <v>4887</v>
      </c>
      <c r="AB238" s="161">
        <v>8.1999998092651367</v>
      </c>
      <c r="AC238" s="162">
        <v>0.55000000000000004</v>
      </c>
      <c r="AD238" s="160">
        <v>60</v>
      </c>
      <c r="AE238" s="160">
        <v>14</v>
      </c>
      <c r="AF238" s="163" t="s">
        <v>4888</v>
      </c>
      <c r="AG238" s="163" t="s">
        <v>4889</v>
      </c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  <c r="CJ238" s="151"/>
      <c r="CK238" s="151"/>
      <c r="CL238" s="151"/>
      <c r="CM238" s="151"/>
      <c r="CN238" s="151"/>
      <c r="CO238" s="151"/>
      <c r="CP238" s="151"/>
      <c r="CQ238" s="151"/>
      <c r="CR238" s="151"/>
      <c r="CS238" s="151"/>
      <c r="CT238" s="151"/>
      <c r="CU238" s="151"/>
      <c r="CV238" s="151"/>
      <c r="CW238" s="151"/>
      <c r="CX238" s="151"/>
      <c r="CY238" s="151"/>
      <c r="CZ238" s="151"/>
      <c r="DA238" s="151"/>
      <c r="DB238" s="151"/>
      <c r="DC238" s="151"/>
      <c r="DD238" s="151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  <c r="EN238" s="151"/>
      <c r="EO238" s="151"/>
      <c r="EP238" s="151"/>
      <c r="EQ238" s="151"/>
      <c r="ER238" s="151"/>
      <c r="ES238" s="151"/>
      <c r="ET238" s="151"/>
      <c r="EU238" s="151"/>
      <c r="EV238" s="151"/>
      <c r="EW238" s="151"/>
      <c r="EX238" s="151"/>
      <c r="EY238" s="151"/>
      <c r="EZ238" s="151"/>
      <c r="FA238" s="151"/>
      <c r="FB238" s="151"/>
      <c r="FC238" s="151"/>
      <c r="FD238" s="151"/>
      <c r="FE238" s="151"/>
      <c r="FF238" s="151"/>
      <c r="FG238" s="151"/>
      <c r="FH238" s="151"/>
      <c r="FI238" s="151"/>
      <c r="FJ238" s="151"/>
      <c r="FK238" s="151"/>
      <c r="FL238" s="151"/>
      <c r="FM238" s="151"/>
      <c r="FN238" s="151"/>
      <c r="FO238" s="151"/>
      <c r="FP238" s="151"/>
      <c r="FQ238" s="151"/>
      <c r="FR238" s="151"/>
      <c r="FS238" s="151"/>
      <c r="FT238" s="151"/>
      <c r="FU238" s="151"/>
      <c r="FV238" s="151"/>
      <c r="FW238" s="151"/>
      <c r="FX238" s="151"/>
      <c r="FY238" s="151"/>
      <c r="FZ238" s="151"/>
      <c r="GA238" s="151"/>
      <c r="GB238" s="151"/>
    </row>
    <row r="239" spans="1:184" x14ac:dyDescent="0.2">
      <c r="A239" s="154" t="str">
        <f t="shared" si="4"/>
        <v>5051</v>
      </c>
      <c r="B239" s="164" t="s">
        <v>2763</v>
      </c>
      <c r="C239" s="165">
        <v>201</v>
      </c>
      <c r="D239" s="166">
        <v>31.600000381469727</v>
      </c>
      <c r="E239" s="167">
        <v>0.48</v>
      </c>
      <c r="F239" s="165">
        <v>179</v>
      </c>
      <c r="G239" s="165">
        <v>22</v>
      </c>
      <c r="H239" s="168" t="s">
        <v>4890</v>
      </c>
      <c r="I239" s="168" t="s">
        <v>4891</v>
      </c>
      <c r="J239" s="166">
        <v>3</v>
      </c>
      <c r="K239" s="167">
        <v>0.37</v>
      </c>
      <c r="L239" s="165">
        <v>184</v>
      </c>
      <c r="M239" s="165">
        <v>17</v>
      </c>
      <c r="N239" s="168" t="s">
        <v>2652</v>
      </c>
      <c r="O239" s="168" t="s">
        <v>2653</v>
      </c>
      <c r="P239" s="166">
        <v>8.6999998092651367</v>
      </c>
      <c r="Q239" s="167">
        <v>0.46</v>
      </c>
      <c r="R239" s="165">
        <v>190</v>
      </c>
      <c r="S239" s="165">
        <v>11</v>
      </c>
      <c r="T239" s="168" t="s">
        <v>4679</v>
      </c>
      <c r="U239" s="168" t="s">
        <v>4680</v>
      </c>
      <c r="V239" s="166">
        <v>12.800000190734863</v>
      </c>
      <c r="W239" s="167">
        <v>0.53</v>
      </c>
      <c r="X239" s="165">
        <v>163</v>
      </c>
      <c r="Y239" s="165">
        <v>38</v>
      </c>
      <c r="Z239" s="168" t="s">
        <v>4892</v>
      </c>
      <c r="AA239" s="168" t="s">
        <v>4893</v>
      </c>
      <c r="AB239" s="166">
        <v>7.1999998092651367</v>
      </c>
      <c r="AC239" s="167">
        <v>0.48</v>
      </c>
      <c r="AD239" s="165">
        <v>172</v>
      </c>
      <c r="AE239" s="165">
        <v>29</v>
      </c>
      <c r="AF239" s="168" t="s">
        <v>4894</v>
      </c>
      <c r="AG239" s="168" t="s">
        <v>4895</v>
      </c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</row>
    <row r="240" spans="1:184" x14ac:dyDescent="0.2">
      <c r="A240" s="154" t="str">
        <f t="shared" si="4"/>
        <v>5061</v>
      </c>
      <c r="B240" s="153" t="s">
        <v>2770</v>
      </c>
      <c r="C240" s="160">
        <v>70</v>
      </c>
      <c r="D240" s="161">
        <v>34.599998474121094</v>
      </c>
      <c r="E240" s="162">
        <v>0.52</v>
      </c>
      <c r="F240" s="160">
        <v>61</v>
      </c>
      <c r="G240" s="160">
        <v>9</v>
      </c>
      <c r="H240" s="163" t="s">
        <v>4896</v>
      </c>
      <c r="I240" s="163" t="s">
        <v>4897</v>
      </c>
      <c r="J240" s="161">
        <v>3.7000000476837158</v>
      </c>
      <c r="K240" s="162">
        <v>0.46</v>
      </c>
      <c r="L240" s="160">
        <v>60</v>
      </c>
      <c r="M240" s="160">
        <v>10</v>
      </c>
      <c r="N240" s="163" t="s">
        <v>1530</v>
      </c>
      <c r="O240" s="163" t="s">
        <v>1531</v>
      </c>
      <c r="P240" s="161">
        <v>8.8999996185302734</v>
      </c>
      <c r="Q240" s="162">
        <v>0.47</v>
      </c>
      <c r="R240" s="160">
        <v>66</v>
      </c>
      <c r="S240" s="160">
        <v>4</v>
      </c>
      <c r="T240" s="163" t="s">
        <v>1943</v>
      </c>
      <c r="U240" s="163" t="s">
        <v>1944</v>
      </c>
      <c r="V240" s="161">
        <v>14.300000190734863</v>
      </c>
      <c r="W240" s="162">
        <v>0.6</v>
      </c>
      <c r="X240" s="160">
        <v>44</v>
      </c>
      <c r="Y240" s="160">
        <v>26</v>
      </c>
      <c r="Z240" s="163" t="s">
        <v>4898</v>
      </c>
      <c r="AA240" s="163" t="s">
        <v>4899</v>
      </c>
      <c r="AB240" s="161">
        <v>7.6999998092651367</v>
      </c>
      <c r="AC240" s="162">
        <v>0.52</v>
      </c>
      <c r="AD240" s="160">
        <v>55</v>
      </c>
      <c r="AE240" s="160">
        <v>15</v>
      </c>
      <c r="AF240" s="163" t="s">
        <v>3038</v>
      </c>
      <c r="AG240" s="163" t="s">
        <v>3039</v>
      </c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/>
      <c r="CS240" s="151"/>
      <c r="CT240" s="151"/>
      <c r="CU240" s="151"/>
      <c r="CV240" s="151"/>
      <c r="CW240" s="151"/>
      <c r="CX240" s="151"/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/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/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/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/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/>
      <c r="EW240" s="151"/>
      <c r="EX240" s="151"/>
      <c r="EY240" s="151"/>
      <c r="EZ240" s="151"/>
      <c r="FA240" s="151"/>
      <c r="FB240" s="151"/>
      <c r="FC240" s="151"/>
      <c r="FD240" s="151"/>
      <c r="FE240" s="151"/>
      <c r="FF240" s="151"/>
      <c r="FG240" s="151"/>
      <c r="FH240" s="151"/>
      <c r="FI240" s="151"/>
      <c r="FJ240" s="151"/>
      <c r="FK240" s="151"/>
      <c r="FL240" s="151"/>
      <c r="FM240" s="151"/>
      <c r="FN240" s="151"/>
      <c r="FO240" s="151"/>
      <c r="FP240" s="151"/>
      <c r="FQ240" s="151"/>
      <c r="FR240" s="151"/>
      <c r="FS240" s="151"/>
      <c r="FT240" s="151"/>
      <c r="FU240" s="151"/>
      <c r="FV240" s="151"/>
      <c r="FW240" s="151"/>
      <c r="FX240" s="151"/>
      <c r="FY240" s="151"/>
      <c r="FZ240" s="151"/>
      <c r="GA240" s="151"/>
      <c r="GB240" s="151"/>
    </row>
    <row r="241" spans="1:184" x14ac:dyDescent="0.2">
      <c r="A241" s="154" t="str">
        <f t="shared" si="4"/>
        <v>5062</v>
      </c>
      <c r="B241" s="164" t="s">
        <v>4900</v>
      </c>
      <c r="C241" s="165">
        <v>24</v>
      </c>
      <c r="D241" s="166">
        <v>40.200000762939453</v>
      </c>
      <c r="E241" s="167">
        <v>0.61</v>
      </c>
      <c r="F241" s="165">
        <v>19</v>
      </c>
      <c r="G241" s="165">
        <v>5</v>
      </c>
      <c r="H241" s="168" t="s">
        <v>1760</v>
      </c>
      <c r="I241" s="168" t="s">
        <v>1761</v>
      </c>
      <c r="J241" s="166">
        <v>3.2999999523162842</v>
      </c>
      <c r="K241" s="167">
        <v>0.41</v>
      </c>
      <c r="L241" s="165">
        <v>23</v>
      </c>
      <c r="M241" s="165">
        <v>1</v>
      </c>
      <c r="N241" s="168" t="s">
        <v>1753</v>
      </c>
      <c r="O241" s="168" t="s">
        <v>1754</v>
      </c>
      <c r="P241" s="166">
        <v>10.699999809265137</v>
      </c>
      <c r="Q241" s="167">
        <v>0.56000000000000005</v>
      </c>
      <c r="R241" s="165">
        <v>19</v>
      </c>
      <c r="S241" s="165">
        <v>5</v>
      </c>
      <c r="T241" s="168" t="s">
        <v>1760</v>
      </c>
      <c r="U241" s="168" t="s">
        <v>1761</v>
      </c>
      <c r="V241" s="166">
        <v>17.5</v>
      </c>
      <c r="W241" s="167">
        <v>0.73</v>
      </c>
      <c r="X241" s="165">
        <v>11</v>
      </c>
      <c r="Y241" s="165">
        <v>13</v>
      </c>
      <c r="Z241" s="168" t="s">
        <v>4901</v>
      </c>
      <c r="AA241" s="168" t="s">
        <v>4902</v>
      </c>
      <c r="AB241" s="166">
        <v>8.8000001907348633</v>
      </c>
      <c r="AC241" s="167">
        <v>0.57999999999999996</v>
      </c>
      <c r="AD241" s="165">
        <v>19</v>
      </c>
      <c r="AE241" s="165">
        <v>5</v>
      </c>
      <c r="AF241" s="168" t="s">
        <v>1760</v>
      </c>
      <c r="AG241" s="168" t="s">
        <v>1761</v>
      </c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  <c r="CJ241" s="151"/>
      <c r="CK241" s="151"/>
      <c r="CL241" s="151"/>
      <c r="CM241" s="151"/>
      <c r="CN241" s="151"/>
      <c r="CO241" s="151"/>
      <c r="CP241" s="151"/>
      <c r="CQ241" s="151"/>
      <c r="CR241" s="151"/>
      <c r="CS241" s="151"/>
      <c r="CT241" s="151"/>
      <c r="CU241" s="151"/>
      <c r="CV241" s="151"/>
      <c r="CW241" s="151"/>
      <c r="CX241" s="151"/>
      <c r="CY241" s="151"/>
      <c r="CZ241" s="151"/>
      <c r="DA241" s="151"/>
      <c r="DB241" s="151"/>
      <c r="DC241" s="151"/>
      <c r="DD241" s="151"/>
      <c r="DE241" s="151"/>
      <c r="DF241" s="151"/>
      <c r="DG241" s="151"/>
      <c r="DH241" s="151"/>
      <c r="DI241" s="151"/>
      <c r="DJ241" s="151"/>
      <c r="DK241" s="151"/>
      <c r="DL241" s="151"/>
      <c r="DM241" s="151"/>
      <c r="DN241" s="151"/>
      <c r="DO241" s="151"/>
      <c r="DP241" s="151"/>
      <c r="DQ241" s="151"/>
      <c r="DR241" s="151"/>
      <c r="DS241" s="151"/>
      <c r="DT241" s="151"/>
      <c r="DU241" s="151"/>
      <c r="DV241" s="151"/>
      <c r="DW241" s="151"/>
      <c r="DX241" s="151"/>
      <c r="DY241" s="151"/>
      <c r="DZ241" s="151"/>
      <c r="EA241" s="151"/>
      <c r="EB241" s="151"/>
      <c r="EC241" s="151"/>
      <c r="ED241" s="151"/>
      <c r="EE241" s="151"/>
      <c r="EF241" s="151"/>
      <c r="EG241" s="151"/>
      <c r="EH241" s="151"/>
      <c r="EI241" s="151"/>
      <c r="EJ241" s="151"/>
      <c r="EK241" s="151"/>
      <c r="EL241" s="151"/>
      <c r="EM241" s="151"/>
      <c r="EN241" s="151"/>
      <c r="EO241" s="151"/>
      <c r="EP241" s="151"/>
      <c r="EQ241" s="151"/>
      <c r="ER241" s="151"/>
      <c r="ES241" s="151"/>
      <c r="ET241" s="151"/>
      <c r="EU241" s="151"/>
      <c r="EV241" s="151"/>
      <c r="EW241" s="151"/>
      <c r="EX241" s="151"/>
      <c r="EY241" s="151"/>
      <c r="EZ241" s="151"/>
      <c r="FA241" s="151"/>
      <c r="FB241" s="151"/>
      <c r="FC241" s="151"/>
      <c r="FD241" s="151"/>
      <c r="FE241" s="151"/>
      <c r="FF241" s="151"/>
      <c r="FG241" s="151"/>
      <c r="FH241" s="151"/>
      <c r="FI241" s="151"/>
      <c r="FJ241" s="151"/>
      <c r="FK241" s="151"/>
      <c r="FL241" s="151"/>
      <c r="FM241" s="151"/>
      <c r="FN241" s="151"/>
      <c r="FO241" s="151"/>
      <c r="FP241" s="151"/>
      <c r="FQ241" s="151"/>
      <c r="FR241" s="151"/>
      <c r="FS241" s="151"/>
      <c r="FT241" s="151"/>
      <c r="FU241" s="151"/>
      <c r="FV241" s="151"/>
      <c r="FW241" s="151"/>
      <c r="FX241" s="151"/>
      <c r="FY241" s="151"/>
      <c r="FZ241" s="151"/>
      <c r="GA241" s="151"/>
      <c r="GB241" s="151"/>
    </row>
    <row r="242" spans="1:184" x14ac:dyDescent="0.2">
      <c r="A242" s="154" t="str">
        <f t="shared" si="4"/>
        <v>5081</v>
      </c>
      <c r="B242" s="153" t="s">
        <v>2779</v>
      </c>
      <c r="C242" s="160">
        <v>46</v>
      </c>
      <c r="D242" s="161">
        <v>28.299999237060547</v>
      </c>
      <c r="E242" s="162">
        <v>0.43</v>
      </c>
      <c r="F242" s="160">
        <v>45</v>
      </c>
      <c r="G242" s="160">
        <v>1</v>
      </c>
      <c r="H242" s="163" t="s">
        <v>2004</v>
      </c>
      <c r="I242" s="163" t="s">
        <v>2005</v>
      </c>
      <c r="J242" s="161">
        <v>2.7999999523162842</v>
      </c>
      <c r="K242" s="162">
        <v>0.35</v>
      </c>
      <c r="L242" s="160">
        <v>45</v>
      </c>
      <c r="M242" s="160">
        <v>1</v>
      </c>
      <c r="N242" s="163" t="s">
        <v>2004</v>
      </c>
      <c r="O242" s="163" t="s">
        <v>2005</v>
      </c>
      <c r="P242" s="161">
        <v>8</v>
      </c>
      <c r="Q242" s="162">
        <v>0.42</v>
      </c>
      <c r="R242" s="160">
        <v>45</v>
      </c>
      <c r="S242" s="160">
        <v>1</v>
      </c>
      <c r="T242" s="163" t="s">
        <v>2004</v>
      </c>
      <c r="U242" s="163" t="s">
        <v>2005</v>
      </c>
      <c r="V242" s="161">
        <v>11.100000381469727</v>
      </c>
      <c r="W242" s="162">
        <v>0.46</v>
      </c>
      <c r="X242" s="160">
        <v>42</v>
      </c>
      <c r="Y242" s="160">
        <v>4</v>
      </c>
      <c r="Z242" s="163" t="s">
        <v>2177</v>
      </c>
      <c r="AA242" s="163" t="s">
        <v>2178</v>
      </c>
      <c r="AB242" s="161">
        <v>6.4000000953674316</v>
      </c>
      <c r="AC242" s="162">
        <v>0.42</v>
      </c>
      <c r="AD242" s="160">
        <v>43</v>
      </c>
      <c r="AE242" s="160">
        <v>3</v>
      </c>
      <c r="AF242" s="163" t="s">
        <v>2690</v>
      </c>
      <c r="AG242" s="163" t="s">
        <v>2691</v>
      </c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  <c r="CJ242" s="151"/>
      <c r="CK242" s="151"/>
      <c r="CL242" s="151"/>
      <c r="CM242" s="151"/>
      <c r="CN242" s="151"/>
      <c r="CO242" s="151"/>
      <c r="CP242" s="151"/>
      <c r="CQ242" s="151"/>
      <c r="CR242" s="151"/>
      <c r="CS242" s="151"/>
      <c r="CT242" s="151"/>
      <c r="CU242" s="151"/>
      <c r="CV242" s="151"/>
      <c r="CW242" s="151"/>
      <c r="CX242" s="151"/>
      <c r="CY242" s="151"/>
      <c r="CZ242" s="151"/>
      <c r="DA242" s="151"/>
      <c r="DB242" s="151"/>
      <c r="DC242" s="151"/>
      <c r="DD242" s="151"/>
      <c r="DE242" s="151"/>
      <c r="DF242" s="151"/>
      <c r="DG242" s="151"/>
      <c r="DH242" s="151"/>
      <c r="DI242" s="151"/>
      <c r="DJ242" s="151"/>
      <c r="DK242" s="151"/>
      <c r="DL242" s="151"/>
      <c r="DM242" s="151"/>
      <c r="DN242" s="151"/>
      <c r="DO242" s="151"/>
      <c r="DP242" s="151"/>
      <c r="DQ242" s="151"/>
      <c r="DR242" s="151"/>
      <c r="DS242" s="151"/>
      <c r="DT242" s="151"/>
      <c r="DU242" s="151"/>
      <c r="DV242" s="151"/>
      <c r="DW242" s="151"/>
      <c r="DX242" s="151"/>
      <c r="DY242" s="151"/>
      <c r="DZ242" s="151"/>
      <c r="EA242" s="151"/>
      <c r="EB242" s="151"/>
      <c r="EC242" s="151"/>
      <c r="ED242" s="151"/>
      <c r="EE242" s="151"/>
      <c r="EF242" s="151"/>
      <c r="EG242" s="151"/>
      <c r="EH242" s="151"/>
      <c r="EI242" s="151"/>
      <c r="EJ242" s="151"/>
      <c r="EK242" s="151"/>
      <c r="EL242" s="151"/>
      <c r="EM242" s="151"/>
      <c r="EN242" s="151"/>
      <c r="EO242" s="151"/>
      <c r="EP242" s="151"/>
      <c r="EQ242" s="151"/>
      <c r="ER242" s="151"/>
      <c r="ES242" s="151"/>
      <c r="ET242" s="151"/>
      <c r="EU242" s="151"/>
      <c r="EV242" s="151"/>
      <c r="EW242" s="151"/>
      <c r="EX242" s="151"/>
      <c r="EY242" s="151"/>
      <c r="EZ242" s="151"/>
      <c r="FA242" s="151"/>
      <c r="FB242" s="151"/>
      <c r="FC242" s="151"/>
      <c r="FD242" s="151"/>
      <c r="FE242" s="151"/>
      <c r="FF242" s="151"/>
      <c r="FG242" s="151"/>
      <c r="FH242" s="151"/>
      <c r="FI242" s="151"/>
      <c r="FJ242" s="151"/>
      <c r="FK242" s="151"/>
      <c r="FL242" s="151"/>
      <c r="FM242" s="151"/>
      <c r="FN242" s="151"/>
      <c r="FO242" s="151"/>
      <c r="FP242" s="151"/>
      <c r="FQ242" s="151"/>
      <c r="FR242" s="151"/>
      <c r="FS242" s="151"/>
      <c r="FT242" s="151"/>
      <c r="FU242" s="151"/>
      <c r="FV242" s="151"/>
      <c r="FW242" s="151"/>
      <c r="FX242" s="151"/>
      <c r="FY242" s="151"/>
      <c r="FZ242" s="151"/>
      <c r="GA242" s="151"/>
      <c r="GB242" s="151"/>
    </row>
    <row r="243" spans="1:184" x14ac:dyDescent="0.2">
      <c r="A243" s="154" t="str">
        <f t="shared" si="4"/>
        <v>5091</v>
      </c>
      <c r="B243" s="164" t="s">
        <v>2780</v>
      </c>
      <c r="C243" s="165">
        <v>83</v>
      </c>
      <c r="D243" s="166">
        <v>37</v>
      </c>
      <c r="E243" s="167">
        <v>0.56000000000000005</v>
      </c>
      <c r="F243" s="165">
        <v>61</v>
      </c>
      <c r="G243" s="165">
        <v>22</v>
      </c>
      <c r="H243" s="168" t="s">
        <v>4903</v>
      </c>
      <c r="I243" s="168" t="s">
        <v>4904</v>
      </c>
      <c r="J243" s="166">
        <v>4.0999999046325684</v>
      </c>
      <c r="K243" s="167">
        <v>0.51</v>
      </c>
      <c r="L243" s="165">
        <v>62</v>
      </c>
      <c r="M243" s="165">
        <v>21</v>
      </c>
      <c r="N243" s="168" t="s">
        <v>4905</v>
      </c>
      <c r="O243" s="168" t="s">
        <v>4906</v>
      </c>
      <c r="P243" s="166">
        <v>9.6000003814697266</v>
      </c>
      <c r="Q243" s="167">
        <v>0.51</v>
      </c>
      <c r="R243" s="165">
        <v>71</v>
      </c>
      <c r="S243" s="165">
        <v>12</v>
      </c>
      <c r="T243" s="168" t="s">
        <v>3495</v>
      </c>
      <c r="U243" s="168" t="s">
        <v>3496</v>
      </c>
      <c r="V243" s="166">
        <v>15</v>
      </c>
      <c r="W243" s="167">
        <v>0.63</v>
      </c>
      <c r="X243" s="165">
        <v>48</v>
      </c>
      <c r="Y243" s="165">
        <v>35</v>
      </c>
      <c r="Z243" s="168" t="s">
        <v>4907</v>
      </c>
      <c r="AA243" s="168" t="s">
        <v>4908</v>
      </c>
      <c r="AB243" s="166">
        <v>8.1999998092651367</v>
      </c>
      <c r="AC243" s="167">
        <v>0.55000000000000004</v>
      </c>
      <c r="AD243" s="165">
        <v>59</v>
      </c>
      <c r="AE243" s="165">
        <v>24</v>
      </c>
      <c r="AF243" s="168" t="s">
        <v>4909</v>
      </c>
      <c r="AG243" s="168" t="s">
        <v>4910</v>
      </c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  <c r="CJ243" s="151"/>
      <c r="CK243" s="151"/>
      <c r="CL243" s="151"/>
      <c r="CM243" s="151"/>
      <c r="CN243" s="151"/>
      <c r="CO243" s="151"/>
      <c r="CP243" s="151"/>
      <c r="CQ243" s="151"/>
      <c r="CR243" s="151"/>
      <c r="CS243" s="151"/>
      <c r="CT243" s="151"/>
      <c r="CU243" s="151"/>
      <c r="CV243" s="151"/>
      <c r="CW243" s="151"/>
      <c r="CX243" s="151"/>
      <c r="CY243" s="151"/>
      <c r="CZ243" s="151"/>
      <c r="DA243" s="151"/>
      <c r="DB243" s="151"/>
      <c r="DC243" s="151"/>
      <c r="DD243" s="151"/>
      <c r="DE243" s="151"/>
      <c r="DF243" s="151"/>
      <c r="DG243" s="151"/>
      <c r="DH243" s="151"/>
      <c r="DI243" s="151"/>
      <c r="DJ243" s="151"/>
      <c r="DK243" s="151"/>
      <c r="DL243" s="151"/>
      <c r="DM243" s="151"/>
      <c r="DN243" s="151"/>
      <c r="DO243" s="151"/>
      <c r="DP243" s="151"/>
      <c r="DQ243" s="151"/>
      <c r="DR243" s="151"/>
      <c r="DS243" s="151"/>
      <c r="DT243" s="151"/>
      <c r="DU243" s="151"/>
      <c r="DV243" s="151"/>
      <c r="DW243" s="151"/>
      <c r="DX243" s="151"/>
      <c r="DY243" s="151"/>
      <c r="DZ243" s="151"/>
      <c r="EA243" s="151"/>
      <c r="EB243" s="151"/>
      <c r="EC243" s="151"/>
      <c r="ED243" s="151"/>
      <c r="EE243" s="151"/>
      <c r="EF243" s="151"/>
      <c r="EG243" s="151"/>
      <c r="EH243" s="151"/>
      <c r="EI243" s="151"/>
      <c r="EJ243" s="151"/>
      <c r="EK243" s="151"/>
      <c r="EL243" s="151"/>
      <c r="EM243" s="151"/>
      <c r="EN243" s="151"/>
      <c r="EO243" s="151"/>
      <c r="EP243" s="151"/>
      <c r="EQ243" s="151"/>
      <c r="ER243" s="151"/>
      <c r="ES243" s="151"/>
      <c r="ET243" s="151"/>
      <c r="EU243" s="151"/>
      <c r="EV243" s="151"/>
      <c r="EW243" s="151"/>
      <c r="EX243" s="151"/>
      <c r="EY243" s="151"/>
      <c r="EZ243" s="151"/>
      <c r="FA243" s="151"/>
      <c r="FB243" s="151"/>
      <c r="FC243" s="151"/>
      <c r="FD243" s="151"/>
      <c r="FE243" s="151"/>
      <c r="FF243" s="151"/>
      <c r="FG243" s="151"/>
      <c r="FH243" s="151"/>
      <c r="FI243" s="151"/>
      <c r="FJ243" s="151"/>
      <c r="FK243" s="151"/>
      <c r="FL243" s="151"/>
      <c r="FM243" s="151"/>
      <c r="FN243" s="151"/>
      <c r="FO243" s="151"/>
      <c r="FP243" s="151"/>
      <c r="FQ243" s="151"/>
      <c r="FR243" s="151"/>
      <c r="FS243" s="151"/>
      <c r="FT243" s="151"/>
      <c r="FU243" s="151"/>
      <c r="FV243" s="151"/>
      <c r="FW243" s="151"/>
      <c r="FX243" s="151"/>
      <c r="FY243" s="151"/>
      <c r="FZ243" s="151"/>
      <c r="GA243" s="151"/>
      <c r="GB243" s="151"/>
    </row>
    <row r="244" spans="1:184" x14ac:dyDescent="0.2">
      <c r="A244" s="154" t="str">
        <f t="shared" si="4"/>
        <v>5101</v>
      </c>
      <c r="B244" s="153" t="s">
        <v>2783</v>
      </c>
      <c r="C244" s="160">
        <v>168</v>
      </c>
      <c r="D244" s="161">
        <v>33.5</v>
      </c>
      <c r="E244" s="162">
        <v>0.51</v>
      </c>
      <c r="F244" s="160">
        <v>148</v>
      </c>
      <c r="G244" s="160">
        <v>20</v>
      </c>
      <c r="H244" s="163" t="s">
        <v>4112</v>
      </c>
      <c r="I244" s="163" t="s">
        <v>4113</v>
      </c>
      <c r="J244" s="161">
        <v>3.4000000953674316</v>
      </c>
      <c r="K244" s="162">
        <v>0.42</v>
      </c>
      <c r="L244" s="160">
        <v>142</v>
      </c>
      <c r="M244" s="160">
        <v>26</v>
      </c>
      <c r="N244" s="163" t="s">
        <v>3751</v>
      </c>
      <c r="O244" s="163" t="s">
        <v>3752</v>
      </c>
      <c r="P244" s="161">
        <v>9.3999996185302734</v>
      </c>
      <c r="Q244" s="162">
        <v>0.5</v>
      </c>
      <c r="R244" s="160">
        <v>154</v>
      </c>
      <c r="S244" s="160">
        <v>14</v>
      </c>
      <c r="T244" s="163" t="s">
        <v>1720</v>
      </c>
      <c r="U244" s="163" t="s">
        <v>1721</v>
      </c>
      <c r="V244" s="161">
        <v>13.100000381469727</v>
      </c>
      <c r="W244" s="162">
        <v>0.55000000000000004</v>
      </c>
      <c r="X244" s="160">
        <v>132</v>
      </c>
      <c r="Y244" s="160">
        <v>36</v>
      </c>
      <c r="Z244" s="163" t="s">
        <v>3038</v>
      </c>
      <c r="AA244" s="163" t="s">
        <v>3039</v>
      </c>
      <c r="AB244" s="161">
        <v>7.5999999046325684</v>
      </c>
      <c r="AC244" s="162">
        <v>0.51</v>
      </c>
      <c r="AD244" s="160">
        <v>137</v>
      </c>
      <c r="AE244" s="160">
        <v>31</v>
      </c>
      <c r="AF244" s="163" t="s">
        <v>4911</v>
      </c>
      <c r="AG244" s="163" t="s">
        <v>4912</v>
      </c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  <c r="CJ244" s="151"/>
      <c r="CK244" s="151"/>
      <c r="CL244" s="151"/>
      <c r="CM244" s="151"/>
      <c r="CN244" s="151"/>
      <c r="CO244" s="151"/>
      <c r="CP244" s="151"/>
      <c r="CQ244" s="151"/>
      <c r="CR244" s="151"/>
      <c r="CS244" s="151"/>
      <c r="CT244" s="151"/>
      <c r="CU244" s="151"/>
      <c r="CV244" s="151"/>
      <c r="CW244" s="151"/>
      <c r="CX244" s="151"/>
      <c r="CY244" s="151"/>
      <c r="CZ244" s="151"/>
      <c r="DA244" s="151"/>
      <c r="DB244" s="151"/>
      <c r="DC244" s="151"/>
      <c r="DD244" s="151"/>
      <c r="DE244" s="151"/>
      <c r="DF244" s="151"/>
      <c r="DG244" s="151"/>
      <c r="DH244" s="151"/>
      <c r="DI244" s="151"/>
      <c r="DJ244" s="151"/>
      <c r="DK244" s="151"/>
      <c r="DL244" s="151"/>
      <c r="DM244" s="151"/>
      <c r="DN244" s="151"/>
      <c r="DO244" s="151"/>
      <c r="DP244" s="151"/>
      <c r="DQ244" s="151"/>
      <c r="DR244" s="151"/>
      <c r="DS244" s="151"/>
      <c r="DT244" s="151"/>
      <c r="DU244" s="151"/>
      <c r="DV244" s="151"/>
      <c r="DW244" s="151"/>
      <c r="DX244" s="151"/>
      <c r="DY244" s="151"/>
      <c r="DZ244" s="151"/>
      <c r="EA244" s="151"/>
      <c r="EB244" s="151"/>
      <c r="EC244" s="151"/>
      <c r="ED244" s="151"/>
      <c r="EE244" s="151"/>
      <c r="EF244" s="151"/>
      <c r="EG244" s="151"/>
      <c r="EH244" s="151"/>
      <c r="EI244" s="151"/>
      <c r="EJ244" s="151"/>
      <c r="EK244" s="151"/>
      <c r="EL244" s="151"/>
      <c r="EM244" s="151"/>
      <c r="EN244" s="151"/>
      <c r="EO244" s="151"/>
      <c r="EP244" s="151"/>
      <c r="EQ244" s="151"/>
      <c r="ER244" s="151"/>
      <c r="ES244" s="151"/>
      <c r="ET244" s="151"/>
      <c r="EU244" s="151"/>
      <c r="EV244" s="151"/>
      <c r="EW244" s="151"/>
      <c r="EX244" s="151"/>
      <c r="EY244" s="151"/>
      <c r="EZ244" s="151"/>
      <c r="FA244" s="151"/>
      <c r="FB244" s="151"/>
      <c r="FC244" s="151"/>
      <c r="FD244" s="151"/>
      <c r="FE244" s="151"/>
      <c r="FF244" s="151"/>
      <c r="FG244" s="151"/>
      <c r="FH244" s="151"/>
      <c r="FI244" s="151"/>
      <c r="FJ244" s="151"/>
      <c r="FK244" s="151"/>
      <c r="FL244" s="151"/>
      <c r="FM244" s="151"/>
      <c r="FN244" s="151"/>
      <c r="FO244" s="151"/>
      <c r="FP244" s="151"/>
      <c r="FQ244" s="151"/>
      <c r="FR244" s="151"/>
      <c r="FS244" s="151"/>
      <c r="FT244" s="151"/>
      <c r="FU244" s="151"/>
      <c r="FV244" s="151"/>
      <c r="FW244" s="151"/>
      <c r="FX244" s="151"/>
      <c r="FY244" s="151"/>
      <c r="FZ244" s="151"/>
      <c r="GA244" s="151"/>
      <c r="GB244" s="151"/>
    </row>
    <row r="245" spans="1:184" x14ac:dyDescent="0.2">
      <c r="A245" s="154" t="str">
        <f t="shared" si="4"/>
        <v>5121</v>
      </c>
      <c r="B245" s="164" t="s">
        <v>2790</v>
      </c>
      <c r="C245" s="165">
        <v>72</v>
      </c>
      <c r="D245" s="166">
        <v>33.599998474121094</v>
      </c>
      <c r="E245" s="167">
        <v>0.51</v>
      </c>
      <c r="F245" s="165">
        <v>67</v>
      </c>
      <c r="G245" s="165">
        <v>5</v>
      </c>
      <c r="H245" s="168" t="s">
        <v>1640</v>
      </c>
      <c r="I245" s="168" t="s">
        <v>1641</v>
      </c>
      <c r="J245" s="166">
        <v>3.0999999046325684</v>
      </c>
      <c r="K245" s="167">
        <v>0.39</v>
      </c>
      <c r="L245" s="165">
        <v>64</v>
      </c>
      <c r="M245" s="165">
        <v>8</v>
      </c>
      <c r="N245" s="168" t="s">
        <v>2225</v>
      </c>
      <c r="O245" s="168" t="s">
        <v>2226</v>
      </c>
      <c r="P245" s="166">
        <v>8.6000003814697266</v>
      </c>
      <c r="Q245" s="167">
        <v>0.45</v>
      </c>
      <c r="R245" s="165">
        <v>69</v>
      </c>
      <c r="S245" s="165">
        <v>3</v>
      </c>
      <c r="T245" s="168" t="s">
        <v>1753</v>
      </c>
      <c r="U245" s="168" t="s">
        <v>1754</v>
      </c>
      <c r="V245" s="166">
        <v>14.199999809265137</v>
      </c>
      <c r="W245" s="167">
        <v>0.59</v>
      </c>
      <c r="X245" s="165">
        <v>57</v>
      </c>
      <c r="Y245" s="165">
        <v>15</v>
      </c>
      <c r="Z245" s="168" t="s">
        <v>1760</v>
      </c>
      <c r="AA245" s="168" t="s">
        <v>1761</v>
      </c>
      <c r="AB245" s="166">
        <v>7.6999998092651367</v>
      </c>
      <c r="AC245" s="167">
        <v>0.51</v>
      </c>
      <c r="AD245" s="165">
        <v>63</v>
      </c>
      <c r="AE245" s="165">
        <v>9</v>
      </c>
      <c r="AF245" s="168" t="s">
        <v>2218</v>
      </c>
      <c r="AG245" s="168" t="s">
        <v>2219</v>
      </c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  <c r="CB245" s="151"/>
      <c r="CC245" s="151"/>
      <c r="CD245" s="151"/>
      <c r="CE245" s="151"/>
      <c r="CF245" s="151"/>
      <c r="CG245" s="151"/>
      <c r="CH245" s="151"/>
      <c r="CI245" s="151"/>
      <c r="CJ245" s="151"/>
      <c r="CK245" s="151"/>
      <c r="CL245" s="151"/>
      <c r="CM245" s="151"/>
      <c r="CN245" s="151"/>
      <c r="CO245" s="151"/>
      <c r="CP245" s="151"/>
      <c r="CQ245" s="151"/>
      <c r="CR245" s="151"/>
      <c r="CS245" s="151"/>
      <c r="CT245" s="151"/>
      <c r="CU245" s="151"/>
      <c r="CV245" s="151"/>
      <c r="CW245" s="151"/>
      <c r="CX245" s="151"/>
      <c r="CY245" s="151"/>
      <c r="CZ245" s="151"/>
      <c r="DA245" s="151"/>
      <c r="DB245" s="151"/>
      <c r="DC245" s="151"/>
      <c r="DD245" s="151"/>
      <c r="DE245" s="151"/>
      <c r="DF245" s="151"/>
      <c r="DG245" s="151"/>
      <c r="DH245" s="151"/>
      <c r="DI245" s="151"/>
      <c r="DJ245" s="151"/>
      <c r="DK245" s="151"/>
      <c r="DL245" s="151"/>
      <c r="DM245" s="151"/>
      <c r="DN245" s="151"/>
      <c r="DO245" s="151"/>
      <c r="DP245" s="151"/>
      <c r="DQ245" s="151"/>
      <c r="DR245" s="151"/>
      <c r="DS245" s="151"/>
      <c r="DT245" s="151"/>
      <c r="DU245" s="151"/>
      <c r="DV245" s="151"/>
      <c r="DW245" s="151"/>
      <c r="DX245" s="151"/>
      <c r="DY245" s="151"/>
      <c r="DZ245" s="151"/>
      <c r="EA245" s="151"/>
      <c r="EB245" s="151"/>
      <c r="EC245" s="151"/>
      <c r="ED245" s="151"/>
      <c r="EE245" s="151"/>
      <c r="EF245" s="151"/>
      <c r="EG245" s="151"/>
      <c r="EH245" s="151"/>
      <c r="EI245" s="151"/>
      <c r="EJ245" s="151"/>
      <c r="EK245" s="151"/>
      <c r="EL245" s="151"/>
      <c r="EM245" s="151"/>
      <c r="EN245" s="151"/>
      <c r="EO245" s="151"/>
      <c r="EP245" s="151"/>
      <c r="EQ245" s="151"/>
      <c r="ER245" s="151"/>
      <c r="ES245" s="151"/>
      <c r="ET245" s="151"/>
      <c r="EU245" s="151"/>
      <c r="EV245" s="151"/>
      <c r="EW245" s="151"/>
      <c r="EX245" s="151"/>
      <c r="EY245" s="151"/>
      <c r="EZ245" s="151"/>
      <c r="FA245" s="151"/>
      <c r="FB245" s="151"/>
      <c r="FC245" s="151"/>
      <c r="FD245" s="151"/>
      <c r="FE245" s="151"/>
      <c r="FF245" s="151"/>
      <c r="FG245" s="151"/>
      <c r="FH245" s="151"/>
      <c r="FI245" s="151"/>
      <c r="FJ245" s="151"/>
      <c r="FK245" s="151"/>
      <c r="FL245" s="151"/>
      <c r="FM245" s="151"/>
      <c r="FN245" s="151"/>
      <c r="FO245" s="151"/>
      <c r="FP245" s="151"/>
      <c r="FQ245" s="151"/>
      <c r="FR245" s="151"/>
      <c r="FS245" s="151"/>
      <c r="FT245" s="151"/>
      <c r="FU245" s="151"/>
      <c r="FV245" s="151"/>
      <c r="FW245" s="151"/>
      <c r="FX245" s="151"/>
      <c r="FY245" s="151"/>
      <c r="FZ245" s="151"/>
      <c r="GA245" s="151"/>
      <c r="GB245" s="151"/>
    </row>
    <row r="246" spans="1:184" x14ac:dyDescent="0.2">
      <c r="A246" s="154" t="str">
        <f t="shared" si="4"/>
        <v>5131</v>
      </c>
      <c r="B246" s="153" t="s">
        <v>2795</v>
      </c>
      <c r="C246" s="160">
        <v>90</v>
      </c>
      <c r="D246" s="161">
        <v>34.900001525878906</v>
      </c>
      <c r="E246" s="162">
        <v>0.53</v>
      </c>
      <c r="F246" s="160">
        <v>78</v>
      </c>
      <c r="G246" s="160">
        <v>12</v>
      </c>
      <c r="H246" s="163" t="s">
        <v>2031</v>
      </c>
      <c r="I246" s="163" t="s">
        <v>2032</v>
      </c>
      <c r="J246" s="161">
        <v>3.7000000476837158</v>
      </c>
      <c r="K246" s="162">
        <v>0.46</v>
      </c>
      <c r="L246" s="160">
        <v>81</v>
      </c>
      <c r="M246" s="160">
        <v>9</v>
      </c>
      <c r="N246" s="163" t="s">
        <v>1739</v>
      </c>
      <c r="O246" s="163" t="s">
        <v>1740</v>
      </c>
      <c r="P246" s="161">
        <v>9.1999998092651367</v>
      </c>
      <c r="Q246" s="162">
        <v>0.48</v>
      </c>
      <c r="R246" s="160">
        <v>84</v>
      </c>
      <c r="S246" s="160">
        <v>6</v>
      </c>
      <c r="T246" s="163" t="s">
        <v>1934</v>
      </c>
      <c r="U246" s="163" t="s">
        <v>1935</v>
      </c>
      <c r="V246" s="161">
        <v>14.100000381469727</v>
      </c>
      <c r="W246" s="162">
        <v>0.59</v>
      </c>
      <c r="X246" s="160">
        <v>62</v>
      </c>
      <c r="Y246" s="160">
        <v>28</v>
      </c>
      <c r="Z246" s="163" t="s">
        <v>4542</v>
      </c>
      <c r="AA246" s="163" t="s">
        <v>4543</v>
      </c>
      <c r="AB246" s="161">
        <v>7.9000000953674316</v>
      </c>
      <c r="AC246" s="162">
        <v>0.53</v>
      </c>
      <c r="AD246" s="160">
        <v>78</v>
      </c>
      <c r="AE246" s="160">
        <v>12</v>
      </c>
      <c r="AF246" s="163" t="s">
        <v>2031</v>
      </c>
      <c r="AG246" s="163" t="s">
        <v>2032</v>
      </c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  <c r="CB246" s="151"/>
      <c r="CC246" s="151"/>
      <c r="CD246" s="151"/>
      <c r="CE246" s="151"/>
      <c r="CF246" s="151"/>
      <c r="CG246" s="151"/>
      <c r="CH246" s="151"/>
      <c r="CI246" s="151"/>
      <c r="CJ246" s="151"/>
      <c r="CK246" s="151"/>
      <c r="CL246" s="151"/>
      <c r="CM246" s="151"/>
      <c r="CN246" s="151"/>
      <c r="CO246" s="151"/>
      <c r="CP246" s="151"/>
      <c r="CQ246" s="151"/>
      <c r="CR246" s="151"/>
      <c r="CS246" s="151"/>
      <c r="CT246" s="151"/>
      <c r="CU246" s="151"/>
      <c r="CV246" s="151"/>
      <c r="CW246" s="151"/>
      <c r="CX246" s="151"/>
      <c r="CY246" s="151"/>
      <c r="CZ246" s="151"/>
      <c r="DA246" s="151"/>
      <c r="DB246" s="151"/>
      <c r="DC246" s="151"/>
      <c r="DD246" s="151"/>
      <c r="DE246" s="151"/>
      <c r="DF246" s="151"/>
      <c r="DG246" s="151"/>
      <c r="DH246" s="151"/>
      <c r="DI246" s="151"/>
      <c r="DJ246" s="151"/>
      <c r="DK246" s="151"/>
      <c r="DL246" s="151"/>
      <c r="DM246" s="151"/>
      <c r="DN246" s="151"/>
      <c r="DO246" s="151"/>
      <c r="DP246" s="151"/>
      <c r="DQ246" s="151"/>
      <c r="DR246" s="151"/>
      <c r="DS246" s="151"/>
      <c r="DT246" s="151"/>
      <c r="DU246" s="151"/>
      <c r="DV246" s="151"/>
      <c r="DW246" s="151"/>
      <c r="DX246" s="151"/>
      <c r="DY246" s="151"/>
      <c r="DZ246" s="151"/>
      <c r="EA246" s="151"/>
      <c r="EB246" s="151"/>
      <c r="EC246" s="151"/>
      <c r="ED246" s="151"/>
      <c r="EE246" s="151"/>
      <c r="EF246" s="151"/>
      <c r="EG246" s="151"/>
      <c r="EH246" s="151"/>
      <c r="EI246" s="151"/>
      <c r="EJ246" s="151"/>
      <c r="EK246" s="151"/>
      <c r="EL246" s="151"/>
      <c r="EM246" s="151"/>
      <c r="EN246" s="151"/>
      <c r="EO246" s="151"/>
      <c r="EP246" s="151"/>
      <c r="EQ246" s="151"/>
      <c r="ER246" s="151"/>
      <c r="ES246" s="151"/>
      <c r="ET246" s="151"/>
      <c r="EU246" s="151"/>
      <c r="EV246" s="151"/>
      <c r="EW246" s="151"/>
      <c r="EX246" s="151"/>
      <c r="EY246" s="151"/>
      <c r="EZ246" s="151"/>
      <c r="FA246" s="151"/>
      <c r="FB246" s="151"/>
      <c r="FC246" s="151"/>
      <c r="FD246" s="151"/>
      <c r="FE246" s="151"/>
      <c r="FF246" s="151"/>
      <c r="FG246" s="151"/>
      <c r="FH246" s="151"/>
      <c r="FI246" s="151"/>
      <c r="FJ246" s="151"/>
      <c r="FK246" s="151"/>
      <c r="FL246" s="151"/>
      <c r="FM246" s="151"/>
      <c r="FN246" s="151"/>
      <c r="FO246" s="151"/>
      <c r="FP246" s="151"/>
      <c r="FQ246" s="151"/>
      <c r="FR246" s="151"/>
      <c r="FS246" s="151"/>
      <c r="FT246" s="151"/>
      <c r="FU246" s="151"/>
      <c r="FV246" s="151"/>
      <c r="FW246" s="151"/>
      <c r="FX246" s="151"/>
      <c r="FY246" s="151"/>
      <c r="FZ246" s="151"/>
      <c r="GA246" s="151"/>
      <c r="GB246" s="151"/>
    </row>
    <row r="247" spans="1:184" x14ac:dyDescent="0.2">
      <c r="A247" s="154" t="str">
        <f t="shared" si="4"/>
        <v>5141</v>
      </c>
      <c r="B247" s="164" t="s">
        <v>2804</v>
      </c>
      <c r="C247" s="165">
        <v>74</v>
      </c>
      <c r="D247" s="166">
        <v>29.700000762939453</v>
      </c>
      <c r="E247" s="167">
        <v>0.45</v>
      </c>
      <c r="F247" s="165">
        <v>70</v>
      </c>
      <c r="G247" s="165">
        <v>4</v>
      </c>
      <c r="H247" s="168" t="s">
        <v>1515</v>
      </c>
      <c r="I247" s="168" t="s">
        <v>1516</v>
      </c>
      <c r="J247" s="166">
        <v>3</v>
      </c>
      <c r="K247" s="167">
        <v>0.38</v>
      </c>
      <c r="L247" s="165">
        <v>69</v>
      </c>
      <c r="M247" s="165">
        <v>5</v>
      </c>
      <c r="N247" s="168" t="s">
        <v>1706</v>
      </c>
      <c r="O247" s="168" t="s">
        <v>1707</v>
      </c>
      <c r="P247" s="166">
        <v>7.6999998092651367</v>
      </c>
      <c r="Q247" s="167">
        <v>0.41</v>
      </c>
      <c r="R247" s="165">
        <v>72</v>
      </c>
      <c r="S247" s="165">
        <v>2</v>
      </c>
      <c r="T247" s="168" t="s">
        <v>1763</v>
      </c>
      <c r="U247" s="168" t="s">
        <v>1764</v>
      </c>
      <c r="V247" s="166">
        <v>12</v>
      </c>
      <c r="W247" s="167">
        <v>0.5</v>
      </c>
      <c r="X247" s="165">
        <v>64</v>
      </c>
      <c r="Y247" s="165">
        <v>10</v>
      </c>
      <c r="Z247" s="168" t="s">
        <v>1513</v>
      </c>
      <c r="AA247" s="168" t="s">
        <v>1514</v>
      </c>
      <c r="AB247" s="166">
        <v>6.9000000953674316</v>
      </c>
      <c r="AC247" s="167">
        <v>0.46</v>
      </c>
      <c r="AD247" s="165">
        <v>65</v>
      </c>
      <c r="AE247" s="165">
        <v>9</v>
      </c>
      <c r="AF247" s="168" t="s">
        <v>4884</v>
      </c>
      <c r="AG247" s="168" t="s">
        <v>4885</v>
      </c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1"/>
      <c r="BW247" s="151"/>
      <c r="BX247" s="151"/>
      <c r="BY247" s="151"/>
      <c r="BZ247" s="151"/>
      <c r="CA247" s="151"/>
      <c r="CB247" s="151"/>
      <c r="CC247" s="151"/>
      <c r="CD247" s="151"/>
      <c r="CE247" s="151"/>
      <c r="CF247" s="151"/>
      <c r="CG247" s="151"/>
      <c r="CH247" s="151"/>
      <c r="CI247" s="151"/>
      <c r="CJ247" s="151"/>
      <c r="CK247" s="151"/>
      <c r="CL247" s="151"/>
      <c r="CM247" s="151"/>
      <c r="CN247" s="151"/>
      <c r="CO247" s="151"/>
      <c r="CP247" s="151"/>
      <c r="CQ247" s="151"/>
      <c r="CR247" s="151"/>
      <c r="CS247" s="151"/>
      <c r="CT247" s="151"/>
      <c r="CU247" s="151"/>
      <c r="CV247" s="151"/>
      <c r="CW247" s="151"/>
      <c r="CX247" s="151"/>
      <c r="CY247" s="151"/>
      <c r="CZ247" s="151"/>
      <c r="DA247" s="151"/>
      <c r="DB247" s="151"/>
      <c r="DC247" s="151"/>
      <c r="DD247" s="151"/>
      <c r="DE247" s="151"/>
      <c r="DF247" s="151"/>
      <c r="DG247" s="151"/>
      <c r="DH247" s="151"/>
      <c r="DI247" s="151"/>
      <c r="DJ247" s="151"/>
      <c r="DK247" s="151"/>
      <c r="DL247" s="151"/>
      <c r="DM247" s="151"/>
      <c r="DN247" s="151"/>
      <c r="DO247" s="151"/>
      <c r="DP247" s="151"/>
      <c r="DQ247" s="151"/>
      <c r="DR247" s="151"/>
      <c r="DS247" s="151"/>
      <c r="DT247" s="151"/>
      <c r="DU247" s="151"/>
      <c r="DV247" s="151"/>
      <c r="DW247" s="151"/>
      <c r="DX247" s="151"/>
      <c r="DY247" s="151"/>
      <c r="DZ247" s="151"/>
      <c r="EA247" s="151"/>
      <c r="EB247" s="151"/>
      <c r="EC247" s="151"/>
      <c r="ED247" s="151"/>
      <c r="EE247" s="151"/>
      <c r="EF247" s="151"/>
      <c r="EG247" s="151"/>
      <c r="EH247" s="151"/>
      <c r="EI247" s="151"/>
      <c r="EJ247" s="151"/>
      <c r="EK247" s="151"/>
      <c r="EL247" s="151"/>
      <c r="EM247" s="151"/>
      <c r="EN247" s="151"/>
      <c r="EO247" s="151"/>
      <c r="EP247" s="151"/>
      <c r="EQ247" s="151"/>
      <c r="ER247" s="151"/>
      <c r="ES247" s="151"/>
      <c r="ET247" s="151"/>
      <c r="EU247" s="151"/>
      <c r="EV247" s="151"/>
      <c r="EW247" s="151"/>
      <c r="EX247" s="151"/>
      <c r="EY247" s="151"/>
      <c r="EZ247" s="151"/>
      <c r="FA247" s="151"/>
      <c r="FB247" s="151"/>
      <c r="FC247" s="151"/>
      <c r="FD247" s="151"/>
      <c r="FE247" s="151"/>
      <c r="FF247" s="151"/>
      <c r="FG247" s="151"/>
      <c r="FH247" s="151"/>
      <c r="FI247" s="151"/>
      <c r="FJ247" s="151"/>
      <c r="FK247" s="151"/>
      <c r="FL247" s="151"/>
      <c r="FM247" s="151"/>
      <c r="FN247" s="151"/>
      <c r="FO247" s="151"/>
      <c r="FP247" s="151"/>
      <c r="FQ247" s="151"/>
      <c r="FR247" s="151"/>
      <c r="FS247" s="151"/>
      <c r="FT247" s="151"/>
      <c r="FU247" s="151"/>
      <c r="FV247" s="151"/>
      <c r="FW247" s="151"/>
      <c r="FX247" s="151"/>
      <c r="FY247" s="151"/>
      <c r="FZ247" s="151"/>
      <c r="GA247" s="151"/>
      <c r="GB247" s="151"/>
    </row>
    <row r="248" spans="1:184" x14ac:dyDescent="0.2">
      <c r="A248" s="154" t="str">
        <f t="shared" si="4"/>
        <v>5201</v>
      </c>
      <c r="B248" s="153" t="s">
        <v>2805</v>
      </c>
      <c r="C248" s="160">
        <v>201</v>
      </c>
      <c r="D248" s="161">
        <v>27.799999237060547</v>
      </c>
      <c r="E248" s="162">
        <v>0.42</v>
      </c>
      <c r="F248" s="160">
        <v>192</v>
      </c>
      <c r="G248" s="160">
        <v>9</v>
      </c>
      <c r="H248" s="163" t="s">
        <v>2632</v>
      </c>
      <c r="I248" s="163" t="s">
        <v>2633</v>
      </c>
      <c r="J248" s="161">
        <v>2.5999999046325684</v>
      </c>
      <c r="K248" s="162">
        <v>0.33</v>
      </c>
      <c r="L248" s="160">
        <v>190</v>
      </c>
      <c r="M248" s="160">
        <v>11</v>
      </c>
      <c r="N248" s="163" t="s">
        <v>4679</v>
      </c>
      <c r="O248" s="163" t="s">
        <v>4680</v>
      </c>
      <c r="P248" s="161">
        <v>7.6999998092651367</v>
      </c>
      <c r="Q248" s="162">
        <v>0.4</v>
      </c>
      <c r="R248" s="160">
        <v>198</v>
      </c>
      <c r="S248" s="160">
        <v>3</v>
      </c>
      <c r="T248" s="163" t="s">
        <v>1692</v>
      </c>
      <c r="U248" s="163" t="s">
        <v>1693</v>
      </c>
      <c r="V248" s="161">
        <v>11.199999809265137</v>
      </c>
      <c r="W248" s="162">
        <v>0.47</v>
      </c>
      <c r="X248" s="160">
        <v>181</v>
      </c>
      <c r="Y248" s="160">
        <v>20</v>
      </c>
      <c r="Z248" s="163" t="s">
        <v>4913</v>
      </c>
      <c r="AA248" s="163" t="s">
        <v>4914</v>
      </c>
      <c r="AB248" s="161">
        <v>6.3000001907348633</v>
      </c>
      <c r="AC248" s="162">
        <v>0.42</v>
      </c>
      <c r="AD248" s="160">
        <v>185</v>
      </c>
      <c r="AE248" s="160">
        <v>16</v>
      </c>
      <c r="AF248" s="163" t="s">
        <v>3615</v>
      </c>
      <c r="AG248" s="163" t="s">
        <v>3616</v>
      </c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  <c r="CB248" s="151"/>
      <c r="CC248" s="151"/>
      <c r="CD248" s="151"/>
      <c r="CE248" s="151"/>
      <c r="CF248" s="151"/>
      <c r="CG248" s="151"/>
      <c r="CH248" s="151"/>
      <c r="CI248" s="151"/>
      <c r="CJ248" s="151"/>
      <c r="CK248" s="151"/>
      <c r="CL248" s="151"/>
      <c r="CM248" s="151"/>
      <c r="CN248" s="151"/>
      <c r="CO248" s="151"/>
      <c r="CP248" s="151"/>
      <c r="CQ248" s="151"/>
      <c r="CR248" s="151"/>
      <c r="CS248" s="151"/>
      <c r="CT248" s="151"/>
      <c r="CU248" s="151"/>
      <c r="CV248" s="151"/>
      <c r="CW248" s="151"/>
      <c r="CX248" s="151"/>
      <c r="CY248" s="151"/>
      <c r="CZ248" s="151"/>
      <c r="DA248" s="151"/>
      <c r="DB248" s="151"/>
      <c r="DC248" s="151"/>
      <c r="DD248" s="151"/>
      <c r="DE248" s="151"/>
      <c r="DF248" s="151"/>
      <c r="DG248" s="151"/>
      <c r="DH248" s="151"/>
      <c r="DI248" s="151"/>
      <c r="DJ248" s="151"/>
      <c r="DK248" s="151"/>
      <c r="DL248" s="151"/>
      <c r="DM248" s="151"/>
      <c r="DN248" s="151"/>
      <c r="DO248" s="151"/>
      <c r="DP248" s="151"/>
      <c r="DQ248" s="151"/>
      <c r="DR248" s="151"/>
      <c r="DS248" s="151"/>
      <c r="DT248" s="151"/>
      <c r="DU248" s="151"/>
      <c r="DV248" s="151"/>
      <c r="DW248" s="151"/>
      <c r="DX248" s="151"/>
      <c r="DY248" s="151"/>
      <c r="DZ248" s="151"/>
      <c r="EA248" s="151"/>
      <c r="EB248" s="151"/>
      <c r="EC248" s="151"/>
      <c r="ED248" s="151"/>
      <c r="EE248" s="151"/>
      <c r="EF248" s="151"/>
      <c r="EG248" s="151"/>
      <c r="EH248" s="151"/>
      <c r="EI248" s="151"/>
      <c r="EJ248" s="151"/>
      <c r="EK248" s="151"/>
      <c r="EL248" s="151"/>
      <c r="EM248" s="151"/>
      <c r="EN248" s="151"/>
      <c r="EO248" s="151"/>
      <c r="EP248" s="151"/>
      <c r="EQ248" s="151"/>
      <c r="ER248" s="151"/>
      <c r="ES248" s="151"/>
      <c r="ET248" s="151"/>
      <c r="EU248" s="151"/>
      <c r="EV248" s="151"/>
      <c r="EW248" s="151"/>
      <c r="EX248" s="151"/>
      <c r="EY248" s="151"/>
      <c r="EZ248" s="151"/>
      <c r="FA248" s="151"/>
      <c r="FB248" s="151"/>
      <c r="FC248" s="151"/>
      <c r="FD248" s="151"/>
      <c r="FE248" s="151"/>
      <c r="FF248" s="151"/>
      <c r="FG248" s="151"/>
      <c r="FH248" s="151"/>
      <c r="FI248" s="151"/>
      <c r="FJ248" s="151"/>
      <c r="FK248" s="151"/>
      <c r="FL248" s="151"/>
      <c r="FM248" s="151"/>
      <c r="FN248" s="151"/>
      <c r="FO248" s="151"/>
      <c r="FP248" s="151"/>
      <c r="FQ248" s="151"/>
      <c r="FR248" s="151"/>
      <c r="FS248" s="151"/>
      <c r="FT248" s="151"/>
      <c r="FU248" s="151"/>
      <c r="FV248" s="151"/>
      <c r="FW248" s="151"/>
      <c r="FX248" s="151"/>
      <c r="FY248" s="151"/>
      <c r="FZ248" s="151"/>
      <c r="GA248" s="151"/>
      <c r="GB248" s="151"/>
    </row>
    <row r="249" spans="1:184" x14ac:dyDescent="0.2">
      <c r="A249" s="154" t="str">
        <f t="shared" si="4"/>
        <v>5241</v>
      </c>
      <c r="B249" s="164" t="s">
        <v>2812</v>
      </c>
      <c r="C249" s="165">
        <v>133</v>
      </c>
      <c r="D249" s="166">
        <v>32.799999237060547</v>
      </c>
      <c r="E249" s="167">
        <v>0.5</v>
      </c>
      <c r="F249" s="165">
        <v>119</v>
      </c>
      <c r="G249" s="165">
        <v>14</v>
      </c>
      <c r="H249" s="168" t="s">
        <v>1791</v>
      </c>
      <c r="I249" s="168" t="s">
        <v>1792</v>
      </c>
      <c r="J249" s="166">
        <v>3</v>
      </c>
      <c r="K249" s="167">
        <v>0.38</v>
      </c>
      <c r="L249" s="165">
        <v>114</v>
      </c>
      <c r="M249" s="165">
        <v>19</v>
      </c>
      <c r="N249" s="168" t="s">
        <v>1530</v>
      </c>
      <c r="O249" s="168" t="s">
        <v>1531</v>
      </c>
      <c r="P249" s="166">
        <v>8.5</v>
      </c>
      <c r="Q249" s="167">
        <v>0.45</v>
      </c>
      <c r="R249" s="165">
        <v>128</v>
      </c>
      <c r="S249" s="165">
        <v>5</v>
      </c>
      <c r="T249" s="168" t="s">
        <v>2545</v>
      </c>
      <c r="U249" s="168" t="s">
        <v>2546</v>
      </c>
      <c r="V249" s="166">
        <v>13.800000190734863</v>
      </c>
      <c r="W249" s="167">
        <v>0.56999999999999995</v>
      </c>
      <c r="X249" s="165">
        <v>91</v>
      </c>
      <c r="Y249" s="165">
        <v>42</v>
      </c>
      <c r="Z249" s="168" t="s">
        <v>4880</v>
      </c>
      <c r="AA249" s="168" t="s">
        <v>4881</v>
      </c>
      <c r="AB249" s="166">
        <v>7.5</v>
      </c>
      <c r="AC249" s="167">
        <v>0.5</v>
      </c>
      <c r="AD249" s="165">
        <v>113</v>
      </c>
      <c r="AE249" s="165">
        <v>20</v>
      </c>
      <c r="AF249" s="168" t="s">
        <v>3653</v>
      </c>
      <c r="AG249" s="168" t="s">
        <v>3654</v>
      </c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/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  <c r="FF249" s="151"/>
      <c r="FG249" s="151"/>
      <c r="FH249" s="151"/>
      <c r="FI249" s="151"/>
      <c r="FJ249" s="151"/>
      <c r="FK249" s="151"/>
      <c r="FL249" s="151"/>
      <c r="FM249" s="151"/>
      <c r="FN249" s="151"/>
      <c r="FO249" s="151"/>
      <c r="FP249" s="151"/>
      <c r="FQ249" s="151"/>
      <c r="FR249" s="151"/>
      <c r="FS249" s="151"/>
      <c r="FT249" s="151"/>
      <c r="FU249" s="151"/>
      <c r="FV249" s="151"/>
      <c r="FW249" s="151"/>
      <c r="FX249" s="151"/>
      <c r="FY249" s="151"/>
      <c r="FZ249" s="151"/>
      <c r="GA249" s="151"/>
      <c r="GB249" s="151"/>
    </row>
    <row r="250" spans="1:184" x14ac:dyDescent="0.2">
      <c r="A250" s="154" t="str">
        <f t="shared" si="4"/>
        <v>5281</v>
      </c>
      <c r="B250" s="153" t="s">
        <v>2821</v>
      </c>
      <c r="C250" s="160">
        <v>83</v>
      </c>
      <c r="D250" s="161">
        <v>28.700000762939453</v>
      </c>
      <c r="E250" s="162">
        <v>0.43</v>
      </c>
      <c r="F250" s="160">
        <v>81</v>
      </c>
      <c r="G250" s="160">
        <v>2</v>
      </c>
      <c r="H250" s="163" t="s">
        <v>2775</v>
      </c>
      <c r="I250" s="163" t="s">
        <v>2776</v>
      </c>
      <c r="J250" s="161">
        <v>2.7000000476837158</v>
      </c>
      <c r="K250" s="162">
        <v>0.35</v>
      </c>
      <c r="L250" s="160">
        <v>82</v>
      </c>
      <c r="M250" s="160">
        <v>1</v>
      </c>
      <c r="N250" s="163" t="s">
        <v>2160</v>
      </c>
      <c r="O250" s="163" t="s">
        <v>2161</v>
      </c>
      <c r="P250" s="161">
        <v>7.3000001907348633</v>
      </c>
      <c r="Q250" s="162">
        <v>0.39</v>
      </c>
      <c r="R250" s="160">
        <v>82</v>
      </c>
      <c r="S250" s="160">
        <v>1</v>
      </c>
      <c r="T250" s="163" t="s">
        <v>2160</v>
      </c>
      <c r="U250" s="163" t="s">
        <v>2161</v>
      </c>
      <c r="V250" s="161">
        <v>12.100000381469727</v>
      </c>
      <c r="W250" s="162">
        <v>0.5</v>
      </c>
      <c r="X250" s="160">
        <v>71</v>
      </c>
      <c r="Y250" s="160">
        <v>12</v>
      </c>
      <c r="Z250" s="163" t="s">
        <v>3495</v>
      </c>
      <c r="AA250" s="163" t="s">
        <v>3496</v>
      </c>
      <c r="AB250" s="161">
        <v>6.5</v>
      </c>
      <c r="AC250" s="162">
        <v>0.43</v>
      </c>
      <c r="AD250" s="160">
        <v>76</v>
      </c>
      <c r="AE250" s="160">
        <v>7</v>
      </c>
      <c r="AF250" s="163" t="s">
        <v>3497</v>
      </c>
      <c r="AG250" s="163" t="s">
        <v>3498</v>
      </c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1"/>
      <c r="BW250" s="151"/>
      <c r="BX250" s="151"/>
      <c r="BY250" s="151"/>
      <c r="BZ250" s="151"/>
      <c r="CA250" s="151"/>
      <c r="CB250" s="151"/>
      <c r="CC250" s="151"/>
      <c r="CD250" s="151"/>
      <c r="CE250" s="151"/>
      <c r="CF250" s="151"/>
      <c r="CG250" s="151"/>
      <c r="CH250" s="151"/>
      <c r="CI250" s="151"/>
      <c r="CJ250" s="151"/>
      <c r="CK250" s="151"/>
      <c r="CL250" s="151"/>
      <c r="CM250" s="151"/>
      <c r="CN250" s="151"/>
      <c r="CO250" s="151"/>
      <c r="CP250" s="151"/>
      <c r="CQ250" s="151"/>
      <c r="CR250" s="151"/>
      <c r="CS250" s="151"/>
      <c r="CT250" s="151"/>
      <c r="CU250" s="151"/>
      <c r="CV250" s="151"/>
      <c r="CW250" s="151"/>
      <c r="CX250" s="151"/>
      <c r="CY250" s="151"/>
      <c r="CZ250" s="151"/>
      <c r="DA250" s="151"/>
      <c r="DB250" s="151"/>
      <c r="DC250" s="151"/>
      <c r="DD250" s="151"/>
      <c r="DE250" s="151"/>
      <c r="DF250" s="151"/>
      <c r="DG250" s="151"/>
      <c r="DH250" s="151"/>
      <c r="DI250" s="151"/>
      <c r="DJ250" s="151"/>
      <c r="DK250" s="151"/>
      <c r="DL250" s="151"/>
      <c r="DM250" s="151"/>
      <c r="DN250" s="151"/>
      <c r="DO250" s="151"/>
      <c r="DP250" s="151"/>
      <c r="DQ250" s="151"/>
      <c r="DR250" s="151"/>
      <c r="DS250" s="151"/>
      <c r="DT250" s="151"/>
      <c r="DU250" s="151"/>
      <c r="DV250" s="151"/>
      <c r="DW250" s="151"/>
      <c r="DX250" s="151"/>
      <c r="DY250" s="151"/>
      <c r="DZ250" s="151"/>
      <c r="EA250" s="151"/>
      <c r="EB250" s="151"/>
      <c r="EC250" s="151"/>
      <c r="ED250" s="151"/>
      <c r="EE250" s="151"/>
      <c r="EF250" s="151"/>
      <c r="EG250" s="151"/>
      <c r="EH250" s="151"/>
      <c r="EI250" s="151"/>
      <c r="EJ250" s="151"/>
      <c r="EK250" s="151"/>
      <c r="EL250" s="151"/>
      <c r="EM250" s="151"/>
      <c r="EN250" s="151"/>
      <c r="EO250" s="151"/>
      <c r="EP250" s="151"/>
      <c r="EQ250" s="151"/>
      <c r="ER250" s="151"/>
      <c r="ES250" s="151"/>
      <c r="ET250" s="151"/>
      <c r="EU250" s="151"/>
      <c r="EV250" s="151"/>
      <c r="EW250" s="151"/>
      <c r="EX250" s="151"/>
      <c r="EY250" s="151"/>
      <c r="EZ250" s="151"/>
      <c r="FA250" s="151"/>
      <c r="FB250" s="151"/>
      <c r="FC250" s="151"/>
      <c r="FD250" s="151"/>
      <c r="FE250" s="151"/>
      <c r="FF250" s="151"/>
      <c r="FG250" s="151"/>
      <c r="FH250" s="151"/>
      <c r="FI250" s="151"/>
      <c r="FJ250" s="151"/>
      <c r="FK250" s="151"/>
      <c r="FL250" s="151"/>
      <c r="FM250" s="151"/>
      <c r="FN250" s="151"/>
      <c r="FO250" s="151"/>
      <c r="FP250" s="151"/>
      <c r="FQ250" s="151"/>
      <c r="FR250" s="151"/>
      <c r="FS250" s="151"/>
      <c r="FT250" s="151"/>
      <c r="FU250" s="151"/>
      <c r="FV250" s="151"/>
      <c r="FW250" s="151"/>
      <c r="FX250" s="151"/>
      <c r="FY250" s="151"/>
      <c r="FZ250" s="151"/>
      <c r="GA250" s="151"/>
      <c r="GB250" s="151"/>
    </row>
    <row r="251" spans="1:184" x14ac:dyDescent="0.2">
      <c r="A251" s="154" t="str">
        <f t="shared" si="4"/>
        <v>5321</v>
      </c>
      <c r="B251" s="164" t="s">
        <v>2824</v>
      </c>
      <c r="C251" s="165">
        <v>111</v>
      </c>
      <c r="D251" s="166">
        <v>30</v>
      </c>
      <c r="E251" s="167">
        <v>0.45</v>
      </c>
      <c r="F251" s="165">
        <v>104</v>
      </c>
      <c r="G251" s="165">
        <v>7</v>
      </c>
      <c r="H251" s="168" t="s">
        <v>4915</v>
      </c>
      <c r="I251" s="168" t="s">
        <v>4916</v>
      </c>
      <c r="J251" s="166">
        <v>3.0999999046325684</v>
      </c>
      <c r="K251" s="167">
        <v>0.39</v>
      </c>
      <c r="L251" s="165">
        <v>100</v>
      </c>
      <c r="M251" s="165">
        <v>11</v>
      </c>
      <c r="N251" s="168" t="s">
        <v>4573</v>
      </c>
      <c r="O251" s="168" t="s">
        <v>4574</v>
      </c>
      <c r="P251" s="166">
        <v>8.1000003814697266</v>
      </c>
      <c r="Q251" s="167">
        <v>0.43</v>
      </c>
      <c r="R251" s="165">
        <v>107</v>
      </c>
      <c r="S251" s="165">
        <v>4</v>
      </c>
      <c r="T251" s="168" t="s">
        <v>4917</v>
      </c>
      <c r="U251" s="168" t="s">
        <v>4918</v>
      </c>
      <c r="V251" s="166">
        <v>12.199999809265137</v>
      </c>
      <c r="W251" s="167">
        <v>0.51</v>
      </c>
      <c r="X251" s="165">
        <v>93</v>
      </c>
      <c r="Y251" s="165">
        <v>18</v>
      </c>
      <c r="Z251" s="168" t="s">
        <v>1511</v>
      </c>
      <c r="AA251" s="168" t="s">
        <v>1512</v>
      </c>
      <c r="AB251" s="166">
        <v>6.5999999046325684</v>
      </c>
      <c r="AC251" s="167">
        <v>0.44</v>
      </c>
      <c r="AD251" s="165">
        <v>104</v>
      </c>
      <c r="AE251" s="165">
        <v>7</v>
      </c>
      <c r="AF251" s="168" t="s">
        <v>4915</v>
      </c>
      <c r="AG251" s="168" t="s">
        <v>4916</v>
      </c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51"/>
      <c r="BX251" s="151"/>
      <c r="BY251" s="151"/>
      <c r="BZ251" s="151"/>
      <c r="CA251" s="151"/>
      <c r="CB251" s="151"/>
      <c r="CC251" s="151"/>
      <c r="CD251" s="151"/>
      <c r="CE251" s="151"/>
      <c r="CF251" s="151"/>
      <c r="CG251" s="151"/>
      <c r="CH251" s="151"/>
      <c r="CI251" s="151"/>
      <c r="CJ251" s="151"/>
      <c r="CK251" s="151"/>
      <c r="CL251" s="151"/>
      <c r="CM251" s="151"/>
      <c r="CN251" s="151"/>
      <c r="CO251" s="151"/>
      <c r="CP251" s="151"/>
      <c r="CQ251" s="151"/>
      <c r="CR251" s="151"/>
      <c r="CS251" s="151"/>
      <c r="CT251" s="151"/>
      <c r="CU251" s="151"/>
      <c r="CV251" s="151"/>
      <c r="CW251" s="151"/>
      <c r="CX251" s="151"/>
      <c r="CY251" s="151"/>
      <c r="CZ251" s="151"/>
      <c r="DA251" s="151"/>
      <c r="DB251" s="151"/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1"/>
      <c r="DN251" s="151"/>
      <c r="DO251" s="151"/>
      <c r="DP251" s="151"/>
      <c r="DQ251" s="151"/>
      <c r="DR251" s="151"/>
      <c r="DS251" s="151"/>
      <c r="DT251" s="151"/>
      <c r="DU251" s="151"/>
      <c r="DV251" s="151"/>
      <c r="DW251" s="151"/>
      <c r="DX251" s="151"/>
      <c r="DY251" s="151"/>
      <c r="DZ251" s="151"/>
      <c r="EA251" s="151"/>
      <c r="EB251" s="151"/>
      <c r="EC251" s="151"/>
      <c r="ED251" s="151"/>
      <c r="EE251" s="151"/>
      <c r="EF251" s="151"/>
      <c r="EG251" s="151"/>
      <c r="EH251" s="151"/>
      <c r="EI251" s="151"/>
      <c r="EJ251" s="151"/>
      <c r="EK251" s="151"/>
      <c r="EL251" s="151"/>
      <c r="EM251" s="151"/>
      <c r="EN251" s="151"/>
      <c r="EO251" s="151"/>
      <c r="EP251" s="151"/>
      <c r="EQ251" s="151"/>
      <c r="ER251" s="151"/>
      <c r="ES251" s="151"/>
      <c r="ET251" s="151"/>
      <c r="EU251" s="151"/>
      <c r="EV251" s="151"/>
      <c r="EW251" s="151"/>
      <c r="EX251" s="151"/>
      <c r="EY251" s="151"/>
      <c r="EZ251" s="151"/>
      <c r="FA251" s="151"/>
      <c r="FB251" s="151"/>
      <c r="FC251" s="151"/>
      <c r="FD251" s="151"/>
      <c r="FE251" s="151"/>
      <c r="FF251" s="151"/>
      <c r="FG251" s="151"/>
      <c r="FH251" s="151"/>
      <c r="FI251" s="151"/>
      <c r="FJ251" s="151"/>
      <c r="FK251" s="151"/>
      <c r="FL251" s="151"/>
      <c r="FM251" s="151"/>
      <c r="FN251" s="151"/>
      <c r="FO251" s="151"/>
      <c r="FP251" s="151"/>
      <c r="FQ251" s="151"/>
      <c r="FR251" s="151"/>
      <c r="FS251" s="151"/>
      <c r="FT251" s="151"/>
      <c r="FU251" s="151"/>
      <c r="FV251" s="151"/>
      <c r="FW251" s="151"/>
      <c r="FX251" s="151"/>
      <c r="FY251" s="151"/>
      <c r="FZ251" s="151"/>
      <c r="GA251" s="151"/>
      <c r="GB251" s="151"/>
    </row>
    <row r="252" spans="1:184" x14ac:dyDescent="0.2">
      <c r="A252" s="154" t="str">
        <f t="shared" si="4"/>
        <v>5361</v>
      </c>
      <c r="B252" s="153" t="s">
        <v>2829</v>
      </c>
      <c r="C252" s="160">
        <v>64</v>
      </c>
      <c r="D252" s="161">
        <v>35.700000762939453</v>
      </c>
      <c r="E252" s="162">
        <v>0.54</v>
      </c>
      <c r="F252" s="160">
        <v>49</v>
      </c>
      <c r="G252" s="160">
        <v>15</v>
      </c>
      <c r="H252" s="163" t="s">
        <v>4919</v>
      </c>
      <c r="I252" s="163" t="s">
        <v>4920</v>
      </c>
      <c r="J252" s="161">
        <v>3.7999999523162842</v>
      </c>
      <c r="K252" s="162">
        <v>0.47</v>
      </c>
      <c r="L252" s="160">
        <v>49</v>
      </c>
      <c r="M252" s="160">
        <v>15</v>
      </c>
      <c r="N252" s="163" t="s">
        <v>4919</v>
      </c>
      <c r="O252" s="163" t="s">
        <v>4920</v>
      </c>
      <c r="P252" s="161">
        <v>9.6999998092651367</v>
      </c>
      <c r="Q252" s="162">
        <v>0.51</v>
      </c>
      <c r="R252" s="160">
        <v>55</v>
      </c>
      <c r="S252" s="160">
        <v>9</v>
      </c>
      <c r="T252" s="163" t="s">
        <v>4921</v>
      </c>
      <c r="U252" s="163" t="s">
        <v>4922</v>
      </c>
      <c r="V252" s="161">
        <v>14.5</v>
      </c>
      <c r="W252" s="162">
        <v>0.6</v>
      </c>
      <c r="X252" s="160">
        <v>38</v>
      </c>
      <c r="Y252" s="160">
        <v>26</v>
      </c>
      <c r="Z252" s="163" t="s">
        <v>4923</v>
      </c>
      <c r="AA252" s="163" t="s">
        <v>4924</v>
      </c>
      <c r="AB252" s="161">
        <v>7.8000001907348633</v>
      </c>
      <c r="AC252" s="162">
        <v>0.52</v>
      </c>
      <c r="AD252" s="160">
        <v>49</v>
      </c>
      <c r="AE252" s="160">
        <v>15</v>
      </c>
      <c r="AF252" s="163" t="s">
        <v>4919</v>
      </c>
      <c r="AG252" s="163" t="s">
        <v>4920</v>
      </c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51"/>
      <c r="BX252" s="151"/>
      <c r="BY252" s="151"/>
      <c r="BZ252" s="151"/>
      <c r="CA252" s="151"/>
      <c r="CB252" s="151"/>
      <c r="CC252" s="151"/>
      <c r="CD252" s="151"/>
      <c r="CE252" s="151"/>
      <c r="CF252" s="151"/>
      <c r="CG252" s="151"/>
      <c r="CH252" s="151"/>
      <c r="CI252" s="151"/>
      <c r="CJ252" s="151"/>
      <c r="CK252" s="151"/>
      <c r="CL252" s="151"/>
      <c r="CM252" s="151"/>
      <c r="CN252" s="151"/>
      <c r="CO252" s="151"/>
      <c r="CP252" s="151"/>
      <c r="CQ252" s="151"/>
      <c r="CR252" s="151"/>
      <c r="CS252" s="151"/>
      <c r="CT252" s="151"/>
      <c r="CU252" s="151"/>
      <c r="CV252" s="151"/>
      <c r="CW252" s="151"/>
      <c r="CX252" s="151"/>
      <c r="CY252" s="151"/>
      <c r="CZ252" s="151"/>
      <c r="DA252" s="151"/>
      <c r="DB252" s="151"/>
      <c r="DC252" s="151"/>
      <c r="DD252" s="151"/>
      <c r="DE252" s="151"/>
      <c r="DF252" s="151"/>
      <c r="DG252" s="151"/>
      <c r="DH252" s="151"/>
      <c r="DI252" s="151"/>
      <c r="DJ252" s="151"/>
      <c r="DK252" s="151"/>
      <c r="DL252" s="151"/>
      <c r="DM252" s="151"/>
      <c r="DN252" s="151"/>
      <c r="DO252" s="151"/>
      <c r="DP252" s="151"/>
      <c r="DQ252" s="151"/>
      <c r="DR252" s="151"/>
      <c r="DS252" s="151"/>
      <c r="DT252" s="151"/>
      <c r="DU252" s="151"/>
      <c r="DV252" s="151"/>
      <c r="DW252" s="151"/>
      <c r="DX252" s="151"/>
      <c r="DY252" s="151"/>
      <c r="DZ252" s="151"/>
      <c r="EA252" s="151"/>
      <c r="EB252" s="151"/>
      <c r="EC252" s="151"/>
      <c r="ED252" s="151"/>
      <c r="EE252" s="151"/>
      <c r="EF252" s="151"/>
      <c r="EG252" s="151"/>
      <c r="EH252" s="151"/>
      <c r="EI252" s="151"/>
      <c r="EJ252" s="151"/>
      <c r="EK252" s="151"/>
      <c r="EL252" s="151"/>
      <c r="EM252" s="151"/>
      <c r="EN252" s="151"/>
      <c r="EO252" s="151"/>
      <c r="EP252" s="151"/>
      <c r="EQ252" s="151"/>
      <c r="ER252" s="151"/>
      <c r="ES252" s="151"/>
      <c r="ET252" s="151"/>
      <c r="EU252" s="151"/>
      <c r="EV252" s="151"/>
      <c r="EW252" s="151"/>
      <c r="EX252" s="151"/>
      <c r="EY252" s="151"/>
      <c r="EZ252" s="151"/>
      <c r="FA252" s="151"/>
      <c r="FB252" s="151"/>
      <c r="FC252" s="151"/>
      <c r="FD252" s="151"/>
      <c r="FE252" s="151"/>
      <c r="FF252" s="151"/>
      <c r="FG252" s="151"/>
      <c r="FH252" s="151"/>
      <c r="FI252" s="151"/>
      <c r="FJ252" s="151"/>
      <c r="FK252" s="151"/>
      <c r="FL252" s="151"/>
      <c r="FM252" s="151"/>
      <c r="FN252" s="151"/>
      <c r="FO252" s="151"/>
      <c r="FP252" s="151"/>
      <c r="FQ252" s="151"/>
      <c r="FR252" s="151"/>
      <c r="FS252" s="151"/>
      <c r="FT252" s="151"/>
      <c r="FU252" s="151"/>
      <c r="FV252" s="151"/>
      <c r="FW252" s="151"/>
      <c r="FX252" s="151"/>
      <c r="FY252" s="151"/>
      <c r="FZ252" s="151"/>
      <c r="GA252" s="151"/>
      <c r="GB252" s="151"/>
    </row>
    <row r="253" spans="1:184" x14ac:dyDescent="0.2">
      <c r="A253" s="154" t="str">
        <f t="shared" si="4"/>
        <v>5381</v>
      </c>
      <c r="B253" s="164" t="s">
        <v>2838</v>
      </c>
      <c r="C253" s="165">
        <v>117</v>
      </c>
      <c r="D253" s="166">
        <v>31.399999618530273</v>
      </c>
      <c r="E253" s="167">
        <v>0.48</v>
      </c>
      <c r="F253" s="165">
        <v>105</v>
      </c>
      <c r="G253" s="165">
        <v>12</v>
      </c>
      <c r="H253" s="168" t="s">
        <v>2701</v>
      </c>
      <c r="I253" s="168" t="s">
        <v>2702</v>
      </c>
      <c r="J253" s="166">
        <v>2.9000000953674316</v>
      </c>
      <c r="K253" s="167">
        <v>0.36</v>
      </c>
      <c r="L253" s="165">
        <v>110</v>
      </c>
      <c r="M253" s="165">
        <v>7</v>
      </c>
      <c r="N253" s="168" t="s">
        <v>3824</v>
      </c>
      <c r="O253" s="168" t="s">
        <v>3825</v>
      </c>
      <c r="P253" s="166">
        <v>8.5</v>
      </c>
      <c r="Q253" s="167">
        <v>0.45</v>
      </c>
      <c r="R253" s="165">
        <v>110</v>
      </c>
      <c r="S253" s="165">
        <v>7</v>
      </c>
      <c r="T253" s="168" t="s">
        <v>3824</v>
      </c>
      <c r="U253" s="168" t="s">
        <v>3825</v>
      </c>
      <c r="V253" s="166">
        <v>13</v>
      </c>
      <c r="W253" s="167">
        <v>0.54</v>
      </c>
      <c r="X253" s="165">
        <v>88</v>
      </c>
      <c r="Y253" s="165">
        <v>29</v>
      </c>
      <c r="Z253" s="168" t="s">
        <v>4925</v>
      </c>
      <c r="AA253" s="168" t="s">
        <v>4926</v>
      </c>
      <c r="AB253" s="166">
        <v>7.0999999046325684</v>
      </c>
      <c r="AC253" s="167">
        <v>0.47</v>
      </c>
      <c r="AD253" s="165">
        <v>101</v>
      </c>
      <c r="AE253" s="165">
        <v>16</v>
      </c>
      <c r="AF253" s="168" t="s">
        <v>4577</v>
      </c>
      <c r="AG253" s="168" t="s">
        <v>4578</v>
      </c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51"/>
      <c r="BX253" s="151"/>
      <c r="BY253" s="151"/>
      <c r="BZ253" s="151"/>
      <c r="CA253" s="151"/>
      <c r="CB253" s="151"/>
      <c r="CC253" s="151"/>
      <c r="CD253" s="151"/>
      <c r="CE253" s="151"/>
      <c r="CF253" s="151"/>
      <c r="CG253" s="151"/>
      <c r="CH253" s="151"/>
      <c r="CI253" s="151"/>
      <c r="CJ253" s="151"/>
      <c r="CK253" s="151"/>
      <c r="CL253" s="151"/>
      <c r="CM253" s="151"/>
      <c r="CN253" s="151"/>
      <c r="CO253" s="151"/>
      <c r="CP253" s="151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  <c r="EN253" s="151"/>
      <c r="EO253" s="151"/>
      <c r="EP253" s="151"/>
      <c r="EQ253" s="151"/>
      <c r="ER253" s="151"/>
      <c r="ES253" s="151"/>
      <c r="ET253" s="151"/>
      <c r="EU253" s="151"/>
      <c r="EV253" s="151"/>
      <c r="EW253" s="151"/>
      <c r="EX253" s="151"/>
      <c r="EY253" s="151"/>
      <c r="EZ253" s="151"/>
      <c r="FA253" s="151"/>
      <c r="FB253" s="151"/>
      <c r="FC253" s="151"/>
      <c r="FD253" s="151"/>
      <c r="FE253" s="151"/>
      <c r="FF253" s="151"/>
      <c r="FG253" s="151"/>
      <c r="FH253" s="151"/>
      <c r="FI253" s="151"/>
      <c r="FJ253" s="151"/>
      <c r="FK253" s="151"/>
      <c r="FL253" s="151"/>
      <c r="FM253" s="151"/>
      <c r="FN253" s="151"/>
      <c r="FO253" s="151"/>
      <c r="FP253" s="151"/>
      <c r="FQ253" s="151"/>
      <c r="FR253" s="151"/>
      <c r="FS253" s="151"/>
      <c r="FT253" s="151"/>
      <c r="FU253" s="151"/>
      <c r="FV253" s="151"/>
      <c r="FW253" s="151"/>
      <c r="FX253" s="151"/>
      <c r="FY253" s="151"/>
      <c r="FZ253" s="151"/>
      <c r="GA253" s="151"/>
      <c r="GB253" s="151"/>
    </row>
    <row r="254" spans="1:184" x14ac:dyDescent="0.2">
      <c r="A254" s="154" t="str">
        <f t="shared" si="4"/>
        <v>5384</v>
      </c>
      <c r="B254" s="153" t="s">
        <v>4927</v>
      </c>
      <c r="C254" s="160">
        <v>59</v>
      </c>
      <c r="D254" s="161">
        <v>32.099998474121094</v>
      </c>
      <c r="E254" s="162">
        <v>0.49</v>
      </c>
      <c r="F254" s="160">
        <v>52</v>
      </c>
      <c r="G254" s="160">
        <v>7</v>
      </c>
      <c r="H254" s="163" t="s">
        <v>2019</v>
      </c>
      <c r="I254" s="163" t="s">
        <v>2020</v>
      </c>
      <c r="J254" s="161">
        <v>3.4000000953674316</v>
      </c>
      <c r="K254" s="162">
        <v>0.42</v>
      </c>
      <c r="L254" s="160">
        <v>54</v>
      </c>
      <c r="M254" s="160">
        <v>5</v>
      </c>
      <c r="N254" s="163" t="s">
        <v>2359</v>
      </c>
      <c r="O254" s="163" t="s">
        <v>2360</v>
      </c>
      <c r="P254" s="161">
        <v>8.6000003814697266</v>
      </c>
      <c r="Q254" s="162">
        <v>0.45</v>
      </c>
      <c r="R254" s="160">
        <v>53</v>
      </c>
      <c r="S254" s="160">
        <v>6</v>
      </c>
      <c r="T254" s="163" t="s">
        <v>4490</v>
      </c>
      <c r="U254" s="163" t="s">
        <v>4491</v>
      </c>
      <c r="V254" s="161">
        <v>12.699999809265137</v>
      </c>
      <c r="W254" s="162">
        <v>0.53</v>
      </c>
      <c r="X254" s="160">
        <v>49</v>
      </c>
      <c r="Y254" s="160">
        <v>10</v>
      </c>
      <c r="Z254" s="163" t="s">
        <v>4703</v>
      </c>
      <c r="AA254" s="163" t="s">
        <v>4704</v>
      </c>
      <c r="AB254" s="161">
        <v>7.4000000953674316</v>
      </c>
      <c r="AC254" s="162">
        <v>0.49</v>
      </c>
      <c r="AD254" s="160">
        <v>50</v>
      </c>
      <c r="AE254" s="160">
        <v>9</v>
      </c>
      <c r="AF254" s="163" t="s">
        <v>2436</v>
      </c>
      <c r="AG254" s="163" t="s">
        <v>2437</v>
      </c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1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  <c r="EN254" s="151"/>
      <c r="EO254" s="151"/>
      <c r="EP254" s="151"/>
      <c r="EQ254" s="151"/>
      <c r="ER254" s="151"/>
      <c r="ES254" s="151"/>
      <c r="ET254" s="151"/>
      <c r="EU254" s="151"/>
      <c r="EV254" s="151"/>
      <c r="EW254" s="151"/>
      <c r="EX254" s="151"/>
      <c r="EY254" s="151"/>
      <c r="EZ254" s="151"/>
      <c r="FA254" s="151"/>
      <c r="FB254" s="151"/>
      <c r="FC254" s="151"/>
      <c r="FD254" s="151"/>
      <c r="FE254" s="151"/>
      <c r="FF254" s="151"/>
      <c r="FG254" s="151"/>
      <c r="FH254" s="151"/>
      <c r="FI254" s="151"/>
      <c r="FJ254" s="151"/>
      <c r="FK254" s="151"/>
      <c r="FL254" s="151"/>
      <c r="FM254" s="151"/>
      <c r="FN254" s="151"/>
      <c r="FO254" s="151"/>
      <c r="FP254" s="151"/>
      <c r="FQ254" s="151"/>
      <c r="FR254" s="151"/>
      <c r="FS254" s="151"/>
      <c r="FT254" s="151"/>
      <c r="FU254" s="151"/>
      <c r="FV254" s="151"/>
      <c r="FW254" s="151"/>
      <c r="FX254" s="151"/>
      <c r="FY254" s="151"/>
      <c r="FZ254" s="151"/>
      <c r="GA254" s="151"/>
      <c r="GB254" s="151"/>
    </row>
    <row r="255" spans="1:184" x14ac:dyDescent="0.2">
      <c r="A255" s="154" t="str">
        <f t="shared" si="4"/>
        <v>5401</v>
      </c>
      <c r="B255" s="164" t="s">
        <v>2845</v>
      </c>
      <c r="C255" s="165">
        <v>192</v>
      </c>
      <c r="D255" s="166">
        <v>39.599998474121094</v>
      </c>
      <c r="E255" s="167">
        <v>0.6</v>
      </c>
      <c r="F255" s="165">
        <v>146</v>
      </c>
      <c r="G255" s="165">
        <v>46</v>
      </c>
      <c r="H255" s="168" t="s">
        <v>3749</v>
      </c>
      <c r="I255" s="168" t="s">
        <v>3750</v>
      </c>
      <c r="J255" s="166">
        <v>3.9000000953674316</v>
      </c>
      <c r="K255" s="167">
        <v>0.49</v>
      </c>
      <c r="L255" s="165">
        <v>158</v>
      </c>
      <c r="M255" s="165">
        <v>34</v>
      </c>
      <c r="N255" s="168" t="s">
        <v>3747</v>
      </c>
      <c r="O255" s="168" t="s">
        <v>3748</v>
      </c>
      <c r="P255" s="166">
        <v>10.5</v>
      </c>
      <c r="Q255" s="167">
        <v>0.55000000000000004</v>
      </c>
      <c r="R255" s="165">
        <v>165</v>
      </c>
      <c r="S255" s="165">
        <v>27</v>
      </c>
      <c r="T255" s="168" t="s">
        <v>4921</v>
      </c>
      <c r="U255" s="168" t="s">
        <v>4922</v>
      </c>
      <c r="V255" s="166">
        <v>15.699999809265137</v>
      </c>
      <c r="W255" s="167">
        <v>0.66</v>
      </c>
      <c r="X255" s="165">
        <v>108</v>
      </c>
      <c r="Y255" s="165">
        <v>84</v>
      </c>
      <c r="Z255" s="168" t="s">
        <v>4811</v>
      </c>
      <c r="AA255" s="168" t="s">
        <v>4812</v>
      </c>
      <c r="AB255" s="166">
        <v>9.5</v>
      </c>
      <c r="AC255" s="167">
        <v>0.64</v>
      </c>
      <c r="AD255" s="165">
        <v>119</v>
      </c>
      <c r="AE255" s="165">
        <v>73</v>
      </c>
      <c r="AF255" s="168" t="s">
        <v>4928</v>
      </c>
      <c r="AG255" s="168" t="s">
        <v>4929</v>
      </c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51"/>
      <c r="BX255" s="151"/>
      <c r="BY255" s="151"/>
      <c r="BZ255" s="151"/>
      <c r="CA255" s="151"/>
      <c r="CB255" s="151"/>
      <c r="CC255" s="151"/>
      <c r="CD255" s="151"/>
      <c r="CE255" s="151"/>
      <c r="CF255" s="151"/>
      <c r="CG255" s="151"/>
      <c r="CH255" s="151"/>
      <c r="CI255" s="151"/>
      <c r="CJ255" s="151"/>
      <c r="CK255" s="151"/>
      <c r="CL255" s="151"/>
      <c r="CM255" s="151"/>
      <c r="CN255" s="151"/>
      <c r="CO255" s="151"/>
      <c r="CP255" s="151"/>
      <c r="CQ255" s="151"/>
      <c r="CR255" s="151"/>
      <c r="CS255" s="151"/>
      <c r="CT255" s="151"/>
      <c r="CU255" s="151"/>
      <c r="CV255" s="151"/>
      <c r="CW255" s="151"/>
      <c r="CX255" s="151"/>
      <c r="CY255" s="151"/>
      <c r="CZ255" s="151"/>
      <c r="DA255" s="151"/>
      <c r="DB255" s="151"/>
      <c r="DC255" s="151"/>
      <c r="DD255" s="151"/>
      <c r="DE255" s="151"/>
      <c r="DF255" s="151"/>
      <c r="DG255" s="151"/>
      <c r="DH255" s="151"/>
      <c r="DI255" s="151"/>
      <c r="DJ255" s="151"/>
      <c r="DK255" s="151"/>
      <c r="DL255" s="151"/>
      <c r="DM255" s="151"/>
      <c r="DN255" s="151"/>
      <c r="DO255" s="151"/>
      <c r="DP255" s="151"/>
      <c r="DQ255" s="151"/>
      <c r="DR255" s="151"/>
      <c r="DS255" s="151"/>
      <c r="DT255" s="151"/>
      <c r="DU255" s="151"/>
      <c r="DV255" s="151"/>
      <c r="DW255" s="151"/>
      <c r="DX255" s="151"/>
      <c r="DY255" s="151"/>
      <c r="DZ255" s="151"/>
      <c r="EA255" s="151"/>
      <c r="EB255" s="151"/>
      <c r="EC255" s="151"/>
      <c r="ED255" s="151"/>
      <c r="EE255" s="151"/>
      <c r="EF255" s="151"/>
      <c r="EG255" s="151"/>
      <c r="EH255" s="151"/>
      <c r="EI255" s="151"/>
      <c r="EJ255" s="151"/>
      <c r="EK255" s="151"/>
      <c r="EL255" s="151"/>
      <c r="EM255" s="151"/>
      <c r="EN255" s="151"/>
      <c r="EO255" s="151"/>
      <c r="EP255" s="151"/>
      <c r="EQ255" s="151"/>
      <c r="ER255" s="151"/>
      <c r="ES255" s="151"/>
      <c r="ET255" s="151"/>
      <c r="EU255" s="151"/>
      <c r="EV255" s="151"/>
      <c r="EW255" s="151"/>
      <c r="EX255" s="151"/>
      <c r="EY255" s="151"/>
      <c r="EZ255" s="151"/>
      <c r="FA255" s="151"/>
      <c r="FB255" s="151"/>
      <c r="FC255" s="151"/>
      <c r="FD255" s="151"/>
      <c r="FE255" s="151"/>
      <c r="FF255" s="151"/>
      <c r="FG255" s="151"/>
      <c r="FH255" s="151"/>
      <c r="FI255" s="151"/>
      <c r="FJ255" s="151"/>
      <c r="FK255" s="151"/>
      <c r="FL255" s="151"/>
      <c r="FM255" s="151"/>
      <c r="FN255" s="151"/>
      <c r="FO255" s="151"/>
      <c r="FP255" s="151"/>
      <c r="FQ255" s="151"/>
      <c r="FR255" s="151"/>
      <c r="FS255" s="151"/>
      <c r="FT255" s="151"/>
      <c r="FU255" s="151"/>
      <c r="FV255" s="151"/>
      <c r="FW255" s="151"/>
      <c r="FX255" s="151"/>
      <c r="FY255" s="151"/>
      <c r="FZ255" s="151"/>
      <c r="GA255" s="151"/>
      <c r="GB255" s="151"/>
    </row>
    <row r="256" spans="1:184" x14ac:dyDescent="0.2">
      <c r="A256" s="154" t="str">
        <f t="shared" si="4"/>
        <v>5421</v>
      </c>
      <c r="B256" s="153" t="s">
        <v>2856</v>
      </c>
      <c r="C256" s="160">
        <v>95</v>
      </c>
      <c r="D256" s="161">
        <v>35.200000762939453</v>
      </c>
      <c r="E256" s="162">
        <v>0.53</v>
      </c>
      <c r="F256" s="160">
        <v>80</v>
      </c>
      <c r="G256" s="160">
        <v>15</v>
      </c>
      <c r="H256" s="163" t="s">
        <v>2521</v>
      </c>
      <c r="I256" s="163" t="s">
        <v>2522</v>
      </c>
      <c r="J256" s="161">
        <v>3.4000000953674316</v>
      </c>
      <c r="K256" s="162">
        <v>0.43</v>
      </c>
      <c r="L256" s="160">
        <v>87</v>
      </c>
      <c r="M256" s="160">
        <v>8</v>
      </c>
      <c r="N256" s="163" t="s">
        <v>4393</v>
      </c>
      <c r="O256" s="163" t="s">
        <v>4394</v>
      </c>
      <c r="P256" s="161">
        <v>9.1999998092651367</v>
      </c>
      <c r="Q256" s="162">
        <v>0.48</v>
      </c>
      <c r="R256" s="160">
        <v>88</v>
      </c>
      <c r="S256" s="160">
        <v>7</v>
      </c>
      <c r="T256" s="163" t="s">
        <v>3818</v>
      </c>
      <c r="U256" s="163" t="s">
        <v>3819</v>
      </c>
      <c r="V256" s="161">
        <v>14.5</v>
      </c>
      <c r="W256" s="162">
        <v>0.61</v>
      </c>
      <c r="X256" s="160">
        <v>60</v>
      </c>
      <c r="Y256" s="160">
        <v>35</v>
      </c>
      <c r="Z256" s="163" t="s">
        <v>4930</v>
      </c>
      <c r="AA256" s="163" t="s">
        <v>4931</v>
      </c>
      <c r="AB256" s="161">
        <v>8.1000003814697266</v>
      </c>
      <c r="AC256" s="162">
        <v>0.54</v>
      </c>
      <c r="AD256" s="160">
        <v>77</v>
      </c>
      <c r="AE256" s="160">
        <v>18</v>
      </c>
      <c r="AF256" s="163" t="s">
        <v>2793</v>
      </c>
      <c r="AG256" s="163" t="s">
        <v>2794</v>
      </c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51"/>
      <c r="BX256" s="151"/>
      <c r="BY256" s="151"/>
      <c r="BZ256" s="151"/>
      <c r="CA256" s="151"/>
      <c r="CB256" s="151"/>
      <c r="CC256" s="151"/>
      <c r="CD256" s="151"/>
      <c r="CE256" s="151"/>
      <c r="CF256" s="151"/>
      <c r="CG256" s="151"/>
      <c r="CH256" s="151"/>
      <c r="CI256" s="151"/>
      <c r="CJ256" s="151"/>
      <c r="CK256" s="151"/>
      <c r="CL256" s="151"/>
      <c r="CM256" s="151"/>
      <c r="CN256" s="151"/>
      <c r="CO256" s="151"/>
      <c r="CP256" s="151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51"/>
      <c r="EN256" s="151"/>
      <c r="EO256" s="151"/>
      <c r="EP256" s="151"/>
      <c r="EQ256" s="151"/>
      <c r="ER256" s="151"/>
      <c r="ES256" s="151"/>
      <c r="ET256" s="151"/>
      <c r="EU256" s="151"/>
      <c r="EV256" s="151"/>
      <c r="EW256" s="151"/>
      <c r="EX256" s="151"/>
      <c r="EY256" s="151"/>
      <c r="EZ256" s="151"/>
      <c r="FA256" s="151"/>
      <c r="FB256" s="151"/>
      <c r="FC256" s="151"/>
      <c r="FD256" s="151"/>
      <c r="FE256" s="151"/>
      <c r="FF256" s="151"/>
      <c r="FG256" s="151"/>
      <c r="FH256" s="151"/>
      <c r="FI256" s="151"/>
      <c r="FJ256" s="151"/>
      <c r="FK256" s="151"/>
      <c r="FL256" s="151"/>
      <c r="FM256" s="151"/>
      <c r="FN256" s="151"/>
      <c r="FO256" s="151"/>
      <c r="FP256" s="151"/>
      <c r="FQ256" s="151"/>
      <c r="FR256" s="151"/>
      <c r="FS256" s="151"/>
      <c r="FT256" s="151"/>
      <c r="FU256" s="151"/>
      <c r="FV256" s="151"/>
      <c r="FW256" s="151"/>
      <c r="FX256" s="151"/>
      <c r="FY256" s="151"/>
      <c r="FZ256" s="151"/>
      <c r="GA256" s="151"/>
      <c r="GB256" s="151"/>
    </row>
    <row r="257" spans="1:185" x14ac:dyDescent="0.2">
      <c r="A257" s="154" t="str">
        <f t="shared" si="4"/>
        <v>5431</v>
      </c>
      <c r="B257" s="164" t="s">
        <v>2861</v>
      </c>
      <c r="C257" s="165">
        <v>133</v>
      </c>
      <c r="D257" s="166">
        <v>27.799999237060547</v>
      </c>
      <c r="E257" s="167">
        <v>0.42</v>
      </c>
      <c r="F257" s="165">
        <v>129</v>
      </c>
      <c r="G257" s="165">
        <v>4</v>
      </c>
      <c r="H257" s="168" t="s">
        <v>2549</v>
      </c>
      <c r="I257" s="168" t="s">
        <v>2550</v>
      </c>
      <c r="J257" s="166">
        <v>2.7999999523162842</v>
      </c>
      <c r="K257" s="167">
        <v>0.35</v>
      </c>
      <c r="L257" s="165">
        <v>127</v>
      </c>
      <c r="M257" s="165">
        <v>6</v>
      </c>
      <c r="N257" s="168" t="s">
        <v>3077</v>
      </c>
      <c r="O257" s="168" t="s">
        <v>3078</v>
      </c>
      <c r="P257" s="166">
        <v>7.6999998092651367</v>
      </c>
      <c r="Q257" s="167">
        <v>0.41</v>
      </c>
      <c r="R257" s="165">
        <v>131</v>
      </c>
      <c r="S257" s="165">
        <v>2</v>
      </c>
      <c r="T257" s="168" t="s">
        <v>3319</v>
      </c>
      <c r="U257" s="168" t="s">
        <v>3320</v>
      </c>
      <c r="V257" s="166">
        <v>10.899999618530273</v>
      </c>
      <c r="W257" s="167">
        <v>0.46</v>
      </c>
      <c r="X257" s="165">
        <v>122</v>
      </c>
      <c r="Y257" s="165">
        <v>11</v>
      </c>
      <c r="Z257" s="168" t="s">
        <v>2813</v>
      </c>
      <c r="AA257" s="168" t="s">
        <v>2814</v>
      </c>
      <c r="AB257" s="166">
        <v>6.4000000953674316</v>
      </c>
      <c r="AC257" s="167">
        <v>0.43</v>
      </c>
      <c r="AD257" s="165">
        <v>127</v>
      </c>
      <c r="AE257" s="165">
        <v>6</v>
      </c>
      <c r="AF257" s="168" t="s">
        <v>3077</v>
      </c>
      <c r="AG257" s="168" t="s">
        <v>3078</v>
      </c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  <c r="CB257" s="151"/>
      <c r="CC257" s="151"/>
      <c r="CD257" s="151"/>
      <c r="CE257" s="151"/>
      <c r="CF257" s="151"/>
      <c r="CG257" s="151"/>
      <c r="CH257" s="151"/>
      <c r="CI257" s="151"/>
      <c r="CJ257" s="151"/>
      <c r="CK257" s="151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  <c r="EN257" s="151"/>
      <c r="EO257" s="151"/>
      <c r="EP257" s="151"/>
      <c r="EQ257" s="151"/>
      <c r="ER257" s="151"/>
      <c r="ES257" s="151"/>
      <c r="ET257" s="151"/>
      <c r="EU257" s="151"/>
      <c r="EV257" s="151"/>
      <c r="EW257" s="151"/>
      <c r="EX257" s="151"/>
      <c r="EY257" s="151"/>
      <c r="EZ257" s="151"/>
      <c r="FA257" s="151"/>
      <c r="FB257" s="151"/>
      <c r="FC257" s="151"/>
      <c r="FD257" s="151"/>
      <c r="FE257" s="151"/>
      <c r="FF257" s="151"/>
      <c r="FG257" s="151"/>
      <c r="FH257" s="151"/>
      <c r="FI257" s="151"/>
      <c r="FJ257" s="151"/>
      <c r="FK257" s="151"/>
      <c r="FL257" s="151"/>
      <c r="FM257" s="151"/>
      <c r="FN257" s="151"/>
      <c r="FO257" s="151"/>
      <c r="FP257" s="151"/>
      <c r="FQ257" s="151"/>
      <c r="FR257" s="151"/>
      <c r="FS257" s="151"/>
      <c r="FT257" s="151"/>
      <c r="FU257" s="151"/>
      <c r="FV257" s="151"/>
      <c r="FW257" s="151"/>
      <c r="FX257" s="151"/>
      <c r="FY257" s="151"/>
      <c r="FZ257" s="151"/>
      <c r="GA257" s="151"/>
      <c r="GB257" s="151"/>
    </row>
    <row r="258" spans="1:185" x14ac:dyDescent="0.2">
      <c r="A258" s="154" t="str">
        <f t="shared" si="4"/>
        <v>5441</v>
      </c>
      <c r="B258" s="153" t="s">
        <v>2872</v>
      </c>
      <c r="C258" s="160">
        <v>107</v>
      </c>
      <c r="D258" s="161">
        <v>27</v>
      </c>
      <c r="E258" s="162">
        <v>0.41</v>
      </c>
      <c r="F258" s="160">
        <v>102</v>
      </c>
      <c r="G258" s="160">
        <v>5</v>
      </c>
      <c r="H258" s="163" t="s">
        <v>1735</v>
      </c>
      <c r="I258" s="163" t="s">
        <v>1736</v>
      </c>
      <c r="J258" s="161">
        <v>2.5</v>
      </c>
      <c r="K258" s="162">
        <v>0.32</v>
      </c>
      <c r="L258" s="160">
        <v>100</v>
      </c>
      <c r="M258" s="160">
        <v>7</v>
      </c>
      <c r="N258" s="163" t="s">
        <v>4046</v>
      </c>
      <c r="O258" s="163" t="s">
        <v>4047</v>
      </c>
      <c r="P258" s="161">
        <v>7.5999999046325684</v>
      </c>
      <c r="Q258" s="162">
        <v>0.4</v>
      </c>
      <c r="R258" s="160">
        <v>102</v>
      </c>
      <c r="S258" s="160">
        <v>5</v>
      </c>
      <c r="T258" s="163" t="s">
        <v>1735</v>
      </c>
      <c r="U258" s="163" t="s">
        <v>1736</v>
      </c>
      <c r="V258" s="161">
        <v>10.899999618530273</v>
      </c>
      <c r="W258" s="162">
        <v>0.46</v>
      </c>
      <c r="X258" s="160">
        <v>96</v>
      </c>
      <c r="Y258" s="160">
        <v>11</v>
      </c>
      <c r="Z258" s="163" t="s">
        <v>4064</v>
      </c>
      <c r="AA258" s="163" t="s">
        <v>4065</v>
      </c>
      <c r="AB258" s="161">
        <v>6</v>
      </c>
      <c r="AC258" s="162">
        <v>0.4</v>
      </c>
      <c r="AD258" s="160">
        <v>102</v>
      </c>
      <c r="AE258" s="160">
        <v>5</v>
      </c>
      <c r="AF258" s="163" t="s">
        <v>1735</v>
      </c>
      <c r="AG258" s="163" t="s">
        <v>1736</v>
      </c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51"/>
      <c r="BX258" s="151"/>
      <c r="BY258" s="151"/>
      <c r="BZ258" s="151"/>
      <c r="CA258" s="151"/>
      <c r="CB258" s="151"/>
      <c r="CC258" s="151"/>
      <c r="CD258" s="151"/>
      <c r="CE258" s="151"/>
      <c r="CF258" s="151"/>
      <c r="CG258" s="151"/>
      <c r="CH258" s="151"/>
      <c r="CI258" s="151"/>
      <c r="CJ258" s="151"/>
      <c r="CK258" s="151"/>
      <c r="CL258" s="151"/>
      <c r="CM258" s="151"/>
      <c r="CN258" s="151"/>
      <c r="CO258" s="151"/>
      <c r="CP258" s="151"/>
      <c r="CQ258" s="151"/>
      <c r="CR258" s="151"/>
      <c r="CS258" s="151"/>
      <c r="CT258" s="151"/>
      <c r="CU258" s="151"/>
      <c r="CV258" s="151"/>
      <c r="CW258" s="151"/>
      <c r="CX258" s="151"/>
      <c r="CY258" s="151"/>
      <c r="CZ258" s="151"/>
      <c r="DA258" s="151"/>
      <c r="DB258" s="151"/>
      <c r="DC258" s="151"/>
      <c r="DD258" s="151"/>
      <c r="DE258" s="151"/>
      <c r="DF258" s="151"/>
      <c r="DG258" s="151"/>
      <c r="DH258" s="151"/>
      <c r="DI258" s="151"/>
      <c r="DJ258" s="151"/>
      <c r="DK258" s="151"/>
      <c r="DL258" s="151"/>
      <c r="DM258" s="151"/>
      <c r="DN258" s="151"/>
      <c r="DO258" s="151"/>
      <c r="DP258" s="151"/>
      <c r="DQ258" s="151"/>
      <c r="DR258" s="151"/>
      <c r="DS258" s="151"/>
      <c r="DT258" s="151"/>
      <c r="DU258" s="151"/>
      <c r="DV258" s="151"/>
      <c r="DW258" s="151"/>
      <c r="DX258" s="151"/>
      <c r="DY258" s="151"/>
      <c r="DZ258" s="151"/>
      <c r="EA258" s="151"/>
      <c r="EB258" s="151"/>
      <c r="EC258" s="151"/>
      <c r="ED258" s="151"/>
      <c r="EE258" s="151"/>
      <c r="EF258" s="151"/>
      <c r="EG258" s="151"/>
      <c r="EH258" s="151"/>
      <c r="EI258" s="151"/>
      <c r="EJ258" s="151"/>
      <c r="EK258" s="151"/>
      <c r="EL258" s="151"/>
      <c r="EM258" s="151"/>
      <c r="EN258" s="151"/>
      <c r="EO258" s="151"/>
      <c r="EP258" s="151"/>
      <c r="EQ258" s="151"/>
      <c r="ER258" s="151"/>
      <c r="ES258" s="151"/>
      <c r="ET258" s="151"/>
      <c r="EU258" s="151"/>
      <c r="EV258" s="151"/>
      <c r="EW258" s="151"/>
      <c r="EX258" s="151"/>
      <c r="EY258" s="151"/>
      <c r="EZ258" s="151"/>
      <c r="FA258" s="151"/>
      <c r="FB258" s="151"/>
      <c r="FC258" s="151"/>
      <c r="FD258" s="151"/>
      <c r="FE258" s="151"/>
      <c r="FF258" s="151"/>
      <c r="FG258" s="151"/>
      <c r="FH258" s="151"/>
      <c r="FI258" s="151"/>
      <c r="FJ258" s="151"/>
      <c r="FK258" s="151"/>
      <c r="FL258" s="151"/>
      <c r="FM258" s="151"/>
      <c r="FN258" s="151"/>
      <c r="FO258" s="151"/>
      <c r="FP258" s="151"/>
      <c r="FQ258" s="151"/>
      <c r="FR258" s="151"/>
      <c r="FS258" s="151"/>
      <c r="FT258" s="151"/>
      <c r="FU258" s="151"/>
      <c r="FV258" s="151"/>
      <c r="FW258" s="151"/>
      <c r="FX258" s="151"/>
      <c r="FY258" s="151"/>
      <c r="FZ258" s="151"/>
      <c r="GA258" s="151"/>
      <c r="GB258" s="151"/>
    </row>
    <row r="259" spans="1:185" x14ac:dyDescent="0.2">
      <c r="A259" s="154" t="str">
        <f t="shared" si="4"/>
        <v>5481</v>
      </c>
      <c r="B259" s="164" t="s">
        <v>2879</v>
      </c>
      <c r="C259" s="165">
        <v>94</v>
      </c>
      <c r="D259" s="166">
        <v>30</v>
      </c>
      <c r="E259" s="167">
        <v>0.45</v>
      </c>
      <c r="F259" s="165">
        <v>86</v>
      </c>
      <c r="G259" s="165">
        <v>8</v>
      </c>
      <c r="H259" s="168" t="s">
        <v>2698</v>
      </c>
      <c r="I259" s="168" t="s">
        <v>2699</v>
      </c>
      <c r="J259" s="166">
        <v>2.7999999523162842</v>
      </c>
      <c r="K259" s="167">
        <v>0.35</v>
      </c>
      <c r="L259" s="165">
        <v>88</v>
      </c>
      <c r="M259" s="165">
        <v>6</v>
      </c>
      <c r="N259" s="168" t="s">
        <v>2495</v>
      </c>
      <c r="O259" s="168" t="s">
        <v>2496</v>
      </c>
      <c r="P259" s="166">
        <v>8</v>
      </c>
      <c r="Q259" s="167">
        <v>0.42</v>
      </c>
      <c r="R259" s="165">
        <v>91</v>
      </c>
      <c r="S259" s="165">
        <v>3</v>
      </c>
      <c r="T259" s="168" t="s">
        <v>2339</v>
      </c>
      <c r="U259" s="168" t="s">
        <v>2340</v>
      </c>
      <c r="V259" s="166">
        <v>12.5</v>
      </c>
      <c r="W259" s="167">
        <v>0.52</v>
      </c>
      <c r="X259" s="165">
        <v>72</v>
      </c>
      <c r="Y259" s="165">
        <v>22</v>
      </c>
      <c r="Z259" s="168" t="s">
        <v>4665</v>
      </c>
      <c r="AA259" s="168" t="s">
        <v>4666</v>
      </c>
      <c r="AB259" s="166">
        <v>6.8000001907348633</v>
      </c>
      <c r="AC259" s="167">
        <v>0.45</v>
      </c>
      <c r="AD259" s="165">
        <v>83</v>
      </c>
      <c r="AE259" s="165">
        <v>11</v>
      </c>
      <c r="AF259" s="168" t="s">
        <v>2267</v>
      </c>
      <c r="AG259" s="168" t="s">
        <v>2268</v>
      </c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51"/>
      <c r="BX259" s="151"/>
      <c r="BY259" s="151"/>
      <c r="BZ259" s="151"/>
      <c r="CA259" s="151"/>
      <c r="CB259" s="151"/>
      <c r="CC259" s="151"/>
      <c r="CD259" s="151"/>
      <c r="CE259" s="151"/>
      <c r="CF259" s="151"/>
      <c r="CG259" s="151"/>
      <c r="CH259" s="151"/>
      <c r="CI259" s="151"/>
      <c r="CJ259" s="151"/>
      <c r="CK259" s="151"/>
      <c r="CL259" s="151"/>
      <c r="CM259" s="151"/>
      <c r="CN259" s="151"/>
      <c r="CO259" s="151"/>
      <c r="CP259" s="151"/>
      <c r="CQ259" s="151"/>
      <c r="CR259" s="151"/>
      <c r="CS259" s="151"/>
      <c r="CT259" s="151"/>
      <c r="CU259" s="151"/>
      <c r="CV259" s="151"/>
      <c r="CW259" s="151"/>
      <c r="CX259" s="151"/>
      <c r="CY259" s="151"/>
      <c r="CZ259" s="151"/>
      <c r="DA259" s="151"/>
      <c r="DB259" s="151"/>
      <c r="DC259" s="151"/>
      <c r="DD259" s="151"/>
      <c r="DE259" s="151"/>
      <c r="DF259" s="151"/>
      <c r="DG259" s="151"/>
      <c r="DH259" s="151"/>
      <c r="DI259" s="151"/>
      <c r="DJ259" s="151"/>
      <c r="DK259" s="151"/>
      <c r="DL259" s="151"/>
      <c r="DM259" s="151"/>
      <c r="DN259" s="151"/>
      <c r="DO259" s="151"/>
      <c r="DP259" s="151"/>
      <c r="DQ259" s="151"/>
      <c r="DR259" s="151"/>
      <c r="DS259" s="151"/>
      <c r="DT259" s="151"/>
      <c r="DU259" s="151"/>
      <c r="DV259" s="151"/>
      <c r="DW259" s="151"/>
      <c r="DX259" s="151"/>
      <c r="DY259" s="151"/>
      <c r="DZ259" s="151"/>
      <c r="EA259" s="151"/>
      <c r="EB259" s="151"/>
      <c r="EC259" s="151"/>
      <c r="ED259" s="151"/>
      <c r="EE259" s="151"/>
      <c r="EF259" s="151"/>
      <c r="EG259" s="151"/>
      <c r="EH259" s="151"/>
      <c r="EI259" s="151"/>
      <c r="EJ259" s="151"/>
      <c r="EK259" s="151"/>
      <c r="EL259" s="151"/>
      <c r="EM259" s="151"/>
      <c r="EN259" s="151"/>
      <c r="EO259" s="151"/>
      <c r="EP259" s="151"/>
      <c r="EQ259" s="151"/>
      <c r="ER259" s="151"/>
      <c r="ES259" s="151"/>
      <c r="ET259" s="151"/>
      <c r="EU259" s="151"/>
      <c r="EV259" s="151"/>
      <c r="EW259" s="151"/>
      <c r="EX259" s="151"/>
      <c r="EY259" s="151"/>
      <c r="EZ259" s="151"/>
      <c r="FA259" s="151"/>
      <c r="FB259" s="151"/>
      <c r="FC259" s="151"/>
      <c r="FD259" s="151"/>
      <c r="FE259" s="151"/>
      <c r="FF259" s="151"/>
      <c r="FG259" s="151"/>
      <c r="FH259" s="151"/>
      <c r="FI259" s="151"/>
      <c r="FJ259" s="151"/>
      <c r="FK259" s="151"/>
      <c r="FL259" s="151"/>
      <c r="FM259" s="151"/>
      <c r="FN259" s="151"/>
      <c r="FO259" s="151"/>
      <c r="FP259" s="151"/>
      <c r="FQ259" s="151"/>
      <c r="FR259" s="151"/>
      <c r="FS259" s="151"/>
      <c r="FT259" s="151"/>
      <c r="FU259" s="151"/>
      <c r="FV259" s="151"/>
      <c r="FW259" s="151"/>
      <c r="FX259" s="151"/>
      <c r="FY259" s="151"/>
      <c r="FZ259" s="151"/>
      <c r="GA259" s="151"/>
      <c r="GB259" s="151"/>
    </row>
    <row r="260" spans="1:185" x14ac:dyDescent="0.2">
      <c r="A260" s="154" t="str">
        <f t="shared" si="4"/>
        <v>5521</v>
      </c>
      <c r="B260" s="153" t="s">
        <v>2886</v>
      </c>
      <c r="C260" s="160">
        <v>57</v>
      </c>
      <c r="D260" s="161">
        <v>30.399999618530273</v>
      </c>
      <c r="E260" s="162">
        <v>0.46</v>
      </c>
      <c r="F260" s="160">
        <v>53</v>
      </c>
      <c r="G260" s="160">
        <v>4</v>
      </c>
      <c r="H260" s="163" t="s">
        <v>2458</v>
      </c>
      <c r="I260" s="163" t="s">
        <v>2459</v>
      </c>
      <c r="J260" s="161">
        <v>2.9000000953674316</v>
      </c>
      <c r="K260" s="162">
        <v>0.37</v>
      </c>
      <c r="L260" s="160">
        <v>52</v>
      </c>
      <c r="M260" s="160">
        <v>5</v>
      </c>
      <c r="N260" s="163" t="s">
        <v>2888</v>
      </c>
      <c r="O260" s="163" t="s">
        <v>2889</v>
      </c>
      <c r="P260" s="161">
        <v>8.3999996185302734</v>
      </c>
      <c r="Q260" s="162">
        <v>0.44</v>
      </c>
      <c r="R260" s="160">
        <v>54</v>
      </c>
      <c r="S260" s="160">
        <v>3</v>
      </c>
      <c r="T260" s="163" t="s">
        <v>2402</v>
      </c>
      <c r="U260" s="163" t="s">
        <v>2403</v>
      </c>
      <c r="V260" s="161">
        <v>11.899999618530273</v>
      </c>
      <c r="W260" s="162">
        <v>0.5</v>
      </c>
      <c r="X260" s="160">
        <v>48</v>
      </c>
      <c r="Y260" s="160">
        <v>9</v>
      </c>
      <c r="Z260" s="163" t="s">
        <v>2521</v>
      </c>
      <c r="AA260" s="163" t="s">
        <v>2522</v>
      </c>
      <c r="AB260" s="161">
        <v>7.1999998092651367</v>
      </c>
      <c r="AC260" s="162">
        <v>0.48</v>
      </c>
      <c r="AD260" s="160">
        <v>51</v>
      </c>
      <c r="AE260" s="160">
        <v>6</v>
      </c>
      <c r="AF260" s="163" t="s">
        <v>1791</v>
      </c>
      <c r="AG260" s="163" t="s">
        <v>1792</v>
      </c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51"/>
      <c r="BX260" s="151"/>
      <c r="BY260" s="151"/>
      <c r="BZ260" s="151"/>
      <c r="CA260" s="151"/>
      <c r="CB260" s="151"/>
      <c r="CC260" s="151"/>
      <c r="CD260" s="151"/>
      <c r="CE260" s="151"/>
      <c r="CF260" s="151"/>
      <c r="CG260" s="151"/>
      <c r="CH260" s="151"/>
      <c r="CI260" s="151"/>
      <c r="CJ260" s="151"/>
      <c r="CK260" s="151"/>
      <c r="CL260" s="151"/>
      <c r="CM260" s="151"/>
      <c r="CN260" s="151"/>
      <c r="CO260" s="151"/>
      <c r="CP260" s="151"/>
      <c r="CQ260" s="151"/>
      <c r="CR260" s="151"/>
      <c r="CS260" s="151"/>
      <c r="CT260" s="151"/>
      <c r="CU260" s="151"/>
      <c r="CV260" s="151"/>
      <c r="CW260" s="151"/>
      <c r="CX260" s="151"/>
      <c r="CY260" s="151"/>
      <c r="CZ260" s="151"/>
      <c r="DA260" s="151"/>
      <c r="DB260" s="151"/>
      <c r="DC260" s="151"/>
      <c r="DD260" s="151"/>
      <c r="DE260" s="151"/>
      <c r="DF260" s="151"/>
      <c r="DG260" s="151"/>
      <c r="DH260" s="151"/>
      <c r="DI260" s="151"/>
      <c r="DJ260" s="151"/>
      <c r="DK260" s="151"/>
      <c r="DL260" s="151"/>
      <c r="DM260" s="151"/>
      <c r="DN260" s="151"/>
      <c r="DO260" s="151"/>
      <c r="DP260" s="151"/>
      <c r="DQ260" s="151"/>
      <c r="DR260" s="151"/>
      <c r="DS260" s="151"/>
      <c r="DT260" s="151"/>
      <c r="DU260" s="151"/>
      <c r="DV260" s="151"/>
      <c r="DW260" s="151"/>
      <c r="DX260" s="151"/>
      <c r="DY260" s="151"/>
      <c r="DZ260" s="151"/>
      <c r="EA260" s="151"/>
      <c r="EB260" s="151"/>
      <c r="EC260" s="151"/>
      <c r="ED260" s="151"/>
      <c r="EE260" s="151"/>
      <c r="EF260" s="151"/>
      <c r="EG260" s="151"/>
      <c r="EH260" s="151"/>
      <c r="EI260" s="151"/>
      <c r="EJ260" s="151"/>
      <c r="EK260" s="151"/>
      <c r="EL260" s="151"/>
      <c r="EM260" s="151"/>
      <c r="EN260" s="151"/>
      <c r="EO260" s="151"/>
      <c r="EP260" s="151"/>
      <c r="EQ260" s="151"/>
      <c r="ER260" s="151"/>
      <c r="ES260" s="151"/>
      <c r="ET260" s="151"/>
      <c r="EU260" s="151"/>
      <c r="EV260" s="151"/>
      <c r="EW260" s="151"/>
      <c r="EX260" s="151"/>
      <c r="EY260" s="151"/>
      <c r="EZ260" s="151"/>
      <c r="FA260" s="151"/>
      <c r="FB260" s="151"/>
      <c r="FC260" s="151"/>
      <c r="FD260" s="151"/>
      <c r="FE260" s="151"/>
      <c r="FF260" s="151"/>
      <c r="FG260" s="151"/>
      <c r="FH260" s="151"/>
      <c r="FI260" s="151"/>
      <c r="FJ260" s="151"/>
      <c r="FK260" s="151"/>
      <c r="FL260" s="151"/>
      <c r="FM260" s="151"/>
      <c r="FN260" s="151"/>
      <c r="FO260" s="151"/>
      <c r="FP260" s="151"/>
      <c r="FQ260" s="151"/>
      <c r="FR260" s="151"/>
      <c r="FS260" s="151"/>
      <c r="FT260" s="151"/>
      <c r="FU260" s="151"/>
      <c r="FV260" s="151"/>
      <c r="FW260" s="151"/>
      <c r="FX260" s="151"/>
      <c r="FY260" s="151"/>
      <c r="FZ260" s="151"/>
      <c r="GA260" s="151"/>
      <c r="GB260" s="151"/>
    </row>
    <row r="261" spans="1:185" x14ac:dyDescent="0.2">
      <c r="A261" s="154" t="str">
        <f t="shared" si="4"/>
        <v>5561</v>
      </c>
      <c r="B261" s="164" t="s">
        <v>2887</v>
      </c>
      <c r="C261" s="165">
        <v>54</v>
      </c>
      <c r="D261" s="166">
        <v>29.600000381469727</v>
      </c>
      <c r="E261" s="167">
        <v>0.45</v>
      </c>
      <c r="F261" s="165">
        <v>51</v>
      </c>
      <c r="G261" s="165">
        <v>3</v>
      </c>
      <c r="H261" s="168" t="s">
        <v>1633</v>
      </c>
      <c r="I261" s="168" t="s">
        <v>1634</v>
      </c>
      <c r="J261" s="166">
        <v>2.7999999523162842</v>
      </c>
      <c r="K261" s="167">
        <v>0.36</v>
      </c>
      <c r="L261" s="165">
        <v>51</v>
      </c>
      <c r="M261" s="165">
        <v>3</v>
      </c>
      <c r="N261" s="168" t="s">
        <v>1633</v>
      </c>
      <c r="O261" s="168" t="s">
        <v>1634</v>
      </c>
      <c r="P261" s="166">
        <v>7.9000000953674316</v>
      </c>
      <c r="Q261" s="167">
        <v>0.42</v>
      </c>
      <c r="R261" s="165">
        <v>51</v>
      </c>
      <c r="S261" s="165">
        <v>3</v>
      </c>
      <c r="T261" s="168" t="s">
        <v>1633</v>
      </c>
      <c r="U261" s="168" t="s">
        <v>1634</v>
      </c>
      <c r="V261" s="166">
        <v>12.300000190734863</v>
      </c>
      <c r="W261" s="167">
        <v>0.51</v>
      </c>
      <c r="X261" s="165">
        <v>42</v>
      </c>
      <c r="Y261" s="165">
        <v>12</v>
      </c>
      <c r="Z261" s="168" t="s">
        <v>3878</v>
      </c>
      <c r="AA261" s="168" t="s">
        <v>3879</v>
      </c>
      <c r="AB261" s="166">
        <v>6.5999999046325684</v>
      </c>
      <c r="AC261" s="167">
        <v>0.44</v>
      </c>
      <c r="AD261" s="165">
        <v>49</v>
      </c>
      <c r="AE261" s="165">
        <v>5</v>
      </c>
      <c r="AF261" s="168" t="s">
        <v>1975</v>
      </c>
      <c r="AG261" s="168" t="s">
        <v>1976</v>
      </c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  <c r="FF261" s="151"/>
      <c r="FG261" s="151"/>
      <c r="FH261" s="151"/>
      <c r="FI261" s="151"/>
      <c r="FJ261" s="151"/>
      <c r="FK261" s="151"/>
      <c r="FL261" s="151"/>
      <c r="FM261" s="151"/>
      <c r="FN261" s="151"/>
      <c r="FO261" s="151"/>
      <c r="FP261" s="151"/>
      <c r="FQ261" s="151"/>
      <c r="FR261" s="151"/>
      <c r="FS261" s="151"/>
      <c r="FT261" s="151"/>
      <c r="FU261" s="151"/>
      <c r="FV261" s="151"/>
      <c r="FW261" s="151"/>
      <c r="FX261" s="151"/>
      <c r="FY261" s="151"/>
      <c r="FZ261" s="151"/>
      <c r="GA261" s="151"/>
      <c r="GB261" s="151"/>
    </row>
    <row r="262" spans="1:185" x14ac:dyDescent="0.2">
      <c r="A262" s="154" t="str">
        <f t="shared" si="4"/>
        <v>5601</v>
      </c>
      <c r="B262" s="153" t="s">
        <v>2892</v>
      </c>
      <c r="C262" s="160">
        <v>97</v>
      </c>
      <c r="D262" s="161">
        <v>33</v>
      </c>
      <c r="E262" s="162">
        <v>0.5</v>
      </c>
      <c r="F262" s="160">
        <v>89</v>
      </c>
      <c r="G262" s="160">
        <v>8</v>
      </c>
      <c r="H262" s="163" t="s">
        <v>2213</v>
      </c>
      <c r="I262" s="163" t="s">
        <v>2214</v>
      </c>
      <c r="J262" s="161">
        <v>2.9000000953674316</v>
      </c>
      <c r="K262" s="162">
        <v>0.36</v>
      </c>
      <c r="L262" s="160">
        <v>89</v>
      </c>
      <c r="M262" s="160">
        <v>8</v>
      </c>
      <c r="N262" s="163" t="s">
        <v>2213</v>
      </c>
      <c r="O262" s="163" t="s">
        <v>2214</v>
      </c>
      <c r="P262" s="161">
        <v>9.1000003814697266</v>
      </c>
      <c r="Q262" s="162">
        <v>0.48</v>
      </c>
      <c r="R262" s="160">
        <v>90</v>
      </c>
      <c r="S262" s="160">
        <v>7</v>
      </c>
      <c r="T262" s="163" t="s">
        <v>2669</v>
      </c>
      <c r="U262" s="163" t="s">
        <v>2670</v>
      </c>
      <c r="V262" s="161">
        <v>13.399999618530273</v>
      </c>
      <c r="W262" s="162">
        <v>0.56000000000000005</v>
      </c>
      <c r="X262" s="160">
        <v>70</v>
      </c>
      <c r="Y262" s="160">
        <v>27</v>
      </c>
      <c r="Z262" s="163" t="s">
        <v>3569</v>
      </c>
      <c r="AA262" s="163" t="s">
        <v>3570</v>
      </c>
      <c r="AB262" s="161">
        <v>7.6999998092651367</v>
      </c>
      <c r="AC262" s="162">
        <v>0.51</v>
      </c>
      <c r="AD262" s="160">
        <v>81</v>
      </c>
      <c r="AE262" s="160">
        <v>16</v>
      </c>
      <c r="AF262" s="163" t="s">
        <v>4932</v>
      </c>
      <c r="AG262" s="163" t="s">
        <v>4933</v>
      </c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1"/>
      <c r="BW262" s="151"/>
      <c r="BX262" s="151"/>
      <c r="BY262" s="151"/>
      <c r="BZ262" s="151"/>
      <c r="CA262" s="151"/>
      <c r="CB262" s="151"/>
      <c r="CC262" s="151"/>
      <c r="CD262" s="151"/>
      <c r="CE262" s="151"/>
      <c r="CF262" s="151"/>
      <c r="CG262" s="151"/>
      <c r="CH262" s="151"/>
      <c r="CI262" s="151"/>
      <c r="CJ262" s="151"/>
      <c r="CK262" s="151"/>
      <c r="CL262" s="151"/>
      <c r="CM262" s="151"/>
      <c r="CN262" s="151"/>
      <c r="CO262" s="151"/>
      <c r="CP262" s="151"/>
      <c r="CQ262" s="151"/>
      <c r="CR262" s="151"/>
      <c r="CS262" s="151"/>
      <c r="CT262" s="151"/>
      <c r="CU262" s="151"/>
      <c r="CV262" s="151"/>
      <c r="CW262" s="151"/>
      <c r="CX262" s="151"/>
      <c r="CY262" s="151"/>
      <c r="CZ262" s="151"/>
      <c r="DA262" s="151"/>
      <c r="DB262" s="151"/>
      <c r="DC262" s="151"/>
      <c r="DD262" s="151"/>
      <c r="DE262" s="151"/>
      <c r="DF262" s="151"/>
      <c r="DG262" s="151"/>
      <c r="DH262" s="151"/>
      <c r="DI262" s="151"/>
      <c r="DJ262" s="151"/>
      <c r="DK262" s="151"/>
      <c r="DL262" s="151"/>
      <c r="DM262" s="151"/>
      <c r="DN262" s="151"/>
      <c r="DO262" s="151"/>
      <c r="DP262" s="151"/>
      <c r="DQ262" s="151"/>
      <c r="DR262" s="151"/>
      <c r="DS262" s="151"/>
      <c r="DT262" s="151"/>
      <c r="DU262" s="151"/>
      <c r="DV262" s="151"/>
      <c r="DW262" s="151"/>
      <c r="DX262" s="151"/>
      <c r="DY262" s="151"/>
      <c r="DZ262" s="151"/>
      <c r="EA262" s="151"/>
      <c r="EB262" s="151"/>
      <c r="EC262" s="151"/>
      <c r="ED262" s="151"/>
      <c r="EE262" s="151"/>
      <c r="EF262" s="151"/>
      <c r="EG262" s="151"/>
      <c r="EH262" s="151"/>
      <c r="EI262" s="151"/>
      <c r="EJ262" s="151"/>
      <c r="EK262" s="151"/>
      <c r="EL262" s="151"/>
      <c r="EM262" s="151"/>
      <c r="EN262" s="151"/>
      <c r="EO262" s="151"/>
      <c r="EP262" s="151"/>
      <c r="EQ262" s="151"/>
      <c r="ER262" s="151"/>
      <c r="ES262" s="151"/>
      <c r="ET262" s="151"/>
      <c r="EU262" s="151"/>
      <c r="EV262" s="151"/>
      <c r="EW262" s="151"/>
      <c r="EX262" s="151"/>
      <c r="EY262" s="151"/>
      <c r="EZ262" s="151"/>
      <c r="FA262" s="151"/>
      <c r="FB262" s="151"/>
      <c r="FC262" s="151"/>
      <c r="FD262" s="151"/>
      <c r="FE262" s="151"/>
      <c r="FF262" s="151"/>
      <c r="FG262" s="151"/>
      <c r="FH262" s="151"/>
      <c r="FI262" s="151"/>
      <c r="FJ262" s="151"/>
      <c r="FK262" s="151"/>
      <c r="FL262" s="151"/>
      <c r="FM262" s="151"/>
      <c r="FN262" s="151"/>
      <c r="FO262" s="151"/>
      <c r="FP262" s="151"/>
      <c r="FQ262" s="151"/>
      <c r="FR262" s="151"/>
      <c r="FS262" s="151"/>
      <c r="FT262" s="151"/>
      <c r="FU262" s="151"/>
      <c r="FV262" s="151"/>
      <c r="FW262" s="151"/>
      <c r="FX262" s="151"/>
      <c r="FY262" s="151"/>
      <c r="FZ262" s="151"/>
      <c r="GA262" s="151"/>
      <c r="GB262" s="151"/>
    </row>
    <row r="263" spans="1:185" x14ac:dyDescent="0.2">
      <c r="A263" s="154" t="str">
        <f t="shared" si="4"/>
        <v>5641</v>
      </c>
      <c r="B263" s="164" t="s">
        <v>2895</v>
      </c>
      <c r="C263" s="165">
        <v>60</v>
      </c>
      <c r="D263" s="166">
        <v>26.600000381469727</v>
      </c>
      <c r="E263" s="167">
        <v>0.4</v>
      </c>
      <c r="F263" s="165">
        <v>56</v>
      </c>
      <c r="G263" s="165">
        <v>4</v>
      </c>
      <c r="H263" s="168" t="s">
        <v>1934</v>
      </c>
      <c r="I263" s="168" t="s">
        <v>1935</v>
      </c>
      <c r="J263" s="166">
        <v>2.7999999523162842</v>
      </c>
      <c r="K263" s="167">
        <v>0.35</v>
      </c>
      <c r="L263" s="165">
        <v>56</v>
      </c>
      <c r="M263" s="165">
        <v>4</v>
      </c>
      <c r="N263" s="168" t="s">
        <v>1934</v>
      </c>
      <c r="O263" s="168" t="s">
        <v>1935</v>
      </c>
      <c r="P263" s="166">
        <v>7.6999998092651367</v>
      </c>
      <c r="Q263" s="167">
        <v>0.4</v>
      </c>
      <c r="R263" s="165">
        <v>59</v>
      </c>
      <c r="S263" s="165">
        <v>1</v>
      </c>
      <c r="T263" s="168" t="s">
        <v>2354</v>
      </c>
      <c r="U263" s="168" t="s">
        <v>2355</v>
      </c>
      <c r="V263" s="166">
        <v>10.5</v>
      </c>
      <c r="W263" s="167">
        <v>0.44</v>
      </c>
      <c r="X263" s="165">
        <v>54</v>
      </c>
      <c r="Y263" s="165">
        <v>6</v>
      </c>
      <c r="Z263" s="168" t="s">
        <v>1739</v>
      </c>
      <c r="AA263" s="168" t="s">
        <v>1740</v>
      </c>
      <c r="AB263" s="166">
        <v>5.6999998092651367</v>
      </c>
      <c r="AC263" s="167">
        <v>0.38</v>
      </c>
      <c r="AD263" s="165">
        <v>58</v>
      </c>
      <c r="AE263" s="165">
        <v>2</v>
      </c>
      <c r="AF263" s="168" t="s">
        <v>1718</v>
      </c>
      <c r="AG263" s="168" t="s">
        <v>1719</v>
      </c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1"/>
      <c r="BW263" s="151"/>
      <c r="BX263" s="151"/>
      <c r="BY263" s="151"/>
      <c r="BZ263" s="151"/>
      <c r="CA263" s="151"/>
      <c r="CB263" s="151"/>
      <c r="CC263" s="151"/>
      <c r="CD263" s="151"/>
      <c r="CE263" s="151"/>
      <c r="CF263" s="151"/>
      <c r="CG263" s="151"/>
      <c r="CH263" s="151"/>
      <c r="CI263" s="151"/>
      <c r="CJ263" s="151"/>
      <c r="CK263" s="151"/>
      <c r="CL263" s="151"/>
      <c r="CM263" s="151"/>
      <c r="CN263" s="151"/>
      <c r="CO263" s="151"/>
      <c r="CP263" s="151"/>
      <c r="CQ263" s="151"/>
      <c r="CR263" s="151"/>
      <c r="CS263" s="151"/>
      <c r="CT263" s="151"/>
      <c r="CU263" s="151"/>
      <c r="CV263" s="151"/>
      <c r="CW263" s="151"/>
      <c r="CX263" s="151"/>
      <c r="CY263" s="151"/>
      <c r="CZ263" s="151"/>
      <c r="DA263" s="151"/>
      <c r="DB263" s="151"/>
      <c r="DC263" s="151"/>
      <c r="DD263" s="151"/>
      <c r="DE263" s="151"/>
      <c r="DF263" s="151"/>
      <c r="DG263" s="151"/>
      <c r="DH263" s="151"/>
      <c r="DI263" s="151"/>
      <c r="DJ263" s="151"/>
      <c r="DK263" s="151"/>
      <c r="DL263" s="151"/>
      <c r="DM263" s="151"/>
      <c r="DN263" s="151"/>
      <c r="DO263" s="151"/>
      <c r="DP263" s="151"/>
      <c r="DQ263" s="151"/>
      <c r="DR263" s="151"/>
      <c r="DS263" s="151"/>
      <c r="DT263" s="151"/>
      <c r="DU263" s="151"/>
      <c r="DV263" s="151"/>
      <c r="DW263" s="151"/>
      <c r="DX263" s="151"/>
      <c r="DY263" s="151"/>
      <c r="DZ263" s="151"/>
      <c r="EA263" s="151"/>
      <c r="EB263" s="151"/>
      <c r="EC263" s="151"/>
      <c r="ED263" s="151"/>
      <c r="EE263" s="151"/>
      <c r="EF263" s="151"/>
      <c r="EG263" s="151"/>
      <c r="EH263" s="151"/>
      <c r="EI263" s="151"/>
      <c r="EJ263" s="151"/>
      <c r="EK263" s="151"/>
      <c r="EL263" s="151"/>
      <c r="EM263" s="151"/>
      <c r="EN263" s="151"/>
      <c r="EO263" s="151"/>
      <c r="EP263" s="151"/>
      <c r="EQ263" s="151"/>
      <c r="ER263" s="151"/>
      <c r="ES263" s="151"/>
      <c r="ET263" s="151"/>
      <c r="EU263" s="151"/>
      <c r="EV263" s="151"/>
      <c r="EW263" s="151"/>
      <c r="EX263" s="151"/>
      <c r="EY263" s="151"/>
      <c r="EZ263" s="151"/>
      <c r="FA263" s="151"/>
      <c r="FB263" s="151"/>
      <c r="FC263" s="151"/>
      <c r="FD263" s="151"/>
      <c r="FE263" s="151"/>
      <c r="FF263" s="151"/>
      <c r="FG263" s="151"/>
      <c r="FH263" s="151"/>
      <c r="FI263" s="151"/>
      <c r="FJ263" s="151"/>
      <c r="FK263" s="151"/>
      <c r="FL263" s="151"/>
      <c r="FM263" s="151"/>
      <c r="FN263" s="151"/>
      <c r="FO263" s="151"/>
      <c r="FP263" s="151"/>
      <c r="FQ263" s="151"/>
      <c r="FR263" s="151"/>
      <c r="FS263" s="151"/>
      <c r="FT263" s="151"/>
      <c r="FU263" s="151"/>
      <c r="FV263" s="151"/>
      <c r="FW263" s="151"/>
      <c r="FX263" s="151"/>
      <c r="FY263" s="151"/>
      <c r="FZ263" s="151"/>
      <c r="GA263" s="151"/>
      <c r="GB263" s="151"/>
    </row>
    <row r="264" spans="1:185" x14ac:dyDescent="0.2">
      <c r="A264" s="154" t="str">
        <f t="shared" si="4"/>
        <v>5671</v>
      </c>
      <c r="B264" s="153" t="s">
        <v>2900</v>
      </c>
      <c r="C264" s="160">
        <v>115</v>
      </c>
      <c r="D264" s="161">
        <v>33.299999237060547</v>
      </c>
      <c r="E264" s="162">
        <v>0.5</v>
      </c>
      <c r="F264" s="160">
        <v>103</v>
      </c>
      <c r="G264" s="160">
        <v>12</v>
      </c>
      <c r="H264" s="163" t="s">
        <v>4934</v>
      </c>
      <c r="I264" s="163" t="s">
        <v>4935</v>
      </c>
      <c r="J264" s="161">
        <v>3.2000000476837158</v>
      </c>
      <c r="K264" s="162">
        <v>0.41</v>
      </c>
      <c r="L264" s="160">
        <v>100</v>
      </c>
      <c r="M264" s="160">
        <v>15</v>
      </c>
      <c r="N264" s="163" t="s">
        <v>2825</v>
      </c>
      <c r="O264" s="163" t="s">
        <v>2826</v>
      </c>
      <c r="P264" s="161">
        <v>9.1000003814697266</v>
      </c>
      <c r="Q264" s="162">
        <v>0.48</v>
      </c>
      <c r="R264" s="160">
        <v>105</v>
      </c>
      <c r="S264" s="160">
        <v>10</v>
      </c>
      <c r="T264" s="163" t="s">
        <v>2177</v>
      </c>
      <c r="U264" s="163" t="s">
        <v>2178</v>
      </c>
      <c r="V264" s="161">
        <v>13.600000381469727</v>
      </c>
      <c r="W264" s="162">
        <v>0.56999999999999995</v>
      </c>
      <c r="X264" s="160">
        <v>84</v>
      </c>
      <c r="Y264" s="160">
        <v>31</v>
      </c>
      <c r="Z264" s="163" t="s">
        <v>4936</v>
      </c>
      <c r="AA264" s="163" t="s">
        <v>4937</v>
      </c>
      <c r="AB264" s="161">
        <v>7.5</v>
      </c>
      <c r="AC264" s="162">
        <v>0.5</v>
      </c>
      <c r="AD264" s="160">
        <v>99</v>
      </c>
      <c r="AE264" s="160">
        <v>16</v>
      </c>
      <c r="AF264" s="163" t="s">
        <v>3975</v>
      </c>
      <c r="AG264" s="163" t="s">
        <v>3976</v>
      </c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1"/>
      <c r="BW264" s="151"/>
      <c r="BX264" s="151"/>
      <c r="BY264" s="151"/>
      <c r="BZ264" s="151"/>
      <c r="CA264" s="151"/>
      <c r="CB264" s="151"/>
      <c r="CC264" s="151"/>
      <c r="CD264" s="151"/>
      <c r="CE264" s="151"/>
      <c r="CF264" s="151"/>
      <c r="CG264" s="151"/>
      <c r="CH264" s="151"/>
      <c r="CI264" s="151"/>
      <c r="CJ264" s="151"/>
      <c r="CK264" s="151"/>
      <c r="CL264" s="151"/>
      <c r="CM264" s="151"/>
      <c r="CN264" s="151"/>
      <c r="CO264" s="151"/>
      <c r="CP264" s="151"/>
      <c r="CQ264" s="151"/>
      <c r="CR264" s="151"/>
      <c r="CS264" s="151"/>
      <c r="CT264" s="151"/>
      <c r="CU264" s="151"/>
      <c r="CV264" s="151"/>
      <c r="CW264" s="151"/>
      <c r="CX264" s="151"/>
      <c r="CY264" s="151"/>
      <c r="CZ264" s="151"/>
      <c r="DA264" s="151"/>
      <c r="DB264" s="151"/>
      <c r="DC264" s="151"/>
      <c r="DD264" s="151"/>
      <c r="DE264" s="151"/>
      <c r="DF264" s="151"/>
      <c r="DG264" s="151"/>
      <c r="DH264" s="151"/>
      <c r="DI264" s="151"/>
      <c r="DJ264" s="151"/>
      <c r="DK264" s="151"/>
      <c r="DL264" s="151"/>
      <c r="DM264" s="151"/>
      <c r="DN264" s="151"/>
      <c r="DO264" s="151"/>
      <c r="DP264" s="151"/>
      <c r="DQ264" s="151"/>
      <c r="DR264" s="151"/>
      <c r="DS264" s="151"/>
      <c r="DT264" s="151"/>
      <c r="DU264" s="151"/>
      <c r="DV264" s="151"/>
      <c r="DW264" s="151"/>
      <c r="DX264" s="151"/>
      <c r="DY264" s="151"/>
      <c r="DZ264" s="151"/>
      <c r="EA264" s="151"/>
      <c r="EB264" s="151"/>
      <c r="EC264" s="151"/>
      <c r="ED264" s="151"/>
      <c r="EE264" s="151"/>
      <c r="EF264" s="151"/>
      <c r="EG264" s="151"/>
      <c r="EH264" s="151"/>
      <c r="EI264" s="151"/>
      <c r="EJ264" s="151"/>
      <c r="EK264" s="151"/>
      <c r="EL264" s="151"/>
      <c r="EM264" s="151"/>
      <c r="EN264" s="151"/>
      <c r="EO264" s="151"/>
      <c r="EP264" s="151"/>
      <c r="EQ264" s="151"/>
      <c r="ER264" s="151"/>
      <c r="ES264" s="151"/>
      <c r="ET264" s="151"/>
      <c r="EU264" s="151"/>
      <c r="EV264" s="151"/>
      <c r="EW264" s="151"/>
      <c r="EX264" s="151"/>
      <c r="EY264" s="151"/>
      <c r="EZ264" s="151"/>
      <c r="FA264" s="151"/>
      <c r="FB264" s="151"/>
      <c r="FC264" s="151"/>
      <c r="FD264" s="151"/>
      <c r="FE264" s="151"/>
      <c r="FF264" s="151"/>
      <c r="FG264" s="151"/>
      <c r="FH264" s="151"/>
      <c r="FI264" s="151"/>
      <c r="FJ264" s="151"/>
      <c r="FK264" s="151"/>
      <c r="FL264" s="151"/>
      <c r="FM264" s="151"/>
      <c r="FN264" s="151"/>
      <c r="FO264" s="151"/>
      <c r="FP264" s="151"/>
      <c r="FQ264" s="151"/>
      <c r="FR264" s="151"/>
      <c r="FS264" s="151"/>
      <c r="FT264" s="151"/>
      <c r="FU264" s="151"/>
      <c r="FV264" s="151"/>
      <c r="FW264" s="151"/>
      <c r="FX264" s="151"/>
      <c r="FY264" s="151"/>
      <c r="FZ264" s="151"/>
      <c r="GA264" s="151"/>
      <c r="GB264" s="151"/>
    </row>
    <row r="265" spans="1:185" x14ac:dyDescent="0.2">
      <c r="A265" s="154" t="str">
        <f t="shared" si="4"/>
        <v>5711</v>
      </c>
      <c r="B265" s="164" t="s">
        <v>2909</v>
      </c>
      <c r="C265" s="165">
        <v>154</v>
      </c>
      <c r="D265" s="166">
        <v>30.200000762939453</v>
      </c>
      <c r="E265" s="167">
        <v>0.46</v>
      </c>
      <c r="F265" s="165">
        <v>149</v>
      </c>
      <c r="G265" s="165">
        <v>5</v>
      </c>
      <c r="H265" s="168" t="s">
        <v>2235</v>
      </c>
      <c r="I265" s="168" t="s">
        <v>2236</v>
      </c>
      <c r="J265" s="166">
        <v>2.9000000953674316</v>
      </c>
      <c r="K265" s="167">
        <v>0.36</v>
      </c>
      <c r="L265" s="165">
        <v>146</v>
      </c>
      <c r="M265" s="165">
        <v>8</v>
      </c>
      <c r="N265" s="168" t="s">
        <v>3651</v>
      </c>
      <c r="O265" s="168" t="s">
        <v>3652</v>
      </c>
      <c r="P265" s="166">
        <v>8.3000001907348633</v>
      </c>
      <c r="Q265" s="167">
        <v>0.43</v>
      </c>
      <c r="R265" s="165">
        <v>150</v>
      </c>
      <c r="S265" s="165">
        <v>4</v>
      </c>
      <c r="T265" s="168" t="s">
        <v>3543</v>
      </c>
      <c r="U265" s="168" t="s">
        <v>3544</v>
      </c>
      <c r="V265" s="166">
        <v>12.399999618530273</v>
      </c>
      <c r="W265" s="167">
        <v>0.52</v>
      </c>
      <c r="X265" s="165">
        <v>132</v>
      </c>
      <c r="Y265" s="165">
        <v>22</v>
      </c>
      <c r="Z265" s="168" t="s">
        <v>1530</v>
      </c>
      <c r="AA265" s="168" t="s">
        <v>1531</v>
      </c>
      <c r="AB265" s="166">
        <v>6.5999999046325684</v>
      </c>
      <c r="AC265" s="167">
        <v>0.44</v>
      </c>
      <c r="AD265" s="165">
        <v>142</v>
      </c>
      <c r="AE265" s="165">
        <v>12</v>
      </c>
      <c r="AF265" s="168" t="s">
        <v>4169</v>
      </c>
      <c r="AG265" s="168" t="s">
        <v>4170</v>
      </c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  <c r="CB265" s="151"/>
      <c r="CC265" s="151"/>
      <c r="CD265" s="151"/>
      <c r="CE265" s="151"/>
      <c r="CF265" s="151"/>
      <c r="CG265" s="151"/>
      <c r="CH265" s="151"/>
      <c r="CI265" s="151"/>
      <c r="CJ265" s="151"/>
      <c r="CK265" s="151"/>
      <c r="CL265" s="151"/>
      <c r="CM265" s="151"/>
      <c r="CN265" s="151"/>
      <c r="CO265" s="151"/>
      <c r="CP265" s="151"/>
      <c r="CQ265" s="151"/>
      <c r="CR265" s="151"/>
      <c r="CS265" s="151"/>
      <c r="CT265" s="151"/>
      <c r="CU265" s="151"/>
      <c r="CV265" s="151"/>
      <c r="CW265" s="151"/>
      <c r="CX265" s="151"/>
      <c r="CY265" s="151"/>
      <c r="CZ265" s="151"/>
      <c r="DA265" s="151"/>
      <c r="DB265" s="151"/>
      <c r="DC265" s="151"/>
      <c r="DD265" s="151"/>
      <c r="DE265" s="151"/>
      <c r="DF265" s="151"/>
      <c r="DG265" s="151"/>
      <c r="DH265" s="151"/>
      <c r="DI265" s="151"/>
      <c r="DJ265" s="151"/>
      <c r="DK265" s="151"/>
      <c r="DL265" s="151"/>
      <c r="DM265" s="151"/>
      <c r="DN265" s="151"/>
      <c r="DO265" s="151"/>
      <c r="DP265" s="151"/>
      <c r="DQ265" s="151"/>
      <c r="DR265" s="151"/>
      <c r="DS265" s="151"/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  <c r="FF265" s="151"/>
      <c r="FG265" s="151"/>
      <c r="FH265" s="151"/>
      <c r="FI265" s="151"/>
      <c r="FJ265" s="151"/>
      <c r="FK265" s="151"/>
      <c r="FL265" s="151"/>
      <c r="FM265" s="151"/>
      <c r="FN265" s="151"/>
      <c r="FO265" s="151"/>
      <c r="FP265" s="151"/>
      <c r="FQ265" s="151"/>
      <c r="FR265" s="151"/>
      <c r="FS265" s="151"/>
      <c r="FT265" s="151"/>
      <c r="FU265" s="151"/>
      <c r="FV265" s="151"/>
      <c r="FW265" s="151"/>
      <c r="FX265" s="151"/>
      <c r="FY265" s="151"/>
      <c r="FZ265" s="151"/>
      <c r="GA265" s="151"/>
      <c r="GB265" s="151"/>
    </row>
    <row r="266" spans="1:185" x14ac:dyDescent="0.2">
      <c r="A266" s="154" t="str">
        <f t="shared" si="4"/>
        <v>5791</v>
      </c>
      <c r="B266" s="153" t="s">
        <v>2912</v>
      </c>
      <c r="C266" s="160">
        <v>67</v>
      </c>
      <c r="D266" s="161">
        <v>26.5</v>
      </c>
      <c r="E266" s="162">
        <v>0.4</v>
      </c>
      <c r="F266" s="160">
        <v>67</v>
      </c>
      <c r="H266" s="163" t="s">
        <v>1529</v>
      </c>
      <c r="J266" s="161">
        <v>2.5</v>
      </c>
      <c r="K266" s="162">
        <v>0.32</v>
      </c>
      <c r="L266" s="160">
        <v>65</v>
      </c>
      <c r="M266" s="160">
        <v>2</v>
      </c>
      <c r="N266" s="163" t="s">
        <v>2634</v>
      </c>
      <c r="O266" s="163" t="s">
        <v>2635</v>
      </c>
      <c r="P266" s="161">
        <v>7.3000001907348633</v>
      </c>
      <c r="Q266" s="162">
        <v>0.38</v>
      </c>
      <c r="R266" s="160">
        <v>67</v>
      </c>
      <c r="T266" s="163" t="s">
        <v>1529</v>
      </c>
      <c r="V266" s="161">
        <v>11.100000381469727</v>
      </c>
      <c r="W266" s="162">
        <v>0.47</v>
      </c>
      <c r="X266" s="160">
        <v>61</v>
      </c>
      <c r="Y266" s="160">
        <v>6</v>
      </c>
      <c r="Z266" s="163" t="s">
        <v>2636</v>
      </c>
      <c r="AA266" s="163" t="s">
        <v>2637</v>
      </c>
      <c r="AB266" s="161">
        <v>5.5999999046325684</v>
      </c>
      <c r="AC266" s="162">
        <v>0.37</v>
      </c>
      <c r="AD266" s="160">
        <v>65</v>
      </c>
      <c r="AE266" s="160">
        <v>2</v>
      </c>
      <c r="AF266" s="163" t="s">
        <v>2634</v>
      </c>
      <c r="AG266" s="163" t="s">
        <v>2635</v>
      </c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1"/>
      <c r="BW266" s="151"/>
      <c r="BX266" s="151"/>
      <c r="BY266" s="151"/>
      <c r="BZ266" s="151"/>
      <c r="CA266" s="151"/>
      <c r="CB266" s="151"/>
      <c r="CC266" s="151"/>
      <c r="CD266" s="151"/>
      <c r="CE266" s="151"/>
      <c r="CF266" s="151"/>
      <c r="CG266" s="151"/>
      <c r="CH266" s="151"/>
      <c r="CI266" s="151"/>
      <c r="CJ266" s="151"/>
      <c r="CK266" s="151"/>
      <c r="CL266" s="151"/>
      <c r="CM266" s="151"/>
      <c r="CN266" s="151"/>
      <c r="CO266" s="151"/>
      <c r="CP266" s="151"/>
      <c r="CQ266" s="151"/>
      <c r="CR266" s="151"/>
      <c r="CS266" s="151"/>
      <c r="CT266" s="151"/>
      <c r="CU266" s="151"/>
      <c r="CV266" s="151"/>
      <c r="CW266" s="151"/>
      <c r="CX266" s="151"/>
      <c r="CY266" s="151"/>
      <c r="CZ266" s="151"/>
      <c r="DA266" s="151"/>
      <c r="DB266" s="151"/>
      <c r="DC266" s="151"/>
      <c r="DD266" s="151"/>
      <c r="DE266" s="151"/>
      <c r="DF266" s="151"/>
      <c r="DG266" s="151"/>
      <c r="DH266" s="151"/>
      <c r="DI266" s="151"/>
      <c r="DJ266" s="151"/>
      <c r="DK266" s="151"/>
      <c r="DL266" s="151"/>
      <c r="DM266" s="151"/>
      <c r="DN266" s="151"/>
      <c r="DO266" s="151"/>
      <c r="DP266" s="151"/>
      <c r="DQ266" s="151"/>
      <c r="DR266" s="151"/>
      <c r="DS266" s="151"/>
      <c r="DT266" s="151"/>
      <c r="DU266" s="151"/>
      <c r="DV266" s="151"/>
      <c r="DW266" s="151"/>
      <c r="DX266" s="151"/>
      <c r="DY266" s="151"/>
      <c r="DZ266" s="151"/>
      <c r="EA266" s="151"/>
      <c r="EB266" s="151"/>
      <c r="EC266" s="151"/>
      <c r="ED266" s="151"/>
      <c r="EE266" s="151"/>
      <c r="EF266" s="151"/>
      <c r="EG266" s="151"/>
      <c r="EH266" s="151"/>
      <c r="EI266" s="151"/>
      <c r="EJ266" s="151"/>
      <c r="EK266" s="151"/>
      <c r="EL266" s="151"/>
      <c r="EM266" s="151"/>
      <c r="EN266" s="151"/>
      <c r="EO266" s="151"/>
      <c r="EP266" s="151"/>
      <c r="EQ266" s="151"/>
      <c r="ER266" s="151"/>
      <c r="ES266" s="151"/>
      <c r="ET266" s="151"/>
      <c r="EU266" s="151"/>
      <c r="EV266" s="151"/>
      <c r="EW266" s="151"/>
      <c r="EX266" s="151"/>
      <c r="EY266" s="151"/>
      <c r="EZ266" s="151"/>
      <c r="FA266" s="151"/>
      <c r="FB266" s="151"/>
      <c r="FC266" s="151"/>
      <c r="FD266" s="151"/>
      <c r="FE266" s="151"/>
      <c r="FF266" s="151"/>
      <c r="FG266" s="151"/>
      <c r="FH266" s="151"/>
      <c r="FI266" s="151"/>
      <c r="FJ266" s="151"/>
      <c r="FK266" s="151"/>
      <c r="FL266" s="151"/>
      <c r="FM266" s="151"/>
      <c r="FN266" s="151"/>
      <c r="FO266" s="151"/>
      <c r="FP266" s="151"/>
      <c r="FQ266" s="151"/>
      <c r="FR266" s="151"/>
      <c r="FS266" s="151"/>
      <c r="FT266" s="151"/>
      <c r="FU266" s="151"/>
      <c r="FV266" s="151"/>
      <c r="FW266" s="151"/>
      <c r="FX266" s="151"/>
      <c r="FY266" s="151"/>
      <c r="FZ266" s="151"/>
      <c r="GA266" s="151"/>
      <c r="GB266" s="151"/>
    </row>
    <row r="267" spans="1:185" x14ac:dyDescent="0.2">
      <c r="A267" s="154" t="str">
        <f t="shared" si="4"/>
        <v>5831</v>
      </c>
      <c r="B267" s="164" t="s">
        <v>2913</v>
      </c>
      <c r="C267" s="165">
        <v>27</v>
      </c>
      <c r="D267" s="166">
        <v>44.700000762939453</v>
      </c>
      <c r="E267" s="167">
        <v>0.68</v>
      </c>
      <c r="F267" s="165">
        <v>14</v>
      </c>
      <c r="G267" s="165">
        <v>13</v>
      </c>
      <c r="H267" s="168" t="s">
        <v>4938</v>
      </c>
      <c r="I267" s="168" t="s">
        <v>4939</v>
      </c>
      <c r="J267" s="166">
        <v>4.9000000953674316</v>
      </c>
      <c r="K267" s="167">
        <v>0.61</v>
      </c>
      <c r="L267" s="165">
        <v>15</v>
      </c>
      <c r="M267" s="165">
        <v>12</v>
      </c>
      <c r="N267" s="168" t="s">
        <v>4940</v>
      </c>
      <c r="O267" s="168" t="s">
        <v>4941</v>
      </c>
      <c r="P267" s="166">
        <v>11.899999618530273</v>
      </c>
      <c r="Q267" s="167">
        <v>0.62</v>
      </c>
      <c r="R267" s="165">
        <v>16</v>
      </c>
      <c r="S267" s="165">
        <v>11</v>
      </c>
      <c r="T267" s="168" t="s">
        <v>4942</v>
      </c>
      <c r="U267" s="168" t="s">
        <v>4943</v>
      </c>
      <c r="V267" s="166">
        <v>18.100000381469727</v>
      </c>
      <c r="W267" s="167">
        <v>0.76</v>
      </c>
      <c r="X267" s="165">
        <v>8</v>
      </c>
      <c r="Y267" s="165">
        <v>19</v>
      </c>
      <c r="Z267" s="168" t="s">
        <v>4944</v>
      </c>
      <c r="AA267" s="168" t="s">
        <v>4945</v>
      </c>
      <c r="AB267" s="166">
        <v>9.8999996185302734</v>
      </c>
      <c r="AC267" s="167">
        <v>0.66</v>
      </c>
      <c r="AD267" s="165">
        <v>14</v>
      </c>
      <c r="AE267" s="165">
        <v>13</v>
      </c>
      <c r="AF267" s="168" t="s">
        <v>4938</v>
      </c>
      <c r="AG267" s="168" t="s">
        <v>4939</v>
      </c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1"/>
      <c r="BW267" s="151"/>
      <c r="BX267" s="151"/>
      <c r="BY267" s="151"/>
      <c r="BZ267" s="151"/>
      <c r="CA267" s="151"/>
      <c r="CB267" s="151"/>
      <c r="CC267" s="151"/>
      <c r="CD267" s="151"/>
      <c r="CE267" s="151"/>
      <c r="CF267" s="151"/>
      <c r="CG267" s="151"/>
      <c r="CH267" s="151"/>
      <c r="CI267" s="151"/>
      <c r="CJ267" s="151"/>
      <c r="CK267" s="151"/>
      <c r="CL267" s="151"/>
      <c r="CM267" s="151"/>
      <c r="CN267" s="151"/>
      <c r="CO267" s="151"/>
      <c r="CP267" s="151"/>
      <c r="CQ267" s="151"/>
      <c r="CR267" s="151"/>
      <c r="CS267" s="151"/>
      <c r="CT267" s="151"/>
      <c r="CU267" s="151"/>
      <c r="CV267" s="151"/>
      <c r="CW267" s="151"/>
      <c r="CX267" s="151"/>
      <c r="CY267" s="151"/>
      <c r="CZ267" s="151"/>
      <c r="DA267" s="151"/>
      <c r="DB267" s="151"/>
      <c r="DC267" s="151"/>
      <c r="DD267" s="151"/>
      <c r="DE267" s="151"/>
      <c r="DF267" s="151"/>
      <c r="DG267" s="151"/>
      <c r="DH267" s="151"/>
      <c r="DI267" s="151"/>
      <c r="DJ267" s="151"/>
      <c r="DK267" s="151"/>
      <c r="DL267" s="151"/>
      <c r="DM267" s="151"/>
      <c r="DN267" s="151"/>
      <c r="DO267" s="151"/>
      <c r="DP267" s="151"/>
      <c r="DQ267" s="151"/>
      <c r="DR267" s="151"/>
      <c r="DS267" s="151"/>
      <c r="DT267" s="151"/>
      <c r="DU267" s="151"/>
      <c r="DV267" s="151"/>
      <c r="DW267" s="151"/>
      <c r="DX267" s="151"/>
      <c r="DY267" s="151"/>
      <c r="DZ267" s="151"/>
      <c r="EA267" s="151"/>
      <c r="EB267" s="151"/>
      <c r="EC267" s="151"/>
      <c r="ED267" s="151"/>
      <c r="EE267" s="151"/>
      <c r="EF267" s="151"/>
      <c r="EG267" s="151"/>
      <c r="EH267" s="151"/>
      <c r="EI267" s="151"/>
      <c r="EJ267" s="151"/>
      <c r="EK267" s="151"/>
      <c r="EL267" s="151"/>
      <c r="EM267" s="151"/>
      <c r="EN267" s="151"/>
      <c r="EO267" s="151"/>
      <c r="EP267" s="151"/>
      <c r="EQ267" s="151"/>
      <c r="ER267" s="151"/>
      <c r="ES267" s="151"/>
      <c r="ET267" s="151"/>
      <c r="EU267" s="151"/>
      <c r="EV267" s="151"/>
      <c r="EW267" s="151"/>
      <c r="EX267" s="151"/>
      <c r="EY267" s="151"/>
      <c r="EZ267" s="151"/>
      <c r="FA267" s="151"/>
      <c r="FB267" s="151"/>
      <c r="FC267" s="151"/>
      <c r="FD267" s="151"/>
      <c r="FE267" s="151"/>
      <c r="FF267" s="151"/>
      <c r="FG267" s="151"/>
      <c r="FH267" s="151"/>
      <c r="FI267" s="151"/>
      <c r="FJ267" s="151"/>
      <c r="FK267" s="151"/>
      <c r="FL267" s="151"/>
      <c r="FM267" s="151"/>
      <c r="FN267" s="151"/>
      <c r="FO267" s="151"/>
      <c r="FP267" s="151"/>
      <c r="FQ267" s="151"/>
      <c r="FR267" s="151"/>
      <c r="FS267" s="151"/>
      <c r="FT267" s="151"/>
      <c r="FU267" s="151"/>
      <c r="FV267" s="151"/>
      <c r="FW267" s="151"/>
      <c r="FX267" s="151"/>
      <c r="FY267" s="151"/>
      <c r="FZ267" s="151"/>
      <c r="GA267" s="151"/>
      <c r="GB267" s="151"/>
      <c r="GC267" s="151"/>
    </row>
    <row r="268" spans="1:185" x14ac:dyDescent="0.2">
      <c r="A268" s="154" t="str">
        <f t="shared" si="4"/>
        <v>5861</v>
      </c>
      <c r="B268" s="153" t="s">
        <v>2916</v>
      </c>
      <c r="C268" s="160">
        <v>53</v>
      </c>
      <c r="D268" s="161">
        <v>25</v>
      </c>
      <c r="E268" s="162">
        <v>0.38</v>
      </c>
      <c r="F268" s="160">
        <v>53</v>
      </c>
      <c r="H268" s="163" t="s">
        <v>1529</v>
      </c>
      <c r="J268" s="161">
        <v>2</v>
      </c>
      <c r="K268" s="162">
        <v>0.25</v>
      </c>
      <c r="L268" s="160">
        <v>53</v>
      </c>
      <c r="N268" s="163" t="s">
        <v>1529</v>
      </c>
      <c r="P268" s="161">
        <v>7.1999998092651367</v>
      </c>
      <c r="Q268" s="162">
        <v>0.38</v>
      </c>
      <c r="R268" s="160">
        <v>52</v>
      </c>
      <c r="S268" s="160">
        <v>1</v>
      </c>
      <c r="T268" s="163" t="s">
        <v>3111</v>
      </c>
      <c r="U268" s="163" t="s">
        <v>3112</v>
      </c>
      <c r="V268" s="161">
        <v>10.5</v>
      </c>
      <c r="W268" s="162">
        <v>0.44</v>
      </c>
      <c r="X268" s="160">
        <v>51</v>
      </c>
      <c r="Y268" s="160">
        <v>2</v>
      </c>
      <c r="Z268" s="163" t="s">
        <v>3113</v>
      </c>
      <c r="AA268" s="163" t="s">
        <v>3114</v>
      </c>
      <c r="AB268" s="161">
        <v>5.3000001907348633</v>
      </c>
      <c r="AC268" s="162">
        <v>0.35</v>
      </c>
      <c r="AD268" s="160">
        <v>53</v>
      </c>
      <c r="AF268" s="163" t="s">
        <v>1529</v>
      </c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/>
      <c r="BX268" s="151"/>
      <c r="BY268" s="151"/>
      <c r="BZ268" s="151"/>
      <c r="CA268" s="151"/>
      <c r="CB268" s="151"/>
      <c r="CC268" s="151"/>
      <c r="CD268" s="151"/>
      <c r="CE268" s="151"/>
      <c r="CF268" s="151"/>
      <c r="CG268" s="151"/>
      <c r="CH268" s="151"/>
      <c r="CI268" s="151"/>
      <c r="CJ268" s="151"/>
      <c r="CK268" s="151"/>
      <c r="CL268" s="151"/>
      <c r="CM268" s="151"/>
      <c r="CN268" s="151"/>
      <c r="CO268" s="151"/>
      <c r="CP268" s="151"/>
      <c r="CQ268" s="151"/>
      <c r="CR268" s="151"/>
      <c r="CS268" s="151"/>
      <c r="CT268" s="151"/>
      <c r="CU268" s="151"/>
      <c r="CV268" s="151"/>
      <c r="CW268" s="151"/>
      <c r="CX268" s="151"/>
      <c r="CY268" s="151"/>
      <c r="CZ268" s="151"/>
      <c r="DA268" s="151"/>
      <c r="DB268" s="151"/>
      <c r="DC268" s="151"/>
      <c r="DD268" s="151"/>
      <c r="DE268" s="151"/>
      <c r="DF268" s="151"/>
      <c r="DG268" s="151"/>
      <c r="DH268" s="151"/>
      <c r="DI268" s="151"/>
      <c r="DJ268" s="151"/>
      <c r="DK268" s="151"/>
      <c r="DL268" s="151"/>
      <c r="DM268" s="151"/>
      <c r="DN268" s="151"/>
      <c r="DO268" s="151"/>
      <c r="DP268" s="151"/>
      <c r="DQ268" s="151"/>
      <c r="DR268" s="151"/>
      <c r="DS268" s="151"/>
      <c r="DT268" s="151"/>
      <c r="DU268" s="151"/>
      <c r="DV268" s="151"/>
      <c r="DW268" s="151"/>
      <c r="DX268" s="151"/>
      <c r="DY268" s="151"/>
      <c r="DZ268" s="151"/>
      <c r="EA268" s="151"/>
      <c r="EB268" s="151"/>
      <c r="EC268" s="151"/>
      <c r="ED268" s="151"/>
      <c r="EE268" s="151"/>
      <c r="EF268" s="151"/>
      <c r="EG268" s="151"/>
      <c r="EH268" s="151"/>
      <c r="EI268" s="151"/>
      <c r="EJ268" s="151"/>
      <c r="EK268" s="151"/>
      <c r="EL268" s="151"/>
      <c r="EM268" s="151"/>
      <c r="EN268" s="151"/>
      <c r="EO268" s="151"/>
      <c r="EP268" s="151"/>
      <c r="EQ268" s="151"/>
      <c r="ER268" s="151"/>
      <c r="ES268" s="151"/>
      <c r="ET268" s="151"/>
      <c r="EU268" s="151"/>
      <c r="EV268" s="151"/>
      <c r="EW268" s="151"/>
      <c r="EX268" s="151"/>
      <c r="EY268" s="151"/>
      <c r="EZ268" s="151"/>
      <c r="FA268" s="151"/>
      <c r="FB268" s="151"/>
      <c r="FC268" s="151"/>
      <c r="FD268" s="151"/>
      <c r="FE268" s="151"/>
      <c r="FF268" s="151"/>
      <c r="FG268" s="151"/>
      <c r="FH268" s="151"/>
      <c r="FI268" s="151"/>
      <c r="FJ268" s="151"/>
      <c r="FK268" s="151"/>
      <c r="FL268" s="151"/>
      <c r="FM268" s="151"/>
      <c r="FN268" s="151"/>
      <c r="FO268" s="151"/>
      <c r="FP268" s="151"/>
      <c r="FQ268" s="151"/>
      <c r="FR268" s="151"/>
      <c r="FS268" s="151"/>
      <c r="FT268" s="151"/>
      <c r="FU268" s="151"/>
      <c r="FV268" s="151"/>
      <c r="FW268" s="151"/>
      <c r="FX268" s="151"/>
      <c r="FY268" s="151"/>
      <c r="FZ268" s="151"/>
      <c r="GA268" s="151"/>
      <c r="GB268" s="151"/>
      <c r="GC268" s="151"/>
    </row>
    <row r="269" spans="1:185" x14ac:dyDescent="0.2">
      <c r="A269" s="154" t="str">
        <f t="shared" si="4"/>
        <v>5901</v>
      </c>
      <c r="B269" s="164" t="s">
        <v>2917</v>
      </c>
      <c r="C269" s="165">
        <v>40</v>
      </c>
      <c r="D269" s="166">
        <v>28.399999618530273</v>
      </c>
      <c r="E269" s="167">
        <v>0.43</v>
      </c>
      <c r="F269" s="165">
        <v>38</v>
      </c>
      <c r="G269" s="165">
        <v>2</v>
      </c>
      <c r="H269" s="168" t="s">
        <v>1966</v>
      </c>
      <c r="I269" s="168" t="s">
        <v>1967</v>
      </c>
      <c r="J269" s="166">
        <v>3</v>
      </c>
      <c r="K269" s="167">
        <v>0.38</v>
      </c>
      <c r="L269" s="165">
        <v>35</v>
      </c>
      <c r="M269" s="165">
        <v>5</v>
      </c>
      <c r="N269" s="168" t="s">
        <v>2218</v>
      </c>
      <c r="O269" s="168" t="s">
        <v>2219</v>
      </c>
      <c r="P269" s="166">
        <v>8</v>
      </c>
      <c r="Q269" s="167">
        <v>0.42</v>
      </c>
      <c r="R269" s="165">
        <v>40</v>
      </c>
      <c r="T269" s="168" t="s">
        <v>1529</v>
      </c>
      <c r="V269" s="166">
        <v>11.5</v>
      </c>
      <c r="W269" s="167">
        <v>0.48</v>
      </c>
      <c r="X269" s="165">
        <v>36</v>
      </c>
      <c r="Y269" s="165">
        <v>4</v>
      </c>
      <c r="Z269" s="168" t="s">
        <v>1739</v>
      </c>
      <c r="AA269" s="168" t="s">
        <v>1740</v>
      </c>
      <c r="AB269" s="166">
        <v>5.8000001907348633</v>
      </c>
      <c r="AC269" s="167">
        <v>0.39</v>
      </c>
      <c r="AD269" s="165">
        <v>39</v>
      </c>
      <c r="AE269" s="165">
        <v>1</v>
      </c>
      <c r="AF269" s="168" t="s">
        <v>2131</v>
      </c>
      <c r="AG269" s="168" t="s">
        <v>2132</v>
      </c>
      <c r="AH269" s="161">
        <v>0.5</v>
      </c>
      <c r="AI269" s="162">
        <v>0.25</v>
      </c>
      <c r="AJ269" s="161">
        <v>0.80000001192092896</v>
      </c>
      <c r="AK269" s="162">
        <v>0.42</v>
      </c>
      <c r="AL269" s="161">
        <v>1.1000000238418579</v>
      </c>
      <c r="AM269" s="162">
        <v>0.55000000000000004</v>
      </c>
      <c r="AN269" s="161">
        <v>0.80000001192092896</v>
      </c>
      <c r="AO269" s="162">
        <v>0.38</v>
      </c>
      <c r="AP269" s="161">
        <v>0.30000001192092896</v>
      </c>
      <c r="AQ269" s="162">
        <v>0.28000000000000003</v>
      </c>
      <c r="AR269" s="161">
        <v>0.60000002384185791</v>
      </c>
      <c r="AS269" s="162">
        <v>0.3</v>
      </c>
      <c r="AT269" s="161">
        <v>0.80000001192092896</v>
      </c>
      <c r="AU269" s="162">
        <v>0.4</v>
      </c>
      <c r="AV269" s="161">
        <v>0.20000000298023224</v>
      </c>
      <c r="AW269" s="162">
        <v>0.18</v>
      </c>
      <c r="AX269" s="161">
        <v>0.5</v>
      </c>
      <c r="AY269" s="162">
        <v>0.24</v>
      </c>
      <c r="AZ269" s="161">
        <v>0.69999998807907104</v>
      </c>
      <c r="BA269" s="162">
        <v>0.34</v>
      </c>
      <c r="BB269" s="161">
        <v>0.89999997615814209</v>
      </c>
      <c r="BC269" s="162">
        <v>0.45</v>
      </c>
      <c r="BD269" s="161">
        <v>0.5</v>
      </c>
      <c r="BE269" s="162">
        <v>0.52</v>
      </c>
      <c r="BF269" s="161">
        <v>1.2999999523162842</v>
      </c>
      <c r="BG269" s="162">
        <v>0.65</v>
      </c>
      <c r="BH269" s="161">
        <v>0.69999998807907104</v>
      </c>
      <c r="BI269" s="162">
        <v>0.34</v>
      </c>
      <c r="BJ269" s="161">
        <v>1.1000000238418579</v>
      </c>
      <c r="BK269" s="162">
        <v>0.37</v>
      </c>
      <c r="BL269" s="161">
        <v>0.40000000596046448</v>
      </c>
      <c r="BM269" s="162">
        <v>0.37</v>
      </c>
      <c r="BN269" s="161">
        <v>1.2000000476837158</v>
      </c>
      <c r="BO269" s="162">
        <v>0.41</v>
      </c>
      <c r="BP269" s="161">
        <v>1.3999999761581421</v>
      </c>
      <c r="BQ269" s="162">
        <v>0.46</v>
      </c>
      <c r="BR269" s="161">
        <v>1.2999999523162842</v>
      </c>
      <c r="BS269" s="162">
        <v>0.42</v>
      </c>
      <c r="BT269" s="161">
        <v>1.2000000476837158</v>
      </c>
      <c r="BU269" s="162">
        <v>0.39</v>
      </c>
      <c r="BV269" s="161">
        <v>0.69999998807907104</v>
      </c>
      <c r="BW269" s="162">
        <v>0.66</v>
      </c>
      <c r="BX269" s="161">
        <v>0.89999997615814209</v>
      </c>
      <c r="BY269" s="162">
        <v>0.28999999999999998</v>
      </c>
      <c r="BZ269" s="161">
        <v>0.89999997615814209</v>
      </c>
      <c r="CA269" s="162">
        <v>0.3</v>
      </c>
      <c r="CB269" s="161">
        <v>0.20000000298023224</v>
      </c>
      <c r="CC269" s="162">
        <v>0.21</v>
      </c>
      <c r="CD269" s="161">
        <v>1.6000000238418579</v>
      </c>
      <c r="CE269" s="162">
        <v>0.55000000000000004</v>
      </c>
      <c r="CF269" s="161">
        <v>0.60000002384185791</v>
      </c>
      <c r="CG269" s="162">
        <v>0.6</v>
      </c>
      <c r="CH269" s="161">
        <v>1.7000000476837158</v>
      </c>
      <c r="CI269" s="162">
        <v>0.56999999999999995</v>
      </c>
      <c r="CJ269" s="151"/>
      <c r="CK269" s="151"/>
      <c r="CL269" s="151"/>
      <c r="CM269" s="151"/>
      <c r="CN269" s="151"/>
      <c r="CO269" s="151"/>
      <c r="CP269" s="151"/>
      <c r="CQ269" s="151"/>
      <c r="CR269" s="151"/>
      <c r="CS269" s="151"/>
      <c r="CT269" s="151"/>
      <c r="CU269" s="151"/>
      <c r="CV269" s="151"/>
      <c r="CW269" s="151"/>
      <c r="CX269" s="151"/>
      <c r="CY269" s="151"/>
      <c r="CZ269" s="151"/>
      <c r="DA269" s="151"/>
      <c r="DB269" s="151"/>
      <c r="DC269" s="151"/>
      <c r="DD269" s="151"/>
      <c r="DE269" s="151"/>
      <c r="DF269" s="151"/>
      <c r="DG269" s="151"/>
      <c r="DH269" s="151"/>
      <c r="DI269" s="151"/>
      <c r="DJ269" s="151"/>
      <c r="DK269" s="151"/>
      <c r="DL269" s="151"/>
      <c r="DM269" s="151"/>
      <c r="DN269" s="151"/>
      <c r="DO269" s="151"/>
      <c r="DP269" s="151"/>
      <c r="DQ269" s="151"/>
      <c r="DR269" s="151"/>
      <c r="DS269" s="151"/>
      <c r="DT269" s="151"/>
      <c r="DU269" s="151"/>
      <c r="DV269" s="151"/>
      <c r="DW269" s="151"/>
      <c r="DX269" s="151"/>
      <c r="DY269" s="151"/>
      <c r="DZ269" s="151"/>
      <c r="EA269" s="151"/>
      <c r="EB269" s="151"/>
      <c r="EC269" s="151"/>
      <c r="ED269" s="151"/>
      <c r="EE269" s="151"/>
      <c r="EF269" s="151"/>
      <c r="EG269" s="151"/>
      <c r="EH269" s="151"/>
      <c r="EI269" s="151"/>
      <c r="EJ269" s="151"/>
      <c r="EK269" s="151"/>
      <c r="EL269" s="151"/>
      <c r="EM269" s="151"/>
      <c r="EN269" s="151"/>
      <c r="EO269" s="151"/>
      <c r="EP269" s="151"/>
      <c r="EQ269" s="151"/>
      <c r="ER269" s="151"/>
      <c r="ES269" s="151"/>
      <c r="ET269" s="151"/>
      <c r="EU269" s="151"/>
      <c r="EV269" s="151"/>
      <c r="EW269" s="151"/>
      <c r="EX269" s="151"/>
      <c r="EY269" s="151"/>
      <c r="EZ269" s="151"/>
      <c r="FA269" s="151"/>
      <c r="FB269" s="151"/>
      <c r="FC269" s="151"/>
      <c r="FD269" s="151"/>
      <c r="FE269" s="151"/>
      <c r="FF269" s="151"/>
      <c r="FG269" s="151"/>
      <c r="FH269" s="151"/>
      <c r="FI269" s="151"/>
      <c r="FJ269" s="151"/>
      <c r="FK269" s="151"/>
      <c r="FL269" s="151"/>
      <c r="FM269" s="151"/>
      <c r="FN269" s="151"/>
      <c r="FO269" s="151"/>
      <c r="FP269" s="151"/>
      <c r="FQ269" s="151"/>
      <c r="FR269" s="151"/>
      <c r="FS269" s="151"/>
      <c r="FT269" s="151"/>
      <c r="FU269" s="151"/>
      <c r="FV269" s="151"/>
      <c r="FW269" s="151"/>
      <c r="FX269" s="151"/>
      <c r="FY269" s="151"/>
      <c r="FZ269" s="151"/>
      <c r="GA269" s="151"/>
      <c r="GB269" s="151"/>
      <c r="GC269" s="151"/>
    </row>
    <row r="270" spans="1:185" x14ac:dyDescent="0.2">
      <c r="A270" s="154" t="str">
        <f t="shared" si="4"/>
        <v>5931</v>
      </c>
      <c r="B270" s="153" t="s">
        <v>2918</v>
      </c>
      <c r="C270" s="160">
        <v>26</v>
      </c>
      <c r="D270" s="161">
        <v>28.799999237060547</v>
      </c>
      <c r="E270" s="162">
        <v>0.44</v>
      </c>
      <c r="F270" s="160">
        <v>26</v>
      </c>
      <c r="H270" s="163" t="s">
        <v>1529</v>
      </c>
      <c r="J270" s="161">
        <v>2.7000000476837158</v>
      </c>
      <c r="K270" s="162">
        <v>0.33</v>
      </c>
      <c r="L270" s="160">
        <v>26</v>
      </c>
      <c r="N270" s="163" t="s">
        <v>1529</v>
      </c>
      <c r="P270" s="161">
        <v>7.6999998092651367</v>
      </c>
      <c r="Q270" s="162">
        <v>0.4</v>
      </c>
      <c r="R270" s="160">
        <v>25</v>
      </c>
      <c r="S270" s="160">
        <v>1</v>
      </c>
      <c r="T270" s="163" t="s">
        <v>1775</v>
      </c>
      <c r="U270" s="163" t="s">
        <v>1776</v>
      </c>
      <c r="V270" s="161">
        <v>12</v>
      </c>
      <c r="W270" s="162">
        <v>0.5</v>
      </c>
      <c r="X270" s="160">
        <v>25</v>
      </c>
      <c r="Y270" s="160">
        <v>1</v>
      </c>
      <c r="Z270" s="163" t="s">
        <v>1775</v>
      </c>
      <c r="AA270" s="163" t="s">
        <v>1776</v>
      </c>
      <c r="AB270" s="161">
        <v>6.5</v>
      </c>
      <c r="AC270" s="162">
        <v>0.43</v>
      </c>
      <c r="AD270" s="160">
        <v>26</v>
      </c>
      <c r="AF270" s="163" t="s">
        <v>1529</v>
      </c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/>
      <c r="BX270" s="151"/>
      <c r="BY270" s="151"/>
      <c r="BZ270" s="151"/>
      <c r="CA270" s="151"/>
      <c r="CB270" s="151"/>
      <c r="CC270" s="151"/>
      <c r="CD270" s="151"/>
      <c r="CE270" s="151"/>
      <c r="CF270" s="151"/>
      <c r="CG270" s="151"/>
      <c r="CH270" s="151"/>
      <c r="CI270" s="151"/>
      <c r="CJ270" s="151"/>
      <c r="CK270" s="151"/>
      <c r="CL270" s="151"/>
      <c r="CM270" s="151"/>
      <c r="CN270" s="151"/>
      <c r="CO270" s="151"/>
      <c r="CP270" s="151"/>
      <c r="CQ270" s="151"/>
      <c r="CR270" s="151"/>
      <c r="CS270" s="151"/>
      <c r="CT270" s="151"/>
      <c r="CU270" s="151"/>
      <c r="CV270" s="151"/>
      <c r="CW270" s="151"/>
      <c r="CX270" s="151"/>
      <c r="CY270" s="151"/>
      <c r="CZ270" s="151"/>
      <c r="DA270" s="151"/>
      <c r="DB270" s="151"/>
      <c r="DC270" s="151"/>
      <c r="DD270" s="151"/>
      <c r="DE270" s="151"/>
      <c r="DF270" s="151"/>
      <c r="DG270" s="151"/>
      <c r="DH270" s="151"/>
      <c r="DI270" s="151"/>
      <c r="DJ270" s="151"/>
      <c r="DK270" s="151"/>
      <c r="DL270" s="151"/>
      <c r="DM270" s="151"/>
      <c r="DN270" s="151"/>
      <c r="DO270" s="151"/>
      <c r="DP270" s="151"/>
      <c r="DQ270" s="151"/>
      <c r="DR270" s="151"/>
      <c r="DS270" s="151"/>
      <c r="DT270" s="151"/>
      <c r="DU270" s="151"/>
      <c r="DV270" s="151"/>
      <c r="DW270" s="151"/>
      <c r="DX270" s="151"/>
      <c r="DY270" s="151"/>
      <c r="DZ270" s="151"/>
      <c r="EA270" s="151"/>
      <c r="EB270" s="151"/>
      <c r="EC270" s="151"/>
      <c r="ED270" s="151"/>
      <c r="EE270" s="151"/>
      <c r="EF270" s="151"/>
      <c r="EG270" s="151"/>
      <c r="EH270" s="151"/>
      <c r="EI270" s="151"/>
      <c r="EJ270" s="151"/>
      <c r="EK270" s="151"/>
      <c r="EL270" s="151"/>
      <c r="EM270" s="151"/>
      <c r="EN270" s="151"/>
      <c r="EO270" s="151"/>
      <c r="EP270" s="151"/>
      <c r="EQ270" s="151"/>
      <c r="ER270" s="151"/>
      <c r="ES270" s="151"/>
      <c r="ET270" s="151"/>
      <c r="EU270" s="151"/>
      <c r="EV270" s="151"/>
      <c r="EW270" s="151"/>
      <c r="EX270" s="151"/>
      <c r="EY270" s="151"/>
      <c r="EZ270" s="151"/>
      <c r="FA270" s="151"/>
      <c r="FB270" s="151"/>
      <c r="FC270" s="151"/>
      <c r="FD270" s="151"/>
      <c r="FE270" s="151"/>
      <c r="FF270" s="151"/>
      <c r="FG270" s="151"/>
      <c r="FH270" s="151"/>
      <c r="FI270" s="151"/>
      <c r="FJ270" s="151"/>
      <c r="FK270" s="151"/>
      <c r="FL270" s="151"/>
      <c r="FM270" s="151"/>
      <c r="FN270" s="151"/>
      <c r="FO270" s="151"/>
      <c r="FP270" s="151"/>
      <c r="FQ270" s="151"/>
      <c r="FR270" s="151"/>
      <c r="FS270" s="151"/>
      <c r="FT270" s="151"/>
      <c r="FU270" s="151"/>
      <c r="FV270" s="151"/>
      <c r="FW270" s="151"/>
      <c r="FX270" s="151"/>
      <c r="FY270" s="151"/>
      <c r="FZ270" s="151"/>
      <c r="GA270" s="151"/>
      <c r="GB270" s="151"/>
    </row>
    <row r="271" spans="1:185" x14ac:dyDescent="0.2">
      <c r="A271" s="154" t="str">
        <f t="shared" ref="A271:A334" si="5">IFERROR(LEFT(B271,4),"")</f>
        <v>5951</v>
      </c>
      <c r="B271" s="164" t="s">
        <v>2919</v>
      </c>
      <c r="C271" s="165">
        <v>108</v>
      </c>
      <c r="D271" s="166">
        <v>33.5</v>
      </c>
      <c r="E271" s="167">
        <v>0.51</v>
      </c>
      <c r="F271" s="165">
        <v>99</v>
      </c>
      <c r="G271" s="165">
        <v>9</v>
      </c>
      <c r="H271" s="168" t="s">
        <v>1720</v>
      </c>
      <c r="I271" s="168" t="s">
        <v>1721</v>
      </c>
      <c r="J271" s="166">
        <v>3.2000000476837158</v>
      </c>
      <c r="K271" s="167">
        <v>0.4</v>
      </c>
      <c r="L271" s="165">
        <v>98</v>
      </c>
      <c r="M271" s="165">
        <v>10</v>
      </c>
      <c r="N271" s="168" t="s">
        <v>1975</v>
      </c>
      <c r="O271" s="168" t="s">
        <v>1976</v>
      </c>
      <c r="P271" s="166">
        <v>8.6999998092651367</v>
      </c>
      <c r="Q271" s="167">
        <v>0.46</v>
      </c>
      <c r="R271" s="165">
        <v>100</v>
      </c>
      <c r="S271" s="165">
        <v>8</v>
      </c>
      <c r="T271" s="168" t="s">
        <v>1631</v>
      </c>
      <c r="U271" s="168" t="s">
        <v>1632</v>
      </c>
      <c r="V271" s="166">
        <v>14</v>
      </c>
      <c r="W271" s="167">
        <v>0.59</v>
      </c>
      <c r="X271" s="165">
        <v>83</v>
      </c>
      <c r="Y271" s="165">
        <v>25</v>
      </c>
      <c r="Z271" s="168" t="s">
        <v>4946</v>
      </c>
      <c r="AA271" s="168" t="s">
        <v>4947</v>
      </c>
      <c r="AB271" s="166">
        <v>7.5999999046325684</v>
      </c>
      <c r="AC271" s="167">
        <v>0.51</v>
      </c>
      <c r="AD271" s="165">
        <v>93</v>
      </c>
      <c r="AE271" s="165">
        <v>15</v>
      </c>
      <c r="AF271" s="168" t="s">
        <v>3727</v>
      </c>
      <c r="AG271" s="168" t="s">
        <v>3728</v>
      </c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1"/>
      <c r="BW271" s="151"/>
      <c r="BX271" s="151"/>
      <c r="BY271" s="151"/>
      <c r="BZ271" s="151"/>
      <c r="CA271" s="151"/>
      <c r="CB271" s="151"/>
      <c r="CC271" s="151"/>
      <c r="CD271" s="151"/>
      <c r="CE271" s="151"/>
      <c r="CF271" s="151"/>
      <c r="CG271" s="151"/>
      <c r="CH271" s="151"/>
      <c r="CI271" s="151"/>
      <c r="CJ271" s="151"/>
      <c r="CK271" s="151"/>
      <c r="CL271" s="151"/>
      <c r="CM271" s="151"/>
      <c r="CN271" s="151"/>
      <c r="CO271" s="151"/>
      <c r="CP271" s="151"/>
      <c r="CQ271" s="151"/>
      <c r="CR271" s="151"/>
      <c r="CS271" s="151"/>
      <c r="CT271" s="151"/>
      <c r="CU271" s="151"/>
      <c r="CV271" s="151"/>
      <c r="CW271" s="151"/>
      <c r="CX271" s="151"/>
      <c r="CY271" s="151"/>
      <c r="CZ271" s="151"/>
      <c r="DA271" s="151"/>
      <c r="DB271" s="151"/>
      <c r="DC271" s="151"/>
      <c r="DD271" s="151"/>
      <c r="DE271" s="151"/>
      <c r="DF271" s="151"/>
      <c r="DG271" s="151"/>
      <c r="DH271" s="151"/>
      <c r="DI271" s="151"/>
      <c r="DJ271" s="151"/>
      <c r="DK271" s="151"/>
      <c r="DL271" s="151"/>
      <c r="DM271" s="151"/>
      <c r="DN271" s="151"/>
      <c r="DO271" s="151"/>
      <c r="DP271" s="151"/>
      <c r="DQ271" s="151"/>
      <c r="DR271" s="151"/>
      <c r="DS271" s="151"/>
      <c r="DT271" s="151"/>
      <c r="DU271" s="151"/>
      <c r="DV271" s="151"/>
      <c r="DW271" s="151"/>
      <c r="DX271" s="151"/>
      <c r="DY271" s="151"/>
      <c r="DZ271" s="151"/>
      <c r="EA271" s="151"/>
      <c r="EB271" s="151"/>
      <c r="EC271" s="151"/>
      <c r="ED271" s="151"/>
      <c r="EE271" s="151"/>
      <c r="EF271" s="151"/>
      <c r="EG271" s="151"/>
      <c r="EH271" s="151"/>
      <c r="EI271" s="151"/>
      <c r="EJ271" s="151"/>
      <c r="EK271" s="151"/>
      <c r="EL271" s="151"/>
      <c r="EM271" s="151"/>
      <c r="EN271" s="151"/>
      <c r="EO271" s="151"/>
      <c r="EP271" s="151"/>
      <c r="EQ271" s="151"/>
      <c r="ER271" s="151"/>
      <c r="ES271" s="151"/>
      <c r="ET271" s="151"/>
      <c r="EU271" s="151"/>
      <c r="EV271" s="151"/>
      <c r="EW271" s="151"/>
      <c r="EX271" s="151"/>
      <c r="EY271" s="151"/>
      <c r="EZ271" s="151"/>
      <c r="FA271" s="151"/>
      <c r="FB271" s="151"/>
      <c r="FC271" s="151"/>
      <c r="FD271" s="151"/>
      <c r="FE271" s="151"/>
      <c r="FF271" s="151"/>
      <c r="FG271" s="151"/>
      <c r="FH271" s="151"/>
      <c r="FI271" s="151"/>
      <c r="FJ271" s="151"/>
      <c r="FK271" s="151"/>
      <c r="FL271" s="151"/>
      <c r="FM271" s="151"/>
      <c r="FN271" s="151"/>
      <c r="FO271" s="151"/>
      <c r="FP271" s="151"/>
      <c r="FQ271" s="151"/>
      <c r="FR271" s="151"/>
      <c r="FS271" s="151"/>
      <c r="FT271" s="151"/>
      <c r="FU271" s="151"/>
      <c r="FV271" s="151"/>
      <c r="FW271" s="151"/>
      <c r="FX271" s="151"/>
      <c r="FY271" s="151"/>
      <c r="FZ271" s="151"/>
      <c r="GA271" s="151"/>
      <c r="GB271" s="151"/>
    </row>
    <row r="272" spans="1:185" x14ac:dyDescent="0.2">
      <c r="A272" s="154" t="str">
        <f t="shared" si="5"/>
        <v>5961</v>
      </c>
      <c r="B272" s="153" t="s">
        <v>2922</v>
      </c>
      <c r="C272" s="160">
        <v>141</v>
      </c>
      <c r="D272" s="161">
        <v>26.700000762939453</v>
      </c>
      <c r="E272" s="162">
        <v>0.4</v>
      </c>
      <c r="F272" s="160">
        <v>140</v>
      </c>
      <c r="G272" s="160">
        <v>1</v>
      </c>
      <c r="H272" s="163" t="s">
        <v>4163</v>
      </c>
      <c r="I272" s="163" t="s">
        <v>4164</v>
      </c>
      <c r="J272" s="161">
        <v>2.5</v>
      </c>
      <c r="K272" s="162">
        <v>0.32</v>
      </c>
      <c r="L272" s="160">
        <v>138</v>
      </c>
      <c r="M272" s="160">
        <v>3</v>
      </c>
      <c r="N272" s="163" t="s">
        <v>2493</v>
      </c>
      <c r="O272" s="163" t="s">
        <v>2494</v>
      </c>
      <c r="P272" s="161">
        <v>7.5</v>
      </c>
      <c r="Q272" s="162">
        <v>0.4</v>
      </c>
      <c r="R272" s="160">
        <v>141</v>
      </c>
      <c r="T272" s="163" t="s">
        <v>1529</v>
      </c>
      <c r="V272" s="161">
        <v>10.800000190734863</v>
      </c>
      <c r="W272" s="162">
        <v>0.45</v>
      </c>
      <c r="X272" s="160">
        <v>133</v>
      </c>
      <c r="Y272" s="160">
        <v>8</v>
      </c>
      <c r="Z272" s="163" t="s">
        <v>3382</v>
      </c>
      <c r="AA272" s="163" t="s">
        <v>3383</v>
      </c>
      <c r="AB272" s="161">
        <v>5.9000000953674316</v>
      </c>
      <c r="AC272" s="162">
        <v>0.39</v>
      </c>
      <c r="AD272" s="160">
        <v>138</v>
      </c>
      <c r="AE272" s="160">
        <v>3</v>
      </c>
      <c r="AF272" s="163" t="s">
        <v>2493</v>
      </c>
      <c r="AG272" s="163" t="s">
        <v>2494</v>
      </c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W272" s="151"/>
      <c r="BX272" s="151"/>
      <c r="BY272" s="151"/>
      <c r="BZ272" s="151"/>
      <c r="CA272" s="151"/>
      <c r="CB272" s="151"/>
      <c r="CC272" s="151"/>
      <c r="CD272" s="151"/>
      <c r="CE272" s="151"/>
      <c r="CF272" s="151"/>
      <c r="CG272" s="151"/>
      <c r="CH272" s="151"/>
      <c r="CI272" s="151"/>
      <c r="CJ272" s="151"/>
      <c r="CK272" s="151"/>
      <c r="CL272" s="151"/>
      <c r="CM272" s="151"/>
      <c r="CN272" s="151"/>
      <c r="CO272" s="151"/>
      <c r="CP272" s="151"/>
      <c r="CQ272" s="151"/>
      <c r="CR272" s="151"/>
      <c r="CS272" s="151"/>
      <c r="CT272" s="151"/>
      <c r="CU272" s="151"/>
      <c r="CV272" s="151"/>
      <c r="CW272" s="151"/>
      <c r="CX272" s="151"/>
      <c r="CY272" s="151"/>
      <c r="CZ272" s="151"/>
      <c r="DA272" s="151"/>
      <c r="DB272" s="151"/>
      <c r="DC272" s="151"/>
      <c r="DD272" s="151"/>
      <c r="DE272" s="151"/>
      <c r="DF272" s="151"/>
      <c r="DG272" s="151"/>
      <c r="DH272" s="151"/>
      <c r="DI272" s="151"/>
      <c r="DJ272" s="151"/>
      <c r="DK272" s="151"/>
      <c r="DL272" s="151"/>
      <c r="DM272" s="151"/>
      <c r="DN272" s="151"/>
      <c r="DO272" s="151"/>
      <c r="DP272" s="151"/>
      <c r="DQ272" s="151"/>
      <c r="DR272" s="151"/>
      <c r="DS272" s="151"/>
      <c r="DT272" s="151"/>
      <c r="DU272" s="151"/>
      <c r="DV272" s="151"/>
      <c r="DW272" s="151"/>
      <c r="DX272" s="151"/>
      <c r="DY272" s="151"/>
      <c r="DZ272" s="151"/>
      <c r="EA272" s="151"/>
      <c r="EB272" s="151"/>
      <c r="EC272" s="151"/>
      <c r="ED272" s="151"/>
      <c r="EE272" s="151"/>
      <c r="EF272" s="151"/>
      <c r="EG272" s="151"/>
      <c r="EH272" s="151"/>
      <c r="EI272" s="151"/>
      <c r="EJ272" s="151"/>
      <c r="EK272" s="151"/>
      <c r="EL272" s="151"/>
      <c r="EM272" s="151"/>
      <c r="EN272" s="151"/>
      <c r="EO272" s="151"/>
      <c r="EP272" s="151"/>
      <c r="EQ272" s="151"/>
      <c r="ER272" s="151"/>
      <c r="ES272" s="151"/>
      <c r="ET272" s="151"/>
      <c r="EU272" s="151"/>
      <c r="EV272" s="151"/>
      <c r="EW272" s="151"/>
      <c r="EX272" s="151"/>
      <c r="EY272" s="151"/>
      <c r="EZ272" s="151"/>
      <c r="FA272" s="151"/>
      <c r="FB272" s="151"/>
      <c r="FC272" s="151"/>
      <c r="FD272" s="151"/>
      <c r="FE272" s="151"/>
      <c r="FF272" s="151"/>
      <c r="FG272" s="151"/>
      <c r="FH272" s="151"/>
      <c r="FI272" s="151"/>
      <c r="FJ272" s="151"/>
      <c r="FK272" s="151"/>
      <c r="FL272" s="151"/>
      <c r="FM272" s="151"/>
      <c r="FN272" s="151"/>
      <c r="FO272" s="151"/>
      <c r="FP272" s="151"/>
      <c r="FQ272" s="151"/>
      <c r="FR272" s="151"/>
      <c r="FS272" s="151"/>
      <c r="FT272" s="151"/>
      <c r="FU272" s="151"/>
      <c r="FV272" s="151"/>
      <c r="FW272" s="151"/>
      <c r="FX272" s="151"/>
      <c r="FY272" s="151"/>
      <c r="FZ272" s="151"/>
      <c r="GA272" s="151"/>
      <c r="GB272" s="151"/>
    </row>
    <row r="273" spans="1:184" x14ac:dyDescent="0.2">
      <c r="A273" s="154" t="str">
        <f t="shared" si="5"/>
        <v>5971</v>
      </c>
      <c r="B273" s="164" t="s">
        <v>2927</v>
      </c>
      <c r="C273" s="165">
        <v>20</v>
      </c>
      <c r="D273" s="166">
        <v>27.200000762939453</v>
      </c>
      <c r="E273" s="167">
        <v>0.41</v>
      </c>
      <c r="F273" s="165">
        <v>19</v>
      </c>
      <c r="G273" s="165">
        <v>1</v>
      </c>
      <c r="H273" s="168" t="s">
        <v>1966</v>
      </c>
      <c r="I273" s="168" t="s">
        <v>1967</v>
      </c>
      <c r="J273" s="166">
        <v>2.7999999523162842</v>
      </c>
      <c r="K273" s="167">
        <v>0.35</v>
      </c>
      <c r="L273" s="165">
        <v>19</v>
      </c>
      <c r="M273" s="165">
        <v>1</v>
      </c>
      <c r="N273" s="168" t="s">
        <v>1966</v>
      </c>
      <c r="O273" s="168" t="s">
        <v>1967</v>
      </c>
      <c r="P273" s="166">
        <v>6.8000001907348633</v>
      </c>
      <c r="Q273" s="167">
        <v>0.36</v>
      </c>
      <c r="R273" s="165">
        <v>19</v>
      </c>
      <c r="S273" s="165">
        <v>1</v>
      </c>
      <c r="T273" s="168" t="s">
        <v>1966</v>
      </c>
      <c r="U273" s="168" t="s">
        <v>1967</v>
      </c>
      <c r="V273" s="166">
        <v>11.600000381469727</v>
      </c>
      <c r="W273" s="167">
        <v>0.48</v>
      </c>
      <c r="X273" s="165">
        <v>18</v>
      </c>
      <c r="Y273" s="165">
        <v>2</v>
      </c>
      <c r="Z273" s="168" t="s">
        <v>1739</v>
      </c>
      <c r="AA273" s="168" t="s">
        <v>1740</v>
      </c>
      <c r="AB273" s="166">
        <v>6.1999998092651367</v>
      </c>
      <c r="AC273" s="167">
        <v>0.41</v>
      </c>
      <c r="AD273" s="165">
        <v>18</v>
      </c>
      <c r="AE273" s="165">
        <v>2</v>
      </c>
      <c r="AF273" s="168" t="s">
        <v>1739</v>
      </c>
      <c r="AG273" s="168" t="s">
        <v>1740</v>
      </c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51"/>
      <c r="BX273" s="151"/>
      <c r="BY273" s="151"/>
      <c r="BZ273" s="151"/>
      <c r="CA273" s="151"/>
      <c r="CB273" s="151"/>
      <c r="CC273" s="151"/>
      <c r="CD273" s="151"/>
      <c r="CE273" s="151"/>
      <c r="CF273" s="151"/>
      <c r="CG273" s="151"/>
      <c r="CH273" s="151"/>
      <c r="CI273" s="151"/>
      <c r="CJ273" s="151"/>
      <c r="CK273" s="151"/>
      <c r="CL273" s="151"/>
      <c r="CM273" s="151"/>
      <c r="CN273" s="151"/>
      <c r="CO273" s="151"/>
      <c r="CP273" s="151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  <c r="EN273" s="151"/>
      <c r="EO273" s="151"/>
      <c r="EP273" s="151"/>
      <c r="EQ273" s="151"/>
      <c r="ER273" s="151"/>
      <c r="ES273" s="151"/>
      <c r="ET273" s="151"/>
      <c r="EU273" s="151"/>
      <c r="EV273" s="151"/>
      <c r="EW273" s="151"/>
      <c r="EX273" s="151"/>
      <c r="EY273" s="151"/>
      <c r="EZ273" s="151"/>
      <c r="FA273" s="151"/>
      <c r="FB273" s="151"/>
      <c r="FC273" s="151"/>
      <c r="FD273" s="151"/>
      <c r="FE273" s="151"/>
      <c r="FF273" s="151"/>
      <c r="FG273" s="151"/>
      <c r="FH273" s="151"/>
      <c r="FI273" s="151"/>
      <c r="FJ273" s="151"/>
      <c r="FK273" s="151"/>
      <c r="FL273" s="151"/>
      <c r="FM273" s="151"/>
      <c r="FN273" s="151"/>
      <c r="FO273" s="151"/>
      <c r="FP273" s="151"/>
      <c r="FQ273" s="151"/>
      <c r="FR273" s="151"/>
      <c r="FS273" s="151"/>
      <c r="FT273" s="151"/>
      <c r="FU273" s="151"/>
      <c r="FV273" s="151"/>
      <c r="FW273" s="151"/>
      <c r="FX273" s="151"/>
      <c r="FY273" s="151"/>
      <c r="FZ273" s="151"/>
      <c r="GA273" s="151"/>
      <c r="GB273" s="151"/>
    </row>
    <row r="274" spans="1:184" x14ac:dyDescent="0.2">
      <c r="A274" s="154" t="str">
        <f t="shared" si="5"/>
        <v>5981</v>
      </c>
      <c r="B274" s="153" t="s">
        <v>2928</v>
      </c>
      <c r="C274" s="160">
        <v>98</v>
      </c>
      <c r="D274" s="161">
        <v>31.700000762939453</v>
      </c>
      <c r="E274" s="162">
        <v>0.48</v>
      </c>
      <c r="F274" s="160">
        <v>92</v>
      </c>
      <c r="G274" s="160">
        <v>6</v>
      </c>
      <c r="H274" s="163" t="s">
        <v>1608</v>
      </c>
      <c r="I274" s="163" t="s">
        <v>1609</v>
      </c>
      <c r="J274" s="161">
        <v>2.7999999523162842</v>
      </c>
      <c r="K274" s="162">
        <v>0.35</v>
      </c>
      <c r="L274" s="160">
        <v>93</v>
      </c>
      <c r="M274" s="160">
        <v>5</v>
      </c>
      <c r="N274" s="163" t="s">
        <v>3141</v>
      </c>
      <c r="O274" s="163" t="s">
        <v>3142</v>
      </c>
      <c r="P274" s="161">
        <v>8.6999998092651367</v>
      </c>
      <c r="Q274" s="162">
        <v>0.46</v>
      </c>
      <c r="R274" s="160">
        <v>94</v>
      </c>
      <c r="S274" s="160">
        <v>4</v>
      </c>
      <c r="T274" s="163" t="s">
        <v>1896</v>
      </c>
      <c r="U274" s="163" t="s">
        <v>1897</v>
      </c>
      <c r="V274" s="161">
        <v>13.199999809265137</v>
      </c>
      <c r="W274" s="162">
        <v>0.55000000000000004</v>
      </c>
      <c r="X274" s="160">
        <v>73</v>
      </c>
      <c r="Y274" s="160">
        <v>25</v>
      </c>
      <c r="Z274" s="163" t="s">
        <v>4593</v>
      </c>
      <c r="AA274" s="163" t="s">
        <v>4594</v>
      </c>
      <c r="AB274" s="161">
        <v>7</v>
      </c>
      <c r="AC274" s="162">
        <v>0.46</v>
      </c>
      <c r="AD274" s="160">
        <v>87</v>
      </c>
      <c r="AE274" s="160">
        <v>11</v>
      </c>
      <c r="AF274" s="163" t="s">
        <v>4948</v>
      </c>
      <c r="AG274" s="163" t="s">
        <v>4949</v>
      </c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51"/>
      <c r="BX274" s="151"/>
      <c r="BY274" s="151"/>
      <c r="BZ274" s="151"/>
      <c r="CA274" s="151"/>
      <c r="CB274" s="151"/>
      <c r="CC274" s="151"/>
      <c r="CD274" s="151"/>
      <c r="CE274" s="151"/>
      <c r="CF274" s="151"/>
      <c r="CG274" s="151"/>
      <c r="CH274" s="151"/>
      <c r="CI274" s="151"/>
      <c r="CJ274" s="151"/>
      <c r="CK274" s="151"/>
      <c r="CL274" s="151"/>
      <c r="CM274" s="151"/>
      <c r="CN274" s="151"/>
      <c r="CO274" s="151"/>
      <c r="CP274" s="151"/>
      <c r="CQ274" s="151"/>
      <c r="CR274" s="151"/>
      <c r="CS274" s="151"/>
      <c r="CT274" s="151"/>
      <c r="CU274" s="151"/>
      <c r="CV274" s="151"/>
      <c r="CW274" s="151"/>
      <c r="CX274" s="151"/>
      <c r="CY274" s="151"/>
      <c r="CZ274" s="151"/>
      <c r="DA274" s="151"/>
      <c r="DB274" s="151"/>
      <c r="DC274" s="151"/>
      <c r="DD274" s="151"/>
      <c r="DE274" s="151"/>
      <c r="DF274" s="151"/>
      <c r="DG274" s="151"/>
      <c r="DH274" s="151"/>
      <c r="DI274" s="151"/>
      <c r="DJ274" s="151"/>
      <c r="DK274" s="151"/>
      <c r="DL274" s="151"/>
      <c r="DM274" s="151"/>
      <c r="DN274" s="151"/>
      <c r="DO274" s="151"/>
      <c r="DP274" s="151"/>
      <c r="DQ274" s="151"/>
      <c r="DR274" s="151"/>
      <c r="DS274" s="151"/>
      <c r="DT274" s="151"/>
      <c r="DU274" s="151"/>
      <c r="DV274" s="151"/>
      <c r="DW274" s="151"/>
      <c r="DX274" s="151"/>
      <c r="DY274" s="151"/>
      <c r="DZ274" s="151"/>
      <c r="EA274" s="151"/>
      <c r="EB274" s="151"/>
      <c r="EC274" s="151"/>
      <c r="ED274" s="151"/>
      <c r="EE274" s="151"/>
      <c r="EF274" s="151"/>
      <c r="EG274" s="151"/>
      <c r="EH274" s="151"/>
      <c r="EI274" s="151"/>
      <c r="EJ274" s="151"/>
      <c r="EK274" s="151"/>
      <c r="EL274" s="151"/>
      <c r="EM274" s="151"/>
      <c r="EN274" s="151"/>
      <c r="EO274" s="151"/>
      <c r="EP274" s="151"/>
      <c r="EQ274" s="151"/>
      <c r="ER274" s="151"/>
      <c r="ES274" s="151"/>
      <c r="ET274" s="151"/>
      <c r="EU274" s="151"/>
      <c r="EV274" s="151"/>
      <c r="EW274" s="151"/>
      <c r="EX274" s="151"/>
      <c r="EY274" s="151"/>
      <c r="EZ274" s="151"/>
      <c r="FA274" s="151"/>
      <c r="FB274" s="151"/>
      <c r="FC274" s="151"/>
      <c r="FD274" s="151"/>
      <c r="FE274" s="151"/>
      <c r="FF274" s="151"/>
      <c r="FG274" s="151"/>
      <c r="FH274" s="151"/>
      <c r="FI274" s="151"/>
      <c r="FJ274" s="151"/>
      <c r="FK274" s="151"/>
      <c r="FL274" s="151"/>
      <c r="FM274" s="151"/>
      <c r="FN274" s="151"/>
      <c r="FO274" s="151"/>
      <c r="FP274" s="151"/>
      <c r="FQ274" s="151"/>
      <c r="FR274" s="151"/>
      <c r="FS274" s="151"/>
      <c r="FT274" s="151"/>
      <c r="FU274" s="151"/>
      <c r="FV274" s="151"/>
      <c r="FW274" s="151"/>
      <c r="FX274" s="151"/>
      <c r="FY274" s="151"/>
      <c r="FZ274" s="151"/>
      <c r="GA274" s="151"/>
      <c r="GB274" s="151"/>
    </row>
    <row r="275" spans="1:184" x14ac:dyDescent="0.2">
      <c r="A275" s="154" t="str">
        <f t="shared" si="5"/>
        <v>5991</v>
      </c>
      <c r="B275" s="164" t="s">
        <v>2929</v>
      </c>
      <c r="C275" s="165">
        <v>120</v>
      </c>
      <c r="D275" s="166">
        <v>24.600000381469727</v>
      </c>
      <c r="E275" s="167">
        <v>0.37</v>
      </c>
      <c r="F275" s="165">
        <v>118</v>
      </c>
      <c r="G275" s="165">
        <v>2</v>
      </c>
      <c r="H275" s="168" t="s">
        <v>2354</v>
      </c>
      <c r="I275" s="168" t="s">
        <v>2355</v>
      </c>
      <c r="J275" s="166">
        <v>2.5</v>
      </c>
      <c r="K275" s="167">
        <v>0.31</v>
      </c>
      <c r="L275" s="165">
        <v>115</v>
      </c>
      <c r="M275" s="165">
        <v>5</v>
      </c>
      <c r="N275" s="168" t="s">
        <v>1753</v>
      </c>
      <c r="O275" s="168" t="s">
        <v>1754</v>
      </c>
      <c r="P275" s="166">
        <v>6.9000000953674316</v>
      </c>
      <c r="Q275" s="167">
        <v>0.36</v>
      </c>
      <c r="R275" s="165">
        <v>120</v>
      </c>
      <c r="T275" s="168" t="s">
        <v>1529</v>
      </c>
      <c r="V275" s="166">
        <v>9.8000001907348633</v>
      </c>
      <c r="W275" s="167">
        <v>0.41</v>
      </c>
      <c r="X275" s="165">
        <v>111</v>
      </c>
      <c r="Y275" s="165">
        <v>9</v>
      </c>
      <c r="Z275" s="168" t="s">
        <v>2741</v>
      </c>
      <c r="AA275" s="168" t="s">
        <v>2742</v>
      </c>
      <c r="AB275" s="166">
        <v>5.4000000953674316</v>
      </c>
      <c r="AC275" s="167">
        <v>0.36</v>
      </c>
      <c r="AD275" s="165">
        <v>115</v>
      </c>
      <c r="AE275" s="165">
        <v>5</v>
      </c>
      <c r="AF275" s="168" t="s">
        <v>1753</v>
      </c>
      <c r="AG275" s="168" t="s">
        <v>1754</v>
      </c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51"/>
      <c r="BX275" s="151"/>
      <c r="BY275" s="151"/>
      <c r="BZ275" s="151"/>
      <c r="CA275" s="151"/>
      <c r="CB275" s="151"/>
      <c r="CC275" s="151"/>
      <c r="CD275" s="151"/>
      <c r="CE275" s="151"/>
      <c r="CF275" s="151"/>
      <c r="CG275" s="151"/>
      <c r="CH275" s="151"/>
      <c r="CI275" s="151"/>
      <c r="CJ275" s="151"/>
      <c r="CK275" s="151"/>
      <c r="CL275" s="151"/>
      <c r="CM275" s="151"/>
      <c r="CN275" s="151"/>
      <c r="CO275" s="151"/>
      <c r="CP275" s="151"/>
      <c r="CQ275" s="151"/>
      <c r="CR275" s="151"/>
      <c r="CS275" s="151"/>
      <c r="CT275" s="151"/>
      <c r="CU275" s="151"/>
      <c r="CV275" s="151"/>
      <c r="CW275" s="151"/>
      <c r="CX275" s="151"/>
      <c r="CY275" s="151"/>
      <c r="CZ275" s="151"/>
      <c r="DA275" s="151"/>
      <c r="DB275" s="151"/>
      <c r="DC275" s="151"/>
      <c r="DD275" s="151"/>
      <c r="DE275" s="151"/>
      <c r="DF275" s="151"/>
      <c r="DG275" s="151"/>
      <c r="DH275" s="151"/>
      <c r="DI275" s="151"/>
      <c r="DJ275" s="151"/>
      <c r="DK275" s="151"/>
      <c r="DL275" s="151"/>
      <c r="DM275" s="151"/>
      <c r="DN275" s="151"/>
      <c r="DO275" s="151"/>
      <c r="DP275" s="151"/>
      <c r="DQ275" s="151"/>
      <c r="DR275" s="151"/>
      <c r="DS275" s="151"/>
      <c r="DT275" s="151"/>
      <c r="DU275" s="151"/>
      <c r="DV275" s="151"/>
      <c r="DW275" s="151"/>
      <c r="DX275" s="151"/>
      <c r="DY275" s="151"/>
      <c r="DZ275" s="151"/>
      <c r="EA275" s="151"/>
      <c r="EB275" s="151"/>
      <c r="EC275" s="151"/>
      <c r="ED275" s="151"/>
      <c r="EE275" s="151"/>
      <c r="EF275" s="151"/>
      <c r="EG275" s="151"/>
      <c r="EH275" s="151"/>
      <c r="EI275" s="151"/>
      <c r="EJ275" s="151"/>
      <c r="EK275" s="151"/>
      <c r="EL275" s="151"/>
      <c r="EM275" s="151"/>
      <c r="EN275" s="151"/>
      <c r="EO275" s="151"/>
      <c r="EP275" s="151"/>
      <c r="EQ275" s="151"/>
      <c r="ER275" s="151"/>
      <c r="ES275" s="151"/>
      <c r="ET275" s="151"/>
      <c r="EU275" s="151"/>
      <c r="EV275" s="151"/>
      <c r="EW275" s="151"/>
      <c r="EX275" s="151"/>
      <c r="EY275" s="151"/>
      <c r="EZ275" s="151"/>
      <c r="FA275" s="151"/>
      <c r="FB275" s="151"/>
      <c r="FC275" s="151"/>
      <c r="FD275" s="151"/>
      <c r="FE275" s="151"/>
      <c r="FF275" s="151"/>
      <c r="FG275" s="151"/>
      <c r="FH275" s="151"/>
      <c r="FI275" s="151"/>
      <c r="FJ275" s="151"/>
      <c r="FK275" s="151"/>
      <c r="FL275" s="151"/>
      <c r="FM275" s="151"/>
      <c r="FN275" s="151"/>
      <c r="FO275" s="151"/>
      <c r="FP275" s="151"/>
      <c r="FQ275" s="151"/>
      <c r="FR275" s="151"/>
      <c r="FS275" s="151"/>
      <c r="FT275" s="151"/>
      <c r="FU275" s="151"/>
      <c r="FV275" s="151"/>
      <c r="FW275" s="151"/>
      <c r="FX275" s="151"/>
      <c r="FY275" s="151"/>
      <c r="FZ275" s="151"/>
      <c r="GA275" s="151"/>
      <c r="GB275" s="151"/>
    </row>
    <row r="276" spans="1:184" x14ac:dyDescent="0.2">
      <c r="A276" s="154" t="str">
        <f t="shared" si="5"/>
        <v>8017</v>
      </c>
      <c r="B276" s="153" t="s">
        <v>4213</v>
      </c>
      <c r="C276" s="160">
        <v>1</v>
      </c>
      <c r="D276" s="161">
        <v>28</v>
      </c>
      <c r="E276" s="162">
        <v>0.42</v>
      </c>
      <c r="F276" s="160">
        <v>1</v>
      </c>
      <c r="H276" s="163" t="s">
        <v>1529</v>
      </c>
      <c r="J276" s="161">
        <v>3</v>
      </c>
      <c r="K276" s="162">
        <v>0.38</v>
      </c>
      <c r="L276" s="160">
        <v>1</v>
      </c>
      <c r="N276" s="163" t="s">
        <v>1529</v>
      </c>
      <c r="P276" s="161">
        <v>7</v>
      </c>
      <c r="Q276" s="162">
        <v>0.37</v>
      </c>
      <c r="R276" s="160">
        <v>1</v>
      </c>
      <c r="T276" s="163" t="s">
        <v>1529</v>
      </c>
      <c r="V276" s="161">
        <v>12</v>
      </c>
      <c r="W276" s="162">
        <v>0.5</v>
      </c>
      <c r="X276" s="160">
        <v>1</v>
      </c>
      <c r="Z276" s="163" t="s">
        <v>1529</v>
      </c>
      <c r="AB276" s="161">
        <v>6</v>
      </c>
      <c r="AC276" s="162">
        <v>0.4</v>
      </c>
      <c r="AD276" s="160">
        <v>1</v>
      </c>
      <c r="AF276" s="163" t="s">
        <v>1529</v>
      </c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  <c r="CJ276" s="151"/>
      <c r="CK276" s="151"/>
      <c r="CL276" s="15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  <c r="ET276" s="151"/>
      <c r="EU276" s="151"/>
      <c r="EV276" s="151"/>
      <c r="EW276" s="151"/>
      <c r="EX276" s="151"/>
      <c r="EY276" s="151"/>
      <c r="EZ276" s="151"/>
      <c r="FA276" s="151"/>
      <c r="FB276" s="151"/>
      <c r="FC276" s="151"/>
      <c r="FD276" s="151"/>
      <c r="FE276" s="151"/>
      <c r="FF276" s="151"/>
      <c r="FG276" s="151"/>
      <c r="FH276" s="151"/>
      <c r="FI276" s="151"/>
      <c r="FJ276" s="151"/>
      <c r="FK276" s="151"/>
      <c r="FL276" s="151"/>
      <c r="FM276" s="151"/>
      <c r="FN276" s="151"/>
      <c r="FO276" s="151"/>
      <c r="FP276" s="151"/>
      <c r="FQ276" s="151"/>
      <c r="FR276" s="151"/>
      <c r="FS276" s="151"/>
      <c r="FT276" s="151"/>
      <c r="FU276" s="151"/>
      <c r="FV276" s="151"/>
      <c r="FW276" s="151"/>
      <c r="FX276" s="151"/>
      <c r="FY276" s="151"/>
      <c r="FZ276" s="151"/>
      <c r="GA276" s="151"/>
      <c r="GB276" s="151"/>
    </row>
    <row r="277" spans="1:184" x14ac:dyDescent="0.2">
      <c r="A277" s="154" t="str">
        <f t="shared" si="5"/>
        <v>8151</v>
      </c>
      <c r="B277" s="164" t="s">
        <v>4214</v>
      </c>
      <c r="C277" s="165">
        <v>8</v>
      </c>
      <c r="D277" s="166">
        <v>20.100000381469727</v>
      </c>
      <c r="E277" s="167">
        <v>0.3</v>
      </c>
      <c r="F277" s="165">
        <v>8</v>
      </c>
      <c r="H277" s="168" t="s">
        <v>1529</v>
      </c>
      <c r="J277" s="166">
        <v>1.7999999523162842</v>
      </c>
      <c r="K277" s="167">
        <v>0.22</v>
      </c>
      <c r="L277" s="165">
        <v>8</v>
      </c>
      <c r="N277" s="168" t="s">
        <v>1529</v>
      </c>
      <c r="P277" s="166">
        <v>5.9000000953674316</v>
      </c>
      <c r="Q277" s="167">
        <v>0.31</v>
      </c>
      <c r="R277" s="165">
        <v>8</v>
      </c>
      <c r="T277" s="168" t="s">
        <v>1529</v>
      </c>
      <c r="V277" s="166">
        <v>7.3000001907348633</v>
      </c>
      <c r="W277" s="167">
        <v>0.3</v>
      </c>
      <c r="X277" s="165">
        <v>8</v>
      </c>
      <c r="Z277" s="168" t="s">
        <v>1529</v>
      </c>
      <c r="AB277" s="166">
        <v>5.3000001907348633</v>
      </c>
      <c r="AC277" s="167">
        <v>0.35</v>
      </c>
      <c r="AD277" s="165">
        <v>8</v>
      </c>
      <c r="AF277" s="168" t="s">
        <v>1529</v>
      </c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  <c r="FG277" s="151"/>
      <c r="FH277" s="151"/>
      <c r="FI277" s="151"/>
      <c r="FJ277" s="151"/>
      <c r="FK277" s="151"/>
      <c r="FL277" s="151"/>
      <c r="FM277" s="151"/>
      <c r="FN277" s="151"/>
      <c r="FO277" s="151"/>
      <c r="FP277" s="151"/>
      <c r="FQ277" s="151"/>
      <c r="FR277" s="151"/>
      <c r="FS277" s="151"/>
      <c r="FT277" s="151"/>
      <c r="FU277" s="151"/>
      <c r="FV277" s="151"/>
      <c r="FW277" s="151"/>
      <c r="FX277" s="151"/>
      <c r="FY277" s="151"/>
      <c r="FZ277" s="151"/>
      <c r="GA277" s="151"/>
      <c r="GB277" s="151"/>
    </row>
    <row r="278" spans="1:184" s="151" customFormat="1" x14ac:dyDescent="0.2">
      <c r="A278" s="154" t="str">
        <f t="shared" si="5"/>
        <v>8181</v>
      </c>
      <c r="B278" s="153" t="s">
        <v>4215</v>
      </c>
      <c r="C278" s="160">
        <v>7</v>
      </c>
      <c r="D278" s="161">
        <v>20.899999618530273</v>
      </c>
      <c r="E278" s="162">
        <v>0.32</v>
      </c>
      <c r="F278" s="160">
        <v>7</v>
      </c>
      <c r="H278" s="163" t="s">
        <v>1529</v>
      </c>
      <c r="J278" s="161">
        <v>2</v>
      </c>
      <c r="K278" s="162">
        <v>0.25</v>
      </c>
      <c r="L278" s="160">
        <v>7</v>
      </c>
      <c r="N278" s="163" t="s">
        <v>1529</v>
      </c>
      <c r="P278" s="161">
        <v>6.3000001907348633</v>
      </c>
      <c r="Q278" s="162">
        <v>0.33</v>
      </c>
      <c r="R278" s="160">
        <v>7</v>
      </c>
      <c r="T278" s="163" t="s">
        <v>1529</v>
      </c>
      <c r="V278" s="161">
        <v>8.6999998092651367</v>
      </c>
      <c r="W278" s="162">
        <v>0.36</v>
      </c>
      <c r="X278" s="160">
        <v>7</v>
      </c>
      <c r="Z278" s="163" t="s">
        <v>1529</v>
      </c>
      <c r="AB278" s="161">
        <v>3.9000000953674316</v>
      </c>
      <c r="AC278" s="162">
        <v>0.26</v>
      </c>
      <c r="AD278" s="160">
        <v>7</v>
      </c>
      <c r="AF278" s="163" t="s">
        <v>1529</v>
      </c>
    </row>
    <row r="279" spans="1:184" x14ac:dyDescent="0.2">
      <c r="A279" s="154" t="str">
        <f t="shared" si="5"/>
        <v>9732</v>
      </c>
      <c r="B279" s="164" t="s">
        <v>4216</v>
      </c>
      <c r="C279" s="165">
        <v>2</v>
      </c>
      <c r="D279" s="166">
        <v>28.5</v>
      </c>
      <c r="E279" s="167">
        <v>0.43</v>
      </c>
      <c r="F279" s="165">
        <v>2</v>
      </c>
      <c r="H279" s="168" t="s">
        <v>1529</v>
      </c>
      <c r="J279" s="166">
        <v>2</v>
      </c>
      <c r="K279" s="167">
        <v>0.25</v>
      </c>
      <c r="L279" s="165">
        <v>2</v>
      </c>
      <c r="N279" s="168" t="s">
        <v>1529</v>
      </c>
      <c r="P279" s="166">
        <v>7</v>
      </c>
      <c r="Q279" s="167">
        <v>0.37</v>
      </c>
      <c r="R279" s="165">
        <v>2</v>
      </c>
      <c r="T279" s="168" t="s">
        <v>1529</v>
      </c>
      <c r="V279" s="166">
        <v>11.5</v>
      </c>
      <c r="W279" s="167">
        <v>0.48</v>
      </c>
      <c r="X279" s="165">
        <v>2</v>
      </c>
      <c r="Z279" s="168" t="s">
        <v>1529</v>
      </c>
      <c r="AB279" s="166">
        <v>8</v>
      </c>
      <c r="AC279" s="167">
        <v>0.54</v>
      </c>
      <c r="AD279" s="165">
        <v>2</v>
      </c>
      <c r="AF279" s="168" t="s">
        <v>1529</v>
      </c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/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  <c r="FF279" s="151"/>
      <c r="FG279" s="151"/>
      <c r="FH279" s="151"/>
      <c r="FI279" s="151"/>
      <c r="FJ279" s="151"/>
      <c r="FK279" s="151"/>
      <c r="FL279" s="151"/>
      <c r="FM279" s="151"/>
      <c r="FN279" s="151"/>
      <c r="FO279" s="151"/>
      <c r="FP279" s="151"/>
      <c r="FQ279" s="151"/>
      <c r="FR279" s="151"/>
      <c r="FS279" s="151"/>
      <c r="FT279" s="151"/>
      <c r="FU279" s="151"/>
      <c r="FV279" s="151"/>
      <c r="FW279" s="151"/>
      <c r="FX279" s="151"/>
      <c r="FY279" s="151"/>
      <c r="FZ279" s="151"/>
      <c r="GA279" s="151"/>
      <c r="GB279" s="151"/>
    </row>
    <row r="280" spans="1:184" x14ac:dyDescent="0.2">
      <c r="A280" s="154" t="str">
        <f t="shared" si="5"/>
        <v>9999</v>
      </c>
      <c r="B280" s="153" t="s">
        <v>4217</v>
      </c>
      <c r="C280" s="160">
        <v>24076</v>
      </c>
      <c r="D280" s="161">
        <v>30.600000381469727</v>
      </c>
      <c r="E280" s="162">
        <v>0.46</v>
      </c>
      <c r="F280" s="160">
        <v>22341</v>
      </c>
      <c r="G280" s="160">
        <v>1735</v>
      </c>
      <c r="H280" s="163" t="s">
        <v>2502</v>
      </c>
      <c r="I280" s="163" t="s">
        <v>2503</v>
      </c>
      <c r="J280" s="161">
        <v>2.9000000953674316</v>
      </c>
      <c r="K280" s="162">
        <v>0.37</v>
      </c>
      <c r="L280" s="160">
        <v>22303</v>
      </c>
      <c r="M280" s="160">
        <v>1773</v>
      </c>
      <c r="N280" s="163" t="s">
        <v>4480</v>
      </c>
      <c r="O280" s="163" t="s">
        <v>4481</v>
      </c>
      <c r="P280" s="161">
        <v>8.3000001907348633</v>
      </c>
      <c r="Q280" s="162">
        <v>0.44</v>
      </c>
      <c r="R280" s="160">
        <v>22975</v>
      </c>
      <c r="S280" s="160">
        <v>1101</v>
      </c>
      <c r="T280" s="163" t="s">
        <v>3193</v>
      </c>
      <c r="U280" s="163" t="s">
        <v>3194</v>
      </c>
      <c r="V280" s="161">
        <v>12.600000381469727</v>
      </c>
      <c r="W280" s="162">
        <v>0.52</v>
      </c>
      <c r="X280" s="160">
        <v>19337</v>
      </c>
      <c r="Y280" s="160">
        <v>4739</v>
      </c>
      <c r="Z280" s="163" t="s">
        <v>4950</v>
      </c>
      <c r="AA280" s="163" t="s">
        <v>4951</v>
      </c>
      <c r="AB280" s="161">
        <v>6.9000000953674316</v>
      </c>
      <c r="AC280" s="162">
        <v>0.46</v>
      </c>
      <c r="AD280" s="160">
        <v>21470</v>
      </c>
      <c r="AE280" s="160">
        <v>2606</v>
      </c>
      <c r="AF280" s="163" t="s">
        <v>4952</v>
      </c>
      <c r="AG280" s="163" t="s">
        <v>4953</v>
      </c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51"/>
      <c r="BX280" s="151"/>
      <c r="BY280" s="151"/>
      <c r="BZ280" s="151"/>
      <c r="CA280" s="151"/>
      <c r="CB280" s="151"/>
      <c r="CC280" s="151"/>
      <c r="CD280" s="151"/>
      <c r="CE280" s="151"/>
      <c r="CF280" s="151"/>
      <c r="CG280" s="151"/>
      <c r="CH280" s="151"/>
      <c r="CI280" s="151"/>
      <c r="CJ280" s="151"/>
      <c r="CK280" s="151"/>
      <c r="CL280" s="151"/>
      <c r="CM280" s="151"/>
      <c r="CN280" s="151"/>
      <c r="CO280" s="151"/>
      <c r="CP280" s="151"/>
      <c r="CQ280" s="151"/>
      <c r="CR280" s="151"/>
      <c r="CS280" s="151"/>
      <c r="CT280" s="151"/>
      <c r="CU280" s="151"/>
      <c r="CV280" s="151"/>
      <c r="CW280" s="151"/>
      <c r="CX280" s="151"/>
      <c r="CY280" s="151"/>
      <c r="CZ280" s="151"/>
      <c r="DA280" s="151"/>
      <c r="DB280" s="151"/>
      <c r="DC280" s="151"/>
      <c r="DD280" s="151"/>
      <c r="DE280" s="151"/>
      <c r="DF280" s="151"/>
      <c r="DG280" s="151"/>
      <c r="DH280" s="151"/>
      <c r="DI280" s="151"/>
      <c r="DJ280" s="151"/>
      <c r="DK280" s="151"/>
      <c r="DL280" s="151"/>
      <c r="DM280" s="151"/>
      <c r="DN280" s="151"/>
      <c r="DO280" s="151"/>
      <c r="DP280" s="151"/>
      <c r="DQ280" s="151"/>
      <c r="DR280" s="151"/>
      <c r="DS280" s="151"/>
      <c r="DT280" s="151"/>
      <c r="DU280" s="151"/>
      <c r="DV280" s="151"/>
      <c r="DW280" s="151"/>
      <c r="DX280" s="151"/>
      <c r="DY280" s="151"/>
      <c r="DZ280" s="151"/>
      <c r="EA280" s="151"/>
      <c r="EB280" s="151"/>
      <c r="EC280" s="151"/>
      <c r="ED280" s="151"/>
      <c r="EE280" s="151"/>
      <c r="EF280" s="151"/>
      <c r="EG280" s="151"/>
      <c r="EH280" s="151"/>
      <c r="EI280" s="151"/>
      <c r="EJ280" s="151"/>
      <c r="EK280" s="151"/>
      <c r="EL280" s="151"/>
      <c r="EM280" s="151"/>
      <c r="EN280" s="151"/>
      <c r="EO280" s="151"/>
      <c r="EP280" s="151"/>
      <c r="EQ280" s="151"/>
      <c r="ER280" s="151"/>
      <c r="ES280" s="151"/>
      <c r="ET280" s="151"/>
      <c r="EU280" s="151"/>
      <c r="EV280" s="151"/>
      <c r="EW280" s="151"/>
      <c r="EX280" s="151"/>
      <c r="EY280" s="151"/>
      <c r="EZ280" s="151"/>
      <c r="FA280" s="151"/>
      <c r="FB280" s="151"/>
      <c r="FC280" s="151"/>
      <c r="FD280" s="151"/>
      <c r="FE280" s="151"/>
      <c r="FF280" s="151"/>
      <c r="FG280" s="151"/>
      <c r="FH280" s="151"/>
      <c r="FI280" s="151"/>
      <c r="FJ280" s="151"/>
      <c r="FK280" s="151"/>
      <c r="FL280" s="151"/>
      <c r="FM280" s="151"/>
      <c r="FN280" s="151"/>
      <c r="FO280" s="151"/>
      <c r="FP280" s="151"/>
      <c r="FQ280" s="151"/>
      <c r="FR280" s="151"/>
      <c r="FS280" s="151"/>
      <c r="FT280" s="151"/>
      <c r="FU280" s="151"/>
      <c r="FV280" s="151"/>
      <c r="FW280" s="151"/>
      <c r="FX280" s="151"/>
      <c r="FY280" s="151"/>
      <c r="FZ280" s="151"/>
      <c r="GA280" s="151"/>
      <c r="GB280" s="151"/>
    </row>
    <row r="281" spans="1:184" x14ac:dyDescent="0.2">
      <c r="A281" s="154" t="str">
        <f t="shared" si="5"/>
        <v/>
      </c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51"/>
      <c r="BX281" s="151"/>
      <c r="BY281" s="151"/>
      <c r="BZ281" s="151"/>
      <c r="CA281" s="151"/>
      <c r="CB281" s="151"/>
      <c r="CC281" s="151"/>
      <c r="CD281" s="151"/>
      <c r="CE281" s="151"/>
      <c r="CF281" s="151"/>
      <c r="CG281" s="151"/>
      <c r="CH281" s="151"/>
      <c r="CI281" s="151"/>
      <c r="CJ281" s="151"/>
      <c r="CK281" s="151"/>
      <c r="CL281" s="151"/>
      <c r="CM281" s="151"/>
      <c r="CN281" s="151"/>
      <c r="CO281" s="151"/>
      <c r="CP281" s="151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  <c r="EN281" s="151"/>
      <c r="EO281" s="151"/>
      <c r="EP281" s="151"/>
      <c r="EQ281" s="151"/>
      <c r="ER281" s="151"/>
      <c r="ES281" s="151"/>
      <c r="ET281" s="151"/>
      <c r="EU281" s="151"/>
      <c r="EV281" s="151"/>
      <c r="EW281" s="151"/>
      <c r="EX281" s="151"/>
      <c r="EY281" s="151"/>
      <c r="EZ281" s="151"/>
      <c r="FA281" s="151"/>
      <c r="FB281" s="151"/>
      <c r="FC281" s="151"/>
      <c r="FD281" s="151"/>
      <c r="FE281" s="151"/>
      <c r="FF281" s="151"/>
      <c r="FG281" s="151"/>
      <c r="FH281" s="151"/>
      <c r="FI281" s="151"/>
      <c r="FJ281" s="151"/>
      <c r="FK281" s="151"/>
      <c r="FL281" s="151"/>
      <c r="FM281" s="151"/>
      <c r="FN281" s="151"/>
      <c r="FO281" s="151"/>
      <c r="FP281" s="151"/>
      <c r="FQ281" s="151"/>
      <c r="FR281" s="151"/>
      <c r="FS281" s="151"/>
      <c r="FT281" s="151"/>
      <c r="FU281" s="151"/>
      <c r="FV281" s="151"/>
      <c r="FW281" s="151"/>
      <c r="FX281" s="151"/>
      <c r="FY281" s="151"/>
      <c r="FZ281" s="151"/>
      <c r="GA281" s="151"/>
      <c r="GB281" s="151"/>
    </row>
    <row r="282" spans="1:184" x14ac:dyDescent="0.2">
      <c r="A282" s="154" t="str">
        <f t="shared" si="5"/>
        <v/>
      </c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51"/>
      <c r="BX282" s="151"/>
      <c r="BY282" s="151"/>
      <c r="BZ282" s="151"/>
      <c r="CA282" s="151"/>
      <c r="CB282" s="151"/>
      <c r="CC282" s="151"/>
      <c r="CD282" s="151"/>
      <c r="CE282" s="151"/>
      <c r="CF282" s="151"/>
      <c r="CG282" s="151"/>
      <c r="CH282" s="151"/>
      <c r="CI282" s="151"/>
      <c r="CJ282" s="151"/>
      <c r="CK282" s="151"/>
      <c r="CL282" s="151"/>
      <c r="CM282" s="151"/>
      <c r="CN282" s="151"/>
      <c r="CO282" s="151"/>
      <c r="CP282" s="151"/>
      <c r="CQ282" s="151"/>
      <c r="CR282" s="151"/>
      <c r="CS282" s="151"/>
      <c r="CT282" s="151"/>
      <c r="CU282" s="151"/>
      <c r="CV282" s="151"/>
      <c r="CW282" s="151"/>
      <c r="CX282" s="151"/>
      <c r="CY282" s="151"/>
      <c r="CZ282" s="151"/>
      <c r="DA282" s="151"/>
      <c r="DB282" s="151"/>
      <c r="DC282" s="151"/>
      <c r="DD282" s="151"/>
      <c r="DE282" s="151"/>
      <c r="DF282" s="151"/>
      <c r="DG282" s="151"/>
      <c r="DH282" s="151"/>
      <c r="DI282" s="151"/>
      <c r="DJ282" s="151"/>
      <c r="DK282" s="151"/>
      <c r="DL282" s="151"/>
      <c r="DM282" s="151"/>
      <c r="DN282" s="151"/>
      <c r="DO282" s="151"/>
      <c r="DP282" s="151"/>
      <c r="DQ282" s="151"/>
      <c r="DR282" s="151"/>
      <c r="DS282" s="151"/>
      <c r="DT282" s="151"/>
      <c r="DU282" s="151"/>
      <c r="DV282" s="151"/>
      <c r="DW282" s="151"/>
      <c r="DX282" s="151"/>
      <c r="DY282" s="151"/>
      <c r="DZ282" s="151"/>
      <c r="EA282" s="151"/>
      <c r="EB282" s="151"/>
      <c r="EC282" s="151"/>
      <c r="ED282" s="151"/>
      <c r="EE282" s="151"/>
      <c r="EF282" s="151"/>
      <c r="EG282" s="151"/>
      <c r="EH282" s="151"/>
      <c r="EI282" s="151"/>
      <c r="EJ282" s="151"/>
      <c r="EK282" s="151"/>
      <c r="EL282" s="151"/>
      <c r="EM282" s="151"/>
      <c r="EN282" s="151"/>
      <c r="EO282" s="151"/>
      <c r="EP282" s="151"/>
      <c r="EQ282" s="151"/>
      <c r="ER282" s="151"/>
      <c r="ES282" s="151"/>
      <c r="ET282" s="151"/>
      <c r="EU282" s="151"/>
      <c r="EV282" s="151"/>
      <c r="EW282" s="151"/>
      <c r="EX282" s="151"/>
      <c r="EY282" s="151"/>
      <c r="EZ282" s="151"/>
      <c r="FA282" s="151"/>
      <c r="FB282" s="151"/>
      <c r="FC282" s="151"/>
      <c r="FD282" s="151"/>
      <c r="FE282" s="151"/>
      <c r="FF282" s="151"/>
      <c r="FG282" s="151"/>
      <c r="FH282" s="151"/>
      <c r="FI282" s="151"/>
      <c r="FJ282" s="151"/>
      <c r="FK282" s="151"/>
      <c r="FL282" s="151"/>
      <c r="FM282" s="151"/>
      <c r="FN282" s="151"/>
      <c r="FO282" s="151"/>
      <c r="FP282" s="151"/>
      <c r="FQ282" s="151"/>
      <c r="FR282" s="151"/>
      <c r="FS282" s="151"/>
      <c r="FT282" s="151"/>
      <c r="FU282" s="151"/>
      <c r="FV282" s="151"/>
      <c r="FW282" s="151"/>
      <c r="FX282" s="151"/>
      <c r="FY282" s="151"/>
      <c r="FZ282" s="151"/>
      <c r="GA282" s="151"/>
      <c r="GB282" s="151"/>
    </row>
    <row r="283" spans="1:184" x14ac:dyDescent="0.2">
      <c r="A283" s="154" t="str">
        <f t="shared" si="5"/>
        <v/>
      </c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51"/>
      <c r="BX283" s="151"/>
      <c r="BY283" s="151"/>
      <c r="BZ283" s="151"/>
      <c r="CA283" s="151"/>
      <c r="CB283" s="151"/>
      <c r="CC283" s="151"/>
      <c r="CD283" s="151"/>
      <c r="CE283" s="151"/>
      <c r="CF283" s="151"/>
      <c r="CG283" s="151"/>
      <c r="CH283" s="151"/>
      <c r="CI283" s="151"/>
      <c r="CJ283" s="151"/>
      <c r="CK283" s="151"/>
      <c r="CL283" s="151"/>
      <c r="CM283" s="151"/>
      <c r="CN283" s="151"/>
      <c r="CO283" s="151"/>
      <c r="CP283" s="151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  <c r="EN283" s="151"/>
      <c r="EO283" s="151"/>
      <c r="EP283" s="151"/>
      <c r="EQ283" s="151"/>
      <c r="ER283" s="151"/>
      <c r="ES283" s="151"/>
      <c r="ET283" s="151"/>
      <c r="EU283" s="151"/>
      <c r="EV283" s="151"/>
      <c r="EW283" s="151"/>
      <c r="EX283" s="151"/>
      <c r="EY283" s="151"/>
      <c r="EZ283" s="151"/>
      <c r="FA283" s="151"/>
      <c r="FB283" s="151"/>
      <c r="FC283" s="151"/>
      <c r="FD283" s="151"/>
      <c r="FE283" s="151"/>
      <c r="FF283" s="151"/>
      <c r="FG283" s="151"/>
      <c r="FH283" s="151"/>
      <c r="FI283" s="151"/>
      <c r="FJ283" s="151"/>
      <c r="FK283" s="151"/>
      <c r="FL283" s="151"/>
      <c r="FM283" s="151"/>
      <c r="FN283" s="151"/>
      <c r="FO283" s="151"/>
      <c r="FP283" s="151"/>
      <c r="FQ283" s="151"/>
      <c r="FR283" s="151"/>
      <c r="FS283" s="151"/>
      <c r="FT283" s="151"/>
      <c r="FU283" s="151"/>
      <c r="FV283" s="151"/>
      <c r="FW283" s="151"/>
      <c r="FX283" s="151"/>
      <c r="FY283" s="151"/>
      <c r="FZ283" s="151"/>
      <c r="GA283" s="151"/>
      <c r="GB283" s="151"/>
    </row>
    <row r="284" spans="1:184" x14ac:dyDescent="0.2">
      <c r="A284" s="154" t="str">
        <f t="shared" si="5"/>
        <v/>
      </c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1"/>
      <c r="BW284" s="151"/>
      <c r="BX284" s="151"/>
      <c r="BY284" s="151"/>
      <c r="BZ284" s="151"/>
      <c r="CA284" s="151"/>
      <c r="CB284" s="151"/>
      <c r="CC284" s="151"/>
      <c r="CD284" s="151"/>
      <c r="CE284" s="151"/>
      <c r="CF284" s="151"/>
      <c r="CG284" s="151"/>
      <c r="CH284" s="151"/>
      <c r="CI284" s="151"/>
      <c r="CJ284" s="151"/>
      <c r="CK284" s="151"/>
      <c r="CL284" s="151"/>
      <c r="CM284" s="151"/>
      <c r="CN284" s="151"/>
      <c r="CO284" s="151"/>
      <c r="CP284" s="151"/>
      <c r="CQ284" s="151"/>
      <c r="CR284" s="151"/>
      <c r="CS284" s="151"/>
      <c r="CT284" s="151"/>
      <c r="CU284" s="151"/>
      <c r="CV284" s="151"/>
      <c r="CW284" s="151"/>
      <c r="CX284" s="151"/>
      <c r="CY284" s="151"/>
      <c r="CZ284" s="151"/>
      <c r="DA284" s="151"/>
      <c r="DB284" s="151"/>
      <c r="DC284" s="151"/>
      <c r="DD284" s="151"/>
      <c r="DE284" s="151"/>
      <c r="DF284" s="151"/>
      <c r="DG284" s="151"/>
      <c r="DH284" s="151"/>
      <c r="DI284" s="151"/>
      <c r="DJ284" s="151"/>
      <c r="DK284" s="151"/>
      <c r="DL284" s="151"/>
      <c r="DM284" s="151"/>
      <c r="DN284" s="151"/>
      <c r="DO284" s="151"/>
      <c r="DP284" s="151"/>
      <c r="DQ284" s="151"/>
      <c r="DR284" s="151"/>
      <c r="DS284" s="151"/>
      <c r="DT284" s="151"/>
      <c r="DU284" s="151"/>
      <c r="DV284" s="151"/>
      <c r="DW284" s="151"/>
      <c r="DX284" s="151"/>
      <c r="DY284" s="151"/>
      <c r="DZ284" s="151"/>
      <c r="EA284" s="151"/>
      <c r="EB284" s="151"/>
      <c r="EC284" s="151"/>
      <c r="ED284" s="151"/>
      <c r="EE284" s="151"/>
      <c r="EF284" s="151"/>
      <c r="EG284" s="151"/>
      <c r="EH284" s="151"/>
      <c r="EI284" s="151"/>
      <c r="EJ284" s="151"/>
      <c r="EK284" s="151"/>
      <c r="EL284" s="151"/>
      <c r="EM284" s="151"/>
      <c r="EN284" s="151"/>
      <c r="EO284" s="151"/>
      <c r="EP284" s="151"/>
      <c r="EQ284" s="151"/>
      <c r="ER284" s="151"/>
      <c r="ES284" s="151"/>
      <c r="ET284" s="151"/>
      <c r="EU284" s="151"/>
      <c r="EV284" s="151"/>
      <c r="EW284" s="151"/>
      <c r="EX284" s="151"/>
      <c r="EY284" s="151"/>
      <c r="EZ284" s="151"/>
      <c r="FA284" s="151"/>
      <c r="FB284" s="151"/>
      <c r="FC284" s="151"/>
      <c r="FD284" s="151"/>
      <c r="FE284" s="151"/>
      <c r="FF284" s="151"/>
      <c r="FG284" s="151"/>
      <c r="FH284" s="151"/>
      <c r="FI284" s="151"/>
      <c r="FJ284" s="151"/>
      <c r="FK284" s="151"/>
      <c r="FL284" s="151"/>
      <c r="FM284" s="151"/>
      <c r="FN284" s="151"/>
      <c r="FO284" s="151"/>
      <c r="FP284" s="151"/>
      <c r="FQ284" s="151"/>
      <c r="FR284" s="151"/>
      <c r="FS284" s="151"/>
      <c r="FT284" s="151"/>
      <c r="FU284" s="151"/>
      <c r="FV284" s="151"/>
      <c r="FW284" s="151"/>
      <c r="FX284" s="151"/>
      <c r="FY284" s="151"/>
      <c r="FZ284" s="151"/>
      <c r="GA284" s="151"/>
      <c r="GB284" s="151"/>
    </row>
    <row r="285" spans="1:184" x14ac:dyDescent="0.2">
      <c r="A285" s="154" t="str">
        <f t="shared" si="5"/>
        <v/>
      </c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1"/>
      <c r="BW285" s="151"/>
      <c r="BX285" s="151"/>
      <c r="BY285" s="151"/>
      <c r="BZ285" s="151"/>
      <c r="CA285" s="151"/>
      <c r="CB285" s="151"/>
      <c r="CC285" s="151"/>
      <c r="CD285" s="151"/>
      <c r="CE285" s="151"/>
      <c r="CF285" s="151"/>
      <c r="CG285" s="151"/>
      <c r="CH285" s="151"/>
      <c r="CI285" s="151"/>
      <c r="CJ285" s="151"/>
      <c r="CK285" s="151"/>
      <c r="CL285" s="151"/>
      <c r="CM285" s="151"/>
      <c r="CN285" s="151"/>
      <c r="CO285" s="151"/>
      <c r="CP285" s="151"/>
      <c r="CQ285" s="151"/>
      <c r="CR285" s="151"/>
      <c r="CS285" s="151"/>
      <c r="CT285" s="151"/>
      <c r="CU285" s="151"/>
      <c r="CV285" s="151"/>
      <c r="CW285" s="151"/>
      <c r="CX285" s="151"/>
      <c r="CY285" s="151"/>
      <c r="CZ285" s="151"/>
      <c r="DA285" s="151"/>
      <c r="DB285" s="151"/>
      <c r="DC285" s="151"/>
      <c r="DD285" s="151"/>
      <c r="DE285" s="151"/>
      <c r="DF285" s="151"/>
      <c r="DG285" s="151"/>
      <c r="DH285" s="151"/>
      <c r="DI285" s="151"/>
      <c r="DJ285" s="151"/>
      <c r="DK285" s="151"/>
      <c r="DL285" s="151"/>
      <c r="DM285" s="151"/>
      <c r="DN285" s="151"/>
      <c r="DO285" s="151"/>
      <c r="DP285" s="151"/>
      <c r="DQ285" s="151"/>
      <c r="DR285" s="151"/>
      <c r="DS285" s="151"/>
      <c r="DT285" s="151"/>
      <c r="DU285" s="151"/>
      <c r="DV285" s="151"/>
      <c r="DW285" s="151"/>
      <c r="DX285" s="151"/>
      <c r="DY285" s="151"/>
      <c r="DZ285" s="151"/>
      <c r="EA285" s="151"/>
      <c r="EB285" s="151"/>
      <c r="EC285" s="151"/>
      <c r="ED285" s="151"/>
      <c r="EE285" s="151"/>
      <c r="EF285" s="151"/>
      <c r="EG285" s="151"/>
      <c r="EH285" s="151"/>
      <c r="EI285" s="151"/>
      <c r="EJ285" s="151"/>
      <c r="EK285" s="151"/>
      <c r="EL285" s="151"/>
      <c r="EM285" s="151"/>
      <c r="EN285" s="151"/>
      <c r="EO285" s="151"/>
      <c r="EP285" s="151"/>
      <c r="EQ285" s="151"/>
      <c r="ER285" s="151"/>
      <c r="ES285" s="151"/>
      <c r="ET285" s="151"/>
      <c r="EU285" s="151"/>
      <c r="EV285" s="151"/>
      <c r="EW285" s="151"/>
      <c r="EX285" s="151"/>
      <c r="EY285" s="151"/>
      <c r="EZ285" s="151"/>
      <c r="FA285" s="151"/>
      <c r="FB285" s="151"/>
      <c r="FC285" s="151"/>
      <c r="FD285" s="151"/>
      <c r="FE285" s="151"/>
      <c r="FF285" s="151"/>
      <c r="FG285" s="151"/>
      <c r="FH285" s="151"/>
      <c r="FI285" s="151"/>
      <c r="FJ285" s="151"/>
      <c r="FK285" s="151"/>
      <c r="FL285" s="151"/>
      <c r="FM285" s="151"/>
      <c r="FN285" s="151"/>
      <c r="FO285" s="151"/>
      <c r="FP285" s="151"/>
      <c r="FQ285" s="151"/>
      <c r="FR285" s="151"/>
      <c r="FS285" s="151"/>
      <c r="FT285" s="151"/>
      <c r="FU285" s="151"/>
      <c r="FV285" s="151"/>
      <c r="FW285" s="151"/>
      <c r="FX285" s="151"/>
      <c r="FY285" s="151"/>
      <c r="FZ285" s="151"/>
      <c r="GA285" s="151"/>
      <c r="GB285" s="151"/>
    </row>
    <row r="286" spans="1:184" x14ac:dyDescent="0.2">
      <c r="A286" s="154" t="str">
        <f t="shared" si="5"/>
        <v/>
      </c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1"/>
      <c r="BW286" s="151"/>
      <c r="BX286" s="151"/>
      <c r="BY286" s="151"/>
      <c r="BZ286" s="151"/>
      <c r="CA286" s="151"/>
      <c r="CB286" s="151"/>
      <c r="CC286" s="151"/>
      <c r="CD286" s="151"/>
      <c r="CE286" s="151"/>
      <c r="CF286" s="151"/>
      <c r="CG286" s="151"/>
      <c r="CH286" s="151"/>
      <c r="CI286" s="151"/>
      <c r="CJ286" s="151"/>
      <c r="CK286" s="151"/>
      <c r="CL286" s="151"/>
      <c r="CM286" s="151"/>
      <c r="CN286" s="151"/>
      <c r="CO286" s="151"/>
      <c r="CP286" s="151"/>
      <c r="CQ286" s="151"/>
      <c r="CR286" s="151"/>
      <c r="CS286" s="151"/>
      <c r="CT286" s="151"/>
      <c r="CU286" s="151"/>
      <c r="CV286" s="151"/>
      <c r="CW286" s="151"/>
      <c r="CX286" s="151"/>
      <c r="CY286" s="151"/>
      <c r="CZ286" s="151"/>
      <c r="DA286" s="151"/>
      <c r="DB286" s="151"/>
      <c r="DC286" s="151"/>
      <c r="DD286" s="151"/>
      <c r="DE286" s="151"/>
      <c r="DF286" s="151"/>
      <c r="DG286" s="151"/>
      <c r="DH286" s="151"/>
      <c r="DI286" s="151"/>
      <c r="DJ286" s="151"/>
      <c r="DK286" s="151"/>
      <c r="DL286" s="151"/>
      <c r="DM286" s="151"/>
      <c r="DN286" s="151"/>
      <c r="DO286" s="151"/>
      <c r="DP286" s="151"/>
      <c r="DQ286" s="151"/>
      <c r="DR286" s="151"/>
      <c r="DS286" s="151"/>
      <c r="DT286" s="151"/>
      <c r="DU286" s="151"/>
      <c r="DV286" s="151"/>
      <c r="DW286" s="151"/>
      <c r="DX286" s="151"/>
      <c r="DY286" s="151"/>
      <c r="DZ286" s="151"/>
      <c r="EA286" s="151"/>
      <c r="EB286" s="151"/>
      <c r="EC286" s="151"/>
      <c r="ED286" s="151"/>
      <c r="EE286" s="151"/>
      <c r="EF286" s="151"/>
      <c r="EG286" s="151"/>
      <c r="EH286" s="151"/>
      <c r="EI286" s="151"/>
      <c r="EJ286" s="151"/>
      <c r="EK286" s="151"/>
      <c r="EL286" s="151"/>
      <c r="EM286" s="151"/>
      <c r="EN286" s="151"/>
      <c r="EO286" s="151"/>
      <c r="EP286" s="151"/>
      <c r="EQ286" s="151"/>
      <c r="ER286" s="151"/>
      <c r="ES286" s="151"/>
      <c r="ET286" s="151"/>
      <c r="EU286" s="151"/>
      <c r="EV286" s="151"/>
      <c r="EW286" s="151"/>
      <c r="EX286" s="151"/>
      <c r="EY286" s="151"/>
      <c r="EZ286" s="151"/>
      <c r="FA286" s="151"/>
      <c r="FB286" s="151"/>
      <c r="FC286" s="151"/>
      <c r="FD286" s="151"/>
      <c r="FE286" s="151"/>
      <c r="FF286" s="151"/>
      <c r="FG286" s="151"/>
      <c r="FH286" s="151"/>
      <c r="FI286" s="151"/>
      <c r="FJ286" s="151"/>
      <c r="FK286" s="151"/>
      <c r="FL286" s="151"/>
      <c r="FM286" s="151"/>
      <c r="FN286" s="151"/>
      <c r="FO286" s="151"/>
      <c r="FP286" s="151"/>
      <c r="FQ286" s="151"/>
      <c r="FR286" s="151"/>
      <c r="FS286" s="151"/>
      <c r="FT286" s="151"/>
      <c r="FU286" s="151"/>
      <c r="FV286" s="151"/>
      <c r="FW286" s="151"/>
      <c r="FX286" s="151"/>
      <c r="FY286" s="151"/>
      <c r="FZ286" s="151"/>
      <c r="GA286" s="151"/>
      <c r="GB286" s="151"/>
    </row>
    <row r="287" spans="1:184" x14ac:dyDescent="0.2">
      <c r="A287" s="154" t="str">
        <f t="shared" si="5"/>
        <v/>
      </c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1"/>
      <c r="BW287" s="151"/>
      <c r="BX287" s="151"/>
      <c r="BY287" s="151"/>
      <c r="BZ287" s="151"/>
      <c r="CA287" s="151"/>
      <c r="CB287" s="151"/>
      <c r="CC287" s="151"/>
      <c r="CD287" s="151"/>
      <c r="CE287" s="151"/>
      <c r="CF287" s="151"/>
      <c r="CG287" s="151"/>
      <c r="CH287" s="151"/>
      <c r="CI287" s="151"/>
      <c r="CJ287" s="151"/>
      <c r="CK287" s="151"/>
      <c r="CL287" s="151"/>
      <c r="CM287" s="151"/>
      <c r="CN287" s="151"/>
      <c r="CO287" s="151"/>
      <c r="CP287" s="151"/>
      <c r="CQ287" s="151"/>
      <c r="CR287" s="151"/>
      <c r="CS287" s="151"/>
      <c r="CT287" s="151"/>
      <c r="CU287" s="151"/>
      <c r="CV287" s="151"/>
      <c r="CW287" s="151"/>
      <c r="CX287" s="151"/>
      <c r="CY287" s="151"/>
      <c r="CZ287" s="151"/>
      <c r="DA287" s="151"/>
      <c r="DB287" s="151"/>
      <c r="DC287" s="151"/>
      <c r="DD287" s="151"/>
      <c r="DE287" s="151"/>
      <c r="DF287" s="151"/>
      <c r="DG287" s="151"/>
      <c r="DH287" s="151"/>
      <c r="DI287" s="151"/>
      <c r="DJ287" s="151"/>
      <c r="DK287" s="151"/>
      <c r="DL287" s="151"/>
      <c r="DM287" s="151"/>
      <c r="DN287" s="151"/>
      <c r="DO287" s="151"/>
      <c r="DP287" s="151"/>
      <c r="DQ287" s="151"/>
      <c r="DR287" s="151"/>
      <c r="DS287" s="151"/>
      <c r="DT287" s="151"/>
      <c r="DU287" s="151"/>
      <c r="DV287" s="151"/>
      <c r="DW287" s="151"/>
      <c r="DX287" s="151"/>
      <c r="DY287" s="151"/>
      <c r="DZ287" s="151"/>
      <c r="EA287" s="151"/>
      <c r="EB287" s="151"/>
      <c r="EC287" s="151"/>
      <c r="ED287" s="151"/>
      <c r="EE287" s="151"/>
      <c r="EF287" s="151"/>
      <c r="EG287" s="151"/>
      <c r="EH287" s="151"/>
      <c r="EI287" s="151"/>
      <c r="EJ287" s="151"/>
      <c r="EK287" s="151"/>
      <c r="EL287" s="151"/>
      <c r="EM287" s="151"/>
      <c r="EN287" s="151"/>
      <c r="EO287" s="151"/>
      <c r="EP287" s="151"/>
      <c r="EQ287" s="151"/>
      <c r="ER287" s="151"/>
      <c r="ES287" s="151"/>
      <c r="ET287" s="151"/>
      <c r="EU287" s="151"/>
      <c r="EV287" s="151"/>
      <c r="EW287" s="151"/>
      <c r="EX287" s="151"/>
      <c r="EY287" s="151"/>
      <c r="EZ287" s="151"/>
      <c r="FA287" s="151"/>
      <c r="FB287" s="151"/>
      <c r="FC287" s="151"/>
      <c r="FD287" s="151"/>
      <c r="FE287" s="151"/>
      <c r="FF287" s="151"/>
      <c r="FG287" s="151"/>
      <c r="FH287" s="151"/>
      <c r="FI287" s="151"/>
      <c r="FJ287" s="151"/>
      <c r="FK287" s="151"/>
      <c r="FL287" s="151"/>
      <c r="FM287" s="151"/>
      <c r="FN287" s="151"/>
      <c r="FO287" s="151"/>
      <c r="FP287" s="151"/>
      <c r="FQ287" s="151"/>
      <c r="FR287" s="151"/>
      <c r="FS287" s="151"/>
      <c r="FT287" s="151"/>
      <c r="FU287" s="151"/>
      <c r="FV287" s="151"/>
      <c r="FW287" s="151"/>
      <c r="FX287" s="151"/>
      <c r="FY287" s="151"/>
      <c r="FZ287" s="151"/>
      <c r="GA287" s="151"/>
      <c r="GB287" s="151"/>
    </row>
    <row r="288" spans="1:184" x14ac:dyDescent="0.2">
      <c r="A288" s="154" t="str">
        <f t="shared" si="5"/>
        <v/>
      </c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/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  <c r="FF288" s="151"/>
      <c r="FG288" s="151"/>
      <c r="FH288" s="151"/>
      <c r="FI288" s="151"/>
      <c r="FJ288" s="151"/>
      <c r="FK288" s="151"/>
      <c r="FL288" s="151"/>
      <c r="FM288" s="151"/>
      <c r="FN288" s="151"/>
      <c r="FO288" s="151"/>
      <c r="FP288" s="151"/>
      <c r="FQ288" s="151"/>
      <c r="FR288" s="151"/>
      <c r="FS288" s="151"/>
      <c r="FT288" s="151"/>
      <c r="FU288" s="151"/>
      <c r="FV288" s="151"/>
      <c r="FW288" s="151"/>
      <c r="FX288" s="151"/>
      <c r="FY288" s="151"/>
      <c r="FZ288" s="151"/>
      <c r="GA288" s="151"/>
      <c r="GB288" s="151"/>
    </row>
    <row r="289" spans="1:184" x14ac:dyDescent="0.2">
      <c r="A289" s="154" t="str">
        <f t="shared" si="5"/>
        <v/>
      </c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/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  <c r="FF289" s="151"/>
      <c r="FG289" s="151"/>
      <c r="FH289" s="151"/>
      <c r="FI289" s="151"/>
      <c r="FJ289" s="151"/>
      <c r="FK289" s="151"/>
      <c r="FL289" s="151"/>
      <c r="FM289" s="151"/>
      <c r="FN289" s="151"/>
      <c r="FO289" s="151"/>
      <c r="FP289" s="151"/>
      <c r="FQ289" s="151"/>
      <c r="FR289" s="151"/>
      <c r="FS289" s="151"/>
      <c r="FT289" s="151"/>
      <c r="FU289" s="151"/>
      <c r="FV289" s="151"/>
      <c r="FW289" s="151"/>
      <c r="FX289" s="151"/>
      <c r="FY289" s="151"/>
      <c r="FZ289" s="151"/>
      <c r="GA289" s="151"/>
      <c r="GB289" s="151"/>
    </row>
    <row r="290" spans="1:184" x14ac:dyDescent="0.2">
      <c r="A290" s="154" t="str">
        <f t="shared" si="5"/>
        <v/>
      </c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1"/>
      <c r="BW290" s="151"/>
      <c r="BX290" s="151"/>
      <c r="BY290" s="151"/>
      <c r="BZ290" s="151"/>
      <c r="CA290" s="151"/>
      <c r="CB290" s="151"/>
      <c r="CC290" s="151"/>
      <c r="CD290" s="151"/>
      <c r="CE290" s="151"/>
      <c r="CF290" s="151"/>
      <c r="CG290" s="151"/>
      <c r="CH290" s="151"/>
      <c r="CI290" s="151"/>
      <c r="CJ290" s="151"/>
      <c r="CK290" s="151"/>
      <c r="CL290" s="151"/>
      <c r="CM290" s="151"/>
      <c r="CN290" s="151"/>
      <c r="CO290" s="151"/>
      <c r="CP290" s="151"/>
      <c r="CQ290" s="151"/>
      <c r="CR290" s="151"/>
      <c r="CS290" s="151"/>
      <c r="CT290" s="151"/>
      <c r="CU290" s="151"/>
      <c r="CV290" s="151"/>
      <c r="CW290" s="151"/>
      <c r="CX290" s="151"/>
      <c r="CY290" s="151"/>
      <c r="CZ290" s="151"/>
      <c r="DA290" s="151"/>
      <c r="DB290" s="151"/>
      <c r="DC290" s="151"/>
      <c r="DD290" s="151"/>
      <c r="DE290" s="151"/>
      <c r="DF290" s="151"/>
      <c r="DG290" s="151"/>
      <c r="DH290" s="151"/>
      <c r="DI290" s="151"/>
      <c r="DJ290" s="151"/>
      <c r="DK290" s="151"/>
      <c r="DL290" s="151"/>
      <c r="DM290" s="151"/>
      <c r="DN290" s="151"/>
      <c r="DO290" s="151"/>
      <c r="DP290" s="151"/>
      <c r="DQ290" s="151"/>
      <c r="DR290" s="151"/>
      <c r="DS290" s="151"/>
      <c r="DT290" s="151"/>
      <c r="DU290" s="151"/>
      <c r="DV290" s="151"/>
      <c r="DW290" s="151"/>
      <c r="DX290" s="151"/>
      <c r="DY290" s="151"/>
      <c r="DZ290" s="151"/>
      <c r="EA290" s="151"/>
      <c r="EB290" s="151"/>
      <c r="EC290" s="151"/>
      <c r="ED290" s="151"/>
      <c r="EE290" s="151"/>
      <c r="EF290" s="151"/>
      <c r="EG290" s="151"/>
      <c r="EH290" s="151"/>
      <c r="EI290" s="151"/>
      <c r="EJ290" s="151"/>
      <c r="EK290" s="151"/>
      <c r="EL290" s="151"/>
      <c r="EM290" s="151"/>
      <c r="EN290" s="151"/>
      <c r="EO290" s="151"/>
      <c r="EP290" s="151"/>
      <c r="EQ290" s="151"/>
      <c r="ER290" s="151"/>
      <c r="ES290" s="151"/>
      <c r="ET290" s="151"/>
      <c r="EU290" s="151"/>
      <c r="EV290" s="151"/>
      <c r="EW290" s="151"/>
      <c r="EX290" s="151"/>
      <c r="EY290" s="151"/>
      <c r="EZ290" s="151"/>
      <c r="FA290" s="151"/>
      <c r="FB290" s="151"/>
      <c r="FC290" s="151"/>
      <c r="FD290" s="151"/>
      <c r="FE290" s="151"/>
      <c r="FF290" s="151"/>
      <c r="FG290" s="151"/>
      <c r="FH290" s="151"/>
      <c r="FI290" s="151"/>
      <c r="FJ290" s="151"/>
      <c r="FK290" s="151"/>
      <c r="FL290" s="151"/>
      <c r="FM290" s="151"/>
      <c r="FN290" s="151"/>
      <c r="FO290" s="151"/>
      <c r="FP290" s="151"/>
      <c r="FQ290" s="151"/>
      <c r="FR290" s="151"/>
      <c r="FS290" s="151"/>
      <c r="FT290" s="151"/>
      <c r="FU290" s="151"/>
      <c r="FV290" s="151"/>
      <c r="FW290" s="151"/>
      <c r="FX290" s="151"/>
      <c r="FY290" s="151"/>
      <c r="FZ290" s="151"/>
      <c r="GA290" s="151"/>
      <c r="GB290" s="151"/>
    </row>
    <row r="291" spans="1:184" x14ac:dyDescent="0.2">
      <c r="A291" s="154" t="str">
        <f t="shared" si="5"/>
        <v/>
      </c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1"/>
      <c r="BW291" s="151"/>
      <c r="BX291" s="151"/>
      <c r="BY291" s="151"/>
      <c r="BZ291" s="151"/>
      <c r="CA291" s="151"/>
      <c r="CB291" s="151"/>
      <c r="CC291" s="151"/>
      <c r="CD291" s="151"/>
      <c r="CE291" s="151"/>
      <c r="CF291" s="151"/>
      <c r="CG291" s="151"/>
      <c r="CH291" s="151"/>
      <c r="CI291" s="151"/>
      <c r="CJ291" s="151"/>
      <c r="CK291" s="151"/>
      <c r="CL291" s="151"/>
      <c r="CM291" s="151"/>
      <c r="CN291" s="151"/>
      <c r="CO291" s="151"/>
      <c r="CP291" s="151"/>
      <c r="CQ291" s="151"/>
      <c r="CR291" s="151"/>
      <c r="CS291" s="151"/>
      <c r="CT291" s="151"/>
      <c r="CU291" s="151"/>
      <c r="CV291" s="151"/>
      <c r="CW291" s="151"/>
      <c r="CX291" s="151"/>
      <c r="CY291" s="151"/>
      <c r="CZ291" s="151"/>
      <c r="DA291" s="151"/>
      <c r="DB291" s="151"/>
      <c r="DC291" s="151"/>
      <c r="DD291" s="151"/>
      <c r="DE291" s="151"/>
      <c r="DF291" s="151"/>
      <c r="DG291" s="151"/>
      <c r="DH291" s="151"/>
      <c r="DI291" s="151"/>
      <c r="DJ291" s="151"/>
      <c r="DK291" s="151"/>
      <c r="DL291" s="151"/>
      <c r="DM291" s="151"/>
      <c r="DN291" s="151"/>
      <c r="DO291" s="151"/>
      <c r="DP291" s="151"/>
      <c r="DQ291" s="151"/>
      <c r="DR291" s="151"/>
      <c r="DS291" s="151"/>
      <c r="DT291" s="151"/>
      <c r="DU291" s="151"/>
      <c r="DV291" s="151"/>
      <c r="DW291" s="151"/>
      <c r="DX291" s="151"/>
      <c r="DY291" s="151"/>
      <c r="DZ291" s="151"/>
      <c r="EA291" s="151"/>
      <c r="EB291" s="151"/>
      <c r="EC291" s="151"/>
      <c r="ED291" s="151"/>
      <c r="EE291" s="151"/>
      <c r="EF291" s="151"/>
      <c r="EG291" s="151"/>
      <c r="EH291" s="151"/>
      <c r="EI291" s="151"/>
      <c r="EJ291" s="151"/>
      <c r="EK291" s="151"/>
      <c r="EL291" s="151"/>
      <c r="EM291" s="151"/>
      <c r="EN291" s="151"/>
      <c r="EO291" s="151"/>
      <c r="EP291" s="151"/>
      <c r="EQ291" s="151"/>
      <c r="ER291" s="151"/>
      <c r="ES291" s="151"/>
      <c r="ET291" s="151"/>
      <c r="EU291" s="151"/>
      <c r="EV291" s="151"/>
      <c r="EW291" s="151"/>
      <c r="EX291" s="151"/>
      <c r="EY291" s="151"/>
      <c r="EZ291" s="151"/>
      <c r="FA291" s="151"/>
      <c r="FB291" s="151"/>
      <c r="FC291" s="151"/>
      <c r="FD291" s="151"/>
      <c r="FE291" s="151"/>
      <c r="FF291" s="151"/>
      <c r="FG291" s="151"/>
      <c r="FH291" s="151"/>
      <c r="FI291" s="151"/>
      <c r="FJ291" s="151"/>
      <c r="FK291" s="151"/>
      <c r="FL291" s="151"/>
      <c r="FM291" s="151"/>
      <c r="FN291" s="151"/>
      <c r="FO291" s="151"/>
      <c r="FP291" s="151"/>
      <c r="FQ291" s="151"/>
      <c r="FR291" s="151"/>
      <c r="FS291" s="151"/>
      <c r="FT291" s="151"/>
      <c r="FU291" s="151"/>
      <c r="FV291" s="151"/>
      <c r="FW291" s="151"/>
      <c r="FX291" s="151"/>
      <c r="FY291" s="151"/>
      <c r="FZ291" s="151"/>
      <c r="GA291" s="151"/>
      <c r="GB291" s="151"/>
    </row>
    <row r="292" spans="1:184" x14ac:dyDescent="0.2">
      <c r="A292" s="154" t="str">
        <f t="shared" si="5"/>
        <v/>
      </c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1"/>
      <c r="BW292" s="151"/>
      <c r="BX292" s="151"/>
      <c r="BY292" s="151"/>
      <c r="BZ292" s="151"/>
      <c r="CA292" s="151"/>
      <c r="CB292" s="151"/>
      <c r="CC292" s="151"/>
      <c r="CD292" s="151"/>
      <c r="CE292" s="151"/>
      <c r="CF292" s="151"/>
      <c r="CG292" s="151"/>
      <c r="CH292" s="151"/>
      <c r="CI292" s="151"/>
      <c r="CJ292" s="151"/>
      <c r="CK292" s="151"/>
      <c r="CL292" s="151"/>
      <c r="CM292" s="151"/>
      <c r="CN292" s="151"/>
      <c r="CO292" s="151"/>
      <c r="CP292" s="151"/>
      <c r="CQ292" s="151"/>
      <c r="CR292" s="151"/>
      <c r="CS292" s="151"/>
      <c r="CT292" s="151"/>
      <c r="CU292" s="151"/>
      <c r="CV292" s="151"/>
      <c r="CW292" s="151"/>
      <c r="CX292" s="151"/>
      <c r="CY292" s="151"/>
      <c r="CZ292" s="151"/>
      <c r="DA292" s="151"/>
      <c r="DB292" s="151"/>
      <c r="DC292" s="151"/>
      <c r="DD292" s="151"/>
      <c r="DE292" s="151"/>
      <c r="DF292" s="151"/>
      <c r="DG292" s="151"/>
      <c r="DH292" s="151"/>
      <c r="DI292" s="151"/>
      <c r="DJ292" s="151"/>
      <c r="DK292" s="151"/>
      <c r="DL292" s="151"/>
      <c r="DM292" s="151"/>
      <c r="DN292" s="151"/>
      <c r="DO292" s="151"/>
      <c r="DP292" s="151"/>
      <c r="DQ292" s="151"/>
      <c r="DR292" s="151"/>
      <c r="DS292" s="151"/>
      <c r="DT292" s="151"/>
      <c r="DU292" s="151"/>
      <c r="DV292" s="151"/>
      <c r="DW292" s="151"/>
      <c r="DX292" s="151"/>
      <c r="DY292" s="151"/>
      <c r="DZ292" s="151"/>
      <c r="EA292" s="151"/>
      <c r="EB292" s="151"/>
      <c r="EC292" s="151"/>
      <c r="ED292" s="151"/>
      <c r="EE292" s="151"/>
      <c r="EF292" s="151"/>
      <c r="EG292" s="151"/>
      <c r="EH292" s="151"/>
      <c r="EI292" s="151"/>
      <c r="EJ292" s="151"/>
      <c r="EK292" s="151"/>
      <c r="EL292" s="151"/>
      <c r="EM292" s="151"/>
      <c r="EN292" s="151"/>
      <c r="EO292" s="151"/>
      <c r="EP292" s="151"/>
      <c r="EQ292" s="151"/>
      <c r="ER292" s="151"/>
      <c r="ES292" s="151"/>
      <c r="ET292" s="151"/>
      <c r="EU292" s="151"/>
      <c r="EV292" s="151"/>
      <c r="EW292" s="151"/>
      <c r="EX292" s="151"/>
      <c r="EY292" s="151"/>
      <c r="EZ292" s="151"/>
      <c r="FA292" s="151"/>
      <c r="FB292" s="151"/>
      <c r="FC292" s="151"/>
      <c r="FD292" s="151"/>
      <c r="FE292" s="151"/>
      <c r="FF292" s="151"/>
      <c r="FG292" s="151"/>
      <c r="FH292" s="151"/>
      <c r="FI292" s="151"/>
      <c r="FJ292" s="151"/>
      <c r="FK292" s="151"/>
      <c r="FL292" s="151"/>
      <c r="FM292" s="151"/>
      <c r="FN292" s="151"/>
      <c r="FO292" s="151"/>
      <c r="FP292" s="151"/>
      <c r="FQ292" s="151"/>
      <c r="FR292" s="151"/>
      <c r="FS292" s="151"/>
      <c r="FT292" s="151"/>
      <c r="FU292" s="151"/>
      <c r="FV292" s="151"/>
      <c r="FW292" s="151"/>
      <c r="FX292" s="151"/>
      <c r="FY292" s="151"/>
      <c r="FZ292" s="151"/>
      <c r="GA292" s="151"/>
      <c r="GB292" s="151"/>
    </row>
    <row r="293" spans="1:184" x14ac:dyDescent="0.2">
      <c r="A293" s="154" t="str">
        <f t="shared" si="5"/>
        <v/>
      </c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1"/>
      <c r="BW293" s="151"/>
      <c r="BX293" s="151"/>
      <c r="BY293" s="151"/>
      <c r="BZ293" s="151"/>
      <c r="CA293" s="151"/>
      <c r="CB293" s="151"/>
      <c r="CC293" s="151"/>
      <c r="CD293" s="151"/>
      <c r="CE293" s="151"/>
      <c r="CF293" s="151"/>
      <c r="CG293" s="151"/>
      <c r="CH293" s="151"/>
      <c r="CI293" s="151"/>
      <c r="CJ293" s="151"/>
      <c r="CK293" s="151"/>
      <c r="CL293" s="151"/>
      <c r="CM293" s="151"/>
      <c r="CN293" s="151"/>
      <c r="CO293" s="151"/>
      <c r="CP293" s="151"/>
      <c r="CQ293" s="151"/>
      <c r="CR293" s="151"/>
      <c r="CS293" s="151"/>
      <c r="CT293" s="151"/>
      <c r="CU293" s="151"/>
      <c r="CV293" s="151"/>
      <c r="CW293" s="151"/>
      <c r="CX293" s="151"/>
      <c r="CY293" s="151"/>
      <c r="CZ293" s="151"/>
      <c r="DA293" s="151"/>
      <c r="DB293" s="151"/>
      <c r="DC293" s="151"/>
      <c r="DD293" s="151"/>
      <c r="DE293" s="151"/>
      <c r="DF293" s="151"/>
      <c r="DG293" s="151"/>
      <c r="DH293" s="151"/>
      <c r="DI293" s="151"/>
      <c r="DJ293" s="151"/>
      <c r="DK293" s="151"/>
      <c r="DL293" s="151"/>
      <c r="DM293" s="151"/>
      <c r="DN293" s="151"/>
      <c r="DO293" s="151"/>
      <c r="DP293" s="151"/>
      <c r="DQ293" s="151"/>
      <c r="DR293" s="151"/>
      <c r="DS293" s="151"/>
      <c r="DT293" s="151"/>
      <c r="DU293" s="151"/>
      <c r="DV293" s="151"/>
      <c r="DW293" s="151"/>
      <c r="DX293" s="151"/>
      <c r="DY293" s="151"/>
      <c r="DZ293" s="151"/>
      <c r="EA293" s="151"/>
      <c r="EB293" s="151"/>
      <c r="EC293" s="151"/>
      <c r="ED293" s="151"/>
      <c r="EE293" s="151"/>
      <c r="EF293" s="151"/>
      <c r="EG293" s="151"/>
      <c r="EH293" s="151"/>
      <c r="EI293" s="151"/>
      <c r="EJ293" s="151"/>
      <c r="EK293" s="151"/>
      <c r="EL293" s="151"/>
      <c r="EM293" s="151"/>
      <c r="EN293" s="151"/>
      <c r="EO293" s="151"/>
      <c r="EP293" s="151"/>
      <c r="EQ293" s="151"/>
      <c r="ER293" s="151"/>
      <c r="ES293" s="151"/>
      <c r="ET293" s="151"/>
      <c r="EU293" s="151"/>
      <c r="EV293" s="151"/>
      <c r="EW293" s="151"/>
      <c r="EX293" s="151"/>
      <c r="EY293" s="151"/>
      <c r="EZ293" s="151"/>
      <c r="FA293" s="151"/>
      <c r="FB293" s="151"/>
      <c r="FC293" s="151"/>
      <c r="FD293" s="151"/>
      <c r="FE293" s="151"/>
      <c r="FF293" s="151"/>
      <c r="FG293" s="151"/>
      <c r="FH293" s="151"/>
      <c r="FI293" s="151"/>
      <c r="FJ293" s="151"/>
      <c r="FK293" s="151"/>
      <c r="FL293" s="151"/>
      <c r="FM293" s="151"/>
      <c r="FN293" s="151"/>
      <c r="FO293" s="151"/>
      <c r="FP293" s="151"/>
      <c r="FQ293" s="151"/>
      <c r="FR293" s="151"/>
      <c r="FS293" s="151"/>
      <c r="FT293" s="151"/>
      <c r="FU293" s="151"/>
      <c r="FV293" s="151"/>
      <c r="FW293" s="151"/>
      <c r="FX293" s="151"/>
      <c r="FY293" s="151"/>
      <c r="FZ293" s="151"/>
      <c r="GA293" s="151"/>
      <c r="GB293" s="151"/>
    </row>
    <row r="294" spans="1:184" x14ac:dyDescent="0.2">
      <c r="A294" s="154" t="str">
        <f t="shared" si="5"/>
        <v/>
      </c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1"/>
      <c r="BW294" s="151"/>
      <c r="BX294" s="151"/>
      <c r="BY294" s="151"/>
      <c r="BZ294" s="151"/>
      <c r="CA294" s="151"/>
      <c r="CB294" s="151"/>
      <c r="CC294" s="151"/>
      <c r="CD294" s="151"/>
      <c r="CE294" s="151"/>
      <c r="CF294" s="151"/>
      <c r="CG294" s="151"/>
      <c r="CH294" s="151"/>
      <c r="CI294" s="151"/>
      <c r="CJ294" s="151"/>
      <c r="CK294" s="151"/>
      <c r="CL294" s="151"/>
      <c r="CM294" s="151"/>
      <c r="CN294" s="151"/>
      <c r="CO294" s="151"/>
      <c r="CP294" s="151"/>
      <c r="CQ294" s="151"/>
      <c r="CR294" s="151"/>
      <c r="CS294" s="151"/>
      <c r="CT294" s="151"/>
      <c r="CU294" s="151"/>
      <c r="CV294" s="151"/>
      <c r="CW294" s="151"/>
      <c r="CX294" s="151"/>
      <c r="CY294" s="151"/>
      <c r="CZ294" s="151"/>
      <c r="DA294" s="151"/>
      <c r="DB294" s="151"/>
      <c r="DC294" s="151"/>
      <c r="DD294" s="151"/>
      <c r="DE294" s="151"/>
      <c r="DF294" s="151"/>
      <c r="DG294" s="151"/>
      <c r="DH294" s="151"/>
      <c r="DI294" s="151"/>
      <c r="DJ294" s="151"/>
      <c r="DK294" s="151"/>
      <c r="DL294" s="151"/>
      <c r="DM294" s="151"/>
      <c r="DN294" s="151"/>
      <c r="DO294" s="151"/>
      <c r="DP294" s="151"/>
      <c r="DQ294" s="151"/>
      <c r="DR294" s="151"/>
      <c r="DS294" s="151"/>
      <c r="DT294" s="151"/>
      <c r="DU294" s="151"/>
      <c r="DV294" s="151"/>
      <c r="DW294" s="151"/>
      <c r="DX294" s="151"/>
      <c r="DY294" s="151"/>
      <c r="DZ294" s="151"/>
      <c r="EA294" s="151"/>
      <c r="EB294" s="151"/>
      <c r="EC294" s="151"/>
      <c r="ED294" s="151"/>
      <c r="EE294" s="151"/>
      <c r="EF294" s="151"/>
      <c r="EG294" s="151"/>
      <c r="EH294" s="151"/>
      <c r="EI294" s="151"/>
      <c r="EJ294" s="151"/>
      <c r="EK294" s="151"/>
      <c r="EL294" s="151"/>
      <c r="EM294" s="151"/>
      <c r="EN294" s="151"/>
      <c r="EO294" s="151"/>
      <c r="EP294" s="151"/>
      <c r="EQ294" s="151"/>
      <c r="ER294" s="151"/>
      <c r="ES294" s="151"/>
      <c r="ET294" s="151"/>
      <c r="EU294" s="151"/>
      <c r="EV294" s="151"/>
      <c r="EW294" s="151"/>
      <c r="EX294" s="151"/>
      <c r="EY294" s="151"/>
      <c r="EZ294" s="151"/>
      <c r="FA294" s="151"/>
      <c r="FB294" s="151"/>
      <c r="FC294" s="151"/>
      <c r="FD294" s="151"/>
      <c r="FE294" s="151"/>
      <c r="FF294" s="151"/>
      <c r="FG294" s="151"/>
      <c r="FH294" s="151"/>
      <c r="FI294" s="151"/>
      <c r="FJ294" s="151"/>
      <c r="FK294" s="151"/>
      <c r="FL294" s="151"/>
      <c r="FM294" s="151"/>
      <c r="FN294" s="151"/>
      <c r="FO294" s="151"/>
      <c r="FP294" s="151"/>
      <c r="FQ294" s="151"/>
      <c r="FR294" s="151"/>
      <c r="FS294" s="151"/>
      <c r="FT294" s="151"/>
      <c r="FU294" s="151"/>
      <c r="FV294" s="151"/>
      <c r="FW294" s="151"/>
      <c r="FX294" s="151"/>
      <c r="FY294" s="151"/>
      <c r="FZ294" s="151"/>
      <c r="GA294" s="151"/>
      <c r="GB294" s="151"/>
    </row>
    <row r="295" spans="1:184" x14ac:dyDescent="0.2">
      <c r="A295" s="154" t="str">
        <f t="shared" si="5"/>
        <v/>
      </c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51"/>
      <c r="BX295" s="151"/>
      <c r="BY295" s="151"/>
      <c r="BZ295" s="151"/>
      <c r="CA295" s="151"/>
      <c r="CB295" s="151"/>
      <c r="CC295" s="151"/>
      <c r="CD295" s="151"/>
      <c r="CE295" s="151"/>
      <c r="CF295" s="151"/>
      <c r="CG295" s="151"/>
      <c r="CH295" s="151"/>
      <c r="CI295" s="151"/>
      <c r="CJ295" s="151"/>
      <c r="CK295" s="151"/>
      <c r="CL295" s="151"/>
      <c r="CM295" s="151"/>
      <c r="CN295" s="151"/>
      <c r="CO295" s="151"/>
      <c r="CP295" s="151"/>
      <c r="CQ295" s="151"/>
      <c r="CR295" s="151"/>
      <c r="CS295" s="151"/>
      <c r="CT295" s="151"/>
      <c r="CU295" s="151"/>
      <c r="CV295" s="151"/>
      <c r="CW295" s="151"/>
      <c r="CX295" s="151"/>
      <c r="CY295" s="151"/>
      <c r="CZ295" s="151"/>
      <c r="DA295" s="151"/>
      <c r="DB295" s="151"/>
      <c r="DC295" s="151"/>
      <c r="DD295" s="151"/>
      <c r="DE295" s="151"/>
      <c r="DF295" s="151"/>
      <c r="DG295" s="151"/>
      <c r="DH295" s="151"/>
      <c r="DI295" s="151"/>
      <c r="DJ295" s="151"/>
      <c r="DK295" s="151"/>
      <c r="DL295" s="151"/>
      <c r="DM295" s="151"/>
      <c r="DN295" s="151"/>
      <c r="DO295" s="151"/>
      <c r="DP295" s="151"/>
      <c r="DQ295" s="151"/>
      <c r="DR295" s="151"/>
      <c r="DS295" s="151"/>
      <c r="DT295" s="151"/>
      <c r="DU295" s="151"/>
      <c r="DV295" s="151"/>
      <c r="DW295" s="151"/>
      <c r="DX295" s="151"/>
      <c r="DY295" s="151"/>
      <c r="DZ295" s="151"/>
      <c r="EA295" s="151"/>
      <c r="EB295" s="151"/>
      <c r="EC295" s="151"/>
      <c r="ED295" s="151"/>
      <c r="EE295" s="151"/>
      <c r="EF295" s="151"/>
      <c r="EG295" s="151"/>
      <c r="EH295" s="151"/>
      <c r="EI295" s="151"/>
      <c r="EJ295" s="151"/>
      <c r="EK295" s="151"/>
      <c r="EL295" s="151"/>
      <c r="EM295" s="151"/>
      <c r="EN295" s="151"/>
      <c r="EO295" s="151"/>
      <c r="EP295" s="151"/>
      <c r="EQ295" s="151"/>
      <c r="ER295" s="151"/>
      <c r="ES295" s="151"/>
      <c r="ET295" s="151"/>
      <c r="EU295" s="151"/>
      <c r="EV295" s="151"/>
      <c r="EW295" s="151"/>
      <c r="EX295" s="151"/>
      <c r="EY295" s="151"/>
      <c r="EZ295" s="151"/>
      <c r="FA295" s="151"/>
      <c r="FB295" s="151"/>
      <c r="FC295" s="151"/>
      <c r="FD295" s="151"/>
      <c r="FE295" s="151"/>
      <c r="FF295" s="151"/>
      <c r="FG295" s="151"/>
      <c r="FH295" s="151"/>
      <c r="FI295" s="151"/>
      <c r="FJ295" s="151"/>
      <c r="FK295" s="151"/>
      <c r="FL295" s="151"/>
      <c r="FM295" s="151"/>
      <c r="FN295" s="151"/>
      <c r="FO295" s="151"/>
      <c r="FP295" s="151"/>
      <c r="FQ295" s="151"/>
      <c r="FR295" s="151"/>
      <c r="FS295" s="151"/>
      <c r="FT295" s="151"/>
      <c r="FU295" s="151"/>
      <c r="FV295" s="151"/>
      <c r="FW295" s="151"/>
      <c r="FX295" s="151"/>
      <c r="FY295" s="151"/>
      <c r="FZ295" s="151"/>
      <c r="GA295" s="151"/>
      <c r="GB295" s="151"/>
    </row>
    <row r="296" spans="1:184" x14ac:dyDescent="0.2">
      <c r="A296" s="154" t="str">
        <f t="shared" si="5"/>
        <v/>
      </c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51"/>
      <c r="BX296" s="151"/>
      <c r="BY296" s="151"/>
      <c r="BZ296" s="151"/>
      <c r="CA296" s="151"/>
      <c r="CB296" s="151"/>
      <c r="CC296" s="151"/>
      <c r="CD296" s="151"/>
      <c r="CE296" s="151"/>
      <c r="CF296" s="151"/>
      <c r="CG296" s="151"/>
      <c r="CH296" s="151"/>
      <c r="CI296" s="151"/>
      <c r="CJ296" s="151"/>
      <c r="CK296" s="151"/>
      <c r="CL296" s="151"/>
      <c r="CM296" s="151"/>
      <c r="CN296" s="151"/>
      <c r="CO296" s="151"/>
      <c r="CP296" s="151"/>
      <c r="CQ296" s="151"/>
      <c r="CR296" s="151"/>
      <c r="CS296" s="151"/>
      <c r="CT296" s="151"/>
      <c r="CU296" s="151"/>
      <c r="CV296" s="151"/>
      <c r="CW296" s="151"/>
      <c r="CX296" s="151"/>
      <c r="CY296" s="151"/>
      <c r="CZ296" s="151"/>
      <c r="DA296" s="151"/>
      <c r="DB296" s="151"/>
      <c r="DC296" s="151"/>
      <c r="DD296" s="151"/>
      <c r="DE296" s="151"/>
      <c r="DF296" s="151"/>
      <c r="DG296" s="151"/>
      <c r="DH296" s="151"/>
      <c r="DI296" s="151"/>
      <c r="DJ296" s="151"/>
      <c r="DK296" s="151"/>
      <c r="DL296" s="151"/>
      <c r="DM296" s="151"/>
      <c r="DN296" s="151"/>
      <c r="DO296" s="151"/>
      <c r="DP296" s="151"/>
      <c r="DQ296" s="151"/>
      <c r="DR296" s="151"/>
      <c r="DS296" s="151"/>
      <c r="DT296" s="151"/>
      <c r="DU296" s="151"/>
      <c r="DV296" s="151"/>
      <c r="DW296" s="151"/>
      <c r="DX296" s="151"/>
      <c r="DY296" s="151"/>
      <c r="DZ296" s="151"/>
      <c r="EA296" s="151"/>
      <c r="EB296" s="151"/>
      <c r="EC296" s="151"/>
      <c r="ED296" s="151"/>
      <c r="EE296" s="151"/>
      <c r="EF296" s="151"/>
      <c r="EG296" s="151"/>
      <c r="EH296" s="151"/>
      <c r="EI296" s="151"/>
      <c r="EJ296" s="151"/>
      <c r="EK296" s="151"/>
      <c r="EL296" s="151"/>
      <c r="EM296" s="151"/>
      <c r="EN296" s="151"/>
      <c r="EO296" s="151"/>
      <c r="EP296" s="151"/>
      <c r="EQ296" s="151"/>
      <c r="ER296" s="151"/>
      <c r="ES296" s="151"/>
      <c r="ET296" s="151"/>
      <c r="EU296" s="151"/>
      <c r="EV296" s="151"/>
      <c r="EW296" s="151"/>
      <c r="EX296" s="151"/>
      <c r="EY296" s="151"/>
      <c r="EZ296" s="151"/>
      <c r="FA296" s="151"/>
      <c r="FB296" s="151"/>
      <c r="FC296" s="151"/>
      <c r="FD296" s="151"/>
      <c r="FE296" s="151"/>
      <c r="FF296" s="151"/>
      <c r="FG296" s="151"/>
      <c r="FH296" s="151"/>
      <c r="FI296" s="151"/>
      <c r="FJ296" s="151"/>
      <c r="FK296" s="151"/>
      <c r="FL296" s="151"/>
      <c r="FM296" s="151"/>
      <c r="FN296" s="151"/>
      <c r="FO296" s="151"/>
      <c r="FP296" s="151"/>
      <c r="FQ296" s="151"/>
      <c r="FR296" s="151"/>
      <c r="FS296" s="151"/>
      <c r="FT296" s="151"/>
      <c r="FU296" s="151"/>
      <c r="FV296" s="151"/>
      <c r="FW296" s="151"/>
      <c r="FX296" s="151"/>
      <c r="FY296" s="151"/>
      <c r="FZ296" s="151"/>
      <c r="GA296" s="151"/>
      <c r="GB296" s="151"/>
    </row>
    <row r="297" spans="1:184" x14ac:dyDescent="0.2">
      <c r="A297" s="154" t="str">
        <f t="shared" si="5"/>
        <v/>
      </c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51"/>
      <c r="BX297" s="151"/>
      <c r="BY297" s="151"/>
      <c r="BZ297" s="151"/>
      <c r="CA297" s="151"/>
      <c r="CB297" s="151"/>
      <c r="CC297" s="151"/>
      <c r="CD297" s="151"/>
      <c r="CE297" s="151"/>
      <c r="CF297" s="151"/>
      <c r="CG297" s="151"/>
      <c r="CH297" s="151"/>
      <c r="CI297" s="151"/>
      <c r="CJ297" s="151"/>
      <c r="CK297" s="151"/>
      <c r="CL297" s="151"/>
      <c r="CM297" s="151"/>
      <c r="CN297" s="151"/>
      <c r="CO297" s="151"/>
      <c r="CP297" s="151"/>
      <c r="CQ297" s="151"/>
      <c r="CR297" s="151"/>
      <c r="CS297" s="151"/>
      <c r="CT297" s="151"/>
      <c r="CU297" s="151"/>
      <c r="CV297" s="151"/>
      <c r="CW297" s="151"/>
      <c r="CX297" s="151"/>
      <c r="CY297" s="151"/>
      <c r="CZ297" s="151"/>
      <c r="DA297" s="151"/>
      <c r="DB297" s="151"/>
      <c r="DC297" s="151"/>
      <c r="DD297" s="151"/>
      <c r="DE297" s="151"/>
      <c r="DF297" s="151"/>
      <c r="DG297" s="151"/>
      <c r="DH297" s="151"/>
      <c r="DI297" s="151"/>
      <c r="DJ297" s="151"/>
      <c r="DK297" s="151"/>
      <c r="DL297" s="151"/>
      <c r="DM297" s="151"/>
      <c r="DN297" s="151"/>
      <c r="DO297" s="151"/>
      <c r="DP297" s="151"/>
      <c r="DQ297" s="151"/>
      <c r="DR297" s="151"/>
      <c r="DS297" s="151"/>
      <c r="DT297" s="151"/>
      <c r="DU297" s="151"/>
      <c r="DV297" s="151"/>
      <c r="DW297" s="151"/>
      <c r="DX297" s="151"/>
      <c r="DY297" s="151"/>
      <c r="DZ297" s="151"/>
      <c r="EA297" s="151"/>
      <c r="EB297" s="151"/>
      <c r="EC297" s="151"/>
      <c r="ED297" s="151"/>
      <c r="EE297" s="151"/>
      <c r="EF297" s="151"/>
      <c r="EG297" s="151"/>
      <c r="EH297" s="151"/>
      <c r="EI297" s="151"/>
      <c r="EJ297" s="151"/>
      <c r="EK297" s="151"/>
      <c r="EL297" s="151"/>
      <c r="EM297" s="151"/>
      <c r="EN297" s="151"/>
      <c r="EO297" s="151"/>
      <c r="EP297" s="151"/>
      <c r="EQ297" s="151"/>
      <c r="ER297" s="151"/>
      <c r="ES297" s="151"/>
      <c r="ET297" s="151"/>
      <c r="EU297" s="151"/>
      <c r="EV297" s="151"/>
      <c r="EW297" s="151"/>
      <c r="EX297" s="151"/>
      <c r="EY297" s="151"/>
      <c r="EZ297" s="151"/>
      <c r="FA297" s="151"/>
      <c r="FB297" s="151"/>
      <c r="FC297" s="151"/>
      <c r="FD297" s="151"/>
      <c r="FE297" s="151"/>
      <c r="FF297" s="151"/>
      <c r="FG297" s="151"/>
      <c r="FH297" s="151"/>
      <c r="FI297" s="151"/>
      <c r="FJ297" s="151"/>
      <c r="FK297" s="151"/>
      <c r="FL297" s="151"/>
      <c r="FM297" s="151"/>
      <c r="FN297" s="151"/>
      <c r="FO297" s="151"/>
      <c r="FP297" s="151"/>
      <c r="FQ297" s="151"/>
      <c r="FR297" s="151"/>
      <c r="FS297" s="151"/>
      <c r="FT297" s="151"/>
      <c r="FU297" s="151"/>
      <c r="FV297" s="151"/>
      <c r="FW297" s="151"/>
      <c r="FX297" s="151"/>
      <c r="FY297" s="151"/>
      <c r="FZ297" s="151"/>
      <c r="GA297" s="151"/>
      <c r="GB297" s="151"/>
    </row>
    <row r="298" spans="1:184" x14ac:dyDescent="0.2">
      <c r="A298" s="154" t="str">
        <f t="shared" si="5"/>
        <v/>
      </c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51"/>
      <c r="BX298" s="151"/>
      <c r="BY298" s="151"/>
      <c r="BZ298" s="151"/>
      <c r="CA298" s="151"/>
      <c r="CB298" s="151"/>
      <c r="CC298" s="151"/>
      <c r="CD298" s="151"/>
      <c r="CE298" s="151"/>
      <c r="CF298" s="151"/>
      <c r="CG298" s="151"/>
      <c r="CH298" s="151"/>
      <c r="CI298" s="151"/>
      <c r="CJ298" s="151"/>
      <c r="CK298" s="151"/>
      <c r="CL298" s="151"/>
      <c r="CM298" s="151"/>
      <c r="CN298" s="151"/>
      <c r="CO298" s="151"/>
      <c r="CP298" s="151"/>
      <c r="CQ298" s="151"/>
      <c r="CR298" s="151"/>
      <c r="CS298" s="151"/>
      <c r="CT298" s="151"/>
      <c r="CU298" s="151"/>
      <c r="CV298" s="151"/>
      <c r="CW298" s="151"/>
      <c r="CX298" s="151"/>
      <c r="CY298" s="151"/>
      <c r="CZ298" s="151"/>
      <c r="DA298" s="151"/>
      <c r="DB298" s="151"/>
      <c r="DC298" s="151"/>
      <c r="DD298" s="151"/>
      <c r="DE298" s="151"/>
      <c r="DF298" s="151"/>
      <c r="DG298" s="151"/>
      <c r="DH298" s="151"/>
      <c r="DI298" s="151"/>
      <c r="DJ298" s="151"/>
      <c r="DK298" s="151"/>
      <c r="DL298" s="151"/>
      <c r="DM298" s="151"/>
      <c r="DN298" s="151"/>
      <c r="DO298" s="151"/>
      <c r="DP298" s="151"/>
      <c r="DQ298" s="151"/>
      <c r="DR298" s="151"/>
      <c r="DS298" s="151"/>
      <c r="DT298" s="151"/>
      <c r="DU298" s="151"/>
      <c r="DV298" s="151"/>
      <c r="DW298" s="151"/>
      <c r="DX298" s="151"/>
      <c r="DY298" s="151"/>
      <c r="DZ298" s="151"/>
      <c r="EA298" s="151"/>
      <c r="EB298" s="151"/>
      <c r="EC298" s="151"/>
      <c r="ED298" s="151"/>
      <c r="EE298" s="151"/>
      <c r="EF298" s="151"/>
      <c r="EG298" s="151"/>
      <c r="EH298" s="151"/>
      <c r="EI298" s="151"/>
      <c r="EJ298" s="151"/>
      <c r="EK298" s="151"/>
      <c r="EL298" s="151"/>
      <c r="EM298" s="151"/>
      <c r="EN298" s="151"/>
      <c r="EO298" s="151"/>
      <c r="EP298" s="151"/>
      <c r="EQ298" s="151"/>
      <c r="ER298" s="151"/>
      <c r="ES298" s="151"/>
      <c r="ET298" s="151"/>
      <c r="EU298" s="151"/>
      <c r="EV298" s="151"/>
      <c r="EW298" s="151"/>
      <c r="EX298" s="151"/>
      <c r="EY298" s="151"/>
      <c r="EZ298" s="151"/>
      <c r="FA298" s="151"/>
      <c r="FB298" s="151"/>
      <c r="FC298" s="151"/>
      <c r="FD298" s="151"/>
      <c r="FE298" s="151"/>
      <c r="FF298" s="151"/>
      <c r="FG298" s="151"/>
      <c r="FH298" s="151"/>
      <c r="FI298" s="151"/>
      <c r="FJ298" s="151"/>
      <c r="FK298" s="151"/>
      <c r="FL298" s="151"/>
      <c r="FM298" s="151"/>
      <c r="FN298" s="151"/>
      <c r="FO298" s="151"/>
      <c r="FP298" s="151"/>
      <c r="FQ298" s="151"/>
      <c r="FR298" s="151"/>
      <c r="FS298" s="151"/>
      <c r="FT298" s="151"/>
      <c r="FU298" s="151"/>
      <c r="FV298" s="151"/>
      <c r="FW298" s="151"/>
      <c r="FX298" s="151"/>
      <c r="FY298" s="151"/>
      <c r="FZ298" s="151"/>
      <c r="GA298" s="151"/>
      <c r="GB298" s="151"/>
    </row>
    <row r="299" spans="1:184" x14ac:dyDescent="0.2">
      <c r="A299" s="154" t="str">
        <f t="shared" si="5"/>
        <v/>
      </c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1"/>
      <c r="BZ299" s="151"/>
      <c r="CA299" s="151"/>
      <c r="CB299" s="151"/>
      <c r="CC299" s="151"/>
      <c r="CD299" s="151"/>
      <c r="CE299" s="151"/>
      <c r="CF299" s="151"/>
      <c r="CG299" s="151"/>
      <c r="CH299" s="151"/>
      <c r="CI299" s="151"/>
      <c r="CJ299" s="151"/>
      <c r="CK299" s="151"/>
      <c r="CL299" s="151"/>
      <c r="CM299" s="151"/>
      <c r="CN299" s="151"/>
      <c r="CO299" s="151"/>
      <c r="CP299" s="151"/>
      <c r="CQ299" s="151"/>
      <c r="CR299" s="151"/>
      <c r="CS299" s="151"/>
      <c r="CT299" s="151"/>
      <c r="CU299" s="151"/>
      <c r="CV299" s="151"/>
      <c r="CW299" s="151"/>
      <c r="CX299" s="151"/>
      <c r="CY299" s="151"/>
      <c r="CZ299" s="151"/>
      <c r="DA299" s="151"/>
      <c r="DB299" s="151"/>
      <c r="DC299" s="151"/>
      <c r="DD299" s="151"/>
      <c r="DE299" s="151"/>
      <c r="DF299" s="151"/>
      <c r="DG299" s="151"/>
      <c r="DH299" s="151"/>
      <c r="DI299" s="151"/>
      <c r="DJ299" s="151"/>
      <c r="DK299" s="151"/>
      <c r="DL299" s="151"/>
      <c r="DM299" s="151"/>
      <c r="DN299" s="151"/>
      <c r="DO299" s="151"/>
      <c r="DP299" s="151"/>
      <c r="DQ299" s="151"/>
      <c r="DR299" s="151"/>
      <c r="DS299" s="151"/>
      <c r="DT299" s="151"/>
      <c r="DU299" s="151"/>
      <c r="DV299" s="151"/>
      <c r="DW299" s="151"/>
      <c r="DX299" s="151"/>
      <c r="DY299" s="151"/>
      <c r="DZ299" s="151"/>
      <c r="EA299" s="151"/>
      <c r="EB299" s="151"/>
      <c r="EC299" s="151"/>
      <c r="ED299" s="151"/>
      <c r="EE299" s="151"/>
      <c r="EF299" s="151"/>
      <c r="EG299" s="151"/>
      <c r="EH299" s="151"/>
      <c r="EI299" s="151"/>
      <c r="EJ299" s="151"/>
      <c r="EK299" s="151"/>
      <c r="EL299" s="151"/>
      <c r="EM299" s="151"/>
      <c r="EN299" s="151"/>
      <c r="EO299" s="151"/>
      <c r="EP299" s="151"/>
      <c r="EQ299" s="151"/>
      <c r="ER299" s="151"/>
      <c r="ES299" s="151"/>
      <c r="ET299" s="151"/>
      <c r="EU299" s="151"/>
      <c r="EV299" s="151"/>
      <c r="EW299" s="151"/>
      <c r="EX299" s="151"/>
      <c r="EY299" s="151"/>
      <c r="EZ299" s="151"/>
      <c r="FA299" s="151"/>
      <c r="FB299" s="151"/>
      <c r="FC299" s="151"/>
      <c r="FD299" s="151"/>
      <c r="FE299" s="151"/>
      <c r="FF299" s="151"/>
      <c r="FG299" s="151"/>
      <c r="FH299" s="151"/>
      <c r="FI299" s="151"/>
      <c r="FJ299" s="151"/>
      <c r="FK299" s="151"/>
      <c r="FL299" s="151"/>
      <c r="FM299" s="151"/>
      <c r="FN299" s="151"/>
      <c r="FO299" s="151"/>
      <c r="FP299" s="151"/>
      <c r="FQ299" s="151"/>
      <c r="FR299" s="151"/>
      <c r="FS299" s="151"/>
      <c r="FT299" s="151"/>
      <c r="FU299" s="151"/>
      <c r="FV299" s="151"/>
      <c r="FW299" s="151"/>
      <c r="FX299" s="151"/>
      <c r="FY299" s="151"/>
      <c r="FZ299" s="151"/>
      <c r="GA299" s="151"/>
      <c r="GB299" s="151"/>
    </row>
    <row r="300" spans="1:184" x14ac:dyDescent="0.2">
      <c r="A300" s="154" t="str">
        <f t="shared" si="5"/>
        <v/>
      </c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1"/>
      <c r="BZ300" s="151"/>
      <c r="CA300" s="151"/>
      <c r="CB300" s="151"/>
      <c r="CC300" s="151"/>
      <c r="CD300" s="151"/>
      <c r="CE300" s="151"/>
      <c r="CF300" s="151"/>
      <c r="CG300" s="151"/>
      <c r="CH300" s="151"/>
      <c r="CI300" s="151"/>
      <c r="CJ300" s="151"/>
      <c r="CK300" s="151"/>
      <c r="CL300" s="151"/>
      <c r="CM300" s="151"/>
      <c r="CN300" s="151"/>
      <c r="CO300" s="151"/>
      <c r="CP300" s="151"/>
      <c r="CQ300" s="151"/>
      <c r="CR300" s="151"/>
      <c r="CS300" s="151"/>
      <c r="CT300" s="151"/>
      <c r="CU300" s="151"/>
      <c r="CV300" s="151"/>
      <c r="CW300" s="151"/>
      <c r="CX300" s="151"/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/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/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/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/>
      <c r="EM300" s="151"/>
      <c r="EN300" s="151"/>
      <c r="EO300" s="151"/>
      <c r="EP300" s="151"/>
      <c r="EQ300" s="151"/>
      <c r="ER300" s="151"/>
      <c r="ES300" s="151"/>
      <c r="ET300" s="151"/>
      <c r="EU300" s="151"/>
      <c r="EV300" s="151"/>
      <c r="EW300" s="151"/>
      <c r="EX300" s="151"/>
      <c r="EY300" s="151"/>
      <c r="EZ300" s="151"/>
      <c r="FA300" s="151"/>
      <c r="FB300" s="151"/>
      <c r="FC300" s="151"/>
      <c r="FD300" s="151"/>
      <c r="FE300" s="151"/>
      <c r="FF300" s="151"/>
      <c r="FG300" s="151"/>
      <c r="FH300" s="151"/>
      <c r="FI300" s="151"/>
      <c r="FJ300" s="151"/>
      <c r="FK300" s="151"/>
      <c r="FL300" s="151"/>
      <c r="FM300" s="151"/>
      <c r="FN300" s="151"/>
      <c r="FO300" s="151"/>
      <c r="FP300" s="151"/>
      <c r="FQ300" s="151"/>
      <c r="FR300" s="151"/>
      <c r="FS300" s="151"/>
      <c r="FT300" s="151"/>
      <c r="FU300" s="151"/>
      <c r="FV300" s="151"/>
      <c r="FW300" s="151"/>
      <c r="FX300" s="151"/>
      <c r="FY300" s="151"/>
      <c r="FZ300" s="151"/>
      <c r="GA300" s="151"/>
      <c r="GB300" s="151"/>
    </row>
    <row r="301" spans="1:184" x14ac:dyDescent="0.2">
      <c r="A301" s="154" t="str">
        <f t="shared" si="5"/>
        <v/>
      </c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1"/>
      <c r="BZ301" s="151"/>
      <c r="CA301" s="151"/>
      <c r="CB301" s="151"/>
      <c r="CC301" s="151"/>
      <c r="CD301" s="151"/>
      <c r="CE301" s="151"/>
      <c r="CF301" s="151"/>
      <c r="CG301" s="151"/>
      <c r="CH301" s="151"/>
      <c r="CI301" s="151"/>
      <c r="CJ301" s="151"/>
      <c r="CK301" s="151"/>
      <c r="CL301" s="151"/>
      <c r="CM301" s="151"/>
      <c r="CN301" s="151"/>
      <c r="CO301" s="151"/>
      <c r="CP301" s="151"/>
      <c r="CQ301" s="151"/>
      <c r="CR301" s="151"/>
      <c r="CS301" s="151"/>
      <c r="CT301" s="151"/>
      <c r="CU301" s="151"/>
      <c r="CV301" s="151"/>
      <c r="CW301" s="151"/>
      <c r="CX301" s="151"/>
      <c r="CY301" s="151"/>
      <c r="CZ301" s="151"/>
      <c r="DA301" s="151"/>
      <c r="DB301" s="151"/>
      <c r="DC301" s="151"/>
      <c r="DD301" s="151"/>
      <c r="DE301" s="151"/>
      <c r="DF301" s="151"/>
      <c r="DG301" s="151"/>
      <c r="DH301" s="151"/>
      <c r="DI301" s="151"/>
      <c r="DJ301" s="151"/>
      <c r="DK301" s="151"/>
      <c r="DL301" s="151"/>
      <c r="DM301" s="151"/>
      <c r="DN301" s="151"/>
      <c r="DO301" s="151"/>
      <c r="DP301" s="151"/>
      <c r="DQ301" s="151"/>
      <c r="DR301" s="151"/>
      <c r="DS301" s="151"/>
      <c r="DT301" s="151"/>
      <c r="DU301" s="151"/>
      <c r="DV301" s="151"/>
      <c r="DW301" s="151"/>
      <c r="DX301" s="151"/>
      <c r="DY301" s="151"/>
      <c r="DZ301" s="151"/>
      <c r="EA301" s="151"/>
      <c r="EB301" s="151"/>
      <c r="EC301" s="151"/>
      <c r="ED301" s="151"/>
      <c r="EE301" s="151"/>
      <c r="EF301" s="151"/>
      <c r="EG301" s="151"/>
      <c r="EH301" s="151"/>
      <c r="EI301" s="151"/>
      <c r="EJ301" s="151"/>
      <c r="EK301" s="151"/>
      <c r="EL301" s="151"/>
      <c r="EM301" s="151"/>
      <c r="EN301" s="151"/>
      <c r="EO301" s="151"/>
      <c r="EP301" s="151"/>
      <c r="EQ301" s="151"/>
      <c r="ER301" s="151"/>
      <c r="ES301" s="151"/>
      <c r="ET301" s="151"/>
      <c r="EU301" s="151"/>
      <c r="EV301" s="151"/>
      <c r="EW301" s="151"/>
      <c r="EX301" s="151"/>
      <c r="EY301" s="151"/>
      <c r="EZ301" s="151"/>
      <c r="FA301" s="151"/>
      <c r="FB301" s="151"/>
      <c r="FC301" s="151"/>
      <c r="FD301" s="151"/>
      <c r="FE301" s="151"/>
      <c r="FF301" s="151"/>
      <c r="FG301" s="151"/>
      <c r="FH301" s="151"/>
      <c r="FI301" s="151"/>
      <c r="FJ301" s="151"/>
      <c r="FK301" s="151"/>
      <c r="FL301" s="151"/>
      <c r="FM301" s="151"/>
      <c r="FN301" s="151"/>
      <c r="FO301" s="151"/>
      <c r="FP301" s="151"/>
      <c r="FQ301" s="151"/>
      <c r="FR301" s="151"/>
      <c r="FS301" s="151"/>
      <c r="FT301" s="151"/>
      <c r="FU301" s="151"/>
      <c r="FV301" s="151"/>
      <c r="FW301" s="151"/>
      <c r="FX301" s="151"/>
      <c r="FY301" s="151"/>
      <c r="FZ301" s="151"/>
      <c r="GA301" s="151"/>
      <c r="GB301" s="151"/>
    </row>
    <row r="302" spans="1:184" x14ac:dyDescent="0.2">
      <c r="A302" s="154" t="str">
        <f t="shared" si="5"/>
        <v/>
      </c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1"/>
      <c r="BZ302" s="151"/>
      <c r="CA302" s="151"/>
      <c r="CB302" s="151"/>
      <c r="CC302" s="151"/>
      <c r="CD302" s="151"/>
      <c r="CE302" s="151"/>
      <c r="CF302" s="151"/>
      <c r="CG302" s="151"/>
      <c r="CH302" s="151"/>
      <c r="CI302" s="151"/>
      <c r="CJ302" s="151"/>
      <c r="CK302" s="151"/>
      <c r="CL302" s="151"/>
      <c r="CM302" s="151"/>
      <c r="CN302" s="151"/>
      <c r="CO302" s="151"/>
      <c r="CP302" s="151"/>
      <c r="CQ302" s="151"/>
      <c r="CR302" s="151"/>
      <c r="CS302" s="151"/>
      <c r="CT302" s="151"/>
      <c r="CU302" s="151"/>
      <c r="CV302" s="151"/>
      <c r="CW302" s="151"/>
      <c r="CX302" s="151"/>
      <c r="CY302" s="151"/>
      <c r="CZ302" s="151"/>
      <c r="DA302" s="151"/>
      <c r="DB302" s="151"/>
      <c r="DC302" s="151"/>
      <c r="DD302" s="151"/>
      <c r="DE302" s="151"/>
      <c r="DF302" s="151"/>
      <c r="DG302" s="151"/>
      <c r="DH302" s="151"/>
      <c r="DI302" s="151"/>
      <c r="DJ302" s="151"/>
      <c r="DK302" s="151"/>
      <c r="DL302" s="151"/>
      <c r="DM302" s="151"/>
      <c r="DN302" s="151"/>
      <c r="DO302" s="151"/>
      <c r="DP302" s="151"/>
      <c r="DQ302" s="151"/>
      <c r="DR302" s="151"/>
      <c r="DS302" s="151"/>
      <c r="DT302" s="151"/>
      <c r="DU302" s="151"/>
      <c r="DV302" s="151"/>
      <c r="DW302" s="151"/>
      <c r="DX302" s="151"/>
      <c r="DY302" s="151"/>
      <c r="DZ302" s="151"/>
      <c r="EA302" s="151"/>
      <c r="EB302" s="151"/>
      <c r="EC302" s="151"/>
      <c r="ED302" s="151"/>
      <c r="EE302" s="151"/>
      <c r="EF302" s="151"/>
      <c r="EG302" s="151"/>
      <c r="EH302" s="151"/>
      <c r="EI302" s="151"/>
      <c r="EJ302" s="151"/>
      <c r="EK302" s="151"/>
      <c r="EL302" s="151"/>
      <c r="EM302" s="151"/>
      <c r="EN302" s="151"/>
      <c r="EO302" s="151"/>
      <c r="EP302" s="151"/>
      <c r="EQ302" s="151"/>
      <c r="ER302" s="151"/>
      <c r="ES302" s="151"/>
      <c r="ET302" s="151"/>
      <c r="EU302" s="151"/>
      <c r="EV302" s="151"/>
      <c r="EW302" s="151"/>
      <c r="EX302" s="151"/>
      <c r="EY302" s="151"/>
      <c r="EZ302" s="151"/>
      <c r="FA302" s="151"/>
      <c r="FB302" s="151"/>
      <c r="FC302" s="151"/>
      <c r="FD302" s="151"/>
      <c r="FE302" s="151"/>
      <c r="FF302" s="151"/>
      <c r="FG302" s="151"/>
      <c r="FH302" s="151"/>
      <c r="FI302" s="151"/>
      <c r="FJ302" s="151"/>
      <c r="FK302" s="151"/>
      <c r="FL302" s="151"/>
      <c r="FM302" s="151"/>
      <c r="FN302" s="151"/>
      <c r="FO302" s="151"/>
      <c r="FP302" s="151"/>
      <c r="FQ302" s="151"/>
      <c r="FR302" s="151"/>
      <c r="FS302" s="151"/>
      <c r="FT302" s="151"/>
      <c r="FU302" s="151"/>
      <c r="FV302" s="151"/>
      <c r="FW302" s="151"/>
      <c r="FX302" s="151"/>
      <c r="FY302" s="151"/>
      <c r="FZ302" s="151"/>
      <c r="GA302" s="151"/>
      <c r="GB302" s="151"/>
    </row>
    <row r="303" spans="1:184" x14ac:dyDescent="0.2">
      <c r="A303" s="154" t="str">
        <f t="shared" si="5"/>
        <v/>
      </c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1"/>
      <c r="BZ303" s="151"/>
      <c r="CA303" s="151"/>
      <c r="CB303" s="151"/>
      <c r="CC303" s="151"/>
      <c r="CD303" s="151"/>
      <c r="CE303" s="151"/>
      <c r="CF303" s="151"/>
      <c r="CG303" s="151"/>
      <c r="CH303" s="151"/>
      <c r="CI303" s="151"/>
      <c r="CJ303" s="151"/>
      <c r="CK303" s="151"/>
      <c r="CL303" s="151"/>
      <c r="CM303" s="151"/>
      <c r="CN303" s="151"/>
      <c r="CO303" s="151"/>
      <c r="CP303" s="151"/>
      <c r="CQ303" s="151"/>
      <c r="CR303" s="151"/>
      <c r="CS303" s="151"/>
      <c r="CT303" s="151"/>
      <c r="CU303" s="151"/>
      <c r="CV303" s="151"/>
      <c r="CW303" s="151"/>
      <c r="CX303" s="151"/>
      <c r="CY303" s="151"/>
      <c r="CZ303" s="151"/>
      <c r="DA303" s="151"/>
      <c r="DB303" s="151"/>
      <c r="DC303" s="151"/>
      <c r="DD303" s="151"/>
      <c r="DE303" s="151"/>
      <c r="DF303" s="151"/>
      <c r="DG303" s="151"/>
      <c r="DH303" s="151"/>
      <c r="DI303" s="151"/>
      <c r="DJ303" s="151"/>
      <c r="DK303" s="151"/>
      <c r="DL303" s="151"/>
      <c r="DM303" s="151"/>
      <c r="DN303" s="151"/>
      <c r="DO303" s="151"/>
      <c r="DP303" s="151"/>
      <c r="DQ303" s="151"/>
      <c r="DR303" s="151"/>
      <c r="DS303" s="151"/>
      <c r="DT303" s="151"/>
      <c r="DU303" s="151"/>
      <c r="DV303" s="151"/>
      <c r="DW303" s="151"/>
      <c r="DX303" s="151"/>
      <c r="DY303" s="151"/>
      <c r="DZ303" s="151"/>
      <c r="EA303" s="151"/>
      <c r="EB303" s="151"/>
      <c r="EC303" s="151"/>
      <c r="ED303" s="151"/>
      <c r="EE303" s="151"/>
      <c r="EF303" s="151"/>
      <c r="EG303" s="151"/>
      <c r="EH303" s="151"/>
      <c r="EI303" s="151"/>
      <c r="EJ303" s="151"/>
      <c r="EK303" s="151"/>
      <c r="EL303" s="151"/>
      <c r="EM303" s="151"/>
      <c r="EN303" s="151"/>
      <c r="EO303" s="151"/>
      <c r="EP303" s="151"/>
      <c r="EQ303" s="151"/>
      <c r="ER303" s="151"/>
      <c r="ES303" s="151"/>
      <c r="ET303" s="151"/>
      <c r="EU303" s="151"/>
      <c r="EV303" s="151"/>
      <c r="EW303" s="151"/>
      <c r="EX303" s="151"/>
      <c r="EY303" s="151"/>
      <c r="EZ303" s="151"/>
      <c r="FA303" s="151"/>
      <c r="FB303" s="151"/>
      <c r="FC303" s="151"/>
      <c r="FD303" s="151"/>
      <c r="FE303" s="151"/>
      <c r="FF303" s="151"/>
      <c r="FG303" s="151"/>
      <c r="FH303" s="151"/>
      <c r="FI303" s="151"/>
      <c r="FJ303" s="151"/>
      <c r="FK303" s="151"/>
      <c r="FL303" s="151"/>
      <c r="FM303" s="151"/>
      <c r="FN303" s="151"/>
      <c r="FO303" s="151"/>
      <c r="FP303" s="151"/>
      <c r="FQ303" s="151"/>
      <c r="FR303" s="151"/>
      <c r="FS303" s="151"/>
      <c r="FT303" s="151"/>
      <c r="FU303" s="151"/>
      <c r="FV303" s="151"/>
      <c r="FW303" s="151"/>
      <c r="FX303" s="151"/>
      <c r="FY303" s="151"/>
      <c r="FZ303" s="151"/>
      <c r="GA303" s="151"/>
      <c r="GB303" s="151"/>
    </row>
    <row r="304" spans="1:184" x14ac:dyDescent="0.2">
      <c r="A304" s="154" t="str">
        <f t="shared" si="5"/>
        <v/>
      </c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1"/>
      <c r="BZ304" s="151"/>
      <c r="CA304" s="151"/>
      <c r="CB304" s="151"/>
      <c r="CC304" s="151"/>
      <c r="CD304" s="151"/>
      <c r="CE304" s="151"/>
      <c r="CF304" s="151"/>
      <c r="CG304" s="151"/>
      <c r="CH304" s="151"/>
      <c r="CI304" s="151"/>
      <c r="CJ304" s="151"/>
      <c r="CK304" s="151"/>
      <c r="CL304" s="151"/>
      <c r="CM304" s="151"/>
      <c r="CN304" s="151"/>
      <c r="CO304" s="151"/>
      <c r="CP304" s="151"/>
      <c r="CQ304" s="151"/>
      <c r="CR304" s="151"/>
      <c r="CS304" s="151"/>
      <c r="CT304" s="151"/>
      <c r="CU304" s="151"/>
      <c r="CV304" s="151"/>
      <c r="CW304" s="151"/>
      <c r="CX304" s="151"/>
      <c r="CY304" s="151"/>
      <c r="CZ304" s="151"/>
      <c r="DA304" s="151"/>
      <c r="DB304" s="151"/>
      <c r="DC304" s="151"/>
      <c r="DD304" s="151"/>
      <c r="DE304" s="151"/>
      <c r="DF304" s="151"/>
      <c r="DG304" s="151"/>
      <c r="DH304" s="151"/>
      <c r="DI304" s="151"/>
      <c r="DJ304" s="151"/>
      <c r="DK304" s="151"/>
      <c r="DL304" s="151"/>
      <c r="DM304" s="151"/>
      <c r="DN304" s="151"/>
      <c r="DO304" s="151"/>
      <c r="DP304" s="151"/>
      <c r="DQ304" s="151"/>
      <c r="DR304" s="151"/>
      <c r="DS304" s="151"/>
      <c r="DT304" s="151"/>
      <c r="DU304" s="151"/>
      <c r="DV304" s="151"/>
      <c r="DW304" s="151"/>
      <c r="DX304" s="151"/>
      <c r="DY304" s="151"/>
      <c r="DZ304" s="151"/>
      <c r="EA304" s="151"/>
      <c r="EB304" s="151"/>
      <c r="EC304" s="151"/>
      <c r="ED304" s="151"/>
      <c r="EE304" s="151"/>
      <c r="EF304" s="151"/>
      <c r="EG304" s="151"/>
      <c r="EH304" s="151"/>
      <c r="EI304" s="151"/>
      <c r="EJ304" s="151"/>
      <c r="EK304" s="151"/>
      <c r="EL304" s="151"/>
      <c r="EM304" s="151"/>
      <c r="EN304" s="151"/>
      <c r="EO304" s="151"/>
      <c r="EP304" s="151"/>
      <c r="EQ304" s="151"/>
      <c r="ER304" s="151"/>
      <c r="ES304" s="151"/>
      <c r="ET304" s="151"/>
      <c r="EU304" s="151"/>
      <c r="EV304" s="151"/>
      <c r="EW304" s="151"/>
      <c r="EX304" s="151"/>
      <c r="EY304" s="151"/>
      <c r="EZ304" s="151"/>
      <c r="FA304" s="151"/>
      <c r="FB304" s="151"/>
      <c r="FC304" s="151"/>
      <c r="FD304" s="151"/>
      <c r="FE304" s="151"/>
      <c r="FF304" s="151"/>
      <c r="FG304" s="151"/>
      <c r="FH304" s="151"/>
      <c r="FI304" s="151"/>
      <c r="FJ304" s="151"/>
      <c r="FK304" s="151"/>
      <c r="FL304" s="151"/>
      <c r="FM304" s="151"/>
      <c r="FN304" s="151"/>
      <c r="FO304" s="151"/>
      <c r="FP304" s="151"/>
      <c r="FQ304" s="151"/>
      <c r="FR304" s="151"/>
      <c r="FS304" s="151"/>
      <c r="FT304" s="151"/>
      <c r="FU304" s="151"/>
      <c r="FV304" s="151"/>
      <c r="FW304" s="151"/>
      <c r="FX304" s="151"/>
      <c r="FY304" s="151"/>
      <c r="FZ304" s="151"/>
      <c r="GA304" s="151"/>
      <c r="GB304" s="151"/>
    </row>
    <row r="305" spans="1:184" x14ac:dyDescent="0.2">
      <c r="A305" s="154" t="str">
        <f t="shared" si="5"/>
        <v/>
      </c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1"/>
      <c r="BZ305" s="151"/>
      <c r="CA305" s="151"/>
      <c r="CB305" s="151"/>
      <c r="CC305" s="151"/>
      <c r="CD305" s="151"/>
      <c r="CE305" s="151"/>
      <c r="CF305" s="151"/>
      <c r="CG305" s="151"/>
      <c r="CH305" s="151"/>
      <c r="CI305" s="151"/>
      <c r="CJ305" s="151"/>
      <c r="CK305" s="151"/>
      <c r="CL305" s="151"/>
      <c r="CM305" s="151"/>
      <c r="CN305" s="151"/>
      <c r="CO305" s="151"/>
      <c r="CP305" s="151"/>
      <c r="CQ305" s="151"/>
      <c r="CR305" s="151"/>
      <c r="CS305" s="151"/>
      <c r="CT305" s="151"/>
      <c r="CU305" s="151"/>
      <c r="CV305" s="151"/>
      <c r="CW305" s="151"/>
      <c r="CX305" s="151"/>
      <c r="CY305" s="151"/>
      <c r="CZ305" s="151"/>
      <c r="DA305" s="151"/>
      <c r="DB305" s="151"/>
      <c r="DC305" s="151"/>
      <c r="DD305" s="151"/>
      <c r="DE305" s="151"/>
      <c r="DF305" s="151"/>
      <c r="DG305" s="151"/>
      <c r="DH305" s="151"/>
      <c r="DI305" s="151"/>
      <c r="DJ305" s="151"/>
      <c r="DK305" s="151"/>
      <c r="DL305" s="151"/>
      <c r="DM305" s="151"/>
      <c r="DN305" s="151"/>
      <c r="DO305" s="151"/>
      <c r="DP305" s="151"/>
      <c r="DQ305" s="151"/>
      <c r="DR305" s="151"/>
      <c r="DS305" s="151"/>
      <c r="DT305" s="151"/>
      <c r="DU305" s="151"/>
      <c r="DV305" s="151"/>
      <c r="DW305" s="151"/>
      <c r="DX305" s="151"/>
      <c r="DY305" s="151"/>
      <c r="DZ305" s="151"/>
      <c r="EA305" s="151"/>
      <c r="EB305" s="151"/>
      <c r="EC305" s="151"/>
      <c r="ED305" s="151"/>
      <c r="EE305" s="151"/>
      <c r="EF305" s="151"/>
      <c r="EG305" s="151"/>
      <c r="EH305" s="151"/>
      <c r="EI305" s="151"/>
      <c r="EJ305" s="151"/>
      <c r="EK305" s="151"/>
      <c r="EL305" s="151"/>
      <c r="EM305" s="151"/>
      <c r="EN305" s="151"/>
      <c r="EO305" s="151"/>
      <c r="EP305" s="151"/>
      <c r="EQ305" s="151"/>
      <c r="ER305" s="151"/>
      <c r="ES305" s="151"/>
      <c r="ET305" s="151"/>
      <c r="EU305" s="151"/>
      <c r="EV305" s="151"/>
      <c r="EW305" s="151"/>
      <c r="EX305" s="151"/>
      <c r="EY305" s="151"/>
      <c r="EZ305" s="151"/>
      <c r="FA305" s="151"/>
      <c r="FB305" s="151"/>
      <c r="FC305" s="151"/>
      <c r="FD305" s="151"/>
      <c r="FE305" s="151"/>
      <c r="FF305" s="151"/>
      <c r="FG305" s="151"/>
      <c r="FH305" s="151"/>
      <c r="FI305" s="151"/>
      <c r="FJ305" s="151"/>
      <c r="FK305" s="151"/>
      <c r="FL305" s="151"/>
      <c r="FM305" s="151"/>
      <c r="FN305" s="151"/>
      <c r="FO305" s="151"/>
      <c r="FP305" s="151"/>
      <c r="FQ305" s="151"/>
      <c r="FR305" s="151"/>
      <c r="FS305" s="151"/>
      <c r="FT305" s="151"/>
      <c r="FU305" s="151"/>
      <c r="FV305" s="151"/>
      <c r="FW305" s="151"/>
      <c r="FX305" s="151"/>
      <c r="FY305" s="151"/>
      <c r="FZ305" s="151"/>
      <c r="GA305" s="151"/>
      <c r="GB305" s="151"/>
    </row>
    <row r="306" spans="1:184" x14ac:dyDescent="0.2">
      <c r="A306" s="154" t="str">
        <f t="shared" si="5"/>
        <v/>
      </c>
      <c r="AV306" s="151"/>
      <c r="AW306" s="151"/>
      <c r="AX306" s="151"/>
      <c r="AY306" s="151"/>
      <c r="AZ306" s="151"/>
      <c r="BA306" s="151"/>
      <c r="BB306" s="151"/>
      <c r="BC306" s="151"/>
      <c r="BD306" s="151"/>
      <c r="BE306" s="151"/>
      <c r="BF306" s="151"/>
      <c r="BG306" s="151"/>
      <c r="BH306" s="151"/>
      <c r="BI306" s="151"/>
      <c r="BJ306" s="151"/>
      <c r="BK306" s="151"/>
      <c r="BL306" s="151"/>
      <c r="BM306" s="151"/>
      <c r="BN306" s="151"/>
      <c r="BO306" s="151"/>
      <c r="BP306" s="151"/>
      <c r="BQ306" s="151"/>
      <c r="BR306" s="151"/>
      <c r="BS306" s="151"/>
      <c r="BT306" s="151"/>
      <c r="BU306" s="151"/>
      <c r="BV306" s="151"/>
      <c r="BW306" s="151"/>
      <c r="BX306" s="151"/>
      <c r="BY306" s="151"/>
      <c r="BZ306" s="151"/>
      <c r="CA306" s="151"/>
      <c r="CB306" s="151"/>
      <c r="CC306" s="151"/>
      <c r="CD306" s="151"/>
      <c r="CE306" s="151"/>
      <c r="CF306" s="151"/>
      <c r="CG306" s="151"/>
      <c r="CH306" s="151"/>
      <c r="CI306" s="151"/>
      <c r="CJ306" s="151"/>
      <c r="CK306" s="151"/>
      <c r="CL306" s="151"/>
      <c r="CM306" s="151"/>
      <c r="CN306" s="151"/>
      <c r="CO306" s="151"/>
      <c r="CP306" s="151"/>
      <c r="CQ306" s="151"/>
      <c r="CR306" s="151"/>
      <c r="CS306" s="151"/>
      <c r="CT306" s="151"/>
      <c r="CU306" s="151"/>
      <c r="CV306" s="151"/>
      <c r="CW306" s="151"/>
      <c r="CX306" s="151"/>
      <c r="CY306" s="151"/>
      <c r="CZ306" s="151"/>
      <c r="DA306" s="151"/>
      <c r="DB306" s="151"/>
      <c r="DC306" s="151"/>
      <c r="DD306" s="151"/>
      <c r="DE306" s="151"/>
      <c r="DF306" s="151"/>
      <c r="DG306" s="151"/>
      <c r="DH306" s="151"/>
      <c r="DI306" s="151"/>
      <c r="DJ306" s="151"/>
      <c r="DK306" s="151"/>
      <c r="DL306" s="151"/>
      <c r="DM306" s="151"/>
      <c r="DN306" s="151"/>
      <c r="DO306" s="151"/>
      <c r="DP306" s="151"/>
      <c r="DQ306" s="151"/>
      <c r="DR306" s="151"/>
      <c r="DS306" s="151"/>
      <c r="DT306" s="151"/>
      <c r="DU306" s="151"/>
      <c r="DV306" s="151"/>
      <c r="DW306" s="151"/>
      <c r="DX306" s="151"/>
      <c r="DY306" s="151"/>
      <c r="DZ306" s="151"/>
      <c r="EA306" s="151"/>
      <c r="EB306" s="151"/>
      <c r="EC306" s="151"/>
      <c r="ED306" s="151"/>
      <c r="EE306" s="151"/>
      <c r="EF306" s="151"/>
      <c r="EG306" s="151"/>
      <c r="EH306" s="151"/>
      <c r="EI306" s="151"/>
      <c r="EJ306" s="151"/>
      <c r="EK306" s="151"/>
      <c r="EL306" s="151"/>
      <c r="EM306" s="151"/>
      <c r="EN306" s="151"/>
      <c r="EO306" s="151"/>
      <c r="EP306" s="151"/>
      <c r="EQ306" s="151"/>
      <c r="ER306" s="151"/>
      <c r="ES306" s="151"/>
      <c r="ET306" s="151"/>
      <c r="EU306" s="151"/>
      <c r="EV306" s="151"/>
      <c r="EW306" s="151"/>
      <c r="EX306" s="151"/>
      <c r="EY306" s="151"/>
      <c r="EZ306" s="151"/>
      <c r="FA306" s="151"/>
      <c r="FB306" s="151"/>
      <c r="FC306" s="151"/>
      <c r="FD306" s="151"/>
      <c r="FE306" s="151"/>
      <c r="FF306" s="151"/>
      <c r="FG306" s="151"/>
      <c r="FH306" s="151"/>
      <c r="FI306" s="151"/>
      <c r="FJ306" s="151"/>
      <c r="FK306" s="151"/>
      <c r="FL306" s="151"/>
      <c r="FM306" s="151"/>
      <c r="FN306" s="151"/>
      <c r="FO306" s="151"/>
      <c r="FP306" s="151"/>
      <c r="FQ306" s="151"/>
      <c r="FR306" s="151"/>
      <c r="FS306" s="151"/>
      <c r="FT306" s="151"/>
      <c r="FU306" s="151"/>
      <c r="FV306" s="151"/>
      <c r="FW306" s="151"/>
      <c r="FX306" s="151"/>
      <c r="FY306" s="151"/>
      <c r="FZ306" s="151"/>
      <c r="GA306" s="151"/>
      <c r="GB306" s="151"/>
    </row>
    <row r="307" spans="1:184" x14ac:dyDescent="0.2">
      <c r="A307" s="154" t="str">
        <f t="shared" si="5"/>
        <v/>
      </c>
      <c r="AV307" s="151"/>
      <c r="AW307" s="151"/>
      <c r="AX307" s="151"/>
      <c r="AY307" s="151"/>
      <c r="AZ307" s="151"/>
      <c r="BA307" s="151"/>
      <c r="BB307" s="151"/>
      <c r="BC307" s="151"/>
      <c r="BD307" s="151"/>
      <c r="BE307" s="151"/>
      <c r="BF307" s="151"/>
      <c r="BG307" s="151"/>
      <c r="BH307" s="151"/>
      <c r="BI307" s="151"/>
      <c r="BJ307" s="151"/>
      <c r="BK307" s="151"/>
      <c r="BL307" s="151"/>
      <c r="BM307" s="151"/>
      <c r="BN307" s="151"/>
      <c r="BO307" s="151"/>
      <c r="BP307" s="151"/>
      <c r="BQ307" s="151"/>
      <c r="BR307" s="151"/>
      <c r="BS307" s="151"/>
      <c r="BT307" s="151"/>
      <c r="BU307" s="151"/>
      <c r="BV307" s="151"/>
      <c r="BW307" s="151"/>
      <c r="BX307" s="151"/>
      <c r="BY307" s="151"/>
      <c r="BZ307" s="151"/>
      <c r="CA307" s="151"/>
      <c r="CB307" s="151"/>
      <c r="CC307" s="151"/>
      <c r="CD307" s="151"/>
      <c r="CE307" s="151"/>
      <c r="CF307" s="151"/>
      <c r="CG307" s="151"/>
      <c r="CH307" s="151"/>
      <c r="CI307" s="151"/>
      <c r="CJ307" s="151"/>
      <c r="CK307" s="151"/>
      <c r="CL307" s="151"/>
      <c r="CM307" s="151"/>
      <c r="CN307" s="151"/>
      <c r="CO307" s="151"/>
      <c r="CP307" s="151"/>
      <c r="CQ307" s="151"/>
      <c r="CR307" s="151"/>
      <c r="CS307" s="151"/>
      <c r="CT307" s="151"/>
      <c r="CU307" s="151"/>
      <c r="CV307" s="151"/>
      <c r="CW307" s="151"/>
      <c r="CX307" s="151"/>
      <c r="CY307" s="151"/>
      <c r="CZ307" s="151"/>
      <c r="DA307" s="151"/>
      <c r="DB307" s="151"/>
      <c r="DC307" s="151"/>
      <c r="DD307" s="151"/>
      <c r="DE307" s="151"/>
      <c r="DF307" s="151"/>
      <c r="DG307" s="151"/>
      <c r="DH307" s="151"/>
      <c r="DI307" s="151"/>
      <c r="DJ307" s="151"/>
      <c r="DK307" s="151"/>
      <c r="DL307" s="151"/>
      <c r="DM307" s="151"/>
      <c r="DN307" s="151"/>
      <c r="DO307" s="151"/>
      <c r="DP307" s="151"/>
      <c r="DQ307" s="151"/>
      <c r="DR307" s="151"/>
      <c r="DS307" s="151"/>
      <c r="DT307" s="151"/>
      <c r="DU307" s="151"/>
      <c r="DV307" s="151"/>
      <c r="DW307" s="151"/>
      <c r="DX307" s="151"/>
      <c r="DY307" s="151"/>
      <c r="DZ307" s="151"/>
      <c r="EA307" s="151"/>
      <c r="EB307" s="151"/>
      <c r="EC307" s="151"/>
      <c r="ED307" s="151"/>
      <c r="EE307" s="151"/>
      <c r="EF307" s="151"/>
      <c r="EG307" s="151"/>
      <c r="EH307" s="151"/>
      <c r="EI307" s="151"/>
      <c r="EJ307" s="151"/>
      <c r="EK307" s="151"/>
      <c r="EL307" s="151"/>
      <c r="EM307" s="151"/>
      <c r="EN307" s="151"/>
      <c r="EO307" s="151"/>
      <c r="EP307" s="151"/>
      <c r="EQ307" s="151"/>
      <c r="ER307" s="151"/>
      <c r="ES307" s="151"/>
      <c r="ET307" s="151"/>
      <c r="EU307" s="151"/>
      <c r="EV307" s="151"/>
      <c r="EW307" s="151"/>
      <c r="EX307" s="151"/>
      <c r="EY307" s="151"/>
      <c r="EZ307" s="151"/>
      <c r="FA307" s="151"/>
      <c r="FB307" s="151"/>
      <c r="FC307" s="151"/>
      <c r="FD307" s="151"/>
      <c r="FE307" s="151"/>
      <c r="FF307" s="151"/>
      <c r="FG307" s="151"/>
      <c r="FH307" s="151"/>
      <c r="FI307" s="151"/>
      <c r="FJ307" s="151"/>
      <c r="FK307" s="151"/>
      <c r="FL307" s="151"/>
      <c r="FM307" s="151"/>
      <c r="FN307" s="151"/>
      <c r="FO307" s="151"/>
      <c r="FP307" s="151"/>
      <c r="FQ307" s="151"/>
      <c r="FR307" s="151"/>
      <c r="FS307" s="151"/>
      <c r="FT307" s="151"/>
      <c r="FU307" s="151"/>
      <c r="FV307" s="151"/>
      <c r="FW307" s="151"/>
      <c r="FX307" s="151"/>
      <c r="FY307" s="151"/>
      <c r="FZ307" s="151"/>
      <c r="GA307" s="151"/>
      <c r="GB307" s="151"/>
    </row>
    <row r="308" spans="1:184" x14ac:dyDescent="0.2">
      <c r="A308" s="154" t="str">
        <f t="shared" si="5"/>
        <v/>
      </c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/>
      <c r="BJ308" s="151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1"/>
      <c r="BW308" s="151"/>
      <c r="BX308" s="151"/>
      <c r="BY308" s="151"/>
      <c r="BZ308" s="151"/>
      <c r="CA308" s="151"/>
      <c r="CB308" s="151"/>
      <c r="CC308" s="151"/>
      <c r="CD308" s="151"/>
      <c r="CE308" s="151"/>
      <c r="CF308" s="151"/>
      <c r="CG308" s="151"/>
      <c r="CH308" s="151"/>
      <c r="CI308" s="151"/>
      <c r="CJ308" s="151"/>
      <c r="CK308" s="151"/>
      <c r="CL308" s="151"/>
      <c r="CM308" s="151"/>
      <c r="CN308" s="151"/>
      <c r="CO308" s="151"/>
      <c r="CP308" s="151"/>
      <c r="CQ308" s="151"/>
      <c r="CR308" s="151"/>
      <c r="CS308" s="151"/>
      <c r="CT308" s="151"/>
      <c r="CU308" s="151"/>
      <c r="CV308" s="151"/>
      <c r="CW308" s="151"/>
      <c r="CX308" s="151"/>
      <c r="CY308" s="151"/>
      <c r="CZ308" s="151"/>
      <c r="DA308" s="151"/>
      <c r="DB308" s="151"/>
      <c r="DC308" s="151"/>
      <c r="DD308" s="151"/>
      <c r="DE308" s="151"/>
      <c r="DF308" s="151"/>
      <c r="DG308" s="151"/>
      <c r="DH308" s="151"/>
      <c r="DI308" s="151"/>
      <c r="DJ308" s="151"/>
      <c r="DK308" s="151"/>
      <c r="DL308" s="151"/>
      <c r="DM308" s="151"/>
      <c r="DN308" s="151"/>
      <c r="DO308" s="151"/>
      <c r="DP308" s="151"/>
      <c r="DQ308" s="151"/>
      <c r="DR308" s="151"/>
      <c r="DS308" s="151"/>
      <c r="DT308" s="151"/>
      <c r="DU308" s="151"/>
      <c r="DV308" s="151"/>
      <c r="DW308" s="151"/>
      <c r="DX308" s="151"/>
      <c r="DY308" s="151"/>
      <c r="DZ308" s="151"/>
      <c r="EA308" s="151"/>
      <c r="EB308" s="151"/>
      <c r="EC308" s="151"/>
      <c r="ED308" s="151"/>
      <c r="EE308" s="151"/>
      <c r="EF308" s="151"/>
      <c r="EG308" s="151"/>
      <c r="EH308" s="151"/>
      <c r="EI308" s="151"/>
      <c r="EJ308" s="151"/>
      <c r="EK308" s="151"/>
      <c r="EL308" s="151"/>
      <c r="EM308" s="151"/>
      <c r="EN308" s="151"/>
      <c r="EO308" s="151"/>
      <c r="EP308" s="151"/>
      <c r="EQ308" s="151"/>
      <c r="ER308" s="151"/>
      <c r="ES308" s="151"/>
      <c r="ET308" s="151"/>
      <c r="EU308" s="151"/>
      <c r="EV308" s="151"/>
      <c r="EW308" s="151"/>
      <c r="EX308" s="151"/>
      <c r="EY308" s="151"/>
      <c r="EZ308" s="151"/>
      <c r="FA308" s="151"/>
      <c r="FB308" s="151"/>
      <c r="FC308" s="151"/>
      <c r="FD308" s="151"/>
      <c r="FE308" s="151"/>
      <c r="FF308" s="151"/>
      <c r="FG308" s="151"/>
      <c r="FH308" s="151"/>
      <c r="FI308" s="151"/>
      <c r="FJ308" s="151"/>
      <c r="FK308" s="151"/>
      <c r="FL308" s="151"/>
      <c r="FM308" s="151"/>
      <c r="FN308" s="151"/>
      <c r="FO308" s="151"/>
      <c r="FP308" s="151"/>
      <c r="FQ308" s="151"/>
      <c r="FR308" s="151"/>
      <c r="FS308" s="151"/>
      <c r="FT308" s="151"/>
      <c r="FU308" s="151"/>
      <c r="FV308" s="151"/>
      <c r="FW308" s="151"/>
      <c r="FX308" s="151"/>
      <c r="FY308" s="151"/>
      <c r="FZ308" s="151"/>
      <c r="GA308" s="151"/>
      <c r="GB308" s="151"/>
    </row>
    <row r="309" spans="1:184" x14ac:dyDescent="0.2">
      <c r="A309" s="154" t="str">
        <f t="shared" si="5"/>
        <v/>
      </c>
      <c r="AV309" s="151"/>
      <c r="AW309" s="151"/>
      <c r="AX309" s="151"/>
      <c r="AY309" s="151"/>
      <c r="AZ309" s="151"/>
      <c r="BA309" s="151"/>
      <c r="BB309" s="151"/>
      <c r="BC309" s="151"/>
      <c r="BD309" s="151"/>
      <c r="BE309" s="151"/>
      <c r="BF309" s="151"/>
      <c r="BG309" s="151"/>
      <c r="BH309" s="151"/>
      <c r="BI309" s="151"/>
      <c r="BJ309" s="151"/>
      <c r="BK309" s="151"/>
      <c r="BL309" s="151"/>
      <c r="BM309" s="151"/>
      <c r="BN309" s="151"/>
      <c r="BO309" s="151"/>
      <c r="BP309" s="151"/>
      <c r="BQ309" s="151"/>
      <c r="BR309" s="151"/>
      <c r="BS309" s="151"/>
      <c r="BT309" s="151"/>
      <c r="BU309" s="151"/>
      <c r="BV309" s="151"/>
      <c r="BW309" s="151"/>
      <c r="BX309" s="151"/>
      <c r="BY309" s="151"/>
      <c r="BZ309" s="151"/>
      <c r="CA309" s="151"/>
      <c r="CB309" s="151"/>
      <c r="CC309" s="151"/>
      <c r="CD309" s="151"/>
      <c r="CE309" s="151"/>
      <c r="CF309" s="151"/>
      <c r="CG309" s="151"/>
      <c r="CH309" s="151"/>
      <c r="CI309" s="151"/>
      <c r="CJ309" s="151"/>
      <c r="CK309" s="151"/>
      <c r="CL309" s="151"/>
      <c r="CM309" s="151"/>
      <c r="CN309" s="151"/>
      <c r="CO309" s="151"/>
      <c r="CP309" s="151"/>
      <c r="CQ309" s="151"/>
      <c r="CR309" s="151"/>
      <c r="CS309" s="151"/>
      <c r="CT309" s="151"/>
      <c r="CU309" s="151"/>
      <c r="CV309" s="151"/>
      <c r="CW309" s="151"/>
      <c r="CX309" s="151"/>
      <c r="CY309" s="151"/>
      <c r="CZ309" s="151"/>
      <c r="DA309" s="151"/>
      <c r="DB309" s="151"/>
      <c r="DC309" s="151"/>
      <c r="DD309" s="151"/>
      <c r="DE309" s="151"/>
      <c r="DF309" s="151"/>
      <c r="DG309" s="151"/>
      <c r="DH309" s="151"/>
      <c r="DI309" s="151"/>
      <c r="DJ309" s="151"/>
      <c r="DK309" s="151"/>
      <c r="DL309" s="151"/>
      <c r="DM309" s="151"/>
      <c r="DN309" s="151"/>
      <c r="DO309" s="151"/>
      <c r="DP309" s="151"/>
      <c r="DQ309" s="151"/>
      <c r="DR309" s="151"/>
      <c r="DS309" s="151"/>
      <c r="DT309" s="151"/>
      <c r="DU309" s="151"/>
      <c r="DV309" s="151"/>
      <c r="DW309" s="151"/>
      <c r="DX309" s="151"/>
      <c r="DY309" s="151"/>
      <c r="DZ309" s="151"/>
      <c r="EA309" s="151"/>
      <c r="EB309" s="151"/>
      <c r="EC309" s="151"/>
      <c r="ED309" s="151"/>
      <c r="EE309" s="151"/>
      <c r="EF309" s="151"/>
      <c r="EG309" s="151"/>
      <c r="EH309" s="151"/>
      <c r="EI309" s="151"/>
      <c r="EJ309" s="151"/>
      <c r="EK309" s="151"/>
      <c r="EL309" s="151"/>
      <c r="EM309" s="151"/>
      <c r="EN309" s="151"/>
      <c r="EO309" s="151"/>
      <c r="EP309" s="151"/>
      <c r="EQ309" s="151"/>
      <c r="ER309" s="151"/>
      <c r="ES309" s="151"/>
      <c r="ET309" s="151"/>
      <c r="EU309" s="151"/>
      <c r="EV309" s="151"/>
      <c r="EW309" s="151"/>
      <c r="EX309" s="151"/>
      <c r="EY309" s="151"/>
      <c r="EZ309" s="151"/>
      <c r="FA309" s="151"/>
      <c r="FB309" s="151"/>
      <c r="FC309" s="151"/>
      <c r="FD309" s="151"/>
      <c r="FE309" s="151"/>
      <c r="FF309" s="151"/>
      <c r="FG309" s="151"/>
      <c r="FH309" s="151"/>
      <c r="FI309" s="151"/>
      <c r="FJ309" s="151"/>
      <c r="FK309" s="151"/>
      <c r="FL309" s="151"/>
      <c r="FM309" s="151"/>
      <c r="FN309" s="151"/>
      <c r="FO309" s="151"/>
      <c r="FP309" s="151"/>
      <c r="FQ309" s="151"/>
      <c r="FR309" s="151"/>
      <c r="FS309" s="151"/>
      <c r="FT309" s="151"/>
      <c r="FU309" s="151"/>
      <c r="FV309" s="151"/>
      <c r="FW309" s="151"/>
      <c r="FX309" s="151"/>
      <c r="FY309" s="151"/>
      <c r="FZ309" s="151"/>
      <c r="GA309" s="151"/>
      <c r="GB309" s="151"/>
    </row>
    <row r="310" spans="1:184" x14ac:dyDescent="0.2">
      <c r="A310" s="154" t="str">
        <f t="shared" si="5"/>
        <v/>
      </c>
      <c r="AV310" s="151"/>
      <c r="AW310" s="151"/>
      <c r="AX310" s="151"/>
      <c r="AY310" s="151"/>
      <c r="AZ310" s="151"/>
      <c r="BA310" s="151"/>
      <c r="BB310" s="151"/>
      <c r="BC310" s="151"/>
      <c r="BD310" s="151"/>
      <c r="BE310" s="151"/>
      <c r="BF310" s="151"/>
      <c r="BG310" s="151"/>
      <c r="BH310" s="151"/>
      <c r="BI310" s="151"/>
      <c r="BJ310" s="151"/>
      <c r="BK310" s="151"/>
      <c r="BL310" s="151"/>
      <c r="BM310" s="151"/>
      <c r="BN310" s="151"/>
      <c r="BO310" s="151"/>
      <c r="BP310" s="151"/>
      <c r="BQ310" s="151"/>
      <c r="BR310" s="151"/>
      <c r="BS310" s="151"/>
      <c r="BT310" s="151"/>
      <c r="BU310" s="151"/>
      <c r="BV310" s="151"/>
      <c r="BW310" s="151"/>
      <c r="BX310" s="151"/>
      <c r="BY310" s="151"/>
      <c r="BZ310" s="151"/>
      <c r="CA310" s="151"/>
      <c r="CB310" s="151"/>
      <c r="CC310" s="151"/>
      <c r="CD310" s="151"/>
      <c r="CE310" s="151"/>
      <c r="CF310" s="151"/>
      <c r="CG310" s="151"/>
      <c r="CH310" s="151"/>
      <c r="CI310" s="151"/>
      <c r="CJ310" s="151"/>
      <c r="CK310" s="151"/>
      <c r="CL310" s="151"/>
      <c r="CM310" s="151"/>
      <c r="CN310" s="151"/>
      <c r="CO310" s="151"/>
      <c r="CP310" s="151"/>
      <c r="CQ310" s="151"/>
      <c r="CR310" s="151"/>
      <c r="CS310" s="151"/>
      <c r="CT310" s="151"/>
      <c r="CU310" s="151"/>
      <c r="CV310" s="151"/>
      <c r="CW310" s="151"/>
      <c r="CX310" s="151"/>
      <c r="CY310" s="151"/>
      <c r="CZ310" s="151"/>
      <c r="DA310" s="151"/>
      <c r="DB310" s="151"/>
      <c r="DC310" s="151"/>
      <c r="DD310" s="151"/>
      <c r="DE310" s="151"/>
      <c r="DF310" s="151"/>
      <c r="DG310" s="151"/>
      <c r="DH310" s="151"/>
      <c r="DI310" s="151"/>
      <c r="DJ310" s="151"/>
      <c r="DK310" s="151"/>
      <c r="DL310" s="151"/>
      <c r="DM310" s="151"/>
      <c r="DN310" s="151"/>
      <c r="DO310" s="151"/>
      <c r="DP310" s="151"/>
      <c r="DQ310" s="151"/>
      <c r="DR310" s="151"/>
      <c r="DS310" s="151"/>
      <c r="DT310" s="151"/>
      <c r="DU310" s="151"/>
      <c r="DV310" s="151"/>
      <c r="DW310" s="151"/>
      <c r="DX310" s="151"/>
      <c r="DY310" s="151"/>
      <c r="DZ310" s="151"/>
      <c r="EA310" s="151"/>
      <c r="EB310" s="151"/>
      <c r="EC310" s="151"/>
      <c r="ED310" s="151"/>
      <c r="EE310" s="151"/>
      <c r="EF310" s="151"/>
      <c r="EG310" s="151"/>
      <c r="EH310" s="151"/>
      <c r="EI310" s="151"/>
      <c r="EJ310" s="151"/>
      <c r="EK310" s="151"/>
      <c r="EL310" s="151"/>
      <c r="EM310" s="151"/>
      <c r="EN310" s="151"/>
      <c r="EO310" s="151"/>
      <c r="EP310" s="151"/>
      <c r="EQ310" s="151"/>
      <c r="ER310" s="151"/>
      <c r="ES310" s="151"/>
      <c r="ET310" s="151"/>
      <c r="EU310" s="151"/>
      <c r="EV310" s="151"/>
      <c r="EW310" s="151"/>
      <c r="EX310" s="151"/>
      <c r="EY310" s="151"/>
      <c r="EZ310" s="151"/>
      <c r="FA310" s="151"/>
      <c r="FB310" s="151"/>
      <c r="FC310" s="151"/>
      <c r="FD310" s="151"/>
      <c r="FE310" s="151"/>
      <c r="FF310" s="151"/>
      <c r="FG310" s="151"/>
      <c r="FH310" s="151"/>
      <c r="FI310" s="151"/>
      <c r="FJ310" s="151"/>
      <c r="FK310" s="151"/>
      <c r="FL310" s="151"/>
      <c r="FM310" s="151"/>
      <c r="FN310" s="151"/>
      <c r="FO310" s="151"/>
      <c r="FP310" s="151"/>
      <c r="FQ310" s="151"/>
      <c r="FR310" s="151"/>
      <c r="FS310" s="151"/>
      <c r="FT310" s="151"/>
      <c r="FU310" s="151"/>
      <c r="FV310" s="151"/>
      <c r="FW310" s="151"/>
      <c r="FX310" s="151"/>
      <c r="FY310" s="151"/>
      <c r="FZ310" s="151"/>
      <c r="GA310" s="151"/>
      <c r="GB310" s="151"/>
    </row>
    <row r="311" spans="1:184" x14ac:dyDescent="0.2">
      <c r="A311" s="154" t="str">
        <f t="shared" si="5"/>
        <v/>
      </c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  <c r="BG311" s="151"/>
      <c r="BH311" s="151"/>
      <c r="BI311" s="151"/>
      <c r="BJ311" s="151"/>
      <c r="BK311" s="151"/>
      <c r="BL311" s="151"/>
      <c r="BM311" s="151"/>
      <c r="BN311" s="151"/>
      <c r="BO311" s="151"/>
      <c r="BP311" s="151"/>
      <c r="BQ311" s="151"/>
      <c r="BR311" s="151"/>
      <c r="BS311" s="151"/>
      <c r="BT311" s="151"/>
      <c r="BU311" s="151"/>
      <c r="BV311" s="151"/>
      <c r="BW311" s="151"/>
      <c r="BX311" s="151"/>
      <c r="BY311" s="151"/>
      <c r="BZ311" s="151"/>
      <c r="CA311" s="151"/>
      <c r="CB311" s="151"/>
      <c r="CC311" s="151"/>
      <c r="CD311" s="151"/>
      <c r="CE311" s="151"/>
      <c r="CF311" s="151"/>
      <c r="CG311" s="151"/>
      <c r="CH311" s="151"/>
      <c r="CI311" s="151"/>
      <c r="CJ311" s="151"/>
      <c r="CK311" s="151"/>
      <c r="CL311" s="151"/>
      <c r="CM311" s="151"/>
      <c r="CN311" s="151"/>
      <c r="CO311" s="151"/>
      <c r="CP311" s="151"/>
      <c r="CQ311" s="151"/>
      <c r="CR311" s="151"/>
      <c r="CS311" s="151"/>
      <c r="CT311" s="151"/>
      <c r="CU311" s="151"/>
      <c r="CV311" s="151"/>
      <c r="CW311" s="151"/>
      <c r="CX311" s="151"/>
      <c r="CY311" s="151"/>
      <c r="CZ311" s="151"/>
      <c r="DA311" s="151"/>
      <c r="DB311" s="151"/>
      <c r="DC311" s="151"/>
      <c r="DD311" s="151"/>
      <c r="DE311" s="151"/>
      <c r="DF311" s="151"/>
      <c r="DG311" s="151"/>
      <c r="DH311" s="151"/>
      <c r="DI311" s="151"/>
      <c r="DJ311" s="151"/>
      <c r="DK311" s="151"/>
      <c r="DL311" s="151"/>
      <c r="DM311" s="151"/>
      <c r="DN311" s="151"/>
      <c r="DO311" s="151"/>
      <c r="DP311" s="151"/>
      <c r="DQ311" s="151"/>
      <c r="DR311" s="151"/>
      <c r="DS311" s="151"/>
      <c r="DT311" s="151"/>
      <c r="DU311" s="151"/>
      <c r="DV311" s="151"/>
      <c r="DW311" s="151"/>
      <c r="DX311" s="151"/>
      <c r="DY311" s="151"/>
      <c r="DZ311" s="151"/>
      <c r="EA311" s="151"/>
      <c r="EB311" s="151"/>
      <c r="EC311" s="151"/>
      <c r="ED311" s="151"/>
      <c r="EE311" s="151"/>
      <c r="EF311" s="151"/>
      <c r="EG311" s="151"/>
      <c r="EH311" s="151"/>
      <c r="EI311" s="151"/>
      <c r="EJ311" s="151"/>
      <c r="EK311" s="151"/>
      <c r="EL311" s="151"/>
      <c r="EM311" s="151"/>
      <c r="EN311" s="151"/>
      <c r="EO311" s="151"/>
      <c r="EP311" s="151"/>
      <c r="EQ311" s="151"/>
      <c r="ER311" s="151"/>
      <c r="ES311" s="151"/>
      <c r="ET311" s="151"/>
      <c r="EU311" s="151"/>
      <c r="EV311" s="151"/>
      <c r="EW311" s="151"/>
      <c r="EX311" s="151"/>
      <c r="EY311" s="151"/>
      <c r="EZ311" s="151"/>
      <c r="FA311" s="151"/>
      <c r="FB311" s="151"/>
      <c r="FC311" s="151"/>
      <c r="FD311" s="151"/>
      <c r="FE311" s="151"/>
      <c r="FF311" s="151"/>
      <c r="FG311" s="151"/>
      <c r="FH311" s="151"/>
      <c r="FI311" s="151"/>
      <c r="FJ311" s="151"/>
      <c r="FK311" s="151"/>
      <c r="FL311" s="151"/>
      <c r="FM311" s="151"/>
      <c r="FN311" s="151"/>
      <c r="FO311" s="151"/>
      <c r="FP311" s="151"/>
      <c r="FQ311" s="151"/>
      <c r="FR311" s="151"/>
      <c r="FS311" s="151"/>
      <c r="FT311" s="151"/>
      <c r="FU311" s="151"/>
      <c r="FV311" s="151"/>
      <c r="FW311" s="151"/>
      <c r="FX311" s="151"/>
      <c r="FY311" s="151"/>
      <c r="FZ311" s="151"/>
      <c r="GA311" s="151"/>
      <c r="GB311" s="151"/>
    </row>
    <row r="312" spans="1:184" x14ac:dyDescent="0.2">
      <c r="A312" s="154" t="str">
        <f t="shared" si="5"/>
        <v/>
      </c>
      <c r="AV312" s="151"/>
      <c r="AW312" s="151"/>
      <c r="AX312" s="151"/>
      <c r="AY312" s="151"/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51"/>
      <c r="BW312" s="151"/>
      <c r="BX312" s="151"/>
      <c r="BY312" s="151"/>
      <c r="BZ312" s="151"/>
      <c r="CA312" s="151"/>
      <c r="CB312" s="151"/>
      <c r="CC312" s="151"/>
      <c r="CD312" s="151"/>
      <c r="CE312" s="151"/>
      <c r="CF312" s="151"/>
      <c r="CG312" s="151"/>
      <c r="CH312" s="151"/>
      <c r="CI312" s="151"/>
      <c r="CJ312" s="151"/>
      <c r="CK312" s="151"/>
      <c r="CL312" s="151"/>
      <c r="CM312" s="151"/>
      <c r="CN312" s="151"/>
      <c r="CO312" s="151"/>
      <c r="CP312" s="151"/>
      <c r="CQ312" s="151"/>
      <c r="CR312" s="151"/>
      <c r="CS312" s="151"/>
      <c r="CT312" s="151"/>
      <c r="CU312" s="151"/>
      <c r="CV312" s="151"/>
      <c r="CW312" s="151"/>
      <c r="CX312" s="151"/>
      <c r="CY312" s="151"/>
      <c r="CZ312" s="151"/>
      <c r="DA312" s="151"/>
      <c r="DB312" s="151"/>
      <c r="DC312" s="151"/>
      <c r="DD312" s="151"/>
      <c r="DE312" s="151"/>
      <c r="DF312" s="151"/>
      <c r="DG312" s="151"/>
      <c r="DH312" s="151"/>
      <c r="DI312" s="151"/>
      <c r="DJ312" s="151"/>
      <c r="DK312" s="151"/>
      <c r="DL312" s="151"/>
      <c r="DM312" s="151"/>
      <c r="DN312" s="151"/>
      <c r="DO312" s="151"/>
      <c r="DP312" s="151"/>
      <c r="DQ312" s="151"/>
      <c r="DR312" s="151"/>
      <c r="DS312" s="151"/>
      <c r="DT312" s="151"/>
      <c r="DU312" s="151"/>
      <c r="DV312" s="151"/>
      <c r="DW312" s="151"/>
      <c r="DX312" s="151"/>
      <c r="DY312" s="151"/>
      <c r="DZ312" s="151"/>
      <c r="EA312" s="151"/>
      <c r="EB312" s="151"/>
      <c r="EC312" s="151"/>
      <c r="ED312" s="151"/>
      <c r="EE312" s="151"/>
      <c r="EF312" s="151"/>
      <c r="EG312" s="151"/>
      <c r="EH312" s="151"/>
      <c r="EI312" s="151"/>
      <c r="EJ312" s="151"/>
      <c r="EK312" s="151"/>
      <c r="EL312" s="151"/>
      <c r="EM312" s="151"/>
      <c r="EN312" s="151"/>
      <c r="EO312" s="151"/>
      <c r="EP312" s="151"/>
      <c r="EQ312" s="151"/>
      <c r="ER312" s="151"/>
      <c r="ES312" s="151"/>
      <c r="ET312" s="151"/>
      <c r="EU312" s="151"/>
      <c r="EV312" s="151"/>
      <c r="EW312" s="151"/>
      <c r="EX312" s="151"/>
      <c r="EY312" s="151"/>
      <c r="EZ312" s="151"/>
      <c r="FA312" s="151"/>
      <c r="FB312" s="151"/>
      <c r="FC312" s="151"/>
      <c r="FD312" s="151"/>
      <c r="FE312" s="151"/>
      <c r="FF312" s="151"/>
      <c r="FG312" s="151"/>
      <c r="FH312" s="151"/>
      <c r="FI312" s="151"/>
      <c r="FJ312" s="151"/>
      <c r="FK312" s="151"/>
      <c r="FL312" s="151"/>
      <c r="FM312" s="151"/>
      <c r="FN312" s="151"/>
      <c r="FO312" s="151"/>
      <c r="FP312" s="151"/>
      <c r="FQ312" s="151"/>
      <c r="FR312" s="151"/>
      <c r="FS312" s="151"/>
      <c r="FT312" s="151"/>
      <c r="FU312" s="151"/>
      <c r="FV312" s="151"/>
      <c r="FW312" s="151"/>
      <c r="FX312" s="151"/>
      <c r="FY312" s="151"/>
      <c r="FZ312" s="151"/>
      <c r="GA312" s="151"/>
      <c r="GB312" s="151"/>
    </row>
    <row r="313" spans="1:184" x14ac:dyDescent="0.2">
      <c r="A313" s="154" t="str">
        <f t="shared" si="5"/>
        <v/>
      </c>
      <c r="AV313" s="151"/>
      <c r="AW313" s="151"/>
      <c r="AX313" s="151"/>
      <c r="AY313" s="151"/>
      <c r="AZ313" s="151"/>
      <c r="BA313" s="151"/>
      <c r="BB313" s="151"/>
      <c r="BC313" s="151"/>
      <c r="BD313" s="151"/>
      <c r="BE313" s="151"/>
      <c r="BF313" s="151"/>
      <c r="BG313" s="151"/>
      <c r="BH313" s="151"/>
      <c r="BI313" s="151"/>
      <c r="BJ313" s="151"/>
      <c r="BK313" s="151"/>
      <c r="BL313" s="151"/>
      <c r="BM313" s="151"/>
      <c r="BN313" s="151"/>
      <c r="BO313" s="151"/>
      <c r="BP313" s="151"/>
      <c r="BQ313" s="151"/>
      <c r="BR313" s="151"/>
      <c r="BS313" s="151"/>
      <c r="BT313" s="151"/>
      <c r="BU313" s="151"/>
      <c r="BV313" s="151"/>
      <c r="BW313" s="151"/>
      <c r="BX313" s="151"/>
      <c r="BY313" s="151"/>
      <c r="BZ313" s="151"/>
      <c r="CA313" s="151"/>
      <c r="CB313" s="151"/>
      <c r="CC313" s="151"/>
      <c r="CD313" s="151"/>
      <c r="CE313" s="151"/>
      <c r="CF313" s="151"/>
      <c r="CG313" s="151"/>
      <c r="CH313" s="151"/>
      <c r="CI313" s="151"/>
      <c r="CJ313" s="151"/>
      <c r="CK313" s="151"/>
      <c r="CL313" s="151"/>
      <c r="CM313" s="151"/>
      <c r="CN313" s="151"/>
      <c r="CO313" s="151"/>
      <c r="CP313" s="151"/>
      <c r="CQ313" s="151"/>
      <c r="CR313" s="151"/>
      <c r="CS313" s="151"/>
      <c r="CT313" s="151"/>
      <c r="CU313" s="151"/>
      <c r="CV313" s="151"/>
      <c r="CW313" s="151"/>
      <c r="CX313" s="151"/>
      <c r="CY313" s="151"/>
      <c r="CZ313" s="151"/>
      <c r="DA313" s="151"/>
      <c r="DB313" s="151"/>
      <c r="DC313" s="151"/>
      <c r="DD313" s="151"/>
      <c r="DE313" s="151"/>
      <c r="DF313" s="151"/>
      <c r="DG313" s="151"/>
      <c r="DH313" s="151"/>
      <c r="DI313" s="151"/>
      <c r="DJ313" s="151"/>
      <c r="DK313" s="151"/>
      <c r="DL313" s="151"/>
      <c r="DM313" s="151"/>
      <c r="DN313" s="151"/>
      <c r="DO313" s="151"/>
      <c r="DP313" s="151"/>
      <c r="DQ313" s="151"/>
      <c r="DR313" s="151"/>
      <c r="DS313" s="151"/>
      <c r="DT313" s="151"/>
      <c r="DU313" s="151"/>
      <c r="DV313" s="151"/>
      <c r="DW313" s="151"/>
      <c r="DX313" s="151"/>
      <c r="DY313" s="151"/>
      <c r="DZ313" s="151"/>
      <c r="EA313" s="151"/>
      <c r="EB313" s="151"/>
      <c r="EC313" s="151"/>
      <c r="ED313" s="151"/>
      <c r="EE313" s="151"/>
      <c r="EF313" s="151"/>
      <c r="EG313" s="151"/>
      <c r="EH313" s="151"/>
      <c r="EI313" s="151"/>
      <c r="EJ313" s="151"/>
      <c r="EK313" s="151"/>
      <c r="EL313" s="151"/>
      <c r="EM313" s="151"/>
      <c r="EN313" s="151"/>
      <c r="EO313" s="151"/>
      <c r="EP313" s="151"/>
      <c r="EQ313" s="151"/>
      <c r="ER313" s="151"/>
      <c r="ES313" s="151"/>
      <c r="ET313" s="151"/>
      <c r="EU313" s="151"/>
      <c r="EV313" s="151"/>
      <c r="EW313" s="151"/>
      <c r="EX313" s="151"/>
      <c r="EY313" s="151"/>
      <c r="EZ313" s="151"/>
      <c r="FA313" s="151"/>
      <c r="FB313" s="151"/>
      <c r="FC313" s="151"/>
      <c r="FD313" s="151"/>
      <c r="FE313" s="151"/>
      <c r="FF313" s="151"/>
      <c r="FG313" s="151"/>
      <c r="FH313" s="151"/>
      <c r="FI313" s="151"/>
      <c r="FJ313" s="151"/>
      <c r="FK313" s="151"/>
      <c r="FL313" s="151"/>
      <c r="FM313" s="151"/>
      <c r="FN313" s="151"/>
      <c r="FO313" s="151"/>
      <c r="FP313" s="151"/>
      <c r="FQ313" s="151"/>
      <c r="FR313" s="151"/>
      <c r="FS313" s="151"/>
      <c r="FT313" s="151"/>
      <c r="FU313" s="151"/>
      <c r="FV313" s="151"/>
      <c r="FW313" s="151"/>
      <c r="FX313" s="151"/>
      <c r="FY313" s="151"/>
      <c r="FZ313" s="151"/>
      <c r="GA313" s="151"/>
      <c r="GB313" s="151"/>
    </row>
    <row r="314" spans="1:184" x14ac:dyDescent="0.2">
      <c r="A314" s="154" t="str">
        <f t="shared" si="5"/>
        <v/>
      </c>
      <c r="AV314" s="151"/>
      <c r="AW314" s="151"/>
      <c r="AX314" s="151"/>
      <c r="AY314" s="151"/>
      <c r="AZ314" s="151"/>
      <c r="BA314" s="151"/>
      <c r="BB314" s="151"/>
      <c r="BC314" s="151"/>
      <c r="BD314" s="151"/>
      <c r="BE314" s="151"/>
      <c r="BF314" s="151"/>
      <c r="BG314" s="151"/>
      <c r="BH314" s="151"/>
      <c r="BI314" s="151"/>
      <c r="BJ314" s="151"/>
      <c r="BK314" s="151"/>
      <c r="BL314" s="151"/>
      <c r="BM314" s="151"/>
      <c r="BN314" s="151"/>
      <c r="BO314" s="151"/>
      <c r="BP314" s="151"/>
      <c r="BQ314" s="151"/>
      <c r="BR314" s="151"/>
      <c r="BS314" s="151"/>
      <c r="BT314" s="151"/>
      <c r="BU314" s="151"/>
      <c r="BV314" s="151"/>
      <c r="BW314" s="151"/>
      <c r="BX314" s="151"/>
      <c r="BY314" s="151"/>
      <c r="BZ314" s="151"/>
      <c r="CA314" s="151"/>
      <c r="CB314" s="151"/>
      <c r="CC314" s="151"/>
      <c r="CD314" s="151"/>
      <c r="CE314" s="151"/>
      <c r="CF314" s="151"/>
      <c r="CG314" s="151"/>
      <c r="CH314" s="151"/>
      <c r="CI314" s="151"/>
      <c r="CJ314" s="151"/>
      <c r="CK314" s="151"/>
      <c r="CL314" s="151"/>
      <c r="CM314" s="151"/>
      <c r="CN314" s="151"/>
      <c r="CO314" s="151"/>
      <c r="CP314" s="151"/>
      <c r="CQ314" s="151"/>
      <c r="CR314" s="151"/>
      <c r="CS314" s="151"/>
      <c r="CT314" s="151"/>
      <c r="CU314" s="151"/>
      <c r="CV314" s="151"/>
      <c r="CW314" s="151"/>
      <c r="CX314" s="151"/>
      <c r="CY314" s="151"/>
      <c r="CZ314" s="151"/>
      <c r="DA314" s="151"/>
      <c r="DB314" s="151"/>
      <c r="DC314" s="151"/>
      <c r="DD314" s="151"/>
      <c r="DE314" s="151"/>
      <c r="DF314" s="151"/>
      <c r="DG314" s="151"/>
      <c r="DH314" s="151"/>
      <c r="DI314" s="151"/>
      <c r="DJ314" s="151"/>
      <c r="DK314" s="151"/>
      <c r="DL314" s="151"/>
      <c r="DM314" s="151"/>
      <c r="DN314" s="151"/>
      <c r="DO314" s="151"/>
      <c r="DP314" s="151"/>
      <c r="DQ314" s="151"/>
      <c r="DR314" s="151"/>
      <c r="DS314" s="151"/>
      <c r="DT314" s="151"/>
      <c r="DU314" s="151"/>
      <c r="DV314" s="151"/>
      <c r="DW314" s="151"/>
      <c r="DX314" s="151"/>
      <c r="DY314" s="151"/>
      <c r="DZ314" s="151"/>
      <c r="EA314" s="151"/>
      <c r="EB314" s="151"/>
      <c r="EC314" s="151"/>
      <c r="ED314" s="151"/>
      <c r="EE314" s="151"/>
      <c r="EF314" s="151"/>
      <c r="EG314" s="151"/>
      <c r="EH314" s="151"/>
      <c r="EI314" s="151"/>
      <c r="EJ314" s="151"/>
      <c r="EK314" s="151"/>
      <c r="EL314" s="151"/>
      <c r="EM314" s="151"/>
      <c r="EN314" s="151"/>
      <c r="EO314" s="151"/>
      <c r="EP314" s="151"/>
      <c r="EQ314" s="151"/>
      <c r="ER314" s="151"/>
      <c r="ES314" s="151"/>
      <c r="ET314" s="151"/>
      <c r="EU314" s="151"/>
      <c r="EV314" s="151"/>
      <c r="EW314" s="151"/>
      <c r="EX314" s="151"/>
      <c r="EY314" s="151"/>
      <c r="EZ314" s="151"/>
      <c r="FA314" s="151"/>
      <c r="FB314" s="151"/>
      <c r="FC314" s="151"/>
      <c r="FD314" s="151"/>
      <c r="FE314" s="151"/>
      <c r="FF314" s="151"/>
      <c r="FG314" s="151"/>
      <c r="FH314" s="151"/>
      <c r="FI314" s="151"/>
      <c r="FJ314" s="151"/>
      <c r="FK314" s="151"/>
      <c r="FL314" s="151"/>
      <c r="FM314" s="151"/>
      <c r="FN314" s="151"/>
      <c r="FO314" s="151"/>
      <c r="FP314" s="151"/>
      <c r="FQ314" s="151"/>
      <c r="FR314" s="151"/>
      <c r="FS314" s="151"/>
      <c r="FT314" s="151"/>
      <c r="FU314" s="151"/>
      <c r="FV314" s="151"/>
      <c r="FW314" s="151"/>
      <c r="FX314" s="151"/>
      <c r="FY314" s="151"/>
      <c r="FZ314" s="151"/>
      <c r="GA314" s="151"/>
      <c r="GB314" s="151"/>
    </row>
    <row r="315" spans="1:184" x14ac:dyDescent="0.2">
      <c r="A315" s="154" t="str">
        <f t="shared" si="5"/>
        <v/>
      </c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  <c r="BG315" s="151"/>
      <c r="BH315" s="151"/>
      <c r="BI315" s="151"/>
      <c r="BJ315" s="151"/>
      <c r="BK315" s="151"/>
      <c r="BL315" s="151"/>
      <c r="BM315" s="151"/>
      <c r="BN315" s="151"/>
      <c r="BO315" s="151"/>
      <c r="BP315" s="151"/>
      <c r="BQ315" s="151"/>
      <c r="BR315" s="151"/>
      <c r="BS315" s="151"/>
      <c r="BT315" s="151"/>
      <c r="BU315" s="151"/>
      <c r="BV315" s="151"/>
      <c r="BW315" s="151"/>
      <c r="BX315" s="151"/>
      <c r="BY315" s="151"/>
      <c r="BZ315" s="151"/>
      <c r="CA315" s="151"/>
      <c r="CB315" s="151"/>
      <c r="CC315" s="151"/>
      <c r="CD315" s="151"/>
      <c r="CE315" s="151"/>
      <c r="CF315" s="151"/>
      <c r="CG315" s="151"/>
      <c r="CH315" s="151"/>
      <c r="CI315" s="151"/>
      <c r="CJ315" s="151"/>
      <c r="CK315" s="151"/>
      <c r="CL315" s="151"/>
      <c r="CM315" s="151"/>
      <c r="CN315" s="151"/>
      <c r="CO315" s="151"/>
      <c r="CP315" s="151"/>
      <c r="CQ315" s="151"/>
      <c r="CR315" s="151"/>
      <c r="CS315" s="151"/>
      <c r="CT315" s="151"/>
      <c r="CU315" s="151"/>
      <c r="CV315" s="151"/>
      <c r="CW315" s="151"/>
      <c r="CX315" s="151"/>
      <c r="CY315" s="151"/>
      <c r="CZ315" s="151"/>
      <c r="DA315" s="151"/>
      <c r="DB315" s="151"/>
      <c r="DC315" s="151"/>
      <c r="DD315" s="151"/>
      <c r="DE315" s="151"/>
      <c r="DF315" s="151"/>
      <c r="DG315" s="151"/>
      <c r="DH315" s="151"/>
      <c r="DI315" s="151"/>
      <c r="DJ315" s="151"/>
      <c r="DK315" s="151"/>
      <c r="DL315" s="151"/>
      <c r="DM315" s="151"/>
      <c r="DN315" s="151"/>
      <c r="DO315" s="151"/>
      <c r="DP315" s="151"/>
      <c r="DQ315" s="151"/>
      <c r="DR315" s="151"/>
      <c r="DS315" s="151"/>
      <c r="DT315" s="151"/>
      <c r="DU315" s="151"/>
      <c r="DV315" s="151"/>
      <c r="DW315" s="151"/>
      <c r="DX315" s="151"/>
      <c r="DY315" s="151"/>
      <c r="DZ315" s="151"/>
      <c r="EA315" s="151"/>
      <c r="EB315" s="151"/>
      <c r="EC315" s="151"/>
      <c r="ED315" s="151"/>
      <c r="EE315" s="151"/>
      <c r="EF315" s="151"/>
      <c r="EG315" s="151"/>
      <c r="EH315" s="151"/>
      <c r="EI315" s="151"/>
      <c r="EJ315" s="151"/>
      <c r="EK315" s="151"/>
      <c r="EL315" s="151"/>
      <c r="EM315" s="151"/>
      <c r="EN315" s="151"/>
      <c r="EO315" s="151"/>
      <c r="EP315" s="151"/>
      <c r="EQ315" s="151"/>
      <c r="ER315" s="151"/>
      <c r="ES315" s="151"/>
      <c r="ET315" s="151"/>
      <c r="EU315" s="151"/>
      <c r="EV315" s="151"/>
      <c r="EW315" s="151"/>
      <c r="EX315" s="151"/>
      <c r="EY315" s="151"/>
      <c r="EZ315" s="151"/>
      <c r="FA315" s="151"/>
      <c r="FB315" s="151"/>
      <c r="FC315" s="151"/>
      <c r="FD315" s="151"/>
      <c r="FE315" s="151"/>
      <c r="FF315" s="151"/>
      <c r="FG315" s="151"/>
      <c r="FH315" s="151"/>
      <c r="FI315" s="151"/>
      <c r="FJ315" s="151"/>
      <c r="FK315" s="151"/>
      <c r="FL315" s="151"/>
      <c r="FM315" s="151"/>
      <c r="FN315" s="151"/>
      <c r="FO315" s="151"/>
      <c r="FP315" s="151"/>
      <c r="FQ315" s="151"/>
      <c r="FR315" s="151"/>
      <c r="FS315" s="151"/>
      <c r="FT315" s="151"/>
      <c r="FU315" s="151"/>
      <c r="FV315" s="151"/>
      <c r="FW315" s="151"/>
      <c r="FX315" s="151"/>
      <c r="FY315" s="151"/>
      <c r="FZ315" s="151"/>
      <c r="GA315" s="151"/>
      <c r="GB315" s="151"/>
    </row>
    <row r="316" spans="1:184" x14ac:dyDescent="0.2">
      <c r="A316" s="154" t="str">
        <f t="shared" si="5"/>
        <v/>
      </c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1"/>
      <c r="BK316" s="151"/>
      <c r="BL316" s="151"/>
      <c r="BM316" s="151"/>
      <c r="BN316" s="151"/>
      <c r="BO316" s="151"/>
      <c r="BP316" s="151"/>
      <c r="BQ316" s="151"/>
      <c r="BR316" s="151"/>
      <c r="BS316" s="151"/>
      <c r="BT316" s="151"/>
      <c r="BU316" s="151"/>
      <c r="BV316" s="151"/>
      <c r="BW316" s="151"/>
      <c r="BX316" s="151"/>
      <c r="BY316" s="151"/>
      <c r="BZ316" s="151"/>
      <c r="CA316" s="151"/>
      <c r="CB316" s="151"/>
      <c r="CC316" s="151"/>
      <c r="CD316" s="151"/>
      <c r="CE316" s="151"/>
      <c r="CF316" s="151"/>
      <c r="CG316" s="151"/>
      <c r="CH316" s="151"/>
      <c r="CI316" s="151"/>
      <c r="CJ316" s="151"/>
      <c r="CK316" s="151"/>
      <c r="CL316" s="151"/>
      <c r="CM316" s="151"/>
      <c r="CN316" s="151"/>
      <c r="CO316" s="151"/>
      <c r="CP316" s="151"/>
      <c r="CQ316" s="151"/>
      <c r="CR316" s="151"/>
      <c r="CS316" s="151"/>
      <c r="CT316" s="151"/>
      <c r="CU316" s="151"/>
      <c r="CV316" s="151"/>
      <c r="CW316" s="151"/>
      <c r="CX316" s="151"/>
      <c r="CY316" s="151"/>
      <c r="CZ316" s="151"/>
      <c r="DA316" s="151"/>
      <c r="DB316" s="151"/>
      <c r="DC316" s="151"/>
      <c r="DD316" s="151"/>
      <c r="DE316" s="151"/>
      <c r="DF316" s="151"/>
      <c r="DG316" s="151"/>
      <c r="DH316" s="151"/>
      <c r="DI316" s="151"/>
      <c r="DJ316" s="151"/>
      <c r="DK316" s="151"/>
      <c r="DL316" s="151"/>
      <c r="DM316" s="151"/>
      <c r="DN316" s="151"/>
      <c r="DO316" s="151"/>
      <c r="DP316" s="151"/>
      <c r="DQ316" s="151"/>
      <c r="DR316" s="151"/>
      <c r="DS316" s="151"/>
      <c r="DT316" s="151"/>
      <c r="DU316" s="151"/>
      <c r="DV316" s="151"/>
      <c r="DW316" s="151"/>
      <c r="DX316" s="151"/>
      <c r="DY316" s="151"/>
      <c r="DZ316" s="151"/>
      <c r="EA316" s="151"/>
      <c r="EB316" s="151"/>
      <c r="EC316" s="151"/>
      <c r="ED316" s="151"/>
      <c r="EE316" s="151"/>
      <c r="EF316" s="151"/>
      <c r="EG316" s="151"/>
      <c r="EH316" s="151"/>
      <c r="EI316" s="151"/>
      <c r="EJ316" s="151"/>
      <c r="EK316" s="151"/>
      <c r="EL316" s="151"/>
      <c r="EM316" s="151"/>
      <c r="EN316" s="151"/>
      <c r="EO316" s="151"/>
      <c r="EP316" s="151"/>
      <c r="EQ316" s="151"/>
      <c r="ER316" s="151"/>
      <c r="ES316" s="151"/>
      <c r="ET316" s="151"/>
      <c r="EU316" s="151"/>
      <c r="EV316" s="151"/>
      <c r="EW316" s="151"/>
      <c r="EX316" s="151"/>
      <c r="EY316" s="151"/>
      <c r="EZ316" s="151"/>
      <c r="FA316" s="151"/>
      <c r="FB316" s="151"/>
      <c r="FC316" s="151"/>
      <c r="FD316" s="151"/>
      <c r="FE316" s="151"/>
      <c r="FF316" s="151"/>
      <c r="FG316" s="151"/>
      <c r="FH316" s="151"/>
      <c r="FI316" s="151"/>
      <c r="FJ316" s="151"/>
      <c r="FK316" s="151"/>
      <c r="FL316" s="151"/>
      <c r="FM316" s="151"/>
      <c r="FN316" s="151"/>
      <c r="FO316" s="151"/>
      <c r="FP316" s="151"/>
      <c r="FQ316" s="151"/>
      <c r="FR316" s="151"/>
      <c r="FS316" s="151"/>
      <c r="FT316" s="151"/>
      <c r="FU316" s="151"/>
      <c r="FV316" s="151"/>
      <c r="FW316" s="151"/>
      <c r="FX316" s="151"/>
      <c r="FY316" s="151"/>
      <c r="FZ316" s="151"/>
      <c r="GA316" s="151"/>
      <c r="GB316" s="151"/>
    </row>
    <row r="317" spans="1:184" x14ac:dyDescent="0.2">
      <c r="A317" s="154" t="str">
        <f t="shared" si="5"/>
        <v/>
      </c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1"/>
      <c r="BK317" s="151"/>
      <c r="BL317" s="151"/>
      <c r="BM317" s="151"/>
      <c r="BN317" s="151"/>
      <c r="BO317" s="151"/>
      <c r="BP317" s="151"/>
      <c r="BQ317" s="151"/>
      <c r="BR317" s="151"/>
      <c r="BS317" s="151"/>
      <c r="BT317" s="151"/>
      <c r="BU317" s="151"/>
      <c r="BV317" s="151"/>
      <c r="BW317" s="151"/>
      <c r="BX317" s="151"/>
      <c r="BY317" s="151"/>
      <c r="BZ317" s="151"/>
      <c r="CA317" s="151"/>
      <c r="CB317" s="151"/>
      <c r="CC317" s="151"/>
      <c r="CD317" s="151"/>
      <c r="CE317" s="151"/>
      <c r="CF317" s="151"/>
      <c r="CG317" s="151"/>
      <c r="CH317" s="151"/>
      <c r="CI317" s="151"/>
      <c r="CJ317" s="151"/>
      <c r="CK317" s="151"/>
      <c r="CL317" s="151"/>
      <c r="CM317" s="151"/>
      <c r="CN317" s="151"/>
      <c r="CO317" s="151"/>
      <c r="CP317" s="151"/>
      <c r="CQ317" s="151"/>
      <c r="CR317" s="151"/>
      <c r="CS317" s="151"/>
      <c r="CT317" s="151"/>
      <c r="CU317" s="151"/>
      <c r="CV317" s="151"/>
      <c r="CW317" s="151"/>
      <c r="CX317" s="151"/>
      <c r="CY317" s="151"/>
      <c r="CZ317" s="151"/>
      <c r="DA317" s="151"/>
      <c r="DB317" s="151"/>
      <c r="DC317" s="151"/>
      <c r="DD317" s="151"/>
      <c r="DE317" s="151"/>
      <c r="DF317" s="151"/>
      <c r="DG317" s="151"/>
      <c r="DH317" s="151"/>
      <c r="DI317" s="151"/>
      <c r="DJ317" s="151"/>
      <c r="DK317" s="151"/>
      <c r="DL317" s="151"/>
      <c r="DM317" s="151"/>
      <c r="DN317" s="151"/>
      <c r="DO317" s="151"/>
      <c r="DP317" s="151"/>
      <c r="DQ317" s="151"/>
      <c r="DR317" s="151"/>
      <c r="DS317" s="151"/>
      <c r="DT317" s="151"/>
      <c r="DU317" s="151"/>
      <c r="DV317" s="151"/>
      <c r="DW317" s="151"/>
      <c r="DX317" s="151"/>
      <c r="DY317" s="151"/>
      <c r="DZ317" s="151"/>
      <c r="EA317" s="151"/>
      <c r="EB317" s="151"/>
      <c r="EC317" s="151"/>
      <c r="ED317" s="151"/>
      <c r="EE317" s="151"/>
      <c r="EF317" s="151"/>
      <c r="EG317" s="151"/>
      <c r="EH317" s="151"/>
      <c r="EI317" s="151"/>
      <c r="EJ317" s="151"/>
      <c r="EK317" s="151"/>
      <c r="EL317" s="151"/>
      <c r="EM317" s="151"/>
      <c r="EN317" s="151"/>
      <c r="EO317" s="151"/>
      <c r="EP317" s="151"/>
      <c r="EQ317" s="151"/>
      <c r="ER317" s="151"/>
      <c r="ES317" s="151"/>
      <c r="ET317" s="151"/>
      <c r="EU317" s="151"/>
      <c r="EV317" s="151"/>
      <c r="EW317" s="151"/>
      <c r="EX317" s="151"/>
      <c r="EY317" s="151"/>
      <c r="EZ317" s="151"/>
      <c r="FA317" s="151"/>
      <c r="FB317" s="151"/>
      <c r="FC317" s="151"/>
      <c r="FD317" s="151"/>
      <c r="FE317" s="151"/>
      <c r="FF317" s="151"/>
      <c r="FG317" s="151"/>
      <c r="FH317" s="151"/>
      <c r="FI317" s="151"/>
      <c r="FJ317" s="151"/>
      <c r="FK317" s="151"/>
      <c r="FL317" s="151"/>
      <c r="FM317" s="151"/>
      <c r="FN317" s="151"/>
      <c r="FO317" s="151"/>
      <c r="FP317" s="151"/>
      <c r="FQ317" s="151"/>
      <c r="FR317" s="151"/>
      <c r="FS317" s="151"/>
      <c r="FT317" s="151"/>
      <c r="FU317" s="151"/>
      <c r="FV317" s="151"/>
      <c r="FW317" s="151"/>
      <c r="FX317" s="151"/>
      <c r="FY317" s="151"/>
      <c r="FZ317" s="151"/>
      <c r="GA317" s="151"/>
      <c r="GB317" s="151"/>
    </row>
    <row r="318" spans="1:184" x14ac:dyDescent="0.2">
      <c r="A318" s="154" t="str">
        <f t="shared" si="5"/>
        <v/>
      </c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1"/>
      <c r="BK318" s="151"/>
      <c r="BL318" s="151"/>
      <c r="BM318" s="151"/>
      <c r="BN318" s="151"/>
      <c r="BO318" s="151"/>
      <c r="BP318" s="151"/>
      <c r="BQ318" s="151"/>
      <c r="BR318" s="151"/>
      <c r="BS318" s="151"/>
      <c r="BT318" s="151"/>
      <c r="BU318" s="151"/>
      <c r="BV318" s="151"/>
      <c r="BW318" s="151"/>
      <c r="BX318" s="151"/>
      <c r="BY318" s="151"/>
      <c r="BZ318" s="151"/>
      <c r="CA318" s="151"/>
      <c r="CB318" s="151"/>
      <c r="CC318" s="151"/>
      <c r="CD318" s="151"/>
      <c r="CE318" s="151"/>
      <c r="CF318" s="151"/>
      <c r="CG318" s="151"/>
      <c r="CH318" s="151"/>
      <c r="CI318" s="151"/>
      <c r="CJ318" s="151"/>
      <c r="CK318" s="151"/>
      <c r="CL318" s="151"/>
      <c r="CM318" s="151"/>
      <c r="CN318" s="151"/>
      <c r="CO318" s="151"/>
      <c r="CP318" s="151"/>
      <c r="CQ318" s="151"/>
      <c r="CR318" s="151"/>
      <c r="CS318" s="151"/>
      <c r="CT318" s="151"/>
      <c r="CU318" s="151"/>
      <c r="CV318" s="151"/>
      <c r="CW318" s="151"/>
      <c r="CX318" s="151"/>
      <c r="CY318" s="151"/>
      <c r="CZ318" s="151"/>
      <c r="DA318" s="151"/>
      <c r="DB318" s="151"/>
      <c r="DC318" s="151"/>
      <c r="DD318" s="151"/>
      <c r="DE318" s="151"/>
      <c r="DF318" s="151"/>
      <c r="DG318" s="151"/>
      <c r="DH318" s="151"/>
      <c r="DI318" s="151"/>
      <c r="DJ318" s="151"/>
      <c r="DK318" s="151"/>
      <c r="DL318" s="151"/>
      <c r="DM318" s="151"/>
      <c r="DN318" s="151"/>
      <c r="DO318" s="151"/>
      <c r="DP318" s="151"/>
      <c r="DQ318" s="151"/>
      <c r="DR318" s="151"/>
      <c r="DS318" s="151"/>
      <c r="DT318" s="151"/>
      <c r="DU318" s="151"/>
      <c r="DV318" s="151"/>
      <c r="DW318" s="151"/>
      <c r="DX318" s="151"/>
      <c r="DY318" s="151"/>
      <c r="DZ318" s="151"/>
      <c r="EA318" s="151"/>
      <c r="EB318" s="151"/>
      <c r="EC318" s="151"/>
      <c r="ED318" s="151"/>
      <c r="EE318" s="151"/>
      <c r="EF318" s="151"/>
      <c r="EG318" s="151"/>
      <c r="EH318" s="151"/>
      <c r="EI318" s="151"/>
      <c r="EJ318" s="151"/>
      <c r="EK318" s="151"/>
      <c r="EL318" s="151"/>
      <c r="EM318" s="151"/>
      <c r="EN318" s="151"/>
      <c r="EO318" s="151"/>
      <c r="EP318" s="151"/>
      <c r="EQ318" s="151"/>
      <c r="ER318" s="151"/>
      <c r="ES318" s="151"/>
      <c r="ET318" s="151"/>
      <c r="EU318" s="151"/>
      <c r="EV318" s="151"/>
      <c r="EW318" s="151"/>
      <c r="EX318" s="151"/>
      <c r="EY318" s="151"/>
      <c r="EZ318" s="151"/>
      <c r="FA318" s="151"/>
      <c r="FB318" s="151"/>
      <c r="FC318" s="151"/>
      <c r="FD318" s="151"/>
      <c r="FE318" s="151"/>
      <c r="FF318" s="151"/>
      <c r="FG318" s="151"/>
      <c r="FH318" s="151"/>
      <c r="FI318" s="151"/>
      <c r="FJ318" s="151"/>
      <c r="FK318" s="151"/>
      <c r="FL318" s="151"/>
      <c r="FM318" s="151"/>
      <c r="FN318" s="151"/>
      <c r="FO318" s="151"/>
      <c r="FP318" s="151"/>
      <c r="FQ318" s="151"/>
      <c r="FR318" s="151"/>
      <c r="FS318" s="151"/>
      <c r="FT318" s="151"/>
      <c r="FU318" s="151"/>
      <c r="FV318" s="151"/>
      <c r="FW318" s="151"/>
      <c r="FX318" s="151"/>
      <c r="FY318" s="151"/>
      <c r="FZ318" s="151"/>
      <c r="GA318" s="151"/>
      <c r="GB318" s="151"/>
    </row>
    <row r="319" spans="1:184" x14ac:dyDescent="0.2">
      <c r="A319" s="154" t="str">
        <f t="shared" si="5"/>
        <v/>
      </c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  <c r="BG319" s="151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51"/>
      <c r="BW319" s="151"/>
      <c r="BX319" s="151"/>
      <c r="BY319" s="151"/>
      <c r="BZ319" s="151"/>
      <c r="CA319" s="151"/>
      <c r="CB319" s="151"/>
      <c r="CC319" s="151"/>
      <c r="CD319" s="151"/>
      <c r="CE319" s="151"/>
      <c r="CF319" s="151"/>
      <c r="CG319" s="151"/>
      <c r="CH319" s="151"/>
      <c r="CI319" s="151"/>
      <c r="CJ319" s="151"/>
      <c r="CK319" s="151"/>
      <c r="CL319" s="151"/>
      <c r="CM319" s="151"/>
      <c r="CN319" s="151"/>
      <c r="CO319" s="151"/>
      <c r="CP319" s="151"/>
      <c r="CQ319" s="151"/>
      <c r="CR319" s="151"/>
      <c r="CS319" s="151"/>
      <c r="CT319" s="151"/>
      <c r="CU319" s="151"/>
      <c r="CV319" s="151"/>
      <c r="CW319" s="151"/>
      <c r="CX319" s="151"/>
      <c r="CY319" s="151"/>
      <c r="CZ319" s="151"/>
      <c r="DA319" s="151"/>
      <c r="DB319" s="151"/>
      <c r="DC319" s="151"/>
      <c r="DD319" s="151"/>
      <c r="DE319" s="151"/>
      <c r="DF319" s="151"/>
      <c r="DG319" s="151"/>
      <c r="DH319" s="151"/>
      <c r="DI319" s="151"/>
      <c r="DJ319" s="151"/>
      <c r="DK319" s="151"/>
      <c r="DL319" s="151"/>
      <c r="DM319" s="151"/>
      <c r="DN319" s="151"/>
      <c r="DO319" s="151"/>
      <c r="DP319" s="151"/>
      <c r="DQ319" s="151"/>
      <c r="DR319" s="151"/>
      <c r="DS319" s="151"/>
      <c r="DT319" s="151"/>
      <c r="DU319" s="151"/>
      <c r="DV319" s="151"/>
      <c r="DW319" s="151"/>
      <c r="DX319" s="151"/>
      <c r="DY319" s="151"/>
      <c r="DZ319" s="151"/>
      <c r="EA319" s="151"/>
      <c r="EB319" s="151"/>
      <c r="EC319" s="151"/>
      <c r="ED319" s="151"/>
      <c r="EE319" s="151"/>
      <c r="EF319" s="151"/>
      <c r="EG319" s="151"/>
      <c r="EH319" s="151"/>
      <c r="EI319" s="151"/>
      <c r="EJ319" s="151"/>
      <c r="EK319" s="151"/>
      <c r="EL319" s="151"/>
      <c r="EM319" s="151"/>
      <c r="EN319" s="151"/>
      <c r="EO319" s="151"/>
      <c r="EP319" s="151"/>
      <c r="EQ319" s="151"/>
      <c r="ER319" s="151"/>
      <c r="ES319" s="151"/>
      <c r="ET319" s="151"/>
      <c r="EU319" s="151"/>
      <c r="EV319" s="151"/>
      <c r="EW319" s="151"/>
      <c r="EX319" s="151"/>
      <c r="EY319" s="151"/>
      <c r="EZ319" s="151"/>
      <c r="FA319" s="151"/>
      <c r="FB319" s="151"/>
      <c r="FC319" s="151"/>
      <c r="FD319" s="151"/>
      <c r="FE319" s="151"/>
      <c r="FF319" s="151"/>
      <c r="FG319" s="151"/>
      <c r="FH319" s="151"/>
      <c r="FI319" s="151"/>
      <c r="FJ319" s="151"/>
      <c r="FK319" s="151"/>
      <c r="FL319" s="151"/>
      <c r="FM319" s="151"/>
      <c r="FN319" s="151"/>
      <c r="FO319" s="151"/>
      <c r="FP319" s="151"/>
      <c r="FQ319" s="151"/>
      <c r="FR319" s="151"/>
      <c r="FS319" s="151"/>
      <c r="FT319" s="151"/>
      <c r="FU319" s="151"/>
      <c r="FV319" s="151"/>
      <c r="FW319" s="151"/>
      <c r="FX319" s="151"/>
      <c r="FY319" s="151"/>
      <c r="FZ319" s="151"/>
      <c r="GA319" s="151"/>
      <c r="GB319" s="151"/>
    </row>
    <row r="320" spans="1:184" x14ac:dyDescent="0.2">
      <c r="A320" s="154" t="str">
        <f t="shared" si="5"/>
        <v/>
      </c>
      <c r="AV320" s="151"/>
      <c r="AW320" s="151"/>
      <c r="AX320" s="151"/>
      <c r="AY320" s="151"/>
      <c r="AZ320" s="151"/>
      <c r="BA320" s="151"/>
      <c r="BB320" s="151"/>
      <c r="BC320" s="151"/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51"/>
      <c r="BX320" s="151"/>
      <c r="BY320" s="151"/>
      <c r="BZ320" s="151"/>
      <c r="CA320" s="151"/>
      <c r="CB320" s="151"/>
      <c r="CC320" s="151"/>
      <c r="CD320" s="151"/>
      <c r="CE320" s="151"/>
      <c r="CF320" s="151"/>
      <c r="CG320" s="151"/>
      <c r="CH320" s="151"/>
      <c r="CI320" s="151"/>
      <c r="CJ320" s="151"/>
      <c r="CK320" s="151"/>
      <c r="CL320" s="151"/>
      <c r="CM320" s="151"/>
      <c r="CN320" s="151"/>
      <c r="CO320" s="151"/>
      <c r="CP320" s="151"/>
      <c r="CQ320" s="151"/>
      <c r="CR320" s="151"/>
      <c r="CS320" s="151"/>
      <c r="CT320" s="151"/>
      <c r="CU320" s="151"/>
      <c r="CV320" s="151"/>
      <c r="CW320" s="151"/>
      <c r="CX320" s="151"/>
      <c r="CY320" s="151"/>
      <c r="CZ320" s="151"/>
      <c r="DA320" s="151"/>
      <c r="DB320" s="151"/>
      <c r="DC320" s="151"/>
      <c r="DD320" s="151"/>
      <c r="DE320" s="151"/>
      <c r="DF320" s="151"/>
      <c r="DG320" s="151"/>
      <c r="DH320" s="151"/>
      <c r="DI320" s="151"/>
      <c r="DJ320" s="151"/>
      <c r="DK320" s="151"/>
      <c r="DL320" s="151"/>
      <c r="DM320" s="151"/>
      <c r="DN320" s="151"/>
      <c r="DO320" s="151"/>
      <c r="DP320" s="151"/>
      <c r="DQ320" s="151"/>
      <c r="DR320" s="151"/>
      <c r="DS320" s="151"/>
      <c r="DT320" s="151"/>
      <c r="DU320" s="151"/>
      <c r="DV320" s="151"/>
      <c r="DW320" s="151"/>
      <c r="DX320" s="151"/>
      <c r="DY320" s="151"/>
      <c r="DZ320" s="151"/>
      <c r="EA320" s="151"/>
      <c r="EB320" s="151"/>
      <c r="EC320" s="151"/>
      <c r="ED320" s="151"/>
      <c r="EE320" s="151"/>
      <c r="EF320" s="151"/>
      <c r="EG320" s="151"/>
      <c r="EH320" s="151"/>
      <c r="EI320" s="151"/>
      <c r="EJ320" s="151"/>
      <c r="EK320" s="151"/>
      <c r="EL320" s="151"/>
      <c r="EM320" s="151"/>
      <c r="EN320" s="151"/>
      <c r="EO320" s="151"/>
      <c r="EP320" s="151"/>
      <c r="EQ320" s="151"/>
      <c r="ER320" s="151"/>
      <c r="ES320" s="151"/>
      <c r="ET320" s="151"/>
      <c r="EU320" s="151"/>
      <c r="EV320" s="151"/>
      <c r="EW320" s="151"/>
      <c r="EX320" s="151"/>
      <c r="EY320" s="151"/>
      <c r="EZ320" s="151"/>
      <c r="FA320" s="151"/>
      <c r="FB320" s="151"/>
      <c r="FC320" s="151"/>
      <c r="FD320" s="151"/>
      <c r="FE320" s="151"/>
      <c r="FF320" s="151"/>
      <c r="FG320" s="151"/>
      <c r="FH320" s="151"/>
      <c r="FI320" s="151"/>
      <c r="FJ320" s="151"/>
      <c r="FK320" s="151"/>
      <c r="FL320" s="151"/>
      <c r="FM320" s="151"/>
      <c r="FN320" s="151"/>
      <c r="FO320" s="151"/>
      <c r="FP320" s="151"/>
      <c r="FQ320" s="151"/>
      <c r="FR320" s="151"/>
      <c r="FS320" s="151"/>
      <c r="FT320" s="151"/>
      <c r="FU320" s="151"/>
      <c r="FV320" s="151"/>
      <c r="FW320" s="151"/>
      <c r="FX320" s="151"/>
      <c r="FY320" s="151"/>
      <c r="FZ320" s="151"/>
      <c r="GA320" s="151"/>
      <c r="GB320" s="151"/>
    </row>
    <row r="321" spans="1:184" x14ac:dyDescent="0.2">
      <c r="A321" s="154" t="str">
        <f t="shared" si="5"/>
        <v/>
      </c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  <c r="CB321" s="151"/>
      <c r="CC321" s="151"/>
      <c r="CD321" s="151"/>
      <c r="CE321" s="151"/>
      <c r="CF321" s="151"/>
      <c r="CG321" s="151"/>
      <c r="CH321" s="151"/>
      <c r="CI321" s="151"/>
      <c r="CJ321" s="151"/>
      <c r="CK321" s="151"/>
      <c r="CL321" s="151"/>
      <c r="CM321" s="151"/>
      <c r="CN321" s="151"/>
      <c r="CO321" s="151"/>
      <c r="CP321" s="151"/>
      <c r="CQ321" s="151"/>
      <c r="CR321" s="151"/>
      <c r="CS321" s="151"/>
      <c r="CT321" s="151"/>
      <c r="CU321" s="151"/>
      <c r="CV321" s="151"/>
      <c r="CW321" s="151"/>
      <c r="CX321" s="151"/>
      <c r="CY321" s="151"/>
      <c r="CZ321" s="151"/>
      <c r="DA321" s="151"/>
      <c r="DB321" s="151"/>
      <c r="DC321" s="151"/>
      <c r="DD321" s="151"/>
      <c r="DE321" s="151"/>
      <c r="DF321" s="151"/>
      <c r="DG321" s="151"/>
      <c r="DH321" s="151"/>
      <c r="DI321" s="151"/>
      <c r="DJ321" s="151"/>
      <c r="DK321" s="151"/>
      <c r="DL321" s="151"/>
      <c r="DM321" s="151"/>
      <c r="DN321" s="151"/>
      <c r="DO321" s="151"/>
      <c r="DP321" s="151"/>
      <c r="DQ321" s="151"/>
      <c r="DR321" s="151"/>
      <c r="DS321" s="151"/>
      <c r="DT321" s="151"/>
      <c r="DU321" s="151"/>
      <c r="DV321" s="151"/>
      <c r="DW321" s="151"/>
      <c r="DX321" s="151"/>
      <c r="DY321" s="151"/>
      <c r="DZ321" s="151"/>
      <c r="EA321" s="151"/>
      <c r="EB321" s="151"/>
      <c r="EC321" s="151"/>
      <c r="ED321" s="151"/>
      <c r="EE321" s="151"/>
      <c r="EF321" s="151"/>
      <c r="EG321" s="151"/>
      <c r="EH321" s="151"/>
      <c r="EI321" s="151"/>
      <c r="EJ321" s="151"/>
      <c r="EK321" s="151"/>
      <c r="EL321" s="151"/>
      <c r="EM321" s="151"/>
      <c r="EN321" s="151"/>
      <c r="EO321" s="151"/>
      <c r="EP321" s="151"/>
      <c r="EQ321" s="151"/>
      <c r="ER321" s="151"/>
      <c r="ES321" s="151"/>
      <c r="ET321" s="151"/>
      <c r="EU321" s="151"/>
      <c r="EV321" s="151"/>
      <c r="EW321" s="151"/>
      <c r="EX321" s="151"/>
      <c r="EY321" s="151"/>
      <c r="EZ321" s="151"/>
      <c r="FA321" s="151"/>
      <c r="FB321" s="151"/>
      <c r="FC321" s="151"/>
      <c r="FD321" s="151"/>
      <c r="FE321" s="151"/>
      <c r="FF321" s="151"/>
      <c r="FG321" s="151"/>
      <c r="FH321" s="151"/>
      <c r="FI321" s="151"/>
      <c r="FJ321" s="151"/>
      <c r="FK321" s="151"/>
      <c r="FL321" s="151"/>
      <c r="FM321" s="151"/>
      <c r="FN321" s="151"/>
      <c r="FO321" s="151"/>
      <c r="FP321" s="151"/>
      <c r="FQ321" s="151"/>
      <c r="FR321" s="151"/>
      <c r="FS321" s="151"/>
      <c r="FT321" s="151"/>
      <c r="FU321" s="151"/>
      <c r="FV321" s="151"/>
      <c r="FW321" s="151"/>
      <c r="FX321" s="151"/>
      <c r="FY321" s="151"/>
      <c r="FZ321" s="151"/>
      <c r="GA321" s="151"/>
      <c r="GB321" s="151"/>
    </row>
    <row r="322" spans="1:184" x14ac:dyDescent="0.2">
      <c r="A322" s="154" t="str">
        <f t="shared" si="5"/>
        <v/>
      </c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51"/>
      <c r="BX322" s="151"/>
      <c r="BY322" s="151"/>
      <c r="BZ322" s="151"/>
      <c r="CA322" s="151"/>
      <c r="CB322" s="151"/>
      <c r="CC322" s="151"/>
      <c r="CD322" s="151"/>
      <c r="CE322" s="151"/>
      <c r="CF322" s="151"/>
      <c r="CG322" s="151"/>
      <c r="CH322" s="151"/>
      <c r="CI322" s="151"/>
      <c r="CJ322" s="151"/>
      <c r="CK322" s="151"/>
      <c r="CL322" s="151"/>
      <c r="CM322" s="151"/>
      <c r="CN322" s="151"/>
      <c r="CO322" s="151"/>
      <c r="CP322" s="151"/>
      <c r="CQ322" s="151"/>
      <c r="CR322" s="151"/>
      <c r="CS322" s="151"/>
      <c r="CT322" s="151"/>
      <c r="CU322" s="151"/>
      <c r="CV322" s="151"/>
      <c r="CW322" s="151"/>
      <c r="CX322" s="151"/>
      <c r="CY322" s="151"/>
      <c r="CZ322" s="151"/>
      <c r="DA322" s="151"/>
      <c r="DB322" s="151"/>
      <c r="DC322" s="151"/>
      <c r="DD322" s="151"/>
      <c r="DE322" s="151"/>
      <c r="DF322" s="151"/>
      <c r="DG322" s="151"/>
      <c r="DH322" s="151"/>
      <c r="DI322" s="151"/>
      <c r="DJ322" s="151"/>
      <c r="DK322" s="151"/>
      <c r="DL322" s="151"/>
      <c r="DM322" s="151"/>
      <c r="DN322" s="151"/>
      <c r="DO322" s="151"/>
      <c r="DP322" s="151"/>
      <c r="DQ322" s="151"/>
      <c r="DR322" s="151"/>
      <c r="DS322" s="151"/>
      <c r="DT322" s="151"/>
      <c r="DU322" s="151"/>
      <c r="DV322" s="151"/>
      <c r="DW322" s="151"/>
      <c r="DX322" s="151"/>
      <c r="DY322" s="151"/>
      <c r="DZ322" s="151"/>
      <c r="EA322" s="151"/>
      <c r="EB322" s="151"/>
      <c r="EC322" s="151"/>
      <c r="ED322" s="151"/>
      <c r="EE322" s="151"/>
      <c r="EF322" s="151"/>
      <c r="EG322" s="151"/>
      <c r="EH322" s="151"/>
      <c r="EI322" s="151"/>
      <c r="EJ322" s="151"/>
      <c r="EK322" s="151"/>
      <c r="EL322" s="151"/>
      <c r="EM322" s="151"/>
      <c r="EN322" s="151"/>
      <c r="EO322" s="151"/>
      <c r="EP322" s="151"/>
      <c r="EQ322" s="151"/>
      <c r="ER322" s="151"/>
      <c r="ES322" s="151"/>
      <c r="ET322" s="151"/>
      <c r="EU322" s="151"/>
      <c r="EV322" s="151"/>
      <c r="EW322" s="151"/>
      <c r="EX322" s="151"/>
      <c r="EY322" s="151"/>
      <c r="EZ322" s="151"/>
      <c r="FA322" s="151"/>
      <c r="FB322" s="151"/>
      <c r="FC322" s="151"/>
      <c r="FD322" s="151"/>
      <c r="FE322" s="151"/>
      <c r="FF322" s="151"/>
      <c r="FG322" s="151"/>
      <c r="FH322" s="151"/>
      <c r="FI322" s="151"/>
      <c r="FJ322" s="151"/>
      <c r="FK322" s="151"/>
      <c r="FL322" s="151"/>
      <c r="FM322" s="151"/>
      <c r="FN322" s="151"/>
      <c r="FO322" s="151"/>
      <c r="FP322" s="151"/>
      <c r="FQ322" s="151"/>
      <c r="FR322" s="151"/>
      <c r="FS322" s="151"/>
      <c r="FT322" s="151"/>
      <c r="FU322" s="151"/>
      <c r="FV322" s="151"/>
      <c r="FW322" s="151"/>
      <c r="FX322" s="151"/>
      <c r="FY322" s="151"/>
      <c r="FZ322" s="151"/>
      <c r="GA322" s="151"/>
      <c r="GB322" s="151"/>
    </row>
    <row r="323" spans="1:184" x14ac:dyDescent="0.2">
      <c r="A323" s="154" t="str">
        <f t="shared" si="5"/>
        <v/>
      </c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1"/>
      <c r="BK323" s="151"/>
      <c r="BL323" s="151"/>
      <c r="BM323" s="151"/>
      <c r="BN323" s="151"/>
      <c r="BO323" s="151"/>
      <c r="BP323" s="151"/>
      <c r="BQ323" s="151"/>
      <c r="BR323" s="151"/>
      <c r="BS323" s="151"/>
      <c r="BT323" s="151"/>
      <c r="BU323" s="151"/>
      <c r="BV323" s="151"/>
      <c r="BW323" s="151"/>
      <c r="BX323" s="151"/>
      <c r="BY323" s="151"/>
      <c r="BZ323" s="151"/>
      <c r="CA323" s="151"/>
      <c r="CB323" s="151"/>
      <c r="CC323" s="151"/>
      <c r="CD323" s="151"/>
      <c r="CE323" s="151"/>
      <c r="CF323" s="151"/>
      <c r="CG323" s="151"/>
      <c r="CH323" s="151"/>
      <c r="CI323" s="151"/>
      <c r="CJ323" s="151"/>
      <c r="CK323" s="151"/>
      <c r="CL323" s="151"/>
      <c r="CM323" s="151"/>
      <c r="CN323" s="151"/>
      <c r="CO323" s="151"/>
      <c r="CP323" s="151"/>
      <c r="CQ323" s="151"/>
      <c r="CR323" s="151"/>
      <c r="CS323" s="151"/>
      <c r="CT323" s="151"/>
      <c r="CU323" s="151"/>
      <c r="CV323" s="151"/>
      <c r="CW323" s="151"/>
      <c r="CX323" s="151"/>
      <c r="CY323" s="151"/>
      <c r="CZ323" s="151"/>
      <c r="DA323" s="151"/>
      <c r="DB323" s="151"/>
      <c r="DC323" s="151"/>
      <c r="DD323" s="151"/>
      <c r="DE323" s="151"/>
      <c r="DF323" s="151"/>
      <c r="DG323" s="151"/>
      <c r="DH323" s="151"/>
      <c r="DI323" s="151"/>
      <c r="DJ323" s="151"/>
      <c r="DK323" s="151"/>
      <c r="DL323" s="151"/>
      <c r="DM323" s="151"/>
      <c r="DN323" s="151"/>
      <c r="DO323" s="151"/>
      <c r="DP323" s="151"/>
      <c r="DQ323" s="151"/>
      <c r="DR323" s="151"/>
      <c r="DS323" s="151"/>
      <c r="DT323" s="151"/>
      <c r="DU323" s="151"/>
      <c r="DV323" s="151"/>
      <c r="DW323" s="151"/>
      <c r="DX323" s="151"/>
      <c r="DY323" s="151"/>
      <c r="DZ323" s="151"/>
      <c r="EA323" s="151"/>
      <c r="EB323" s="151"/>
      <c r="EC323" s="151"/>
      <c r="ED323" s="151"/>
      <c r="EE323" s="151"/>
      <c r="EF323" s="151"/>
      <c r="EG323" s="151"/>
      <c r="EH323" s="151"/>
      <c r="EI323" s="151"/>
      <c r="EJ323" s="151"/>
      <c r="EK323" s="151"/>
      <c r="EL323" s="151"/>
      <c r="EM323" s="151"/>
      <c r="EN323" s="151"/>
      <c r="EO323" s="151"/>
      <c r="EP323" s="151"/>
      <c r="EQ323" s="151"/>
      <c r="ER323" s="151"/>
      <c r="ES323" s="151"/>
      <c r="ET323" s="151"/>
      <c r="EU323" s="151"/>
      <c r="EV323" s="151"/>
      <c r="EW323" s="151"/>
      <c r="EX323" s="151"/>
      <c r="EY323" s="151"/>
      <c r="EZ323" s="151"/>
      <c r="FA323" s="151"/>
      <c r="FB323" s="151"/>
      <c r="FC323" s="151"/>
      <c r="FD323" s="151"/>
      <c r="FE323" s="151"/>
      <c r="FF323" s="151"/>
      <c r="FG323" s="151"/>
      <c r="FH323" s="151"/>
      <c r="FI323" s="151"/>
      <c r="FJ323" s="151"/>
      <c r="FK323" s="151"/>
      <c r="FL323" s="151"/>
      <c r="FM323" s="151"/>
      <c r="FN323" s="151"/>
      <c r="FO323" s="151"/>
      <c r="FP323" s="151"/>
      <c r="FQ323" s="151"/>
      <c r="FR323" s="151"/>
      <c r="FS323" s="151"/>
      <c r="FT323" s="151"/>
      <c r="FU323" s="151"/>
      <c r="FV323" s="151"/>
      <c r="FW323" s="151"/>
      <c r="FX323" s="151"/>
      <c r="FY323" s="151"/>
      <c r="FZ323" s="151"/>
      <c r="GA323" s="151"/>
      <c r="GB323" s="151"/>
    </row>
    <row r="324" spans="1:184" x14ac:dyDescent="0.2">
      <c r="A324" s="154" t="str">
        <f t="shared" si="5"/>
        <v/>
      </c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  <c r="BG324" s="151"/>
      <c r="BH324" s="151"/>
      <c r="BI324" s="151"/>
      <c r="BJ324" s="151"/>
      <c r="BK324" s="151"/>
      <c r="BL324" s="151"/>
      <c r="BM324" s="151"/>
      <c r="BN324" s="151"/>
      <c r="BO324" s="151"/>
      <c r="BP324" s="151"/>
      <c r="BQ324" s="151"/>
      <c r="BR324" s="151"/>
      <c r="BS324" s="151"/>
      <c r="BT324" s="151"/>
      <c r="BU324" s="151"/>
      <c r="BV324" s="151"/>
      <c r="BW324" s="151"/>
      <c r="BX324" s="151"/>
      <c r="BY324" s="151"/>
      <c r="BZ324" s="151"/>
      <c r="CA324" s="151"/>
      <c r="CB324" s="151"/>
      <c r="CC324" s="151"/>
      <c r="CD324" s="151"/>
      <c r="CE324" s="151"/>
      <c r="CF324" s="151"/>
      <c r="CG324" s="151"/>
      <c r="CH324" s="151"/>
      <c r="CI324" s="151"/>
      <c r="CJ324" s="151"/>
      <c r="CK324" s="151"/>
      <c r="CL324" s="151"/>
      <c r="CM324" s="151"/>
      <c r="CN324" s="151"/>
      <c r="CO324" s="151"/>
      <c r="CP324" s="151"/>
      <c r="CQ324" s="151"/>
      <c r="CR324" s="151"/>
      <c r="CS324" s="151"/>
      <c r="CT324" s="151"/>
      <c r="CU324" s="151"/>
      <c r="CV324" s="151"/>
      <c r="CW324" s="151"/>
      <c r="CX324" s="151"/>
      <c r="CY324" s="151"/>
      <c r="CZ324" s="151"/>
      <c r="DA324" s="151"/>
      <c r="DB324" s="151"/>
      <c r="DC324" s="151"/>
      <c r="DD324" s="151"/>
      <c r="DE324" s="151"/>
      <c r="DF324" s="151"/>
      <c r="DG324" s="151"/>
      <c r="DH324" s="151"/>
      <c r="DI324" s="151"/>
      <c r="DJ324" s="151"/>
      <c r="DK324" s="151"/>
      <c r="DL324" s="151"/>
      <c r="DM324" s="151"/>
      <c r="DN324" s="151"/>
      <c r="DO324" s="151"/>
      <c r="DP324" s="151"/>
      <c r="DQ324" s="151"/>
      <c r="DR324" s="151"/>
      <c r="DS324" s="151"/>
      <c r="DT324" s="151"/>
      <c r="DU324" s="151"/>
      <c r="DV324" s="151"/>
      <c r="DW324" s="151"/>
      <c r="DX324" s="151"/>
      <c r="DY324" s="151"/>
      <c r="DZ324" s="151"/>
      <c r="EA324" s="151"/>
      <c r="EB324" s="151"/>
      <c r="EC324" s="151"/>
      <c r="ED324" s="151"/>
      <c r="EE324" s="151"/>
      <c r="EF324" s="151"/>
      <c r="EG324" s="151"/>
      <c r="EH324" s="151"/>
      <c r="EI324" s="151"/>
      <c r="EJ324" s="151"/>
      <c r="EK324" s="151"/>
      <c r="EL324" s="151"/>
      <c r="EM324" s="151"/>
      <c r="EN324" s="151"/>
      <c r="EO324" s="151"/>
      <c r="EP324" s="151"/>
      <c r="EQ324" s="151"/>
      <c r="ER324" s="151"/>
      <c r="ES324" s="151"/>
      <c r="ET324" s="151"/>
      <c r="EU324" s="151"/>
      <c r="EV324" s="151"/>
      <c r="EW324" s="151"/>
      <c r="EX324" s="151"/>
      <c r="EY324" s="151"/>
      <c r="EZ324" s="151"/>
      <c r="FA324" s="151"/>
      <c r="FB324" s="151"/>
      <c r="FC324" s="151"/>
      <c r="FD324" s="151"/>
      <c r="FE324" s="151"/>
      <c r="FF324" s="151"/>
      <c r="FG324" s="151"/>
      <c r="FH324" s="151"/>
      <c r="FI324" s="151"/>
      <c r="FJ324" s="151"/>
      <c r="FK324" s="151"/>
      <c r="FL324" s="151"/>
      <c r="FM324" s="151"/>
      <c r="FN324" s="151"/>
      <c r="FO324" s="151"/>
      <c r="FP324" s="151"/>
      <c r="FQ324" s="151"/>
      <c r="FR324" s="151"/>
      <c r="FS324" s="151"/>
      <c r="FT324" s="151"/>
      <c r="FU324" s="151"/>
      <c r="FV324" s="151"/>
      <c r="FW324" s="151"/>
      <c r="FX324" s="151"/>
      <c r="FY324" s="151"/>
      <c r="FZ324" s="151"/>
      <c r="GA324" s="151"/>
      <c r="GB324" s="151"/>
    </row>
    <row r="325" spans="1:184" x14ac:dyDescent="0.2">
      <c r="A325" s="154" t="str">
        <f t="shared" si="5"/>
        <v/>
      </c>
      <c r="AV325" s="151"/>
      <c r="AW325" s="151"/>
      <c r="AX325" s="151"/>
      <c r="AY325" s="151"/>
      <c r="AZ325" s="151"/>
      <c r="BA325" s="151"/>
      <c r="BB325" s="151"/>
      <c r="BC325" s="151"/>
      <c r="BD325" s="151"/>
      <c r="BE325" s="151"/>
      <c r="BF325" s="151"/>
      <c r="BG325" s="151"/>
      <c r="BH325" s="151"/>
      <c r="BI325" s="151"/>
      <c r="BJ325" s="151"/>
      <c r="BK325" s="151"/>
      <c r="BL325" s="151"/>
      <c r="BM325" s="151"/>
      <c r="BN325" s="151"/>
      <c r="BO325" s="151"/>
      <c r="BP325" s="151"/>
      <c r="BQ325" s="151"/>
      <c r="BR325" s="151"/>
      <c r="BS325" s="151"/>
      <c r="BT325" s="151"/>
      <c r="BU325" s="151"/>
      <c r="BV325" s="151"/>
      <c r="BW325" s="151"/>
      <c r="BX325" s="151"/>
      <c r="BY325" s="151"/>
      <c r="BZ325" s="151"/>
      <c r="CA325" s="151"/>
      <c r="CB325" s="151"/>
      <c r="CC325" s="151"/>
      <c r="CD325" s="151"/>
      <c r="CE325" s="151"/>
      <c r="CF325" s="151"/>
      <c r="CG325" s="151"/>
      <c r="CH325" s="151"/>
      <c r="CI325" s="151"/>
      <c r="CJ325" s="151"/>
      <c r="CK325" s="151"/>
      <c r="CL325" s="151"/>
      <c r="CM325" s="151"/>
      <c r="CN325" s="151"/>
      <c r="CO325" s="151"/>
      <c r="CP325" s="151"/>
      <c r="CQ325" s="151"/>
      <c r="CR325" s="151"/>
      <c r="CS325" s="151"/>
      <c r="CT325" s="151"/>
      <c r="CU325" s="151"/>
      <c r="CV325" s="151"/>
      <c r="CW325" s="151"/>
      <c r="CX325" s="151"/>
      <c r="CY325" s="151"/>
      <c r="CZ325" s="151"/>
      <c r="DA325" s="151"/>
      <c r="DB325" s="151"/>
      <c r="DC325" s="151"/>
      <c r="DD325" s="151"/>
      <c r="DE325" s="151"/>
      <c r="DF325" s="151"/>
      <c r="DG325" s="151"/>
      <c r="DH325" s="151"/>
      <c r="DI325" s="151"/>
      <c r="DJ325" s="151"/>
      <c r="DK325" s="151"/>
      <c r="DL325" s="151"/>
      <c r="DM325" s="151"/>
      <c r="DN325" s="151"/>
      <c r="DO325" s="151"/>
      <c r="DP325" s="151"/>
      <c r="DQ325" s="151"/>
      <c r="DR325" s="151"/>
      <c r="DS325" s="151"/>
      <c r="DT325" s="151"/>
      <c r="DU325" s="151"/>
      <c r="DV325" s="151"/>
      <c r="DW325" s="151"/>
      <c r="DX325" s="151"/>
      <c r="DY325" s="151"/>
      <c r="DZ325" s="151"/>
      <c r="EA325" s="151"/>
      <c r="EB325" s="151"/>
      <c r="EC325" s="151"/>
      <c r="ED325" s="151"/>
      <c r="EE325" s="151"/>
      <c r="EF325" s="151"/>
      <c r="EG325" s="151"/>
      <c r="EH325" s="151"/>
      <c r="EI325" s="151"/>
      <c r="EJ325" s="151"/>
      <c r="EK325" s="151"/>
      <c r="EL325" s="151"/>
      <c r="EM325" s="151"/>
      <c r="EN325" s="151"/>
      <c r="EO325" s="151"/>
      <c r="EP325" s="151"/>
      <c r="EQ325" s="151"/>
      <c r="ER325" s="151"/>
      <c r="ES325" s="151"/>
      <c r="ET325" s="151"/>
      <c r="EU325" s="151"/>
      <c r="EV325" s="151"/>
      <c r="EW325" s="151"/>
      <c r="EX325" s="151"/>
      <c r="EY325" s="151"/>
      <c r="EZ325" s="151"/>
      <c r="FA325" s="151"/>
      <c r="FB325" s="151"/>
      <c r="FC325" s="151"/>
      <c r="FD325" s="151"/>
      <c r="FE325" s="151"/>
      <c r="FF325" s="151"/>
      <c r="FG325" s="151"/>
      <c r="FH325" s="151"/>
      <c r="FI325" s="151"/>
      <c r="FJ325" s="151"/>
      <c r="FK325" s="151"/>
      <c r="FL325" s="151"/>
      <c r="FM325" s="151"/>
      <c r="FN325" s="151"/>
      <c r="FO325" s="151"/>
      <c r="FP325" s="151"/>
      <c r="FQ325" s="151"/>
      <c r="FR325" s="151"/>
      <c r="FS325" s="151"/>
      <c r="FT325" s="151"/>
      <c r="FU325" s="151"/>
      <c r="FV325" s="151"/>
      <c r="FW325" s="151"/>
      <c r="FX325" s="151"/>
      <c r="FY325" s="151"/>
      <c r="FZ325" s="151"/>
      <c r="GA325" s="151"/>
      <c r="GB325" s="151"/>
    </row>
    <row r="326" spans="1:184" x14ac:dyDescent="0.2">
      <c r="A326" s="154" t="str">
        <f t="shared" si="5"/>
        <v/>
      </c>
      <c r="AV326" s="151"/>
      <c r="AW326" s="151"/>
      <c r="AX326" s="151"/>
      <c r="AY326" s="151"/>
      <c r="AZ326" s="151"/>
      <c r="BA326" s="151"/>
      <c r="BB326" s="151"/>
      <c r="BC326" s="151"/>
      <c r="BD326" s="151"/>
      <c r="BE326" s="151"/>
      <c r="BF326" s="151"/>
      <c r="BG326" s="151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51"/>
      <c r="BW326" s="151"/>
      <c r="BX326" s="151"/>
      <c r="BY326" s="151"/>
      <c r="BZ326" s="151"/>
      <c r="CA326" s="151"/>
      <c r="CB326" s="151"/>
      <c r="CC326" s="151"/>
      <c r="CD326" s="151"/>
      <c r="CE326" s="151"/>
      <c r="CF326" s="151"/>
      <c r="CG326" s="151"/>
      <c r="CH326" s="151"/>
      <c r="CI326" s="151"/>
      <c r="CJ326" s="151"/>
      <c r="CK326" s="151"/>
      <c r="CL326" s="151"/>
      <c r="CM326" s="151"/>
      <c r="CN326" s="151"/>
      <c r="CO326" s="151"/>
      <c r="CP326" s="151"/>
      <c r="CQ326" s="151"/>
      <c r="CR326" s="151"/>
      <c r="CS326" s="151"/>
      <c r="CT326" s="151"/>
      <c r="CU326" s="151"/>
      <c r="CV326" s="151"/>
      <c r="CW326" s="151"/>
      <c r="CX326" s="151"/>
      <c r="CY326" s="151"/>
      <c r="CZ326" s="151"/>
      <c r="DA326" s="151"/>
      <c r="DB326" s="151"/>
      <c r="DC326" s="151"/>
      <c r="DD326" s="151"/>
      <c r="DE326" s="151"/>
      <c r="DF326" s="151"/>
      <c r="DG326" s="151"/>
      <c r="DH326" s="151"/>
      <c r="DI326" s="151"/>
      <c r="DJ326" s="151"/>
      <c r="DK326" s="151"/>
      <c r="DL326" s="151"/>
      <c r="DM326" s="151"/>
      <c r="DN326" s="151"/>
      <c r="DO326" s="151"/>
      <c r="DP326" s="151"/>
      <c r="DQ326" s="151"/>
      <c r="DR326" s="151"/>
      <c r="DS326" s="151"/>
      <c r="DT326" s="151"/>
      <c r="DU326" s="151"/>
      <c r="DV326" s="151"/>
      <c r="DW326" s="151"/>
      <c r="DX326" s="151"/>
      <c r="DY326" s="151"/>
      <c r="DZ326" s="151"/>
      <c r="EA326" s="151"/>
      <c r="EB326" s="151"/>
      <c r="EC326" s="151"/>
      <c r="ED326" s="151"/>
      <c r="EE326" s="151"/>
      <c r="EF326" s="151"/>
      <c r="EG326" s="151"/>
      <c r="EH326" s="151"/>
      <c r="EI326" s="151"/>
      <c r="EJ326" s="151"/>
      <c r="EK326" s="151"/>
      <c r="EL326" s="151"/>
      <c r="EM326" s="151"/>
      <c r="EN326" s="151"/>
      <c r="EO326" s="151"/>
      <c r="EP326" s="151"/>
      <c r="EQ326" s="151"/>
      <c r="ER326" s="151"/>
      <c r="ES326" s="151"/>
      <c r="ET326" s="151"/>
      <c r="EU326" s="151"/>
      <c r="EV326" s="151"/>
      <c r="EW326" s="151"/>
      <c r="EX326" s="151"/>
      <c r="EY326" s="151"/>
      <c r="EZ326" s="151"/>
      <c r="FA326" s="151"/>
      <c r="FB326" s="151"/>
      <c r="FC326" s="151"/>
      <c r="FD326" s="151"/>
      <c r="FE326" s="151"/>
      <c r="FF326" s="151"/>
      <c r="FG326" s="151"/>
      <c r="FH326" s="151"/>
      <c r="FI326" s="151"/>
      <c r="FJ326" s="151"/>
      <c r="FK326" s="151"/>
      <c r="FL326" s="151"/>
      <c r="FM326" s="151"/>
      <c r="FN326" s="151"/>
      <c r="FO326" s="151"/>
      <c r="FP326" s="151"/>
      <c r="FQ326" s="151"/>
      <c r="FR326" s="151"/>
      <c r="FS326" s="151"/>
      <c r="FT326" s="151"/>
      <c r="FU326" s="151"/>
      <c r="FV326" s="151"/>
      <c r="FW326" s="151"/>
      <c r="FX326" s="151"/>
      <c r="FY326" s="151"/>
      <c r="FZ326" s="151"/>
      <c r="GA326" s="151"/>
      <c r="GB326" s="151"/>
    </row>
    <row r="327" spans="1:184" x14ac:dyDescent="0.2">
      <c r="A327" s="154" t="str">
        <f t="shared" si="5"/>
        <v/>
      </c>
      <c r="AV327" s="151"/>
      <c r="AW327" s="151"/>
      <c r="AX327" s="151"/>
      <c r="AY327" s="151"/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/>
      <c r="BL327" s="151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1"/>
      <c r="BW327" s="151"/>
      <c r="BX327" s="151"/>
      <c r="BY327" s="151"/>
      <c r="BZ327" s="151"/>
      <c r="CA327" s="151"/>
      <c r="CB327" s="151"/>
      <c r="CC327" s="151"/>
      <c r="CD327" s="151"/>
      <c r="CE327" s="151"/>
      <c r="CF327" s="151"/>
      <c r="CG327" s="151"/>
      <c r="CH327" s="151"/>
      <c r="CI327" s="151"/>
      <c r="CJ327" s="151"/>
      <c r="CK327" s="151"/>
      <c r="CL327" s="151"/>
      <c r="CM327" s="151"/>
      <c r="CN327" s="151"/>
      <c r="CO327" s="151"/>
      <c r="CP327" s="151"/>
      <c r="CQ327" s="151"/>
      <c r="CR327" s="151"/>
      <c r="CS327" s="151"/>
      <c r="CT327" s="151"/>
      <c r="CU327" s="151"/>
      <c r="CV327" s="151"/>
      <c r="CW327" s="151"/>
      <c r="CX327" s="151"/>
      <c r="CY327" s="151"/>
      <c r="CZ327" s="151"/>
      <c r="DA327" s="151"/>
      <c r="DB327" s="151"/>
      <c r="DC327" s="151"/>
      <c r="DD327" s="151"/>
      <c r="DE327" s="151"/>
      <c r="DF327" s="151"/>
      <c r="DG327" s="151"/>
      <c r="DH327" s="151"/>
      <c r="DI327" s="151"/>
      <c r="DJ327" s="151"/>
      <c r="DK327" s="151"/>
      <c r="DL327" s="151"/>
      <c r="DM327" s="151"/>
      <c r="DN327" s="151"/>
      <c r="DO327" s="151"/>
      <c r="DP327" s="151"/>
      <c r="DQ327" s="151"/>
      <c r="DR327" s="151"/>
      <c r="DS327" s="151"/>
      <c r="DT327" s="151"/>
      <c r="DU327" s="151"/>
      <c r="DV327" s="151"/>
      <c r="DW327" s="151"/>
      <c r="DX327" s="151"/>
      <c r="DY327" s="151"/>
      <c r="DZ327" s="151"/>
      <c r="EA327" s="151"/>
      <c r="EB327" s="151"/>
      <c r="EC327" s="151"/>
      <c r="ED327" s="151"/>
      <c r="EE327" s="151"/>
      <c r="EF327" s="151"/>
      <c r="EG327" s="151"/>
      <c r="EH327" s="151"/>
      <c r="EI327" s="151"/>
      <c r="EJ327" s="151"/>
      <c r="EK327" s="151"/>
      <c r="EL327" s="151"/>
      <c r="EM327" s="151"/>
      <c r="EN327" s="151"/>
      <c r="EO327" s="151"/>
      <c r="EP327" s="151"/>
      <c r="EQ327" s="151"/>
      <c r="ER327" s="151"/>
      <c r="ES327" s="151"/>
      <c r="ET327" s="151"/>
      <c r="EU327" s="151"/>
      <c r="EV327" s="151"/>
      <c r="EW327" s="151"/>
      <c r="EX327" s="151"/>
      <c r="EY327" s="151"/>
      <c r="EZ327" s="151"/>
      <c r="FA327" s="151"/>
      <c r="FB327" s="151"/>
      <c r="FC327" s="151"/>
      <c r="FD327" s="151"/>
      <c r="FE327" s="151"/>
      <c r="FF327" s="151"/>
      <c r="FG327" s="151"/>
      <c r="FH327" s="151"/>
      <c r="FI327" s="151"/>
      <c r="FJ327" s="151"/>
      <c r="FK327" s="151"/>
      <c r="FL327" s="151"/>
      <c r="FM327" s="151"/>
      <c r="FN327" s="151"/>
      <c r="FO327" s="151"/>
      <c r="FP327" s="151"/>
      <c r="FQ327" s="151"/>
      <c r="FR327" s="151"/>
      <c r="FS327" s="151"/>
      <c r="FT327" s="151"/>
      <c r="FU327" s="151"/>
      <c r="FV327" s="151"/>
      <c r="FW327" s="151"/>
      <c r="FX327" s="151"/>
      <c r="FY327" s="151"/>
      <c r="FZ327" s="151"/>
      <c r="GA327" s="151"/>
      <c r="GB327" s="151"/>
    </row>
    <row r="328" spans="1:184" x14ac:dyDescent="0.2">
      <c r="A328" s="154" t="str">
        <f t="shared" si="5"/>
        <v/>
      </c>
      <c r="AV328" s="151"/>
      <c r="AW328" s="151"/>
      <c r="AX328" s="151"/>
      <c r="AY328" s="151"/>
      <c r="AZ328" s="151"/>
      <c r="BA328" s="151"/>
      <c r="BB328" s="151"/>
      <c r="BC328" s="151"/>
      <c r="BD328" s="151"/>
      <c r="BE328" s="151"/>
      <c r="BF328" s="151"/>
      <c r="BG328" s="151"/>
      <c r="BH328" s="151"/>
      <c r="BI328" s="151"/>
      <c r="BJ328" s="151"/>
      <c r="BK328" s="151"/>
      <c r="BL328" s="151"/>
      <c r="BM328" s="151"/>
      <c r="BN328" s="151"/>
      <c r="BO328" s="151"/>
      <c r="BP328" s="151"/>
      <c r="BQ328" s="151"/>
      <c r="BR328" s="151"/>
      <c r="BS328" s="151"/>
      <c r="BT328" s="151"/>
      <c r="BU328" s="151"/>
      <c r="BV328" s="151"/>
      <c r="BW328" s="151"/>
      <c r="BX328" s="151"/>
      <c r="BY328" s="151"/>
      <c r="BZ328" s="151"/>
      <c r="CA328" s="151"/>
      <c r="CB328" s="151"/>
      <c r="CC328" s="151"/>
      <c r="CD328" s="151"/>
      <c r="CE328" s="151"/>
      <c r="CF328" s="151"/>
      <c r="CG328" s="151"/>
      <c r="CH328" s="151"/>
      <c r="CI328" s="151"/>
      <c r="CJ328" s="151"/>
      <c r="CK328" s="151"/>
      <c r="CL328" s="151"/>
      <c r="CM328" s="151"/>
      <c r="CN328" s="151"/>
      <c r="CO328" s="151"/>
      <c r="CP328" s="151"/>
      <c r="CQ328" s="151"/>
      <c r="CR328" s="151"/>
      <c r="CS328" s="151"/>
      <c r="CT328" s="151"/>
      <c r="CU328" s="151"/>
      <c r="CV328" s="151"/>
      <c r="CW328" s="151"/>
      <c r="CX328" s="151"/>
      <c r="CY328" s="151"/>
      <c r="CZ328" s="151"/>
      <c r="DA328" s="151"/>
      <c r="DB328" s="151"/>
      <c r="DC328" s="151"/>
      <c r="DD328" s="151"/>
      <c r="DE328" s="151"/>
      <c r="DF328" s="151"/>
      <c r="DG328" s="151"/>
      <c r="DH328" s="151"/>
      <c r="DI328" s="151"/>
      <c r="DJ328" s="151"/>
      <c r="DK328" s="151"/>
      <c r="DL328" s="151"/>
      <c r="DM328" s="151"/>
      <c r="DN328" s="151"/>
      <c r="DO328" s="151"/>
      <c r="DP328" s="151"/>
      <c r="DQ328" s="151"/>
      <c r="DR328" s="151"/>
      <c r="DS328" s="151"/>
      <c r="DT328" s="151"/>
      <c r="DU328" s="151"/>
      <c r="DV328" s="151"/>
      <c r="DW328" s="151"/>
      <c r="DX328" s="151"/>
      <c r="DY328" s="151"/>
      <c r="DZ328" s="151"/>
      <c r="EA328" s="151"/>
      <c r="EB328" s="151"/>
      <c r="EC328" s="151"/>
      <c r="ED328" s="151"/>
      <c r="EE328" s="151"/>
      <c r="EF328" s="151"/>
      <c r="EG328" s="151"/>
      <c r="EH328" s="151"/>
      <c r="EI328" s="151"/>
      <c r="EJ328" s="151"/>
      <c r="EK328" s="151"/>
      <c r="EL328" s="151"/>
      <c r="EM328" s="151"/>
      <c r="EN328" s="151"/>
      <c r="EO328" s="151"/>
      <c r="EP328" s="151"/>
      <c r="EQ328" s="151"/>
      <c r="ER328" s="151"/>
      <c r="ES328" s="151"/>
      <c r="ET328" s="151"/>
      <c r="EU328" s="151"/>
      <c r="EV328" s="151"/>
      <c r="EW328" s="151"/>
      <c r="EX328" s="151"/>
      <c r="EY328" s="151"/>
      <c r="EZ328" s="151"/>
      <c r="FA328" s="151"/>
      <c r="FB328" s="151"/>
      <c r="FC328" s="151"/>
      <c r="FD328" s="151"/>
      <c r="FE328" s="151"/>
      <c r="FF328" s="151"/>
      <c r="FG328" s="151"/>
      <c r="FH328" s="151"/>
      <c r="FI328" s="151"/>
      <c r="FJ328" s="151"/>
      <c r="FK328" s="151"/>
      <c r="FL328" s="151"/>
      <c r="FM328" s="151"/>
      <c r="FN328" s="151"/>
      <c r="FO328" s="151"/>
      <c r="FP328" s="151"/>
      <c r="FQ328" s="151"/>
      <c r="FR328" s="151"/>
      <c r="FS328" s="151"/>
      <c r="FT328" s="151"/>
      <c r="FU328" s="151"/>
      <c r="FV328" s="151"/>
      <c r="FW328" s="151"/>
      <c r="FX328" s="151"/>
      <c r="FY328" s="151"/>
      <c r="FZ328" s="151"/>
      <c r="GA328" s="151"/>
      <c r="GB328" s="151"/>
    </row>
    <row r="329" spans="1:184" x14ac:dyDescent="0.2">
      <c r="A329" s="154" t="str">
        <f t="shared" si="5"/>
        <v/>
      </c>
      <c r="AV329" s="151"/>
      <c r="AW329" s="151"/>
      <c r="AX329" s="151"/>
      <c r="AY329" s="151"/>
      <c r="AZ329" s="151"/>
      <c r="BA329" s="151"/>
      <c r="BB329" s="151"/>
      <c r="BC329" s="151"/>
      <c r="BD329" s="151"/>
      <c r="BE329" s="151"/>
      <c r="BF329" s="151"/>
      <c r="BG329" s="151"/>
      <c r="BH329" s="151"/>
      <c r="BI329" s="151"/>
      <c r="BJ329" s="151"/>
      <c r="BK329" s="151"/>
      <c r="BL329" s="151"/>
      <c r="BM329" s="151"/>
      <c r="BN329" s="151"/>
      <c r="BO329" s="151"/>
      <c r="BP329" s="151"/>
      <c r="BQ329" s="151"/>
      <c r="BR329" s="151"/>
      <c r="BS329" s="151"/>
      <c r="BT329" s="151"/>
      <c r="BU329" s="151"/>
      <c r="BV329" s="151"/>
      <c r="BW329" s="151"/>
      <c r="BX329" s="151"/>
      <c r="BY329" s="151"/>
      <c r="BZ329" s="151"/>
      <c r="CA329" s="151"/>
      <c r="CB329" s="151"/>
      <c r="CC329" s="151"/>
      <c r="CD329" s="151"/>
      <c r="CE329" s="151"/>
      <c r="CF329" s="151"/>
      <c r="CG329" s="151"/>
      <c r="CH329" s="151"/>
      <c r="CI329" s="151"/>
      <c r="CJ329" s="151"/>
      <c r="CK329" s="151"/>
      <c r="CL329" s="151"/>
      <c r="CM329" s="151"/>
      <c r="CN329" s="151"/>
      <c r="CO329" s="151"/>
      <c r="CP329" s="151"/>
      <c r="CQ329" s="151"/>
      <c r="CR329" s="151"/>
      <c r="CS329" s="151"/>
      <c r="CT329" s="151"/>
      <c r="CU329" s="151"/>
      <c r="CV329" s="151"/>
      <c r="CW329" s="151"/>
      <c r="CX329" s="151"/>
      <c r="CY329" s="151"/>
      <c r="CZ329" s="151"/>
      <c r="DA329" s="151"/>
      <c r="DB329" s="151"/>
      <c r="DC329" s="151"/>
      <c r="DD329" s="151"/>
      <c r="DE329" s="151"/>
      <c r="DF329" s="151"/>
      <c r="DG329" s="151"/>
      <c r="DH329" s="151"/>
      <c r="DI329" s="151"/>
      <c r="DJ329" s="151"/>
      <c r="DK329" s="151"/>
      <c r="DL329" s="151"/>
      <c r="DM329" s="151"/>
      <c r="DN329" s="151"/>
      <c r="DO329" s="151"/>
      <c r="DP329" s="151"/>
      <c r="DQ329" s="151"/>
      <c r="DR329" s="151"/>
      <c r="DS329" s="151"/>
      <c r="DT329" s="151"/>
      <c r="DU329" s="151"/>
      <c r="DV329" s="151"/>
      <c r="DW329" s="151"/>
      <c r="DX329" s="151"/>
      <c r="DY329" s="151"/>
      <c r="DZ329" s="151"/>
      <c r="EA329" s="151"/>
      <c r="EB329" s="151"/>
      <c r="EC329" s="151"/>
      <c r="ED329" s="151"/>
      <c r="EE329" s="151"/>
      <c r="EF329" s="151"/>
      <c r="EG329" s="151"/>
      <c r="EH329" s="151"/>
      <c r="EI329" s="151"/>
      <c r="EJ329" s="151"/>
      <c r="EK329" s="151"/>
      <c r="EL329" s="151"/>
      <c r="EM329" s="151"/>
      <c r="EN329" s="151"/>
      <c r="EO329" s="151"/>
      <c r="EP329" s="151"/>
      <c r="EQ329" s="151"/>
      <c r="ER329" s="151"/>
      <c r="ES329" s="151"/>
      <c r="ET329" s="151"/>
      <c r="EU329" s="151"/>
      <c r="EV329" s="151"/>
      <c r="EW329" s="151"/>
      <c r="EX329" s="151"/>
      <c r="EY329" s="151"/>
      <c r="EZ329" s="151"/>
      <c r="FA329" s="151"/>
      <c r="FB329" s="151"/>
      <c r="FC329" s="151"/>
      <c r="FD329" s="151"/>
      <c r="FE329" s="151"/>
      <c r="FF329" s="151"/>
      <c r="FG329" s="151"/>
      <c r="FH329" s="151"/>
      <c r="FI329" s="151"/>
      <c r="FJ329" s="151"/>
      <c r="FK329" s="151"/>
      <c r="FL329" s="151"/>
      <c r="FM329" s="151"/>
      <c r="FN329" s="151"/>
      <c r="FO329" s="151"/>
      <c r="FP329" s="151"/>
      <c r="FQ329" s="151"/>
      <c r="FR329" s="151"/>
      <c r="FS329" s="151"/>
      <c r="FT329" s="151"/>
      <c r="FU329" s="151"/>
      <c r="FV329" s="151"/>
      <c r="FW329" s="151"/>
      <c r="FX329" s="151"/>
      <c r="FY329" s="151"/>
      <c r="FZ329" s="151"/>
      <c r="GA329" s="151"/>
      <c r="GB329" s="151"/>
    </row>
    <row r="330" spans="1:184" x14ac:dyDescent="0.2">
      <c r="A330" s="154" t="str">
        <f t="shared" si="5"/>
        <v/>
      </c>
      <c r="AV330" s="151"/>
      <c r="AW330" s="151"/>
      <c r="AX330" s="151"/>
      <c r="AY330" s="151"/>
      <c r="AZ330" s="151"/>
      <c r="BA330" s="151"/>
      <c r="BB330" s="151"/>
      <c r="BC330" s="151"/>
      <c r="BD330" s="151"/>
      <c r="BE330" s="151"/>
      <c r="BF330" s="151"/>
      <c r="BG330" s="151"/>
      <c r="BH330" s="151"/>
      <c r="BI330" s="151"/>
      <c r="BJ330" s="151"/>
      <c r="BK330" s="151"/>
      <c r="BL330" s="151"/>
      <c r="BM330" s="151"/>
      <c r="BN330" s="151"/>
      <c r="BO330" s="151"/>
      <c r="BP330" s="151"/>
      <c r="BQ330" s="151"/>
      <c r="BR330" s="151"/>
      <c r="BS330" s="151"/>
      <c r="BT330" s="151"/>
      <c r="BU330" s="151"/>
      <c r="BV330" s="151"/>
      <c r="BW330" s="151"/>
      <c r="BX330" s="151"/>
      <c r="BY330" s="151"/>
      <c r="BZ330" s="151"/>
      <c r="CA330" s="151"/>
      <c r="CB330" s="151"/>
      <c r="CC330" s="151"/>
      <c r="CD330" s="151"/>
      <c r="CE330" s="151"/>
      <c r="CF330" s="151"/>
      <c r="CG330" s="151"/>
      <c r="CH330" s="151"/>
      <c r="CI330" s="151"/>
      <c r="CJ330" s="151"/>
      <c r="CK330" s="151"/>
      <c r="CL330" s="151"/>
      <c r="CM330" s="151"/>
      <c r="CN330" s="151"/>
      <c r="CO330" s="151"/>
      <c r="CP330" s="151"/>
      <c r="CQ330" s="151"/>
      <c r="CR330" s="151"/>
      <c r="CS330" s="151"/>
      <c r="CT330" s="151"/>
      <c r="CU330" s="151"/>
      <c r="CV330" s="151"/>
      <c r="CW330" s="151"/>
      <c r="CX330" s="151"/>
      <c r="CY330" s="151"/>
      <c r="CZ330" s="151"/>
      <c r="DA330" s="151"/>
      <c r="DB330" s="151"/>
      <c r="DC330" s="151"/>
      <c r="DD330" s="151"/>
      <c r="DE330" s="151"/>
      <c r="DF330" s="151"/>
      <c r="DG330" s="151"/>
      <c r="DH330" s="151"/>
      <c r="DI330" s="151"/>
      <c r="DJ330" s="151"/>
      <c r="DK330" s="151"/>
      <c r="DL330" s="151"/>
      <c r="DM330" s="151"/>
      <c r="DN330" s="151"/>
      <c r="DO330" s="151"/>
      <c r="DP330" s="151"/>
      <c r="DQ330" s="151"/>
      <c r="DR330" s="151"/>
      <c r="DS330" s="151"/>
      <c r="DT330" s="151"/>
      <c r="DU330" s="151"/>
      <c r="DV330" s="151"/>
      <c r="DW330" s="151"/>
      <c r="DX330" s="151"/>
      <c r="DY330" s="151"/>
      <c r="DZ330" s="151"/>
      <c r="EA330" s="151"/>
      <c r="EB330" s="151"/>
      <c r="EC330" s="151"/>
      <c r="ED330" s="151"/>
      <c r="EE330" s="151"/>
      <c r="EF330" s="151"/>
      <c r="EG330" s="151"/>
      <c r="EH330" s="151"/>
      <c r="EI330" s="151"/>
      <c r="EJ330" s="151"/>
      <c r="EK330" s="151"/>
      <c r="EL330" s="151"/>
      <c r="EM330" s="151"/>
      <c r="EN330" s="151"/>
      <c r="EO330" s="151"/>
      <c r="EP330" s="151"/>
      <c r="EQ330" s="151"/>
      <c r="ER330" s="151"/>
      <c r="ES330" s="151"/>
      <c r="ET330" s="151"/>
      <c r="EU330" s="151"/>
      <c r="EV330" s="151"/>
      <c r="EW330" s="151"/>
      <c r="EX330" s="151"/>
      <c r="EY330" s="151"/>
      <c r="EZ330" s="151"/>
      <c r="FA330" s="151"/>
      <c r="FB330" s="151"/>
      <c r="FC330" s="151"/>
      <c r="FD330" s="151"/>
      <c r="FE330" s="151"/>
      <c r="FF330" s="151"/>
      <c r="FG330" s="151"/>
      <c r="FH330" s="151"/>
      <c r="FI330" s="151"/>
      <c r="FJ330" s="151"/>
      <c r="FK330" s="151"/>
      <c r="FL330" s="151"/>
      <c r="FM330" s="151"/>
      <c r="FN330" s="151"/>
      <c r="FO330" s="151"/>
      <c r="FP330" s="151"/>
      <c r="FQ330" s="151"/>
      <c r="FR330" s="151"/>
      <c r="FS330" s="151"/>
      <c r="FT330" s="151"/>
      <c r="FU330" s="151"/>
      <c r="FV330" s="151"/>
      <c r="FW330" s="151"/>
      <c r="FX330" s="151"/>
      <c r="FY330" s="151"/>
      <c r="FZ330" s="151"/>
      <c r="GA330" s="151"/>
      <c r="GB330" s="151"/>
    </row>
    <row r="331" spans="1:184" x14ac:dyDescent="0.2">
      <c r="A331" s="154" t="str">
        <f t="shared" si="5"/>
        <v/>
      </c>
      <c r="AV331" s="151"/>
      <c r="AW331" s="151"/>
      <c r="AX331" s="151"/>
      <c r="AY331" s="151"/>
      <c r="AZ331" s="151"/>
      <c r="BA331" s="151"/>
      <c r="BB331" s="151"/>
      <c r="BC331" s="151"/>
      <c r="BD331" s="151"/>
      <c r="BE331" s="151"/>
      <c r="BF331" s="151"/>
      <c r="BG331" s="151"/>
      <c r="BH331" s="151"/>
      <c r="BI331" s="151"/>
      <c r="BJ331" s="151"/>
      <c r="BK331" s="151"/>
      <c r="BL331" s="151"/>
      <c r="BM331" s="151"/>
      <c r="BN331" s="151"/>
      <c r="BO331" s="151"/>
      <c r="BP331" s="151"/>
      <c r="BQ331" s="151"/>
      <c r="BR331" s="151"/>
      <c r="BS331" s="151"/>
      <c r="BT331" s="151"/>
      <c r="BU331" s="151"/>
      <c r="BV331" s="151"/>
      <c r="BW331" s="151"/>
      <c r="BX331" s="151"/>
      <c r="BY331" s="151"/>
      <c r="BZ331" s="151"/>
      <c r="CA331" s="151"/>
      <c r="CB331" s="151"/>
      <c r="CC331" s="151"/>
      <c r="CD331" s="151"/>
      <c r="CE331" s="151"/>
      <c r="CF331" s="151"/>
      <c r="CG331" s="151"/>
      <c r="CH331" s="151"/>
      <c r="CI331" s="151"/>
      <c r="CJ331" s="151"/>
      <c r="CK331" s="151"/>
      <c r="CL331" s="151"/>
      <c r="CM331" s="151"/>
      <c r="CN331" s="151"/>
      <c r="CO331" s="151"/>
      <c r="CP331" s="151"/>
      <c r="CQ331" s="151"/>
      <c r="CR331" s="151"/>
      <c r="CS331" s="151"/>
      <c r="CT331" s="151"/>
      <c r="CU331" s="151"/>
      <c r="CV331" s="151"/>
      <c r="CW331" s="151"/>
      <c r="CX331" s="151"/>
      <c r="CY331" s="151"/>
      <c r="CZ331" s="151"/>
      <c r="DA331" s="151"/>
      <c r="DB331" s="151"/>
      <c r="DC331" s="151"/>
      <c r="DD331" s="151"/>
      <c r="DE331" s="151"/>
      <c r="DF331" s="151"/>
      <c r="DG331" s="151"/>
      <c r="DH331" s="151"/>
      <c r="DI331" s="151"/>
      <c r="DJ331" s="151"/>
      <c r="DK331" s="151"/>
      <c r="DL331" s="151"/>
      <c r="DM331" s="151"/>
      <c r="DN331" s="151"/>
      <c r="DO331" s="151"/>
      <c r="DP331" s="151"/>
      <c r="DQ331" s="151"/>
      <c r="DR331" s="151"/>
      <c r="DS331" s="151"/>
      <c r="DT331" s="151"/>
      <c r="DU331" s="151"/>
      <c r="DV331" s="151"/>
      <c r="DW331" s="151"/>
      <c r="DX331" s="151"/>
      <c r="DY331" s="151"/>
      <c r="DZ331" s="151"/>
      <c r="EA331" s="151"/>
      <c r="EB331" s="151"/>
      <c r="EC331" s="151"/>
      <c r="ED331" s="151"/>
      <c r="EE331" s="151"/>
      <c r="EF331" s="151"/>
      <c r="EG331" s="151"/>
      <c r="EH331" s="151"/>
      <c r="EI331" s="151"/>
      <c r="EJ331" s="151"/>
      <c r="EK331" s="151"/>
      <c r="EL331" s="151"/>
      <c r="EM331" s="151"/>
      <c r="EN331" s="151"/>
      <c r="EO331" s="151"/>
      <c r="EP331" s="151"/>
      <c r="EQ331" s="151"/>
      <c r="ER331" s="151"/>
      <c r="ES331" s="151"/>
      <c r="ET331" s="151"/>
      <c r="EU331" s="151"/>
      <c r="EV331" s="151"/>
      <c r="EW331" s="151"/>
      <c r="EX331" s="151"/>
      <c r="EY331" s="151"/>
      <c r="EZ331" s="151"/>
      <c r="FA331" s="151"/>
      <c r="FB331" s="151"/>
      <c r="FC331" s="151"/>
      <c r="FD331" s="151"/>
      <c r="FE331" s="151"/>
      <c r="FF331" s="151"/>
      <c r="FG331" s="151"/>
      <c r="FH331" s="151"/>
      <c r="FI331" s="151"/>
      <c r="FJ331" s="151"/>
      <c r="FK331" s="151"/>
      <c r="FL331" s="151"/>
      <c r="FM331" s="151"/>
      <c r="FN331" s="151"/>
      <c r="FO331" s="151"/>
      <c r="FP331" s="151"/>
      <c r="FQ331" s="151"/>
      <c r="FR331" s="151"/>
      <c r="FS331" s="151"/>
      <c r="FT331" s="151"/>
      <c r="FU331" s="151"/>
      <c r="FV331" s="151"/>
      <c r="FW331" s="151"/>
      <c r="FX331" s="151"/>
      <c r="FY331" s="151"/>
      <c r="FZ331" s="151"/>
      <c r="GA331" s="151"/>
      <c r="GB331" s="151"/>
    </row>
    <row r="332" spans="1:184" x14ac:dyDescent="0.2">
      <c r="A332" s="154" t="str">
        <f t="shared" si="5"/>
        <v/>
      </c>
      <c r="AV332" s="151"/>
      <c r="AW332" s="151"/>
      <c r="AX332" s="151"/>
      <c r="AY332" s="151"/>
      <c r="AZ332" s="151"/>
      <c r="BA332" s="151"/>
      <c r="BB332" s="151"/>
      <c r="BC332" s="151"/>
      <c r="BD332" s="151"/>
      <c r="BE332" s="151"/>
      <c r="BF332" s="151"/>
      <c r="BG332" s="151"/>
      <c r="BH332" s="151"/>
      <c r="BI332" s="151"/>
      <c r="BJ332" s="151"/>
      <c r="BK332" s="151"/>
      <c r="BL332" s="151"/>
      <c r="BM332" s="151"/>
      <c r="BN332" s="151"/>
      <c r="BO332" s="151"/>
      <c r="BP332" s="151"/>
      <c r="BQ332" s="151"/>
      <c r="BR332" s="151"/>
      <c r="BS332" s="151"/>
      <c r="BT332" s="151"/>
      <c r="BU332" s="151"/>
      <c r="BV332" s="151"/>
      <c r="BW332" s="151"/>
      <c r="BX332" s="151"/>
      <c r="BY332" s="151"/>
      <c r="BZ332" s="151"/>
      <c r="CA332" s="151"/>
      <c r="CB332" s="151"/>
      <c r="CC332" s="151"/>
      <c r="CD332" s="151"/>
      <c r="CE332" s="151"/>
      <c r="CF332" s="151"/>
      <c r="CG332" s="151"/>
      <c r="CH332" s="151"/>
      <c r="CI332" s="151"/>
      <c r="CJ332" s="151"/>
      <c r="CK332" s="151"/>
      <c r="CL332" s="151"/>
      <c r="CM332" s="151"/>
      <c r="CN332" s="151"/>
      <c r="CO332" s="151"/>
      <c r="CP332" s="151"/>
      <c r="CQ332" s="151"/>
      <c r="CR332" s="151"/>
      <c r="CS332" s="151"/>
      <c r="CT332" s="151"/>
      <c r="CU332" s="151"/>
      <c r="CV332" s="151"/>
      <c r="CW332" s="151"/>
      <c r="CX332" s="151"/>
      <c r="CY332" s="151"/>
      <c r="CZ332" s="151"/>
      <c r="DA332" s="151"/>
      <c r="DB332" s="151"/>
      <c r="DC332" s="151"/>
      <c r="DD332" s="151"/>
      <c r="DE332" s="151"/>
      <c r="DF332" s="151"/>
      <c r="DG332" s="151"/>
      <c r="DH332" s="151"/>
      <c r="DI332" s="151"/>
      <c r="DJ332" s="151"/>
      <c r="DK332" s="151"/>
      <c r="DL332" s="151"/>
      <c r="DM332" s="151"/>
      <c r="DN332" s="151"/>
      <c r="DO332" s="151"/>
      <c r="DP332" s="151"/>
      <c r="DQ332" s="151"/>
      <c r="DR332" s="151"/>
      <c r="DS332" s="151"/>
      <c r="DT332" s="151"/>
      <c r="DU332" s="151"/>
      <c r="DV332" s="151"/>
      <c r="DW332" s="151"/>
      <c r="DX332" s="151"/>
      <c r="DY332" s="151"/>
      <c r="DZ332" s="151"/>
      <c r="EA332" s="151"/>
      <c r="EB332" s="151"/>
      <c r="EC332" s="151"/>
      <c r="ED332" s="151"/>
      <c r="EE332" s="151"/>
      <c r="EF332" s="151"/>
      <c r="EG332" s="151"/>
      <c r="EH332" s="151"/>
      <c r="EI332" s="151"/>
      <c r="EJ332" s="151"/>
      <c r="EK332" s="151"/>
      <c r="EL332" s="151"/>
      <c r="EM332" s="151"/>
      <c r="EN332" s="151"/>
      <c r="EO332" s="151"/>
      <c r="EP332" s="151"/>
      <c r="EQ332" s="151"/>
      <c r="ER332" s="151"/>
      <c r="ES332" s="151"/>
      <c r="ET332" s="151"/>
      <c r="EU332" s="151"/>
      <c r="EV332" s="151"/>
      <c r="EW332" s="151"/>
      <c r="EX332" s="151"/>
      <c r="EY332" s="151"/>
      <c r="EZ332" s="151"/>
      <c r="FA332" s="151"/>
      <c r="FB332" s="151"/>
      <c r="FC332" s="151"/>
      <c r="FD332" s="151"/>
      <c r="FE332" s="151"/>
      <c r="FF332" s="151"/>
      <c r="FG332" s="151"/>
      <c r="FH332" s="151"/>
      <c r="FI332" s="151"/>
      <c r="FJ332" s="151"/>
      <c r="FK332" s="151"/>
      <c r="FL332" s="151"/>
      <c r="FM332" s="151"/>
      <c r="FN332" s="151"/>
      <c r="FO332" s="151"/>
      <c r="FP332" s="151"/>
      <c r="FQ332" s="151"/>
      <c r="FR332" s="151"/>
      <c r="FS332" s="151"/>
      <c r="FT332" s="151"/>
      <c r="FU332" s="151"/>
      <c r="FV332" s="151"/>
      <c r="FW332" s="151"/>
      <c r="FX332" s="151"/>
      <c r="FY332" s="151"/>
      <c r="FZ332" s="151"/>
      <c r="GA332" s="151"/>
      <c r="GB332" s="151"/>
    </row>
    <row r="333" spans="1:184" x14ac:dyDescent="0.2">
      <c r="A333" s="154" t="str">
        <f t="shared" si="5"/>
        <v/>
      </c>
      <c r="AV333" s="151"/>
      <c r="AW333" s="151"/>
      <c r="AX333" s="151"/>
      <c r="AY333" s="151"/>
      <c r="AZ333" s="151"/>
      <c r="BA333" s="151"/>
      <c r="BB333" s="151"/>
      <c r="BC333" s="151"/>
      <c r="BD333" s="151"/>
      <c r="BE333" s="151"/>
      <c r="BF333" s="151"/>
      <c r="BG333" s="151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1"/>
      <c r="BW333" s="151"/>
      <c r="BX333" s="151"/>
      <c r="BY333" s="151"/>
      <c r="BZ333" s="151"/>
      <c r="CA333" s="151"/>
      <c r="CB333" s="151"/>
      <c r="CC333" s="151"/>
      <c r="CD333" s="151"/>
      <c r="CE333" s="151"/>
      <c r="CF333" s="151"/>
      <c r="CG333" s="151"/>
      <c r="CH333" s="151"/>
      <c r="CI333" s="151"/>
      <c r="CJ333" s="151"/>
      <c r="CK333" s="151"/>
      <c r="CL333" s="151"/>
      <c r="CM333" s="151"/>
      <c r="CN333" s="151"/>
      <c r="CO333" s="151"/>
      <c r="CP333" s="151"/>
      <c r="CQ333" s="151"/>
      <c r="CR333" s="151"/>
      <c r="CS333" s="151"/>
      <c r="CT333" s="151"/>
      <c r="CU333" s="151"/>
      <c r="CV333" s="151"/>
      <c r="CW333" s="151"/>
      <c r="CX333" s="151"/>
      <c r="CY333" s="151"/>
      <c r="CZ333" s="151"/>
      <c r="DA333" s="151"/>
      <c r="DB333" s="151"/>
      <c r="DC333" s="151"/>
      <c r="DD333" s="151"/>
      <c r="DE333" s="151"/>
      <c r="DF333" s="151"/>
      <c r="DG333" s="151"/>
      <c r="DH333" s="151"/>
      <c r="DI333" s="151"/>
      <c r="DJ333" s="151"/>
      <c r="DK333" s="151"/>
      <c r="DL333" s="151"/>
      <c r="DM333" s="151"/>
      <c r="DN333" s="151"/>
      <c r="DO333" s="151"/>
      <c r="DP333" s="151"/>
      <c r="DQ333" s="151"/>
      <c r="DR333" s="151"/>
      <c r="DS333" s="151"/>
      <c r="DT333" s="151"/>
      <c r="DU333" s="151"/>
      <c r="DV333" s="151"/>
      <c r="DW333" s="151"/>
      <c r="DX333" s="151"/>
      <c r="DY333" s="151"/>
      <c r="DZ333" s="151"/>
      <c r="EA333" s="151"/>
      <c r="EB333" s="151"/>
      <c r="EC333" s="151"/>
      <c r="ED333" s="151"/>
      <c r="EE333" s="151"/>
      <c r="EF333" s="151"/>
      <c r="EG333" s="151"/>
      <c r="EH333" s="151"/>
      <c r="EI333" s="151"/>
      <c r="EJ333" s="151"/>
      <c r="EK333" s="151"/>
      <c r="EL333" s="151"/>
      <c r="EM333" s="151"/>
      <c r="EN333" s="151"/>
      <c r="EO333" s="151"/>
      <c r="EP333" s="151"/>
      <c r="EQ333" s="151"/>
      <c r="ER333" s="151"/>
      <c r="ES333" s="151"/>
      <c r="ET333" s="151"/>
      <c r="EU333" s="151"/>
      <c r="EV333" s="151"/>
      <c r="EW333" s="151"/>
      <c r="EX333" s="151"/>
      <c r="EY333" s="151"/>
      <c r="EZ333" s="151"/>
      <c r="FA333" s="151"/>
      <c r="FB333" s="151"/>
      <c r="FC333" s="151"/>
      <c r="FD333" s="151"/>
      <c r="FE333" s="151"/>
      <c r="FF333" s="151"/>
      <c r="FG333" s="151"/>
      <c r="FH333" s="151"/>
      <c r="FI333" s="151"/>
      <c r="FJ333" s="151"/>
      <c r="FK333" s="151"/>
      <c r="FL333" s="151"/>
      <c r="FM333" s="151"/>
      <c r="FN333" s="151"/>
      <c r="FO333" s="151"/>
      <c r="FP333" s="151"/>
      <c r="FQ333" s="151"/>
      <c r="FR333" s="151"/>
      <c r="FS333" s="151"/>
      <c r="FT333" s="151"/>
      <c r="FU333" s="151"/>
      <c r="FV333" s="151"/>
      <c r="FW333" s="151"/>
      <c r="FX333" s="151"/>
      <c r="FY333" s="151"/>
      <c r="FZ333" s="151"/>
      <c r="GA333" s="151"/>
      <c r="GB333" s="151"/>
    </row>
    <row r="334" spans="1:184" x14ac:dyDescent="0.2">
      <c r="A334" s="154" t="str">
        <f t="shared" si="5"/>
        <v/>
      </c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  <c r="BI334" s="151"/>
      <c r="BJ334" s="151"/>
      <c r="BK334" s="151"/>
      <c r="BL334" s="151"/>
      <c r="BM334" s="151"/>
      <c r="BN334" s="151"/>
      <c r="BO334" s="151"/>
      <c r="BP334" s="151"/>
      <c r="BQ334" s="151"/>
      <c r="BR334" s="151"/>
      <c r="BS334" s="151"/>
      <c r="BT334" s="151"/>
      <c r="BU334" s="151"/>
      <c r="BV334" s="151"/>
      <c r="BW334" s="151"/>
      <c r="BX334" s="151"/>
      <c r="BY334" s="151"/>
      <c r="BZ334" s="151"/>
      <c r="CA334" s="151"/>
      <c r="CB334" s="151"/>
      <c r="CC334" s="151"/>
      <c r="CD334" s="151"/>
      <c r="CE334" s="151"/>
      <c r="CF334" s="151"/>
      <c r="CG334" s="151"/>
      <c r="CH334" s="151"/>
      <c r="CI334" s="151"/>
      <c r="CJ334" s="151"/>
      <c r="CK334" s="151"/>
      <c r="CL334" s="151"/>
      <c r="CM334" s="151"/>
      <c r="CN334" s="151"/>
      <c r="CO334" s="151"/>
      <c r="CP334" s="151"/>
      <c r="CQ334" s="151"/>
      <c r="CR334" s="151"/>
      <c r="CS334" s="151"/>
      <c r="CT334" s="151"/>
      <c r="CU334" s="151"/>
      <c r="CV334" s="151"/>
      <c r="CW334" s="151"/>
      <c r="CX334" s="151"/>
      <c r="CY334" s="151"/>
      <c r="CZ334" s="151"/>
      <c r="DA334" s="151"/>
      <c r="DB334" s="151"/>
      <c r="DC334" s="151"/>
      <c r="DD334" s="151"/>
      <c r="DE334" s="151"/>
      <c r="DF334" s="151"/>
      <c r="DG334" s="151"/>
      <c r="DH334" s="151"/>
      <c r="DI334" s="151"/>
      <c r="DJ334" s="151"/>
      <c r="DK334" s="151"/>
      <c r="DL334" s="151"/>
      <c r="DM334" s="151"/>
      <c r="DN334" s="151"/>
      <c r="DO334" s="151"/>
      <c r="DP334" s="151"/>
      <c r="DQ334" s="151"/>
      <c r="DR334" s="151"/>
      <c r="DS334" s="151"/>
      <c r="DT334" s="151"/>
      <c r="DU334" s="151"/>
      <c r="DV334" s="151"/>
      <c r="DW334" s="151"/>
      <c r="DX334" s="151"/>
      <c r="DY334" s="151"/>
      <c r="DZ334" s="151"/>
      <c r="EA334" s="151"/>
      <c r="EB334" s="151"/>
      <c r="EC334" s="151"/>
      <c r="ED334" s="151"/>
      <c r="EE334" s="151"/>
      <c r="EF334" s="151"/>
      <c r="EG334" s="151"/>
      <c r="EH334" s="151"/>
      <c r="EI334" s="151"/>
      <c r="EJ334" s="151"/>
      <c r="EK334" s="151"/>
      <c r="EL334" s="151"/>
      <c r="EM334" s="151"/>
      <c r="EN334" s="151"/>
      <c r="EO334" s="151"/>
      <c r="EP334" s="151"/>
      <c r="EQ334" s="151"/>
      <c r="ER334" s="151"/>
      <c r="ES334" s="151"/>
      <c r="ET334" s="151"/>
      <c r="EU334" s="151"/>
      <c r="EV334" s="151"/>
      <c r="EW334" s="151"/>
      <c r="EX334" s="151"/>
      <c r="EY334" s="151"/>
      <c r="EZ334" s="151"/>
      <c r="FA334" s="151"/>
      <c r="FB334" s="151"/>
      <c r="FC334" s="151"/>
      <c r="FD334" s="151"/>
      <c r="FE334" s="151"/>
      <c r="FF334" s="151"/>
      <c r="FG334" s="151"/>
      <c r="FH334" s="151"/>
      <c r="FI334" s="151"/>
      <c r="FJ334" s="151"/>
      <c r="FK334" s="151"/>
      <c r="FL334" s="151"/>
      <c r="FM334" s="151"/>
      <c r="FN334" s="151"/>
      <c r="FO334" s="151"/>
      <c r="FP334" s="151"/>
      <c r="FQ334" s="151"/>
      <c r="FR334" s="151"/>
      <c r="FS334" s="151"/>
      <c r="FT334" s="151"/>
      <c r="FU334" s="151"/>
      <c r="FV334" s="151"/>
      <c r="FW334" s="151"/>
      <c r="FX334" s="151"/>
      <c r="FY334" s="151"/>
      <c r="FZ334" s="151"/>
      <c r="GA334" s="151"/>
      <c r="GB334" s="151"/>
    </row>
    <row r="335" spans="1:184" x14ac:dyDescent="0.2">
      <c r="A335" s="154" t="str">
        <f t="shared" ref="A335:A398" si="6">IFERROR(LEFT(B335,4),"")</f>
        <v/>
      </c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/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1"/>
      <c r="BW335" s="151"/>
      <c r="BX335" s="151"/>
      <c r="BY335" s="151"/>
      <c r="BZ335" s="151"/>
      <c r="CA335" s="151"/>
      <c r="CB335" s="151"/>
      <c r="CC335" s="151"/>
      <c r="CD335" s="151"/>
      <c r="CE335" s="151"/>
      <c r="CF335" s="151"/>
      <c r="CG335" s="151"/>
      <c r="CH335" s="151"/>
      <c r="CI335" s="151"/>
      <c r="CJ335" s="151"/>
      <c r="CK335" s="151"/>
      <c r="CL335" s="151"/>
      <c r="CM335" s="151"/>
      <c r="CN335" s="151"/>
      <c r="CO335" s="151"/>
      <c r="CP335" s="151"/>
      <c r="CQ335" s="151"/>
      <c r="CR335" s="151"/>
      <c r="CS335" s="151"/>
      <c r="CT335" s="151"/>
      <c r="CU335" s="151"/>
      <c r="CV335" s="151"/>
      <c r="CW335" s="151"/>
      <c r="CX335" s="151"/>
      <c r="CY335" s="151"/>
      <c r="CZ335" s="151"/>
      <c r="DA335" s="151"/>
      <c r="DB335" s="151"/>
      <c r="DC335" s="151"/>
      <c r="DD335" s="151"/>
      <c r="DE335" s="151"/>
      <c r="DF335" s="151"/>
      <c r="DG335" s="151"/>
      <c r="DH335" s="151"/>
      <c r="DI335" s="151"/>
      <c r="DJ335" s="151"/>
      <c r="DK335" s="151"/>
      <c r="DL335" s="151"/>
      <c r="DM335" s="151"/>
      <c r="DN335" s="151"/>
      <c r="DO335" s="151"/>
      <c r="DP335" s="151"/>
      <c r="DQ335" s="151"/>
      <c r="DR335" s="151"/>
      <c r="DS335" s="151"/>
      <c r="DT335" s="151"/>
      <c r="DU335" s="151"/>
      <c r="DV335" s="151"/>
      <c r="DW335" s="151"/>
      <c r="DX335" s="151"/>
      <c r="DY335" s="151"/>
      <c r="DZ335" s="151"/>
      <c r="EA335" s="151"/>
      <c r="EB335" s="151"/>
      <c r="EC335" s="151"/>
      <c r="ED335" s="151"/>
      <c r="EE335" s="151"/>
      <c r="EF335" s="151"/>
      <c r="EG335" s="151"/>
      <c r="EH335" s="151"/>
      <c r="EI335" s="151"/>
      <c r="EJ335" s="151"/>
      <c r="EK335" s="151"/>
      <c r="EL335" s="151"/>
      <c r="EM335" s="151"/>
      <c r="EN335" s="151"/>
      <c r="EO335" s="151"/>
      <c r="EP335" s="151"/>
      <c r="EQ335" s="151"/>
      <c r="ER335" s="151"/>
      <c r="ES335" s="151"/>
      <c r="ET335" s="151"/>
      <c r="EU335" s="151"/>
      <c r="EV335" s="151"/>
      <c r="EW335" s="151"/>
      <c r="EX335" s="151"/>
      <c r="EY335" s="151"/>
      <c r="EZ335" s="151"/>
      <c r="FA335" s="151"/>
      <c r="FB335" s="151"/>
      <c r="FC335" s="151"/>
      <c r="FD335" s="151"/>
      <c r="FE335" s="151"/>
      <c r="FF335" s="151"/>
      <c r="FG335" s="151"/>
      <c r="FH335" s="151"/>
      <c r="FI335" s="151"/>
      <c r="FJ335" s="151"/>
      <c r="FK335" s="151"/>
      <c r="FL335" s="151"/>
      <c r="FM335" s="151"/>
      <c r="FN335" s="151"/>
      <c r="FO335" s="151"/>
      <c r="FP335" s="151"/>
      <c r="FQ335" s="151"/>
      <c r="FR335" s="151"/>
      <c r="FS335" s="151"/>
      <c r="FT335" s="151"/>
      <c r="FU335" s="151"/>
      <c r="FV335" s="151"/>
      <c r="FW335" s="151"/>
      <c r="FX335" s="151"/>
      <c r="FY335" s="151"/>
      <c r="FZ335" s="151"/>
      <c r="GA335" s="151"/>
      <c r="GB335" s="151"/>
    </row>
    <row r="336" spans="1:184" x14ac:dyDescent="0.2">
      <c r="A336" s="154" t="str">
        <f t="shared" si="6"/>
        <v/>
      </c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/>
      <c r="BJ336" s="151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1"/>
      <c r="BW336" s="151"/>
      <c r="BX336" s="151"/>
      <c r="BY336" s="151"/>
      <c r="BZ336" s="151"/>
      <c r="CA336" s="151"/>
      <c r="CB336" s="151"/>
      <c r="CC336" s="151"/>
      <c r="CD336" s="151"/>
      <c r="CE336" s="151"/>
      <c r="CF336" s="151"/>
      <c r="CG336" s="151"/>
      <c r="CH336" s="151"/>
      <c r="CI336" s="151"/>
      <c r="CJ336" s="151"/>
      <c r="CK336" s="151"/>
      <c r="CL336" s="151"/>
      <c r="CM336" s="151"/>
      <c r="CN336" s="151"/>
      <c r="CO336" s="151"/>
      <c r="CP336" s="151"/>
      <c r="CQ336" s="151"/>
      <c r="CR336" s="151"/>
      <c r="CS336" s="151"/>
      <c r="CT336" s="151"/>
      <c r="CU336" s="151"/>
      <c r="CV336" s="151"/>
      <c r="CW336" s="151"/>
      <c r="CX336" s="151"/>
      <c r="CY336" s="151"/>
      <c r="CZ336" s="151"/>
      <c r="DA336" s="151"/>
      <c r="DB336" s="151"/>
      <c r="DC336" s="151"/>
      <c r="DD336" s="151"/>
      <c r="DE336" s="151"/>
      <c r="DF336" s="151"/>
      <c r="DG336" s="151"/>
      <c r="DH336" s="151"/>
      <c r="DI336" s="151"/>
      <c r="DJ336" s="151"/>
      <c r="DK336" s="151"/>
      <c r="DL336" s="151"/>
      <c r="DM336" s="151"/>
      <c r="DN336" s="151"/>
      <c r="DO336" s="151"/>
      <c r="DP336" s="151"/>
      <c r="DQ336" s="151"/>
      <c r="DR336" s="151"/>
      <c r="DS336" s="151"/>
      <c r="DT336" s="151"/>
      <c r="DU336" s="151"/>
      <c r="DV336" s="151"/>
      <c r="DW336" s="151"/>
      <c r="DX336" s="151"/>
      <c r="DY336" s="151"/>
      <c r="DZ336" s="151"/>
      <c r="EA336" s="151"/>
      <c r="EB336" s="151"/>
      <c r="EC336" s="151"/>
      <c r="ED336" s="151"/>
      <c r="EE336" s="151"/>
      <c r="EF336" s="151"/>
      <c r="EG336" s="151"/>
      <c r="EH336" s="151"/>
      <c r="EI336" s="151"/>
      <c r="EJ336" s="151"/>
      <c r="EK336" s="151"/>
      <c r="EL336" s="151"/>
      <c r="EM336" s="151"/>
      <c r="EN336" s="151"/>
      <c r="EO336" s="151"/>
      <c r="EP336" s="151"/>
      <c r="EQ336" s="151"/>
      <c r="ER336" s="151"/>
      <c r="ES336" s="151"/>
      <c r="ET336" s="151"/>
      <c r="EU336" s="151"/>
      <c r="EV336" s="151"/>
      <c r="EW336" s="151"/>
      <c r="EX336" s="151"/>
      <c r="EY336" s="151"/>
      <c r="EZ336" s="151"/>
      <c r="FA336" s="151"/>
      <c r="FB336" s="151"/>
      <c r="FC336" s="151"/>
      <c r="FD336" s="151"/>
      <c r="FE336" s="151"/>
      <c r="FF336" s="151"/>
      <c r="FG336" s="151"/>
      <c r="FH336" s="151"/>
      <c r="FI336" s="151"/>
      <c r="FJ336" s="151"/>
      <c r="FK336" s="151"/>
      <c r="FL336" s="151"/>
      <c r="FM336" s="151"/>
      <c r="FN336" s="151"/>
      <c r="FO336" s="151"/>
      <c r="FP336" s="151"/>
      <c r="FQ336" s="151"/>
      <c r="FR336" s="151"/>
      <c r="FS336" s="151"/>
      <c r="FT336" s="151"/>
      <c r="FU336" s="151"/>
      <c r="FV336" s="151"/>
      <c r="FW336" s="151"/>
      <c r="FX336" s="151"/>
      <c r="FY336" s="151"/>
      <c r="FZ336" s="151"/>
      <c r="GA336" s="151"/>
      <c r="GB336" s="151"/>
    </row>
    <row r="337" spans="1:184" x14ac:dyDescent="0.2">
      <c r="A337" s="154" t="str">
        <f t="shared" si="6"/>
        <v/>
      </c>
      <c r="AV337" s="151"/>
      <c r="AW337" s="151"/>
      <c r="AX337" s="151"/>
      <c r="AY337" s="151"/>
      <c r="AZ337" s="151"/>
      <c r="BA337" s="151"/>
      <c r="BB337" s="151"/>
      <c r="BC337" s="151"/>
      <c r="BD337" s="151"/>
      <c r="BE337" s="151"/>
      <c r="BF337" s="151"/>
      <c r="BG337" s="151"/>
      <c r="BH337" s="151"/>
      <c r="BI337" s="151"/>
      <c r="BJ337" s="151"/>
      <c r="BK337" s="151"/>
      <c r="BL337" s="151"/>
      <c r="BM337" s="151"/>
      <c r="BN337" s="151"/>
      <c r="BO337" s="151"/>
      <c r="BP337" s="151"/>
      <c r="BQ337" s="151"/>
      <c r="BR337" s="151"/>
      <c r="BS337" s="151"/>
      <c r="BT337" s="151"/>
      <c r="BU337" s="151"/>
      <c r="BV337" s="151"/>
      <c r="BW337" s="151"/>
      <c r="BX337" s="151"/>
      <c r="BY337" s="151"/>
      <c r="BZ337" s="151"/>
      <c r="CA337" s="151"/>
      <c r="CB337" s="151"/>
      <c r="CC337" s="151"/>
      <c r="CD337" s="151"/>
      <c r="CE337" s="151"/>
      <c r="CF337" s="151"/>
      <c r="CG337" s="151"/>
      <c r="CH337" s="151"/>
      <c r="CI337" s="151"/>
      <c r="CJ337" s="151"/>
      <c r="CK337" s="151"/>
      <c r="CL337" s="151"/>
      <c r="CM337" s="151"/>
      <c r="CN337" s="151"/>
      <c r="CO337" s="151"/>
      <c r="CP337" s="151"/>
      <c r="CQ337" s="151"/>
      <c r="CR337" s="151"/>
      <c r="CS337" s="151"/>
      <c r="CT337" s="151"/>
      <c r="CU337" s="151"/>
      <c r="CV337" s="151"/>
      <c r="CW337" s="151"/>
      <c r="CX337" s="151"/>
      <c r="CY337" s="151"/>
      <c r="CZ337" s="151"/>
      <c r="DA337" s="151"/>
      <c r="DB337" s="151"/>
      <c r="DC337" s="151"/>
      <c r="DD337" s="151"/>
      <c r="DE337" s="151"/>
      <c r="DF337" s="151"/>
      <c r="DG337" s="151"/>
      <c r="DH337" s="151"/>
      <c r="DI337" s="151"/>
      <c r="DJ337" s="151"/>
      <c r="DK337" s="151"/>
      <c r="DL337" s="151"/>
      <c r="DM337" s="151"/>
      <c r="DN337" s="151"/>
      <c r="DO337" s="151"/>
      <c r="DP337" s="151"/>
      <c r="DQ337" s="151"/>
      <c r="DR337" s="151"/>
      <c r="DS337" s="151"/>
      <c r="DT337" s="151"/>
      <c r="DU337" s="151"/>
      <c r="DV337" s="151"/>
      <c r="DW337" s="151"/>
      <c r="DX337" s="151"/>
      <c r="DY337" s="151"/>
      <c r="DZ337" s="151"/>
      <c r="EA337" s="151"/>
      <c r="EB337" s="151"/>
      <c r="EC337" s="151"/>
      <c r="ED337" s="151"/>
      <c r="EE337" s="151"/>
      <c r="EF337" s="151"/>
      <c r="EG337" s="151"/>
      <c r="EH337" s="151"/>
      <c r="EI337" s="151"/>
      <c r="EJ337" s="151"/>
      <c r="EK337" s="151"/>
      <c r="EL337" s="151"/>
      <c r="EM337" s="151"/>
      <c r="EN337" s="151"/>
      <c r="EO337" s="151"/>
      <c r="EP337" s="151"/>
      <c r="EQ337" s="151"/>
      <c r="ER337" s="151"/>
      <c r="ES337" s="151"/>
      <c r="ET337" s="151"/>
      <c r="EU337" s="151"/>
      <c r="EV337" s="151"/>
      <c r="EW337" s="151"/>
      <c r="EX337" s="151"/>
      <c r="EY337" s="151"/>
      <c r="EZ337" s="151"/>
      <c r="FA337" s="151"/>
      <c r="FB337" s="151"/>
      <c r="FC337" s="151"/>
      <c r="FD337" s="151"/>
      <c r="FE337" s="151"/>
      <c r="FF337" s="151"/>
      <c r="FG337" s="151"/>
      <c r="FH337" s="151"/>
      <c r="FI337" s="151"/>
      <c r="FJ337" s="151"/>
      <c r="FK337" s="151"/>
      <c r="FL337" s="151"/>
      <c r="FM337" s="151"/>
      <c r="FN337" s="151"/>
      <c r="FO337" s="151"/>
      <c r="FP337" s="151"/>
      <c r="FQ337" s="151"/>
      <c r="FR337" s="151"/>
      <c r="FS337" s="151"/>
      <c r="FT337" s="151"/>
      <c r="FU337" s="151"/>
      <c r="FV337" s="151"/>
      <c r="FW337" s="151"/>
      <c r="FX337" s="151"/>
      <c r="FY337" s="151"/>
      <c r="FZ337" s="151"/>
      <c r="GA337" s="151"/>
      <c r="GB337" s="151"/>
    </row>
    <row r="338" spans="1:184" x14ac:dyDescent="0.2">
      <c r="A338" s="154" t="str">
        <f t="shared" si="6"/>
        <v/>
      </c>
      <c r="AV338" s="151"/>
      <c r="AW338" s="151"/>
      <c r="AX338" s="151"/>
      <c r="AY338" s="151"/>
      <c r="AZ338" s="151"/>
      <c r="BA338" s="151"/>
      <c r="BB338" s="151"/>
      <c r="BC338" s="151"/>
      <c r="BD338" s="151"/>
      <c r="BE338" s="151"/>
      <c r="BF338" s="151"/>
      <c r="BG338" s="151"/>
      <c r="BH338" s="151"/>
      <c r="BI338" s="151"/>
      <c r="BJ338" s="151"/>
      <c r="BK338" s="151"/>
      <c r="BL338" s="151"/>
      <c r="BM338" s="151"/>
      <c r="BN338" s="151"/>
      <c r="BO338" s="151"/>
      <c r="BP338" s="151"/>
      <c r="BQ338" s="151"/>
      <c r="BR338" s="151"/>
      <c r="BS338" s="151"/>
      <c r="BT338" s="151"/>
      <c r="BU338" s="151"/>
      <c r="BV338" s="151"/>
      <c r="BW338" s="151"/>
      <c r="BX338" s="151"/>
      <c r="BY338" s="151"/>
      <c r="BZ338" s="151"/>
      <c r="CA338" s="151"/>
      <c r="CB338" s="151"/>
      <c r="CC338" s="151"/>
      <c r="CD338" s="151"/>
      <c r="CE338" s="151"/>
      <c r="CF338" s="151"/>
      <c r="CG338" s="151"/>
      <c r="CH338" s="151"/>
      <c r="CI338" s="151"/>
      <c r="CJ338" s="151"/>
      <c r="CK338" s="151"/>
      <c r="CL338" s="151"/>
      <c r="CM338" s="151"/>
      <c r="CN338" s="151"/>
      <c r="CO338" s="151"/>
      <c r="CP338" s="151"/>
      <c r="CQ338" s="151"/>
      <c r="CR338" s="151"/>
      <c r="CS338" s="151"/>
      <c r="CT338" s="151"/>
      <c r="CU338" s="151"/>
      <c r="CV338" s="151"/>
      <c r="CW338" s="151"/>
      <c r="CX338" s="151"/>
      <c r="CY338" s="151"/>
      <c r="CZ338" s="151"/>
      <c r="DA338" s="151"/>
      <c r="DB338" s="151"/>
      <c r="DC338" s="151"/>
      <c r="DD338" s="151"/>
      <c r="DE338" s="151"/>
      <c r="DF338" s="151"/>
      <c r="DG338" s="151"/>
      <c r="DH338" s="151"/>
      <c r="DI338" s="151"/>
      <c r="DJ338" s="151"/>
      <c r="DK338" s="151"/>
      <c r="DL338" s="151"/>
      <c r="DM338" s="151"/>
      <c r="DN338" s="151"/>
      <c r="DO338" s="151"/>
      <c r="DP338" s="151"/>
      <c r="DQ338" s="151"/>
      <c r="DR338" s="151"/>
      <c r="DS338" s="151"/>
      <c r="DT338" s="151"/>
      <c r="DU338" s="151"/>
      <c r="DV338" s="151"/>
      <c r="DW338" s="151"/>
      <c r="DX338" s="151"/>
      <c r="DY338" s="151"/>
      <c r="DZ338" s="151"/>
      <c r="EA338" s="151"/>
      <c r="EB338" s="151"/>
      <c r="EC338" s="151"/>
      <c r="ED338" s="151"/>
      <c r="EE338" s="151"/>
      <c r="EF338" s="151"/>
      <c r="EG338" s="151"/>
      <c r="EH338" s="151"/>
      <c r="EI338" s="151"/>
      <c r="EJ338" s="151"/>
      <c r="EK338" s="151"/>
      <c r="EL338" s="151"/>
      <c r="EM338" s="151"/>
      <c r="EN338" s="151"/>
      <c r="EO338" s="151"/>
      <c r="EP338" s="151"/>
      <c r="EQ338" s="151"/>
      <c r="ER338" s="151"/>
      <c r="ES338" s="151"/>
      <c r="ET338" s="151"/>
      <c r="EU338" s="151"/>
      <c r="EV338" s="151"/>
      <c r="EW338" s="151"/>
      <c r="EX338" s="151"/>
      <c r="EY338" s="151"/>
      <c r="EZ338" s="151"/>
      <c r="FA338" s="151"/>
      <c r="FB338" s="151"/>
      <c r="FC338" s="151"/>
      <c r="FD338" s="151"/>
      <c r="FE338" s="151"/>
      <c r="FF338" s="151"/>
      <c r="FG338" s="151"/>
      <c r="FH338" s="151"/>
      <c r="FI338" s="151"/>
      <c r="FJ338" s="151"/>
      <c r="FK338" s="151"/>
      <c r="FL338" s="151"/>
      <c r="FM338" s="151"/>
      <c r="FN338" s="151"/>
      <c r="FO338" s="151"/>
      <c r="FP338" s="151"/>
      <c r="FQ338" s="151"/>
      <c r="FR338" s="151"/>
      <c r="FS338" s="151"/>
      <c r="FT338" s="151"/>
      <c r="FU338" s="151"/>
      <c r="FV338" s="151"/>
      <c r="FW338" s="151"/>
      <c r="FX338" s="151"/>
      <c r="FY338" s="151"/>
      <c r="FZ338" s="151"/>
      <c r="GA338" s="151"/>
      <c r="GB338" s="151"/>
    </row>
    <row r="339" spans="1:184" x14ac:dyDescent="0.2">
      <c r="A339" s="154" t="str">
        <f t="shared" si="6"/>
        <v/>
      </c>
      <c r="AV339" s="151"/>
      <c r="AW339" s="151"/>
      <c r="AX339" s="151"/>
      <c r="AY339" s="151"/>
      <c r="AZ339" s="151"/>
      <c r="BA339" s="151"/>
      <c r="BB339" s="151"/>
      <c r="BC339" s="151"/>
      <c r="BD339" s="151"/>
      <c r="BE339" s="151"/>
      <c r="BF339" s="151"/>
      <c r="BG339" s="151"/>
      <c r="BH339" s="151"/>
      <c r="BI339" s="151"/>
      <c r="BJ339" s="151"/>
      <c r="BK339" s="151"/>
      <c r="BL339" s="151"/>
      <c r="BM339" s="151"/>
      <c r="BN339" s="151"/>
      <c r="BO339" s="151"/>
      <c r="BP339" s="151"/>
      <c r="BQ339" s="151"/>
      <c r="BR339" s="151"/>
      <c r="BS339" s="151"/>
      <c r="BT339" s="151"/>
      <c r="BU339" s="151"/>
      <c r="BV339" s="151"/>
      <c r="BW339" s="151"/>
      <c r="BX339" s="151"/>
      <c r="BY339" s="151"/>
      <c r="BZ339" s="151"/>
      <c r="CA339" s="151"/>
      <c r="CB339" s="151"/>
      <c r="CC339" s="151"/>
      <c r="CD339" s="151"/>
      <c r="CE339" s="151"/>
      <c r="CF339" s="151"/>
      <c r="CG339" s="151"/>
      <c r="CH339" s="151"/>
      <c r="CI339" s="151"/>
      <c r="CJ339" s="151"/>
      <c r="CK339" s="151"/>
      <c r="CL339" s="151"/>
      <c r="CM339" s="151"/>
      <c r="CN339" s="151"/>
      <c r="CO339" s="151"/>
      <c r="CP339" s="151"/>
      <c r="CQ339" s="151"/>
      <c r="CR339" s="151"/>
      <c r="CS339" s="151"/>
      <c r="CT339" s="151"/>
      <c r="CU339" s="151"/>
      <c r="CV339" s="151"/>
      <c r="CW339" s="151"/>
      <c r="CX339" s="151"/>
      <c r="CY339" s="151"/>
      <c r="CZ339" s="151"/>
      <c r="DA339" s="151"/>
      <c r="DB339" s="151"/>
      <c r="DC339" s="151"/>
      <c r="DD339" s="151"/>
      <c r="DE339" s="151"/>
      <c r="DF339" s="151"/>
      <c r="DG339" s="151"/>
      <c r="DH339" s="151"/>
      <c r="DI339" s="151"/>
      <c r="DJ339" s="151"/>
      <c r="DK339" s="151"/>
      <c r="DL339" s="151"/>
      <c r="DM339" s="151"/>
      <c r="DN339" s="151"/>
      <c r="DO339" s="151"/>
      <c r="DP339" s="151"/>
      <c r="DQ339" s="151"/>
      <c r="DR339" s="151"/>
      <c r="DS339" s="151"/>
      <c r="DT339" s="151"/>
      <c r="DU339" s="151"/>
      <c r="DV339" s="151"/>
      <c r="DW339" s="151"/>
      <c r="DX339" s="151"/>
      <c r="DY339" s="151"/>
      <c r="DZ339" s="151"/>
      <c r="EA339" s="151"/>
      <c r="EB339" s="151"/>
      <c r="EC339" s="151"/>
      <c r="ED339" s="151"/>
      <c r="EE339" s="151"/>
      <c r="EF339" s="151"/>
      <c r="EG339" s="151"/>
      <c r="EH339" s="151"/>
      <c r="EI339" s="151"/>
      <c r="EJ339" s="151"/>
      <c r="EK339" s="151"/>
      <c r="EL339" s="151"/>
      <c r="EM339" s="151"/>
      <c r="EN339" s="151"/>
      <c r="EO339" s="151"/>
      <c r="EP339" s="151"/>
      <c r="EQ339" s="151"/>
      <c r="ER339" s="151"/>
      <c r="ES339" s="151"/>
      <c r="ET339" s="151"/>
      <c r="EU339" s="151"/>
      <c r="EV339" s="151"/>
      <c r="EW339" s="151"/>
      <c r="EX339" s="151"/>
      <c r="EY339" s="151"/>
      <c r="EZ339" s="151"/>
      <c r="FA339" s="151"/>
      <c r="FB339" s="151"/>
      <c r="FC339" s="151"/>
      <c r="FD339" s="151"/>
      <c r="FE339" s="151"/>
      <c r="FF339" s="151"/>
      <c r="FG339" s="151"/>
      <c r="FH339" s="151"/>
      <c r="FI339" s="151"/>
      <c r="FJ339" s="151"/>
      <c r="FK339" s="151"/>
      <c r="FL339" s="151"/>
      <c r="FM339" s="151"/>
      <c r="FN339" s="151"/>
      <c r="FO339" s="151"/>
      <c r="FP339" s="151"/>
      <c r="FQ339" s="151"/>
      <c r="FR339" s="151"/>
      <c r="FS339" s="151"/>
      <c r="FT339" s="151"/>
      <c r="FU339" s="151"/>
      <c r="FV339" s="151"/>
      <c r="FW339" s="151"/>
      <c r="FX339" s="151"/>
      <c r="FY339" s="151"/>
      <c r="FZ339" s="151"/>
      <c r="GA339" s="151"/>
      <c r="GB339" s="151"/>
    </row>
    <row r="340" spans="1:184" x14ac:dyDescent="0.2">
      <c r="A340" s="154" t="str">
        <f t="shared" si="6"/>
        <v/>
      </c>
      <c r="AV340" s="151"/>
      <c r="AW340" s="151"/>
      <c r="AX340" s="151"/>
      <c r="AY340" s="151"/>
      <c r="AZ340" s="151"/>
      <c r="BA340" s="151"/>
      <c r="BB340" s="151"/>
      <c r="BC340" s="151"/>
      <c r="BD340" s="151"/>
      <c r="BE340" s="151"/>
      <c r="BF340" s="151"/>
      <c r="BG340" s="151"/>
      <c r="BH340" s="151"/>
      <c r="BI340" s="151"/>
      <c r="BJ340" s="151"/>
      <c r="BK340" s="151"/>
      <c r="BL340" s="151"/>
      <c r="BM340" s="151"/>
      <c r="BN340" s="151"/>
      <c r="BO340" s="151"/>
      <c r="BP340" s="151"/>
      <c r="BQ340" s="151"/>
      <c r="BR340" s="151"/>
      <c r="BS340" s="151"/>
      <c r="BT340" s="151"/>
      <c r="BU340" s="151"/>
      <c r="BV340" s="151"/>
      <c r="BW340" s="151"/>
      <c r="BX340" s="151"/>
      <c r="BY340" s="151"/>
      <c r="BZ340" s="151"/>
      <c r="CA340" s="151"/>
      <c r="CB340" s="151"/>
      <c r="CC340" s="151"/>
      <c r="CD340" s="151"/>
      <c r="CE340" s="151"/>
      <c r="CF340" s="151"/>
      <c r="CG340" s="151"/>
      <c r="CH340" s="151"/>
      <c r="CI340" s="151"/>
      <c r="CJ340" s="151"/>
      <c r="CK340" s="151"/>
      <c r="CL340" s="151"/>
      <c r="CM340" s="151"/>
      <c r="CN340" s="151"/>
      <c r="CO340" s="151"/>
      <c r="CP340" s="151"/>
      <c r="CQ340" s="151"/>
      <c r="CR340" s="151"/>
      <c r="CS340" s="151"/>
      <c r="CT340" s="151"/>
      <c r="CU340" s="151"/>
      <c r="CV340" s="151"/>
      <c r="CW340" s="151"/>
      <c r="CX340" s="151"/>
      <c r="CY340" s="151"/>
      <c r="CZ340" s="151"/>
      <c r="DA340" s="151"/>
      <c r="DB340" s="151"/>
      <c r="DC340" s="151"/>
      <c r="DD340" s="151"/>
      <c r="DE340" s="151"/>
      <c r="DF340" s="151"/>
      <c r="DG340" s="151"/>
      <c r="DH340" s="151"/>
      <c r="DI340" s="151"/>
      <c r="DJ340" s="151"/>
      <c r="DK340" s="151"/>
      <c r="DL340" s="151"/>
      <c r="DM340" s="151"/>
      <c r="DN340" s="151"/>
      <c r="DO340" s="151"/>
      <c r="DP340" s="151"/>
      <c r="DQ340" s="151"/>
      <c r="DR340" s="151"/>
      <c r="DS340" s="151"/>
      <c r="DT340" s="151"/>
      <c r="DU340" s="151"/>
      <c r="DV340" s="151"/>
      <c r="DW340" s="151"/>
      <c r="DX340" s="151"/>
      <c r="DY340" s="151"/>
      <c r="DZ340" s="151"/>
      <c r="EA340" s="151"/>
      <c r="EB340" s="151"/>
      <c r="EC340" s="151"/>
      <c r="ED340" s="151"/>
      <c r="EE340" s="151"/>
      <c r="EF340" s="151"/>
      <c r="EG340" s="151"/>
      <c r="EH340" s="151"/>
      <c r="EI340" s="151"/>
      <c r="EJ340" s="151"/>
      <c r="EK340" s="151"/>
      <c r="EL340" s="151"/>
      <c r="EM340" s="151"/>
      <c r="EN340" s="151"/>
      <c r="EO340" s="151"/>
      <c r="EP340" s="151"/>
      <c r="EQ340" s="151"/>
      <c r="ER340" s="151"/>
      <c r="ES340" s="151"/>
      <c r="ET340" s="151"/>
      <c r="EU340" s="151"/>
      <c r="EV340" s="151"/>
      <c r="EW340" s="151"/>
      <c r="EX340" s="151"/>
      <c r="EY340" s="151"/>
      <c r="EZ340" s="151"/>
      <c r="FA340" s="151"/>
      <c r="FB340" s="151"/>
      <c r="FC340" s="151"/>
      <c r="FD340" s="151"/>
      <c r="FE340" s="151"/>
      <c r="FF340" s="151"/>
      <c r="FG340" s="151"/>
      <c r="FH340" s="151"/>
      <c r="FI340" s="151"/>
      <c r="FJ340" s="151"/>
      <c r="FK340" s="151"/>
      <c r="FL340" s="151"/>
      <c r="FM340" s="151"/>
      <c r="FN340" s="151"/>
      <c r="FO340" s="151"/>
      <c r="FP340" s="151"/>
      <c r="FQ340" s="151"/>
      <c r="FR340" s="151"/>
      <c r="FS340" s="151"/>
      <c r="FT340" s="151"/>
      <c r="FU340" s="151"/>
      <c r="FV340" s="151"/>
      <c r="FW340" s="151"/>
      <c r="FX340" s="151"/>
      <c r="FY340" s="151"/>
      <c r="FZ340" s="151"/>
      <c r="GA340" s="151"/>
      <c r="GB340" s="151"/>
    </row>
    <row r="341" spans="1:184" x14ac:dyDescent="0.2">
      <c r="A341" s="154" t="str">
        <f t="shared" si="6"/>
        <v/>
      </c>
      <c r="AV341" s="151"/>
      <c r="AW341" s="151"/>
      <c r="AX341" s="151"/>
      <c r="AY341" s="151"/>
      <c r="AZ341" s="151"/>
      <c r="BA341" s="151"/>
      <c r="BB341" s="151"/>
      <c r="BC341" s="151"/>
      <c r="BD341" s="151"/>
      <c r="BE341" s="151"/>
      <c r="BF341" s="151"/>
      <c r="BG341" s="151"/>
      <c r="BH341" s="151"/>
      <c r="BI341" s="151"/>
      <c r="BJ341" s="151"/>
      <c r="BK341" s="151"/>
      <c r="BL341" s="151"/>
      <c r="BM341" s="151"/>
      <c r="BN341" s="151"/>
      <c r="BO341" s="151"/>
      <c r="BP341" s="151"/>
      <c r="BQ341" s="151"/>
      <c r="BR341" s="151"/>
      <c r="BS341" s="151"/>
      <c r="BT341" s="151"/>
      <c r="BU341" s="151"/>
      <c r="BV341" s="151"/>
      <c r="BW341" s="151"/>
      <c r="BX341" s="151"/>
      <c r="BY341" s="151"/>
      <c r="BZ341" s="151"/>
      <c r="CA341" s="151"/>
      <c r="CB341" s="151"/>
      <c r="CC341" s="151"/>
      <c r="CD341" s="151"/>
      <c r="CE341" s="151"/>
      <c r="CF341" s="151"/>
      <c r="CG341" s="151"/>
      <c r="CH341" s="151"/>
      <c r="CI341" s="151"/>
      <c r="CJ341" s="151"/>
      <c r="CK341" s="151"/>
      <c r="CL341" s="151"/>
      <c r="CM341" s="151"/>
      <c r="CN341" s="151"/>
      <c r="CO341" s="151"/>
      <c r="CP341" s="151"/>
      <c r="CQ341" s="151"/>
      <c r="CR341" s="151"/>
      <c r="CS341" s="151"/>
      <c r="CT341" s="151"/>
      <c r="CU341" s="151"/>
      <c r="CV341" s="151"/>
      <c r="CW341" s="151"/>
      <c r="CX341" s="151"/>
      <c r="CY341" s="151"/>
      <c r="CZ341" s="151"/>
      <c r="DA341" s="151"/>
      <c r="DB341" s="151"/>
      <c r="DC341" s="151"/>
      <c r="DD341" s="151"/>
      <c r="DE341" s="151"/>
      <c r="DF341" s="151"/>
      <c r="DG341" s="151"/>
      <c r="DH341" s="151"/>
      <c r="DI341" s="151"/>
      <c r="DJ341" s="151"/>
      <c r="DK341" s="151"/>
      <c r="DL341" s="151"/>
      <c r="DM341" s="151"/>
      <c r="DN341" s="151"/>
      <c r="DO341" s="151"/>
      <c r="DP341" s="151"/>
      <c r="DQ341" s="151"/>
      <c r="DR341" s="151"/>
      <c r="DS341" s="151"/>
      <c r="DT341" s="151"/>
      <c r="DU341" s="151"/>
      <c r="DV341" s="151"/>
      <c r="DW341" s="151"/>
      <c r="DX341" s="151"/>
      <c r="DY341" s="151"/>
      <c r="DZ341" s="151"/>
      <c r="EA341" s="151"/>
      <c r="EB341" s="151"/>
      <c r="EC341" s="151"/>
      <c r="ED341" s="151"/>
      <c r="EE341" s="151"/>
      <c r="EF341" s="151"/>
      <c r="EG341" s="151"/>
      <c r="EH341" s="151"/>
      <c r="EI341" s="151"/>
      <c r="EJ341" s="151"/>
      <c r="EK341" s="151"/>
      <c r="EL341" s="151"/>
      <c r="EM341" s="151"/>
      <c r="EN341" s="151"/>
      <c r="EO341" s="151"/>
      <c r="EP341" s="151"/>
      <c r="EQ341" s="151"/>
      <c r="ER341" s="151"/>
      <c r="ES341" s="151"/>
      <c r="ET341" s="151"/>
      <c r="EU341" s="151"/>
      <c r="EV341" s="151"/>
      <c r="EW341" s="151"/>
      <c r="EX341" s="151"/>
      <c r="EY341" s="151"/>
      <c r="EZ341" s="151"/>
      <c r="FA341" s="151"/>
      <c r="FB341" s="151"/>
      <c r="FC341" s="151"/>
      <c r="FD341" s="151"/>
      <c r="FE341" s="151"/>
      <c r="FF341" s="151"/>
      <c r="FG341" s="151"/>
      <c r="FH341" s="151"/>
      <c r="FI341" s="151"/>
      <c r="FJ341" s="151"/>
      <c r="FK341" s="151"/>
      <c r="FL341" s="151"/>
      <c r="FM341" s="151"/>
      <c r="FN341" s="151"/>
      <c r="FO341" s="151"/>
      <c r="FP341" s="151"/>
      <c r="FQ341" s="151"/>
      <c r="FR341" s="151"/>
      <c r="FS341" s="151"/>
      <c r="FT341" s="151"/>
      <c r="FU341" s="151"/>
      <c r="FV341" s="151"/>
      <c r="FW341" s="151"/>
      <c r="FX341" s="151"/>
      <c r="FY341" s="151"/>
      <c r="FZ341" s="151"/>
      <c r="GA341" s="151"/>
      <c r="GB341" s="151"/>
    </row>
    <row r="342" spans="1:184" x14ac:dyDescent="0.2">
      <c r="A342" s="154" t="str">
        <f t="shared" si="6"/>
        <v/>
      </c>
      <c r="AV342" s="151"/>
      <c r="AW342" s="151"/>
      <c r="AX342" s="151"/>
      <c r="AY342" s="151"/>
      <c r="AZ342" s="151"/>
      <c r="BA342" s="151"/>
      <c r="BB342" s="151"/>
      <c r="BC342" s="151"/>
      <c r="BD342" s="151"/>
      <c r="BE342" s="151"/>
      <c r="BF342" s="151"/>
      <c r="BG342" s="151"/>
      <c r="BH342" s="151"/>
      <c r="BI342" s="151"/>
      <c r="BJ342" s="151"/>
      <c r="BK342" s="151"/>
      <c r="BL342" s="151"/>
      <c r="BM342" s="151"/>
      <c r="BN342" s="151"/>
      <c r="BO342" s="151"/>
      <c r="BP342" s="151"/>
      <c r="BQ342" s="151"/>
      <c r="BR342" s="151"/>
      <c r="BS342" s="151"/>
      <c r="BT342" s="151"/>
      <c r="BU342" s="151"/>
      <c r="BV342" s="151"/>
      <c r="BW342" s="151"/>
      <c r="BX342" s="151"/>
      <c r="BY342" s="151"/>
      <c r="BZ342" s="151"/>
      <c r="CA342" s="151"/>
      <c r="CB342" s="151"/>
      <c r="CC342" s="151"/>
      <c r="CD342" s="151"/>
      <c r="CE342" s="151"/>
      <c r="CF342" s="151"/>
      <c r="CG342" s="151"/>
      <c r="CH342" s="151"/>
      <c r="CI342" s="151"/>
      <c r="CJ342" s="151"/>
      <c r="CK342" s="151"/>
      <c r="CL342" s="151"/>
      <c r="CM342" s="151"/>
      <c r="CN342" s="151"/>
      <c r="CO342" s="151"/>
      <c r="CP342" s="151"/>
      <c r="CQ342" s="151"/>
      <c r="CR342" s="151"/>
      <c r="CS342" s="151"/>
      <c r="CT342" s="151"/>
      <c r="CU342" s="151"/>
      <c r="CV342" s="151"/>
      <c r="CW342" s="151"/>
      <c r="CX342" s="151"/>
      <c r="CY342" s="151"/>
      <c r="CZ342" s="151"/>
      <c r="DA342" s="151"/>
      <c r="DB342" s="151"/>
      <c r="DC342" s="151"/>
      <c r="DD342" s="151"/>
      <c r="DE342" s="151"/>
      <c r="DF342" s="151"/>
      <c r="DG342" s="151"/>
      <c r="DH342" s="151"/>
      <c r="DI342" s="151"/>
      <c r="DJ342" s="151"/>
      <c r="DK342" s="151"/>
      <c r="DL342" s="151"/>
      <c r="DM342" s="151"/>
      <c r="DN342" s="151"/>
      <c r="DO342" s="151"/>
      <c r="DP342" s="151"/>
      <c r="DQ342" s="151"/>
      <c r="DR342" s="151"/>
      <c r="DS342" s="151"/>
      <c r="DT342" s="151"/>
      <c r="DU342" s="151"/>
      <c r="DV342" s="151"/>
      <c r="DW342" s="151"/>
      <c r="DX342" s="151"/>
      <c r="DY342" s="151"/>
      <c r="DZ342" s="151"/>
      <c r="EA342" s="151"/>
      <c r="EB342" s="151"/>
      <c r="EC342" s="151"/>
      <c r="ED342" s="151"/>
      <c r="EE342" s="151"/>
      <c r="EF342" s="151"/>
      <c r="EG342" s="151"/>
      <c r="EH342" s="151"/>
      <c r="EI342" s="151"/>
      <c r="EJ342" s="151"/>
      <c r="EK342" s="151"/>
      <c r="EL342" s="151"/>
      <c r="EM342" s="151"/>
      <c r="EN342" s="151"/>
      <c r="EO342" s="151"/>
      <c r="EP342" s="151"/>
      <c r="EQ342" s="151"/>
      <c r="ER342" s="151"/>
      <c r="ES342" s="151"/>
      <c r="ET342" s="151"/>
      <c r="EU342" s="151"/>
      <c r="EV342" s="151"/>
      <c r="EW342" s="151"/>
      <c r="EX342" s="151"/>
      <c r="EY342" s="151"/>
      <c r="EZ342" s="151"/>
      <c r="FA342" s="151"/>
      <c r="FB342" s="151"/>
      <c r="FC342" s="151"/>
      <c r="FD342" s="151"/>
      <c r="FE342" s="151"/>
      <c r="FF342" s="151"/>
      <c r="FG342" s="151"/>
      <c r="FH342" s="151"/>
      <c r="FI342" s="151"/>
      <c r="FJ342" s="151"/>
      <c r="FK342" s="151"/>
      <c r="FL342" s="151"/>
      <c r="FM342" s="151"/>
      <c r="FN342" s="151"/>
      <c r="FO342" s="151"/>
      <c r="FP342" s="151"/>
      <c r="FQ342" s="151"/>
      <c r="FR342" s="151"/>
      <c r="FS342" s="151"/>
      <c r="FT342" s="151"/>
      <c r="FU342" s="151"/>
      <c r="FV342" s="151"/>
      <c r="FW342" s="151"/>
      <c r="FX342" s="151"/>
      <c r="FY342" s="151"/>
      <c r="FZ342" s="151"/>
      <c r="GA342" s="151"/>
      <c r="GB342" s="151"/>
    </row>
    <row r="343" spans="1:184" x14ac:dyDescent="0.2">
      <c r="A343" s="154" t="str">
        <f t="shared" si="6"/>
        <v/>
      </c>
      <c r="AV343" s="151"/>
      <c r="AW343" s="151"/>
      <c r="AX343" s="151"/>
      <c r="AY343" s="151"/>
      <c r="AZ343" s="151"/>
      <c r="BA343" s="151"/>
      <c r="BB343" s="151"/>
      <c r="BC343" s="151"/>
      <c r="BD343" s="151"/>
      <c r="BE343" s="151"/>
      <c r="BF343" s="151"/>
      <c r="BG343" s="151"/>
      <c r="BH343" s="151"/>
      <c r="BI343" s="151"/>
      <c r="BJ343" s="151"/>
      <c r="BK343" s="151"/>
      <c r="BL343" s="151"/>
      <c r="BM343" s="151"/>
      <c r="BN343" s="151"/>
      <c r="BO343" s="151"/>
      <c r="BP343" s="151"/>
      <c r="BQ343" s="151"/>
      <c r="BR343" s="151"/>
      <c r="BS343" s="151"/>
      <c r="BT343" s="151"/>
      <c r="BU343" s="151"/>
      <c r="BV343" s="151"/>
      <c r="BW343" s="151"/>
      <c r="BX343" s="151"/>
      <c r="BY343" s="151"/>
      <c r="BZ343" s="151"/>
      <c r="CA343" s="151"/>
      <c r="CB343" s="151"/>
      <c r="CC343" s="151"/>
      <c r="CD343" s="151"/>
      <c r="CE343" s="151"/>
      <c r="CF343" s="151"/>
      <c r="CG343" s="151"/>
      <c r="CH343" s="151"/>
      <c r="CI343" s="151"/>
      <c r="CJ343" s="151"/>
      <c r="CK343" s="151"/>
      <c r="CL343" s="151"/>
      <c r="CM343" s="151"/>
      <c r="CN343" s="151"/>
      <c r="CO343" s="151"/>
      <c r="CP343" s="151"/>
      <c r="CQ343" s="151"/>
      <c r="CR343" s="151"/>
      <c r="CS343" s="151"/>
      <c r="CT343" s="151"/>
      <c r="CU343" s="151"/>
      <c r="CV343" s="151"/>
      <c r="CW343" s="151"/>
      <c r="CX343" s="151"/>
      <c r="CY343" s="151"/>
      <c r="CZ343" s="151"/>
      <c r="DA343" s="151"/>
      <c r="DB343" s="151"/>
      <c r="DC343" s="151"/>
      <c r="DD343" s="151"/>
      <c r="DE343" s="151"/>
      <c r="DF343" s="151"/>
      <c r="DG343" s="151"/>
      <c r="DH343" s="151"/>
      <c r="DI343" s="151"/>
      <c r="DJ343" s="151"/>
      <c r="DK343" s="151"/>
      <c r="DL343" s="151"/>
      <c r="DM343" s="151"/>
      <c r="DN343" s="151"/>
      <c r="DO343" s="151"/>
      <c r="DP343" s="151"/>
      <c r="DQ343" s="151"/>
      <c r="DR343" s="151"/>
      <c r="DS343" s="151"/>
      <c r="DT343" s="151"/>
      <c r="DU343" s="151"/>
      <c r="DV343" s="151"/>
      <c r="DW343" s="151"/>
      <c r="DX343" s="151"/>
      <c r="DY343" s="151"/>
      <c r="DZ343" s="151"/>
      <c r="EA343" s="151"/>
      <c r="EB343" s="151"/>
      <c r="EC343" s="151"/>
      <c r="ED343" s="151"/>
      <c r="EE343" s="151"/>
      <c r="EF343" s="151"/>
      <c r="EG343" s="151"/>
      <c r="EH343" s="151"/>
      <c r="EI343" s="151"/>
      <c r="EJ343" s="151"/>
      <c r="EK343" s="151"/>
      <c r="EL343" s="151"/>
      <c r="EM343" s="151"/>
      <c r="EN343" s="151"/>
      <c r="EO343" s="151"/>
      <c r="EP343" s="151"/>
      <c r="EQ343" s="151"/>
      <c r="ER343" s="151"/>
      <c r="ES343" s="151"/>
      <c r="ET343" s="151"/>
      <c r="EU343" s="151"/>
      <c r="EV343" s="151"/>
      <c r="EW343" s="151"/>
      <c r="EX343" s="151"/>
      <c r="EY343" s="151"/>
      <c r="EZ343" s="151"/>
      <c r="FA343" s="151"/>
      <c r="FB343" s="151"/>
      <c r="FC343" s="151"/>
      <c r="FD343" s="151"/>
      <c r="FE343" s="151"/>
      <c r="FF343" s="151"/>
      <c r="FG343" s="151"/>
      <c r="FH343" s="151"/>
      <c r="FI343" s="151"/>
      <c r="FJ343" s="151"/>
      <c r="FK343" s="151"/>
      <c r="FL343" s="151"/>
      <c r="FM343" s="151"/>
      <c r="FN343" s="151"/>
      <c r="FO343" s="151"/>
      <c r="FP343" s="151"/>
      <c r="FQ343" s="151"/>
      <c r="FR343" s="151"/>
      <c r="FS343" s="151"/>
      <c r="FT343" s="151"/>
      <c r="FU343" s="151"/>
      <c r="FV343" s="151"/>
      <c r="FW343" s="151"/>
      <c r="FX343" s="151"/>
      <c r="FY343" s="151"/>
      <c r="FZ343" s="151"/>
      <c r="GA343" s="151"/>
      <c r="GB343" s="151"/>
    </row>
    <row r="344" spans="1:184" x14ac:dyDescent="0.2">
      <c r="A344" s="154" t="str">
        <f t="shared" si="6"/>
        <v/>
      </c>
      <c r="AV344" s="151"/>
      <c r="AW344" s="151"/>
      <c r="AX344" s="151"/>
      <c r="AY344" s="151"/>
      <c r="AZ344" s="151"/>
      <c r="BA344" s="151"/>
      <c r="BB344" s="151"/>
      <c r="BC344" s="151"/>
      <c r="BD344" s="151"/>
      <c r="BE344" s="151"/>
      <c r="BF344" s="151"/>
      <c r="BG344" s="151"/>
      <c r="BH344" s="151"/>
      <c r="BI344" s="151"/>
      <c r="BJ344" s="151"/>
      <c r="BK344" s="151"/>
      <c r="BL344" s="151"/>
      <c r="BM344" s="151"/>
      <c r="BN344" s="151"/>
      <c r="BO344" s="151"/>
      <c r="BP344" s="151"/>
      <c r="BQ344" s="151"/>
      <c r="BR344" s="151"/>
      <c r="BS344" s="151"/>
      <c r="BT344" s="151"/>
      <c r="BU344" s="151"/>
      <c r="BV344" s="151"/>
      <c r="BW344" s="151"/>
      <c r="BX344" s="151"/>
      <c r="BY344" s="151"/>
      <c r="BZ344" s="151"/>
      <c r="CA344" s="151"/>
      <c r="CB344" s="151"/>
      <c r="CC344" s="151"/>
      <c r="CD344" s="151"/>
      <c r="CE344" s="151"/>
      <c r="CF344" s="151"/>
      <c r="CG344" s="151"/>
      <c r="CH344" s="151"/>
      <c r="CI344" s="151"/>
      <c r="CJ344" s="151"/>
      <c r="CK344" s="151"/>
      <c r="CL344" s="151"/>
      <c r="CM344" s="151"/>
      <c r="CN344" s="151"/>
      <c r="CO344" s="151"/>
      <c r="CP344" s="151"/>
      <c r="CQ344" s="151"/>
      <c r="CR344" s="151"/>
      <c r="CS344" s="151"/>
      <c r="CT344" s="151"/>
      <c r="CU344" s="151"/>
      <c r="CV344" s="151"/>
      <c r="CW344" s="151"/>
      <c r="CX344" s="151"/>
      <c r="CY344" s="151"/>
      <c r="CZ344" s="151"/>
      <c r="DA344" s="151"/>
      <c r="DB344" s="151"/>
      <c r="DC344" s="151"/>
      <c r="DD344" s="151"/>
      <c r="DE344" s="151"/>
      <c r="DF344" s="151"/>
      <c r="DG344" s="151"/>
      <c r="DH344" s="151"/>
      <c r="DI344" s="151"/>
      <c r="DJ344" s="151"/>
      <c r="DK344" s="151"/>
      <c r="DL344" s="151"/>
      <c r="DM344" s="151"/>
      <c r="DN344" s="151"/>
      <c r="DO344" s="151"/>
      <c r="DP344" s="151"/>
      <c r="DQ344" s="151"/>
      <c r="DR344" s="151"/>
      <c r="DS344" s="151"/>
      <c r="DT344" s="151"/>
      <c r="DU344" s="151"/>
      <c r="DV344" s="151"/>
      <c r="DW344" s="151"/>
      <c r="DX344" s="151"/>
      <c r="DY344" s="151"/>
      <c r="DZ344" s="151"/>
      <c r="EA344" s="151"/>
      <c r="EB344" s="151"/>
      <c r="EC344" s="151"/>
      <c r="ED344" s="151"/>
      <c r="EE344" s="151"/>
      <c r="EF344" s="151"/>
      <c r="EG344" s="151"/>
      <c r="EH344" s="151"/>
      <c r="EI344" s="151"/>
      <c r="EJ344" s="151"/>
      <c r="EK344" s="151"/>
      <c r="EL344" s="151"/>
      <c r="EM344" s="151"/>
      <c r="EN344" s="151"/>
      <c r="EO344" s="151"/>
      <c r="EP344" s="151"/>
      <c r="EQ344" s="151"/>
      <c r="ER344" s="151"/>
      <c r="ES344" s="151"/>
      <c r="ET344" s="151"/>
      <c r="EU344" s="151"/>
      <c r="EV344" s="151"/>
      <c r="EW344" s="151"/>
      <c r="EX344" s="151"/>
      <c r="EY344" s="151"/>
      <c r="EZ344" s="151"/>
      <c r="FA344" s="151"/>
      <c r="FB344" s="151"/>
      <c r="FC344" s="151"/>
      <c r="FD344" s="151"/>
      <c r="FE344" s="151"/>
      <c r="FF344" s="151"/>
      <c r="FG344" s="151"/>
      <c r="FH344" s="151"/>
      <c r="FI344" s="151"/>
      <c r="FJ344" s="151"/>
      <c r="FK344" s="151"/>
      <c r="FL344" s="151"/>
      <c r="FM344" s="151"/>
      <c r="FN344" s="151"/>
      <c r="FO344" s="151"/>
      <c r="FP344" s="151"/>
      <c r="FQ344" s="151"/>
      <c r="FR344" s="151"/>
      <c r="FS344" s="151"/>
      <c r="FT344" s="151"/>
      <c r="FU344" s="151"/>
      <c r="FV344" s="151"/>
      <c r="FW344" s="151"/>
      <c r="FX344" s="151"/>
      <c r="FY344" s="151"/>
      <c r="FZ344" s="151"/>
      <c r="GA344" s="151"/>
      <c r="GB344" s="151"/>
    </row>
    <row r="345" spans="1:184" x14ac:dyDescent="0.2">
      <c r="A345" s="154" t="str">
        <f t="shared" si="6"/>
        <v/>
      </c>
      <c r="AV345" s="151"/>
      <c r="AW345" s="151"/>
      <c r="AX345" s="151"/>
      <c r="AY345" s="151"/>
      <c r="AZ345" s="151"/>
      <c r="BA345" s="151"/>
      <c r="BB345" s="151"/>
      <c r="BC345" s="151"/>
      <c r="BD345" s="151"/>
      <c r="BE345" s="151"/>
      <c r="BF345" s="151"/>
      <c r="BG345" s="151"/>
      <c r="BH345" s="151"/>
      <c r="BI345" s="151"/>
      <c r="BJ345" s="151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1"/>
      <c r="BU345" s="151"/>
      <c r="BV345" s="151"/>
      <c r="BW345" s="151"/>
      <c r="BX345" s="151"/>
      <c r="BY345" s="151"/>
      <c r="BZ345" s="151"/>
      <c r="CA345" s="151"/>
      <c r="CB345" s="151"/>
      <c r="CC345" s="151"/>
      <c r="CD345" s="151"/>
      <c r="CE345" s="151"/>
      <c r="CF345" s="151"/>
      <c r="CG345" s="151"/>
      <c r="CH345" s="151"/>
      <c r="CI345" s="151"/>
      <c r="CJ345" s="151"/>
      <c r="CK345" s="151"/>
      <c r="CL345" s="151"/>
      <c r="CM345" s="151"/>
      <c r="CN345" s="151"/>
      <c r="CO345" s="151"/>
      <c r="CP345" s="151"/>
      <c r="CQ345" s="151"/>
      <c r="CR345" s="151"/>
      <c r="CS345" s="151"/>
      <c r="CT345" s="151"/>
      <c r="CU345" s="151"/>
      <c r="CV345" s="151"/>
      <c r="CW345" s="151"/>
      <c r="CX345" s="151"/>
      <c r="CY345" s="151"/>
      <c r="CZ345" s="151"/>
      <c r="DA345" s="151"/>
      <c r="DB345" s="151"/>
      <c r="DC345" s="151"/>
      <c r="DD345" s="151"/>
      <c r="DE345" s="151"/>
      <c r="DF345" s="151"/>
      <c r="DG345" s="151"/>
      <c r="DH345" s="151"/>
      <c r="DI345" s="151"/>
      <c r="DJ345" s="151"/>
      <c r="DK345" s="151"/>
      <c r="DL345" s="151"/>
      <c r="DM345" s="151"/>
      <c r="DN345" s="151"/>
      <c r="DO345" s="151"/>
      <c r="DP345" s="151"/>
      <c r="DQ345" s="151"/>
      <c r="DR345" s="151"/>
      <c r="DS345" s="151"/>
      <c r="DT345" s="151"/>
      <c r="DU345" s="151"/>
      <c r="DV345" s="151"/>
      <c r="DW345" s="151"/>
      <c r="DX345" s="151"/>
      <c r="DY345" s="151"/>
      <c r="DZ345" s="151"/>
      <c r="EA345" s="151"/>
      <c r="EB345" s="151"/>
      <c r="EC345" s="151"/>
      <c r="ED345" s="151"/>
      <c r="EE345" s="151"/>
      <c r="EF345" s="151"/>
      <c r="EG345" s="151"/>
      <c r="EH345" s="151"/>
      <c r="EI345" s="151"/>
      <c r="EJ345" s="151"/>
      <c r="EK345" s="151"/>
      <c r="EL345" s="151"/>
      <c r="EM345" s="151"/>
      <c r="EN345" s="151"/>
      <c r="EO345" s="151"/>
      <c r="EP345" s="151"/>
      <c r="EQ345" s="151"/>
      <c r="ER345" s="151"/>
      <c r="ES345" s="151"/>
      <c r="ET345" s="151"/>
      <c r="EU345" s="151"/>
      <c r="EV345" s="151"/>
      <c r="EW345" s="151"/>
      <c r="EX345" s="151"/>
      <c r="EY345" s="151"/>
      <c r="EZ345" s="151"/>
      <c r="FA345" s="151"/>
      <c r="FB345" s="151"/>
      <c r="FC345" s="151"/>
      <c r="FD345" s="151"/>
      <c r="FE345" s="151"/>
      <c r="FF345" s="151"/>
      <c r="FG345" s="151"/>
      <c r="FH345" s="151"/>
      <c r="FI345" s="151"/>
      <c r="FJ345" s="151"/>
      <c r="FK345" s="151"/>
      <c r="FL345" s="151"/>
      <c r="FM345" s="151"/>
      <c r="FN345" s="151"/>
      <c r="FO345" s="151"/>
      <c r="FP345" s="151"/>
      <c r="FQ345" s="151"/>
      <c r="FR345" s="151"/>
      <c r="FS345" s="151"/>
      <c r="FT345" s="151"/>
      <c r="FU345" s="151"/>
      <c r="FV345" s="151"/>
      <c r="FW345" s="151"/>
      <c r="FX345" s="151"/>
      <c r="FY345" s="151"/>
      <c r="FZ345" s="151"/>
      <c r="GA345" s="151"/>
      <c r="GB345" s="151"/>
    </row>
    <row r="346" spans="1:184" x14ac:dyDescent="0.2">
      <c r="A346" s="154" t="str">
        <f t="shared" si="6"/>
        <v/>
      </c>
      <c r="AV346" s="151"/>
      <c r="AW346" s="151"/>
      <c r="AX346" s="151"/>
      <c r="AY346" s="151"/>
      <c r="AZ346" s="151"/>
      <c r="BA346" s="151"/>
      <c r="BB346" s="151"/>
      <c r="BC346" s="151"/>
      <c r="BD346" s="151"/>
      <c r="BE346" s="151"/>
      <c r="BF346" s="151"/>
      <c r="BG346" s="151"/>
      <c r="BH346" s="151"/>
      <c r="BI346" s="151"/>
      <c r="BJ346" s="151"/>
      <c r="BK346" s="151"/>
      <c r="BL346" s="151"/>
      <c r="BM346" s="151"/>
      <c r="BN346" s="151"/>
      <c r="BO346" s="151"/>
      <c r="BP346" s="151"/>
      <c r="BQ346" s="151"/>
      <c r="BR346" s="151"/>
      <c r="BS346" s="151"/>
      <c r="BT346" s="151"/>
      <c r="BU346" s="151"/>
      <c r="BV346" s="151"/>
      <c r="BW346" s="151"/>
      <c r="BX346" s="151"/>
      <c r="BY346" s="151"/>
      <c r="BZ346" s="151"/>
      <c r="CA346" s="151"/>
      <c r="CB346" s="151"/>
      <c r="CC346" s="151"/>
      <c r="CD346" s="151"/>
      <c r="CE346" s="151"/>
      <c r="CF346" s="151"/>
      <c r="CG346" s="151"/>
      <c r="CH346" s="151"/>
      <c r="CI346" s="151"/>
      <c r="CJ346" s="151"/>
      <c r="CK346" s="151"/>
      <c r="CL346" s="151"/>
      <c r="CM346" s="151"/>
      <c r="CN346" s="151"/>
      <c r="CO346" s="151"/>
      <c r="CP346" s="151"/>
      <c r="CQ346" s="151"/>
      <c r="CR346" s="151"/>
      <c r="CS346" s="151"/>
      <c r="CT346" s="151"/>
      <c r="CU346" s="151"/>
      <c r="CV346" s="151"/>
      <c r="CW346" s="151"/>
      <c r="CX346" s="151"/>
      <c r="CY346" s="151"/>
      <c r="CZ346" s="151"/>
      <c r="DA346" s="151"/>
      <c r="DB346" s="151"/>
      <c r="DC346" s="151"/>
      <c r="DD346" s="151"/>
      <c r="DE346" s="151"/>
      <c r="DF346" s="151"/>
      <c r="DG346" s="151"/>
      <c r="DH346" s="151"/>
      <c r="DI346" s="151"/>
      <c r="DJ346" s="151"/>
      <c r="DK346" s="151"/>
      <c r="DL346" s="151"/>
      <c r="DM346" s="151"/>
      <c r="DN346" s="151"/>
      <c r="DO346" s="151"/>
      <c r="DP346" s="151"/>
      <c r="DQ346" s="151"/>
      <c r="DR346" s="151"/>
      <c r="DS346" s="151"/>
      <c r="DT346" s="151"/>
      <c r="DU346" s="151"/>
      <c r="DV346" s="151"/>
      <c r="DW346" s="151"/>
      <c r="DX346" s="151"/>
      <c r="DY346" s="151"/>
      <c r="DZ346" s="151"/>
      <c r="EA346" s="151"/>
      <c r="EB346" s="151"/>
      <c r="EC346" s="151"/>
      <c r="ED346" s="151"/>
      <c r="EE346" s="151"/>
      <c r="EF346" s="151"/>
      <c r="EG346" s="151"/>
      <c r="EH346" s="151"/>
      <c r="EI346" s="151"/>
      <c r="EJ346" s="151"/>
      <c r="EK346" s="151"/>
      <c r="EL346" s="151"/>
      <c r="EM346" s="151"/>
      <c r="EN346" s="151"/>
      <c r="EO346" s="151"/>
      <c r="EP346" s="151"/>
      <c r="EQ346" s="151"/>
      <c r="ER346" s="151"/>
      <c r="ES346" s="151"/>
      <c r="ET346" s="151"/>
      <c r="EU346" s="151"/>
      <c r="EV346" s="151"/>
      <c r="EW346" s="151"/>
      <c r="EX346" s="151"/>
      <c r="EY346" s="151"/>
      <c r="EZ346" s="151"/>
      <c r="FA346" s="151"/>
      <c r="FB346" s="151"/>
      <c r="FC346" s="151"/>
      <c r="FD346" s="151"/>
      <c r="FE346" s="151"/>
      <c r="FF346" s="151"/>
      <c r="FG346" s="151"/>
      <c r="FH346" s="151"/>
      <c r="FI346" s="151"/>
      <c r="FJ346" s="151"/>
      <c r="FK346" s="151"/>
      <c r="FL346" s="151"/>
      <c r="FM346" s="151"/>
      <c r="FN346" s="151"/>
      <c r="FO346" s="151"/>
      <c r="FP346" s="151"/>
      <c r="FQ346" s="151"/>
      <c r="FR346" s="151"/>
      <c r="FS346" s="151"/>
      <c r="FT346" s="151"/>
      <c r="FU346" s="151"/>
      <c r="FV346" s="151"/>
      <c r="FW346" s="151"/>
      <c r="FX346" s="151"/>
      <c r="FY346" s="151"/>
      <c r="FZ346" s="151"/>
      <c r="GA346" s="151"/>
      <c r="GB346" s="151"/>
    </row>
    <row r="347" spans="1:184" x14ac:dyDescent="0.2">
      <c r="A347" s="154" t="str">
        <f t="shared" si="6"/>
        <v/>
      </c>
      <c r="AV347" s="151"/>
      <c r="AW347" s="151"/>
      <c r="AX347" s="151"/>
      <c r="AY347" s="151"/>
      <c r="AZ347" s="151"/>
      <c r="BA347" s="151"/>
      <c r="BB347" s="151"/>
      <c r="BC347" s="151"/>
      <c r="BD347" s="151"/>
      <c r="BE347" s="151"/>
      <c r="BF347" s="151"/>
      <c r="BG347" s="151"/>
      <c r="BH347" s="151"/>
      <c r="BI347" s="151"/>
      <c r="BJ347" s="151"/>
      <c r="BK347" s="151"/>
      <c r="BL347" s="151"/>
      <c r="BM347" s="151"/>
      <c r="BN347" s="151"/>
      <c r="BO347" s="151"/>
      <c r="BP347" s="151"/>
      <c r="BQ347" s="151"/>
      <c r="BR347" s="151"/>
      <c r="BS347" s="151"/>
      <c r="BT347" s="151"/>
      <c r="BU347" s="151"/>
      <c r="BV347" s="151"/>
      <c r="BW347" s="151"/>
      <c r="BX347" s="151"/>
      <c r="BY347" s="151"/>
      <c r="BZ347" s="151"/>
      <c r="CA347" s="151"/>
      <c r="CB347" s="151"/>
      <c r="CC347" s="151"/>
      <c r="CD347" s="151"/>
      <c r="CE347" s="151"/>
      <c r="CF347" s="151"/>
      <c r="CG347" s="151"/>
      <c r="CH347" s="151"/>
      <c r="CI347" s="151"/>
      <c r="CJ347" s="151"/>
      <c r="CK347" s="151"/>
      <c r="CL347" s="151"/>
      <c r="CM347" s="151"/>
      <c r="CN347" s="151"/>
      <c r="CO347" s="151"/>
      <c r="CP347" s="151"/>
      <c r="CQ347" s="151"/>
      <c r="CR347" s="151"/>
      <c r="CS347" s="151"/>
      <c r="CT347" s="151"/>
      <c r="CU347" s="151"/>
      <c r="CV347" s="151"/>
      <c r="CW347" s="151"/>
      <c r="CX347" s="151"/>
      <c r="CY347" s="151"/>
      <c r="CZ347" s="151"/>
      <c r="DA347" s="151"/>
      <c r="DB347" s="151"/>
      <c r="DC347" s="151"/>
      <c r="DD347" s="151"/>
      <c r="DE347" s="151"/>
      <c r="DF347" s="151"/>
      <c r="DG347" s="151"/>
      <c r="DH347" s="151"/>
      <c r="DI347" s="151"/>
      <c r="DJ347" s="151"/>
      <c r="DK347" s="151"/>
      <c r="DL347" s="151"/>
      <c r="DM347" s="151"/>
      <c r="DN347" s="151"/>
      <c r="DO347" s="151"/>
      <c r="DP347" s="151"/>
      <c r="DQ347" s="151"/>
      <c r="DR347" s="151"/>
      <c r="DS347" s="151"/>
      <c r="DT347" s="151"/>
      <c r="DU347" s="151"/>
      <c r="DV347" s="151"/>
      <c r="DW347" s="151"/>
      <c r="DX347" s="151"/>
      <c r="DY347" s="151"/>
      <c r="DZ347" s="151"/>
      <c r="EA347" s="151"/>
      <c r="EB347" s="151"/>
      <c r="EC347" s="151"/>
      <c r="ED347" s="151"/>
      <c r="EE347" s="151"/>
      <c r="EF347" s="151"/>
      <c r="EG347" s="151"/>
      <c r="EH347" s="151"/>
      <c r="EI347" s="151"/>
      <c r="EJ347" s="151"/>
      <c r="EK347" s="151"/>
      <c r="EL347" s="151"/>
      <c r="EM347" s="151"/>
      <c r="EN347" s="151"/>
      <c r="EO347" s="151"/>
      <c r="EP347" s="151"/>
      <c r="EQ347" s="151"/>
      <c r="ER347" s="151"/>
      <c r="ES347" s="151"/>
      <c r="ET347" s="151"/>
      <c r="EU347" s="151"/>
      <c r="EV347" s="151"/>
      <c r="EW347" s="151"/>
      <c r="EX347" s="151"/>
      <c r="EY347" s="151"/>
      <c r="EZ347" s="151"/>
      <c r="FA347" s="151"/>
      <c r="FB347" s="151"/>
      <c r="FC347" s="151"/>
      <c r="FD347" s="151"/>
      <c r="FE347" s="151"/>
      <c r="FF347" s="151"/>
      <c r="FG347" s="151"/>
      <c r="FH347" s="151"/>
      <c r="FI347" s="151"/>
      <c r="FJ347" s="151"/>
      <c r="FK347" s="151"/>
      <c r="FL347" s="151"/>
      <c r="FM347" s="151"/>
      <c r="FN347" s="151"/>
      <c r="FO347" s="151"/>
      <c r="FP347" s="151"/>
      <c r="FQ347" s="151"/>
      <c r="FR347" s="151"/>
      <c r="FS347" s="151"/>
      <c r="FT347" s="151"/>
      <c r="FU347" s="151"/>
      <c r="FV347" s="151"/>
      <c r="FW347" s="151"/>
      <c r="FX347" s="151"/>
      <c r="FY347" s="151"/>
      <c r="FZ347" s="151"/>
      <c r="GA347" s="151"/>
      <c r="GB347" s="151"/>
    </row>
    <row r="348" spans="1:184" x14ac:dyDescent="0.2">
      <c r="A348" s="154" t="str">
        <f t="shared" si="6"/>
        <v/>
      </c>
      <c r="AV348" s="151"/>
      <c r="AW348" s="151"/>
      <c r="AX348" s="151"/>
      <c r="AY348" s="151"/>
      <c r="AZ348" s="151"/>
      <c r="BA348" s="151"/>
      <c r="BB348" s="151"/>
      <c r="BC348" s="151"/>
      <c r="BD348" s="151"/>
      <c r="BE348" s="151"/>
      <c r="BF348" s="151"/>
      <c r="BG348" s="151"/>
      <c r="BH348" s="151"/>
      <c r="BI348" s="151"/>
      <c r="BJ348" s="151"/>
      <c r="BK348" s="151"/>
      <c r="BL348" s="151"/>
      <c r="BM348" s="151"/>
      <c r="BN348" s="151"/>
      <c r="BO348" s="151"/>
      <c r="BP348" s="151"/>
      <c r="BQ348" s="151"/>
      <c r="BR348" s="151"/>
      <c r="BS348" s="151"/>
      <c r="BT348" s="151"/>
      <c r="BU348" s="151"/>
      <c r="BV348" s="151"/>
      <c r="BW348" s="151"/>
      <c r="BX348" s="151"/>
      <c r="BY348" s="151"/>
      <c r="BZ348" s="151"/>
      <c r="CA348" s="151"/>
      <c r="CB348" s="151"/>
      <c r="CC348" s="151"/>
      <c r="CD348" s="151"/>
      <c r="CE348" s="151"/>
      <c r="CF348" s="151"/>
      <c r="CG348" s="151"/>
      <c r="CH348" s="151"/>
      <c r="CI348" s="151"/>
      <c r="CJ348" s="151"/>
      <c r="CK348" s="151"/>
      <c r="CL348" s="151"/>
      <c r="CM348" s="151"/>
      <c r="CN348" s="151"/>
      <c r="CO348" s="151"/>
      <c r="CP348" s="151"/>
      <c r="CQ348" s="151"/>
      <c r="CR348" s="151"/>
      <c r="CS348" s="151"/>
      <c r="CT348" s="151"/>
      <c r="CU348" s="151"/>
      <c r="CV348" s="151"/>
      <c r="CW348" s="151"/>
      <c r="CX348" s="151"/>
      <c r="CY348" s="151"/>
      <c r="CZ348" s="151"/>
      <c r="DA348" s="151"/>
      <c r="DB348" s="151"/>
      <c r="DC348" s="151"/>
      <c r="DD348" s="151"/>
      <c r="DE348" s="151"/>
      <c r="DF348" s="151"/>
      <c r="DG348" s="151"/>
      <c r="DH348" s="151"/>
      <c r="DI348" s="151"/>
      <c r="DJ348" s="151"/>
      <c r="DK348" s="151"/>
      <c r="DL348" s="151"/>
      <c r="DM348" s="151"/>
      <c r="DN348" s="151"/>
      <c r="DO348" s="151"/>
      <c r="DP348" s="151"/>
      <c r="DQ348" s="151"/>
      <c r="DR348" s="151"/>
      <c r="DS348" s="151"/>
      <c r="DT348" s="151"/>
      <c r="DU348" s="151"/>
      <c r="DV348" s="151"/>
      <c r="DW348" s="151"/>
      <c r="DX348" s="151"/>
      <c r="DY348" s="151"/>
      <c r="DZ348" s="151"/>
      <c r="EA348" s="151"/>
      <c r="EB348" s="151"/>
      <c r="EC348" s="151"/>
      <c r="ED348" s="151"/>
      <c r="EE348" s="151"/>
      <c r="EF348" s="151"/>
      <c r="EG348" s="151"/>
      <c r="EH348" s="151"/>
      <c r="EI348" s="151"/>
      <c r="EJ348" s="151"/>
      <c r="EK348" s="151"/>
      <c r="EL348" s="151"/>
      <c r="EM348" s="151"/>
      <c r="EN348" s="151"/>
      <c r="EO348" s="151"/>
      <c r="EP348" s="151"/>
      <c r="EQ348" s="151"/>
      <c r="ER348" s="151"/>
      <c r="ES348" s="151"/>
      <c r="ET348" s="151"/>
      <c r="EU348" s="151"/>
      <c r="EV348" s="151"/>
      <c r="EW348" s="151"/>
      <c r="EX348" s="151"/>
      <c r="EY348" s="151"/>
      <c r="EZ348" s="151"/>
      <c r="FA348" s="151"/>
      <c r="FB348" s="151"/>
      <c r="FC348" s="151"/>
      <c r="FD348" s="151"/>
      <c r="FE348" s="151"/>
      <c r="FF348" s="151"/>
      <c r="FG348" s="151"/>
      <c r="FH348" s="151"/>
      <c r="FI348" s="151"/>
      <c r="FJ348" s="151"/>
      <c r="FK348" s="151"/>
      <c r="FL348" s="151"/>
      <c r="FM348" s="151"/>
      <c r="FN348" s="151"/>
      <c r="FO348" s="151"/>
      <c r="FP348" s="151"/>
      <c r="FQ348" s="151"/>
      <c r="FR348" s="151"/>
      <c r="FS348" s="151"/>
      <c r="FT348" s="151"/>
      <c r="FU348" s="151"/>
      <c r="FV348" s="151"/>
      <c r="FW348" s="151"/>
      <c r="FX348" s="151"/>
      <c r="FY348" s="151"/>
      <c r="FZ348" s="151"/>
      <c r="GA348" s="151"/>
      <c r="GB348" s="151"/>
    </row>
    <row r="349" spans="1:184" x14ac:dyDescent="0.2">
      <c r="A349" s="154" t="str">
        <f t="shared" si="6"/>
        <v/>
      </c>
      <c r="AV349" s="151"/>
      <c r="AW349" s="151"/>
      <c r="AX349" s="151"/>
      <c r="AY349" s="151"/>
      <c r="AZ349" s="151"/>
      <c r="BA349" s="151"/>
      <c r="BB349" s="151"/>
      <c r="BC349" s="151"/>
      <c r="BD349" s="151"/>
      <c r="BE349" s="151"/>
      <c r="BF349" s="151"/>
      <c r="BG349" s="151"/>
      <c r="BH349" s="151"/>
      <c r="BI349" s="151"/>
      <c r="BJ349" s="151"/>
      <c r="BK349" s="151"/>
      <c r="BL349" s="151"/>
      <c r="BM349" s="151"/>
      <c r="BN349" s="151"/>
      <c r="BO349" s="151"/>
      <c r="BP349" s="151"/>
      <c r="BQ349" s="151"/>
      <c r="BR349" s="151"/>
      <c r="BS349" s="151"/>
      <c r="BT349" s="151"/>
      <c r="BU349" s="151"/>
      <c r="BV349" s="151"/>
      <c r="BW349" s="151"/>
      <c r="BX349" s="151"/>
      <c r="BY349" s="151"/>
      <c r="BZ349" s="151"/>
      <c r="CA349" s="151"/>
      <c r="CB349" s="151"/>
      <c r="CC349" s="151"/>
      <c r="CD349" s="151"/>
      <c r="CE349" s="151"/>
      <c r="CF349" s="151"/>
      <c r="CG349" s="151"/>
      <c r="CH349" s="151"/>
      <c r="CI349" s="151"/>
      <c r="CJ349" s="151"/>
      <c r="CK349" s="151"/>
      <c r="CL349" s="151"/>
      <c r="CM349" s="151"/>
      <c r="CN349" s="151"/>
      <c r="CO349" s="151"/>
      <c r="CP349" s="151"/>
      <c r="CQ349" s="151"/>
      <c r="CR349" s="151"/>
      <c r="CS349" s="151"/>
      <c r="CT349" s="151"/>
      <c r="CU349" s="151"/>
      <c r="CV349" s="151"/>
      <c r="CW349" s="151"/>
      <c r="CX349" s="151"/>
      <c r="CY349" s="151"/>
      <c r="CZ349" s="151"/>
      <c r="DA349" s="151"/>
      <c r="DB349" s="151"/>
      <c r="DC349" s="151"/>
      <c r="DD349" s="151"/>
      <c r="DE349" s="151"/>
      <c r="DF349" s="151"/>
      <c r="DG349" s="151"/>
      <c r="DH349" s="151"/>
      <c r="DI349" s="151"/>
      <c r="DJ349" s="151"/>
      <c r="DK349" s="151"/>
      <c r="DL349" s="151"/>
      <c r="DM349" s="151"/>
      <c r="DN349" s="151"/>
      <c r="DO349" s="151"/>
      <c r="DP349" s="151"/>
      <c r="DQ349" s="151"/>
      <c r="DR349" s="151"/>
      <c r="DS349" s="151"/>
      <c r="DT349" s="151"/>
      <c r="DU349" s="151"/>
      <c r="DV349" s="151"/>
      <c r="DW349" s="151"/>
      <c r="DX349" s="151"/>
      <c r="DY349" s="151"/>
      <c r="DZ349" s="151"/>
      <c r="EA349" s="151"/>
      <c r="EB349" s="151"/>
      <c r="EC349" s="151"/>
      <c r="ED349" s="151"/>
      <c r="EE349" s="151"/>
      <c r="EF349" s="151"/>
      <c r="EG349" s="151"/>
      <c r="EH349" s="151"/>
      <c r="EI349" s="151"/>
      <c r="EJ349" s="151"/>
      <c r="EK349" s="151"/>
      <c r="EL349" s="151"/>
      <c r="EM349" s="151"/>
      <c r="EN349" s="151"/>
      <c r="EO349" s="151"/>
      <c r="EP349" s="151"/>
      <c r="EQ349" s="151"/>
      <c r="ER349" s="151"/>
      <c r="ES349" s="151"/>
      <c r="ET349" s="151"/>
      <c r="EU349" s="151"/>
      <c r="EV349" s="151"/>
      <c r="EW349" s="151"/>
      <c r="EX349" s="151"/>
      <c r="EY349" s="151"/>
      <c r="EZ349" s="151"/>
      <c r="FA349" s="151"/>
      <c r="FB349" s="151"/>
      <c r="FC349" s="151"/>
      <c r="FD349" s="151"/>
      <c r="FE349" s="151"/>
      <c r="FF349" s="151"/>
      <c r="FG349" s="151"/>
      <c r="FH349" s="151"/>
      <c r="FI349" s="151"/>
      <c r="FJ349" s="151"/>
      <c r="FK349" s="151"/>
      <c r="FL349" s="151"/>
      <c r="FM349" s="151"/>
      <c r="FN349" s="151"/>
      <c r="FO349" s="151"/>
      <c r="FP349" s="151"/>
      <c r="FQ349" s="151"/>
      <c r="FR349" s="151"/>
      <c r="FS349" s="151"/>
      <c r="FT349" s="151"/>
      <c r="FU349" s="151"/>
      <c r="FV349" s="151"/>
      <c r="FW349" s="151"/>
      <c r="FX349" s="151"/>
      <c r="FY349" s="151"/>
      <c r="FZ349" s="151"/>
      <c r="GA349" s="151"/>
      <c r="GB349" s="151"/>
    </row>
    <row r="350" spans="1:184" x14ac:dyDescent="0.2">
      <c r="A350" s="154" t="str">
        <f t="shared" si="6"/>
        <v/>
      </c>
      <c r="AV350" s="151"/>
      <c r="AW350" s="151"/>
      <c r="AX350" s="151"/>
      <c r="AY350" s="151"/>
      <c r="AZ350" s="151"/>
      <c r="BA350" s="151"/>
      <c r="BB350" s="151"/>
      <c r="BC350" s="151"/>
      <c r="BD350" s="151"/>
      <c r="BE350" s="151"/>
      <c r="BF350" s="151"/>
      <c r="BG350" s="151"/>
      <c r="BH350" s="151"/>
      <c r="BI350" s="151"/>
      <c r="BJ350" s="151"/>
      <c r="BK350" s="151"/>
      <c r="BL350" s="151"/>
      <c r="BM350" s="151"/>
      <c r="BN350" s="151"/>
      <c r="BO350" s="151"/>
      <c r="BP350" s="151"/>
      <c r="BQ350" s="151"/>
      <c r="BR350" s="151"/>
      <c r="BS350" s="151"/>
      <c r="BT350" s="151"/>
      <c r="BU350" s="151"/>
      <c r="BV350" s="151"/>
      <c r="BW350" s="151"/>
      <c r="BX350" s="151"/>
      <c r="BY350" s="151"/>
      <c r="BZ350" s="151"/>
      <c r="CA350" s="151"/>
      <c r="CB350" s="151"/>
      <c r="CC350" s="151"/>
      <c r="CD350" s="151"/>
      <c r="CE350" s="151"/>
      <c r="CF350" s="151"/>
      <c r="CG350" s="151"/>
      <c r="CH350" s="151"/>
      <c r="CI350" s="151"/>
      <c r="CJ350" s="151"/>
      <c r="CK350" s="151"/>
      <c r="CL350" s="151"/>
      <c r="CM350" s="151"/>
      <c r="CN350" s="151"/>
      <c r="CO350" s="151"/>
      <c r="CP350" s="151"/>
      <c r="CQ350" s="151"/>
      <c r="CR350" s="151"/>
      <c r="CS350" s="151"/>
      <c r="CT350" s="151"/>
      <c r="CU350" s="151"/>
      <c r="CV350" s="151"/>
      <c r="CW350" s="151"/>
      <c r="CX350" s="151"/>
      <c r="CY350" s="151"/>
      <c r="CZ350" s="151"/>
      <c r="DA350" s="151"/>
      <c r="DB350" s="151"/>
      <c r="DC350" s="151"/>
      <c r="DD350" s="151"/>
      <c r="DE350" s="151"/>
      <c r="DF350" s="151"/>
      <c r="DG350" s="151"/>
      <c r="DH350" s="151"/>
      <c r="DI350" s="151"/>
      <c r="DJ350" s="151"/>
      <c r="DK350" s="151"/>
      <c r="DL350" s="151"/>
      <c r="DM350" s="151"/>
      <c r="DN350" s="151"/>
      <c r="DO350" s="151"/>
      <c r="DP350" s="151"/>
      <c r="DQ350" s="151"/>
      <c r="DR350" s="151"/>
      <c r="DS350" s="151"/>
      <c r="DT350" s="151"/>
      <c r="DU350" s="151"/>
      <c r="DV350" s="151"/>
      <c r="DW350" s="151"/>
      <c r="DX350" s="151"/>
      <c r="DY350" s="151"/>
      <c r="DZ350" s="151"/>
      <c r="EA350" s="151"/>
      <c r="EB350" s="151"/>
      <c r="EC350" s="151"/>
      <c r="ED350" s="151"/>
      <c r="EE350" s="151"/>
      <c r="EF350" s="151"/>
      <c r="EG350" s="151"/>
      <c r="EH350" s="151"/>
      <c r="EI350" s="151"/>
      <c r="EJ350" s="151"/>
      <c r="EK350" s="151"/>
      <c r="EL350" s="151"/>
      <c r="EM350" s="151"/>
      <c r="EN350" s="151"/>
      <c r="EO350" s="151"/>
      <c r="EP350" s="151"/>
      <c r="EQ350" s="151"/>
      <c r="ER350" s="151"/>
      <c r="ES350" s="151"/>
      <c r="ET350" s="151"/>
      <c r="EU350" s="151"/>
      <c r="EV350" s="151"/>
      <c r="EW350" s="151"/>
      <c r="EX350" s="151"/>
      <c r="EY350" s="151"/>
      <c r="EZ350" s="151"/>
      <c r="FA350" s="151"/>
      <c r="FB350" s="151"/>
      <c r="FC350" s="151"/>
      <c r="FD350" s="151"/>
      <c r="FE350" s="151"/>
      <c r="FF350" s="151"/>
      <c r="FG350" s="151"/>
      <c r="FH350" s="151"/>
      <c r="FI350" s="151"/>
      <c r="FJ350" s="151"/>
      <c r="FK350" s="151"/>
      <c r="FL350" s="151"/>
      <c r="FM350" s="151"/>
      <c r="FN350" s="151"/>
      <c r="FO350" s="151"/>
      <c r="FP350" s="151"/>
      <c r="FQ350" s="151"/>
      <c r="FR350" s="151"/>
      <c r="FS350" s="151"/>
      <c r="FT350" s="151"/>
      <c r="FU350" s="151"/>
      <c r="FV350" s="151"/>
      <c r="FW350" s="151"/>
      <c r="FX350" s="151"/>
      <c r="FY350" s="151"/>
      <c r="FZ350" s="151"/>
      <c r="GA350" s="151"/>
      <c r="GB350" s="151"/>
    </row>
    <row r="351" spans="1:184" x14ac:dyDescent="0.2">
      <c r="A351" s="154" t="str">
        <f t="shared" si="6"/>
        <v/>
      </c>
      <c r="AV351" s="151"/>
      <c r="AW351" s="151"/>
      <c r="AX351" s="151"/>
      <c r="AY351" s="151"/>
      <c r="AZ351" s="151"/>
      <c r="BA351" s="151"/>
      <c r="BB351" s="151"/>
      <c r="BC351" s="151"/>
      <c r="BD351" s="151"/>
      <c r="BE351" s="151"/>
      <c r="BF351" s="151"/>
      <c r="BG351" s="151"/>
      <c r="BH351" s="151"/>
      <c r="BI351" s="151"/>
      <c r="BJ351" s="151"/>
      <c r="BK351" s="151"/>
      <c r="BL351" s="151"/>
      <c r="BM351" s="151"/>
      <c r="BN351" s="151"/>
      <c r="BO351" s="151"/>
      <c r="BP351" s="151"/>
      <c r="BQ351" s="151"/>
      <c r="BR351" s="151"/>
      <c r="BS351" s="151"/>
      <c r="BT351" s="151"/>
      <c r="BU351" s="151"/>
      <c r="BV351" s="151"/>
      <c r="BW351" s="151"/>
      <c r="BX351" s="151"/>
      <c r="BY351" s="151"/>
      <c r="BZ351" s="151"/>
      <c r="CA351" s="151"/>
      <c r="CB351" s="151"/>
      <c r="CC351" s="151"/>
      <c r="CD351" s="151"/>
      <c r="CE351" s="151"/>
      <c r="CF351" s="151"/>
      <c r="CG351" s="151"/>
      <c r="CH351" s="151"/>
      <c r="CI351" s="151"/>
      <c r="CJ351" s="151"/>
      <c r="CK351" s="151"/>
      <c r="CL351" s="151"/>
      <c r="CM351" s="151"/>
      <c r="CN351" s="151"/>
      <c r="CO351" s="151"/>
      <c r="CP351" s="151"/>
      <c r="CQ351" s="151"/>
      <c r="CR351" s="151"/>
      <c r="CS351" s="151"/>
      <c r="CT351" s="151"/>
      <c r="CU351" s="151"/>
      <c r="CV351" s="151"/>
      <c r="CW351" s="151"/>
      <c r="CX351" s="151"/>
      <c r="CY351" s="151"/>
      <c r="CZ351" s="151"/>
      <c r="DA351" s="151"/>
      <c r="DB351" s="151"/>
      <c r="DC351" s="151"/>
      <c r="DD351" s="151"/>
      <c r="DE351" s="151"/>
      <c r="DF351" s="151"/>
      <c r="DG351" s="151"/>
      <c r="DH351" s="151"/>
      <c r="DI351" s="151"/>
      <c r="DJ351" s="151"/>
      <c r="DK351" s="151"/>
      <c r="DL351" s="151"/>
      <c r="DM351" s="151"/>
      <c r="DN351" s="151"/>
      <c r="DO351" s="151"/>
      <c r="DP351" s="151"/>
      <c r="DQ351" s="151"/>
      <c r="DR351" s="151"/>
      <c r="DS351" s="151"/>
      <c r="DT351" s="151"/>
      <c r="DU351" s="151"/>
      <c r="DV351" s="151"/>
      <c r="DW351" s="151"/>
      <c r="DX351" s="151"/>
      <c r="DY351" s="151"/>
      <c r="DZ351" s="151"/>
      <c r="EA351" s="151"/>
      <c r="EB351" s="151"/>
      <c r="EC351" s="151"/>
      <c r="ED351" s="151"/>
      <c r="EE351" s="151"/>
      <c r="EF351" s="151"/>
      <c r="EG351" s="151"/>
      <c r="EH351" s="151"/>
      <c r="EI351" s="151"/>
      <c r="EJ351" s="151"/>
      <c r="EK351" s="151"/>
      <c r="EL351" s="151"/>
      <c r="EM351" s="151"/>
      <c r="EN351" s="151"/>
      <c r="EO351" s="151"/>
      <c r="EP351" s="151"/>
      <c r="EQ351" s="151"/>
      <c r="ER351" s="151"/>
      <c r="ES351" s="151"/>
      <c r="ET351" s="151"/>
      <c r="EU351" s="151"/>
      <c r="EV351" s="151"/>
      <c r="EW351" s="151"/>
      <c r="EX351" s="151"/>
      <c r="EY351" s="151"/>
      <c r="EZ351" s="151"/>
      <c r="FA351" s="151"/>
      <c r="FB351" s="151"/>
      <c r="FC351" s="151"/>
      <c r="FD351" s="151"/>
      <c r="FE351" s="151"/>
      <c r="FF351" s="151"/>
      <c r="FG351" s="151"/>
      <c r="FH351" s="151"/>
      <c r="FI351" s="151"/>
      <c r="FJ351" s="151"/>
      <c r="FK351" s="151"/>
      <c r="FL351" s="151"/>
      <c r="FM351" s="151"/>
      <c r="FN351" s="151"/>
      <c r="FO351" s="151"/>
      <c r="FP351" s="151"/>
      <c r="FQ351" s="151"/>
      <c r="FR351" s="151"/>
      <c r="FS351" s="151"/>
      <c r="FT351" s="151"/>
      <c r="FU351" s="151"/>
      <c r="FV351" s="151"/>
      <c r="FW351" s="151"/>
      <c r="FX351" s="151"/>
      <c r="FY351" s="151"/>
      <c r="FZ351" s="151"/>
      <c r="GA351" s="151"/>
      <c r="GB351" s="151"/>
    </row>
    <row r="352" spans="1:184" x14ac:dyDescent="0.2">
      <c r="A352" s="154" t="str">
        <f t="shared" si="6"/>
        <v/>
      </c>
      <c r="AV352" s="151"/>
      <c r="AW352" s="151"/>
      <c r="AX352" s="151"/>
      <c r="AY352" s="151"/>
      <c r="AZ352" s="151"/>
      <c r="BA352" s="151"/>
      <c r="BB352" s="151"/>
      <c r="BC352" s="151"/>
      <c r="BD352" s="151"/>
      <c r="BE352" s="151"/>
      <c r="BF352" s="151"/>
      <c r="BG352" s="151"/>
      <c r="BH352" s="151"/>
      <c r="BI352" s="151"/>
      <c r="BJ352" s="151"/>
      <c r="BK352" s="151"/>
      <c r="BL352" s="151"/>
      <c r="BM352" s="151"/>
      <c r="BN352" s="151"/>
      <c r="BO352" s="151"/>
      <c r="BP352" s="151"/>
      <c r="BQ352" s="151"/>
      <c r="BR352" s="151"/>
      <c r="BS352" s="151"/>
      <c r="BT352" s="151"/>
      <c r="BU352" s="151"/>
      <c r="BV352" s="151"/>
      <c r="BW352" s="151"/>
      <c r="BX352" s="151"/>
      <c r="BY352" s="151"/>
      <c r="BZ352" s="151"/>
      <c r="CA352" s="151"/>
      <c r="CB352" s="151"/>
      <c r="CC352" s="151"/>
      <c r="CD352" s="151"/>
      <c r="CE352" s="151"/>
      <c r="CF352" s="151"/>
      <c r="CG352" s="151"/>
      <c r="CH352" s="151"/>
      <c r="CI352" s="151"/>
      <c r="CJ352" s="151"/>
      <c r="CK352" s="151"/>
      <c r="CL352" s="151"/>
      <c r="CM352" s="151"/>
      <c r="CN352" s="151"/>
      <c r="CO352" s="151"/>
      <c r="CP352" s="151"/>
      <c r="CQ352" s="151"/>
      <c r="CR352" s="151"/>
      <c r="CS352" s="151"/>
      <c r="CT352" s="151"/>
      <c r="CU352" s="151"/>
      <c r="CV352" s="151"/>
      <c r="CW352" s="151"/>
      <c r="CX352" s="151"/>
      <c r="CY352" s="151"/>
      <c r="CZ352" s="151"/>
      <c r="DA352" s="151"/>
      <c r="DB352" s="151"/>
      <c r="DC352" s="151"/>
      <c r="DD352" s="151"/>
      <c r="DE352" s="151"/>
      <c r="DF352" s="151"/>
      <c r="DG352" s="151"/>
      <c r="DH352" s="151"/>
      <c r="DI352" s="151"/>
      <c r="DJ352" s="151"/>
      <c r="DK352" s="151"/>
      <c r="DL352" s="151"/>
      <c r="DM352" s="151"/>
      <c r="DN352" s="151"/>
      <c r="DO352" s="151"/>
      <c r="DP352" s="151"/>
      <c r="DQ352" s="151"/>
      <c r="DR352" s="151"/>
      <c r="DS352" s="151"/>
      <c r="DT352" s="151"/>
      <c r="DU352" s="151"/>
      <c r="DV352" s="151"/>
      <c r="DW352" s="151"/>
      <c r="DX352" s="151"/>
      <c r="DY352" s="151"/>
      <c r="DZ352" s="151"/>
      <c r="EA352" s="151"/>
      <c r="EB352" s="151"/>
      <c r="EC352" s="151"/>
      <c r="ED352" s="151"/>
      <c r="EE352" s="151"/>
      <c r="EF352" s="151"/>
      <c r="EG352" s="151"/>
      <c r="EH352" s="151"/>
      <c r="EI352" s="151"/>
      <c r="EJ352" s="151"/>
      <c r="EK352" s="151"/>
      <c r="EL352" s="151"/>
      <c r="EM352" s="151"/>
      <c r="EN352" s="151"/>
      <c r="EO352" s="151"/>
      <c r="EP352" s="151"/>
      <c r="EQ352" s="151"/>
      <c r="ER352" s="151"/>
      <c r="ES352" s="151"/>
      <c r="ET352" s="151"/>
      <c r="EU352" s="151"/>
      <c r="EV352" s="151"/>
      <c r="EW352" s="151"/>
      <c r="EX352" s="151"/>
      <c r="EY352" s="151"/>
      <c r="EZ352" s="151"/>
      <c r="FA352" s="151"/>
      <c r="FB352" s="151"/>
      <c r="FC352" s="151"/>
      <c r="FD352" s="151"/>
      <c r="FE352" s="151"/>
      <c r="FF352" s="151"/>
      <c r="FG352" s="151"/>
      <c r="FH352" s="151"/>
      <c r="FI352" s="151"/>
      <c r="FJ352" s="151"/>
      <c r="FK352" s="151"/>
      <c r="FL352" s="151"/>
      <c r="FM352" s="151"/>
      <c r="FN352" s="151"/>
      <c r="FO352" s="151"/>
      <c r="FP352" s="151"/>
      <c r="FQ352" s="151"/>
      <c r="FR352" s="151"/>
      <c r="FS352" s="151"/>
      <c r="FT352" s="151"/>
      <c r="FU352" s="151"/>
      <c r="FV352" s="151"/>
      <c r="FW352" s="151"/>
      <c r="FX352" s="151"/>
      <c r="FY352" s="151"/>
      <c r="FZ352" s="151"/>
      <c r="GA352" s="151"/>
      <c r="GB352" s="151"/>
    </row>
    <row r="353" spans="1:184" x14ac:dyDescent="0.2">
      <c r="A353" s="154" t="str">
        <f t="shared" si="6"/>
        <v/>
      </c>
      <c r="AV353" s="151"/>
      <c r="AW353" s="151"/>
      <c r="AX353" s="151"/>
      <c r="AY353" s="151"/>
      <c r="AZ353" s="151"/>
      <c r="BA353" s="151"/>
      <c r="BB353" s="151"/>
      <c r="BC353" s="151"/>
      <c r="BD353" s="151"/>
      <c r="BE353" s="151"/>
      <c r="BF353" s="151"/>
      <c r="BG353" s="151"/>
      <c r="BH353" s="151"/>
      <c r="BI353" s="151"/>
      <c r="BJ353" s="151"/>
      <c r="BK353" s="151"/>
      <c r="BL353" s="151"/>
      <c r="BM353" s="151"/>
      <c r="BN353" s="151"/>
      <c r="BO353" s="151"/>
      <c r="BP353" s="151"/>
      <c r="BQ353" s="151"/>
      <c r="BR353" s="151"/>
      <c r="BS353" s="151"/>
      <c r="BT353" s="151"/>
      <c r="BU353" s="151"/>
      <c r="BV353" s="151"/>
      <c r="BW353" s="151"/>
      <c r="BX353" s="151"/>
      <c r="BY353" s="151"/>
      <c r="BZ353" s="151"/>
      <c r="CA353" s="151"/>
      <c r="CB353" s="151"/>
      <c r="CC353" s="151"/>
      <c r="CD353" s="151"/>
      <c r="CE353" s="151"/>
      <c r="CF353" s="151"/>
      <c r="CG353" s="151"/>
      <c r="CH353" s="151"/>
      <c r="CI353" s="151"/>
      <c r="CJ353" s="151"/>
      <c r="CK353" s="151"/>
      <c r="CL353" s="151"/>
      <c r="CM353" s="151"/>
      <c r="CN353" s="151"/>
      <c r="CO353" s="151"/>
      <c r="CP353" s="151"/>
      <c r="CQ353" s="151"/>
      <c r="CR353" s="151"/>
      <c r="CS353" s="151"/>
      <c r="CT353" s="151"/>
      <c r="CU353" s="151"/>
      <c r="CV353" s="151"/>
      <c r="CW353" s="151"/>
      <c r="CX353" s="151"/>
      <c r="CY353" s="151"/>
      <c r="CZ353" s="151"/>
      <c r="DA353" s="151"/>
      <c r="DB353" s="151"/>
      <c r="DC353" s="151"/>
      <c r="DD353" s="151"/>
      <c r="DE353" s="151"/>
      <c r="DF353" s="151"/>
      <c r="DG353" s="151"/>
      <c r="DH353" s="151"/>
      <c r="DI353" s="151"/>
      <c r="DJ353" s="151"/>
      <c r="DK353" s="151"/>
      <c r="DL353" s="151"/>
      <c r="DM353" s="151"/>
      <c r="DN353" s="151"/>
      <c r="DO353" s="151"/>
      <c r="DP353" s="151"/>
      <c r="DQ353" s="151"/>
      <c r="DR353" s="151"/>
      <c r="DS353" s="151"/>
      <c r="DT353" s="151"/>
      <c r="DU353" s="151"/>
      <c r="DV353" s="151"/>
      <c r="DW353" s="151"/>
      <c r="DX353" s="151"/>
      <c r="DY353" s="151"/>
      <c r="DZ353" s="151"/>
      <c r="EA353" s="151"/>
      <c r="EB353" s="151"/>
      <c r="EC353" s="151"/>
      <c r="ED353" s="151"/>
      <c r="EE353" s="151"/>
      <c r="EF353" s="151"/>
      <c r="EG353" s="151"/>
      <c r="EH353" s="151"/>
      <c r="EI353" s="151"/>
      <c r="EJ353" s="151"/>
      <c r="EK353" s="151"/>
      <c r="EL353" s="151"/>
      <c r="EM353" s="151"/>
      <c r="EN353" s="151"/>
      <c r="EO353" s="151"/>
      <c r="EP353" s="151"/>
      <c r="EQ353" s="151"/>
      <c r="ER353" s="151"/>
      <c r="ES353" s="151"/>
      <c r="ET353" s="151"/>
      <c r="EU353" s="151"/>
      <c r="EV353" s="151"/>
      <c r="EW353" s="151"/>
      <c r="EX353" s="151"/>
      <c r="EY353" s="151"/>
      <c r="EZ353" s="151"/>
      <c r="FA353" s="151"/>
      <c r="FB353" s="151"/>
      <c r="FC353" s="151"/>
      <c r="FD353" s="151"/>
      <c r="FE353" s="151"/>
      <c r="FF353" s="151"/>
      <c r="FG353" s="151"/>
      <c r="FH353" s="151"/>
      <c r="FI353" s="151"/>
      <c r="FJ353" s="151"/>
      <c r="FK353" s="151"/>
      <c r="FL353" s="151"/>
      <c r="FM353" s="151"/>
      <c r="FN353" s="151"/>
      <c r="FO353" s="151"/>
      <c r="FP353" s="151"/>
      <c r="FQ353" s="151"/>
      <c r="FR353" s="151"/>
      <c r="FS353" s="151"/>
      <c r="FT353" s="151"/>
      <c r="FU353" s="151"/>
      <c r="FV353" s="151"/>
      <c r="FW353" s="151"/>
      <c r="FX353" s="151"/>
      <c r="FY353" s="151"/>
      <c r="FZ353" s="151"/>
      <c r="GA353" s="151"/>
      <c r="GB353" s="151"/>
    </row>
    <row r="354" spans="1:184" x14ac:dyDescent="0.2">
      <c r="A354" s="154" t="str">
        <f t="shared" si="6"/>
        <v/>
      </c>
      <c r="AV354" s="151"/>
      <c r="AW354" s="151"/>
      <c r="AX354" s="151"/>
      <c r="AY354" s="151"/>
      <c r="AZ354" s="151"/>
      <c r="BA354" s="151"/>
      <c r="BB354" s="151"/>
      <c r="BC354" s="151"/>
      <c r="BD354" s="151"/>
      <c r="BE354" s="151"/>
      <c r="BF354" s="151"/>
      <c r="BG354" s="151"/>
      <c r="BH354" s="151"/>
      <c r="BI354" s="151"/>
      <c r="BJ354" s="151"/>
      <c r="BK354" s="151"/>
      <c r="BL354" s="151"/>
      <c r="BM354" s="151"/>
      <c r="BN354" s="151"/>
      <c r="BO354" s="151"/>
      <c r="BP354" s="151"/>
      <c r="BQ354" s="151"/>
      <c r="BR354" s="151"/>
      <c r="BS354" s="151"/>
      <c r="BT354" s="151"/>
      <c r="BU354" s="151"/>
      <c r="BV354" s="151"/>
      <c r="BW354" s="151"/>
      <c r="BX354" s="151"/>
      <c r="BY354" s="151"/>
      <c r="BZ354" s="151"/>
      <c r="CA354" s="151"/>
      <c r="CB354" s="151"/>
      <c r="CC354" s="151"/>
      <c r="CD354" s="151"/>
      <c r="CE354" s="151"/>
      <c r="CF354" s="151"/>
      <c r="CG354" s="151"/>
      <c r="CH354" s="151"/>
      <c r="CI354" s="151"/>
      <c r="CJ354" s="151"/>
      <c r="CK354" s="151"/>
      <c r="CL354" s="151"/>
      <c r="CM354" s="151"/>
      <c r="CN354" s="151"/>
      <c r="CO354" s="151"/>
      <c r="CP354" s="151"/>
      <c r="CQ354" s="151"/>
      <c r="CR354" s="151"/>
      <c r="CS354" s="151"/>
      <c r="CT354" s="151"/>
      <c r="CU354" s="151"/>
      <c r="CV354" s="151"/>
      <c r="CW354" s="151"/>
      <c r="CX354" s="151"/>
      <c r="CY354" s="151"/>
      <c r="CZ354" s="151"/>
      <c r="DA354" s="151"/>
      <c r="DB354" s="151"/>
      <c r="DC354" s="151"/>
      <c r="DD354" s="151"/>
      <c r="DE354" s="151"/>
      <c r="DF354" s="151"/>
      <c r="DG354" s="151"/>
      <c r="DH354" s="151"/>
      <c r="DI354" s="151"/>
      <c r="DJ354" s="151"/>
      <c r="DK354" s="151"/>
      <c r="DL354" s="151"/>
      <c r="DM354" s="151"/>
      <c r="DN354" s="151"/>
      <c r="DO354" s="151"/>
      <c r="DP354" s="151"/>
      <c r="DQ354" s="151"/>
      <c r="DR354" s="151"/>
      <c r="DS354" s="151"/>
      <c r="DT354" s="151"/>
      <c r="DU354" s="151"/>
      <c r="DV354" s="151"/>
      <c r="DW354" s="151"/>
      <c r="DX354" s="151"/>
      <c r="DY354" s="151"/>
      <c r="DZ354" s="151"/>
      <c r="EA354" s="151"/>
      <c r="EB354" s="151"/>
      <c r="EC354" s="151"/>
      <c r="ED354" s="151"/>
      <c r="EE354" s="151"/>
      <c r="EF354" s="151"/>
      <c r="EG354" s="151"/>
      <c r="EH354" s="151"/>
      <c r="EI354" s="151"/>
      <c r="EJ354" s="151"/>
      <c r="EK354" s="151"/>
      <c r="EL354" s="151"/>
      <c r="EM354" s="151"/>
      <c r="EN354" s="151"/>
      <c r="EO354" s="151"/>
      <c r="EP354" s="151"/>
      <c r="EQ354" s="151"/>
      <c r="ER354" s="151"/>
      <c r="ES354" s="151"/>
      <c r="ET354" s="151"/>
      <c r="EU354" s="151"/>
      <c r="EV354" s="151"/>
      <c r="EW354" s="151"/>
      <c r="EX354" s="151"/>
      <c r="EY354" s="151"/>
      <c r="EZ354" s="151"/>
      <c r="FA354" s="151"/>
      <c r="FB354" s="151"/>
      <c r="FC354" s="151"/>
      <c r="FD354" s="151"/>
      <c r="FE354" s="151"/>
      <c r="FF354" s="151"/>
      <c r="FG354" s="151"/>
      <c r="FH354" s="151"/>
      <c r="FI354" s="151"/>
      <c r="FJ354" s="151"/>
      <c r="FK354" s="151"/>
      <c r="FL354" s="151"/>
      <c r="FM354" s="151"/>
      <c r="FN354" s="151"/>
      <c r="FO354" s="151"/>
      <c r="FP354" s="151"/>
      <c r="FQ354" s="151"/>
      <c r="FR354" s="151"/>
      <c r="FS354" s="151"/>
      <c r="FT354" s="151"/>
      <c r="FU354" s="151"/>
      <c r="FV354" s="151"/>
      <c r="FW354" s="151"/>
      <c r="FX354" s="151"/>
      <c r="FY354" s="151"/>
      <c r="FZ354" s="151"/>
      <c r="GA354" s="151"/>
      <c r="GB354" s="151"/>
    </row>
    <row r="355" spans="1:184" x14ac:dyDescent="0.2">
      <c r="A355" s="154" t="str">
        <f t="shared" si="6"/>
        <v/>
      </c>
      <c r="AV355" s="151"/>
      <c r="AW355" s="151"/>
      <c r="AX355" s="151"/>
      <c r="AY355" s="151"/>
      <c r="AZ355" s="151"/>
      <c r="BA355" s="151"/>
      <c r="BB355" s="151"/>
      <c r="BC355" s="151"/>
      <c r="BD355" s="151"/>
      <c r="BE355" s="151"/>
      <c r="BF355" s="151"/>
      <c r="BG355" s="151"/>
      <c r="BH355" s="151"/>
      <c r="BI355" s="151"/>
      <c r="BJ355" s="151"/>
      <c r="BK355" s="151"/>
      <c r="BL355" s="151"/>
      <c r="BM355" s="151"/>
      <c r="BN355" s="151"/>
      <c r="BO355" s="151"/>
      <c r="BP355" s="151"/>
      <c r="BQ355" s="151"/>
      <c r="BR355" s="151"/>
      <c r="BS355" s="151"/>
      <c r="BT355" s="151"/>
      <c r="BU355" s="151"/>
      <c r="BV355" s="151"/>
      <c r="BW355" s="151"/>
      <c r="BX355" s="151"/>
      <c r="BY355" s="151"/>
      <c r="BZ355" s="151"/>
      <c r="CA355" s="151"/>
      <c r="CB355" s="151"/>
      <c r="CC355" s="151"/>
      <c r="CD355" s="151"/>
      <c r="CE355" s="151"/>
      <c r="CF355" s="151"/>
      <c r="CG355" s="151"/>
      <c r="CH355" s="151"/>
      <c r="CI355" s="151"/>
      <c r="CJ355" s="151"/>
      <c r="CK355" s="151"/>
      <c r="CL355" s="151"/>
      <c r="CM355" s="151"/>
      <c r="CN355" s="151"/>
      <c r="CO355" s="151"/>
      <c r="CP355" s="151"/>
      <c r="CQ355" s="151"/>
      <c r="CR355" s="151"/>
      <c r="CS355" s="151"/>
      <c r="CT355" s="151"/>
      <c r="CU355" s="151"/>
      <c r="CV355" s="151"/>
      <c r="CW355" s="151"/>
      <c r="CX355" s="151"/>
      <c r="CY355" s="151"/>
      <c r="CZ355" s="151"/>
      <c r="DA355" s="151"/>
      <c r="DB355" s="151"/>
      <c r="DC355" s="151"/>
      <c r="DD355" s="151"/>
      <c r="DE355" s="151"/>
      <c r="DF355" s="151"/>
      <c r="DG355" s="151"/>
      <c r="DH355" s="151"/>
      <c r="DI355" s="151"/>
      <c r="DJ355" s="151"/>
      <c r="DK355" s="151"/>
      <c r="DL355" s="151"/>
      <c r="DM355" s="151"/>
      <c r="DN355" s="151"/>
      <c r="DO355" s="151"/>
      <c r="DP355" s="151"/>
      <c r="DQ355" s="151"/>
      <c r="DR355" s="151"/>
      <c r="DS355" s="151"/>
      <c r="DT355" s="151"/>
      <c r="DU355" s="151"/>
      <c r="DV355" s="151"/>
      <c r="DW355" s="151"/>
      <c r="DX355" s="151"/>
      <c r="DY355" s="151"/>
      <c r="DZ355" s="151"/>
      <c r="EA355" s="151"/>
      <c r="EB355" s="151"/>
      <c r="EC355" s="151"/>
      <c r="ED355" s="151"/>
      <c r="EE355" s="151"/>
      <c r="EF355" s="151"/>
      <c r="EG355" s="151"/>
      <c r="EH355" s="151"/>
      <c r="EI355" s="151"/>
      <c r="EJ355" s="151"/>
      <c r="EK355" s="151"/>
      <c r="EL355" s="151"/>
      <c r="EM355" s="151"/>
      <c r="EN355" s="151"/>
      <c r="EO355" s="151"/>
      <c r="EP355" s="151"/>
      <c r="EQ355" s="151"/>
      <c r="ER355" s="151"/>
      <c r="ES355" s="151"/>
      <c r="ET355" s="151"/>
      <c r="EU355" s="151"/>
      <c r="EV355" s="151"/>
      <c r="EW355" s="151"/>
      <c r="EX355" s="151"/>
      <c r="EY355" s="151"/>
      <c r="EZ355" s="151"/>
      <c r="FA355" s="151"/>
      <c r="FB355" s="151"/>
      <c r="FC355" s="151"/>
      <c r="FD355" s="151"/>
      <c r="FE355" s="151"/>
      <c r="FF355" s="151"/>
      <c r="FG355" s="151"/>
      <c r="FH355" s="151"/>
      <c r="FI355" s="151"/>
      <c r="FJ355" s="151"/>
      <c r="FK355" s="151"/>
      <c r="FL355" s="151"/>
      <c r="FM355" s="151"/>
      <c r="FN355" s="151"/>
      <c r="FO355" s="151"/>
      <c r="FP355" s="151"/>
      <c r="FQ355" s="151"/>
      <c r="FR355" s="151"/>
      <c r="FS355" s="151"/>
      <c r="FT355" s="151"/>
      <c r="FU355" s="151"/>
      <c r="FV355" s="151"/>
      <c r="FW355" s="151"/>
      <c r="FX355" s="151"/>
      <c r="FY355" s="151"/>
      <c r="FZ355" s="151"/>
      <c r="GA355" s="151"/>
      <c r="GB355" s="151"/>
    </row>
    <row r="356" spans="1:184" x14ac:dyDescent="0.2">
      <c r="A356" s="154" t="str">
        <f t="shared" si="6"/>
        <v/>
      </c>
      <c r="AV356" s="151"/>
      <c r="AW356" s="151"/>
      <c r="AX356" s="151"/>
      <c r="AY356" s="151"/>
      <c r="AZ356" s="151"/>
      <c r="BA356" s="151"/>
      <c r="BB356" s="151"/>
      <c r="BC356" s="151"/>
      <c r="BD356" s="151"/>
      <c r="BE356" s="151"/>
      <c r="BF356" s="151"/>
      <c r="BG356" s="151"/>
      <c r="BH356" s="151"/>
      <c r="BI356" s="151"/>
      <c r="BJ356" s="151"/>
      <c r="BK356" s="151"/>
      <c r="BL356" s="151"/>
      <c r="BM356" s="151"/>
      <c r="BN356" s="151"/>
      <c r="BO356" s="151"/>
      <c r="BP356" s="151"/>
      <c r="BQ356" s="151"/>
      <c r="BR356" s="151"/>
      <c r="BS356" s="151"/>
      <c r="BT356" s="151"/>
      <c r="BU356" s="151"/>
      <c r="BV356" s="151"/>
      <c r="BW356" s="151"/>
      <c r="BX356" s="151"/>
      <c r="BY356" s="151"/>
      <c r="BZ356" s="151"/>
      <c r="CA356" s="151"/>
      <c r="CB356" s="151"/>
      <c r="CC356" s="151"/>
      <c r="CD356" s="151"/>
      <c r="CE356" s="151"/>
      <c r="CF356" s="151"/>
      <c r="CG356" s="151"/>
      <c r="CH356" s="151"/>
      <c r="CI356" s="151"/>
      <c r="CJ356" s="151"/>
      <c r="CK356" s="151"/>
      <c r="CL356" s="151"/>
      <c r="CM356" s="151"/>
      <c r="CN356" s="151"/>
      <c r="CO356" s="151"/>
      <c r="CP356" s="151"/>
      <c r="CQ356" s="151"/>
      <c r="CR356" s="151"/>
      <c r="CS356" s="151"/>
      <c r="CT356" s="151"/>
      <c r="CU356" s="151"/>
      <c r="CV356" s="151"/>
      <c r="CW356" s="151"/>
      <c r="CX356" s="151"/>
      <c r="CY356" s="151"/>
      <c r="CZ356" s="151"/>
      <c r="DA356" s="151"/>
      <c r="DB356" s="151"/>
      <c r="DC356" s="151"/>
      <c r="DD356" s="151"/>
      <c r="DE356" s="151"/>
      <c r="DF356" s="151"/>
      <c r="DG356" s="151"/>
      <c r="DH356" s="151"/>
      <c r="DI356" s="151"/>
      <c r="DJ356" s="151"/>
      <c r="DK356" s="151"/>
      <c r="DL356" s="151"/>
      <c r="DM356" s="151"/>
      <c r="DN356" s="151"/>
      <c r="DO356" s="151"/>
      <c r="DP356" s="151"/>
      <c r="DQ356" s="151"/>
      <c r="DR356" s="151"/>
      <c r="DS356" s="151"/>
      <c r="DT356" s="151"/>
      <c r="DU356" s="151"/>
      <c r="DV356" s="151"/>
      <c r="DW356" s="151"/>
      <c r="DX356" s="151"/>
      <c r="DY356" s="151"/>
      <c r="DZ356" s="151"/>
      <c r="EA356" s="151"/>
      <c r="EB356" s="151"/>
      <c r="EC356" s="151"/>
      <c r="ED356" s="151"/>
      <c r="EE356" s="151"/>
      <c r="EF356" s="151"/>
      <c r="EG356" s="151"/>
      <c r="EH356" s="151"/>
      <c r="EI356" s="151"/>
      <c r="EJ356" s="151"/>
      <c r="EK356" s="151"/>
      <c r="EL356" s="151"/>
      <c r="EM356" s="151"/>
      <c r="EN356" s="151"/>
      <c r="EO356" s="151"/>
      <c r="EP356" s="151"/>
      <c r="EQ356" s="151"/>
      <c r="ER356" s="151"/>
      <c r="ES356" s="151"/>
      <c r="ET356" s="151"/>
      <c r="EU356" s="151"/>
      <c r="EV356" s="151"/>
      <c r="EW356" s="151"/>
      <c r="EX356" s="151"/>
      <c r="EY356" s="151"/>
      <c r="EZ356" s="151"/>
      <c r="FA356" s="151"/>
      <c r="FB356" s="151"/>
      <c r="FC356" s="151"/>
      <c r="FD356" s="151"/>
      <c r="FE356" s="151"/>
      <c r="FF356" s="151"/>
      <c r="FG356" s="151"/>
      <c r="FH356" s="151"/>
      <c r="FI356" s="151"/>
      <c r="FJ356" s="151"/>
      <c r="FK356" s="151"/>
      <c r="FL356" s="151"/>
      <c r="FM356" s="151"/>
      <c r="FN356" s="151"/>
      <c r="FO356" s="151"/>
      <c r="FP356" s="151"/>
      <c r="FQ356" s="151"/>
      <c r="FR356" s="151"/>
      <c r="FS356" s="151"/>
      <c r="FT356" s="151"/>
      <c r="FU356" s="151"/>
      <c r="FV356" s="151"/>
      <c r="FW356" s="151"/>
      <c r="FX356" s="151"/>
      <c r="FY356" s="151"/>
      <c r="FZ356" s="151"/>
      <c r="GA356" s="151"/>
      <c r="GB356" s="151"/>
    </row>
    <row r="357" spans="1:184" x14ac:dyDescent="0.2">
      <c r="A357" s="154" t="str">
        <f t="shared" si="6"/>
        <v/>
      </c>
      <c r="AV357" s="151"/>
      <c r="AW357" s="151"/>
      <c r="AX357" s="151"/>
      <c r="AY357" s="151"/>
      <c r="AZ357" s="151"/>
      <c r="BA357" s="151"/>
      <c r="BB357" s="151"/>
      <c r="BC357" s="151"/>
      <c r="BD357" s="151"/>
      <c r="BE357" s="151"/>
      <c r="BF357" s="151"/>
      <c r="BG357" s="151"/>
      <c r="BH357" s="151"/>
      <c r="BI357" s="151"/>
      <c r="BJ357" s="151"/>
      <c r="BK357" s="151"/>
      <c r="BL357" s="151"/>
      <c r="BM357" s="151"/>
      <c r="BN357" s="151"/>
      <c r="BO357" s="151"/>
      <c r="BP357" s="151"/>
      <c r="BQ357" s="151"/>
      <c r="BR357" s="151"/>
      <c r="BS357" s="151"/>
      <c r="BT357" s="151"/>
      <c r="BU357" s="151"/>
      <c r="BV357" s="151"/>
      <c r="BW357" s="151"/>
      <c r="BX357" s="151"/>
      <c r="BY357" s="151"/>
      <c r="BZ357" s="151"/>
      <c r="CA357" s="151"/>
      <c r="CB357" s="151"/>
      <c r="CC357" s="151"/>
      <c r="CD357" s="151"/>
      <c r="CE357" s="151"/>
      <c r="CF357" s="151"/>
      <c r="CG357" s="151"/>
      <c r="CH357" s="151"/>
      <c r="CI357" s="151"/>
      <c r="CJ357" s="151"/>
      <c r="CK357" s="151"/>
      <c r="CL357" s="151"/>
      <c r="CM357" s="151"/>
      <c r="CN357" s="151"/>
      <c r="CO357" s="151"/>
      <c r="CP357" s="151"/>
      <c r="CQ357" s="151"/>
      <c r="CR357" s="151"/>
      <c r="CS357" s="151"/>
      <c r="CT357" s="151"/>
      <c r="CU357" s="151"/>
      <c r="CV357" s="151"/>
      <c r="CW357" s="151"/>
      <c r="CX357" s="151"/>
      <c r="CY357" s="151"/>
      <c r="CZ357" s="151"/>
      <c r="DA357" s="151"/>
      <c r="DB357" s="151"/>
      <c r="DC357" s="151"/>
      <c r="DD357" s="151"/>
      <c r="DE357" s="151"/>
      <c r="DF357" s="151"/>
      <c r="DG357" s="151"/>
      <c r="DH357" s="151"/>
      <c r="DI357" s="151"/>
      <c r="DJ357" s="151"/>
      <c r="DK357" s="151"/>
      <c r="DL357" s="151"/>
      <c r="DM357" s="151"/>
      <c r="DN357" s="151"/>
      <c r="DO357" s="151"/>
      <c r="DP357" s="151"/>
      <c r="DQ357" s="151"/>
      <c r="DR357" s="151"/>
      <c r="DS357" s="151"/>
      <c r="DT357" s="151"/>
      <c r="DU357" s="151"/>
      <c r="DV357" s="151"/>
      <c r="DW357" s="151"/>
      <c r="DX357" s="151"/>
      <c r="DY357" s="151"/>
      <c r="DZ357" s="151"/>
      <c r="EA357" s="151"/>
      <c r="EB357" s="151"/>
      <c r="EC357" s="151"/>
      <c r="ED357" s="151"/>
      <c r="EE357" s="151"/>
      <c r="EF357" s="151"/>
      <c r="EG357" s="151"/>
      <c r="EH357" s="151"/>
      <c r="EI357" s="151"/>
      <c r="EJ357" s="151"/>
      <c r="EK357" s="151"/>
      <c r="EL357" s="151"/>
      <c r="EM357" s="151"/>
      <c r="EN357" s="151"/>
      <c r="EO357" s="151"/>
      <c r="EP357" s="151"/>
      <c r="EQ357" s="151"/>
      <c r="ER357" s="151"/>
      <c r="ES357" s="151"/>
      <c r="ET357" s="151"/>
      <c r="EU357" s="151"/>
      <c r="EV357" s="151"/>
      <c r="EW357" s="151"/>
      <c r="EX357" s="151"/>
      <c r="EY357" s="151"/>
      <c r="EZ357" s="151"/>
      <c r="FA357" s="151"/>
      <c r="FB357" s="151"/>
      <c r="FC357" s="151"/>
      <c r="FD357" s="151"/>
      <c r="FE357" s="151"/>
      <c r="FF357" s="151"/>
      <c r="FG357" s="151"/>
      <c r="FH357" s="151"/>
      <c r="FI357" s="151"/>
      <c r="FJ357" s="151"/>
      <c r="FK357" s="151"/>
      <c r="FL357" s="151"/>
      <c r="FM357" s="151"/>
      <c r="FN357" s="151"/>
      <c r="FO357" s="151"/>
      <c r="FP357" s="151"/>
      <c r="FQ357" s="151"/>
      <c r="FR357" s="151"/>
      <c r="FS357" s="151"/>
      <c r="FT357" s="151"/>
      <c r="FU357" s="151"/>
      <c r="FV357" s="151"/>
      <c r="FW357" s="151"/>
      <c r="FX357" s="151"/>
      <c r="FY357" s="151"/>
      <c r="FZ357" s="151"/>
      <c r="GA357" s="151"/>
      <c r="GB357" s="151"/>
    </row>
    <row r="358" spans="1:184" x14ac:dyDescent="0.2">
      <c r="A358" s="154" t="str">
        <f t="shared" si="6"/>
        <v/>
      </c>
      <c r="AV358" s="151"/>
      <c r="AW358" s="151"/>
      <c r="AX358" s="151"/>
      <c r="AY358" s="151"/>
      <c r="AZ358" s="151"/>
      <c r="BA358" s="151"/>
      <c r="BB358" s="151"/>
      <c r="BC358" s="151"/>
      <c r="BD358" s="151"/>
      <c r="BE358" s="151"/>
      <c r="BF358" s="151"/>
      <c r="BG358" s="151"/>
      <c r="BH358" s="151"/>
      <c r="BI358" s="151"/>
      <c r="BJ358" s="151"/>
      <c r="BK358" s="151"/>
      <c r="BL358" s="151"/>
      <c r="BM358" s="151"/>
      <c r="BN358" s="151"/>
      <c r="BO358" s="151"/>
      <c r="BP358" s="151"/>
      <c r="BQ358" s="151"/>
      <c r="BR358" s="151"/>
      <c r="BS358" s="151"/>
      <c r="BT358" s="151"/>
      <c r="BU358" s="151"/>
      <c r="BV358" s="151"/>
      <c r="BW358" s="151"/>
      <c r="BX358" s="151"/>
      <c r="BY358" s="151"/>
      <c r="BZ358" s="151"/>
      <c r="CA358" s="151"/>
      <c r="CB358" s="151"/>
      <c r="CC358" s="151"/>
      <c r="CD358" s="151"/>
      <c r="CE358" s="151"/>
      <c r="CF358" s="151"/>
      <c r="CG358" s="151"/>
      <c r="CH358" s="151"/>
      <c r="CI358" s="151"/>
      <c r="CJ358" s="151"/>
      <c r="CK358" s="151"/>
      <c r="CL358" s="151"/>
      <c r="CM358" s="151"/>
      <c r="CN358" s="151"/>
      <c r="CO358" s="151"/>
      <c r="CP358" s="151"/>
      <c r="CQ358" s="151"/>
      <c r="CR358" s="151"/>
      <c r="CS358" s="151"/>
      <c r="CT358" s="151"/>
      <c r="CU358" s="151"/>
      <c r="CV358" s="151"/>
      <c r="CW358" s="151"/>
      <c r="CX358" s="151"/>
      <c r="CY358" s="151"/>
      <c r="CZ358" s="151"/>
      <c r="DA358" s="151"/>
      <c r="DB358" s="151"/>
      <c r="DC358" s="151"/>
      <c r="DD358" s="151"/>
      <c r="DE358" s="151"/>
      <c r="DF358" s="151"/>
      <c r="DG358" s="151"/>
      <c r="DH358" s="151"/>
      <c r="DI358" s="151"/>
      <c r="DJ358" s="151"/>
      <c r="DK358" s="151"/>
      <c r="DL358" s="151"/>
      <c r="DM358" s="151"/>
      <c r="DN358" s="151"/>
      <c r="DO358" s="151"/>
      <c r="DP358" s="151"/>
      <c r="DQ358" s="151"/>
      <c r="DR358" s="151"/>
      <c r="DS358" s="151"/>
      <c r="DT358" s="151"/>
      <c r="DU358" s="151"/>
      <c r="DV358" s="151"/>
      <c r="DW358" s="151"/>
      <c r="DX358" s="151"/>
      <c r="DY358" s="151"/>
      <c r="DZ358" s="151"/>
      <c r="EA358" s="151"/>
      <c r="EB358" s="151"/>
      <c r="EC358" s="151"/>
      <c r="ED358" s="151"/>
      <c r="EE358" s="151"/>
      <c r="EF358" s="151"/>
      <c r="EG358" s="151"/>
      <c r="EH358" s="151"/>
      <c r="EI358" s="151"/>
      <c r="EJ358" s="151"/>
      <c r="EK358" s="151"/>
      <c r="EL358" s="151"/>
      <c r="EM358" s="151"/>
      <c r="EN358" s="151"/>
      <c r="EO358" s="151"/>
      <c r="EP358" s="151"/>
      <c r="EQ358" s="151"/>
      <c r="ER358" s="151"/>
      <c r="ES358" s="151"/>
      <c r="ET358" s="151"/>
      <c r="EU358" s="151"/>
      <c r="EV358" s="151"/>
      <c r="EW358" s="151"/>
      <c r="EX358" s="151"/>
      <c r="EY358" s="151"/>
      <c r="EZ358" s="151"/>
      <c r="FA358" s="151"/>
      <c r="FB358" s="151"/>
      <c r="FC358" s="151"/>
      <c r="FD358" s="151"/>
      <c r="FE358" s="151"/>
      <c r="FF358" s="151"/>
      <c r="FG358" s="151"/>
      <c r="FH358" s="151"/>
      <c r="FI358" s="151"/>
      <c r="FJ358" s="151"/>
      <c r="FK358" s="151"/>
      <c r="FL358" s="151"/>
      <c r="FM358" s="151"/>
      <c r="FN358" s="151"/>
      <c r="FO358" s="151"/>
      <c r="FP358" s="151"/>
      <c r="FQ358" s="151"/>
      <c r="FR358" s="151"/>
      <c r="FS358" s="151"/>
      <c r="FT358" s="151"/>
      <c r="FU358" s="151"/>
      <c r="FV358" s="151"/>
      <c r="FW358" s="151"/>
      <c r="FX358" s="151"/>
      <c r="FY358" s="151"/>
      <c r="FZ358" s="151"/>
      <c r="GA358" s="151"/>
      <c r="GB358" s="151"/>
    </row>
    <row r="359" spans="1:184" x14ac:dyDescent="0.2">
      <c r="A359" s="154" t="str">
        <f t="shared" si="6"/>
        <v/>
      </c>
      <c r="AV359" s="151"/>
      <c r="AW359" s="151"/>
      <c r="AX359" s="151"/>
      <c r="AY359" s="151"/>
      <c r="AZ359" s="151"/>
      <c r="BA359" s="151"/>
      <c r="BB359" s="151"/>
      <c r="BC359" s="151"/>
      <c r="BD359" s="151"/>
      <c r="BE359" s="151"/>
      <c r="BF359" s="151"/>
      <c r="BG359" s="151"/>
      <c r="BH359" s="151"/>
      <c r="BI359" s="151"/>
      <c r="BJ359" s="151"/>
      <c r="BK359" s="151"/>
      <c r="BL359" s="151"/>
      <c r="BM359" s="151"/>
      <c r="BN359" s="151"/>
      <c r="BO359" s="151"/>
      <c r="BP359" s="151"/>
      <c r="BQ359" s="151"/>
      <c r="BR359" s="151"/>
      <c r="BS359" s="151"/>
      <c r="BT359" s="151"/>
      <c r="BU359" s="151"/>
      <c r="BV359" s="151"/>
      <c r="BW359" s="151"/>
      <c r="BX359" s="151"/>
      <c r="BY359" s="151"/>
      <c r="BZ359" s="151"/>
      <c r="CA359" s="151"/>
      <c r="CB359" s="151"/>
      <c r="CC359" s="151"/>
      <c r="CD359" s="151"/>
      <c r="CE359" s="151"/>
      <c r="CF359" s="151"/>
      <c r="CG359" s="151"/>
      <c r="CH359" s="151"/>
      <c r="CI359" s="151"/>
      <c r="CJ359" s="151"/>
      <c r="CK359" s="151"/>
      <c r="CL359" s="151"/>
      <c r="CM359" s="151"/>
      <c r="CN359" s="151"/>
      <c r="CO359" s="151"/>
      <c r="CP359" s="151"/>
      <c r="CQ359" s="151"/>
      <c r="CR359" s="151"/>
      <c r="CS359" s="151"/>
      <c r="CT359" s="151"/>
      <c r="CU359" s="151"/>
      <c r="CV359" s="151"/>
      <c r="CW359" s="151"/>
      <c r="CX359" s="151"/>
      <c r="CY359" s="151"/>
      <c r="CZ359" s="151"/>
      <c r="DA359" s="151"/>
      <c r="DB359" s="151"/>
      <c r="DC359" s="151"/>
      <c r="DD359" s="151"/>
      <c r="DE359" s="151"/>
      <c r="DF359" s="151"/>
      <c r="DG359" s="151"/>
      <c r="DH359" s="151"/>
      <c r="DI359" s="151"/>
      <c r="DJ359" s="151"/>
      <c r="DK359" s="151"/>
      <c r="DL359" s="151"/>
      <c r="DM359" s="151"/>
      <c r="DN359" s="151"/>
      <c r="DO359" s="151"/>
      <c r="DP359" s="151"/>
      <c r="DQ359" s="151"/>
      <c r="DR359" s="151"/>
      <c r="DS359" s="151"/>
      <c r="DT359" s="151"/>
      <c r="DU359" s="151"/>
      <c r="DV359" s="151"/>
      <c r="DW359" s="151"/>
      <c r="DX359" s="151"/>
      <c r="DY359" s="151"/>
      <c r="DZ359" s="151"/>
      <c r="EA359" s="151"/>
      <c r="EB359" s="151"/>
      <c r="EC359" s="151"/>
      <c r="ED359" s="151"/>
      <c r="EE359" s="151"/>
      <c r="EF359" s="151"/>
      <c r="EG359" s="151"/>
      <c r="EH359" s="151"/>
      <c r="EI359" s="151"/>
      <c r="EJ359" s="151"/>
      <c r="EK359" s="151"/>
      <c r="EL359" s="151"/>
      <c r="EM359" s="151"/>
      <c r="EN359" s="151"/>
      <c r="EO359" s="151"/>
      <c r="EP359" s="151"/>
      <c r="EQ359" s="151"/>
      <c r="ER359" s="151"/>
      <c r="ES359" s="151"/>
      <c r="ET359" s="151"/>
      <c r="EU359" s="151"/>
      <c r="EV359" s="151"/>
      <c r="EW359" s="151"/>
      <c r="EX359" s="151"/>
      <c r="EY359" s="151"/>
      <c r="EZ359" s="151"/>
      <c r="FA359" s="151"/>
      <c r="FB359" s="151"/>
      <c r="FC359" s="151"/>
      <c r="FD359" s="151"/>
      <c r="FE359" s="151"/>
      <c r="FF359" s="151"/>
      <c r="FG359" s="151"/>
      <c r="FH359" s="151"/>
      <c r="FI359" s="151"/>
      <c r="FJ359" s="151"/>
      <c r="FK359" s="151"/>
      <c r="FL359" s="151"/>
      <c r="FM359" s="151"/>
      <c r="FN359" s="151"/>
      <c r="FO359" s="151"/>
      <c r="FP359" s="151"/>
      <c r="FQ359" s="151"/>
      <c r="FR359" s="151"/>
      <c r="FS359" s="151"/>
      <c r="FT359" s="151"/>
      <c r="FU359" s="151"/>
      <c r="FV359" s="151"/>
      <c r="FW359" s="151"/>
      <c r="FX359" s="151"/>
      <c r="FY359" s="151"/>
      <c r="FZ359" s="151"/>
      <c r="GA359" s="151"/>
      <c r="GB359" s="151"/>
    </row>
    <row r="360" spans="1:184" x14ac:dyDescent="0.2">
      <c r="A360" s="154" t="str">
        <f t="shared" si="6"/>
        <v/>
      </c>
      <c r="AV360" s="151"/>
      <c r="AW360" s="151"/>
      <c r="AX360" s="151"/>
      <c r="AY360" s="151"/>
      <c r="AZ360" s="151"/>
      <c r="BA360" s="151"/>
      <c r="BB360" s="151"/>
      <c r="BC360" s="151"/>
      <c r="BD360" s="151"/>
      <c r="BE360" s="151"/>
      <c r="BF360" s="151"/>
      <c r="BG360" s="151"/>
      <c r="BH360" s="151"/>
      <c r="BI360" s="151"/>
      <c r="BJ360" s="151"/>
      <c r="BK360" s="151"/>
      <c r="BL360" s="151"/>
      <c r="BM360" s="151"/>
      <c r="BN360" s="151"/>
      <c r="BO360" s="151"/>
      <c r="BP360" s="151"/>
      <c r="BQ360" s="151"/>
      <c r="BR360" s="151"/>
      <c r="BS360" s="151"/>
      <c r="BT360" s="151"/>
      <c r="BU360" s="151"/>
      <c r="BV360" s="151"/>
      <c r="BW360" s="151"/>
      <c r="BX360" s="151"/>
      <c r="BY360" s="151"/>
      <c r="BZ360" s="151"/>
      <c r="CA360" s="151"/>
      <c r="CB360" s="151"/>
      <c r="CC360" s="151"/>
      <c r="CD360" s="151"/>
      <c r="CE360" s="151"/>
      <c r="CF360" s="151"/>
      <c r="CG360" s="151"/>
      <c r="CH360" s="151"/>
      <c r="CI360" s="151"/>
      <c r="CJ360" s="151"/>
      <c r="CK360" s="151"/>
      <c r="CL360" s="151"/>
      <c r="CM360" s="151"/>
      <c r="CN360" s="151"/>
      <c r="CO360" s="151"/>
      <c r="CP360" s="151"/>
      <c r="CQ360" s="151"/>
      <c r="CR360" s="151"/>
      <c r="CS360" s="151"/>
      <c r="CT360" s="151"/>
      <c r="CU360" s="151"/>
      <c r="CV360" s="151"/>
      <c r="CW360" s="151"/>
      <c r="CX360" s="151"/>
      <c r="CY360" s="151"/>
      <c r="CZ360" s="151"/>
      <c r="DA360" s="151"/>
      <c r="DB360" s="151"/>
      <c r="DC360" s="151"/>
      <c r="DD360" s="151"/>
      <c r="DE360" s="151"/>
      <c r="DF360" s="151"/>
      <c r="DG360" s="151"/>
      <c r="DH360" s="151"/>
      <c r="DI360" s="151"/>
      <c r="DJ360" s="151"/>
      <c r="DK360" s="151"/>
      <c r="DL360" s="151"/>
      <c r="DM360" s="151"/>
      <c r="DN360" s="151"/>
      <c r="DO360" s="151"/>
      <c r="DP360" s="151"/>
      <c r="DQ360" s="151"/>
      <c r="DR360" s="151"/>
      <c r="DS360" s="151"/>
      <c r="DT360" s="151"/>
      <c r="DU360" s="151"/>
      <c r="DV360" s="151"/>
      <c r="DW360" s="151"/>
      <c r="DX360" s="151"/>
      <c r="DY360" s="151"/>
      <c r="DZ360" s="151"/>
      <c r="EA360" s="151"/>
      <c r="EB360" s="151"/>
      <c r="EC360" s="151"/>
      <c r="ED360" s="151"/>
      <c r="EE360" s="151"/>
      <c r="EF360" s="151"/>
      <c r="EG360" s="151"/>
      <c r="EH360" s="151"/>
      <c r="EI360" s="151"/>
      <c r="EJ360" s="151"/>
      <c r="EK360" s="151"/>
      <c r="EL360" s="151"/>
      <c r="EM360" s="151"/>
      <c r="EN360" s="151"/>
      <c r="EO360" s="151"/>
      <c r="EP360" s="151"/>
      <c r="EQ360" s="151"/>
      <c r="ER360" s="151"/>
      <c r="ES360" s="151"/>
      <c r="ET360" s="151"/>
      <c r="EU360" s="151"/>
      <c r="EV360" s="151"/>
      <c r="EW360" s="151"/>
      <c r="EX360" s="151"/>
      <c r="EY360" s="151"/>
      <c r="EZ360" s="151"/>
      <c r="FA360" s="151"/>
      <c r="FB360" s="151"/>
      <c r="FC360" s="151"/>
      <c r="FD360" s="151"/>
      <c r="FE360" s="151"/>
      <c r="FF360" s="151"/>
      <c r="FG360" s="151"/>
      <c r="FH360" s="151"/>
      <c r="FI360" s="151"/>
      <c r="FJ360" s="151"/>
      <c r="FK360" s="151"/>
      <c r="FL360" s="151"/>
      <c r="FM360" s="151"/>
      <c r="FN360" s="151"/>
      <c r="FO360" s="151"/>
      <c r="FP360" s="151"/>
      <c r="FQ360" s="151"/>
      <c r="FR360" s="151"/>
      <c r="FS360" s="151"/>
      <c r="FT360" s="151"/>
      <c r="FU360" s="151"/>
      <c r="FV360" s="151"/>
      <c r="FW360" s="151"/>
      <c r="FX360" s="151"/>
      <c r="FY360" s="151"/>
      <c r="FZ360" s="151"/>
      <c r="GA360" s="151"/>
      <c r="GB360" s="151"/>
    </row>
    <row r="361" spans="1:184" x14ac:dyDescent="0.2">
      <c r="A361" s="154" t="str">
        <f t="shared" si="6"/>
        <v/>
      </c>
      <c r="AV361" s="151"/>
      <c r="AW361" s="151"/>
      <c r="AX361" s="151"/>
      <c r="AY361" s="151"/>
      <c r="AZ361" s="151"/>
      <c r="BA361" s="151"/>
      <c r="BB361" s="151"/>
      <c r="BC361" s="151"/>
      <c r="BD361" s="151"/>
      <c r="BE361" s="151"/>
      <c r="BF361" s="151"/>
      <c r="BG361" s="151"/>
      <c r="BH361" s="151"/>
      <c r="BI361" s="151"/>
      <c r="BJ361" s="151"/>
      <c r="BK361" s="151"/>
      <c r="BL361" s="151"/>
      <c r="BM361" s="151"/>
      <c r="BN361" s="151"/>
      <c r="BO361" s="151"/>
      <c r="BP361" s="151"/>
      <c r="BQ361" s="151"/>
      <c r="BR361" s="151"/>
      <c r="BS361" s="151"/>
      <c r="BT361" s="151"/>
      <c r="BU361" s="151"/>
      <c r="BV361" s="151"/>
      <c r="BW361" s="151"/>
      <c r="BX361" s="151"/>
      <c r="BY361" s="151"/>
      <c r="BZ361" s="151"/>
      <c r="CA361" s="151"/>
      <c r="CB361" s="151"/>
      <c r="CC361" s="151"/>
      <c r="CD361" s="151"/>
      <c r="CE361" s="151"/>
      <c r="CF361" s="151"/>
      <c r="CG361" s="151"/>
      <c r="CH361" s="151"/>
      <c r="CI361" s="151"/>
      <c r="CJ361" s="151"/>
      <c r="CK361" s="151"/>
      <c r="CL361" s="151"/>
      <c r="CM361" s="151"/>
      <c r="CN361" s="151"/>
      <c r="CO361" s="151"/>
      <c r="CP361" s="151"/>
      <c r="CQ361" s="151"/>
      <c r="CR361" s="151"/>
      <c r="CS361" s="151"/>
      <c r="CT361" s="151"/>
      <c r="CU361" s="151"/>
      <c r="CV361" s="151"/>
      <c r="CW361" s="151"/>
      <c r="CX361" s="151"/>
      <c r="CY361" s="151"/>
      <c r="CZ361" s="151"/>
      <c r="DA361" s="151"/>
      <c r="DB361" s="151"/>
      <c r="DC361" s="151"/>
      <c r="DD361" s="151"/>
      <c r="DE361" s="151"/>
      <c r="DF361" s="151"/>
      <c r="DG361" s="151"/>
      <c r="DH361" s="151"/>
      <c r="DI361" s="151"/>
      <c r="DJ361" s="151"/>
      <c r="DK361" s="151"/>
      <c r="DL361" s="151"/>
      <c r="DM361" s="151"/>
      <c r="DN361" s="151"/>
      <c r="DO361" s="151"/>
      <c r="DP361" s="151"/>
      <c r="DQ361" s="151"/>
      <c r="DR361" s="151"/>
      <c r="DS361" s="151"/>
      <c r="DT361" s="151"/>
      <c r="DU361" s="151"/>
      <c r="DV361" s="151"/>
      <c r="DW361" s="151"/>
      <c r="DX361" s="151"/>
      <c r="DY361" s="151"/>
      <c r="DZ361" s="151"/>
      <c r="EA361" s="151"/>
      <c r="EB361" s="151"/>
      <c r="EC361" s="151"/>
      <c r="ED361" s="151"/>
      <c r="EE361" s="151"/>
      <c r="EF361" s="151"/>
      <c r="EG361" s="151"/>
      <c r="EH361" s="151"/>
      <c r="EI361" s="151"/>
      <c r="EJ361" s="151"/>
      <c r="EK361" s="151"/>
      <c r="EL361" s="151"/>
      <c r="EM361" s="151"/>
      <c r="EN361" s="151"/>
      <c r="EO361" s="151"/>
      <c r="EP361" s="151"/>
      <c r="EQ361" s="151"/>
      <c r="ER361" s="151"/>
      <c r="ES361" s="151"/>
      <c r="ET361" s="151"/>
      <c r="EU361" s="151"/>
      <c r="EV361" s="151"/>
      <c r="EW361" s="151"/>
      <c r="EX361" s="151"/>
      <c r="EY361" s="151"/>
      <c r="EZ361" s="151"/>
      <c r="FA361" s="151"/>
      <c r="FB361" s="151"/>
      <c r="FC361" s="151"/>
      <c r="FD361" s="151"/>
      <c r="FE361" s="151"/>
      <c r="FF361" s="151"/>
      <c r="FG361" s="151"/>
      <c r="FH361" s="151"/>
      <c r="FI361" s="151"/>
      <c r="FJ361" s="151"/>
      <c r="FK361" s="151"/>
      <c r="FL361" s="151"/>
      <c r="FM361" s="151"/>
      <c r="FN361" s="151"/>
      <c r="FO361" s="151"/>
      <c r="FP361" s="151"/>
      <c r="FQ361" s="151"/>
      <c r="FR361" s="151"/>
      <c r="FS361" s="151"/>
      <c r="FT361" s="151"/>
      <c r="FU361" s="151"/>
      <c r="FV361" s="151"/>
      <c r="FW361" s="151"/>
      <c r="FX361" s="151"/>
      <c r="FY361" s="151"/>
      <c r="FZ361" s="151"/>
      <c r="GA361" s="151"/>
      <c r="GB361" s="151"/>
    </row>
    <row r="362" spans="1:184" x14ac:dyDescent="0.2">
      <c r="A362" s="154" t="str">
        <f t="shared" si="6"/>
        <v/>
      </c>
      <c r="AV362" s="151"/>
      <c r="AW362" s="151"/>
      <c r="AX362" s="151"/>
      <c r="AY362" s="151"/>
      <c r="AZ362" s="151"/>
      <c r="BA362" s="151"/>
      <c r="BB362" s="151"/>
      <c r="BC362" s="151"/>
      <c r="BD362" s="151"/>
      <c r="BE362" s="151"/>
      <c r="BF362" s="151"/>
      <c r="BG362" s="151"/>
      <c r="BH362" s="151"/>
      <c r="BI362" s="151"/>
      <c r="BJ362" s="151"/>
      <c r="BK362" s="151"/>
      <c r="BL362" s="151"/>
      <c r="BM362" s="151"/>
      <c r="BN362" s="151"/>
      <c r="BO362" s="151"/>
      <c r="BP362" s="151"/>
      <c r="BQ362" s="151"/>
      <c r="BR362" s="151"/>
      <c r="BS362" s="151"/>
      <c r="BT362" s="151"/>
      <c r="BU362" s="151"/>
      <c r="BV362" s="151"/>
      <c r="BW362" s="151"/>
      <c r="BX362" s="151"/>
      <c r="BY362" s="151"/>
      <c r="BZ362" s="151"/>
      <c r="CA362" s="151"/>
      <c r="CB362" s="151"/>
      <c r="CC362" s="151"/>
      <c r="CD362" s="151"/>
      <c r="CE362" s="151"/>
      <c r="CF362" s="151"/>
      <c r="CG362" s="151"/>
      <c r="CH362" s="151"/>
      <c r="CI362" s="151"/>
      <c r="CJ362" s="151"/>
      <c r="CK362" s="151"/>
      <c r="CL362" s="151"/>
      <c r="CM362" s="151"/>
      <c r="CN362" s="151"/>
      <c r="CO362" s="151"/>
      <c r="CP362" s="151"/>
      <c r="CQ362" s="151"/>
      <c r="CR362" s="151"/>
      <c r="CS362" s="151"/>
      <c r="CT362" s="151"/>
      <c r="CU362" s="151"/>
      <c r="CV362" s="151"/>
      <c r="CW362" s="151"/>
      <c r="CX362" s="151"/>
      <c r="CY362" s="151"/>
      <c r="CZ362" s="151"/>
      <c r="DA362" s="151"/>
      <c r="DB362" s="151"/>
      <c r="DC362" s="151"/>
      <c r="DD362" s="151"/>
      <c r="DE362" s="151"/>
      <c r="DF362" s="151"/>
      <c r="DG362" s="151"/>
      <c r="DH362" s="151"/>
      <c r="DI362" s="151"/>
      <c r="DJ362" s="151"/>
      <c r="DK362" s="151"/>
      <c r="DL362" s="151"/>
      <c r="DM362" s="151"/>
      <c r="DN362" s="151"/>
      <c r="DO362" s="151"/>
      <c r="DP362" s="151"/>
      <c r="DQ362" s="151"/>
      <c r="DR362" s="151"/>
      <c r="DS362" s="151"/>
      <c r="DT362" s="151"/>
      <c r="DU362" s="151"/>
      <c r="DV362" s="151"/>
      <c r="DW362" s="151"/>
      <c r="DX362" s="151"/>
      <c r="DY362" s="151"/>
      <c r="DZ362" s="151"/>
      <c r="EA362" s="151"/>
      <c r="EB362" s="151"/>
      <c r="EC362" s="151"/>
      <c r="ED362" s="151"/>
      <c r="EE362" s="151"/>
      <c r="EF362" s="151"/>
      <c r="EG362" s="151"/>
      <c r="EH362" s="151"/>
      <c r="EI362" s="151"/>
      <c r="EJ362" s="151"/>
      <c r="EK362" s="151"/>
      <c r="EL362" s="151"/>
      <c r="EM362" s="151"/>
      <c r="EN362" s="151"/>
      <c r="EO362" s="151"/>
      <c r="EP362" s="151"/>
      <c r="EQ362" s="151"/>
      <c r="ER362" s="151"/>
      <c r="ES362" s="151"/>
      <c r="ET362" s="151"/>
      <c r="EU362" s="151"/>
      <c r="EV362" s="151"/>
      <c r="EW362" s="151"/>
      <c r="EX362" s="151"/>
      <c r="EY362" s="151"/>
      <c r="EZ362" s="151"/>
      <c r="FA362" s="151"/>
      <c r="FB362" s="151"/>
      <c r="FC362" s="151"/>
      <c r="FD362" s="151"/>
      <c r="FE362" s="151"/>
      <c r="FF362" s="151"/>
      <c r="FG362" s="151"/>
      <c r="FH362" s="151"/>
      <c r="FI362" s="151"/>
      <c r="FJ362" s="151"/>
      <c r="FK362" s="151"/>
      <c r="FL362" s="151"/>
      <c r="FM362" s="151"/>
      <c r="FN362" s="151"/>
      <c r="FO362" s="151"/>
      <c r="FP362" s="151"/>
      <c r="FQ362" s="151"/>
      <c r="FR362" s="151"/>
      <c r="FS362" s="151"/>
      <c r="FT362" s="151"/>
      <c r="FU362" s="151"/>
      <c r="FV362" s="151"/>
      <c r="FW362" s="151"/>
      <c r="FX362" s="151"/>
      <c r="FY362" s="151"/>
      <c r="FZ362" s="151"/>
      <c r="GA362" s="151"/>
      <c r="GB362" s="151"/>
    </row>
    <row r="363" spans="1:184" x14ac:dyDescent="0.2">
      <c r="A363" s="154" t="str">
        <f t="shared" si="6"/>
        <v/>
      </c>
      <c r="AV363" s="151"/>
      <c r="AW363" s="151"/>
      <c r="AX363" s="151"/>
      <c r="AY363" s="151"/>
      <c r="AZ363" s="151"/>
      <c r="BA363" s="151"/>
      <c r="BB363" s="151"/>
      <c r="BC363" s="151"/>
      <c r="BD363" s="151"/>
      <c r="BE363" s="151"/>
      <c r="BF363" s="151"/>
      <c r="BG363" s="151"/>
      <c r="BH363" s="151"/>
      <c r="BI363" s="151"/>
      <c r="BJ363" s="151"/>
      <c r="BK363" s="151"/>
      <c r="BL363" s="151"/>
      <c r="BM363" s="151"/>
      <c r="BN363" s="151"/>
      <c r="BO363" s="151"/>
      <c r="BP363" s="151"/>
      <c r="BQ363" s="151"/>
      <c r="BR363" s="151"/>
      <c r="BS363" s="151"/>
      <c r="BT363" s="151"/>
      <c r="BU363" s="151"/>
      <c r="BV363" s="151"/>
      <c r="BW363" s="151"/>
      <c r="BX363" s="151"/>
      <c r="BY363" s="151"/>
      <c r="BZ363" s="151"/>
      <c r="CA363" s="151"/>
      <c r="CB363" s="151"/>
      <c r="CC363" s="151"/>
      <c r="CD363" s="151"/>
      <c r="CE363" s="151"/>
      <c r="CF363" s="151"/>
      <c r="CG363" s="151"/>
      <c r="CH363" s="151"/>
      <c r="CI363" s="151"/>
      <c r="CJ363" s="151"/>
      <c r="CK363" s="151"/>
      <c r="CL363" s="151"/>
      <c r="CM363" s="151"/>
      <c r="CN363" s="151"/>
      <c r="CO363" s="151"/>
      <c r="CP363" s="151"/>
      <c r="CQ363" s="151"/>
      <c r="CR363" s="151"/>
      <c r="CS363" s="151"/>
      <c r="CT363" s="151"/>
      <c r="CU363" s="151"/>
      <c r="CV363" s="151"/>
      <c r="CW363" s="151"/>
      <c r="CX363" s="151"/>
      <c r="CY363" s="151"/>
      <c r="CZ363" s="151"/>
      <c r="DA363" s="151"/>
      <c r="DB363" s="151"/>
      <c r="DC363" s="151"/>
      <c r="DD363" s="151"/>
      <c r="DE363" s="151"/>
      <c r="DF363" s="151"/>
      <c r="DG363" s="151"/>
      <c r="DH363" s="151"/>
      <c r="DI363" s="151"/>
      <c r="DJ363" s="151"/>
      <c r="DK363" s="151"/>
      <c r="DL363" s="151"/>
      <c r="DM363" s="151"/>
      <c r="DN363" s="151"/>
      <c r="DO363" s="151"/>
      <c r="DP363" s="151"/>
      <c r="DQ363" s="151"/>
      <c r="DR363" s="151"/>
      <c r="DS363" s="151"/>
      <c r="DT363" s="151"/>
      <c r="DU363" s="151"/>
      <c r="DV363" s="151"/>
      <c r="DW363" s="151"/>
      <c r="DX363" s="151"/>
      <c r="DY363" s="151"/>
      <c r="DZ363" s="151"/>
      <c r="EA363" s="151"/>
      <c r="EB363" s="151"/>
      <c r="EC363" s="151"/>
      <c r="ED363" s="151"/>
      <c r="EE363" s="151"/>
      <c r="EF363" s="151"/>
      <c r="EG363" s="151"/>
      <c r="EH363" s="151"/>
      <c r="EI363" s="151"/>
      <c r="EJ363" s="151"/>
      <c r="EK363" s="151"/>
      <c r="EL363" s="151"/>
      <c r="EM363" s="151"/>
      <c r="EN363" s="151"/>
      <c r="EO363" s="151"/>
      <c r="EP363" s="151"/>
      <c r="EQ363" s="151"/>
      <c r="ER363" s="151"/>
      <c r="ES363" s="151"/>
      <c r="ET363" s="151"/>
      <c r="EU363" s="151"/>
      <c r="EV363" s="151"/>
      <c r="EW363" s="151"/>
      <c r="EX363" s="151"/>
      <c r="EY363" s="151"/>
      <c r="EZ363" s="151"/>
      <c r="FA363" s="151"/>
      <c r="FB363" s="151"/>
      <c r="FC363" s="151"/>
      <c r="FD363" s="151"/>
      <c r="FE363" s="151"/>
      <c r="FF363" s="151"/>
      <c r="FG363" s="151"/>
      <c r="FH363" s="151"/>
      <c r="FI363" s="151"/>
      <c r="FJ363" s="151"/>
      <c r="FK363" s="151"/>
      <c r="FL363" s="151"/>
      <c r="FM363" s="151"/>
      <c r="FN363" s="151"/>
      <c r="FO363" s="151"/>
      <c r="FP363" s="151"/>
      <c r="FQ363" s="151"/>
      <c r="FR363" s="151"/>
      <c r="FS363" s="151"/>
      <c r="FT363" s="151"/>
      <c r="FU363" s="151"/>
      <c r="FV363" s="151"/>
      <c r="FW363" s="151"/>
      <c r="FX363" s="151"/>
      <c r="FY363" s="151"/>
      <c r="FZ363" s="151"/>
      <c r="GA363" s="151"/>
      <c r="GB363" s="151"/>
    </row>
    <row r="364" spans="1:184" x14ac:dyDescent="0.2">
      <c r="A364" s="154" t="str">
        <f t="shared" si="6"/>
        <v/>
      </c>
      <c r="AV364" s="151"/>
      <c r="AW364" s="151"/>
      <c r="AX364" s="151"/>
      <c r="AY364" s="151"/>
      <c r="AZ364" s="151"/>
      <c r="BA364" s="151"/>
      <c r="BB364" s="151"/>
      <c r="BC364" s="151"/>
      <c r="BD364" s="151"/>
      <c r="BE364" s="151"/>
      <c r="BF364" s="151"/>
      <c r="BG364" s="151"/>
      <c r="BH364" s="151"/>
      <c r="BI364" s="151"/>
      <c r="BJ364" s="151"/>
      <c r="BK364" s="151"/>
      <c r="BL364" s="151"/>
      <c r="BM364" s="151"/>
      <c r="BN364" s="151"/>
      <c r="BO364" s="151"/>
      <c r="BP364" s="151"/>
      <c r="BQ364" s="151"/>
      <c r="BR364" s="151"/>
      <c r="BS364" s="151"/>
      <c r="BT364" s="151"/>
      <c r="BU364" s="151"/>
      <c r="BV364" s="151"/>
      <c r="BW364" s="151"/>
      <c r="BX364" s="151"/>
      <c r="BY364" s="151"/>
      <c r="BZ364" s="151"/>
      <c r="CA364" s="151"/>
      <c r="CB364" s="151"/>
      <c r="CC364" s="151"/>
      <c r="CD364" s="151"/>
      <c r="CE364" s="151"/>
      <c r="CF364" s="151"/>
      <c r="CG364" s="151"/>
      <c r="CH364" s="151"/>
      <c r="CI364" s="151"/>
      <c r="CJ364" s="151"/>
      <c r="CK364" s="151"/>
      <c r="CL364" s="151"/>
      <c r="CM364" s="151"/>
      <c r="CN364" s="151"/>
      <c r="CO364" s="151"/>
      <c r="CP364" s="151"/>
      <c r="CQ364" s="151"/>
      <c r="CR364" s="151"/>
      <c r="CS364" s="151"/>
      <c r="CT364" s="151"/>
      <c r="CU364" s="151"/>
      <c r="CV364" s="151"/>
      <c r="CW364" s="151"/>
      <c r="CX364" s="151"/>
      <c r="CY364" s="151"/>
      <c r="CZ364" s="151"/>
      <c r="DA364" s="151"/>
      <c r="DB364" s="151"/>
      <c r="DC364" s="151"/>
      <c r="DD364" s="151"/>
      <c r="DE364" s="151"/>
      <c r="DF364" s="151"/>
      <c r="DG364" s="151"/>
      <c r="DH364" s="151"/>
      <c r="DI364" s="151"/>
      <c r="DJ364" s="151"/>
      <c r="DK364" s="151"/>
      <c r="DL364" s="151"/>
      <c r="DM364" s="151"/>
      <c r="DN364" s="151"/>
      <c r="DO364" s="151"/>
      <c r="DP364" s="151"/>
      <c r="DQ364" s="151"/>
      <c r="DR364" s="151"/>
      <c r="DS364" s="151"/>
      <c r="DT364" s="151"/>
      <c r="DU364" s="151"/>
      <c r="DV364" s="151"/>
      <c r="DW364" s="151"/>
      <c r="DX364" s="151"/>
      <c r="DY364" s="151"/>
      <c r="DZ364" s="151"/>
      <c r="EA364" s="151"/>
      <c r="EB364" s="151"/>
      <c r="EC364" s="151"/>
      <c r="ED364" s="151"/>
      <c r="EE364" s="151"/>
      <c r="EF364" s="151"/>
      <c r="EG364" s="151"/>
      <c r="EH364" s="151"/>
      <c r="EI364" s="151"/>
      <c r="EJ364" s="151"/>
      <c r="EK364" s="151"/>
      <c r="EL364" s="151"/>
      <c r="EM364" s="151"/>
      <c r="EN364" s="151"/>
      <c r="EO364" s="151"/>
      <c r="EP364" s="151"/>
      <c r="EQ364" s="151"/>
      <c r="ER364" s="151"/>
      <c r="ES364" s="151"/>
      <c r="ET364" s="151"/>
      <c r="EU364" s="151"/>
      <c r="EV364" s="151"/>
      <c r="EW364" s="151"/>
      <c r="EX364" s="151"/>
      <c r="EY364" s="151"/>
      <c r="EZ364" s="151"/>
      <c r="FA364" s="151"/>
      <c r="FB364" s="151"/>
      <c r="FC364" s="151"/>
      <c r="FD364" s="151"/>
      <c r="FE364" s="151"/>
      <c r="FF364" s="151"/>
      <c r="FG364" s="151"/>
      <c r="FH364" s="151"/>
      <c r="FI364" s="151"/>
      <c r="FJ364" s="151"/>
      <c r="FK364" s="151"/>
      <c r="FL364" s="151"/>
      <c r="FM364" s="151"/>
      <c r="FN364" s="151"/>
      <c r="FO364" s="151"/>
      <c r="FP364" s="151"/>
      <c r="FQ364" s="151"/>
      <c r="FR364" s="151"/>
      <c r="FS364" s="151"/>
      <c r="FT364" s="151"/>
      <c r="FU364" s="151"/>
      <c r="FV364" s="151"/>
      <c r="FW364" s="151"/>
      <c r="FX364" s="151"/>
      <c r="FY364" s="151"/>
      <c r="FZ364" s="151"/>
      <c r="GA364" s="151"/>
      <c r="GB364" s="151"/>
    </row>
    <row r="365" spans="1:184" x14ac:dyDescent="0.2">
      <c r="A365" s="154" t="str">
        <f t="shared" si="6"/>
        <v/>
      </c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1"/>
      <c r="BW365" s="151"/>
      <c r="BX365" s="151"/>
      <c r="BY365" s="151"/>
      <c r="BZ365" s="151"/>
      <c r="CA365" s="151"/>
      <c r="CB365" s="151"/>
      <c r="CC365" s="151"/>
      <c r="CD365" s="151"/>
      <c r="CE365" s="151"/>
      <c r="CF365" s="151"/>
      <c r="CG365" s="151"/>
      <c r="CH365" s="151"/>
      <c r="CI365" s="151"/>
      <c r="CJ365" s="151"/>
      <c r="CK365" s="151"/>
      <c r="CL365" s="151"/>
      <c r="CM365" s="151"/>
      <c r="CN365" s="151"/>
      <c r="CO365" s="151"/>
      <c r="CP365" s="151"/>
      <c r="CQ365" s="151"/>
      <c r="CR365" s="151"/>
      <c r="CS365" s="151"/>
      <c r="CT365" s="151"/>
      <c r="CU365" s="151"/>
      <c r="CV365" s="151"/>
      <c r="CW365" s="151"/>
      <c r="CX365" s="151"/>
      <c r="CY365" s="151"/>
      <c r="CZ365" s="151"/>
      <c r="DA365" s="151"/>
      <c r="DB365" s="151"/>
      <c r="DC365" s="151"/>
      <c r="DD365" s="151"/>
      <c r="DE365" s="151"/>
      <c r="DF365" s="151"/>
      <c r="DG365" s="151"/>
      <c r="DH365" s="151"/>
      <c r="DI365" s="151"/>
      <c r="DJ365" s="151"/>
      <c r="DK365" s="151"/>
      <c r="DL365" s="151"/>
      <c r="DM365" s="151"/>
      <c r="DN365" s="151"/>
      <c r="DO365" s="151"/>
      <c r="DP365" s="151"/>
      <c r="DQ365" s="151"/>
      <c r="DR365" s="151"/>
      <c r="DS365" s="151"/>
      <c r="DT365" s="151"/>
      <c r="DU365" s="151"/>
      <c r="DV365" s="151"/>
      <c r="DW365" s="151"/>
      <c r="DX365" s="151"/>
      <c r="DY365" s="151"/>
      <c r="DZ365" s="151"/>
      <c r="EA365" s="151"/>
      <c r="EB365" s="151"/>
      <c r="EC365" s="151"/>
      <c r="ED365" s="151"/>
      <c r="EE365" s="151"/>
      <c r="EF365" s="151"/>
      <c r="EG365" s="151"/>
      <c r="EH365" s="151"/>
      <c r="EI365" s="151"/>
      <c r="EJ365" s="151"/>
      <c r="EK365" s="151"/>
      <c r="EL365" s="151"/>
      <c r="EM365" s="151"/>
      <c r="EN365" s="151"/>
      <c r="EO365" s="151"/>
      <c r="EP365" s="151"/>
      <c r="EQ365" s="151"/>
      <c r="ER365" s="151"/>
      <c r="ES365" s="151"/>
      <c r="ET365" s="151"/>
      <c r="EU365" s="151"/>
      <c r="EV365" s="151"/>
      <c r="EW365" s="151"/>
      <c r="EX365" s="151"/>
      <c r="EY365" s="151"/>
      <c r="EZ365" s="151"/>
      <c r="FA365" s="151"/>
      <c r="FB365" s="151"/>
      <c r="FC365" s="151"/>
      <c r="FD365" s="151"/>
      <c r="FE365" s="151"/>
      <c r="FF365" s="151"/>
      <c r="FG365" s="151"/>
      <c r="FH365" s="151"/>
      <c r="FI365" s="151"/>
      <c r="FJ365" s="151"/>
      <c r="FK365" s="151"/>
      <c r="FL365" s="151"/>
      <c r="FM365" s="151"/>
      <c r="FN365" s="151"/>
      <c r="FO365" s="151"/>
      <c r="FP365" s="151"/>
      <c r="FQ365" s="151"/>
      <c r="FR365" s="151"/>
      <c r="FS365" s="151"/>
      <c r="FT365" s="151"/>
      <c r="FU365" s="151"/>
      <c r="FV365" s="151"/>
      <c r="FW365" s="151"/>
      <c r="FX365" s="151"/>
      <c r="FY365" s="151"/>
      <c r="FZ365" s="151"/>
      <c r="GA365" s="151"/>
      <c r="GB365" s="151"/>
    </row>
    <row r="366" spans="1:184" x14ac:dyDescent="0.2">
      <c r="A366" s="154" t="str">
        <f t="shared" si="6"/>
        <v/>
      </c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/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W366" s="151"/>
      <c r="BX366" s="151"/>
      <c r="BY366" s="151"/>
      <c r="BZ366" s="151"/>
      <c r="CA366" s="151"/>
      <c r="CB366" s="151"/>
      <c r="CC366" s="151"/>
      <c r="CD366" s="151"/>
      <c r="CE366" s="151"/>
      <c r="CF366" s="151"/>
      <c r="CG366" s="151"/>
      <c r="CH366" s="151"/>
      <c r="CI366" s="151"/>
      <c r="CJ366" s="151"/>
      <c r="CK366" s="151"/>
      <c r="CL366" s="151"/>
      <c r="CM366" s="151"/>
      <c r="CN366" s="151"/>
      <c r="CO366" s="151"/>
      <c r="CP366" s="151"/>
      <c r="CQ366" s="151"/>
      <c r="CR366" s="151"/>
      <c r="CS366" s="151"/>
      <c r="CT366" s="151"/>
      <c r="CU366" s="151"/>
      <c r="CV366" s="151"/>
      <c r="CW366" s="151"/>
      <c r="CX366" s="151"/>
      <c r="CY366" s="151"/>
      <c r="CZ366" s="151"/>
      <c r="DA366" s="151"/>
      <c r="DB366" s="151"/>
      <c r="DC366" s="151"/>
      <c r="DD366" s="151"/>
      <c r="DE366" s="151"/>
      <c r="DF366" s="151"/>
      <c r="DG366" s="151"/>
      <c r="DH366" s="151"/>
      <c r="DI366" s="151"/>
      <c r="DJ366" s="151"/>
      <c r="DK366" s="151"/>
      <c r="DL366" s="151"/>
      <c r="DM366" s="151"/>
      <c r="DN366" s="151"/>
      <c r="DO366" s="151"/>
      <c r="DP366" s="151"/>
      <c r="DQ366" s="151"/>
      <c r="DR366" s="151"/>
      <c r="DS366" s="151"/>
      <c r="DT366" s="151"/>
      <c r="DU366" s="151"/>
      <c r="DV366" s="151"/>
      <c r="DW366" s="151"/>
      <c r="DX366" s="151"/>
      <c r="DY366" s="151"/>
      <c r="DZ366" s="151"/>
      <c r="EA366" s="151"/>
      <c r="EB366" s="151"/>
      <c r="EC366" s="151"/>
      <c r="ED366" s="151"/>
      <c r="EE366" s="151"/>
      <c r="EF366" s="151"/>
      <c r="EG366" s="151"/>
      <c r="EH366" s="151"/>
      <c r="EI366" s="151"/>
      <c r="EJ366" s="151"/>
      <c r="EK366" s="151"/>
      <c r="EL366" s="151"/>
      <c r="EM366" s="151"/>
      <c r="EN366" s="151"/>
      <c r="EO366" s="151"/>
      <c r="EP366" s="151"/>
      <c r="EQ366" s="151"/>
      <c r="ER366" s="151"/>
      <c r="ES366" s="151"/>
      <c r="ET366" s="151"/>
      <c r="EU366" s="151"/>
      <c r="EV366" s="151"/>
      <c r="EW366" s="151"/>
      <c r="EX366" s="151"/>
      <c r="EY366" s="151"/>
      <c r="EZ366" s="151"/>
      <c r="FA366" s="151"/>
      <c r="FB366" s="151"/>
      <c r="FC366" s="151"/>
      <c r="FD366" s="151"/>
      <c r="FE366" s="151"/>
      <c r="FF366" s="151"/>
      <c r="FG366" s="151"/>
      <c r="FH366" s="151"/>
      <c r="FI366" s="151"/>
      <c r="FJ366" s="151"/>
      <c r="FK366" s="151"/>
      <c r="FL366" s="151"/>
      <c r="FM366" s="151"/>
      <c r="FN366" s="151"/>
      <c r="FO366" s="151"/>
      <c r="FP366" s="151"/>
      <c r="FQ366" s="151"/>
      <c r="FR366" s="151"/>
      <c r="FS366" s="151"/>
      <c r="FT366" s="151"/>
      <c r="FU366" s="151"/>
      <c r="FV366" s="151"/>
      <c r="FW366" s="151"/>
      <c r="FX366" s="151"/>
      <c r="FY366" s="151"/>
      <c r="FZ366" s="151"/>
      <c r="GA366" s="151"/>
      <c r="GB366" s="151"/>
    </row>
    <row r="367" spans="1:184" x14ac:dyDescent="0.2">
      <c r="A367" s="154" t="str">
        <f t="shared" si="6"/>
        <v/>
      </c>
      <c r="AV367" s="151"/>
      <c r="AW367" s="151"/>
      <c r="AX367" s="151"/>
      <c r="AY367" s="151"/>
      <c r="AZ367" s="151"/>
      <c r="BA367" s="151"/>
      <c r="BB367" s="151"/>
      <c r="BC367" s="151"/>
      <c r="BD367" s="151"/>
      <c r="BE367" s="151"/>
      <c r="BF367" s="151"/>
      <c r="BG367" s="151"/>
      <c r="BH367" s="151"/>
      <c r="BI367" s="151"/>
      <c r="BJ367" s="151"/>
      <c r="BK367" s="151"/>
      <c r="BL367" s="151"/>
      <c r="BM367" s="151"/>
      <c r="BN367" s="151"/>
      <c r="BO367" s="151"/>
      <c r="BP367" s="151"/>
      <c r="BQ367" s="151"/>
      <c r="BR367" s="151"/>
      <c r="BS367" s="151"/>
      <c r="BT367" s="151"/>
      <c r="BU367" s="151"/>
      <c r="BV367" s="151"/>
      <c r="BW367" s="151"/>
      <c r="BX367" s="151"/>
      <c r="BY367" s="151"/>
      <c r="BZ367" s="151"/>
      <c r="CA367" s="151"/>
      <c r="CB367" s="151"/>
      <c r="CC367" s="151"/>
      <c r="CD367" s="151"/>
      <c r="CE367" s="151"/>
      <c r="CF367" s="151"/>
      <c r="CG367" s="151"/>
      <c r="CH367" s="151"/>
      <c r="CI367" s="151"/>
      <c r="CJ367" s="151"/>
      <c r="CK367" s="151"/>
      <c r="CL367" s="151"/>
      <c r="CM367" s="151"/>
      <c r="CN367" s="151"/>
      <c r="CO367" s="151"/>
      <c r="CP367" s="151"/>
      <c r="CQ367" s="151"/>
      <c r="CR367" s="151"/>
      <c r="CS367" s="151"/>
      <c r="CT367" s="151"/>
      <c r="CU367" s="151"/>
      <c r="CV367" s="151"/>
      <c r="CW367" s="151"/>
      <c r="CX367" s="151"/>
      <c r="CY367" s="151"/>
      <c r="CZ367" s="151"/>
      <c r="DA367" s="151"/>
      <c r="DB367" s="151"/>
      <c r="DC367" s="151"/>
      <c r="DD367" s="151"/>
      <c r="DE367" s="151"/>
      <c r="DF367" s="151"/>
      <c r="DG367" s="151"/>
      <c r="DH367" s="151"/>
      <c r="DI367" s="151"/>
      <c r="DJ367" s="151"/>
      <c r="DK367" s="151"/>
      <c r="DL367" s="151"/>
      <c r="DM367" s="151"/>
      <c r="DN367" s="151"/>
      <c r="DO367" s="151"/>
      <c r="DP367" s="151"/>
      <c r="DQ367" s="151"/>
      <c r="DR367" s="151"/>
      <c r="DS367" s="151"/>
      <c r="DT367" s="151"/>
      <c r="DU367" s="151"/>
      <c r="DV367" s="151"/>
      <c r="DW367" s="151"/>
      <c r="DX367" s="151"/>
      <c r="DY367" s="151"/>
      <c r="DZ367" s="151"/>
      <c r="EA367" s="151"/>
      <c r="EB367" s="151"/>
      <c r="EC367" s="151"/>
      <c r="ED367" s="151"/>
      <c r="EE367" s="151"/>
      <c r="EF367" s="151"/>
      <c r="EG367" s="151"/>
      <c r="EH367" s="151"/>
      <c r="EI367" s="151"/>
      <c r="EJ367" s="151"/>
      <c r="EK367" s="151"/>
      <c r="EL367" s="151"/>
      <c r="EM367" s="151"/>
      <c r="EN367" s="151"/>
      <c r="EO367" s="151"/>
      <c r="EP367" s="151"/>
      <c r="EQ367" s="151"/>
      <c r="ER367" s="151"/>
      <c r="ES367" s="151"/>
      <c r="ET367" s="151"/>
      <c r="EU367" s="151"/>
      <c r="EV367" s="151"/>
      <c r="EW367" s="151"/>
      <c r="EX367" s="151"/>
      <c r="EY367" s="151"/>
      <c r="EZ367" s="151"/>
      <c r="FA367" s="151"/>
      <c r="FB367" s="151"/>
      <c r="FC367" s="151"/>
      <c r="FD367" s="151"/>
      <c r="FE367" s="151"/>
      <c r="FF367" s="151"/>
      <c r="FG367" s="151"/>
      <c r="FH367" s="151"/>
      <c r="FI367" s="151"/>
      <c r="FJ367" s="151"/>
      <c r="FK367" s="151"/>
      <c r="FL367" s="151"/>
      <c r="FM367" s="151"/>
      <c r="FN367" s="151"/>
      <c r="FO367" s="151"/>
      <c r="FP367" s="151"/>
      <c r="FQ367" s="151"/>
      <c r="FR367" s="151"/>
      <c r="FS367" s="151"/>
      <c r="FT367" s="151"/>
      <c r="FU367" s="151"/>
      <c r="FV367" s="151"/>
      <c r="FW367" s="151"/>
      <c r="FX367" s="151"/>
      <c r="FY367" s="151"/>
      <c r="FZ367" s="151"/>
      <c r="GA367" s="151"/>
      <c r="GB367" s="151"/>
    </row>
    <row r="368" spans="1:184" x14ac:dyDescent="0.2">
      <c r="A368" s="154" t="str">
        <f t="shared" si="6"/>
        <v/>
      </c>
      <c r="AV368" s="151"/>
      <c r="AW368" s="151"/>
      <c r="AX368" s="151"/>
      <c r="AY368" s="151"/>
      <c r="AZ368" s="151"/>
      <c r="BA368" s="151"/>
      <c r="BB368" s="151"/>
      <c r="BC368" s="151"/>
      <c r="BD368" s="151"/>
      <c r="BE368" s="151"/>
      <c r="BF368" s="151"/>
      <c r="BG368" s="151"/>
      <c r="BH368" s="151"/>
      <c r="BI368" s="151"/>
      <c r="BJ368" s="151"/>
      <c r="BK368" s="151"/>
      <c r="BL368" s="151"/>
      <c r="BM368" s="151"/>
      <c r="BN368" s="151"/>
      <c r="BO368" s="151"/>
      <c r="BP368" s="151"/>
      <c r="BQ368" s="151"/>
      <c r="BR368" s="151"/>
      <c r="BS368" s="151"/>
      <c r="BT368" s="151"/>
      <c r="BU368" s="151"/>
      <c r="BV368" s="151"/>
      <c r="BW368" s="151"/>
      <c r="BX368" s="151"/>
      <c r="BY368" s="151"/>
      <c r="BZ368" s="151"/>
      <c r="CA368" s="151"/>
      <c r="CB368" s="151"/>
      <c r="CC368" s="151"/>
      <c r="CD368" s="151"/>
      <c r="CE368" s="151"/>
      <c r="CF368" s="151"/>
      <c r="CG368" s="151"/>
      <c r="CH368" s="151"/>
      <c r="CI368" s="151"/>
      <c r="CJ368" s="151"/>
      <c r="CK368" s="151"/>
      <c r="CL368" s="151"/>
      <c r="CM368" s="151"/>
      <c r="CN368" s="151"/>
      <c r="CO368" s="151"/>
      <c r="CP368" s="151"/>
      <c r="CQ368" s="151"/>
      <c r="CR368" s="151"/>
      <c r="CS368" s="151"/>
      <c r="CT368" s="151"/>
      <c r="CU368" s="151"/>
      <c r="CV368" s="151"/>
      <c r="CW368" s="151"/>
      <c r="CX368" s="151"/>
      <c r="CY368" s="151"/>
      <c r="CZ368" s="151"/>
      <c r="DA368" s="151"/>
      <c r="DB368" s="151"/>
      <c r="DC368" s="151"/>
      <c r="DD368" s="151"/>
      <c r="DE368" s="151"/>
      <c r="DF368" s="151"/>
      <c r="DG368" s="151"/>
      <c r="DH368" s="151"/>
      <c r="DI368" s="151"/>
      <c r="DJ368" s="151"/>
      <c r="DK368" s="151"/>
      <c r="DL368" s="151"/>
      <c r="DM368" s="151"/>
      <c r="DN368" s="151"/>
      <c r="DO368" s="151"/>
      <c r="DP368" s="151"/>
      <c r="DQ368" s="151"/>
      <c r="DR368" s="151"/>
      <c r="DS368" s="151"/>
      <c r="DT368" s="151"/>
      <c r="DU368" s="151"/>
      <c r="DV368" s="151"/>
      <c r="DW368" s="151"/>
      <c r="DX368" s="151"/>
      <c r="DY368" s="151"/>
      <c r="DZ368" s="151"/>
      <c r="EA368" s="151"/>
      <c r="EB368" s="151"/>
      <c r="EC368" s="151"/>
      <c r="ED368" s="151"/>
      <c r="EE368" s="151"/>
      <c r="EF368" s="151"/>
      <c r="EG368" s="151"/>
      <c r="EH368" s="151"/>
      <c r="EI368" s="151"/>
      <c r="EJ368" s="151"/>
      <c r="EK368" s="151"/>
      <c r="EL368" s="151"/>
      <c r="EM368" s="151"/>
      <c r="EN368" s="151"/>
      <c r="EO368" s="151"/>
      <c r="EP368" s="151"/>
      <c r="EQ368" s="151"/>
      <c r="ER368" s="151"/>
      <c r="ES368" s="151"/>
      <c r="ET368" s="151"/>
      <c r="EU368" s="151"/>
      <c r="EV368" s="151"/>
      <c r="EW368" s="151"/>
      <c r="EX368" s="151"/>
      <c r="EY368" s="151"/>
      <c r="EZ368" s="151"/>
      <c r="FA368" s="151"/>
      <c r="FB368" s="151"/>
      <c r="FC368" s="151"/>
      <c r="FD368" s="151"/>
      <c r="FE368" s="151"/>
      <c r="FF368" s="151"/>
      <c r="FG368" s="151"/>
      <c r="FH368" s="151"/>
      <c r="FI368" s="151"/>
      <c r="FJ368" s="151"/>
      <c r="FK368" s="151"/>
      <c r="FL368" s="151"/>
      <c r="FM368" s="151"/>
      <c r="FN368" s="151"/>
      <c r="FO368" s="151"/>
      <c r="FP368" s="151"/>
      <c r="FQ368" s="151"/>
      <c r="FR368" s="151"/>
      <c r="FS368" s="151"/>
      <c r="FT368" s="151"/>
      <c r="FU368" s="151"/>
      <c r="FV368" s="151"/>
      <c r="FW368" s="151"/>
      <c r="FX368" s="151"/>
      <c r="FY368" s="151"/>
      <c r="FZ368" s="151"/>
      <c r="GA368" s="151"/>
      <c r="GB368" s="151"/>
    </row>
    <row r="369" spans="1:184" x14ac:dyDescent="0.2">
      <c r="A369" s="154" t="str">
        <f t="shared" si="6"/>
        <v/>
      </c>
      <c r="AV369" s="151"/>
      <c r="AW369" s="151"/>
      <c r="AX369" s="151"/>
      <c r="AY369" s="151"/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W369" s="151"/>
      <c r="BX369" s="151"/>
      <c r="BY369" s="151"/>
      <c r="BZ369" s="151"/>
      <c r="CA369" s="151"/>
      <c r="CB369" s="151"/>
      <c r="CC369" s="151"/>
      <c r="CD369" s="151"/>
      <c r="CE369" s="151"/>
      <c r="CF369" s="151"/>
      <c r="CG369" s="151"/>
      <c r="CH369" s="151"/>
      <c r="CI369" s="151"/>
      <c r="CJ369" s="151"/>
      <c r="CK369" s="151"/>
      <c r="CL369" s="151"/>
      <c r="CM369" s="151"/>
      <c r="CN369" s="151"/>
      <c r="CO369" s="151"/>
      <c r="CP369" s="151"/>
      <c r="CQ369" s="151"/>
      <c r="CR369" s="151"/>
      <c r="CS369" s="151"/>
      <c r="CT369" s="151"/>
      <c r="CU369" s="151"/>
      <c r="CV369" s="151"/>
      <c r="CW369" s="151"/>
      <c r="CX369" s="151"/>
      <c r="CY369" s="151"/>
      <c r="CZ369" s="151"/>
      <c r="DA369" s="151"/>
      <c r="DB369" s="151"/>
      <c r="DC369" s="151"/>
      <c r="DD369" s="151"/>
      <c r="DE369" s="151"/>
      <c r="DF369" s="151"/>
      <c r="DG369" s="151"/>
      <c r="DH369" s="151"/>
      <c r="DI369" s="151"/>
      <c r="DJ369" s="151"/>
      <c r="DK369" s="151"/>
      <c r="DL369" s="151"/>
      <c r="DM369" s="151"/>
      <c r="DN369" s="151"/>
      <c r="DO369" s="151"/>
      <c r="DP369" s="151"/>
      <c r="DQ369" s="151"/>
      <c r="DR369" s="151"/>
      <c r="DS369" s="151"/>
      <c r="DT369" s="151"/>
      <c r="DU369" s="151"/>
      <c r="DV369" s="151"/>
      <c r="DW369" s="151"/>
      <c r="DX369" s="151"/>
      <c r="DY369" s="151"/>
      <c r="DZ369" s="151"/>
      <c r="EA369" s="151"/>
      <c r="EB369" s="151"/>
      <c r="EC369" s="151"/>
      <c r="ED369" s="151"/>
      <c r="EE369" s="151"/>
      <c r="EF369" s="151"/>
      <c r="EG369" s="151"/>
      <c r="EH369" s="151"/>
      <c r="EI369" s="151"/>
      <c r="EJ369" s="151"/>
      <c r="EK369" s="151"/>
      <c r="EL369" s="151"/>
      <c r="EM369" s="151"/>
      <c r="EN369" s="151"/>
      <c r="EO369" s="151"/>
      <c r="EP369" s="151"/>
      <c r="EQ369" s="151"/>
      <c r="ER369" s="151"/>
      <c r="ES369" s="151"/>
      <c r="ET369" s="151"/>
      <c r="EU369" s="151"/>
      <c r="EV369" s="151"/>
      <c r="EW369" s="151"/>
      <c r="EX369" s="151"/>
      <c r="EY369" s="151"/>
      <c r="EZ369" s="151"/>
      <c r="FA369" s="151"/>
      <c r="FB369" s="151"/>
      <c r="FC369" s="151"/>
      <c r="FD369" s="151"/>
      <c r="FE369" s="151"/>
      <c r="FF369" s="151"/>
      <c r="FG369" s="151"/>
      <c r="FH369" s="151"/>
      <c r="FI369" s="151"/>
      <c r="FJ369" s="151"/>
      <c r="FK369" s="151"/>
      <c r="FL369" s="151"/>
      <c r="FM369" s="151"/>
      <c r="FN369" s="151"/>
      <c r="FO369" s="151"/>
      <c r="FP369" s="151"/>
      <c r="FQ369" s="151"/>
      <c r="FR369" s="151"/>
      <c r="FS369" s="151"/>
      <c r="FT369" s="151"/>
      <c r="FU369" s="151"/>
      <c r="FV369" s="151"/>
      <c r="FW369" s="151"/>
      <c r="FX369" s="151"/>
      <c r="FY369" s="151"/>
      <c r="FZ369" s="151"/>
      <c r="GA369" s="151"/>
      <c r="GB369" s="151"/>
    </row>
    <row r="370" spans="1:184" x14ac:dyDescent="0.2">
      <c r="A370" s="154" t="str">
        <f t="shared" si="6"/>
        <v/>
      </c>
      <c r="AV370" s="151"/>
      <c r="AW370" s="151"/>
      <c r="AX370" s="151"/>
      <c r="AY370" s="151"/>
      <c r="AZ370" s="151"/>
      <c r="BA370" s="151"/>
      <c r="BB370" s="151"/>
      <c r="BC370" s="151"/>
      <c r="BD370" s="151"/>
      <c r="BE370" s="151"/>
      <c r="BF370" s="151"/>
      <c r="BG370" s="151"/>
      <c r="BH370" s="151"/>
      <c r="BI370" s="151"/>
      <c r="BJ370" s="151"/>
      <c r="BK370" s="151"/>
      <c r="BL370" s="151"/>
      <c r="BM370" s="151"/>
      <c r="BN370" s="151"/>
      <c r="BO370" s="151"/>
      <c r="BP370" s="151"/>
      <c r="BQ370" s="151"/>
      <c r="BR370" s="151"/>
      <c r="BS370" s="151"/>
      <c r="BT370" s="151"/>
      <c r="BU370" s="151"/>
      <c r="BV370" s="151"/>
      <c r="BW370" s="151"/>
      <c r="BX370" s="151"/>
      <c r="BY370" s="151"/>
      <c r="BZ370" s="151"/>
      <c r="CA370" s="151"/>
      <c r="CB370" s="151"/>
      <c r="CC370" s="151"/>
      <c r="CD370" s="151"/>
      <c r="CE370" s="151"/>
      <c r="CF370" s="151"/>
      <c r="CG370" s="151"/>
      <c r="CH370" s="151"/>
      <c r="CI370" s="151"/>
      <c r="CJ370" s="151"/>
      <c r="CK370" s="151"/>
      <c r="CL370" s="151"/>
      <c r="CM370" s="151"/>
      <c r="CN370" s="151"/>
      <c r="CO370" s="151"/>
      <c r="CP370" s="151"/>
      <c r="CQ370" s="151"/>
      <c r="CR370" s="151"/>
      <c r="CS370" s="151"/>
      <c r="CT370" s="151"/>
      <c r="CU370" s="151"/>
      <c r="CV370" s="151"/>
      <c r="CW370" s="151"/>
      <c r="CX370" s="151"/>
      <c r="CY370" s="151"/>
      <c r="CZ370" s="151"/>
      <c r="DA370" s="151"/>
      <c r="DB370" s="151"/>
      <c r="DC370" s="151"/>
      <c r="DD370" s="151"/>
      <c r="DE370" s="151"/>
      <c r="DF370" s="151"/>
      <c r="DG370" s="151"/>
      <c r="DH370" s="151"/>
      <c r="DI370" s="151"/>
      <c r="DJ370" s="151"/>
      <c r="DK370" s="151"/>
      <c r="DL370" s="151"/>
      <c r="DM370" s="151"/>
      <c r="DN370" s="151"/>
      <c r="DO370" s="151"/>
      <c r="DP370" s="151"/>
      <c r="DQ370" s="151"/>
      <c r="DR370" s="151"/>
      <c r="DS370" s="151"/>
      <c r="DT370" s="151"/>
      <c r="DU370" s="151"/>
      <c r="DV370" s="151"/>
      <c r="DW370" s="151"/>
      <c r="DX370" s="151"/>
      <c r="DY370" s="151"/>
      <c r="DZ370" s="151"/>
      <c r="EA370" s="151"/>
      <c r="EB370" s="151"/>
      <c r="EC370" s="151"/>
      <c r="ED370" s="151"/>
      <c r="EE370" s="151"/>
      <c r="EF370" s="151"/>
      <c r="EG370" s="151"/>
      <c r="EH370" s="151"/>
      <c r="EI370" s="151"/>
      <c r="EJ370" s="151"/>
      <c r="EK370" s="151"/>
      <c r="EL370" s="151"/>
      <c r="EM370" s="151"/>
      <c r="EN370" s="151"/>
      <c r="EO370" s="151"/>
      <c r="EP370" s="151"/>
      <c r="EQ370" s="151"/>
      <c r="ER370" s="151"/>
      <c r="ES370" s="151"/>
      <c r="ET370" s="151"/>
      <c r="EU370" s="151"/>
      <c r="EV370" s="151"/>
      <c r="EW370" s="151"/>
      <c r="EX370" s="151"/>
      <c r="EY370" s="151"/>
      <c r="EZ370" s="151"/>
      <c r="FA370" s="151"/>
      <c r="FB370" s="151"/>
      <c r="FC370" s="151"/>
      <c r="FD370" s="151"/>
      <c r="FE370" s="151"/>
      <c r="FF370" s="151"/>
      <c r="FG370" s="151"/>
      <c r="FH370" s="151"/>
      <c r="FI370" s="151"/>
      <c r="FJ370" s="151"/>
      <c r="FK370" s="151"/>
      <c r="FL370" s="151"/>
      <c r="FM370" s="151"/>
      <c r="FN370" s="151"/>
      <c r="FO370" s="151"/>
      <c r="FP370" s="151"/>
      <c r="FQ370" s="151"/>
      <c r="FR370" s="151"/>
      <c r="FS370" s="151"/>
      <c r="FT370" s="151"/>
      <c r="FU370" s="151"/>
      <c r="FV370" s="151"/>
      <c r="FW370" s="151"/>
      <c r="FX370" s="151"/>
      <c r="FY370" s="151"/>
      <c r="FZ370" s="151"/>
      <c r="GA370" s="151"/>
      <c r="GB370" s="151"/>
    </row>
    <row r="371" spans="1:184" x14ac:dyDescent="0.2">
      <c r="A371" s="154" t="str">
        <f t="shared" si="6"/>
        <v/>
      </c>
      <c r="AV371" s="151"/>
      <c r="AW371" s="151"/>
      <c r="AX371" s="151"/>
      <c r="AY371" s="151"/>
      <c r="AZ371" s="151"/>
      <c r="BA371" s="151"/>
      <c r="BB371" s="151"/>
      <c r="BC371" s="151"/>
      <c r="BD371" s="151"/>
      <c r="BE371" s="151"/>
      <c r="BF371" s="151"/>
      <c r="BG371" s="151"/>
      <c r="BH371" s="151"/>
      <c r="BI371" s="151"/>
      <c r="BJ371" s="151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1"/>
      <c r="BU371" s="151"/>
      <c r="BV371" s="151"/>
      <c r="BW371" s="151"/>
      <c r="BX371" s="151"/>
      <c r="BY371" s="151"/>
      <c r="BZ371" s="151"/>
      <c r="CA371" s="151"/>
      <c r="CB371" s="151"/>
      <c r="CC371" s="151"/>
      <c r="CD371" s="151"/>
      <c r="CE371" s="151"/>
      <c r="CF371" s="151"/>
      <c r="CG371" s="151"/>
      <c r="CH371" s="151"/>
      <c r="CI371" s="151"/>
      <c r="CJ371" s="151"/>
      <c r="CK371" s="151"/>
      <c r="CL371" s="151"/>
      <c r="CM371" s="151"/>
      <c r="CN371" s="151"/>
      <c r="CO371" s="151"/>
      <c r="CP371" s="151"/>
      <c r="CQ371" s="151"/>
      <c r="CR371" s="151"/>
      <c r="CS371" s="151"/>
      <c r="CT371" s="151"/>
      <c r="CU371" s="151"/>
      <c r="CV371" s="151"/>
      <c r="CW371" s="151"/>
      <c r="CX371" s="151"/>
      <c r="CY371" s="151"/>
      <c r="CZ371" s="151"/>
      <c r="DA371" s="151"/>
      <c r="DB371" s="151"/>
      <c r="DC371" s="151"/>
      <c r="DD371" s="151"/>
      <c r="DE371" s="151"/>
      <c r="DF371" s="151"/>
      <c r="DG371" s="151"/>
      <c r="DH371" s="151"/>
      <c r="DI371" s="151"/>
      <c r="DJ371" s="151"/>
      <c r="DK371" s="151"/>
      <c r="DL371" s="151"/>
      <c r="DM371" s="151"/>
      <c r="DN371" s="151"/>
      <c r="DO371" s="151"/>
      <c r="DP371" s="151"/>
      <c r="DQ371" s="151"/>
      <c r="DR371" s="151"/>
      <c r="DS371" s="151"/>
      <c r="DT371" s="151"/>
      <c r="DU371" s="151"/>
      <c r="DV371" s="151"/>
      <c r="DW371" s="151"/>
      <c r="DX371" s="151"/>
      <c r="DY371" s="151"/>
      <c r="DZ371" s="151"/>
      <c r="EA371" s="151"/>
      <c r="EB371" s="151"/>
      <c r="EC371" s="151"/>
      <c r="ED371" s="151"/>
      <c r="EE371" s="151"/>
      <c r="EF371" s="151"/>
      <c r="EG371" s="151"/>
      <c r="EH371" s="151"/>
      <c r="EI371" s="151"/>
      <c r="EJ371" s="151"/>
      <c r="EK371" s="151"/>
      <c r="EL371" s="151"/>
      <c r="EM371" s="151"/>
      <c r="EN371" s="151"/>
      <c r="EO371" s="151"/>
      <c r="EP371" s="151"/>
      <c r="EQ371" s="151"/>
      <c r="ER371" s="151"/>
      <c r="ES371" s="151"/>
      <c r="ET371" s="151"/>
      <c r="EU371" s="151"/>
      <c r="EV371" s="151"/>
      <c r="EW371" s="151"/>
      <c r="EX371" s="151"/>
      <c r="EY371" s="151"/>
      <c r="EZ371" s="151"/>
      <c r="FA371" s="151"/>
      <c r="FB371" s="151"/>
      <c r="FC371" s="151"/>
      <c r="FD371" s="151"/>
      <c r="FE371" s="151"/>
      <c r="FF371" s="151"/>
      <c r="FG371" s="151"/>
      <c r="FH371" s="151"/>
      <c r="FI371" s="151"/>
      <c r="FJ371" s="151"/>
      <c r="FK371" s="151"/>
      <c r="FL371" s="151"/>
      <c r="FM371" s="151"/>
      <c r="FN371" s="151"/>
      <c r="FO371" s="151"/>
      <c r="FP371" s="151"/>
      <c r="FQ371" s="151"/>
      <c r="FR371" s="151"/>
      <c r="FS371" s="151"/>
      <c r="FT371" s="151"/>
      <c r="FU371" s="151"/>
      <c r="FV371" s="151"/>
      <c r="FW371" s="151"/>
      <c r="FX371" s="151"/>
      <c r="FY371" s="151"/>
      <c r="FZ371" s="151"/>
      <c r="GA371" s="151"/>
      <c r="GB371" s="151"/>
    </row>
    <row r="372" spans="1:184" x14ac:dyDescent="0.2">
      <c r="A372" s="154" t="str">
        <f t="shared" si="6"/>
        <v/>
      </c>
      <c r="AV372" s="151"/>
      <c r="AW372" s="151"/>
      <c r="AX372" s="151"/>
      <c r="AY372" s="151"/>
      <c r="AZ372" s="151"/>
      <c r="BA372" s="151"/>
      <c r="BB372" s="151"/>
      <c r="BC372" s="151"/>
      <c r="BD372" s="151"/>
      <c r="BE372" s="151"/>
      <c r="BF372" s="151"/>
      <c r="BG372" s="151"/>
      <c r="BH372" s="151"/>
      <c r="BI372" s="151"/>
      <c r="BJ372" s="151"/>
      <c r="BK372" s="151"/>
      <c r="BL372" s="151"/>
      <c r="BM372" s="151"/>
      <c r="BN372" s="151"/>
      <c r="BO372" s="151"/>
      <c r="BP372" s="151"/>
      <c r="BQ372" s="151"/>
      <c r="BR372" s="151"/>
      <c r="BS372" s="151"/>
      <c r="BT372" s="151"/>
      <c r="BU372" s="151"/>
      <c r="BV372" s="151"/>
      <c r="BW372" s="151"/>
      <c r="BX372" s="151"/>
      <c r="BY372" s="151"/>
      <c r="BZ372" s="151"/>
      <c r="CA372" s="151"/>
      <c r="CB372" s="151"/>
      <c r="CC372" s="151"/>
      <c r="CD372" s="151"/>
      <c r="CE372" s="151"/>
      <c r="CF372" s="151"/>
      <c r="CG372" s="151"/>
      <c r="CH372" s="151"/>
      <c r="CI372" s="151"/>
      <c r="CJ372" s="151"/>
      <c r="CK372" s="151"/>
      <c r="CL372" s="151"/>
      <c r="CM372" s="151"/>
      <c r="CN372" s="151"/>
      <c r="CO372" s="151"/>
      <c r="CP372" s="151"/>
      <c r="CQ372" s="151"/>
      <c r="CR372" s="151"/>
      <c r="CS372" s="151"/>
      <c r="CT372" s="151"/>
      <c r="CU372" s="151"/>
      <c r="CV372" s="151"/>
      <c r="CW372" s="151"/>
      <c r="CX372" s="151"/>
      <c r="CY372" s="151"/>
      <c r="CZ372" s="151"/>
      <c r="DA372" s="151"/>
      <c r="DB372" s="151"/>
      <c r="DC372" s="151"/>
      <c r="DD372" s="151"/>
      <c r="DE372" s="151"/>
      <c r="DF372" s="151"/>
      <c r="DG372" s="151"/>
      <c r="DH372" s="151"/>
      <c r="DI372" s="151"/>
      <c r="DJ372" s="151"/>
      <c r="DK372" s="151"/>
      <c r="DL372" s="151"/>
      <c r="DM372" s="151"/>
      <c r="DN372" s="151"/>
      <c r="DO372" s="151"/>
      <c r="DP372" s="151"/>
      <c r="DQ372" s="151"/>
      <c r="DR372" s="151"/>
      <c r="DS372" s="151"/>
      <c r="DT372" s="151"/>
      <c r="DU372" s="151"/>
      <c r="DV372" s="151"/>
      <c r="DW372" s="151"/>
      <c r="DX372" s="151"/>
      <c r="DY372" s="151"/>
      <c r="DZ372" s="151"/>
      <c r="EA372" s="151"/>
      <c r="EB372" s="151"/>
      <c r="EC372" s="151"/>
      <c r="ED372" s="151"/>
      <c r="EE372" s="151"/>
      <c r="EF372" s="151"/>
      <c r="EG372" s="151"/>
      <c r="EH372" s="151"/>
      <c r="EI372" s="151"/>
      <c r="EJ372" s="151"/>
      <c r="EK372" s="151"/>
      <c r="EL372" s="151"/>
      <c r="EM372" s="151"/>
      <c r="EN372" s="151"/>
      <c r="EO372" s="151"/>
      <c r="EP372" s="151"/>
      <c r="EQ372" s="151"/>
      <c r="ER372" s="151"/>
      <c r="ES372" s="151"/>
      <c r="ET372" s="151"/>
      <c r="EU372" s="151"/>
      <c r="EV372" s="151"/>
      <c r="EW372" s="151"/>
      <c r="EX372" s="151"/>
      <c r="EY372" s="151"/>
      <c r="EZ372" s="151"/>
      <c r="FA372" s="151"/>
      <c r="FB372" s="151"/>
      <c r="FC372" s="151"/>
      <c r="FD372" s="151"/>
      <c r="FE372" s="151"/>
      <c r="FF372" s="151"/>
      <c r="FG372" s="151"/>
      <c r="FH372" s="151"/>
      <c r="FI372" s="151"/>
      <c r="FJ372" s="151"/>
      <c r="FK372" s="151"/>
      <c r="FL372" s="151"/>
      <c r="FM372" s="151"/>
      <c r="FN372" s="151"/>
      <c r="FO372" s="151"/>
      <c r="FP372" s="151"/>
      <c r="FQ372" s="151"/>
      <c r="FR372" s="151"/>
      <c r="FS372" s="151"/>
      <c r="FT372" s="151"/>
      <c r="FU372" s="151"/>
      <c r="FV372" s="151"/>
      <c r="FW372" s="151"/>
      <c r="FX372" s="151"/>
      <c r="FY372" s="151"/>
      <c r="FZ372" s="151"/>
      <c r="GA372" s="151"/>
      <c r="GB372" s="151"/>
    </row>
    <row r="373" spans="1:184" x14ac:dyDescent="0.2">
      <c r="A373" s="154" t="str">
        <f t="shared" si="6"/>
        <v/>
      </c>
      <c r="AV373" s="151"/>
      <c r="AW373" s="151"/>
      <c r="AX373" s="151"/>
      <c r="AY373" s="151"/>
      <c r="AZ373" s="151"/>
      <c r="BA373" s="151"/>
      <c r="BB373" s="151"/>
      <c r="BC373" s="151"/>
      <c r="BD373" s="151"/>
      <c r="BE373" s="151"/>
      <c r="BF373" s="151"/>
      <c r="BG373" s="151"/>
      <c r="BH373" s="151"/>
      <c r="BI373" s="151"/>
      <c r="BJ373" s="151"/>
      <c r="BK373" s="151"/>
      <c r="BL373" s="151"/>
      <c r="BM373" s="151"/>
      <c r="BN373" s="151"/>
      <c r="BO373" s="151"/>
      <c r="BP373" s="151"/>
      <c r="BQ373" s="151"/>
      <c r="BR373" s="151"/>
      <c r="BS373" s="151"/>
      <c r="BT373" s="151"/>
      <c r="BU373" s="151"/>
      <c r="BV373" s="151"/>
      <c r="BW373" s="151"/>
      <c r="BX373" s="151"/>
      <c r="BY373" s="151"/>
      <c r="BZ373" s="151"/>
      <c r="CA373" s="151"/>
      <c r="CB373" s="151"/>
      <c r="CC373" s="151"/>
      <c r="CD373" s="151"/>
      <c r="CE373" s="151"/>
      <c r="CF373" s="151"/>
      <c r="CG373" s="151"/>
      <c r="CH373" s="151"/>
      <c r="CI373" s="151"/>
      <c r="CJ373" s="151"/>
      <c r="CK373" s="151"/>
      <c r="CL373" s="151"/>
      <c r="CM373" s="151"/>
      <c r="CN373" s="151"/>
      <c r="CO373" s="151"/>
      <c r="CP373" s="151"/>
      <c r="CQ373" s="151"/>
      <c r="CR373" s="151"/>
      <c r="CS373" s="151"/>
      <c r="CT373" s="151"/>
      <c r="CU373" s="151"/>
      <c r="CV373" s="151"/>
      <c r="CW373" s="151"/>
      <c r="CX373" s="151"/>
      <c r="CY373" s="151"/>
      <c r="CZ373" s="151"/>
      <c r="DA373" s="151"/>
      <c r="DB373" s="151"/>
      <c r="DC373" s="151"/>
      <c r="DD373" s="151"/>
      <c r="DE373" s="151"/>
      <c r="DF373" s="151"/>
      <c r="DG373" s="151"/>
      <c r="DH373" s="151"/>
      <c r="DI373" s="151"/>
      <c r="DJ373" s="151"/>
      <c r="DK373" s="151"/>
      <c r="DL373" s="151"/>
      <c r="DM373" s="151"/>
      <c r="DN373" s="151"/>
      <c r="DO373" s="151"/>
      <c r="DP373" s="151"/>
      <c r="DQ373" s="151"/>
      <c r="DR373" s="151"/>
      <c r="DS373" s="151"/>
      <c r="DT373" s="151"/>
      <c r="DU373" s="151"/>
      <c r="DV373" s="151"/>
      <c r="DW373" s="151"/>
      <c r="DX373" s="151"/>
      <c r="DY373" s="151"/>
      <c r="DZ373" s="151"/>
      <c r="EA373" s="151"/>
      <c r="EB373" s="151"/>
      <c r="EC373" s="151"/>
      <c r="ED373" s="151"/>
      <c r="EE373" s="151"/>
      <c r="EF373" s="151"/>
      <c r="EG373" s="151"/>
      <c r="EH373" s="151"/>
      <c r="EI373" s="151"/>
      <c r="EJ373" s="151"/>
      <c r="EK373" s="151"/>
      <c r="EL373" s="151"/>
      <c r="EM373" s="151"/>
      <c r="EN373" s="151"/>
      <c r="EO373" s="151"/>
      <c r="EP373" s="151"/>
      <c r="EQ373" s="151"/>
      <c r="ER373" s="151"/>
      <c r="ES373" s="151"/>
      <c r="ET373" s="151"/>
      <c r="EU373" s="151"/>
      <c r="EV373" s="151"/>
      <c r="EW373" s="151"/>
      <c r="EX373" s="151"/>
      <c r="EY373" s="151"/>
      <c r="EZ373" s="151"/>
      <c r="FA373" s="151"/>
      <c r="FB373" s="151"/>
      <c r="FC373" s="151"/>
      <c r="FD373" s="151"/>
      <c r="FE373" s="151"/>
      <c r="FF373" s="151"/>
      <c r="FG373" s="151"/>
      <c r="FH373" s="151"/>
      <c r="FI373" s="151"/>
      <c r="FJ373" s="151"/>
      <c r="FK373" s="151"/>
      <c r="FL373" s="151"/>
      <c r="FM373" s="151"/>
      <c r="FN373" s="151"/>
      <c r="FO373" s="151"/>
      <c r="FP373" s="151"/>
      <c r="FQ373" s="151"/>
      <c r="FR373" s="151"/>
      <c r="FS373" s="151"/>
      <c r="FT373" s="151"/>
      <c r="FU373" s="151"/>
      <c r="FV373" s="151"/>
      <c r="FW373" s="151"/>
      <c r="FX373" s="151"/>
      <c r="FY373" s="151"/>
      <c r="FZ373" s="151"/>
      <c r="GA373" s="151"/>
      <c r="GB373" s="151"/>
    </row>
    <row r="374" spans="1:184" x14ac:dyDescent="0.2">
      <c r="A374" s="154" t="str">
        <f t="shared" si="6"/>
        <v/>
      </c>
      <c r="AV374" s="151"/>
      <c r="AW374" s="151"/>
      <c r="AX374" s="151"/>
      <c r="AY374" s="151"/>
      <c r="AZ374" s="151"/>
      <c r="BA374" s="151"/>
      <c r="BB374" s="151"/>
      <c r="BC374" s="151"/>
      <c r="BD374" s="151"/>
      <c r="BE374" s="151"/>
      <c r="BF374" s="151"/>
      <c r="BG374" s="151"/>
      <c r="BH374" s="151"/>
      <c r="BI374" s="151"/>
      <c r="BJ374" s="151"/>
      <c r="BK374" s="151"/>
      <c r="BL374" s="151"/>
      <c r="BM374" s="151"/>
      <c r="BN374" s="151"/>
      <c r="BO374" s="151"/>
      <c r="BP374" s="151"/>
      <c r="BQ374" s="151"/>
      <c r="BR374" s="151"/>
      <c r="BS374" s="151"/>
      <c r="BT374" s="151"/>
      <c r="BU374" s="151"/>
      <c r="BV374" s="151"/>
      <c r="BW374" s="151"/>
      <c r="BX374" s="151"/>
      <c r="BY374" s="151"/>
      <c r="BZ374" s="151"/>
      <c r="CA374" s="151"/>
      <c r="CB374" s="151"/>
      <c r="CC374" s="151"/>
      <c r="CD374" s="151"/>
      <c r="CE374" s="151"/>
      <c r="CF374" s="151"/>
      <c r="CG374" s="151"/>
      <c r="CH374" s="151"/>
      <c r="CI374" s="151"/>
      <c r="CJ374" s="151"/>
      <c r="CK374" s="151"/>
      <c r="CL374" s="151"/>
      <c r="CM374" s="151"/>
      <c r="CN374" s="151"/>
      <c r="CO374" s="151"/>
      <c r="CP374" s="151"/>
      <c r="CQ374" s="151"/>
      <c r="CR374" s="151"/>
      <c r="CS374" s="151"/>
      <c r="CT374" s="151"/>
      <c r="CU374" s="151"/>
      <c r="CV374" s="151"/>
      <c r="CW374" s="151"/>
      <c r="CX374" s="151"/>
      <c r="CY374" s="151"/>
      <c r="CZ374" s="151"/>
      <c r="DA374" s="151"/>
      <c r="DB374" s="151"/>
      <c r="DC374" s="151"/>
      <c r="DD374" s="151"/>
      <c r="DE374" s="151"/>
      <c r="DF374" s="151"/>
      <c r="DG374" s="151"/>
      <c r="DH374" s="151"/>
      <c r="DI374" s="151"/>
      <c r="DJ374" s="151"/>
      <c r="DK374" s="151"/>
      <c r="DL374" s="151"/>
      <c r="DM374" s="151"/>
      <c r="DN374" s="151"/>
      <c r="DO374" s="151"/>
      <c r="DP374" s="151"/>
      <c r="DQ374" s="151"/>
      <c r="DR374" s="151"/>
      <c r="DS374" s="151"/>
      <c r="DT374" s="151"/>
      <c r="DU374" s="151"/>
      <c r="DV374" s="151"/>
      <c r="DW374" s="151"/>
      <c r="DX374" s="151"/>
      <c r="DY374" s="151"/>
      <c r="DZ374" s="151"/>
      <c r="EA374" s="151"/>
      <c r="EB374" s="151"/>
      <c r="EC374" s="151"/>
      <c r="ED374" s="151"/>
      <c r="EE374" s="151"/>
      <c r="EF374" s="151"/>
      <c r="EG374" s="151"/>
      <c r="EH374" s="151"/>
      <c r="EI374" s="151"/>
      <c r="EJ374" s="151"/>
      <c r="EK374" s="151"/>
      <c r="EL374" s="151"/>
      <c r="EM374" s="151"/>
      <c r="EN374" s="151"/>
      <c r="EO374" s="151"/>
      <c r="EP374" s="151"/>
      <c r="EQ374" s="151"/>
      <c r="ER374" s="151"/>
      <c r="ES374" s="151"/>
      <c r="ET374" s="151"/>
      <c r="EU374" s="151"/>
      <c r="EV374" s="151"/>
      <c r="EW374" s="151"/>
      <c r="EX374" s="151"/>
      <c r="EY374" s="151"/>
      <c r="EZ374" s="151"/>
      <c r="FA374" s="151"/>
      <c r="FB374" s="151"/>
      <c r="FC374" s="151"/>
      <c r="FD374" s="151"/>
      <c r="FE374" s="151"/>
      <c r="FF374" s="151"/>
      <c r="FG374" s="151"/>
      <c r="FH374" s="151"/>
      <c r="FI374" s="151"/>
      <c r="FJ374" s="151"/>
      <c r="FK374" s="151"/>
      <c r="FL374" s="151"/>
      <c r="FM374" s="151"/>
      <c r="FN374" s="151"/>
      <c r="FO374" s="151"/>
      <c r="FP374" s="151"/>
      <c r="FQ374" s="151"/>
      <c r="FR374" s="151"/>
      <c r="FS374" s="151"/>
      <c r="FT374" s="151"/>
      <c r="FU374" s="151"/>
      <c r="FV374" s="151"/>
      <c r="FW374" s="151"/>
      <c r="FX374" s="151"/>
      <c r="FY374" s="151"/>
      <c r="FZ374" s="151"/>
      <c r="GA374" s="151"/>
      <c r="GB374" s="151"/>
    </row>
    <row r="375" spans="1:184" x14ac:dyDescent="0.2">
      <c r="A375" s="154" t="str">
        <f t="shared" si="6"/>
        <v/>
      </c>
      <c r="AV375" s="151"/>
      <c r="AW375" s="151"/>
      <c r="AX375" s="151"/>
      <c r="AY375" s="151"/>
      <c r="AZ375" s="151"/>
      <c r="BA375" s="151"/>
      <c r="BB375" s="151"/>
      <c r="BC375" s="151"/>
      <c r="BD375" s="151"/>
      <c r="BE375" s="151"/>
      <c r="BF375" s="151"/>
      <c r="BG375" s="151"/>
      <c r="BH375" s="151"/>
      <c r="BI375" s="151"/>
      <c r="BJ375" s="151"/>
      <c r="BK375" s="151"/>
      <c r="BL375" s="151"/>
      <c r="BM375" s="151"/>
      <c r="BN375" s="151"/>
      <c r="BO375" s="151"/>
      <c r="BP375" s="151"/>
      <c r="BQ375" s="151"/>
      <c r="BR375" s="151"/>
      <c r="BS375" s="151"/>
      <c r="BT375" s="151"/>
      <c r="BU375" s="151"/>
      <c r="BV375" s="151"/>
      <c r="BW375" s="151"/>
      <c r="BX375" s="151"/>
      <c r="BY375" s="151"/>
      <c r="BZ375" s="151"/>
      <c r="CA375" s="151"/>
      <c r="CB375" s="151"/>
      <c r="CC375" s="151"/>
      <c r="CD375" s="151"/>
      <c r="CE375" s="151"/>
      <c r="CF375" s="151"/>
      <c r="CG375" s="151"/>
      <c r="CH375" s="151"/>
      <c r="CI375" s="151"/>
      <c r="CJ375" s="151"/>
      <c r="CK375" s="151"/>
      <c r="CL375" s="151"/>
      <c r="CM375" s="151"/>
      <c r="CN375" s="151"/>
      <c r="CO375" s="151"/>
      <c r="CP375" s="151"/>
      <c r="CQ375" s="151"/>
      <c r="CR375" s="151"/>
      <c r="CS375" s="151"/>
      <c r="CT375" s="151"/>
      <c r="CU375" s="151"/>
      <c r="CV375" s="151"/>
      <c r="CW375" s="151"/>
      <c r="CX375" s="151"/>
      <c r="CY375" s="151"/>
      <c r="CZ375" s="151"/>
      <c r="DA375" s="151"/>
      <c r="DB375" s="151"/>
      <c r="DC375" s="151"/>
      <c r="DD375" s="151"/>
      <c r="DE375" s="151"/>
      <c r="DF375" s="151"/>
      <c r="DG375" s="151"/>
      <c r="DH375" s="151"/>
      <c r="DI375" s="151"/>
      <c r="DJ375" s="151"/>
      <c r="DK375" s="151"/>
      <c r="DL375" s="151"/>
      <c r="DM375" s="151"/>
      <c r="DN375" s="151"/>
      <c r="DO375" s="151"/>
      <c r="DP375" s="151"/>
      <c r="DQ375" s="151"/>
      <c r="DR375" s="151"/>
      <c r="DS375" s="151"/>
      <c r="DT375" s="151"/>
      <c r="DU375" s="151"/>
      <c r="DV375" s="151"/>
      <c r="DW375" s="151"/>
      <c r="DX375" s="151"/>
      <c r="DY375" s="151"/>
      <c r="DZ375" s="151"/>
      <c r="EA375" s="151"/>
      <c r="EB375" s="151"/>
      <c r="EC375" s="151"/>
      <c r="ED375" s="151"/>
      <c r="EE375" s="151"/>
      <c r="EF375" s="151"/>
      <c r="EG375" s="151"/>
      <c r="EH375" s="151"/>
      <c r="EI375" s="151"/>
      <c r="EJ375" s="151"/>
      <c r="EK375" s="151"/>
      <c r="EL375" s="151"/>
      <c r="EM375" s="151"/>
      <c r="EN375" s="151"/>
      <c r="EO375" s="151"/>
      <c r="EP375" s="151"/>
      <c r="EQ375" s="151"/>
      <c r="ER375" s="151"/>
      <c r="ES375" s="151"/>
      <c r="ET375" s="151"/>
      <c r="EU375" s="151"/>
      <c r="EV375" s="151"/>
      <c r="EW375" s="151"/>
      <c r="EX375" s="151"/>
      <c r="EY375" s="151"/>
      <c r="EZ375" s="151"/>
      <c r="FA375" s="151"/>
      <c r="FB375" s="151"/>
      <c r="FC375" s="151"/>
      <c r="FD375" s="151"/>
      <c r="FE375" s="151"/>
      <c r="FF375" s="151"/>
      <c r="FG375" s="151"/>
      <c r="FH375" s="151"/>
      <c r="FI375" s="151"/>
      <c r="FJ375" s="151"/>
      <c r="FK375" s="151"/>
      <c r="FL375" s="151"/>
      <c r="FM375" s="151"/>
      <c r="FN375" s="151"/>
      <c r="FO375" s="151"/>
      <c r="FP375" s="151"/>
      <c r="FQ375" s="151"/>
      <c r="FR375" s="151"/>
      <c r="FS375" s="151"/>
      <c r="FT375" s="151"/>
      <c r="FU375" s="151"/>
      <c r="FV375" s="151"/>
      <c r="FW375" s="151"/>
      <c r="FX375" s="151"/>
      <c r="FY375" s="151"/>
      <c r="FZ375" s="151"/>
      <c r="GA375" s="151"/>
      <c r="GB375" s="151"/>
    </row>
    <row r="376" spans="1:184" x14ac:dyDescent="0.2">
      <c r="A376" s="154" t="str">
        <f t="shared" si="6"/>
        <v/>
      </c>
      <c r="AV376" s="151"/>
      <c r="AW376" s="151"/>
      <c r="AX376" s="151"/>
      <c r="AY376" s="151"/>
      <c r="AZ376" s="151"/>
      <c r="BA376" s="151"/>
      <c r="BB376" s="151"/>
      <c r="BC376" s="151"/>
      <c r="BD376" s="151"/>
      <c r="BE376" s="151"/>
      <c r="BF376" s="151"/>
      <c r="BG376" s="151"/>
      <c r="BH376" s="151"/>
      <c r="BI376" s="151"/>
      <c r="BJ376" s="151"/>
      <c r="BK376" s="151"/>
      <c r="BL376" s="151"/>
      <c r="BM376" s="151"/>
      <c r="BN376" s="151"/>
      <c r="BO376" s="151"/>
      <c r="BP376" s="151"/>
      <c r="BQ376" s="151"/>
      <c r="BR376" s="151"/>
      <c r="BS376" s="151"/>
      <c r="BT376" s="151"/>
      <c r="BU376" s="151"/>
      <c r="BV376" s="151"/>
      <c r="BW376" s="151"/>
      <c r="BX376" s="151"/>
      <c r="BY376" s="151"/>
      <c r="BZ376" s="151"/>
      <c r="CA376" s="151"/>
      <c r="CB376" s="151"/>
      <c r="CC376" s="151"/>
      <c r="CD376" s="151"/>
      <c r="CE376" s="151"/>
      <c r="CF376" s="151"/>
      <c r="CG376" s="151"/>
      <c r="CH376" s="151"/>
      <c r="CI376" s="151"/>
      <c r="CJ376" s="151"/>
      <c r="CK376" s="151"/>
      <c r="CL376" s="151"/>
      <c r="CM376" s="151"/>
      <c r="CN376" s="151"/>
      <c r="CO376" s="151"/>
      <c r="CP376" s="151"/>
      <c r="CQ376" s="151"/>
      <c r="CR376" s="151"/>
      <c r="CS376" s="151"/>
      <c r="CT376" s="151"/>
      <c r="CU376" s="151"/>
      <c r="CV376" s="151"/>
      <c r="CW376" s="151"/>
      <c r="CX376" s="151"/>
      <c r="CY376" s="151"/>
      <c r="CZ376" s="151"/>
      <c r="DA376" s="151"/>
      <c r="DB376" s="151"/>
      <c r="DC376" s="151"/>
      <c r="DD376" s="151"/>
      <c r="DE376" s="151"/>
      <c r="DF376" s="151"/>
      <c r="DG376" s="151"/>
      <c r="DH376" s="151"/>
      <c r="DI376" s="151"/>
      <c r="DJ376" s="151"/>
      <c r="DK376" s="151"/>
      <c r="DL376" s="151"/>
      <c r="DM376" s="151"/>
      <c r="DN376" s="151"/>
      <c r="DO376" s="151"/>
      <c r="DP376" s="151"/>
      <c r="DQ376" s="151"/>
      <c r="DR376" s="151"/>
      <c r="DS376" s="151"/>
      <c r="DT376" s="151"/>
      <c r="DU376" s="151"/>
      <c r="DV376" s="151"/>
      <c r="DW376" s="151"/>
      <c r="DX376" s="151"/>
      <c r="DY376" s="151"/>
      <c r="DZ376" s="151"/>
      <c r="EA376" s="151"/>
      <c r="EB376" s="151"/>
      <c r="EC376" s="151"/>
      <c r="ED376" s="151"/>
      <c r="EE376" s="151"/>
      <c r="EF376" s="151"/>
      <c r="EG376" s="151"/>
      <c r="EH376" s="151"/>
      <c r="EI376" s="151"/>
      <c r="EJ376" s="151"/>
      <c r="EK376" s="151"/>
      <c r="EL376" s="151"/>
      <c r="EM376" s="151"/>
      <c r="EN376" s="151"/>
      <c r="EO376" s="151"/>
      <c r="EP376" s="151"/>
      <c r="EQ376" s="151"/>
      <c r="ER376" s="151"/>
      <c r="ES376" s="151"/>
      <c r="ET376" s="151"/>
      <c r="EU376" s="151"/>
      <c r="EV376" s="151"/>
      <c r="EW376" s="151"/>
      <c r="EX376" s="151"/>
      <c r="EY376" s="151"/>
      <c r="EZ376" s="151"/>
      <c r="FA376" s="151"/>
      <c r="FB376" s="151"/>
      <c r="FC376" s="151"/>
      <c r="FD376" s="151"/>
      <c r="FE376" s="151"/>
      <c r="FF376" s="151"/>
      <c r="FG376" s="151"/>
      <c r="FH376" s="151"/>
      <c r="FI376" s="151"/>
      <c r="FJ376" s="151"/>
      <c r="FK376" s="151"/>
      <c r="FL376" s="151"/>
      <c r="FM376" s="151"/>
      <c r="FN376" s="151"/>
      <c r="FO376" s="151"/>
      <c r="FP376" s="151"/>
      <c r="FQ376" s="151"/>
      <c r="FR376" s="151"/>
      <c r="FS376" s="151"/>
      <c r="FT376" s="151"/>
      <c r="FU376" s="151"/>
      <c r="FV376" s="151"/>
      <c r="FW376" s="151"/>
      <c r="FX376" s="151"/>
      <c r="FY376" s="151"/>
      <c r="FZ376" s="151"/>
      <c r="GA376" s="151"/>
      <c r="GB376" s="151"/>
    </row>
    <row r="377" spans="1:184" x14ac:dyDescent="0.2">
      <c r="A377" s="154" t="str">
        <f t="shared" si="6"/>
        <v/>
      </c>
      <c r="AV377" s="151"/>
      <c r="AW377" s="151"/>
      <c r="AX377" s="151"/>
      <c r="AY377" s="151"/>
      <c r="AZ377" s="151"/>
      <c r="BA377" s="151"/>
      <c r="BB377" s="151"/>
      <c r="BC377" s="151"/>
      <c r="BD377" s="151"/>
      <c r="BE377" s="151"/>
      <c r="BF377" s="151"/>
      <c r="BG377" s="151"/>
      <c r="BH377" s="151"/>
      <c r="BI377" s="151"/>
      <c r="BJ377" s="151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1"/>
      <c r="BW377" s="151"/>
      <c r="BX377" s="151"/>
      <c r="BY377" s="151"/>
      <c r="BZ377" s="151"/>
      <c r="CA377" s="151"/>
      <c r="CB377" s="151"/>
      <c r="CC377" s="151"/>
      <c r="CD377" s="151"/>
      <c r="CE377" s="151"/>
      <c r="CF377" s="151"/>
      <c r="CG377" s="151"/>
      <c r="CH377" s="151"/>
      <c r="CI377" s="151"/>
      <c r="CJ377" s="151"/>
      <c r="CK377" s="151"/>
      <c r="CL377" s="151"/>
      <c r="CM377" s="151"/>
      <c r="CN377" s="151"/>
      <c r="CO377" s="151"/>
      <c r="CP377" s="151"/>
      <c r="CQ377" s="151"/>
      <c r="CR377" s="151"/>
      <c r="CS377" s="151"/>
      <c r="CT377" s="151"/>
      <c r="CU377" s="151"/>
      <c r="CV377" s="151"/>
      <c r="CW377" s="151"/>
      <c r="CX377" s="151"/>
      <c r="CY377" s="151"/>
      <c r="CZ377" s="151"/>
      <c r="DA377" s="151"/>
      <c r="DB377" s="151"/>
      <c r="DC377" s="151"/>
      <c r="DD377" s="151"/>
      <c r="DE377" s="151"/>
      <c r="DF377" s="151"/>
      <c r="DG377" s="151"/>
      <c r="DH377" s="151"/>
      <c r="DI377" s="151"/>
      <c r="DJ377" s="151"/>
      <c r="DK377" s="151"/>
      <c r="DL377" s="151"/>
      <c r="DM377" s="151"/>
      <c r="DN377" s="151"/>
      <c r="DO377" s="151"/>
      <c r="DP377" s="151"/>
      <c r="DQ377" s="151"/>
      <c r="DR377" s="151"/>
      <c r="DS377" s="151"/>
      <c r="DT377" s="151"/>
      <c r="DU377" s="151"/>
      <c r="DV377" s="151"/>
      <c r="DW377" s="151"/>
      <c r="DX377" s="151"/>
      <c r="DY377" s="151"/>
      <c r="DZ377" s="151"/>
      <c r="EA377" s="151"/>
      <c r="EB377" s="151"/>
      <c r="EC377" s="151"/>
      <c r="ED377" s="151"/>
      <c r="EE377" s="151"/>
      <c r="EF377" s="151"/>
      <c r="EG377" s="151"/>
      <c r="EH377" s="151"/>
      <c r="EI377" s="151"/>
      <c r="EJ377" s="151"/>
      <c r="EK377" s="151"/>
      <c r="EL377" s="151"/>
      <c r="EM377" s="151"/>
      <c r="EN377" s="151"/>
      <c r="EO377" s="151"/>
      <c r="EP377" s="151"/>
      <c r="EQ377" s="151"/>
      <c r="ER377" s="151"/>
      <c r="ES377" s="151"/>
      <c r="ET377" s="151"/>
      <c r="EU377" s="151"/>
      <c r="EV377" s="151"/>
      <c r="EW377" s="151"/>
      <c r="EX377" s="151"/>
      <c r="EY377" s="151"/>
      <c r="EZ377" s="151"/>
      <c r="FA377" s="151"/>
      <c r="FB377" s="151"/>
      <c r="FC377" s="151"/>
      <c r="FD377" s="151"/>
      <c r="FE377" s="151"/>
      <c r="FF377" s="151"/>
      <c r="FG377" s="151"/>
      <c r="FH377" s="151"/>
      <c r="FI377" s="151"/>
      <c r="FJ377" s="151"/>
      <c r="FK377" s="151"/>
      <c r="FL377" s="151"/>
      <c r="FM377" s="151"/>
      <c r="FN377" s="151"/>
      <c r="FO377" s="151"/>
      <c r="FP377" s="151"/>
      <c r="FQ377" s="151"/>
      <c r="FR377" s="151"/>
      <c r="FS377" s="151"/>
      <c r="FT377" s="151"/>
      <c r="FU377" s="151"/>
      <c r="FV377" s="151"/>
      <c r="FW377" s="151"/>
      <c r="FX377" s="151"/>
      <c r="FY377" s="151"/>
      <c r="FZ377" s="151"/>
      <c r="GA377" s="151"/>
      <c r="GB377" s="151"/>
    </row>
    <row r="378" spans="1:184" x14ac:dyDescent="0.2">
      <c r="A378" s="154" t="str">
        <f t="shared" si="6"/>
        <v/>
      </c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1"/>
      <c r="BW378" s="151"/>
      <c r="BX378" s="151"/>
      <c r="BY378" s="151"/>
      <c r="BZ378" s="151"/>
      <c r="CA378" s="151"/>
      <c r="CB378" s="151"/>
      <c r="CC378" s="151"/>
      <c r="CD378" s="151"/>
      <c r="CE378" s="151"/>
      <c r="CF378" s="151"/>
      <c r="CG378" s="151"/>
      <c r="CH378" s="151"/>
      <c r="CI378" s="151"/>
      <c r="CJ378" s="151"/>
      <c r="CK378" s="151"/>
      <c r="CL378" s="151"/>
      <c r="CM378" s="151"/>
      <c r="CN378" s="151"/>
      <c r="CO378" s="151"/>
      <c r="CP378" s="151"/>
      <c r="CQ378" s="151"/>
      <c r="CR378" s="151"/>
      <c r="CS378" s="151"/>
      <c r="CT378" s="151"/>
      <c r="CU378" s="151"/>
      <c r="CV378" s="151"/>
      <c r="CW378" s="151"/>
      <c r="CX378" s="151"/>
      <c r="CY378" s="151"/>
      <c r="CZ378" s="151"/>
      <c r="DA378" s="151"/>
      <c r="DB378" s="151"/>
      <c r="DC378" s="151"/>
      <c r="DD378" s="151"/>
      <c r="DE378" s="151"/>
      <c r="DF378" s="151"/>
      <c r="DG378" s="151"/>
      <c r="DH378" s="151"/>
      <c r="DI378" s="151"/>
      <c r="DJ378" s="151"/>
      <c r="DK378" s="151"/>
      <c r="DL378" s="151"/>
      <c r="DM378" s="151"/>
      <c r="DN378" s="151"/>
      <c r="DO378" s="151"/>
      <c r="DP378" s="151"/>
      <c r="DQ378" s="151"/>
      <c r="DR378" s="151"/>
      <c r="DS378" s="151"/>
      <c r="DT378" s="151"/>
      <c r="DU378" s="151"/>
      <c r="DV378" s="151"/>
      <c r="DW378" s="151"/>
      <c r="DX378" s="151"/>
      <c r="DY378" s="151"/>
      <c r="DZ378" s="151"/>
      <c r="EA378" s="151"/>
      <c r="EB378" s="151"/>
      <c r="EC378" s="151"/>
      <c r="ED378" s="151"/>
      <c r="EE378" s="151"/>
      <c r="EF378" s="151"/>
      <c r="EG378" s="151"/>
      <c r="EH378" s="151"/>
      <c r="EI378" s="151"/>
      <c r="EJ378" s="151"/>
      <c r="EK378" s="151"/>
      <c r="EL378" s="151"/>
      <c r="EM378" s="151"/>
      <c r="EN378" s="151"/>
      <c r="EO378" s="151"/>
      <c r="EP378" s="151"/>
      <c r="EQ378" s="151"/>
      <c r="ER378" s="151"/>
      <c r="ES378" s="151"/>
      <c r="ET378" s="151"/>
      <c r="EU378" s="151"/>
      <c r="EV378" s="151"/>
      <c r="EW378" s="151"/>
      <c r="EX378" s="151"/>
      <c r="EY378" s="151"/>
      <c r="EZ378" s="151"/>
      <c r="FA378" s="151"/>
      <c r="FB378" s="151"/>
      <c r="FC378" s="151"/>
      <c r="FD378" s="151"/>
      <c r="FE378" s="151"/>
      <c r="FF378" s="151"/>
      <c r="FG378" s="151"/>
      <c r="FH378" s="151"/>
      <c r="FI378" s="151"/>
      <c r="FJ378" s="151"/>
      <c r="FK378" s="151"/>
      <c r="FL378" s="151"/>
      <c r="FM378" s="151"/>
      <c r="FN378" s="151"/>
      <c r="FO378" s="151"/>
      <c r="FP378" s="151"/>
      <c r="FQ378" s="151"/>
      <c r="FR378" s="151"/>
      <c r="FS378" s="151"/>
      <c r="FT378" s="151"/>
      <c r="FU378" s="151"/>
      <c r="FV378" s="151"/>
      <c r="FW378" s="151"/>
      <c r="FX378" s="151"/>
      <c r="FY378" s="151"/>
      <c r="FZ378" s="151"/>
      <c r="GA378" s="151"/>
      <c r="GB378" s="151"/>
    </row>
    <row r="379" spans="1:184" x14ac:dyDescent="0.2">
      <c r="A379" s="154" t="str">
        <f t="shared" si="6"/>
        <v/>
      </c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/>
      <c r="BJ379" s="151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1"/>
      <c r="BW379" s="151"/>
      <c r="BX379" s="151"/>
      <c r="BY379" s="151"/>
      <c r="BZ379" s="151"/>
      <c r="CA379" s="151"/>
      <c r="CB379" s="151"/>
      <c r="CC379" s="151"/>
      <c r="CD379" s="151"/>
      <c r="CE379" s="151"/>
      <c r="CF379" s="151"/>
      <c r="CG379" s="151"/>
      <c r="CH379" s="151"/>
      <c r="CI379" s="151"/>
      <c r="CJ379" s="151"/>
      <c r="CK379" s="151"/>
      <c r="CL379" s="151"/>
      <c r="CM379" s="151"/>
      <c r="CN379" s="151"/>
      <c r="CO379" s="151"/>
      <c r="CP379" s="151"/>
      <c r="CQ379" s="151"/>
      <c r="CR379" s="151"/>
      <c r="CS379" s="151"/>
      <c r="CT379" s="151"/>
      <c r="CU379" s="151"/>
      <c r="CV379" s="151"/>
      <c r="CW379" s="151"/>
      <c r="CX379" s="151"/>
      <c r="CY379" s="151"/>
      <c r="CZ379" s="151"/>
      <c r="DA379" s="151"/>
      <c r="DB379" s="151"/>
      <c r="DC379" s="151"/>
      <c r="DD379" s="151"/>
      <c r="DE379" s="151"/>
      <c r="DF379" s="151"/>
      <c r="DG379" s="151"/>
      <c r="DH379" s="151"/>
      <c r="DI379" s="151"/>
      <c r="DJ379" s="151"/>
      <c r="DK379" s="151"/>
      <c r="DL379" s="151"/>
      <c r="DM379" s="151"/>
      <c r="DN379" s="151"/>
      <c r="DO379" s="151"/>
      <c r="DP379" s="151"/>
      <c r="DQ379" s="151"/>
      <c r="DR379" s="151"/>
      <c r="DS379" s="151"/>
      <c r="DT379" s="151"/>
      <c r="DU379" s="151"/>
      <c r="DV379" s="151"/>
      <c r="DW379" s="151"/>
      <c r="DX379" s="151"/>
      <c r="DY379" s="151"/>
      <c r="DZ379" s="151"/>
      <c r="EA379" s="151"/>
      <c r="EB379" s="151"/>
      <c r="EC379" s="151"/>
      <c r="ED379" s="151"/>
      <c r="EE379" s="151"/>
      <c r="EF379" s="151"/>
      <c r="EG379" s="151"/>
      <c r="EH379" s="151"/>
      <c r="EI379" s="151"/>
      <c r="EJ379" s="151"/>
      <c r="EK379" s="151"/>
      <c r="EL379" s="151"/>
      <c r="EM379" s="151"/>
      <c r="EN379" s="151"/>
      <c r="EO379" s="151"/>
      <c r="EP379" s="151"/>
      <c r="EQ379" s="151"/>
      <c r="ER379" s="151"/>
      <c r="ES379" s="151"/>
      <c r="ET379" s="151"/>
      <c r="EU379" s="151"/>
      <c r="EV379" s="151"/>
      <c r="EW379" s="151"/>
      <c r="EX379" s="151"/>
      <c r="EY379" s="151"/>
      <c r="EZ379" s="151"/>
      <c r="FA379" s="151"/>
      <c r="FB379" s="151"/>
      <c r="FC379" s="151"/>
      <c r="FD379" s="151"/>
      <c r="FE379" s="151"/>
      <c r="FF379" s="151"/>
      <c r="FG379" s="151"/>
      <c r="FH379" s="151"/>
      <c r="FI379" s="151"/>
      <c r="FJ379" s="151"/>
      <c r="FK379" s="151"/>
      <c r="FL379" s="151"/>
      <c r="FM379" s="151"/>
      <c r="FN379" s="151"/>
      <c r="FO379" s="151"/>
      <c r="FP379" s="151"/>
      <c r="FQ379" s="151"/>
      <c r="FR379" s="151"/>
      <c r="FS379" s="151"/>
      <c r="FT379" s="151"/>
      <c r="FU379" s="151"/>
      <c r="FV379" s="151"/>
      <c r="FW379" s="151"/>
      <c r="FX379" s="151"/>
      <c r="FY379" s="151"/>
      <c r="FZ379" s="151"/>
      <c r="GA379" s="151"/>
      <c r="GB379" s="151"/>
    </row>
    <row r="380" spans="1:184" x14ac:dyDescent="0.2">
      <c r="A380" s="154" t="str">
        <f t="shared" si="6"/>
        <v/>
      </c>
      <c r="AV380" s="151"/>
      <c r="AW380" s="151"/>
      <c r="AX380" s="151"/>
      <c r="AY380" s="151"/>
      <c r="AZ380" s="151"/>
      <c r="BA380" s="151"/>
      <c r="BB380" s="151"/>
      <c r="BC380" s="151"/>
      <c r="BD380" s="151"/>
      <c r="BE380" s="151"/>
      <c r="BF380" s="151"/>
      <c r="BG380" s="151"/>
      <c r="BH380" s="151"/>
      <c r="BI380" s="151"/>
      <c r="BJ380" s="151"/>
      <c r="BK380" s="151"/>
      <c r="BL380" s="151"/>
      <c r="BM380" s="151"/>
      <c r="BN380" s="151"/>
      <c r="BO380" s="151"/>
      <c r="BP380" s="151"/>
      <c r="BQ380" s="151"/>
      <c r="BR380" s="151"/>
      <c r="BS380" s="151"/>
      <c r="BT380" s="151"/>
      <c r="BU380" s="151"/>
      <c r="BV380" s="151"/>
      <c r="BW380" s="151"/>
      <c r="BX380" s="151"/>
      <c r="BY380" s="151"/>
      <c r="BZ380" s="151"/>
      <c r="CA380" s="151"/>
      <c r="CB380" s="151"/>
      <c r="CC380" s="151"/>
      <c r="CD380" s="151"/>
      <c r="CE380" s="151"/>
      <c r="CF380" s="151"/>
      <c r="CG380" s="151"/>
      <c r="CH380" s="151"/>
      <c r="CI380" s="151"/>
      <c r="CJ380" s="151"/>
      <c r="CK380" s="151"/>
      <c r="CL380" s="151"/>
      <c r="CM380" s="151"/>
      <c r="CN380" s="151"/>
      <c r="CO380" s="151"/>
      <c r="CP380" s="151"/>
      <c r="CQ380" s="151"/>
      <c r="CR380" s="151"/>
      <c r="CS380" s="151"/>
      <c r="CT380" s="151"/>
      <c r="CU380" s="151"/>
      <c r="CV380" s="151"/>
      <c r="CW380" s="151"/>
      <c r="CX380" s="151"/>
      <c r="CY380" s="151"/>
      <c r="CZ380" s="151"/>
      <c r="DA380" s="151"/>
      <c r="DB380" s="151"/>
      <c r="DC380" s="151"/>
      <c r="DD380" s="151"/>
      <c r="DE380" s="151"/>
      <c r="DF380" s="151"/>
      <c r="DG380" s="151"/>
      <c r="DH380" s="151"/>
      <c r="DI380" s="151"/>
      <c r="DJ380" s="151"/>
      <c r="DK380" s="151"/>
      <c r="DL380" s="151"/>
      <c r="DM380" s="151"/>
      <c r="DN380" s="151"/>
      <c r="DO380" s="151"/>
      <c r="DP380" s="151"/>
      <c r="DQ380" s="151"/>
      <c r="DR380" s="151"/>
      <c r="DS380" s="151"/>
      <c r="DT380" s="151"/>
      <c r="DU380" s="151"/>
      <c r="DV380" s="151"/>
      <c r="DW380" s="151"/>
      <c r="DX380" s="151"/>
      <c r="DY380" s="151"/>
      <c r="DZ380" s="151"/>
      <c r="EA380" s="151"/>
      <c r="EB380" s="151"/>
      <c r="EC380" s="151"/>
      <c r="ED380" s="151"/>
      <c r="EE380" s="151"/>
      <c r="EF380" s="151"/>
      <c r="EG380" s="151"/>
      <c r="EH380" s="151"/>
      <c r="EI380" s="151"/>
      <c r="EJ380" s="151"/>
      <c r="EK380" s="151"/>
      <c r="EL380" s="151"/>
      <c r="EM380" s="151"/>
      <c r="EN380" s="151"/>
      <c r="EO380" s="151"/>
      <c r="EP380" s="151"/>
      <c r="EQ380" s="151"/>
      <c r="ER380" s="151"/>
      <c r="ES380" s="151"/>
      <c r="ET380" s="151"/>
      <c r="EU380" s="151"/>
      <c r="EV380" s="151"/>
      <c r="EW380" s="151"/>
      <c r="EX380" s="151"/>
      <c r="EY380" s="151"/>
      <c r="EZ380" s="151"/>
      <c r="FA380" s="151"/>
      <c r="FB380" s="151"/>
      <c r="FC380" s="151"/>
      <c r="FD380" s="151"/>
      <c r="FE380" s="151"/>
      <c r="FF380" s="151"/>
      <c r="FG380" s="151"/>
      <c r="FH380" s="151"/>
      <c r="FI380" s="151"/>
      <c r="FJ380" s="151"/>
      <c r="FK380" s="151"/>
      <c r="FL380" s="151"/>
      <c r="FM380" s="151"/>
      <c r="FN380" s="151"/>
      <c r="FO380" s="151"/>
      <c r="FP380" s="151"/>
      <c r="FQ380" s="151"/>
      <c r="FR380" s="151"/>
      <c r="FS380" s="151"/>
      <c r="FT380" s="151"/>
      <c r="FU380" s="151"/>
      <c r="FV380" s="151"/>
      <c r="FW380" s="151"/>
      <c r="FX380" s="151"/>
      <c r="FY380" s="151"/>
      <c r="FZ380" s="151"/>
      <c r="GA380" s="151"/>
      <c r="GB380" s="151"/>
    </row>
    <row r="381" spans="1:184" x14ac:dyDescent="0.2">
      <c r="A381" s="154" t="str">
        <f t="shared" si="6"/>
        <v/>
      </c>
      <c r="AV381" s="151"/>
      <c r="AW381" s="151"/>
      <c r="AX381" s="151"/>
      <c r="AY381" s="151"/>
      <c r="AZ381" s="151"/>
      <c r="BA381" s="151"/>
      <c r="BB381" s="151"/>
      <c r="BC381" s="151"/>
      <c r="BD381" s="151"/>
      <c r="BE381" s="151"/>
      <c r="BF381" s="151"/>
      <c r="BG381" s="151"/>
      <c r="BH381" s="151"/>
      <c r="BI381" s="151"/>
      <c r="BJ381" s="151"/>
      <c r="BK381" s="151"/>
      <c r="BL381" s="151"/>
      <c r="BM381" s="151"/>
      <c r="BN381" s="151"/>
      <c r="BO381" s="151"/>
      <c r="BP381" s="151"/>
      <c r="BQ381" s="151"/>
      <c r="BR381" s="151"/>
      <c r="BS381" s="151"/>
      <c r="BT381" s="151"/>
      <c r="BU381" s="151"/>
      <c r="BV381" s="151"/>
      <c r="BW381" s="151"/>
      <c r="BX381" s="151"/>
      <c r="BY381" s="151"/>
      <c r="BZ381" s="151"/>
      <c r="CA381" s="151"/>
      <c r="CB381" s="151"/>
      <c r="CC381" s="151"/>
      <c r="CD381" s="151"/>
      <c r="CE381" s="151"/>
      <c r="CF381" s="151"/>
      <c r="CG381" s="151"/>
      <c r="CH381" s="151"/>
      <c r="CI381" s="151"/>
      <c r="CJ381" s="151"/>
      <c r="CK381" s="151"/>
      <c r="CL381" s="151"/>
      <c r="CM381" s="151"/>
      <c r="CN381" s="151"/>
      <c r="CO381" s="151"/>
      <c r="CP381" s="151"/>
      <c r="CQ381" s="151"/>
      <c r="CR381" s="151"/>
      <c r="CS381" s="151"/>
      <c r="CT381" s="151"/>
      <c r="CU381" s="151"/>
      <c r="CV381" s="151"/>
      <c r="CW381" s="151"/>
      <c r="CX381" s="151"/>
      <c r="CY381" s="151"/>
      <c r="CZ381" s="151"/>
      <c r="DA381" s="151"/>
      <c r="DB381" s="151"/>
      <c r="DC381" s="151"/>
      <c r="DD381" s="151"/>
      <c r="DE381" s="151"/>
      <c r="DF381" s="151"/>
      <c r="DG381" s="151"/>
      <c r="DH381" s="151"/>
      <c r="DI381" s="151"/>
      <c r="DJ381" s="151"/>
      <c r="DK381" s="151"/>
      <c r="DL381" s="151"/>
      <c r="DM381" s="151"/>
      <c r="DN381" s="151"/>
      <c r="DO381" s="151"/>
      <c r="DP381" s="151"/>
      <c r="DQ381" s="151"/>
      <c r="DR381" s="151"/>
      <c r="DS381" s="151"/>
      <c r="DT381" s="151"/>
      <c r="DU381" s="151"/>
      <c r="DV381" s="151"/>
      <c r="DW381" s="151"/>
      <c r="DX381" s="151"/>
      <c r="DY381" s="151"/>
      <c r="DZ381" s="151"/>
      <c r="EA381" s="151"/>
      <c r="EB381" s="151"/>
      <c r="EC381" s="151"/>
      <c r="ED381" s="151"/>
      <c r="EE381" s="151"/>
      <c r="EF381" s="151"/>
      <c r="EG381" s="151"/>
      <c r="EH381" s="151"/>
      <c r="EI381" s="151"/>
      <c r="EJ381" s="151"/>
      <c r="EK381" s="151"/>
      <c r="EL381" s="151"/>
      <c r="EM381" s="151"/>
      <c r="EN381" s="151"/>
      <c r="EO381" s="151"/>
      <c r="EP381" s="151"/>
      <c r="EQ381" s="151"/>
      <c r="ER381" s="151"/>
      <c r="ES381" s="151"/>
      <c r="ET381" s="151"/>
      <c r="EU381" s="151"/>
      <c r="EV381" s="151"/>
      <c r="EW381" s="151"/>
      <c r="EX381" s="151"/>
      <c r="EY381" s="151"/>
      <c r="EZ381" s="151"/>
      <c r="FA381" s="151"/>
      <c r="FB381" s="151"/>
      <c r="FC381" s="151"/>
      <c r="FD381" s="151"/>
      <c r="FE381" s="151"/>
      <c r="FF381" s="151"/>
      <c r="FG381" s="151"/>
      <c r="FH381" s="151"/>
      <c r="FI381" s="151"/>
      <c r="FJ381" s="151"/>
      <c r="FK381" s="151"/>
      <c r="FL381" s="151"/>
      <c r="FM381" s="151"/>
      <c r="FN381" s="151"/>
      <c r="FO381" s="151"/>
      <c r="FP381" s="151"/>
      <c r="FQ381" s="151"/>
      <c r="FR381" s="151"/>
      <c r="FS381" s="151"/>
      <c r="FT381" s="151"/>
      <c r="FU381" s="151"/>
      <c r="FV381" s="151"/>
      <c r="FW381" s="151"/>
      <c r="FX381" s="151"/>
      <c r="FY381" s="151"/>
      <c r="FZ381" s="151"/>
      <c r="GA381" s="151"/>
      <c r="GB381" s="151"/>
    </row>
    <row r="382" spans="1:184" x14ac:dyDescent="0.2">
      <c r="A382" s="154" t="str">
        <f t="shared" si="6"/>
        <v/>
      </c>
      <c r="AV382" s="151"/>
      <c r="AW382" s="151"/>
      <c r="AX382" s="151"/>
      <c r="AY382" s="151"/>
      <c r="AZ382" s="151"/>
      <c r="BA382" s="151"/>
      <c r="BB382" s="151"/>
      <c r="BC382" s="151"/>
      <c r="BD382" s="151"/>
      <c r="BE382" s="151"/>
      <c r="BF382" s="151"/>
      <c r="BG382" s="151"/>
      <c r="BH382" s="151"/>
      <c r="BI382" s="151"/>
      <c r="BJ382" s="151"/>
      <c r="BK382" s="151"/>
      <c r="BL382" s="151"/>
      <c r="BM382" s="151"/>
      <c r="BN382" s="151"/>
      <c r="BO382" s="151"/>
      <c r="BP382" s="151"/>
      <c r="BQ382" s="151"/>
      <c r="BR382" s="151"/>
      <c r="BS382" s="151"/>
      <c r="BT382" s="151"/>
      <c r="BU382" s="151"/>
      <c r="BV382" s="151"/>
      <c r="BW382" s="151"/>
      <c r="BX382" s="151"/>
      <c r="BY382" s="151"/>
      <c r="BZ382" s="151"/>
      <c r="CA382" s="151"/>
      <c r="CB382" s="151"/>
      <c r="CC382" s="151"/>
      <c r="CD382" s="151"/>
      <c r="CE382" s="151"/>
      <c r="CF382" s="151"/>
      <c r="CG382" s="151"/>
      <c r="CH382" s="151"/>
      <c r="CI382" s="151"/>
      <c r="CJ382" s="151"/>
      <c r="CK382" s="151"/>
      <c r="CL382" s="151"/>
      <c r="CM382" s="151"/>
      <c r="CN382" s="151"/>
      <c r="CO382" s="151"/>
      <c r="CP382" s="151"/>
      <c r="CQ382" s="151"/>
      <c r="CR382" s="151"/>
      <c r="CS382" s="151"/>
      <c r="CT382" s="151"/>
      <c r="CU382" s="151"/>
      <c r="CV382" s="151"/>
      <c r="CW382" s="151"/>
      <c r="CX382" s="151"/>
      <c r="CY382" s="151"/>
      <c r="CZ382" s="151"/>
      <c r="DA382" s="151"/>
      <c r="DB382" s="151"/>
      <c r="DC382" s="151"/>
      <c r="DD382" s="151"/>
      <c r="DE382" s="151"/>
      <c r="DF382" s="151"/>
      <c r="DG382" s="151"/>
      <c r="DH382" s="151"/>
      <c r="DI382" s="151"/>
      <c r="DJ382" s="151"/>
      <c r="DK382" s="151"/>
      <c r="DL382" s="151"/>
      <c r="DM382" s="151"/>
      <c r="DN382" s="151"/>
      <c r="DO382" s="151"/>
      <c r="DP382" s="151"/>
      <c r="DQ382" s="151"/>
      <c r="DR382" s="151"/>
      <c r="DS382" s="151"/>
      <c r="DT382" s="151"/>
      <c r="DU382" s="151"/>
      <c r="DV382" s="151"/>
      <c r="DW382" s="151"/>
      <c r="DX382" s="151"/>
      <c r="DY382" s="151"/>
      <c r="DZ382" s="151"/>
      <c r="EA382" s="151"/>
      <c r="EB382" s="151"/>
      <c r="EC382" s="151"/>
      <c r="ED382" s="151"/>
      <c r="EE382" s="151"/>
      <c r="EF382" s="151"/>
      <c r="EG382" s="151"/>
      <c r="EH382" s="151"/>
      <c r="EI382" s="151"/>
      <c r="EJ382" s="151"/>
      <c r="EK382" s="151"/>
      <c r="EL382" s="151"/>
      <c r="EM382" s="151"/>
      <c r="EN382" s="151"/>
      <c r="EO382" s="151"/>
      <c r="EP382" s="151"/>
      <c r="EQ382" s="151"/>
      <c r="ER382" s="151"/>
      <c r="ES382" s="151"/>
      <c r="ET382" s="151"/>
      <c r="EU382" s="151"/>
      <c r="EV382" s="151"/>
      <c r="EW382" s="151"/>
      <c r="EX382" s="151"/>
      <c r="EY382" s="151"/>
      <c r="EZ382" s="151"/>
      <c r="FA382" s="151"/>
      <c r="FB382" s="151"/>
      <c r="FC382" s="151"/>
      <c r="FD382" s="151"/>
      <c r="FE382" s="151"/>
      <c r="FF382" s="151"/>
      <c r="FG382" s="151"/>
      <c r="FH382" s="151"/>
      <c r="FI382" s="151"/>
      <c r="FJ382" s="151"/>
      <c r="FK382" s="151"/>
      <c r="FL382" s="151"/>
      <c r="FM382" s="151"/>
      <c r="FN382" s="151"/>
      <c r="FO382" s="151"/>
      <c r="FP382" s="151"/>
      <c r="FQ382" s="151"/>
      <c r="FR382" s="151"/>
      <c r="FS382" s="151"/>
      <c r="FT382" s="151"/>
      <c r="FU382" s="151"/>
      <c r="FV382" s="151"/>
      <c r="FW382" s="151"/>
      <c r="FX382" s="151"/>
      <c r="FY382" s="151"/>
      <c r="FZ382" s="151"/>
      <c r="GA382" s="151"/>
      <c r="GB382" s="151"/>
    </row>
    <row r="383" spans="1:184" x14ac:dyDescent="0.2">
      <c r="A383" s="154" t="str">
        <f t="shared" si="6"/>
        <v/>
      </c>
      <c r="AV383" s="151"/>
      <c r="AW383" s="151"/>
      <c r="AX383" s="151"/>
      <c r="AY383" s="151"/>
      <c r="AZ383" s="151"/>
      <c r="BA383" s="151"/>
      <c r="BB383" s="151"/>
      <c r="BC383" s="151"/>
      <c r="BD383" s="151"/>
      <c r="BE383" s="151"/>
      <c r="BF383" s="151"/>
      <c r="BG383" s="151"/>
      <c r="BH383" s="151"/>
      <c r="BI383" s="151"/>
      <c r="BJ383" s="151"/>
      <c r="BK383" s="151"/>
      <c r="BL383" s="151"/>
      <c r="BM383" s="151"/>
      <c r="BN383" s="151"/>
      <c r="BO383" s="151"/>
      <c r="BP383" s="151"/>
      <c r="BQ383" s="151"/>
      <c r="BR383" s="151"/>
      <c r="BS383" s="151"/>
      <c r="BT383" s="151"/>
      <c r="BU383" s="151"/>
      <c r="BV383" s="151"/>
      <c r="BW383" s="151"/>
      <c r="BX383" s="151"/>
      <c r="BY383" s="151"/>
      <c r="BZ383" s="151"/>
      <c r="CA383" s="151"/>
      <c r="CB383" s="151"/>
      <c r="CC383" s="151"/>
      <c r="CD383" s="151"/>
      <c r="CE383" s="151"/>
      <c r="CF383" s="151"/>
      <c r="CG383" s="151"/>
      <c r="CH383" s="151"/>
      <c r="CI383" s="151"/>
      <c r="CJ383" s="151"/>
      <c r="CK383" s="151"/>
      <c r="CL383" s="151"/>
      <c r="CM383" s="151"/>
      <c r="CN383" s="151"/>
      <c r="CO383" s="151"/>
      <c r="CP383" s="151"/>
      <c r="CQ383" s="151"/>
      <c r="CR383" s="151"/>
      <c r="CS383" s="151"/>
      <c r="CT383" s="151"/>
      <c r="CU383" s="151"/>
      <c r="CV383" s="151"/>
      <c r="CW383" s="151"/>
      <c r="CX383" s="151"/>
      <c r="CY383" s="151"/>
      <c r="CZ383" s="151"/>
      <c r="DA383" s="151"/>
      <c r="DB383" s="151"/>
      <c r="DC383" s="151"/>
      <c r="DD383" s="151"/>
      <c r="DE383" s="151"/>
      <c r="DF383" s="151"/>
      <c r="DG383" s="151"/>
      <c r="DH383" s="151"/>
      <c r="DI383" s="151"/>
      <c r="DJ383" s="151"/>
      <c r="DK383" s="151"/>
      <c r="DL383" s="151"/>
      <c r="DM383" s="151"/>
      <c r="DN383" s="151"/>
      <c r="DO383" s="151"/>
      <c r="DP383" s="151"/>
      <c r="DQ383" s="151"/>
      <c r="DR383" s="151"/>
      <c r="DS383" s="151"/>
      <c r="DT383" s="151"/>
      <c r="DU383" s="151"/>
      <c r="DV383" s="151"/>
      <c r="DW383" s="151"/>
      <c r="DX383" s="151"/>
      <c r="DY383" s="151"/>
      <c r="DZ383" s="151"/>
      <c r="EA383" s="151"/>
      <c r="EB383" s="151"/>
      <c r="EC383" s="151"/>
      <c r="ED383" s="151"/>
      <c r="EE383" s="151"/>
      <c r="EF383" s="151"/>
      <c r="EG383" s="151"/>
      <c r="EH383" s="151"/>
      <c r="EI383" s="151"/>
      <c r="EJ383" s="151"/>
      <c r="EK383" s="151"/>
      <c r="EL383" s="151"/>
      <c r="EM383" s="151"/>
      <c r="EN383" s="151"/>
      <c r="EO383" s="151"/>
      <c r="EP383" s="151"/>
      <c r="EQ383" s="151"/>
      <c r="ER383" s="151"/>
      <c r="ES383" s="151"/>
      <c r="ET383" s="151"/>
      <c r="EU383" s="151"/>
      <c r="EV383" s="151"/>
      <c r="EW383" s="151"/>
      <c r="EX383" s="151"/>
      <c r="EY383" s="151"/>
      <c r="EZ383" s="151"/>
      <c r="FA383" s="151"/>
      <c r="FB383" s="151"/>
      <c r="FC383" s="151"/>
      <c r="FD383" s="151"/>
      <c r="FE383" s="151"/>
      <c r="FF383" s="151"/>
      <c r="FG383" s="151"/>
      <c r="FH383" s="151"/>
      <c r="FI383" s="151"/>
      <c r="FJ383" s="151"/>
      <c r="FK383" s="151"/>
      <c r="FL383" s="151"/>
      <c r="FM383" s="151"/>
      <c r="FN383" s="151"/>
      <c r="FO383" s="151"/>
      <c r="FP383" s="151"/>
      <c r="FQ383" s="151"/>
      <c r="FR383" s="151"/>
      <c r="FS383" s="151"/>
      <c r="FT383" s="151"/>
      <c r="FU383" s="151"/>
      <c r="FV383" s="151"/>
      <c r="FW383" s="151"/>
      <c r="FX383" s="151"/>
      <c r="FY383" s="151"/>
      <c r="FZ383" s="151"/>
      <c r="GA383" s="151"/>
      <c r="GB383" s="151"/>
    </row>
    <row r="384" spans="1:184" x14ac:dyDescent="0.2">
      <c r="A384" s="154" t="str">
        <f t="shared" si="6"/>
        <v/>
      </c>
      <c r="AV384" s="151"/>
      <c r="AW384" s="151"/>
      <c r="AX384" s="151"/>
      <c r="AY384" s="151"/>
      <c r="AZ384" s="151"/>
      <c r="BA384" s="151"/>
      <c r="BB384" s="151"/>
      <c r="BC384" s="151"/>
      <c r="BD384" s="151"/>
      <c r="BE384" s="151"/>
      <c r="BF384" s="151"/>
      <c r="BG384" s="151"/>
      <c r="BH384" s="151"/>
      <c r="BI384" s="151"/>
      <c r="BJ384" s="151"/>
      <c r="BK384" s="151"/>
      <c r="BL384" s="151"/>
      <c r="BM384" s="151"/>
      <c r="BN384" s="151"/>
      <c r="BO384" s="151"/>
      <c r="BP384" s="151"/>
      <c r="BQ384" s="151"/>
      <c r="BR384" s="151"/>
      <c r="BS384" s="151"/>
      <c r="BT384" s="151"/>
      <c r="BU384" s="151"/>
      <c r="BV384" s="151"/>
      <c r="BW384" s="151"/>
      <c r="BX384" s="151"/>
      <c r="BY384" s="151"/>
      <c r="BZ384" s="151"/>
      <c r="CA384" s="151"/>
      <c r="CB384" s="151"/>
      <c r="CC384" s="151"/>
      <c r="CD384" s="151"/>
      <c r="CE384" s="151"/>
      <c r="CF384" s="151"/>
      <c r="CG384" s="151"/>
      <c r="CH384" s="151"/>
      <c r="CI384" s="151"/>
      <c r="CJ384" s="151"/>
      <c r="CK384" s="151"/>
      <c r="CL384" s="151"/>
      <c r="CM384" s="151"/>
      <c r="CN384" s="151"/>
      <c r="CO384" s="151"/>
      <c r="CP384" s="151"/>
      <c r="CQ384" s="151"/>
      <c r="CR384" s="151"/>
      <c r="CS384" s="151"/>
      <c r="CT384" s="151"/>
      <c r="CU384" s="151"/>
      <c r="CV384" s="151"/>
      <c r="CW384" s="151"/>
      <c r="CX384" s="151"/>
      <c r="CY384" s="151"/>
      <c r="CZ384" s="151"/>
      <c r="DA384" s="151"/>
      <c r="DB384" s="151"/>
      <c r="DC384" s="151"/>
      <c r="DD384" s="151"/>
      <c r="DE384" s="151"/>
      <c r="DF384" s="151"/>
      <c r="DG384" s="151"/>
      <c r="DH384" s="151"/>
      <c r="DI384" s="151"/>
      <c r="DJ384" s="151"/>
      <c r="DK384" s="151"/>
      <c r="DL384" s="151"/>
      <c r="DM384" s="151"/>
      <c r="DN384" s="151"/>
      <c r="DO384" s="151"/>
      <c r="DP384" s="151"/>
      <c r="DQ384" s="151"/>
      <c r="DR384" s="151"/>
      <c r="DS384" s="151"/>
      <c r="DT384" s="151"/>
      <c r="DU384" s="151"/>
      <c r="DV384" s="151"/>
      <c r="DW384" s="151"/>
      <c r="DX384" s="151"/>
      <c r="DY384" s="151"/>
      <c r="DZ384" s="151"/>
      <c r="EA384" s="151"/>
      <c r="EB384" s="151"/>
      <c r="EC384" s="151"/>
      <c r="ED384" s="151"/>
      <c r="EE384" s="151"/>
      <c r="EF384" s="151"/>
      <c r="EG384" s="151"/>
      <c r="EH384" s="151"/>
      <c r="EI384" s="151"/>
      <c r="EJ384" s="151"/>
      <c r="EK384" s="151"/>
      <c r="EL384" s="151"/>
      <c r="EM384" s="151"/>
      <c r="EN384" s="151"/>
      <c r="EO384" s="151"/>
      <c r="EP384" s="151"/>
      <c r="EQ384" s="151"/>
      <c r="ER384" s="151"/>
      <c r="ES384" s="151"/>
      <c r="ET384" s="151"/>
      <c r="EU384" s="151"/>
      <c r="EV384" s="151"/>
      <c r="EW384" s="151"/>
      <c r="EX384" s="151"/>
      <c r="EY384" s="151"/>
      <c r="EZ384" s="151"/>
      <c r="FA384" s="151"/>
      <c r="FB384" s="151"/>
      <c r="FC384" s="151"/>
      <c r="FD384" s="151"/>
      <c r="FE384" s="151"/>
      <c r="FF384" s="151"/>
      <c r="FG384" s="151"/>
      <c r="FH384" s="151"/>
      <c r="FI384" s="151"/>
      <c r="FJ384" s="151"/>
      <c r="FK384" s="151"/>
      <c r="FL384" s="151"/>
      <c r="FM384" s="151"/>
      <c r="FN384" s="151"/>
      <c r="FO384" s="151"/>
      <c r="FP384" s="151"/>
      <c r="FQ384" s="151"/>
      <c r="FR384" s="151"/>
      <c r="FS384" s="151"/>
      <c r="FT384" s="151"/>
      <c r="FU384" s="151"/>
      <c r="FV384" s="151"/>
      <c r="FW384" s="151"/>
      <c r="FX384" s="151"/>
      <c r="FY384" s="151"/>
      <c r="FZ384" s="151"/>
      <c r="GA384" s="151"/>
      <c r="GB384" s="151"/>
    </row>
    <row r="385" spans="1:184" x14ac:dyDescent="0.2">
      <c r="A385" s="154" t="str">
        <f t="shared" si="6"/>
        <v/>
      </c>
      <c r="AV385" s="151"/>
      <c r="AW385" s="151"/>
      <c r="AX385" s="151"/>
      <c r="AY385" s="151"/>
      <c r="AZ385" s="151"/>
      <c r="BA385" s="151"/>
      <c r="BB385" s="151"/>
      <c r="BC385" s="151"/>
      <c r="BD385" s="151"/>
      <c r="BE385" s="151"/>
      <c r="BF385" s="151"/>
      <c r="BG385" s="151"/>
      <c r="BH385" s="151"/>
      <c r="BI385" s="151"/>
      <c r="BJ385" s="151"/>
      <c r="BK385" s="151"/>
      <c r="BL385" s="151"/>
      <c r="BM385" s="151"/>
      <c r="BN385" s="151"/>
      <c r="BO385" s="151"/>
      <c r="BP385" s="151"/>
      <c r="BQ385" s="151"/>
      <c r="BR385" s="151"/>
      <c r="BS385" s="151"/>
      <c r="BT385" s="151"/>
      <c r="BU385" s="151"/>
      <c r="BV385" s="151"/>
      <c r="BW385" s="151"/>
      <c r="BX385" s="151"/>
      <c r="BY385" s="151"/>
      <c r="BZ385" s="151"/>
      <c r="CA385" s="151"/>
      <c r="CB385" s="151"/>
      <c r="CC385" s="151"/>
      <c r="CD385" s="151"/>
      <c r="CE385" s="151"/>
      <c r="CF385" s="151"/>
      <c r="CG385" s="151"/>
      <c r="CH385" s="151"/>
      <c r="CI385" s="151"/>
      <c r="CJ385" s="151"/>
      <c r="CK385" s="151"/>
      <c r="CL385" s="151"/>
      <c r="CM385" s="151"/>
      <c r="CN385" s="151"/>
      <c r="CO385" s="151"/>
      <c r="CP385" s="151"/>
      <c r="CQ385" s="151"/>
      <c r="CR385" s="151"/>
      <c r="CS385" s="151"/>
      <c r="CT385" s="151"/>
      <c r="CU385" s="151"/>
      <c r="CV385" s="151"/>
      <c r="CW385" s="151"/>
      <c r="CX385" s="151"/>
      <c r="CY385" s="151"/>
      <c r="CZ385" s="151"/>
      <c r="DA385" s="151"/>
      <c r="DB385" s="151"/>
      <c r="DC385" s="151"/>
      <c r="DD385" s="151"/>
      <c r="DE385" s="151"/>
      <c r="DF385" s="151"/>
      <c r="DG385" s="151"/>
      <c r="DH385" s="151"/>
      <c r="DI385" s="151"/>
      <c r="DJ385" s="151"/>
      <c r="DK385" s="151"/>
      <c r="DL385" s="151"/>
      <c r="DM385" s="151"/>
      <c r="DN385" s="151"/>
      <c r="DO385" s="151"/>
      <c r="DP385" s="151"/>
      <c r="DQ385" s="151"/>
      <c r="DR385" s="151"/>
      <c r="DS385" s="151"/>
      <c r="DT385" s="151"/>
      <c r="DU385" s="151"/>
      <c r="DV385" s="151"/>
      <c r="DW385" s="151"/>
      <c r="DX385" s="151"/>
      <c r="DY385" s="151"/>
      <c r="DZ385" s="151"/>
      <c r="EA385" s="151"/>
      <c r="EB385" s="151"/>
      <c r="EC385" s="151"/>
      <c r="ED385" s="151"/>
      <c r="EE385" s="151"/>
      <c r="EF385" s="151"/>
      <c r="EG385" s="151"/>
      <c r="EH385" s="151"/>
      <c r="EI385" s="151"/>
      <c r="EJ385" s="151"/>
      <c r="EK385" s="151"/>
      <c r="EL385" s="151"/>
      <c r="EM385" s="151"/>
      <c r="EN385" s="151"/>
      <c r="EO385" s="151"/>
      <c r="EP385" s="151"/>
      <c r="EQ385" s="151"/>
      <c r="ER385" s="151"/>
      <c r="ES385" s="151"/>
      <c r="ET385" s="151"/>
      <c r="EU385" s="151"/>
      <c r="EV385" s="151"/>
      <c r="EW385" s="151"/>
      <c r="EX385" s="151"/>
      <c r="EY385" s="151"/>
      <c r="EZ385" s="151"/>
      <c r="FA385" s="151"/>
      <c r="FB385" s="151"/>
      <c r="FC385" s="151"/>
      <c r="FD385" s="151"/>
      <c r="FE385" s="151"/>
      <c r="FF385" s="151"/>
      <c r="FG385" s="151"/>
      <c r="FH385" s="151"/>
      <c r="FI385" s="151"/>
      <c r="FJ385" s="151"/>
      <c r="FK385" s="151"/>
      <c r="FL385" s="151"/>
      <c r="FM385" s="151"/>
      <c r="FN385" s="151"/>
      <c r="FO385" s="151"/>
      <c r="FP385" s="151"/>
      <c r="FQ385" s="151"/>
      <c r="FR385" s="151"/>
      <c r="FS385" s="151"/>
      <c r="FT385" s="151"/>
      <c r="FU385" s="151"/>
      <c r="FV385" s="151"/>
      <c r="FW385" s="151"/>
      <c r="FX385" s="151"/>
      <c r="FY385" s="151"/>
      <c r="FZ385" s="151"/>
      <c r="GA385" s="151"/>
      <c r="GB385" s="151"/>
    </row>
    <row r="386" spans="1:184" x14ac:dyDescent="0.2">
      <c r="A386" s="154" t="str">
        <f t="shared" si="6"/>
        <v/>
      </c>
      <c r="AV386" s="151"/>
      <c r="AW386" s="151"/>
      <c r="AX386" s="151"/>
      <c r="AY386" s="151"/>
      <c r="AZ386" s="151"/>
      <c r="BA386" s="151"/>
      <c r="BB386" s="151"/>
      <c r="BC386" s="151"/>
      <c r="BD386" s="151"/>
      <c r="BE386" s="151"/>
      <c r="BF386" s="151"/>
      <c r="BG386" s="151"/>
      <c r="BH386" s="151"/>
      <c r="BI386" s="151"/>
      <c r="BJ386" s="151"/>
      <c r="BK386" s="151"/>
      <c r="BL386" s="151"/>
      <c r="BM386" s="151"/>
      <c r="BN386" s="151"/>
      <c r="BO386" s="151"/>
      <c r="BP386" s="151"/>
      <c r="BQ386" s="151"/>
      <c r="BR386" s="151"/>
      <c r="BS386" s="151"/>
      <c r="BT386" s="151"/>
      <c r="BU386" s="151"/>
      <c r="BV386" s="151"/>
      <c r="BW386" s="151"/>
      <c r="BX386" s="151"/>
      <c r="BY386" s="151"/>
      <c r="BZ386" s="151"/>
      <c r="CA386" s="151"/>
      <c r="CB386" s="151"/>
      <c r="CC386" s="151"/>
      <c r="CD386" s="151"/>
      <c r="CE386" s="151"/>
      <c r="CF386" s="151"/>
      <c r="CG386" s="151"/>
      <c r="CH386" s="151"/>
      <c r="CI386" s="151"/>
      <c r="CJ386" s="151"/>
      <c r="CK386" s="151"/>
      <c r="CL386" s="151"/>
      <c r="CM386" s="151"/>
      <c r="CN386" s="151"/>
      <c r="CO386" s="151"/>
      <c r="CP386" s="151"/>
      <c r="CQ386" s="151"/>
      <c r="CR386" s="151"/>
      <c r="CS386" s="151"/>
      <c r="CT386" s="151"/>
      <c r="CU386" s="151"/>
      <c r="CV386" s="151"/>
      <c r="CW386" s="151"/>
      <c r="CX386" s="151"/>
      <c r="CY386" s="151"/>
      <c r="CZ386" s="151"/>
      <c r="DA386" s="151"/>
      <c r="DB386" s="151"/>
      <c r="DC386" s="151"/>
      <c r="DD386" s="151"/>
      <c r="DE386" s="151"/>
      <c r="DF386" s="151"/>
      <c r="DG386" s="151"/>
      <c r="DH386" s="151"/>
      <c r="DI386" s="151"/>
      <c r="DJ386" s="151"/>
      <c r="DK386" s="151"/>
      <c r="DL386" s="151"/>
      <c r="DM386" s="151"/>
      <c r="DN386" s="151"/>
      <c r="DO386" s="151"/>
      <c r="DP386" s="151"/>
      <c r="DQ386" s="151"/>
      <c r="DR386" s="151"/>
      <c r="DS386" s="151"/>
      <c r="DT386" s="151"/>
      <c r="DU386" s="151"/>
      <c r="DV386" s="151"/>
      <c r="DW386" s="151"/>
      <c r="DX386" s="151"/>
      <c r="DY386" s="151"/>
      <c r="DZ386" s="151"/>
      <c r="EA386" s="151"/>
      <c r="EB386" s="151"/>
      <c r="EC386" s="151"/>
      <c r="ED386" s="151"/>
      <c r="EE386" s="151"/>
      <c r="EF386" s="151"/>
      <c r="EG386" s="151"/>
      <c r="EH386" s="151"/>
      <c r="EI386" s="151"/>
      <c r="EJ386" s="151"/>
      <c r="EK386" s="151"/>
      <c r="EL386" s="151"/>
      <c r="EM386" s="151"/>
      <c r="EN386" s="151"/>
      <c r="EO386" s="151"/>
      <c r="EP386" s="151"/>
      <c r="EQ386" s="151"/>
      <c r="ER386" s="151"/>
      <c r="ES386" s="151"/>
      <c r="ET386" s="151"/>
      <c r="EU386" s="151"/>
      <c r="EV386" s="151"/>
      <c r="EW386" s="151"/>
      <c r="EX386" s="151"/>
      <c r="EY386" s="151"/>
      <c r="EZ386" s="151"/>
      <c r="FA386" s="151"/>
      <c r="FB386" s="151"/>
      <c r="FC386" s="151"/>
      <c r="FD386" s="151"/>
      <c r="FE386" s="151"/>
      <c r="FF386" s="151"/>
      <c r="FG386" s="151"/>
      <c r="FH386" s="151"/>
      <c r="FI386" s="151"/>
      <c r="FJ386" s="151"/>
      <c r="FK386" s="151"/>
      <c r="FL386" s="151"/>
      <c r="FM386" s="151"/>
      <c r="FN386" s="151"/>
      <c r="FO386" s="151"/>
      <c r="FP386" s="151"/>
      <c r="FQ386" s="151"/>
      <c r="FR386" s="151"/>
      <c r="FS386" s="151"/>
      <c r="FT386" s="151"/>
      <c r="FU386" s="151"/>
      <c r="FV386" s="151"/>
      <c r="FW386" s="151"/>
      <c r="FX386" s="151"/>
      <c r="FY386" s="151"/>
      <c r="FZ386" s="151"/>
      <c r="GA386" s="151"/>
      <c r="GB386" s="151"/>
    </row>
    <row r="387" spans="1:184" x14ac:dyDescent="0.2">
      <c r="A387" s="154" t="str">
        <f t="shared" si="6"/>
        <v/>
      </c>
      <c r="AV387" s="151"/>
      <c r="AW387" s="151"/>
      <c r="AX387" s="151"/>
      <c r="AY387" s="151"/>
      <c r="AZ387" s="151"/>
      <c r="BA387" s="151"/>
      <c r="BB387" s="151"/>
      <c r="BC387" s="151"/>
      <c r="BD387" s="151"/>
      <c r="BE387" s="151"/>
      <c r="BF387" s="151"/>
      <c r="BG387" s="151"/>
      <c r="BH387" s="151"/>
      <c r="BI387" s="151"/>
      <c r="BJ387" s="151"/>
      <c r="BK387" s="151"/>
      <c r="BL387" s="151"/>
      <c r="BM387" s="151"/>
      <c r="BN387" s="151"/>
      <c r="BO387" s="151"/>
      <c r="BP387" s="151"/>
      <c r="BQ387" s="151"/>
      <c r="BR387" s="151"/>
      <c r="BS387" s="151"/>
      <c r="BT387" s="151"/>
      <c r="BU387" s="151"/>
      <c r="BV387" s="151"/>
      <c r="BW387" s="151"/>
      <c r="BX387" s="151"/>
      <c r="BY387" s="151"/>
      <c r="BZ387" s="151"/>
      <c r="CA387" s="151"/>
      <c r="CB387" s="151"/>
      <c r="CC387" s="151"/>
      <c r="CD387" s="151"/>
      <c r="CE387" s="151"/>
      <c r="CF387" s="151"/>
      <c r="CG387" s="151"/>
      <c r="CH387" s="151"/>
      <c r="CI387" s="151"/>
      <c r="CJ387" s="151"/>
      <c r="CK387" s="151"/>
      <c r="CL387" s="151"/>
      <c r="CM387" s="151"/>
      <c r="CN387" s="151"/>
      <c r="CO387" s="151"/>
      <c r="CP387" s="151"/>
      <c r="CQ387" s="151"/>
      <c r="CR387" s="151"/>
      <c r="CS387" s="151"/>
      <c r="CT387" s="151"/>
      <c r="CU387" s="151"/>
      <c r="CV387" s="151"/>
      <c r="CW387" s="151"/>
      <c r="CX387" s="151"/>
      <c r="CY387" s="151"/>
      <c r="CZ387" s="151"/>
      <c r="DA387" s="151"/>
      <c r="DB387" s="151"/>
      <c r="DC387" s="151"/>
      <c r="DD387" s="151"/>
      <c r="DE387" s="151"/>
      <c r="DF387" s="151"/>
      <c r="DG387" s="151"/>
      <c r="DH387" s="151"/>
      <c r="DI387" s="151"/>
      <c r="DJ387" s="151"/>
      <c r="DK387" s="151"/>
      <c r="DL387" s="151"/>
      <c r="DM387" s="151"/>
      <c r="DN387" s="151"/>
      <c r="DO387" s="151"/>
      <c r="DP387" s="151"/>
      <c r="DQ387" s="151"/>
      <c r="DR387" s="151"/>
      <c r="DS387" s="151"/>
      <c r="DT387" s="151"/>
      <c r="DU387" s="151"/>
      <c r="DV387" s="151"/>
      <c r="DW387" s="151"/>
      <c r="DX387" s="151"/>
      <c r="DY387" s="151"/>
      <c r="DZ387" s="151"/>
      <c r="EA387" s="151"/>
      <c r="EB387" s="151"/>
      <c r="EC387" s="151"/>
      <c r="ED387" s="151"/>
      <c r="EE387" s="151"/>
      <c r="EF387" s="151"/>
      <c r="EG387" s="151"/>
      <c r="EH387" s="151"/>
      <c r="EI387" s="151"/>
      <c r="EJ387" s="151"/>
      <c r="EK387" s="151"/>
      <c r="EL387" s="151"/>
      <c r="EM387" s="151"/>
      <c r="EN387" s="151"/>
      <c r="EO387" s="151"/>
      <c r="EP387" s="151"/>
      <c r="EQ387" s="151"/>
      <c r="ER387" s="151"/>
      <c r="ES387" s="151"/>
      <c r="ET387" s="151"/>
      <c r="EU387" s="151"/>
      <c r="EV387" s="151"/>
      <c r="EW387" s="151"/>
      <c r="EX387" s="151"/>
      <c r="EY387" s="151"/>
      <c r="EZ387" s="151"/>
      <c r="FA387" s="151"/>
      <c r="FB387" s="151"/>
      <c r="FC387" s="151"/>
      <c r="FD387" s="151"/>
      <c r="FE387" s="151"/>
      <c r="FF387" s="151"/>
      <c r="FG387" s="151"/>
      <c r="FH387" s="151"/>
      <c r="FI387" s="151"/>
      <c r="FJ387" s="151"/>
      <c r="FK387" s="151"/>
      <c r="FL387" s="151"/>
      <c r="FM387" s="151"/>
      <c r="FN387" s="151"/>
      <c r="FO387" s="151"/>
      <c r="FP387" s="151"/>
      <c r="FQ387" s="151"/>
      <c r="FR387" s="151"/>
      <c r="FS387" s="151"/>
      <c r="FT387" s="151"/>
      <c r="FU387" s="151"/>
      <c r="FV387" s="151"/>
      <c r="FW387" s="151"/>
      <c r="FX387" s="151"/>
      <c r="FY387" s="151"/>
      <c r="FZ387" s="151"/>
      <c r="GA387" s="151"/>
      <c r="GB387" s="151"/>
    </row>
    <row r="388" spans="1:184" x14ac:dyDescent="0.2">
      <c r="A388" s="154" t="str">
        <f t="shared" si="6"/>
        <v/>
      </c>
      <c r="AV388" s="151"/>
      <c r="AW388" s="151"/>
      <c r="AX388" s="151"/>
      <c r="AY388" s="151"/>
      <c r="AZ388" s="151"/>
      <c r="BA388" s="151"/>
      <c r="BB388" s="151"/>
      <c r="BC388" s="151"/>
      <c r="BD388" s="151"/>
      <c r="BE388" s="151"/>
      <c r="BF388" s="151"/>
      <c r="BG388" s="151"/>
      <c r="BH388" s="151"/>
      <c r="BI388" s="151"/>
      <c r="BJ388" s="151"/>
      <c r="BK388" s="151"/>
      <c r="BL388" s="151"/>
      <c r="BM388" s="151"/>
      <c r="BN388" s="151"/>
      <c r="BO388" s="151"/>
      <c r="BP388" s="151"/>
      <c r="BQ388" s="151"/>
      <c r="BR388" s="151"/>
      <c r="BS388" s="151"/>
      <c r="BT388" s="151"/>
      <c r="BU388" s="151"/>
      <c r="BV388" s="151"/>
      <c r="BW388" s="151"/>
      <c r="BX388" s="151"/>
      <c r="BY388" s="151"/>
      <c r="BZ388" s="151"/>
      <c r="CA388" s="151"/>
      <c r="CB388" s="151"/>
      <c r="CC388" s="151"/>
      <c r="CD388" s="151"/>
      <c r="CE388" s="151"/>
      <c r="CF388" s="151"/>
      <c r="CG388" s="151"/>
      <c r="CH388" s="151"/>
      <c r="CI388" s="151"/>
      <c r="CJ388" s="151"/>
      <c r="CK388" s="151"/>
      <c r="CL388" s="151"/>
      <c r="CM388" s="151"/>
      <c r="CN388" s="151"/>
      <c r="CO388" s="151"/>
      <c r="CP388" s="151"/>
      <c r="CQ388" s="151"/>
      <c r="CR388" s="151"/>
      <c r="CS388" s="151"/>
      <c r="CT388" s="151"/>
      <c r="CU388" s="151"/>
      <c r="CV388" s="151"/>
      <c r="CW388" s="151"/>
      <c r="CX388" s="151"/>
      <c r="CY388" s="151"/>
      <c r="CZ388" s="151"/>
      <c r="DA388" s="151"/>
      <c r="DB388" s="151"/>
      <c r="DC388" s="151"/>
      <c r="DD388" s="151"/>
      <c r="DE388" s="151"/>
      <c r="DF388" s="151"/>
      <c r="DG388" s="151"/>
      <c r="DH388" s="151"/>
      <c r="DI388" s="151"/>
      <c r="DJ388" s="151"/>
      <c r="DK388" s="151"/>
      <c r="DL388" s="151"/>
      <c r="DM388" s="151"/>
      <c r="DN388" s="151"/>
      <c r="DO388" s="151"/>
      <c r="DP388" s="151"/>
      <c r="DQ388" s="151"/>
      <c r="DR388" s="151"/>
      <c r="DS388" s="151"/>
      <c r="DT388" s="151"/>
      <c r="DU388" s="151"/>
      <c r="DV388" s="151"/>
      <c r="DW388" s="151"/>
      <c r="DX388" s="151"/>
      <c r="DY388" s="151"/>
      <c r="DZ388" s="151"/>
      <c r="EA388" s="151"/>
      <c r="EB388" s="151"/>
      <c r="EC388" s="151"/>
      <c r="ED388" s="151"/>
      <c r="EE388" s="151"/>
      <c r="EF388" s="151"/>
      <c r="EG388" s="151"/>
      <c r="EH388" s="151"/>
      <c r="EI388" s="151"/>
      <c r="EJ388" s="151"/>
      <c r="EK388" s="151"/>
      <c r="EL388" s="151"/>
      <c r="EM388" s="151"/>
      <c r="EN388" s="151"/>
      <c r="EO388" s="151"/>
      <c r="EP388" s="151"/>
      <c r="EQ388" s="151"/>
      <c r="ER388" s="151"/>
      <c r="ES388" s="151"/>
      <c r="ET388" s="151"/>
      <c r="EU388" s="151"/>
      <c r="EV388" s="151"/>
      <c r="EW388" s="151"/>
      <c r="EX388" s="151"/>
      <c r="EY388" s="151"/>
      <c r="EZ388" s="151"/>
      <c r="FA388" s="151"/>
      <c r="FB388" s="151"/>
      <c r="FC388" s="151"/>
      <c r="FD388" s="151"/>
      <c r="FE388" s="151"/>
      <c r="FF388" s="151"/>
      <c r="FG388" s="151"/>
      <c r="FH388" s="151"/>
      <c r="FI388" s="151"/>
      <c r="FJ388" s="151"/>
      <c r="FK388" s="151"/>
      <c r="FL388" s="151"/>
      <c r="FM388" s="151"/>
      <c r="FN388" s="151"/>
      <c r="FO388" s="151"/>
      <c r="FP388" s="151"/>
      <c r="FQ388" s="151"/>
      <c r="FR388" s="151"/>
      <c r="FS388" s="151"/>
      <c r="FT388" s="151"/>
      <c r="FU388" s="151"/>
      <c r="FV388" s="151"/>
      <c r="FW388" s="151"/>
      <c r="FX388" s="151"/>
      <c r="FY388" s="151"/>
      <c r="FZ388" s="151"/>
      <c r="GA388" s="151"/>
      <c r="GB388" s="151"/>
    </row>
    <row r="389" spans="1:184" x14ac:dyDescent="0.2">
      <c r="A389" s="154" t="str">
        <f t="shared" si="6"/>
        <v/>
      </c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  <c r="BI389" s="151"/>
      <c r="BJ389" s="151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1"/>
      <c r="BW389" s="151"/>
      <c r="BX389" s="151"/>
      <c r="BY389" s="151"/>
      <c r="BZ389" s="151"/>
      <c r="CA389" s="151"/>
      <c r="CB389" s="151"/>
      <c r="CC389" s="151"/>
      <c r="CD389" s="151"/>
      <c r="CE389" s="151"/>
      <c r="CF389" s="151"/>
      <c r="CG389" s="151"/>
      <c r="CH389" s="151"/>
      <c r="CI389" s="151"/>
      <c r="CJ389" s="151"/>
      <c r="CK389" s="151"/>
      <c r="CL389" s="151"/>
      <c r="CM389" s="151"/>
      <c r="CN389" s="151"/>
      <c r="CO389" s="151"/>
      <c r="CP389" s="151"/>
      <c r="CQ389" s="151"/>
      <c r="CR389" s="151"/>
      <c r="CS389" s="151"/>
      <c r="CT389" s="151"/>
      <c r="CU389" s="151"/>
      <c r="CV389" s="151"/>
      <c r="CW389" s="151"/>
      <c r="CX389" s="151"/>
      <c r="CY389" s="151"/>
      <c r="CZ389" s="151"/>
      <c r="DA389" s="151"/>
      <c r="DB389" s="151"/>
      <c r="DC389" s="151"/>
      <c r="DD389" s="151"/>
      <c r="DE389" s="151"/>
      <c r="DF389" s="151"/>
      <c r="DG389" s="151"/>
      <c r="DH389" s="151"/>
      <c r="DI389" s="151"/>
      <c r="DJ389" s="151"/>
      <c r="DK389" s="151"/>
      <c r="DL389" s="151"/>
      <c r="DM389" s="151"/>
      <c r="DN389" s="151"/>
      <c r="DO389" s="151"/>
      <c r="DP389" s="151"/>
      <c r="DQ389" s="151"/>
      <c r="DR389" s="151"/>
      <c r="DS389" s="151"/>
      <c r="DT389" s="151"/>
      <c r="DU389" s="151"/>
      <c r="DV389" s="151"/>
      <c r="DW389" s="151"/>
      <c r="DX389" s="151"/>
      <c r="DY389" s="151"/>
      <c r="DZ389" s="151"/>
      <c r="EA389" s="151"/>
      <c r="EB389" s="151"/>
      <c r="EC389" s="151"/>
      <c r="ED389" s="151"/>
      <c r="EE389" s="151"/>
      <c r="EF389" s="151"/>
      <c r="EG389" s="151"/>
      <c r="EH389" s="151"/>
      <c r="EI389" s="151"/>
      <c r="EJ389" s="151"/>
      <c r="EK389" s="151"/>
      <c r="EL389" s="151"/>
      <c r="EM389" s="151"/>
      <c r="EN389" s="151"/>
      <c r="EO389" s="151"/>
      <c r="EP389" s="151"/>
      <c r="EQ389" s="151"/>
      <c r="ER389" s="151"/>
      <c r="ES389" s="151"/>
      <c r="ET389" s="151"/>
      <c r="EU389" s="151"/>
      <c r="EV389" s="151"/>
      <c r="EW389" s="151"/>
      <c r="EX389" s="151"/>
      <c r="EY389" s="151"/>
      <c r="EZ389" s="151"/>
      <c r="FA389" s="151"/>
      <c r="FB389" s="151"/>
      <c r="FC389" s="151"/>
      <c r="FD389" s="151"/>
      <c r="FE389" s="151"/>
      <c r="FF389" s="151"/>
      <c r="FG389" s="151"/>
      <c r="FH389" s="151"/>
      <c r="FI389" s="151"/>
      <c r="FJ389" s="151"/>
      <c r="FK389" s="151"/>
      <c r="FL389" s="151"/>
      <c r="FM389" s="151"/>
      <c r="FN389" s="151"/>
      <c r="FO389" s="151"/>
      <c r="FP389" s="151"/>
      <c r="FQ389" s="151"/>
      <c r="FR389" s="151"/>
      <c r="FS389" s="151"/>
      <c r="FT389" s="151"/>
      <c r="FU389" s="151"/>
      <c r="FV389" s="151"/>
      <c r="FW389" s="151"/>
      <c r="FX389" s="151"/>
      <c r="FY389" s="151"/>
      <c r="FZ389" s="151"/>
      <c r="GA389" s="151"/>
      <c r="GB389" s="151"/>
    </row>
    <row r="390" spans="1:184" x14ac:dyDescent="0.2">
      <c r="A390" s="154" t="str">
        <f t="shared" si="6"/>
        <v/>
      </c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/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  <c r="FF390" s="151"/>
      <c r="FG390" s="151"/>
      <c r="FH390" s="151"/>
      <c r="FI390" s="151"/>
      <c r="FJ390" s="151"/>
      <c r="FK390" s="151"/>
      <c r="FL390" s="151"/>
      <c r="FM390" s="151"/>
      <c r="FN390" s="151"/>
      <c r="FO390" s="151"/>
      <c r="FP390" s="151"/>
      <c r="FQ390" s="151"/>
      <c r="FR390" s="151"/>
      <c r="FS390" s="151"/>
      <c r="FT390" s="151"/>
      <c r="FU390" s="151"/>
      <c r="FV390" s="151"/>
      <c r="FW390" s="151"/>
      <c r="FX390" s="151"/>
      <c r="FY390" s="151"/>
      <c r="FZ390" s="151"/>
      <c r="GA390" s="151"/>
      <c r="GB390" s="151"/>
    </row>
    <row r="391" spans="1:184" x14ac:dyDescent="0.2">
      <c r="A391" s="154" t="str">
        <f t="shared" si="6"/>
        <v/>
      </c>
      <c r="AV391" s="151"/>
      <c r="AW391" s="151"/>
      <c r="AX391" s="151"/>
      <c r="AY391" s="151"/>
      <c r="AZ391" s="151"/>
      <c r="BA391" s="151"/>
      <c r="BB391" s="151"/>
      <c r="BC391" s="151"/>
      <c r="BD391" s="151"/>
      <c r="BE391" s="151"/>
      <c r="BF391" s="151"/>
      <c r="BG391" s="151"/>
      <c r="BH391" s="151"/>
      <c r="BI391" s="151"/>
      <c r="BJ391" s="151"/>
      <c r="BK391" s="151"/>
      <c r="BL391" s="151"/>
      <c r="BM391" s="151"/>
      <c r="BN391" s="151"/>
      <c r="BO391" s="151"/>
      <c r="BP391" s="151"/>
      <c r="BQ391" s="151"/>
      <c r="BR391" s="151"/>
      <c r="BS391" s="151"/>
      <c r="BT391" s="151"/>
      <c r="BU391" s="151"/>
      <c r="BV391" s="151"/>
      <c r="BW391" s="151"/>
      <c r="BX391" s="151"/>
      <c r="BY391" s="151"/>
      <c r="BZ391" s="151"/>
      <c r="CA391" s="151"/>
      <c r="CB391" s="151"/>
      <c r="CC391" s="151"/>
      <c r="CD391" s="151"/>
      <c r="CE391" s="151"/>
      <c r="CF391" s="151"/>
      <c r="CG391" s="151"/>
      <c r="CH391" s="151"/>
      <c r="CI391" s="151"/>
      <c r="CJ391" s="151"/>
      <c r="CK391" s="151"/>
      <c r="CL391" s="151"/>
      <c r="CM391" s="151"/>
      <c r="CN391" s="151"/>
      <c r="CO391" s="151"/>
      <c r="CP391" s="151"/>
      <c r="CQ391" s="151"/>
      <c r="CR391" s="151"/>
      <c r="CS391" s="151"/>
      <c r="CT391" s="151"/>
      <c r="CU391" s="151"/>
      <c r="CV391" s="151"/>
      <c r="CW391" s="151"/>
      <c r="CX391" s="151"/>
      <c r="CY391" s="151"/>
      <c r="CZ391" s="151"/>
      <c r="DA391" s="151"/>
      <c r="DB391" s="151"/>
      <c r="DC391" s="151"/>
      <c r="DD391" s="151"/>
      <c r="DE391" s="151"/>
      <c r="DF391" s="151"/>
      <c r="DG391" s="151"/>
      <c r="DH391" s="151"/>
      <c r="DI391" s="151"/>
      <c r="DJ391" s="151"/>
      <c r="DK391" s="151"/>
      <c r="DL391" s="151"/>
      <c r="DM391" s="151"/>
      <c r="DN391" s="151"/>
      <c r="DO391" s="151"/>
      <c r="DP391" s="151"/>
      <c r="DQ391" s="151"/>
      <c r="DR391" s="151"/>
      <c r="DS391" s="151"/>
      <c r="DT391" s="151"/>
      <c r="DU391" s="151"/>
      <c r="DV391" s="151"/>
      <c r="DW391" s="151"/>
      <c r="DX391" s="151"/>
      <c r="DY391" s="151"/>
      <c r="DZ391" s="151"/>
      <c r="EA391" s="151"/>
      <c r="EB391" s="151"/>
      <c r="EC391" s="151"/>
      <c r="ED391" s="151"/>
      <c r="EE391" s="151"/>
      <c r="EF391" s="151"/>
      <c r="EG391" s="151"/>
      <c r="EH391" s="151"/>
      <c r="EI391" s="151"/>
      <c r="EJ391" s="151"/>
      <c r="EK391" s="151"/>
      <c r="EL391" s="151"/>
      <c r="EM391" s="151"/>
      <c r="EN391" s="151"/>
      <c r="EO391" s="151"/>
      <c r="EP391" s="151"/>
      <c r="EQ391" s="151"/>
      <c r="ER391" s="151"/>
      <c r="ES391" s="151"/>
      <c r="ET391" s="151"/>
      <c r="EU391" s="151"/>
      <c r="EV391" s="151"/>
      <c r="EW391" s="151"/>
      <c r="EX391" s="151"/>
      <c r="EY391" s="151"/>
      <c r="EZ391" s="151"/>
      <c r="FA391" s="151"/>
      <c r="FB391" s="151"/>
      <c r="FC391" s="151"/>
      <c r="FD391" s="151"/>
      <c r="FE391" s="151"/>
      <c r="FF391" s="151"/>
      <c r="FG391" s="151"/>
      <c r="FH391" s="151"/>
      <c r="FI391" s="151"/>
      <c r="FJ391" s="151"/>
      <c r="FK391" s="151"/>
      <c r="FL391" s="151"/>
      <c r="FM391" s="151"/>
      <c r="FN391" s="151"/>
      <c r="FO391" s="151"/>
      <c r="FP391" s="151"/>
      <c r="FQ391" s="151"/>
      <c r="FR391" s="151"/>
      <c r="FS391" s="151"/>
      <c r="FT391" s="151"/>
      <c r="FU391" s="151"/>
      <c r="FV391" s="151"/>
      <c r="FW391" s="151"/>
      <c r="FX391" s="151"/>
      <c r="FY391" s="151"/>
      <c r="FZ391" s="151"/>
      <c r="GA391" s="151"/>
      <c r="GB391" s="151"/>
    </row>
    <row r="392" spans="1:184" x14ac:dyDescent="0.2">
      <c r="A392" s="154" t="str">
        <f t="shared" si="6"/>
        <v/>
      </c>
      <c r="AV392" s="151"/>
      <c r="AW392" s="151"/>
      <c r="AX392" s="151"/>
      <c r="AY392" s="151"/>
      <c r="AZ392" s="151"/>
      <c r="BA392" s="151"/>
      <c r="BB392" s="151"/>
      <c r="BC392" s="151"/>
      <c r="BD392" s="151"/>
      <c r="BE392" s="151"/>
      <c r="BF392" s="151"/>
      <c r="BG392" s="151"/>
      <c r="BH392" s="151"/>
      <c r="BI392" s="151"/>
      <c r="BJ392" s="151"/>
      <c r="BK392" s="151"/>
      <c r="BL392" s="151"/>
      <c r="BM392" s="151"/>
      <c r="BN392" s="151"/>
      <c r="BO392" s="151"/>
      <c r="BP392" s="151"/>
      <c r="BQ392" s="151"/>
      <c r="BR392" s="151"/>
      <c r="BS392" s="151"/>
      <c r="BT392" s="151"/>
      <c r="BU392" s="151"/>
      <c r="BV392" s="151"/>
      <c r="BW392" s="151"/>
      <c r="BX392" s="151"/>
      <c r="BY392" s="151"/>
      <c r="BZ392" s="151"/>
      <c r="CA392" s="151"/>
      <c r="CB392" s="151"/>
      <c r="CC392" s="151"/>
      <c r="CD392" s="151"/>
      <c r="CE392" s="151"/>
      <c r="CF392" s="151"/>
      <c r="CG392" s="151"/>
      <c r="CH392" s="151"/>
      <c r="CI392" s="151"/>
      <c r="CJ392" s="151"/>
      <c r="CK392" s="151"/>
      <c r="CL392" s="151"/>
      <c r="CM392" s="151"/>
      <c r="CN392" s="151"/>
      <c r="CO392" s="151"/>
      <c r="CP392" s="151"/>
      <c r="CQ392" s="151"/>
      <c r="CR392" s="151"/>
      <c r="CS392" s="151"/>
      <c r="CT392" s="151"/>
      <c r="CU392" s="151"/>
      <c r="CV392" s="151"/>
      <c r="CW392" s="151"/>
      <c r="CX392" s="151"/>
      <c r="CY392" s="151"/>
      <c r="CZ392" s="151"/>
      <c r="DA392" s="151"/>
      <c r="DB392" s="151"/>
      <c r="DC392" s="151"/>
      <c r="DD392" s="151"/>
      <c r="DE392" s="151"/>
      <c r="DF392" s="151"/>
      <c r="DG392" s="151"/>
      <c r="DH392" s="151"/>
      <c r="DI392" s="151"/>
      <c r="DJ392" s="151"/>
      <c r="DK392" s="151"/>
      <c r="DL392" s="151"/>
      <c r="DM392" s="151"/>
      <c r="DN392" s="151"/>
      <c r="DO392" s="151"/>
      <c r="DP392" s="151"/>
      <c r="DQ392" s="151"/>
      <c r="DR392" s="151"/>
      <c r="DS392" s="151"/>
      <c r="DT392" s="151"/>
      <c r="DU392" s="151"/>
      <c r="DV392" s="151"/>
      <c r="DW392" s="151"/>
      <c r="DX392" s="151"/>
      <c r="DY392" s="151"/>
      <c r="DZ392" s="151"/>
      <c r="EA392" s="151"/>
      <c r="EB392" s="151"/>
      <c r="EC392" s="151"/>
      <c r="ED392" s="151"/>
      <c r="EE392" s="151"/>
      <c r="EF392" s="151"/>
      <c r="EG392" s="151"/>
      <c r="EH392" s="151"/>
      <c r="EI392" s="151"/>
      <c r="EJ392" s="151"/>
      <c r="EK392" s="151"/>
      <c r="EL392" s="151"/>
      <c r="EM392" s="151"/>
      <c r="EN392" s="151"/>
      <c r="EO392" s="151"/>
      <c r="EP392" s="151"/>
      <c r="EQ392" s="151"/>
      <c r="ER392" s="151"/>
      <c r="ES392" s="151"/>
      <c r="ET392" s="151"/>
      <c r="EU392" s="151"/>
      <c r="EV392" s="151"/>
      <c r="EW392" s="151"/>
      <c r="EX392" s="151"/>
      <c r="EY392" s="151"/>
      <c r="EZ392" s="151"/>
      <c r="FA392" s="151"/>
      <c r="FB392" s="151"/>
      <c r="FC392" s="151"/>
      <c r="FD392" s="151"/>
      <c r="FE392" s="151"/>
      <c r="FF392" s="151"/>
      <c r="FG392" s="151"/>
      <c r="FH392" s="151"/>
      <c r="FI392" s="151"/>
      <c r="FJ392" s="151"/>
      <c r="FK392" s="151"/>
      <c r="FL392" s="151"/>
      <c r="FM392" s="151"/>
      <c r="FN392" s="151"/>
      <c r="FO392" s="151"/>
      <c r="FP392" s="151"/>
      <c r="FQ392" s="151"/>
      <c r="FR392" s="151"/>
      <c r="FS392" s="151"/>
      <c r="FT392" s="151"/>
      <c r="FU392" s="151"/>
      <c r="FV392" s="151"/>
      <c r="FW392" s="151"/>
      <c r="FX392" s="151"/>
      <c r="FY392" s="151"/>
      <c r="FZ392" s="151"/>
      <c r="GA392" s="151"/>
      <c r="GB392" s="151"/>
    </row>
    <row r="393" spans="1:184" x14ac:dyDescent="0.2">
      <c r="A393" s="154" t="str">
        <f t="shared" si="6"/>
        <v/>
      </c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/>
      <c r="BJ393" s="151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1"/>
      <c r="BW393" s="151"/>
      <c r="BX393" s="151"/>
      <c r="BY393" s="151"/>
      <c r="BZ393" s="151"/>
      <c r="CA393" s="151"/>
      <c r="CB393" s="151"/>
      <c r="CC393" s="151"/>
      <c r="CD393" s="151"/>
      <c r="CE393" s="151"/>
      <c r="CF393" s="151"/>
      <c r="CG393" s="151"/>
      <c r="CH393" s="151"/>
      <c r="CI393" s="151"/>
      <c r="CJ393" s="151"/>
      <c r="CK393" s="151"/>
      <c r="CL393" s="151"/>
      <c r="CM393" s="151"/>
      <c r="CN393" s="151"/>
      <c r="CO393" s="151"/>
      <c r="CP393" s="151"/>
      <c r="CQ393" s="151"/>
      <c r="CR393" s="151"/>
      <c r="CS393" s="151"/>
      <c r="CT393" s="151"/>
      <c r="CU393" s="151"/>
      <c r="CV393" s="151"/>
      <c r="CW393" s="151"/>
      <c r="CX393" s="151"/>
      <c r="CY393" s="151"/>
      <c r="CZ393" s="151"/>
      <c r="DA393" s="151"/>
      <c r="DB393" s="151"/>
      <c r="DC393" s="151"/>
      <c r="DD393" s="151"/>
      <c r="DE393" s="151"/>
      <c r="DF393" s="151"/>
      <c r="DG393" s="151"/>
      <c r="DH393" s="151"/>
      <c r="DI393" s="151"/>
      <c r="DJ393" s="151"/>
      <c r="DK393" s="151"/>
      <c r="DL393" s="151"/>
      <c r="DM393" s="151"/>
      <c r="DN393" s="151"/>
      <c r="DO393" s="151"/>
      <c r="DP393" s="151"/>
      <c r="DQ393" s="151"/>
      <c r="DR393" s="151"/>
      <c r="DS393" s="151"/>
      <c r="DT393" s="151"/>
      <c r="DU393" s="151"/>
      <c r="DV393" s="151"/>
      <c r="DW393" s="151"/>
      <c r="DX393" s="151"/>
      <c r="DY393" s="151"/>
      <c r="DZ393" s="151"/>
      <c r="EA393" s="151"/>
      <c r="EB393" s="151"/>
      <c r="EC393" s="151"/>
      <c r="ED393" s="151"/>
      <c r="EE393" s="151"/>
      <c r="EF393" s="151"/>
      <c r="EG393" s="151"/>
      <c r="EH393" s="151"/>
      <c r="EI393" s="151"/>
      <c r="EJ393" s="151"/>
      <c r="EK393" s="151"/>
      <c r="EL393" s="151"/>
      <c r="EM393" s="151"/>
      <c r="EN393" s="151"/>
      <c r="EO393" s="151"/>
      <c r="EP393" s="151"/>
      <c r="EQ393" s="151"/>
      <c r="ER393" s="151"/>
      <c r="ES393" s="151"/>
      <c r="ET393" s="151"/>
      <c r="EU393" s="151"/>
      <c r="EV393" s="151"/>
      <c r="EW393" s="151"/>
      <c r="EX393" s="151"/>
      <c r="EY393" s="151"/>
      <c r="EZ393" s="151"/>
      <c r="FA393" s="151"/>
      <c r="FB393" s="151"/>
      <c r="FC393" s="151"/>
      <c r="FD393" s="151"/>
      <c r="FE393" s="151"/>
      <c r="FF393" s="151"/>
      <c r="FG393" s="151"/>
      <c r="FH393" s="151"/>
      <c r="FI393" s="151"/>
      <c r="FJ393" s="151"/>
      <c r="FK393" s="151"/>
      <c r="FL393" s="151"/>
      <c r="FM393" s="151"/>
      <c r="FN393" s="151"/>
      <c r="FO393" s="151"/>
      <c r="FP393" s="151"/>
      <c r="FQ393" s="151"/>
      <c r="FR393" s="151"/>
      <c r="FS393" s="151"/>
      <c r="FT393" s="151"/>
      <c r="FU393" s="151"/>
      <c r="FV393" s="151"/>
      <c r="FW393" s="151"/>
      <c r="FX393" s="151"/>
      <c r="FY393" s="151"/>
      <c r="FZ393" s="151"/>
      <c r="GA393" s="151"/>
      <c r="GB393" s="151"/>
    </row>
    <row r="394" spans="1:184" x14ac:dyDescent="0.2">
      <c r="A394" s="154" t="str">
        <f t="shared" si="6"/>
        <v/>
      </c>
      <c r="AV394" s="151"/>
      <c r="AW394" s="151"/>
      <c r="AX394" s="151"/>
      <c r="AY394" s="151"/>
      <c r="AZ394" s="151"/>
      <c r="BA394" s="151"/>
      <c r="BB394" s="151"/>
      <c r="BC394" s="151"/>
      <c r="BD394" s="151"/>
      <c r="BE394" s="151"/>
      <c r="BF394" s="151"/>
      <c r="BG394" s="151"/>
      <c r="BH394" s="151"/>
      <c r="BI394" s="151"/>
      <c r="BJ394" s="151"/>
      <c r="BK394" s="151"/>
      <c r="BL394" s="151"/>
      <c r="BM394" s="151"/>
      <c r="BN394" s="151"/>
      <c r="BO394" s="151"/>
      <c r="BP394" s="151"/>
      <c r="BQ394" s="151"/>
      <c r="BR394" s="151"/>
      <c r="BS394" s="151"/>
      <c r="BT394" s="151"/>
      <c r="BU394" s="151"/>
      <c r="BV394" s="151"/>
      <c r="BW394" s="151"/>
      <c r="BX394" s="151"/>
      <c r="BY394" s="151"/>
      <c r="BZ394" s="151"/>
      <c r="CA394" s="151"/>
      <c r="CB394" s="151"/>
      <c r="CC394" s="151"/>
      <c r="CD394" s="151"/>
      <c r="CE394" s="151"/>
      <c r="CF394" s="151"/>
      <c r="CG394" s="151"/>
      <c r="CH394" s="151"/>
      <c r="CI394" s="151"/>
      <c r="CJ394" s="151"/>
      <c r="CK394" s="151"/>
      <c r="CL394" s="151"/>
      <c r="CM394" s="151"/>
      <c r="CN394" s="151"/>
      <c r="CO394" s="151"/>
      <c r="CP394" s="151"/>
      <c r="CQ394" s="151"/>
      <c r="CR394" s="151"/>
      <c r="CS394" s="151"/>
      <c r="CT394" s="151"/>
      <c r="CU394" s="151"/>
      <c r="CV394" s="151"/>
      <c r="CW394" s="151"/>
      <c r="CX394" s="151"/>
      <c r="CY394" s="151"/>
      <c r="CZ394" s="151"/>
      <c r="DA394" s="151"/>
      <c r="DB394" s="151"/>
      <c r="DC394" s="151"/>
      <c r="DD394" s="151"/>
      <c r="DE394" s="151"/>
      <c r="DF394" s="151"/>
      <c r="DG394" s="151"/>
      <c r="DH394" s="151"/>
      <c r="DI394" s="151"/>
      <c r="DJ394" s="151"/>
      <c r="DK394" s="151"/>
      <c r="DL394" s="151"/>
      <c r="DM394" s="151"/>
      <c r="DN394" s="151"/>
      <c r="DO394" s="151"/>
      <c r="DP394" s="151"/>
      <c r="DQ394" s="151"/>
      <c r="DR394" s="151"/>
      <c r="DS394" s="151"/>
      <c r="DT394" s="151"/>
      <c r="DU394" s="151"/>
      <c r="DV394" s="151"/>
      <c r="DW394" s="151"/>
      <c r="DX394" s="151"/>
      <c r="DY394" s="151"/>
      <c r="DZ394" s="151"/>
      <c r="EA394" s="151"/>
      <c r="EB394" s="151"/>
      <c r="EC394" s="151"/>
      <c r="ED394" s="151"/>
      <c r="EE394" s="151"/>
      <c r="EF394" s="151"/>
      <c r="EG394" s="151"/>
      <c r="EH394" s="151"/>
      <c r="EI394" s="151"/>
      <c r="EJ394" s="151"/>
      <c r="EK394" s="151"/>
      <c r="EL394" s="151"/>
      <c r="EM394" s="151"/>
      <c r="EN394" s="151"/>
      <c r="EO394" s="151"/>
      <c r="EP394" s="151"/>
      <c r="EQ394" s="151"/>
      <c r="ER394" s="151"/>
      <c r="ES394" s="151"/>
      <c r="ET394" s="151"/>
      <c r="EU394" s="151"/>
      <c r="EV394" s="151"/>
      <c r="EW394" s="151"/>
      <c r="EX394" s="151"/>
      <c r="EY394" s="151"/>
      <c r="EZ394" s="151"/>
      <c r="FA394" s="151"/>
      <c r="FB394" s="151"/>
      <c r="FC394" s="151"/>
      <c r="FD394" s="151"/>
      <c r="FE394" s="151"/>
      <c r="FF394" s="151"/>
      <c r="FG394" s="151"/>
      <c r="FH394" s="151"/>
      <c r="FI394" s="151"/>
      <c r="FJ394" s="151"/>
      <c r="FK394" s="151"/>
      <c r="FL394" s="151"/>
      <c r="FM394" s="151"/>
      <c r="FN394" s="151"/>
      <c r="FO394" s="151"/>
      <c r="FP394" s="151"/>
      <c r="FQ394" s="151"/>
      <c r="FR394" s="151"/>
      <c r="FS394" s="151"/>
      <c r="FT394" s="151"/>
      <c r="FU394" s="151"/>
      <c r="FV394" s="151"/>
      <c r="FW394" s="151"/>
      <c r="FX394" s="151"/>
      <c r="FY394" s="151"/>
      <c r="FZ394" s="151"/>
      <c r="GA394" s="151"/>
      <c r="GB394" s="151"/>
    </row>
    <row r="395" spans="1:184" x14ac:dyDescent="0.2">
      <c r="A395" s="154" t="str">
        <f t="shared" si="6"/>
        <v/>
      </c>
      <c r="AV395" s="151"/>
      <c r="AW395" s="151"/>
      <c r="AX395" s="151"/>
      <c r="AY395" s="151"/>
      <c r="AZ395" s="151"/>
      <c r="BA395" s="151"/>
      <c r="BB395" s="151"/>
      <c r="BC395" s="151"/>
      <c r="BD395" s="151"/>
      <c r="BE395" s="151"/>
      <c r="BF395" s="151"/>
      <c r="BG395" s="151"/>
      <c r="BH395" s="151"/>
      <c r="BI395" s="151"/>
      <c r="BJ395" s="151"/>
      <c r="BK395" s="151"/>
      <c r="BL395" s="151"/>
      <c r="BM395" s="151"/>
      <c r="BN395" s="151"/>
      <c r="BO395" s="151"/>
      <c r="BP395" s="151"/>
      <c r="BQ395" s="151"/>
      <c r="BR395" s="151"/>
      <c r="BS395" s="151"/>
      <c r="BT395" s="151"/>
      <c r="BU395" s="151"/>
      <c r="BV395" s="151"/>
      <c r="BW395" s="151"/>
      <c r="BX395" s="151"/>
      <c r="BY395" s="151"/>
      <c r="BZ395" s="151"/>
      <c r="CA395" s="151"/>
      <c r="CB395" s="151"/>
      <c r="CC395" s="151"/>
      <c r="CD395" s="151"/>
      <c r="CE395" s="151"/>
      <c r="CF395" s="151"/>
      <c r="CG395" s="151"/>
      <c r="CH395" s="151"/>
      <c r="CI395" s="151"/>
      <c r="CJ395" s="151"/>
      <c r="CK395" s="151"/>
      <c r="CL395" s="151"/>
      <c r="CM395" s="151"/>
      <c r="CN395" s="151"/>
      <c r="CO395" s="151"/>
      <c r="CP395" s="151"/>
      <c r="CQ395" s="151"/>
      <c r="CR395" s="151"/>
      <c r="CS395" s="151"/>
      <c r="CT395" s="151"/>
      <c r="CU395" s="151"/>
      <c r="CV395" s="151"/>
      <c r="CW395" s="151"/>
      <c r="CX395" s="151"/>
      <c r="CY395" s="151"/>
      <c r="CZ395" s="151"/>
      <c r="DA395" s="151"/>
      <c r="DB395" s="151"/>
      <c r="DC395" s="151"/>
      <c r="DD395" s="151"/>
      <c r="DE395" s="151"/>
      <c r="DF395" s="151"/>
      <c r="DG395" s="151"/>
      <c r="DH395" s="151"/>
      <c r="DI395" s="151"/>
      <c r="DJ395" s="151"/>
      <c r="DK395" s="151"/>
      <c r="DL395" s="151"/>
      <c r="DM395" s="151"/>
      <c r="DN395" s="151"/>
      <c r="DO395" s="151"/>
      <c r="DP395" s="151"/>
      <c r="DQ395" s="151"/>
      <c r="DR395" s="151"/>
      <c r="DS395" s="151"/>
      <c r="DT395" s="151"/>
      <c r="DU395" s="151"/>
      <c r="DV395" s="151"/>
      <c r="DW395" s="151"/>
      <c r="DX395" s="151"/>
      <c r="DY395" s="151"/>
      <c r="DZ395" s="151"/>
      <c r="EA395" s="151"/>
      <c r="EB395" s="151"/>
      <c r="EC395" s="151"/>
      <c r="ED395" s="151"/>
      <c r="EE395" s="151"/>
      <c r="EF395" s="151"/>
      <c r="EG395" s="151"/>
      <c r="EH395" s="151"/>
      <c r="EI395" s="151"/>
      <c r="EJ395" s="151"/>
      <c r="EK395" s="151"/>
      <c r="EL395" s="151"/>
      <c r="EM395" s="151"/>
      <c r="EN395" s="151"/>
      <c r="EO395" s="151"/>
      <c r="EP395" s="151"/>
      <c r="EQ395" s="151"/>
      <c r="ER395" s="151"/>
      <c r="ES395" s="151"/>
      <c r="ET395" s="151"/>
      <c r="EU395" s="151"/>
      <c r="EV395" s="151"/>
      <c r="EW395" s="151"/>
      <c r="EX395" s="151"/>
      <c r="EY395" s="151"/>
      <c r="EZ395" s="151"/>
      <c r="FA395" s="151"/>
      <c r="FB395" s="151"/>
      <c r="FC395" s="151"/>
      <c r="FD395" s="151"/>
      <c r="FE395" s="151"/>
      <c r="FF395" s="151"/>
      <c r="FG395" s="151"/>
      <c r="FH395" s="151"/>
      <c r="FI395" s="151"/>
      <c r="FJ395" s="151"/>
      <c r="FK395" s="151"/>
      <c r="FL395" s="151"/>
      <c r="FM395" s="151"/>
      <c r="FN395" s="151"/>
      <c r="FO395" s="151"/>
      <c r="FP395" s="151"/>
      <c r="FQ395" s="151"/>
      <c r="FR395" s="151"/>
      <c r="FS395" s="151"/>
      <c r="FT395" s="151"/>
      <c r="FU395" s="151"/>
      <c r="FV395" s="151"/>
      <c r="FW395" s="151"/>
      <c r="FX395" s="151"/>
      <c r="FY395" s="151"/>
      <c r="FZ395" s="151"/>
      <c r="GA395" s="151"/>
      <c r="GB395" s="151"/>
    </row>
    <row r="396" spans="1:184" x14ac:dyDescent="0.2">
      <c r="A396" s="154" t="str">
        <f t="shared" si="6"/>
        <v/>
      </c>
      <c r="AV396" s="151"/>
      <c r="AW396" s="151"/>
      <c r="AX396" s="151"/>
      <c r="AY396" s="151"/>
      <c r="AZ396" s="151"/>
      <c r="BA396" s="151"/>
      <c r="BB396" s="151"/>
      <c r="BC396" s="151"/>
      <c r="BD396" s="151"/>
      <c r="BE396" s="151"/>
      <c r="BF396" s="151"/>
      <c r="BG396" s="151"/>
      <c r="BH396" s="151"/>
      <c r="BI396" s="151"/>
      <c r="BJ396" s="151"/>
      <c r="BK396" s="151"/>
      <c r="BL396" s="151"/>
      <c r="BM396" s="151"/>
      <c r="BN396" s="151"/>
      <c r="BO396" s="151"/>
      <c r="BP396" s="151"/>
      <c r="BQ396" s="151"/>
      <c r="BR396" s="151"/>
      <c r="BS396" s="151"/>
      <c r="BT396" s="151"/>
      <c r="BU396" s="151"/>
      <c r="BV396" s="151"/>
      <c r="BW396" s="151"/>
      <c r="BX396" s="151"/>
      <c r="BY396" s="151"/>
      <c r="BZ396" s="151"/>
      <c r="CA396" s="151"/>
      <c r="CB396" s="151"/>
      <c r="CC396" s="151"/>
      <c r="CD396" s="151"/>
      <c r="CE396" s="151"/>
      <c r="CF396" s="151"/>
      <c r="CG396" s="151"/>
      <c r="CH396" s="151"/>
      <c r="CI396" s="151"/>
      <c r="CJ396" s="151"/>
      <c r="CK396" s="151"/>
      <c r="CL396" s="151"/>
      <c r="CM396" s="151"/>
      <c r="CN396" s="151"/>
      <c r="CO396" s="151"/>
      <c r="CP396" s="151"/>
      <c r="CQ396" s="151"/>
      <c r="CR396" s="151"/>
      <c r="CS396" s="151"/>
      <c r="CT396" s="151"/>
      <c r="CU396" s="151"/>
      <c r="CV396" s="151"/>
      <c r="CW396" s="151"/>
      <c r="CX396" s="151"/>
      <c r="CY396" s="151"/>
      <c r="CZ396" s="151"/>
      <c r="DA396" s="151"/>
      <c r="DB396" s="151"/>
      <c r="DC396" s="151"/>
      <c r="DD396" s="151"/>
      <c r="DE396" s="151"/>
      <c r="DF396" s="151"/>
      <c r="DG396" s="151"/>
      <c r="DH396" s="151"/>
      <c r="DI396" s="151"/>
      <c r="DJ396" s="151"/>
      <c r="DK396" s="151"/>
      <c r="DL396" s="151"/>
      <c r="DM396" s="151"/>
      <c r="DN396" s="151"/>
      <c r="DO396" s="151"/>
      <c r="DP396" s="151"/>
      <c r="DQ396" s="151"/>
      <c r="DR396" s="151"/>
      <c r="DS396" s="151"/>
      <c r="DT396" s="151"/>
      <c r="DU396" s="151"/>
      <c r="DV396" s="151"/>
      <c r="DW396" s="151"/>
      <c r="DX396" s="151"/>
      <c r="DY396" s="151"/>
      <c r="DZ396" s="151"/>
      <c r="EA396" s="151"/>
      <c r="EB396" s="151"/>
      <c r="EC396" s="151"/>
      <c r="ED396" s="151"/>
      <c r="EE396" s="151"/>
      <c r="EF396" s="151"/>
      <c r="EG396" s="151"/>
      <c r="EH396" s="151"/>
      <c r="EI396" s="151"/>
      <c r="EJ396" s="151"/>
      <c r="EK396" s="151"/>
      <c r="EL396" s="151"/>
      <c r="EM396" s="151"/>
      <c r="EN396" s="151"/>
      <c r="EO396" s="151"/>
      <c r="EP396" s="151"/>
      <c r="EQ396" s="151"/>
      <c r="ER396" s="151"/>
      <c r="ES396" s="151"/>
      <c r="ET396" s="151"/>
      <c r="EU396" s="151"/>
      <c r="EV396" s="151"/>
      <c r="EW396" s="151"/>
      <c r="EX396" s="151"/>
      <c r="EY396" s="151"/>
      <c r="EZ396" s="151"/>
      <c r="FA396" s="151"/>
      <c r="FB396" s="151"/>
      <c r="FC396" s="151"/>
      <c r="FD396" s="151"/>
      <c r="FE396" s="151"/>
      <c r="FF396" s="151"/>
      <c r="FG396" s="151"/>
      <c r="FH396" s="151"/>
      <c r="FI396" s="151"/>
      <c r="FJ396" s="151"/>
      <c r="FK396" s="151"/>
      <c r="FL396" s="151"/>
      <c r="FM396" s="151"/>
      <c r="FN396" s="151"/>
      <c r="FO396" s="151"/>
      <c r="FP396" s="151"/>
      <c r="FQ396" s="151"/>
      <c r="FR396" s="151"/>
      <c r="FS396" s="151"/>
      <c r="FT396" s="151"/>
      <c r="FU396" s="151"/>
      <c r="FV396" s="151"/>
      <c r="FW396" s="151"/>
      <c r="FX396" s="151"/>
      <c r="FY396" s="151"/>
      <c r="FZ396" s="151"/>
      <c r="GA396" s="151"/>
      <c r="GB396" s="151"/>
    </row>
    <row r="397" spans="1:184" x14ac:dyDescent="0.2">
      <c r="A397" s="154" t="str">
        <f t="shared" si="6"/>
        <v/>
      </c>
      <c r="AV397" s="151"/>
      <c r="AW397" s="151"/>
      <c r="AX397" s="151"/>
      <c r="AY397" s="151"/>
      <c r="AZ397" s="151"/>
      <c r="BA397" s="151"/>
      <c r="BB397" s="151"/>
      <c r="BC397" s="151"/>
      <c r="BD397" s="151"/>
      <c r="BE397" s="151"/>
      <c r="BF397" s="151"/>
      <c r="BG397" s="151"/>
      <c r="BH397" s="151"/>
      <c r="BI397" s="151"/>
      <c r="BJ397" s="151"/>
      <c r="BK397" s="151"/>
      <c r="BL397" s="151"/>
      <c r="BM397" s="151"/>
      <c r="BN397" s="151"/>
      <c r="BO397" s="151"/>
      <c r="BP397" s="151"/>
      <c r="BQ397" s="151"/>
      <c r="BR397" s="151"/>
      <c r="BS397" s="151"/>
      <c r="BT397" s="151"/>
      <c r="BU397" s="151"/>
      <c r="BV397" s="151"/>
      <c r="BW397" s="151"/>
      <c r="BX397" s="151"/>
      <c r="BY397" s="151"/>
      <c r="BZ397" s="151"/>
      <c r="CA397" s="151"/>
      <c r="CB397" s="151"/>
      <c r="CC397" s="151"/>
      <c r="CD397" s="151"/>
      <c r="CE397" s="151"/>
      <c r="CF397" s="151"/>
      <c r="CG397" s="151"/>
      <c r="CH397" s="151"/>
      <c r="CI397" s="151"/>
      <c r="CJ397" s="151"/>
      <c r="CK397" s="151"/>
      <c r="CL397" s="151"/>
      <c r="CM397" s="151"/>
      <c r="CN397" s="151"/>
      <c r="CO397" s="151"/>
      <c r="CP397" s="151"/>
      <c r="CQ397" s="151"/>
      <c r="CR397" s="151"/>
      <c r="CS397" s="151"/>
      <c r="CT397" s="151"/>
      <c r="CU397" s="151"/>
      <c r="CV397" s="151"/>
      <c r="CW397" s="151"/>
      <c r="CX397" s="151"/>
      <c r="CY397" s="151"/>
      <c r="CZ397" s="151"/>
      <c r="DA397" s="151"/>
      <c r="DB397" s="151"/>
      <c r="DC397" s="151"/>
      <c r="DD397" s="151"/>
      <c r="DE397" s="151"/>
      <c r="DF397" s="151"/>
      <c r="DG397" s="151"/>
      <c r="DH397" s="151"/>
      <c r="DI397" s="151"/>
      <c r="DJ397" s="151"/>
      <c r="DK397" s="151"/>
      <c r="DL397" s="151"/>
      <c r="DM397" s="151"/>
      <c r="DN397" s="151"/>
      <c r="DO397" s="151"/>
      <c r="DP397" s="151"/>
      <c r="DQ397" s="151"/>
      <c r="DR397" s="151"/>
      <c r="DS397" s="151"/>
      <c r="DT397" s="151"/>
      <c r="DU397" s="151"/>
      <c r="DV397" s="151"/>
      <c r="DW397" s="151"/>
      <c r="DX397" s="151"/>
      <c r="DY397" s="151"/>
      <c r="DZ397" s="151"/>
      <c r="EA397" s="151"/>
      <c r="EB397" s="151"/>
      <c r="EC397" s="151"/>
      <c r="ED397" s="151"/>
      <c r="EE397" s="151"/>
      <c r="EF397" s="151"/>
      <c r="EG397" s="151"/>
      <c r="EH397" s="151"/>
      <c r="EI397" s="151"/>
      <c r="EJ397" s="151"/>
      <c r="EK397" s="151"/>
      <c r="EL397" s="151"/>
      <c r="EM397" s="151"/>
      <c r="EN397" s="151"/>
      <c r="EO397" s="151"/>
      <c r="EP397" s="151"/>
      <c r="EQ397" s="151"/>
      <c r="ER397" s="151"/>
      <c r="ES397" s="151"/>
      <c r="ET397" s="151"/>
      <c r="EU397" s="151"/>
      <c r="EV397" s="151"/>
      <c r="EW397" s="151"/>
      <c r="EX397" s="151"/>
      <c r="EY397" s="151"/>
      <c r="EZ397" s="151"/>
      <c r="FA397" s="151"/>
      <c r="FB397" s="151"/>
      <c r="FC397" s="151"/>
      <c r="FD397" s="151"/>
      <c r="FE397" s="151"/>
      <c r="FF397" s="151"/>
      <c r="FG397" s="151"/>
      <c r="FH397" s="151"/>
      <c r="FI397" s="151"/>
      <c r="FJ397" s="151"/>
      <c r="FK397" s="151"/>
      <c r="FL397" s="151"/>
      <c r="FM397" s="151"/>
      <c r="FN397" s="151"/>
      <c r="FO397" s="151"/>
      <c r="FP397" s="151"/>
      <c r="FQ397" s="151"/>
      <c r="FR397" s="151"/>
      <c r="FS397" s="151"/>
      <c r="FT397" s="151"/>
      <c r="FU397" s="151"/>
      <c r="FV397" s="151"/>
      <c r="FW397" s="151"/>
      <c r="FX397" s="151"/>
      <c r="FY397" s="151"/>
      <c r="FZ397" s="151"/>
      <c r="GA397" s="151"/>
      <c r="GB397" s="151"/>
    </row>
    <row r="398" spans="1:184" x14ac:dyDescent="0.2">
      <c r="A398" s="154" t="str">
        <f t="shared" si="6"/>
        <v/>
      </c>
      <c r="AV398" s="151"/>
      <c r="AW398" s="151"/>
      <c r="AX398" s="151"/>
      <c r="AY398" s="151"/>
      <c r="AZ398" s="151"/>
      <c r="BA398" s="151"/>
      <c r="BB398" s="151"/>
      <c r="BC398" s="151"/>
      <c r="BD398" s="151"/>
      <c r="BE398" s="151"/>
      <c r="BF398" s="151"/>
      <c r="BG398" s="151"/>
      <c r="BH398" s="151"/>
      <c r="BI398" s="151"/>
      <c r="BJ398" s="151"/>
      <c r="BK398" s="151"/>
      <c r="BL398" s="151"/>
      <c r="BM398" s="151"/>
      <c r="BN398" s="151"/>
      <c r="BO398" s="151"/>
      <c r="BP398" s="151"/>
      <c r="BQ398" s="151"/>
      <c r="BR398" s="151"/>
      <c r="BS398" s="151"/>
      <c r="BT398" s="151"/>
      <c r="BU398" s="151"/>
      <c r="BV398" s="151"/>
      <c r="BW398" s="151"/>
      <c r="BX398" s="151"/>
      <c r="BY398" s="151"/>
      <c r="BZ398" s="151"/>
      <c r="CA398" s="151"/>
      <c r="CB398" s="151"/>
      <c r="CC398" s="151"/>
      <c r="CD398" s="151"/>
      <c r="CE398" s="151"/>
      <c r="CF398" s="151"/>
      <c r="CG398" s="151"/>
      <c r="CH398" s="151"/>
      <c r="CI398" s="151"/>
      <c r="CJ398" s="151"/>
      <c r="CK398" s="151"/>
      <c r="CL398" s="151"/>
      <c r="CM398" s="151"/>
      <c r="CN398" s="151"/>
      <c r="CO398" s="151"/>
      <c r="CP398" s="151"/>
      <c r="CQ398" s="151"/>
      <c r="CR398" s="151"/>
      <c r="CS398" s="151"/>
      <c r="CT398" s="151"/>
      <c r="CU398" s="151"/>
      <c r="CV398" s="151"/>
      <c r="CW398" s="151"/>
      <c r="CX398" s="151"/>
      <c r="CY398" s="151"/>
      <c r="CZ398" s="151"/>
      <c r="DA398" s="151"/>
      <c r="DB398" s="151"/>
      <c r="DC398" s="151"/>
      <c r="DD398" s="151"/>
      <c r="DE398" s="151"/>
      <c r="DF398" s="151"/>
      <c r="DG398" s="151"/>
      <c r="DH398" s="151"/>
      <c r="DI398" s="151"/>
      <c r="DJ398" s="151"/>
      <c r="DK398" s="151"/>
      <c r="DL398" s="151"/>
      <c r="DM398" s="151"/>
      <c r="DN398" s="151"/>
      <c r="DO398" s="151"/>
      <c r="DP398" s="151"/>
      <c r="DQ398" s="151"/>
      <c r="DR398" s="151"/>
      <c r="DS398" s="151"/>
      <c r="DT398" s="151"/>
      <c r="DU398" s="151"/>
      <c r="DV398" s="151"/>
      <c r="DW398" s="151"/>
      <c r="DX398" s="151"/>
      <c r="DY398" s="151"/>
      <c r="DZ398" s="151"/>
      <c r="EA398" s="151"/>
      <c r="EB398" s="151"/>
      <c r="EC398" s="151"/>
      <c r="ED398" s="151"/>
      <c r="EE398" s="151"/>
      <c r="EF398" s="151"/>
      <c r="EG398" s="151"/>
      <c r="EH398" s="151"/>
      <c r="EI398" s="151"/>
      <c r="EJ398" s="151"/>
      <c r="EK398" s="151"/>
      <c r="EL398" s="151"/>
      <c r="EM398" s="151"/>
      <c r="EN398" s="151"/>
      <c r="EO398" s="151"/>
      <c r="EP398" s="151"/>
      <c r="EQ398" s="151"/>
      <c r="ER398" s="151"/>
      <c r="ES398" s="151"/>
      <c r="ET398" s="151"/>
      <c r="EU398" s="151"/>
      <c r="EV398" s="151"/>
      <c r="EW398" s="151"/>
      <c r="EX398" s="151"/>
      <c r="EY398" s="151"/>
      <c r="EZ398" s="151"/>
      <c r="FA398" s="151"/>
      <c r="FB398" s="151"/>
      <c r="FC398" s="151"/>
      <c r="FD398" s="151"/>
      <c r="FE398" s="151"/>
      <c r="FF398" s="151"/>
      <c r="FG398" s="151"/>
      <c r="FH398" s="151"/>
      <c r="FI398" s="151"/>
      <c r="FJ398" s="151"/>
      <c r="FK398" s="151"/>
      <c r="FL398" s="151"/>
      <c r="FM398" s="151"/>
      <c r="FN398" s="151"/>
      <c r="FO398" s="151"/>
      <c r="FP398" s="151"/>
      <c r="FQ398" s="151"/>
      <c r="FR398" s="151"/>
      <c r="FS398" s="151"/>
      <c r="FT398" s="151"/>
      <c r="FU398" s="151"/>
      <c r="FV398" s="151"/>
      <c r="FW398" s="151"/>
      <c r="FX398" s="151"/>
      <c r="FY398" s="151"/>
      <c r="FZ398" s="151"/>
      <c r="GA398" s="151"/>
      <c r="GB398" s="151"/>
    </row>
    <row r="399" spans="1:184" x14ac:dyDescent="0.2">
      <c r="A399" s="154" t="str">
        <f t="shared" ref="A399:A413" si="7">IFERROR(LEFT(B399,4),"")</f>
        <v/>
      </c>
      <c r="AV399" s="151"/>
      <c r="AW399" s="151"/>
      <c r="AX399" s="151"/>
      <c r="AY399" s="151"/>
      <c r="AZ399" s="151"/>
      <c r="BA399" s="151"/>
      <c r="BB399" s="151"/>
      <c r="BC399" s="151"/>
      <c r="BD399" s="151"/>
      <c r="BE399" s="151"/>
      <c r="BF399" s="151"/>
      <c r="BG399" s="151"/>
      <c r="BH399" s="151"/>
      <c r="BI399" s="151"/>
      <c r="BJ399" s="151"/>
      <c r="BK399" s="151"/>
      <c r="BL399" s="151"/>
      <c r="BM399" s="151"/>
      <c r="BN399" s="151"/>
      <c r="BO399" s="151"/>
      <c r="BP399" s="151"/>
      <c r="BQ399" s="151"/>
      <c r="BR399" s="151"/>
      <c r="BS399" s="151"/>
      <c r="BT399" s="151"/>
      <c r="BU399" s="151"/>
      <c r="BV399" s="151"/>
      <c r="BW399" s="151"/>
      <c r="BX399" s="151"/>
      <c r="BY399" s="151"/>
      <c r="BZ399" s="151"/>
      <c r="CA399" s="151"/>
      <c r="CB399" s="151"/>
      <c r="CC399" s="151"/>
      <c r="CD399" s="151"/>
      <c r="CE399" s="151"/>
      <c r="CF399" s="151"/>
      <c r="CG399" s="151"/>
      <c r="CH399" s="151"/>
      <c r="CI399" s="151"/>
      <c r="CJ399" s="151"/>
      <c r="CK399" s="151"/>
      <c r="CL399" s="151"/>
      <c r="CM399" s="151"/>
      <c r="CN399" s="151"/>
      <c r="CO399" s="151"/>
      <c r="CP399" s="151"/>
      <c r="CQ399" s="151"/>
      <c r="CR399" s="151"/>
      <c r="CS399" s="151"/>
      <c r="CT399" s="151"/>
      <c r="CU399" s="151"/>
      <c r="CV399" s="151"/>
      <c r="CW399" s="151"/>
      <c r="CX399" s="151"/>
      <c r="CY399" s="151"/>
      <c r="CZ399" s="151"/>
      <c r="DA399" s="151"/>
      <c r="DB399" s="151"/>
      <c r="DC399" s="151"/>
      <c r="DD399" s="151"/>
      <c r="DE399" s="151"/>
      <c r="DF399" s="151"/>
      <c r="DG399" s="151"/>
      <c r="DH399" s="151"/>
      <c r="DI399" s="151"/>
      <c r="DJ399" s="151"/>
      <c r="DK399" s="151"/>
      <c r="DL399" s="151"/>
      <c r="DM399" s="151"/>
      <c r="DN399" s="151"/>
      <c r="DO399" s="151"/>
      <c r="DP399" s="151"/>
      <c r="DQ399" s="151"/>
      <c r="DR399" s="151"/>
      <c r="DS399" s="151"/>
      <c r="DT399" s="151"/>
      <c r="DU399" s="151"/>
      <c r="DV399" s="151"/>
      <c r="DW399" s="151"/>
      <c r="DX399" s="151"/>
      <c r="DY399" s="151"/>
      <c r="DZ399" s="151"/>
      <c r="EA399" s="151"/>
      <c r="EB399" s="151"/>
      <c r="EC399" s="151"/>
      <c r="ED399" s="151"/>
      <c r="EE399" s="151"/>
      <c r="EF399" s="151"/>
      <c r="EG399" s="151"/>
      <c r="EH399" s="151"/>
      <c r="EI399" s="151"/>
      <c r="EJ399" s="151"/>
      <c r="EK399" s="151"/>
      <c r="EL399" s="151"/>
      <c r="EM399" s="151"/>
      <c r="EN399" s="151"/>
      <c r="EO399" s="151"/>
      <c r="EP399" s="151"/>
      <c r="EQ399" s="151"/>
      <c r="ER399" s="151"/>
      <c r="ES399" s="151"/>
      <c r="ET399" s="151"/>
      <c r="EU399" s="151"/>
      <c r="EV399" s="151"/>
      <c r="EW399" s="151"/>
      <c r="EX399" s="151"/>
      <c r="EY399" s="151"/>
      <c r="EZ399" s="151"/>
      <c r="FA399" s="151"/>
      <c r="FB399" s="151"/>
      <c r="FC399" s="151"/>
      <c r="FD399" s="151"/>
      <c r="FE399" s="151"/>
      <c r="FF399" s="151"/>
      <c r="FG399" s="151"/>
      <c r="FH399" s="151"/>
      <c r="FI399" s="151"/>
      <c r="FJ399" s="151"/>
      <c r="FK399" s="151"/>
      <c r="FL399" s="151"/>
      <c r="FM399" s="151"/>
      <c r="FN399" s="151"/>
      <c r="FO399" s="151"/>
      <c r="FP399" s="151"/>
      <c r="FQ399" s="151"/>
      <c r="FR399" s="151"/>
      <c r="FS399" s="151"/>
      <c r="FT399" s="151"/>
      <c r="FU399" s="151"/>
      <c r="FV399" s="151"/>
      <c r="FW399" s="151"/>
      <c r="FX399" s="151"/>
      <c r="FY399" s="151"/>
      <c r="FZ399" s="151"/>
      <c r="GA399" s="151"/>
      <c r="GB399" s="151"/>
    </row>
    <row r="400" spans="1:184" x14ac:dyDescent="0.2">
      <c r="A400" s="154" t="str">
        <f t="shared" si="7"/>
        <v/>
      </c>
      <c r="AV400" s="151"/>
      <c r="AW400" s="151"/>
      <c r="AX400" s="151"/>
      <c r="AY400" s="151"/>
      <c r="AZ400" s="151"/>
      <c r="BA400" s="151"/>
      <c r="BB400" s="151"/>
      <c r="BC400" s="151"/>
      <c r="BD400" s="151"/>
      <c r="BE400" s="151"/>
      <c r="BF400" s="151"/>
      <c r="BG400" s="151"/>
      <c r="BH400" s="151"/>
      <c r="BI400" s="151"/>
      <c r="BJ400" s="151"/>
      <c r="BK400" s="151"/>
      <c r="BL400" s="151"/>
      <c r="BM400" s="151"/>
      <c r="BN400" s="151"/>
      <c r="BO400" s="151"/>
      <c r="BP400" s="151"/>
      <c r="BQ400" s="151"/>
      <c r="BR400" s="151"/>
      <c r="BS400" s="151"/>
      <c r="BT400" s="151"/>
      <c r="BU400" s="151"/>
      <c r="BV400" s="151"/>
      <c r="BW400" s="151"/>
      <c r="BX400" s="151"/>
      <c r="BY400" s="151"/>
      <c r="BZ400" s="151"/>
      <c r="CA400" s="151"/>
      <c r="CB400" s="151"/>
      <c r="CC400" s="151"/>
      <c r="CD400" s="151"/>
      <c r="CE400" s="151"/>
      <c r="CF400" s="151"/>
      <c r="CG400" s="151"/>
      <c r="CH400" s="151"/>
      <c r="CI400" s="151"/>
      <c r="CJ400" s="151"/>
      <c r="CK400" s="151"/>
      <c r="CL400" s="151"/>
      <c r="CM400" s="151"/>
      <c r="CN400" s="151"/>
      <c r="CO400" s="151"/>
      <c r="CP400" s="151"/>
      <c r="CQ400" s="151"/>
      <c r="CR400" s="151"/>
      <c r="CS400" s="151"/>
      <c r="CT400" s="151"/>
      <c r="CU400" s="151"/>
      <c r="CV400" s="151"/>
      <c r="CW400" s="151"/>
      <c r="CX400" s="151"/>
      <c r="CY400" s="151"/>
      <c r="CZ400" s="151"/>
      <c r="DA400" s="151"/>
      <c r="DB400" s="151"/>
      <c r="DC400" s="151"/>
      <c r="DD400" s="151"/>
      <c r="DE400" s="151"/>
      <c r="DF400" s="151"/>
      <c r="DG400" s="151"/>
      <c r="DH400" s="151"/>
      <c r="DI400" s="151"/>
      <c r="DJ400" s="151"/>
      <c r="DK400" s="151"/>
      <c r="DL400" s="151"/>
      <c r="DM400" s="151"/>
      <c r="DN400" s="151"/>
      <c r="DO400" s="151"/>
      <c r="DP400" s="151"/>
      <c r="DQ400" s="151"/>
      <c r="DR400" s="151"/>
      <c r="DS400" s="151"/>
      <c r="DT400" s="151"/>
      <c r="DU400" s="151"/>
      <c r="DV400" s="151"/>
      <c r="DW400" s="151"/>
      <c r="DX400" s="151"/>
      <c r="DY400" s="151"/>
      <c r="DZ400" s="151"/>
      <c r="EA400" s="151"/>
      <c r="EB400" s="151"/>
      <c r="EC400" s="151"/>
      <c r="ED400" s="151"/>
      <c r="EE400" s="151"/>
      <c r="EF400" s="151"/>
      <c r="EG400" s="151"/>
      <c r="EH400" s="151"/>
      <c r="EI400" s="151"/>
      <c r="EJ400" s="151"/>
      <c r="EK400" s="151"/>
      <c r="EL400" s="151"/>
      <c r="EM400" s="151"/>
      <c r="EN400" s="151"/>
      <c r="EO400" s="151"/>
      <c r="EP400" s="151"/>
      <c r="EQ400" s="151"/>
      <c r="ER400" s="151"/>
      <c r="ES400" s="151"/>
      <c r="ET400" s="151"/>
      <c r="EU400" s="151"/>
      <c r="EV400" s="151"/>
      <c r="EW400" s="151"/>
      <c r="EX400" s="151"/>
      <c r="EY400" s="151"/>
      <c r="EZ400" s="151"/>
      <c r="FA400" s="151"/>
      <c r="FB400" s="151"/>
      <c r="FC400" s="151"/>
      <c r="FD400" s="151"/>
      <c r="FE400" s="151"/>
      <c r="FF400" s="151"/>
      <c r="FG400" s="151"/>
      <c r="FH400" s="151"/>
      <c r="FI400" s="151"/>
      <c r="FJ400" s="151"/>
      <c r="FK400" s="151"/>
      <c r="FL400" s="151"/>
      <c r="FM400" s="151"/>
      <c r="FN400" s="151"/>
      <c r="FO400" s="151"/>
      <c r="FP400" s="151"/>
      <c r="FQ400" s="151"/>
      <c r="FR400" s="151"/>
      <c r="FS400" s="151"/>
      <c r="FT400" s="151"/>
      <c r="FU400" s="151"/>
      <c r="FV400" s="151"/>
      <c r="FW400" s="151"/>
      <c r="FX400" s="151"/>
      <c r="FY400" s="151"/>
      <c r="FZ400" s="151"/>
      <c r="GA400" s="151"/>
      <c r="GB400" s="151"/>
    </row>
    <row r="401" spans="1:1" x14ac:dyDescent="0.2">
      <c r="A401" s="154" t="str">
        <f t="shared" si="7"/>
        <v/>
      </c>
    </row>
    <row r="402" spans="1:1" x14ac:dyDescent="0.2">
      <c r="A402" s="154" t="str">
        <f t="shared" si="7"/>
        <v/>
      </c>
    </row>
    <row r="403" spans="1:1" x14ac:dyDescent="0.2">
      <c r="A403" s="154" t="str">
        <f t="shared" si="7"/>
        <v/>
      </c>
    </row>
    <row r="404" spans="1:1" x14ac:dyDescent="0.2">
      <c r="A404" s="154" t="str">
        <f t="shared" si="7"/>
        <v/>
      </c>
    </row>
    <row r="405" spans="1:1" x14ac:dyDescent="0.2">
      <c r="A405" s="154" t="str">
        <f t="shared" si="7"/>
        <v/>
      </c>
    </row>
    <row r="406" spans="1:1" x14ac:dyDescent="0.2">
      <c r="A406" s="154" t="str">
        <f t="shared" si="7"/>
        <v/>
      </c>
    </row>
    <row r="407" spans="1:1" x14ac:dyDescent="0.2">
      <c r="A407" s="154" t="str">
        <f t="shared" si="7"/>
        <v/>
      </c>
    </row>
    <row r="408" spans="1:1" x14ac:dyDescent="0.2">
      <c r="A408" s="154" t="str">
        <f t="shared" si="7"/>
        <v/>
      </c>
    </row>
    <row r="409" spans="1:1" x14ac:dyDescent="0.2">
      <c r="A409" s="154" t="str">
        <f t="shared" si="7"/>
        <v/>
      </c>
    </row>
    <row r="410" spans="1:1" x14ac:dyDescent="0.2">
      <c r="A410" s="154" t="str">
        <f t="shared" si="7"/>
        <v/>
      </c>
    </row>
    <row r="411" spans="1:1" x14ac:dyDescent="0.2">
      <c r="A411" s="154" t="str">
        <f t="shared" si="7"/>
        <v/>
      </c>
    </row>
    <row r="412" spans="1:1" x14ac:dyDescent="0.2">
      <c r="A412" s="154" t="str">
        <f t="shared" si="7"/>
        <v/>
      </c>
    </row>
    <row r="413" spans="1:1" x14ac:dyDescent="0.2">
      <c r="A413" s="154" t="str">
        <f t="shared" si="7"/>
        <v/>
      </c>
    </row>
    <row r="414" spans="1:1" x14ac:dyDescent="0.2">
      <c r="A414" s="154" t="str">
        <f t="shared" ref="A414:A463" si="8">IFERROR(VALUE(LEFT(B414,4)),"")</f>
        <v/>
      </c>
    </row>
    <row r="415" spans="1:1" x14ac:dyDescent="0.2">
      <c r="A415" s="154" t="str">
        <f t="shared" si="8"/>
        <v/>
      </c>
    </row>
    <row r="416" spans="1:1" x14ac:dyDescent="0.2">
      <c r="A416" s="154" t="str">
        <f t="shared" si="8"/>
        <v/>
      </c>
    </row>
    <row r="417" spans="1:1" x14ac:dyDescent="0.2">
      <c r="A417" s="154" t="str">
        <f t="shared" si="8"/>
        <v/>
      </c>
    </row>
    <row r="418" spans="1:1" x14ac:dyDescent="0.2">
      <c r="A418" s="154" t="str">
        <f t="shared" si="8"/>
        <v/>
      </c>
    </row>
    <row r="419" spans="1:1" x14ac:dyDescent="0.2">
      <c r="A419" s="154" t="str">
        <f t="shared" si="8"/>
        <v/>
      </c>
    </row>
    <row r="420" spans="1:1" x14ac:dyDescent="0.2">
      <c r="A420" s="154" t="str">
        <f t="shared" si="8"/>
        <v/>
      </c>
    </row>
    <row r="421" spans="1:1" x14ac:dyDescent="0.2">
      <c r="A421" s="154" t="str">
        <f t="shared" si="8"/>
        <v/>
      </c>
    </row>
    <row r="422" spans="1:1" x14ac:dyDescent="0.2">
      <c r="A422" s="154" t="str">
        <f t="shared" si="8"/>
        <v/>
      </c>
    </row>
    <row r="423" spans="1:1" x14ac:dyDescent="0.2">
      <c r="A423" s="154" t="str">
        <f t="shared" si="8"/>
        <v/>
      </c>
    </row>
    <row r="424" spans="1:1" x14ac:dyDescent="0.2">
      <c r="A424" s="154" t="str">
        <f t="shared" si="8"/>
        <v/>
      </c>
    </row>
    <row r="425" spans="1:1" x14ac:dyDescent="0.2">
      <c r="A425" s="154" t="str">
        <f t="shared" si="8"/>
        <v/>
      </c>
    </row>
    <row r="426" spans="1:1" x14ac:dyDescent="0.2">
      <c r="A426" s="154" t="str">
        <f t="shared" si="8"/>
        <v/>
      </c>
    </row>
    <row r="427" spans="1:1" x14ac:dyDescent="0.2">
      <c r="A427" s="154" t="str">
        <f t="shared" si="8"/>
        <v/>
      </c>
    </row>
    <row r="428" spans="1:1" x14ac:dyDescent="0.2">
      <c r="A428" s="154" t="str">
        <f t="shared" si="8"/>
        <v/>
      </c>
    </row>
    <row r="429" spans="1:1" x14ac:dyDescent="0.2">
      <c r="A429" s="154" t="str">
        <f t="shared" si="8"/>
        <v/>
      </c>
    </row>
    <row r="430" spans="1:1" x14ac:dyDescent="0.2">
      <c r="A430" s="154" t="str">
        <f t="shared" si="8"/>
        <v/>
      </c>
    </row>
    <row r="431" spans="1:1" x14ac:dyDescent="0.2">
      <c r="A431" s="154" t="str">
        <f t="shared" si="8"/>
        <v/>
      </c>
    </row>
    <row r="432" spans="1:1" x14ac:dyDescent="0.2">
      <c r="A432" s="154" t="str">
        <f t="shared" si="8"/>
        <v/>
      </c>
    </row>
    <row r="433" spans="1:1" x14ac:dyDescent="0.2">
      <c r="A433" s="154" t="str">
        <f t="shared" si="8"/>
        <v/>
      </c>
    </row>
    <row r="434" spans="1:1" x14ac:dyDescent="0.2">
      <c r="A434" s="154" t="str">
        <f t="shared" si="8"/>
        <v/>
      </c>
    </row>
    <row r="435" spans="1:1" x14ac:dyDescent="0.2">
      <c r="A435" s="154" t="str">
        <f t="shared" si="8"/>
        <v/>
      </c>
    </row>
    <row r="436" spans="1:1" x14ac:dyDescent="0.2">
      <c r="A436" s="154" t="str">
        <f t="shared" si="8"/>
        <v/>
      </c>
    </row>
    <row r="437" spans="1:1" x14ac:dyDescent="0.2">
      <c r="A437" s="154" t="str">
        <f t="shared" si="8"/>
        <v/>
      </c>
    </row>
    <row r="438" spans="1:1" x14ac:dyDescent="0.2">
      <c r="A438" s="154" t="str">
        <f t="shared" si="8"/>
        <v/>
      </c>
    </row>
    <row r="439" spans="1:1" x14ac:dyDescent="0.2">
      <c r="A439" s="154" t="str">
        <f t="shared" si="8"/>
        <v/>
      </c>
    </row>
    <row r="440" spans="1:1" x14ac:dyDescent="0.2">
      <c r="A440" s="154" t="str">
        <f t="shared" si="8"/>
        <v/>
      </c>
    </row>
    <row r="441" spans="1:1" x14ac:dyDescent="0.2">
      <c r="A441" s="154" t="str">
        <f t="shared" si="8"/>
        <v/>
      </c>
    </row>
    <row r="442" spans="1:1" x14ac:dyDescent="0.2">
      <c r="A442" s="154" t="str">
        <f t="shared" si="8"/>
        <v/>
      </c>
    </row>
    <row r="443" spans="1:1" x14ac:dyDescent="0.2">
      <c r="A443" s="154" t="str">
        <f t="shared" si="8"/>
        <v/>
      </c>
    </row>
    <row r="444" spans="1:1" x14ac:dyDescent="0.2">
      <c r="A444" s="154" t="str">
        <f t="shared" si="8"/>
        <v/>
      </c>
    </row>
    <row r="445" spans="1:1" x14ac:dyDescent="0.2">
      <c r="A445" s="154" t="str">
        <f t="shared" si="8"/>
        <v/>
      </c>
    </row>
    <row r="446" spans="1:1" x14ac:dyDescent="0.2">
      <c r="A446" s="154" t="str">
        <f t="shared" si="8"/>
        <v/>
      </c>
    </row>
    <row r="447" spans="1:1" x14ac:dyDescent="0.2">
      <c r="A447" s="154" t="str">
        <f t="shared" si="8"/>
        <v/>
      </c>
    </row>
    <row r="448" spans="1:1" x14ac:dyDescent="0.2">
      <c r="A448" s="154" t="str">
        <f t="shared" si="8"/>
        <v/>
      </c>
    </row>
    <row r="449" spans="1:1" x14ac:dyDescent="0.2">
      <c r="A449" s="154" t="str">
        <f t="shared" si="8"/>
        <v/>
      </c>
    </row>
    <row r="450" spans="1:1" x14ac:dyDescent="0.2">
      <c r="A450" s="154" t="str">
        <f t="shared" si="8"/>
        <v/>
      </c>
    </row>
    <row r="451" spans="1:1" x14ac:dyDescent="0.2">
      <c r="A451" s="154" t="str">
        <f t="shared" si="8"/>
        <v/>
      </c>
    </row>
    <row r="452" spans="1:1" x14ac:dyDescent="0.2">
      <c r="A452" s="154" t="str">
        <f t="shared" si="8"/>
        <v/>
      </c>
    </row>
    <row r="453" spans="1:1" x14ac:dyDescent="0.2">
      <c r="A453" s="154" t="str">
        <f t="shared" si="8"/>
        <v/>
      </c>
    </row>
    <row r="454" spans="1:1" x14ac:dyDescent="0.2">
      <c r="A454" s="154" t="str">
        <f t="shared" si="8"/>
        <v/>
      </c>
    </row>
    <row r="455" spans="1:1" x14ac:dyDescent="0.2">
      <c r="A455" s="154" t="str">
        <f t="shared" si="8"/>
        <v/>
      </c>
    </row>
    <row r="456" spans="1:1" x14ac:dyDescent="0.2">
      <c r="A456" s="154" t="str">
        <f t="shared" si="8"/>
        <v/>
      </c>
    </row>
    <row r="457" spans="1:1" x14ac:dyDescent="0.2">
      <c r="A457" s="154" t="str">
        <f t="shared" si="8"/>
        <v/>
      </c>
    </row>
    <row r="458" spans="1:1" x14ac:dyDescent="0.2">
      <c r="A458" s="154" t="str">
        <f t="shared" si="8"/>
        <v/>
      </c>
    </row>
    <row r="459" spans="1:1" x14ac:dyDescent="0.2">
      <c r="A459" s="154" t="str">
        <f t="shared" si="8"/>
        <v/>
      </c>
    </row>
    <row r="460" spans="1:1" x14ac:dyDescent="0.2">
      <c r="A460" s="154" t="str">
        <f t="shared" si="8"/>
        <v/>
      </c>
    </row>
    <row r="461" spans="1:1" x14ac:dyDescent="0.2">
      <c r="A461" s="154" t="str">
        <f t="shared" si="8"/>
        <v/>
      </c>
    </row>
    <row r="462" spans="1:1" x14ac:dyDescent="0.2">
      <c r="A462" s="154" t="str">
        <f t="shared" si="8"/>
        <v/>
      </c>
    </row>
    <row r="463" spans="1:1" x14ac:dyDescent="0.2">
      <c r="A463" s="154" t="str">
        <f t="shared" si="8"/>
        <v/>
      </c>
    </row>
    <row r="464" spans="1:1" x14ac:dyDescent="0.2">
      <c r="A464" s="154" t="str">
        <f t="shared" ref="A464:A527" si="9">IFERROR(VALUE(LEFT(B464,4)),"")</f>
        <v/>
      </c>
    </row>
    <row r="465" spans="1:1" x14ac:dyDescent="0.2">
      <c r="A465" s="154" t="str">
        <f t="shared" si="9"/>
        <v/>
      </c>
    </row>
    <row r="466" spans="1:1" x14ac:dyDescent="0.2">
      <c r="A466" s="154" t="str">
        <f t="shared" si="9"/>
        <v/>
      </c>
    </row>
    <row r="467" spans="1:1" x14ac:dyDescent="0.2">
      <c r="A467" s="154" t="str">
        <f t="shared" si="9"/>
        <v/>
      </c>
    </row>
    <row r="468" spans="1:1" x14ac:dyDescent="0.2">
      <c r="A468" s="154" t="str">
        <f t="shared" si="9"/>
        <v/>
      </c>
    </row>
    <row r="469" spans="1:1" x14ac:dyDescent="0.2">
      <c r="A469" s="154" t="str">
        <f t="shared" si="9"/>
        <v/>
      </c>
    </row>
    <row r="470" spans="1:1" x14ac:dyDescent="0.2">
      <c r="A470" s="154" t="str">
        <f t="shared" si="9"/>
        <v/>
      </c>
    </row>
    <row r="471" spans="1:1" x14ac:dyDescent="0.2">
      <c r="A471" s="154" t="str">
        <f t="shared" si="9"/>
        <v/>
      </c>
    </row>
    <row r="472" spans="1:1" x14ac:dyDescent="0.2">
      <c r="A472" s="154" t="str">
        <f t="shared" si="9"/>
        <v/>
      </c>
    </row>
    <row r="473" spans="1:1" x14ac:dyDescent="0.2">
      <c r="A473" s="154" t="str">
        <f t="shared" si="9"/>
        <v/>
      </c>
    </row>
    <row r="474" spans="1:1" x14ac:dyDescent="0.2">
      <c r="A474" s="154" t="str">
        <f t="shared" si="9"/>
        <v/>
      </c>
    </row>
    <row r="475" spans="1:1" x14ac:dyDescent="0.2">
      <c r="A475" s="154" t="str">
        <f t="shared" si="9"/>
        <v/>
      </c>
    </row>
    <row r="476" spans="1:1" x14ac:dyDescent="0.2">
      <c r="A476" s="154" t="str">
        <f t="shared" si="9"/>
        <v/>
      </c>
    </row>
    <row r="477" spans="1:1" x14ac:dyDescent="0.2">
      <c r="A477" s="154" t="str">
        <f t="shared" si="9"/>
        <v/>
      </c>
    </row>
    <row r="478" spans="1:1" x14ac:dyDescent="0.2">
      <c r="A478" s="154" t="str">
        <f t="shared" si="9"/>
        <v/>
      </c>
    </row>
    <row r="479" spans="1:1" x14ac:dyDescent="0.2">
      <c r="A479" s="154" t="str">
        <f t="shared" si="9"/>
        <v/>
      </c>
    </row>
    <row r="480" spans="1:1" x14ac:dyDescent="0.2">
      <c r="A480" s="154" t="str">
        <f t="shared" si="9"/>
        <v/>
      </c>
    </row>
    <row r="481" spans="1:1" x14ac:dyDescent="0.2">
      <c r="A481" s="154" t="str">
        <f t="shared" si="9"/>
        <v/>
      </c>
    </row>
    <row r="482" spans="1:1" x14ac:dyDescent="0.2">
      <c r="A482" s="154" t="str">
        <f t="shared" si="9"/>
        <v/>
      </c>
    </row>
    <row r="483" spans="1:1" x14ac:dyDescent="0.2">
      <c r="A483" s="154" t="str">
        <f t="shared" si="9"/>
        <v/>
      </c>
    </row>
    <row r="484" spans="1:1" x14ac:dyDescent="0.2">
      <c r="A484" s="154" t="str">
        <f t="shared" si="9"/>
        <v/>
      </c>
    </row>
    <row r="485" spans="1:1" x14ac:dyDescent="0.2">
      <c r="A485" s="154" t="str">
        <f t="shared" si="9"/>
        <v/>
      </c>
    </row>
    <row r="486" spans="1:1" x14ac:dyDescent="0.2">
      <c r="A486" s="154" t="str">
        <f t="shared" si="9"/>
        <v/>
      </c>
    </row>
    <row r="487" spans="1:1" x14ac:dyDescent="0.2">
      <c r="A487" s="154" t="str">
        <f t="shared" si="9"/>
        <v/>
      </c>
    </row>
    <row r="488" spans="1:1" x14ac:dyDescent="0.2">
      <c r="A488" s="154" t="str">
        <f t="shared" si="9"/>
        <v/>
      </c>
    </row>
    <row r="489" spans="1:1" x14ac:dyDescent="0.2">
      <c r="A489" s="154" t="str">
        <f t="shared" si="9"/>
        <v/>
      </c>
    </row>
    <row r="490" spans="1:1" x14ac:dyDescent="0.2">
      <c r="A490" s="154" t="str">
        <f t="shared" si="9"/>
        <v/>
      </c>
    </row>
    <row r="491" spans="1:1" x14ac:dyDescent="0.2">
      <c r="A491" s="154" t="str">
        <f t="shared" si="9"/>
        <v/>
      </c>
    </row>
    <row r="492" spans="1:1" x14ac:dyDescent="0.2">
      <c r="A492" s="154" t="str">
        <f t="shared" si="9"/>
        <v/>
      </c>
    </row>
    <row r="493" spans="1:1" x14ac:dyDescent="0.2">
      <c r="A493" s="154" t="str">
        <f t="shared" si="9"/>
        <v/>
      </c>
    </row>
    <row r="494" spans="1:1" x14ac:dyDescent="0.2">
      <c r="A494" s="154" t="str">
        <f t="shared" si="9"/>
        <v/>
      </c>
    </row>
    <row r="495" spans="1:1" x14ac:dyDescent="0.2">
      <c r="A495" s="154" t="str">
        <f t="shared" si="9"/>
        <v/>
      </c>
    </row>
    <row r="496" spans="1:1" x14ac:dyDescent="0.2">
      <c r="A496" s="154" t="str">
        <f t="shared" si="9"/>
        <v/>
      </c>
    </row>
    <row r="497" spans="1:1" x14ac:dyDescent="0.2">
      <c r="A497" s="154" t="str">
        <f t="shared" si="9"/>
        <v/>
      </c>
    </row>
    <row r="498" spans="1:1" x14ac:dyDescent="0.2">
      <c r="A498" s="154" t="str">
        <f t="shared" si="9"/>
        <v/>
      </c>
    </row>
    <row r="499" spans="1:1" x14ac:dyDescent="0.2">
      <c r="A499" s="154" t="str">
        <f t="shared" si="9"/>
        <v/>
      </c>
    </row>
    <row r="500" spans="1:1" x14ac:dyDescent="0.2">
      <c r="A500" s="154" t="str">
        <f t="shared" si="9"/>
        <v/>
      </c>
    </row>
    <row r="501" spans="1:1" x14ac:dyDescent="0.2">
      <c r="A501" s="154" t="str">
        <f t="shared" si="9"/>
        <v/>
      </c>
    </row>
    <row r="502" spans="1:1" x14ac:dyDescent="0.2">
      <c r="A502" s="154" t="str">
        <f t="shared" si="9"/>
        <v/>
      </c>
    </row>
    <row r="503" spans="1:1" x14ac:dyDescent="0.2">
      <c r="A503" s="154" t="str">
        <f t="shared" si="9"/>
        <v/>
      </c>
    </row>
    <row r="504" spans="1:1" x14ac:dyDescent="0.2">
      <c r="A504" s="154" t="str">
        <f t="shared" si="9"/>
        <v/>
      </c>
    </row>
    <row r="505" spans="1:1" x14ac:dyDescent="0.2">
      <c r="A505" s="154" t="str">
        <f t="shared" si="9"/>
        <v/>
      </c>
    </row>
    <row r="506" spans="1:1" x14ac:dyDescent="0.2">
      <c r="A506" s="154" t="str">
        <f t="shared" si="9"/>
        <v/>
      </c>
    </row>
    <row r="507" spans="1:1" x14ac:dyDescent="0.2">
      <c r="A507" s="154" t="str">
        <f t="shared" si="9"/>
        <v/>
      </c>
    </row>
    <row r="508" spans="1:1" x14ac:dyDescent="0.2">
      <c r="A508" s="154" t="str">
        <f t="shared" si="9"/>
        <v/>
      </c>
    </row>
    <row r="509" spans="1:1" x14ac:dyDescent="0.2">
      <c r="A509" s="154" t="str">
        <f t="shared" si="9"/>
        <v/>
      </c>
    </row>
    <row r="510" spans="1:1" x14ac:dyDescent="0.2">
      <c r="A510" s="154" t="str">
        <f t="shared" si="9"/>
        <v/>
      </c>
    </row>
    <row r="511" spans="1:1" x14ac:dyDescent="0.2">
      <c r="A511" s="154" t="str">
        <f t="shared" si="9"/>
        <v/>
      </c>
    </row>
    <row r="512" spans="1:1" x14ac:dyDescent="0.2">
      <c r="A512" s="154" t="str">
        <f t="shared" si="9"/>
        <v/>
      </c>
    </row>
    <row r="513" spans="1:1" x14ac:dyDescent="0.2">
      <c r="A513" s="154" t="str">
        <f t="shared" si="9"/>
        <v/>
      </c>
    </row>
    <row r="514" spans="1:1" x14ac:dyDescent="0.2">
      <c r="A514" s="154" t="str">
        <f t="shared" si="9"/>
        <v/>
      </c>
    </row>
    <row r="515" spans="1:1" x14ac:dyDescent="0.2">
      <c r="A515" s="154" t="str">
        <f t="shared" si="9"/>
        <v/>
      </c>
    </row>
    <row r="516" spans="1:1" x14ac:dyDescent="0.2">
      <c r="A516" s="154" t="str">
        <f t="shared" si="9"/>
        <v/>
      </c>
    </row>
    <row r="517" spans="1:1" x14ac:dyDescent="0.2">
      <c r="A517" s="154" t="str">
        <f t="shared" si="9"/>
        <v/>
      </c>
    </row>
    <row r="518" spans="1:1" x14ac:dyDescent="0.2">
      <c r="A518" s="154" t="str">
        <f t="shared" si="9"/>
        <v/>
      </c>
    </row>
    <row r="519" spans="1:1" x14ac:dyDescent="0.2">
      <c r="A519" s="154" t="str">
        <f t="shared" si="9"/>
        <v/>
      </c>
    </row>
    <row r="520" spans="1:1" x14ac:dyDescent="0.2">
      <c r="A520" s="154" t="str">
        <f t="shared" si="9"/>
        <v/>
      </c>
    </row>
    <row r="521" spans="1:1" x14ac:dyDescent="0.2">
      <c r="A521" s="154" t="str">
        <f t="shared" si="9"/>
        <v/>
      </c>
    </row>
    <row r="522" spans="1:1" x14ac:dyDescent="0.2">
      <c r="A522" s="154" t="str">
        <f t="shared" si="9"/>
        <v/>
      </c>
    </row>
    <row r="523" spans="1:1" x14ac:dyDescent="0.2">
      <c r="A523" s="154" t="str">
        <f t="shared" si="9"/>
        <v/>
      </c>
    </row>
    <row r="524" spans="1:1" x14ac:dyDescent="0.2">
      <c r="A524" s="154" t="str">
        <f t="shared" si="9"/>
        <v/>
      </c>
    </row>
    <row r="525" spans="1:1" x14ac:dyDescent="0.2">
      <c r="A525" s="154" t="str">
        <f t="shared" si="9"/>
        <v/>
      </c>
    </row>
    <row r="526" spans="1:1" x14ac:dyDescent="0.2">
      <c r="A526" s="154" t="str">
        <f t="shared" si="9"/>
        <v/>
      </c>
    </row>
    <row r="527" spans="1:1" x14ac:dyDescent="0.2">
      <c r="A527" s="154" t="str">
        <f t="shared" si="9"/>
        <v/>
      </c>
    </row>
    <row r="528" spans="1:1" x14ac:dyDescent="0.2">
      <c r="A528" s="154" t="str">
        <f t="shared" ref="A528:A591" si="10">IFERROR(VALUE(LEFT(B528,4)),"")</f>
        <v/>
      </c>
    </row>
    <row r="529" spans="1:1" x14ac:dyDescent="0.2">
      <c r="A529" s="154" t="str">
        <f t="shared" si="10"/>
        <v/>
      </c>
    </row>
    <row r="530" spans="1:1" x14ac:dyDescent="0.2">
      <c r="A530" s="154" t="str">
        <f t="shared" si="10"/>
        <v/>
      </c>
    </row>
    <row r="531" spans="1:1" x14ac:dyDescent="0.2">
      <c r="A531" s="154" t="str">
        <f t="shared" si="10"/>
        <v/>
      </c>
    </row>
    <row r="532" spans="1:1" x14ac:dyDescent="0.2">
      <c r="A532" s="154" t="str">
        <f t="shared" si="10"/>
        <v/>
      </c>
    </row>
    <row r="533" spans="1:1" x14ac:dyDescent="0.2">
      <c r="A533" s="154" t="str">
        <f t="shared" si="10"/>
        <v/>
      </c>
    </row>
    <row r="534" spans="1:1" x14ac:dyDescent="0.2">
      <c r="A534" s="154" t="str">
        <f t="shared" si="10"/>
        <v/>
      </c>
    </row>
    <row r="535" spans="1:1" x14ac:dyDescent="0.2">
      <c r="A535" s="154" t="str">
        <f t="shared" si="10"/>
        <v/>
      </c>
    </row>
    <row r="536" spans="1:1" x14ac:dyDescent="0.2">
      <c r="A536" s="154" t="str">
        <f t="shared" si="10"/>
        <v/>
      </c>
    </row>
    <row r="537" spans="1:1" x14ac:dyDescent="0.2">
      <c r="A537" s="154" t="str">
        <f t="shared" si="10"/>
        <v/>
      </c>
    </row>
    <row r="538" spans="1:1" x14ac:dyDescent="0.2">
      <c r="A538" s="154" t="str">
        <f t="shared" si="10"/>
        <v/>
      </c>
    </row>
    <row r="539" spans="1:1" x14ac:dyDescent="0.2">
      <c r="A539" s="154" t="str">
        <f t="shared" si="10"/>
        <v/>
      </c>
    </row>
    <row r="540" spans="1:1" x14ac:dyDescent="0.2">
      <c r="A540" s="154" t="str">
        <f t="shared" si="10"/>
        <v/>
      </c>
    </row>
    <row r="541" spans="1:1" x14ac:dyDescent="0.2">
      <c r="A541" s="154" t="str">
        <f t="shared" si="10"/>
        <v/>
      </c>
    </row>
    <row r="542" spans="1:1" x14ac:dyDescent="0.2">
      <c r="A542" s="154" t="str">
        <f t="shared" si="10"/>
        <v/>
      </c>
    </row>
    <row r="543" spans="1:1" x14ac:dyDescent="0.2">
      <c r="A543" s="154" t="str">
        <f t="shared" si="10"/>
        <v/>
      </c>
    </row>
    <row r="544" spans="1:1" x14ac:dyDescent="0.2">
      <c r="A544" s="154" t="str">
        <f t="shared" si="10"/>
        <v/>
      </c>
    </row>
    <row r="545" spans="1:1" x14ac:dyDescent="0.2">
      <c r="A545" s="154" t="str">
        <f t="shared" si="10"/>
        <v/>
      </c>
    </row>
    <row r="546" spans="1:1" x14ac:dyDescent="0.2">
      <c r="A546" s="154" t="str">
        <f t="shared" si="10"/>
        <v/>
      </c>
    </row>
    <row r="547" spans="1:1" x14ac:dyDescent="0.2">
      <c r="A547" s="154" t="str">
        <f t="shared" si="10"/>
        <v/>
      </c>
    </row>
    <row r="548" spans="1:1" x14ac:dyDescent="0.2">
      <c r="A548" s="154" t="str">
        <f t="shared" si="10"/>
        <v/>
      </c>
    </row>
    <row r="549" spans="1:1" x14ac:dyDescent="0.2">
      <c r="A549" s="154" t="str">
        <f t="shared" si="10"/>
        <v/>
      </c>
    </row>
    <row r="550" spans="1:1" x14ac:dyDescent="0.2">
      <c r="A550" s="154" t="str">
        <f t="shared" si="10"/>
        <v/>
      </c>
    </row>
    <row r="551" spans="1:1" x14ac:dyDescent="0.2">
      <c r="A551" s="154" t="str">
        <f t="shared" si="10"/>
        <v/>
      </c>
    </row>
    <row r="552" spans="1:1" x14ac:dyDescent="0.2">
      <c r="A552" s="154" t="str">
        <f t="shared" si="10"/>
        <v/>
      </c>
    </row>
    <row r="553" spans="1:1" x14ac:dyDescent="0.2">
      <c r="A553" s="154" t="str">
        <f t="shared" si="10"/>
        <v/>
      </c>
    </row>
    <row r="554" spans="1:1" x14ac:dyDescent="0.2">
      <c r="A554" s="154" t="str">
        <f t="shared" si="10"/>
        <v/>
      </c>
    </row>
    <row r="555" spans="1:1" x14ac:dyDescent="0.2">
      <c r="A555" s="154" t="str">
        <f t="shared" si="10"/>
        <v/>
      </c>
    </row>
    <row r="556" spans="1:1" x14ac:dyDescent="0.2">
      <c r="A556" s="154" t="str">
        <f t="shared" si="10"/>
        <v/>
      </c>
    </row>
    <row r="557" spans="1:1" x14ac:dyDescent="0.2">
      <c r="A557" s="154" t="str">
        <f t="shared" si="10"/>
        <v/>
      </c>
    </row>
    <row r="558" spans="1:1" x14ac:dyDescent="0.2">
      <c r="A558" s="154" t="str">
        <f t="shared" si="10"/>
        <v/>
      </c>
    </row>
    <row r="559" spans="1:1" x14ac:dyDescent="0.2">
      <c r="A559" s="154" t="str">
        <f t="shared" si="10"/>
        <v/>
      </c>
    </row>
    <row r="560" spans="1:1" x14ac:dyDescent="0.2">
      <c r="A560" s="154" t="str">
        <f t="shared" si="10"/>
        <v/>
      </c>
    </row>
    <row r="561" spans="1:1" x14ac:dyDescent="0.2">
      <c r="A561" s="154" t="str">
        <f t="shared" si="10"/>
        <v/>
      </c>
    </row>
    <row r="562" spans="1:1" x14ac:dyDescent="0.2">
      <c r="A562" s="154" t="str">
        <f t="shared" si="10"/>
        <v/>
      </c>
    </row>
    <row r="563" spans="1:1" x14ac:dyDescent="0.2">
      <c r="A563" s="154" t="str">
        <f t="shared" si="10"/>
        <v/>
      </c>
    </row>
    <row r="564" spans="1:1" x14ac:dyDescent="0.2">
      <c r="A564" s="154" t="str">
        <f t="shared" si="10"/>
        <v/>
      </c>
    </row>
    <row r="565" spans="1:1" x14ac:dyDescent="0.2">
      <c r="A565" s="154" t="str">
        <f t="shared" si="10"/>
        <v/>
      </c>
    </row>
    <row r="566" spans="1:1" x14ac:dyDescent="0.2">
      <c r="A566" s="154" t="str">
        <f t="shared" si="10"/>
        <v/>
      </c>
    </row>
    <row r="567" spans="1:1" x14ac:dyDescent="0.2">
      <c r="A567" s="154" t="str">
        <f t="shared" si="10"/>
        <v/>
      </c>
    </row>
    <row r="568" spans="1:1" x14ac:dyDescent="0.2">
      <c r="A568" s="154" t="str">
        <f t="shared" si="10"/>
        <v/>
      </c>
    </row>
    <row r="569" spans="1:1" x14ac:dyDescent="0.2">
      <c r="A569" s="154" t="str">
        <f t="shared" si="10"/>
        <v/>
      </c>
    </row>
    <row r="570" spans="1:1" x14ac:dyDescent="0.2">
      <c r="A570" s="154" t="str">
        <f t="shared" si="10"/>
        <v/>
      </c>
    </row>
    <row r="571" spans="1:1" x14ac:dyDescent="0.2">
      <c r="A571" s="154" t="str">
        <f t="shared" si="10"/>
        <v/>
      </c>
    </row>
    <row r="572" spans="1:1" x14ac:dyDescent="0.2">
      <c r="A572" s="154" t="str">
        <f t="shared" si="10"/>
        <v/>
      </c>
    </row>
    <row r="573" spans="1:1" x14ac:dyDescent="0.2">
      <c r="A573" s="154" t="str">
        <f t="shared" si="10"/>
        <v/>
      </c>
    </row>
    <row r="574" spans="1:1" x14ac:dyDescent="0.2">
      <c r="A574" s="154" t="str">
        <f t="shared" si="10"/>
        <v/>
      </c>
    </row>
    <row r="575" spans="1:1" x14ac:dyDescent="0.2">
      <c r="A575" s="154" t="str">
        <f t="shared" si="10"/>
        <v/>
      </c>
    </row>
    <row r="576" spans="1:1" x14ac:dyDescent="0.2">
      <c r="A576" s="154" t="str">
        <f t="shared" si="10"/>
        <v/>
      </c>
    </row>
    <row r="577" spans="1:1" x14ac:dyDescent="0.2">
      <c r="A577" s="154" t="str">
        <f t="shared" si="10"/>
        <v/>
      </c>
    </row>
    <row r="578" spans="1:1" x14ac:dyDescent="0.2">
      <c r="A578" s="154" t="str">
        <f t="shared" si="10"/>
        <v/>
      </c>
    </row>
    <row r="579" spans="1:1" x14ac:dyDescent="0.2">
      <c r="A579" s="154" t="str">
        <f t="shared" si="10"/>
        <v/>
      </c>
    </row>
    <row r="580" spans="1:1" x14ac:dyDescent="0.2">
      <c r="A580" s="154" t="str">
        <f t="shared" si="10"/>
        <v/>
      </c>
    </row>
    <row r="581" spans="1:1" x14ac:dyDescent="0.2">
      <c r="A581" s="154" t="str">
        <f t="shared" si="10"/>
        <v/>
      </c>
    </row>
    <row r="582" spans="1:1" x14ac:dyDescent="0.2">
      <c r="A582" s="154" t="str">
        <f t="shared" si="10"/>
        <v/>
      </c>
    </row>
    <row r="583" spans="1:1" x14ac:dyDescent="0.2">
      <c r="A583" s="154" t="str">
        <f t="shared" si="10"/>
        <v/>
      </c>
    </row>
    <row r="584" spans="1:1" x14ac:dyDescent="0.2">
      <c r="A584" s="154" t="str">
        <f t="shared" si="10"/>
        <v/>
      </c>
    </row>
    <row r="585" spans="1:1" x14ac:dyDescent="0.2">
      <c r="A585" s="154" t="str">
        <f t="shared" si="10"/>
        <v/>
      </c>
    </row>
    <row r="586" spans="1:1" x14ac:dyDescent="0.2">
      <c r="A586" s="154" t="str">
        <f t="shared" si="10"/>
        <v/>
      </c>
    </row>
    <row r="587" spans="1:1" x14ac:dyDescent="0.2">
      <c r="A587" s="154" t="str">
        <f t="shared" si="10"/>
        <v/>
      </c>
    </row>
    <row r="588" spans="1:1" x14ac:dyDescent="0.2">
      <c r="A588" s="154" t="str">
        <f t="shared" si="10"/>
        <v/>
      </c>
    </row>
    <row r="589" spans="1:1" x14ac:dyDescent="0.2">
      <c r="A589" s="154" t="str">
        <f t="shared" si="10"/>
        <v/>
      </c>
    </row>
    <row r="590" spans="1:1" x14ac:dyDescent="0.2">
      <c r="A590" s="154" t="str">
        <f t="shared" si="10"/>
        <v/>
      </c>
    </row>
    <row r="591" spans="1:1" x14ac:dyDescent="0.2">
      <c r="A591" s="154" t="str">
        <f t="shared" si="10"/>
        <v/>
      </c>
    </row>
    <row r="592" spans="1:1" x14ac:dyDescent="0.2">
      <c r="A592" s="154" t="str">
        <f t="shared" ref="A592:A655" si="11">IFERROR(VALUE(LEFT(B592,4)),"")</f>
        <v/>
      </c>
    </row>
    <row r="593" spans="1:1" x14ac:dyDescent="0.2">
      <c r="A593" s="154" t="str">
        <f t="shared" si="11"/>
        <v/>
      </c>
    </row>
    <row r="594" spans="1:1" x14ac:dyDescent="0.2">
      <c r="A594" s="154" t="str">
        <f t="shared" si="11"/>
        <v/>
      </c>
    </row>
    <row r="595" spans="1:1" x14ac:dyDescent="0.2">
      <c r="A595" s="154" t="str">
        <f t="shared" si="11"/>
        <v/>
      </c>
    </row>
    <row r="596" spans="1:1" x14ac:dyDescent="0.2">
      <c r="A596" s="154" t="str">
        <f t="shared" si="11"/>
        <v/>
      </c>
    </row>
    <row r="597" spans="1:1" x14ac:dyDescent="0.2">
      <c r="A597" s="154" t="str">
        <f t="shared" si="11"/>
        <v/>
      </c>
    </row>
    <row r="598" spans="1:1" x14ac:dyDescent="0.2">
      <c r="A598" s="154" t="str">
        <f t="shared" si="11"/>
        <v/>
      </c>
    </row>
    <row r="599" spans="1:1" x14ac:dyDescent="0.2">
      <c r="A599" s="154" t="str">
        <f t="shared" si="11"/>
        <v/>
      </c>
    </row>
    <row r="600" spans="1:1" x14ac:dyDescent="0.2">
      <c r="A600" s="154" t="str">
        <f t="shared" si="11"/>
        <v/>
      </c>
    </row>
    <row r="601" spans="1:1" x14ac:dyDescent="0.2">
      <c r="A601" s="154" t="str">
        <f t="shared" si="11"/>
        <v/>
      </c>
    </row>
    <row r="602" spans="1:1" x14ac:dyDescent="0.2">
      <c r="A602" s="154" t="str">
        <f t="shared" si="11"/>
        <v/>
      </c>
    </row>
    <row r="603" spans="1:1" x14ac:dyDescent="0.2">
      <c r="A603" s="154" t="str">
        <f t="shared" si="11"/>
        <v/>
      </c>
    </row>
    <row r="604" spans="1:1" x14ac:dyDescent="0.2">
      <c r="A604" s="154" t="str">
        <f t="shared" si="11"/>
        <v/>
      </c>
    </row>
    <row r="605" spans="1:1" x14ac:dyDescent="0.2">
      <c r="A605" s="154" t="str">
        <f t="shared" si="11"/>
        <v/>
      </c>
    </row>
    <row r="606" spans="1:1" x14ac:dyDescent="0.2">
      <c r="A606" s="154" t="str">
        <f t="shared" si="11"/>
        <v/>
      </c>
    </row>
    <row r="607" spans="1:1" x14ac:dyDescent="0.2">
      <c r="A607" s="154" t="str">
        <f t="shared" si="11"/>
        <v/>
      </c>
    </row>
    <row r="608" spans="1:1" x14ac:dyDescent="0.2">
      <c r="A608" s="154" t="str">
        <f t="shared" si="11"/>
        <v/>
      </c>
    </row>
    <row r="609" spans="1:1" x14ac:dyDescent="0.2">
      <c r="A609" s="154" t="str">
        <f t="shared" si="11"/>
        <v/>
      </c>
    </row>
    <row r="610" spans="1:1" x14ac:dyDescent="0.2">
      <c r="A610" s="154" t="str">
        <f t="shared" si="11"/>
        <v/>
      </c>
    </row>
    <row r="611" spans="1:1" x14ac:dyDescent="0.2">
      <c r="A611" s="154" t="str">
        <f t="shared" si="11"/>
        <v/>
      </c>
    </row>
    <row r="612" spans="1:1" x14ac:dyDescent="0.2">
      <c r="A612" s="154" t="str">
        <f t="shared" si="11"/>
        <v/>
      </c>
    </row>
    <row r="613" spans="1:1" x14ac:dyDescent="0.2">
      <c r="A613" s="154" t="str">
        <f t="shared" si="11"/>
        <v/>
      </c>
    </row>
    <row r="614" spans="1:1" x14ac:dyDescent="0.2">
      <c r="A614" s="154" t="str">
        <f t="shared" si="11"/>
        <v/>
      </c>
    </row>
    <row r="615" spans="1:1" x14ac:dyDescent="0.2">
      <c r="A615" s="154" t="str">
        <f t="shared" si="11"/>
        <v/>
      </c>
    </row>
    <row r="616" spans="1:1" x14ac:dyDescent="0.2">
      <c r="A616" s="154" t="str">
        <f t="shared" si="11"/>
        <v/>
      </c>
    </row>
    <row r="617" spans="1:1" x14ac:dyDescent="0.2">
      <c r="A617" s="154" t="str">
        <f t="shared" si="11"/>
        <v/>
      </c>
    </row>
    <row r="618" spans="1:1" x14ac:dyDescent="0.2">
      <c r="A618" s="154" t="str">
        <f t="shared" si="11"/>
        <v/>
      </c>
    </row>
    <row r="619" spans="1:1" x14ac:dyDescent="0.2">
      <c r="A619" s="154" t="str">
        <f t="shared" si="11"/>
        <v/>
      </c>
    </row>
    <row r="620" spans="1:1" x14ac:dyDescent="0.2">
      <c r="A620" s="154" t="str">
        <f t="shared" si="11"/>
        <v/>
      </c>
    </row>
    <row r="621" spans="1:1" x14ac:dyDescent="0.2">
      <c r="A621" s="154" t="str">
        <f t="shared" si="11"/>
        <v/>
      </c>
    </row>
    <row r="622" spans="1:1" x14ac:dyDescent="0.2">
      <c r="A622" s="154" t="str">
        <f t="shared" si="11"/>
        <v/>
      </c>
    </row>
    <row r="623" spans="1:1" x14ac:dyDescent="0.2">
      <c r="A623" s="154" t="str">
        <f t="shared" si="11"/>
        <v/>
      </c>
    </row>
    <row r="624" spans="1:1" x14ac:dyDescent="0.2">
      <c r="A624" s="154" t="str">
        <f t="shared" si="11"/>
        <v/>
      </c>
    </row>
    <row r="625" spans="1:1" x14ac:dyDescent="0.2">
      <c r="A625" s="154" t="str">
        <f t="shared" si="11"/>
        <v/>
      </c>
    </row>
    <row r="626" spans="1:1" x14ac:dyDescent="0.2">
      <c r="A626" s="154" t="str">
        <f t="shared" si="11"/>
        <v/>
      </c>
    </row>
    <row r="627" spans="1:1" x14ac:dyDescent="0.2">
      <c r="A627" s="154" t="str">
        <f t="shared" si="11"/>
        <v/>
      </c>
    </row>
    <row r="628" spans="1:1" x14ac:dyDescent="0.2">
      <c r="A628" s="154" t="str">
        <f t="shared" si="11"/>
        <v/>
      </c>
    </row>
    <row r="629" spans="1:1" x14ac:dyDescent="0.2">
      <c r="A629" s="154" t="str">
        <f t="shared" si="11"/>
        <v/>
      </c>
    </row>
    <row r="630" spans="1:1" x14ac:dyDescent="0.2">
      <c r="A630" s="154" t="str">
        <f t="shared" si="11"/>
        <v/>
      </c>
    </row>
    <row r="631" spans="1:1" x14ac:dyDescent="0.2">
      <c r="A631" s="154" t="str">
        <f t="shared" si="11"/>
        <v/>
      </c>
    </row>
    <row r="632" spans="1:1" x14ac:dyDescent="0.2">
      <c r="A632" s="154" t="str">
        <f t="shared" si="11"/>
        <v/>
      </c>
    </row>
    <row r="633" spans="1:1" x14ac:dyDescent="0.2">
      <c r="A633" s="154" t="str">
        <f t="shared" si="11"/>
        <v/>
      </c>
    </row>
    <row r="634" spans="1:1" x14ac:dyDescent="0.2">
      <c r="A634" s="154" t="str">
        <f t="shared" si="11"/>
        <v/>
      </c>
    </row>
    <row r="635" spans="1:1" x14ac:dyDescent="0.2">
      <c r="A635" s="154" t="str">
        <f t="shared" si="11"/>
        <v/>
      </c>
    </row>
    <row r="636" spans="1:1" x14ac:dyDescent="0.2">
      <c r="A636" s="154" t="str">
        <f t="shared" si="11"/>
        <v/>
      </c>
    </row>
    <row r="637" spans="1:1" x14ac:dyDescent="0.2">
      <c r="A637" s="154" t="str">
        <f t="shared" si="11"/>
        <v/>
      </c>
    </row>
    <row r="638" spans="1:1" x14ac:dyDescent="0.2">
      <c r="A638" s="154" t="str">
        <f t="shared" si="11"/>
        <v/>
      </c>
    </row>
    <row r="639" spans="1:1" x14ac:dyDescent="0.2">
      <c r="A639" s="154" t="str">
        <f t="shared" si="11"/>
        <v/>
      </c>
    </row>
    <row r="640" spans="1:1" x14ac:dyDescent="0.2">
      <c r="A640" s="154" t="str">
        <f t="shared" si="11"/>
        <v/>
      </c>
    </row>
    <row r="641" spans="1:1" x14ac:dyDescent="0.2">
      <c r="A641" s="154" t="str">
        <f t="shared" si="11"/>
        <v/>
      </c>
    </row>
    <row r="642" spans="1:1" x14ac:dyDescent="0.2">
      <c r="A642" s="154" t="str">
        <f t="shared" si="11"/>
        <v/>
      </c>
    </row>
    <row r="643" spans="1:1" x14ac:dyDescent="0.2">
      <c r="A643" s="154" t="str">
        <f t="shared" si="11"/>
        <v/>
      </c>
    </row>
    <row r="644" spans="1:1" x14ac:dyDescent="0.2">
      <c r="A644" s="154" t="str">
        <f t="shared" si="11"/>
        <v/>
      </c>
    </row>
    <row r="645" spans="1:1" x14ac:dyDescent="0.2">
      <c r="A645" s="154" t="str">
        <f t="shared" si="11"/>
        <v/>
      </c>
    </row>
    <row r="646" spans="1:1" x14ac:dyDescent="0.2">
      <c r="A646" s="154" t="str">
        <f t="shared" si="11"/>
        <v/>
      </c>
    </row>
    <row r="647" spans="1:1" x14ac:dyDescent="0.2">
      <c r="A647" s="154" t="str">
        <f t="shared" si="11"/>
        <v/>
      </c>
    </row>
    <row r="648" spans="1:1" x14ac:dyDescent="0.2">
      <c r="A648" s="154" t="str">
        <f t="shared" si="11"/>
        <v/>
      </c>
    </row>
    <row r="649" spans="1:1" x14ac:dyDescent="0.2">
      <c r="A649" s="154" t="str">
        <f t="shared" si="11"/>
        <v/>
      </c>
    </row>
    <row r="650" spans="1:1" x14ac:dyDescent="0.2">
      <c r="A650" s="154" t="str">
        <f t="shared" si="11"/>
        <v/>
      </c>
    </row>
    <row r="651" spans="1:1" x14ac:dyDescent="0.2">
      <c r="A651" s="154" t="str">
        <f t="shared" si="11"/>
        <v/>
      </c>
    </row>
    <row r="652" spans="1:1" x14ac:dyDescent="0.2">
      <c r="A652" s="154" t="str">
        <f t="shared" si="11"/>
        <v/>
      </c>
    </row>
    <row r="653" spans="1:1" x14ac:dyDescent="0.2">
      <c r="A653" s="154" t="str">
        <f t="shared" si="11"/>
        <v/>
      </c>
    </row>
    <row r="654" spans="1:1" x14ac:dyDescent="0.2">
      <c r="A654" s="154" t="str">
        <f t="shared" si="11"/>
        <v/>
      </c>
    </row>
    <row r="655" spans="1:1" x14ac:dyDescent="0.2">
      <c r="A655" s="154" t="str">
        <f t="shared" si="11"/>
        <v/>
      </c>
    </row>
    <row r="656" spans="1:1" x14ac:dyDescent="0.2">
      <c r="A656" s="154" t="str">
        <f t="shared" ref="A656:A719" si="12">IFERROR(VALUE(LEFT(B656,4)),"")</f>
        <v/>
      </c>
    </row>
    <row r="657" spans="1:1" x14ac:dyDescent="0.2">
      <c r="A657" s="154" t="str">
        <f t="shared" si="12"/>
        <v/>
      </c>
    </row>
    <row r="658" spans="1:1" x14ac:dyDescent="0.2">
      <c r="A658" s="154" t="str">
        <f t="shared" si="12"/>
        <v/>
      </c>
    </row>
    <row r="659" spans="1:1" x14ac:dyDescent="0.2">
      <c r="A659" s="154" t="str">
        <f t="shared" si="12"/>
        <v/>
      </c>
    </row>
    <row r="660" spans="1:1" x14ac:dyDescent="0.2">
      <c r="A660" s="154" t="str">
        <f t="shared" si="12"/>
        <v/>
      </c>
    </row>
    <row r="661" spans="1:1" x14ac:dyDescent="0.2">
      <c r="A661" s="154" t="str">
        <f t="shared" si="12"/>
        <v/>
      </c>
    </row>
    <row r="662" spans="1:1" x14ac:dyDescent="0.2">
      <c r="A662" s="154" t="str">
        <f t="shared" si="12"/>
        <v/>
      </c>
    </row>
    <row r="663" spans="1:1" x14ac:dyDescent="0.2">
      <c r="A663" s="154" t="str">
        <f t="shared" si="12"/>
        <v/>
      </c>
    </row>
    <row r="664" spans="1:1" x14ac:dyDescent="0.2">
      <c r="A664" s="154" t="str">
        <f t="shared" si="12"/>
        <v/>
      </c>
    </row>
    <row r="665" spans="1:1" x14ac:dyDescent="0.2">
      <c r="A665" s="154" t="str">
        <f t="shared" si="12"/>
        <v/>
      </c>
    </row>
    <row r="666" spans="1:1" x14ac:dyDescent="0.2">
      <c r="A666" s="154" t="str">
        <f t="shared" si="12"/>
        <v/>
      </c>
    </row>
    <row r="667" spans="1:1" x14ac:dyDescent="0.2">
      <c r="A667" s="154" t="str">
        <f t="shared" si="12"/>
        <v/>
      </c>
    </row>
    <row r="668" spans="1:1" x14ac:dyDescent="0.2">
      <c r="A668" s="154" t="str">
        <f t="shared" si="12"/>
        <v/>
      </c>
    </row>
    <row r="669" spans="1:1" x14ac:dyDescent="0.2">
      <c r="A669" s="154" t="str">
        <f t="shared" si="12"/>
        <v/>
      </c>
    </row>
    <row r="670" spans="1:1" x14ac:dyDescent="0.2">
      <c r="A670" s="154" t="str">
        <f t="shared" si="12"/>
        <v/>
      </c>
    </row>
    <row r="671" spans="1:1" x14ac:dyDescent="0.2">
      <c r="A671" s="154" t="str">
        <f t="shared" si="12"/>
        <v/>
      </c>
    </row>
    <row r="672" spans="1:1" x14ac:dyDescent="0.2">
      <c r="A672" s="154" t="str">
        <f t="shared" si="12"/>
        <v/>
      </c>
    </row>
    <row r="673" spans="1:1" x14ac:dyDescent="0.2">
      <c r="A673" s="154" t="str">
        <f t="shared" si="12"/>
        <v/>
      </c>
    </row>
    <row r="674" spans="1:1" x14ac:dyDescent="0.2">
      <c r="A674" s="154" t="str">
        <f t="shared" si="12"/>
        <v/>
      </c>
    </row>
    <row r="675" spans="1:1" x14ac:dyDescent="0.2">
      <c r="A675" s="154" t="str">
        <f t="shared" si="12"/>
        <v/>
      </c>
    </row>
    <row r="676" spans="1:1" x14ac:dyDescent="0.2">
      <c r="A676" s="154" t="str">
        <f t="shared" si="12"/>
        <v/>
      </c>
    </row>
    <row r="677" spans="1:1" x14ac:dyDescent="0.2">
      <c r="A677" s="154" t="str">
        <f t="shared" si="12"/>
        <v/>
      </c>
    </row>
    <row r="678" spans="1:1" x14ac:dyDescent="0.2">
      <c r="A678" s="154" t="str">
        <f t="shared" si="12"/>
        <v/>
      </c>
    </row>
    <row r="679" spans="1:1" x14ac:dyDescent="0.2">
      <c r="A679" s="154" t="str">
        <f t="shared" si="12"/>
        <v/>
      </c>
    </row>
    <row r="680" spans="1:1" x14ac:dyDescent="0.2">
      <c r="A680" s="154" t="str">
        <f t="shared" si="12"/>
        <v/>
      </c>
    </row>
    <row r="681" spans="1:1" x14ac:dyDescent="0.2">
      <c r="A681" s="154" t="str">
        <f t="shared" si="12"/>
        <v/>
      </c>
    </row>
    <row r="682" spans="1:1" x14ac:dyDescent="0.2">
      <c r="A682" s="154" t="str">
        <f t="shared" si="12"/>
        <v/>
      </c>
    </row>
    <row r="683" spans="1:1" x14ac:dyDescent="0.2">
      <c r="A683" s="154" t="str">
        <f t="shared" si="12"/>
        <v/>
      </c>
    </row>
    <row r="684" spans="1:1" x14ac:dyDescent="0.2">
      <c r="A684" s="154" t="str">
        <f t="shared" si="12"/>
        <v/>
      </c>
    </row>
    <row r="685" spans="1:1" x14ac:dyDescent="0.2">
      <c r="A685" s="154" t="str">
        <f t="shared" si="12"/>
        <v/>
      </c>
    </row>
    <row r="686" spans="1:1" x14ac:dyDescent="0.2">
      <c r="A686" s="154" t="str">
        <f t="shared" si="12"/>
        <v/>
      </c>
    </row>
    <row r="687" spans="1:1" x14ac:dyDescent="0.2">
      <c r="A687" s="154" t="str">
        <f t="shared" si="12"/>
        <v/>
      </c>
    </row>
    <row r="688" spans="1:1" x14ac:dyDescent="0.2">
      <c r="A688" s="154" t="str">
        <f t="shared" si="12"/>
        <v/>
      </c>
    </row>
    <row r="689" spans="1:1" x14ac:dyDescent="0.2">
      <c r="A689" s="154" t="str">
        <f t="shared" si="12"/>
        <v/>
      </c>
    </row>
    <row r="690" spans="1:1" x14ac:dyDescent="0.2">
      <c r="A690" s="154" t="str">
        <f t="shared" si="12"/>
        <v/>
      </c>
    </row>
    <row r="691" spans="1:1" x14ac:dyDescent="0.2">
      <c r="A691" s="154" t="str">
        <f t="shared" si="12"/>
        <v/>
      </c>
    </row>
    <row r="692" spans="1:1" x14ac:dyDescent="0.2">
      <c r="A692" s="154" t="str">
        <f t="shared" si="12"/>
        <v/>
      </c>
    </row>
    <row r="693" spans="1:1" x14ac:dyDescent="0.2">
      <c r="A693" s="154" t="str">
        <f t="shared" si="12"/>
        <v/>
      </c>
    </row>
    <row r="694" spans="1:1" x14ac:dyDescent="0.2">
      <c r="A694" s="154" t="str">
        <f t="shared" si="12"/>
        <v/>
      </c>
    </row>
    <row r="695" spans="1:1" x14ac:dyDescent="0.2">
      <c r="A695" s="154" t="str">
        <f t="shared" si="12"/>
        <v/>
      </c>
    </row>
    <row r="696" spans="1:1" x14ac:dyDescent="0.2">
      <c r="A696" s="154" t="str">
        <f t="shared" si="12"/>
        <v/>
      </c>
    </row>
    <row r="697" spans="1:1" x14ac:dyDescent="0.2">
      <c r="A697" s="154" t="str">
        <f t="shared" si="12"/>
        <v/>
      </c>
    </row>
    <row r="698" spans="1:1" x14ac:dyDescent="0.2">
      <c r="A698" s="154" t="str">
        <f t="shared" si="12"/>
        <v/>
      </c>
    </row>
    <row r="699" spans="1:1" x14ac:dyDescent="0.2">
      <c r="A699" s="154" t="str">
        <f t="shared" si="12"/>
        <v/>
      </c>
    </row>
    <row r="700" spans="1:1" x14ac:dyDescent="0.2">
      <c r="A700" s="154" t="str">
        <f t="shared" si="12"/>
        <v/>
      </c>
    </row>
    <row r="701" spans="1:1" x14ac:dyDescent="0.2">
      <c r="A701" s="154" t="str">
        <f t="shared" si="12"/>
        <v/>
      </c>
    </row>
    <row r="702" spans="1:1" x14ac:dyDescent="0.2">
      <c r="A702" s="154" t="str">
        <f t="shared" si="12"/>
        <v/>
      </c>
    </row>
    <row r="703" spans="1:1" x14ac:dyDescent="0.2">
      <c r="A703" s="154" t="str">
        <f t="shared" si="12"/>
        <v/>
      </c>
    </row>
    <row r="704" spans="1:1" x14ac:dyDescent="0.2">
      <c r="A704" s="154" t="str">
        <f t="shared" si="12"/>
        <v/>
      </c>
    </row>
    <row r="705" spans="1:1" x14ac:dyDescent="0.2">
      <c r="A705" s="154" t="str">
        <f t="shared" si="12"/>
        <v/>
      </c>
    </row>
    <row r="706" spans="1:1" x14ac:dyDescent="0.2">
      <c r="A706" s="154" t="str">
        <f t="shared" si="12"/>
        <v/>
      </c>
    </row>
    <row r="707" spans="1:1" x14ac:dyDescent="0.2">
      <c r="A707" s="154" t="str">
        <f t="shared" si="12"/>
        <v/>
      </c>
    </row>
    <row r="708" spans="1:1" x14ac:dyDescent="0.2">
      <c r="A708" s="154" t="str">
        <f t="shared" si="12"/>
        <v/>
      </c>
    </row>
    <row r="709" spans="1:1" x14ac:dyDescent="0.2">
      <c r="A709" s="154" t="str">
        <f t="shared" si="12"/>
        <v/>
      </c>
    </row>
    <row r="710" spans="1:1" x14ac:dyDescent="0.2">
      <c r="A710" s="154" t="str">
        <f t="shared" si="12"/>
        <v/>
      </c>
    </row>
    <row r="711" spans="1:1" x14ac:dyDescent="0.2">
      <c r="A711" s="154" t="str">
        <f t="shared" si="12"/>
        <v/>
      </c>
    </row>
    <row r="712" spans="1:1" x14ac:dyDescent="0.2">
      <c r="A712" s="154" t="str">
        <f t="shared" si="12"/>
        <v/>
      </c>
    </row>
    <row r="713" spans="1:1" x14ac:dyDescent="0.2">
      <c r="A713" s="154" t="str">
        <f t="shared" si="12"/>
        <v/>
      </c>
    </row>
    <row r="714" spans="1:1" x14ac:dyDescent="0.2">
      <c r="A714" s="154" t="str">
        <f t="shared" si="12"/>
        <v/>
      </c>
    </row>
    <row r="715" spans="1:1" x14ac:dyDescent="0.2">
      <c r="A715" s="154" t="str">
        <f t="shared" si="12"/>
        <v/>
      </c>
    </row>
    <row r="716" spans="1:1" x14ac:dyDescent="0.2">
      <c r="A716" s="154" t="str">
        <f t="shared" si="12"/>
        <v/>
      </c>
    </row>
    <row r="717" spans="1:1" x14ac:dyDescent="0.2">
      <c r="A717" s="154" t="str">
        <f t="shared" si="12"/>
        <v/>
      </c>
    </row>
    <row r="718" spans="1:1" x14ac:dyDescent="0.2">
      <c r="A718" s="154" t="str">
        <f t="shared" si="12"/>
        <v/>
      </c>
    </row>
    <row r="719" spans="1:1" x14ac:dyDescent="0.2">
      <c r="A719" s="154" t="str">
        <f t="shared" si="12"/>
        <v/>
      </c>
    </row>
    <row r="720" spans="1:1" x14ac:dyDescent="0.2">
      <c r="A720" s="154" t="str">
        <f t="shared" ref="A720:A783" si="13">IFERROR(VALUE(LEFT(B720,4)),"")</f>
        <v/>
      </c>
    </row>
    <row r="721" spans="1:1" x14ac:dyDescent="0.2">
      <c r="A721" s="154" t="str">
        <f t="shared" si="13"/>
        <v/>
      </c>
    </row>
    <row r="722" spans="1:1" x14ac:dyDescent="0.2">
      <c r="A722" s="154" t="str">
        <f t="shared" si="13"/>
        <v/>
      </c>
    </row>
    <row r="723" spans="1:1" x14ac:dyDescent="0.2">
      <c r="A723" s="154" t="str">
        <f t="shared" si="13"/>
        <v/>
      </c>
    </row>
    <row r="724" spans="1:1" x14ac:dyDescent="0.2">
      <c r="A724" s="154" t="str">
        <f t="shared" si="13"/>
        <v/>
      </c>
    </row>
    <row r="725" spans="1:1" x14ac:dyDescent="0.2">
      <c r="A725" s="154" t="str">
        <f t="shared" si="13"/>
        <v/>
      </c>
    </row>
    <row r="726" spans="1:1" x14ac:dyDescent="0.2">
      <c r="A726" s="154" t="str">
        <f t="shared" si="13"/>
        <v/>
      </c>
    </row>
    <row r="727" spans="1:1" x14ac:dyDescent="0.2">
      <c r="A727" s="154" t="str">
        <f t="shared" si="13"/>
        <v/>
      </c>
    </row>
    <row r="728" spans="1:1" x14ac:dyDescent="0.2">
      <c r="A728" s="154" t="str">
        <f t="shared" si="13"/>
        <v/>
      </c>
    </row>
    <row r="729" spans="1:1" x14ac:dyDescent="0.2">
      <c r="A729" s="154" t="str">
        <f t="shared" si="13"/>
        <v/>
      </c>
    </row>
    <row r="730" spans="1:1" x14ac:dyDescent="0.2">
      <c r="A730" s="154" t="str">
        <f t="shared" si="13"/>
        <v/>
      </c>
    </row>
    <row r="731" spans="1:1" x14ac:dyDescent="0.2">
      <c r="A731" s="154" t="str">
        <f t="shared" si="13"/>
        <v/>
      </c>
    </row>
    <row r="732" spans="1:1" x14ac:dyDescent="0.2">
      <c r="A732" s="154" t="str">
        <f t="shared" si="13"/>
        <v/>
      </c>
    </row>
    <row r="733" spans="1:1" x14ac:dyDescent="0.2">
      <c r="A733" s="154" t="str">
        <f t="shared" si="13"/>
        <v/>
      </c>
    </row>
    <row r="734" spans="1:1" x14ac:dyDescent="0.2">
      <c r="A734" s="154" t="str">
        <f t="shared" si="13"/>
        <v/>
      </c>
    </row>
    <row r="735" spans="1:1" x14ac:dyDescent="0.2">
      <c r="A735" s="154" t="str">
        <f t="shared" si="13"/>
        <v/>
      </c>
    </row>
    <row r="736" spans="1:1" x14ac:dyDescent="0.2">
      <c r="A736" s="154" t="str">
        <f t="shared" si="13"/>
        <v/>
      </c>
    </row>
    <row r="737" spans="1:1" x14ac:dyDescent="0.2">
      <c r="A737" s="154" t="str">
        <f t="shared" si="13"/>
        <v/>
      </c>
    </row>
    <row r="738" spans="1:1" x14ac:dyDescent="0.2">
      <c r="A738" s="154" t="str">
        <f t="shared" si="13"/>
        <v/>
      </c>
    </row>
    <row r="739" spans="1:1" x14ac:dyDescent="0.2">
      <c r="A739" s="154" t="str">
        <f t="shared" si="13"/>
        <v/>
      </c>
    </row>
    <row r="740" spans="1:1" x14ac:dyDescent="0.2">
      <c r="A740" s="154" t="str">
        <f t="shared" si="13"/>
        <v/>
      </c>
    </row>
    <row r="741" spans="1:1" x14ac:dyDescent="0.2">
      <c r="A741" s="154" t="str">
        <f t="shared" si="13"/>
        <v/>
      </c>
    </row>
    <row r="742" spans="1:1" x14ac:dyDescent="0.2">
      <c r="A742" s="154" t="str">
        <f t="shared" si="13"/>
        <v/>
      </c>
    </row>
    <row r="743" spans="1:1" x14ac:dyDescent="0.2">
      <c r="A743" s="154" t="str">
        <f t="shared" si="13"/>
        <v/>
      </c>
    </row>
    <row r="744" spans="1:1" x14ac:dyDescent="0.2">
      <c r="A744" s="154" t="str">
        <f t="shared" si="13"/>
        <v/>
      </c>
    </row>
    <row r="745" spans="1:1" x14ac:dyDescent="0.2">
      <c r="A745" s="154" t="str">
        <f t="shared" si="13"/>
        <v/>
      </c>
    </row>
    <row r="746" spans="1:1" x14ac:dyDescent="0.2">
      <c r="A746" s="154" t="str">
        <f t="shared" si="13"/>
        <v/>
      </c>
    </row>
    <row r="747" spans="1:1" x14ac:dyDescent="0.2">
      <c r="A747" s="154" t="str">
        <f t="shared" si="13"/>
        <v/>
      </c>
    </row>
    <row r="748" spans="1:1" x14ac:dyDescent="0.2">
      <c r="A748" s="154" t="str">
        <f t="shared" si="13"/>
        <v/>
      </c>
    </row>
    <row r="749" spans="1:1" x14ac:dyDescent="0.2">
      <c r="A749" s="154" t="str">
        <f t="shared" si="13"/>
        <v/>
      </c>
    </row>
    <row r="750" spans="1:1" x14ac:dyDescent="0.2">
      <c r="A750" s="154" t="str">
        <f t="shared" si="13"/>
        <v/>
      </c>
    </row>
    <row r="751" spans="1:1" x14ac:dyDescent="0.2">
      <c r="A751" s="154" t="str">
        <f t="shared" si="13"/>
        <v/>
      </c>
    </row>
    <row r="752" spans="1:1" x14ac:dyDescent="0.2">
      <c r="A752" s="154" t="str">
        <f t="shared" si="13"/>
        <v/>
      </c>
    </row>
    <row r="753" spans="1:1" x14ac:dyDescent="0.2">
      <c r="A753" s="154" t="str">
        <f t="shared" si="13"/>
        <v/>
      </c>
    </row>
    <row r="754" spans="1:1" x14ac:dyDescent="0.2">
      <c r="A754" s="154" t="str">
        <f t="shared" si="13"/>
        <v/>
      </c>
    </row>
    <row r="755" spans="1:1" x14ac:dyDescent="0.2">
      <c r="A755" s="154" t="str">
        <f t="shared" si="13"/>
        <v/>
      </c>
    </row>
    <row r="756" spans="1:1" x14ac:dyDescent="0.2">
      <c r="A756" s="154" t="str">
        <f t="shared" si="13"/>
        <v/>
      </c>
    </row>
    <row r="757" spans="1:1" x14ac:dyDescent="0.2">
      <c r="A757" s="154" t="str">
        <f t="shared" si="13"/>
        <v/>
      </c>
    </row>
    <row r="758" spans="1:1" x14ac:dyDescent="0.2">
      <c r="A758" s="154" t="str">
        <f t="shared" si="13"/>
        <v/>
      </c>
    </row>
    <row r="759" spans="1:1" x14ac:dyDescent="0.2">
      <c r="A759" s="154" t="str">
        <f t="shared" si="13"/>
        <v/>
      </c>
    </row>
    <row r="760" spans="1:1" x14ac:dyDescent="0.2">
      <c r="A760" s="154" t="str">
        <f t="shared" si="13"/>
        <v/>
      </c>
    </row>
    <row r="761" spans="1:1" x14ac:dyDescent="0.2">
      <c r="A761" s="154" t="str">
        <f t="shared" si="13"/>
        <v/>
      </c>
    </row>
    <row r="762" spans="1:1" x14ac:dyDescent="0.2">
      <c r="A762" s="154" t="str">
        <f t="shared" si="13"/>
        <v/>
      </c>
    </row>
    <row r="763" spans="1:1" x14ac:dyDescent="0.2">
      <c r="A763" s="154" t="str">
        <f t="shared" si="13"/>
        <v/>
      </c>
    </row>
    <row r="764" spans="1:1" x14ac:dyDescent="0.2">
      <c r="A764" s="154" t="str">
        <f t="shared" si="13"/>
        <v/>
      </c>
    </row>
    <row r="765" spans="1:1" x14ac:dyDescent="0.2">
      <c r="A765" s="154" t="str">
        <f t="shared" si="13"/>
        <v/>
      </c>
    </row>
    <row r="766" spans="1:1" x14ac:dyDescent="0.2">
      <c r="A766" s="154" t="str">
        <f t="shared" si="13"/>
        <v/>
      </c>
    </row>
    <row r="767" spans="1:1" x14ac:dyDescent="0.2">
      <c r="A767" s="154" t="str">
        <f t="shared" si="13"/>
        <v/>
      </c>
    </row>
    <row r="768" spans="1:1" x14ac:dyDescent="0.2">
      <c r="A768" s="154" t="str">
        <f t="shared" si="13"/>
        <v/>
      </c>
    </row>
    <row r="769" spans="1:1" x14ac:dyDescent="0.2">
      <c r="A769" s="154" t="str">
        <f t="shared" si="13"/>
        <v/>
      </c>
    </row>
    <row r="770" spans="1:1" x14ac:dyDescent="0.2">
      <c r="A770" s="154" t="str">
        <f t="shared" si="13"/>
        <v/>
      </c>
    </row>
    <row r="771" spans="1:1" x14ac:dyDescent="0.2">
      <c r="A771" s="154" t="str">
        <f t="shared" si="13"/>
        <v/>
      </c>
    </row>
    <row r="772" spans="1:1" x14ac:dyDescent="0.2">
      <c r="A772" s="154" t="str">
        <f t="shared" si="13"/>
        <v/>
      </c>
    </row>
    <row r="773" spans="1:1" x14ac:dyDescent="0.2">
      <c r="A773" s="154" t="str">
        <f t="shared" si="13"/>
        <v/>
      </c>
    </row>
    <row r="774" spans="1:1" x14ac:dyDescent="0.2">
      <c r="A774" s="154" t="str">
        <f t="shared" si="13"/>
        <v/>
      </c>
    </row>
    <row r="775" spans="1:1" x14ac:dyDescent="0.2">
      <c r="A775" s="154" t="str">
        <f t="shared" si="13"/>
        <v/>
      </c>
    </row>
    <row r="776" spans="1:1" x14ac:dyDescent="0.2">
      <c r="A776" s="154" t="str">
        <f t="shared" si="13"/>
        <v/>
      </c>
    </row>
    <row r="777" spans="1:1" x14ac:dyDescent="0.2">
      <c r="A777" s="154" t="str">
        <f t="shared" si="13"/>
        <v/>
      </c>
    </row>
    <row r="778" spans="1:1" x14ac:dyDescent="0.2">
      <c r="A778" s="154" t="str">
        <f t="shared" si="13"/>
        <v/>
      </c>
    </row>
    <row r="779" spans="1:1" x14ac:dyDescent="0.2">
      <c r="A779" s="154" t="str">
        <f t="shared" si="13"/>
        <v/>
      </c>
    </row>
    <row r="780" spans="1:1" x14ac:dyDescent="0.2">
      <c r="A780" s="154" t="str">
        <f t="shared" si="13"/>
        <v/>
      </c>
    </row>
    <row r="781" spans="1:1" x14ac:dyDescent="0.2">
      <c r="A781" s="154" t="str">
        <f t="shared" si="13"/>
        <v/>
      </c>
    </row>
    <row r="782" spans="1:1" x14ac:dyDescent="0.2">
      <c r="A782" s="154" t="str">
        <f t="shared" si="13"/>
        <v/>
      </c>
    </row>
    <row r="783" spans="1:1" x14ac:dyDescent="0.2">
      <c r="A783" s="154" t="str">
        <f t="shared" si="13"/>
        <v/>
      </c>
    </row>
    <row r="784" spans="1:1" x14ac:dyDescent="0.2">
      <c r="A784" s="154" t="str">
        <f t="shared" ref="A784:A847" si="14">IFERROR(VALUE(LEFT(B784,4)),"")</f>
        <v/>
      </c>
    </row>
    <row r="785" spans="1:1" x14ac:dyDescent="0.2">
      <c r="A785" s="154" t="str">
        <f t="shared" si="14"/>
        <v/>
      </c>
    </row>
    <row r="786" spans="1:1" x14ac:dyDescent="0.2">
      <c r="A786" s="154" t="str">
        <f t="shared" si="14"/>
        <v/>
      </c>
    </row>
    <row r="787" spans="1:1" x14ac:dyDescent="0.2">
      <c r="A787" s="154" t="str">
        <f t="shared" si="14"/>
        <v/>
      </c>
    </row>
    <row r="788" spans="1:1" x14ac:dyDescent="0.2">
      <c r="A788" s="154" t="str">
        <f t="shared" si="14"/>
        <v/>
      </c>
    </row>
    <row r="789" spans="1:1" x14ac:dyDescent="0.2">
      <c r="A789" s="154" t="str">
        <f t="shared" si="14"/>
        <v/>
      </c>
    </row>
    <row r="790" spans="1:1" x14ac:dyDescent="0.2">
      <c r="A790" s="154" t="str">
        <f t="shared" si="14"/>
        <v/>
      </c>
    </row>
    <row r="791" spans="1:1" x14ac:dyDescent="0.2">
      <c r="A791" s="154" t="str">
        <f t="shared" si="14"/>
        <v/>
      </c>
    </row>
    <row r="792" spans="1:1" x14ac:dyDescent="0.2">
      <c r="A792" s="154" t="str">
        <f t="shared" si="14"/>
        <v/>
      </c>
    </row>
    <row r="793" spans="1:1" x14ac:dyDescent="0.2">
      <c r="A793" s="154" t="str">
        <f t="shared" si="14"/>
        <v/>
      </c>
    </row>
    <row r="794" spans="1:1" x14ac:dyDescent="0.2">
      <c r="A794" s="154" t="str">
        <f t="shared" si="14"/>
        <v/>
      </c>
    </row>
    <row r="795" spans="1:1" x14ac:dyDescent="0.2">
      <c r="A795" s="154" t="str">
        <f t="shared" si="14"/>
        <v/>
      </c>
    </row>
    <row r="796" spans="1:1" x14ac:dyDescent="0.2">
      <c r="A796" s="154" t="str">
        <f t="shared" si="14"/>
        <v/>
      </c>
    </row>
    <row r="797" spans="1:1" x14ac:dyDescent="0.2">
      <c r="A797" s="154" t="str">
        <f t="shared" si="14"/>
        <v/>
      </c>
    </row>
    <row r="798" spans="1:1" x14ac:dyDescent="0.2">
      <c r="A798" s="154" t="str">
        <f t="shared" si="14"/>
        <v/>
      </c>
    </row>
    <row r="799" spans="1:1" x14ac:dyDescent="0.2">
      <c r="A799" s="154" t="str">
        <f t="shared" si="14"/>
        <v/>
      </c>
    </row>
    <row r="800" spans="1:1" x14ac:dyDescent="0.2">
      <c r="A800" s="154" t="str">
        <f t="shared" si="14"/>
        <v/>
      </c>
    </row>
    <row r="801" spans="1:1" x14ac:dyDescent="0.2">
      <c r="A801" s="154" t="str">
        <f t="shared" si="14"/>
        <v/>
      </c>
    </row>
    <row r="802" spans="1:1" x14ac:dyDescent="0.2">
      <c r="A802" s="154" t="str">
        <f t="shared" si="14"/>
        <v/>
      </c>
    </row>
    <row r="803" spans="1:1" x14ac:dyDescent="0.2">
      <c r="A803" s="154" t="str">
        <f t="shared" si="14"/>
        <v/>
      </c>
    </row>
    <row r="804" spans="1:1" x14ac:dyDescent="0.2">
      <c r="A804" s="154" t="str">
        <f t="shared" si="14"/>
        <v/>
      </c>
    </row>
    <row r="805" spans="1:1" x14ac:dyDescent="0.2">
      <c r="A805" s="154" t="str">
        <f t="shared" si="14"/>
        <v/>
      </c>
    </row>
    <row r="806" spans="1:1" x14ac:dyDescent="0.2">
      <c r="A806" s="154" t="str">
        <f t="shared" si="14"/>
        <v/>
      </c>
    </row>
    <row r="807" spans="1:1" x14ac:dyDescent="0.2">
      <c r="A807" s="154" t="str">
        <f t="shared" si="14"/>
        <v/>
      </c>
    </row>
    <row r="808" spans="1:1" x14ac:dyDescent="0.2">
      <c r="A808" s="154" t="str">
        <f t="shared" si="14"/>
        <v/>
      </c>
    </row>
    <row r="809" spans="1:1" x14ac:dyDescent="0.2">
      <c r="A809" s="154" t="str">
        <f t="shared" si="14"/>
        <v/>
      </c>
    </row>
    <row r="810" spans="1:1" x14ac:dyDescent="0.2">
      <c r="A810" s="154" t="str">
        <f t="shared" si="14"/>
        <v/>
      </c>
    </row>
    <row r="811" spans="1:1" x14ac:dyDescent="0.2">
      <c r="A811" s="154" t="str">
        <f t="shared" si="14"/>
        <v/>
      </c>
    </row>
    <row r="812" spans="1:1" x14ac:dyDescent="0.2">
      <c r="A812" s="154" t="str">
        <f t="shared" si="14"/>
        <v/>
      </c>
    </row>
    <row r="813" spans="1:1" x14ac:dyDescent="0.2">
      <c r="A813" s="154" t="str">
        <f t="shared" si="14"/>
        <v/>
      </c>
    </row>
    <row r="814" spans="1:1" x14ac:dyDescent="0.2">
      <c r="A814" s="154" t="str">
        <f t="shared" si="14"/>
        <v/>
      </c>
    </row>
    <row r="815" spans="1:1" x14ac:dyDescent="0.2">
      <c r="A815" s="154" t="str">
        <f t="shared" si="14"/>
        <v/>
      </c>
    </row>
    <row r="816" spans="1:1" x14ac:dyDescent="0.2">
      <c r="A816" s="154" t="str">
        <f t="shared" si="14"/>
        <v/>
      </c>
    </row>
    <row r="817" spans="1:1" x14ac:dyDescent="0.2">
      <c r="A817" s="154" t="str">
        <f t="shared" si="14"/>
        <v/>
      </c>
    </row>
    <row r="818" spans="1:1" x14ac:dyDescent="0.2">
      <c r="A818" s="154" t="str">
        <f t="shared" si="14"/>
        <v/>
      </c>
    </row>
    <row r="819" spans="1:1" x14ac:dyDescent="0.2">
      <c r="A819" s="154" t="str">
        <f t="shared" si="14"/>
        <v/>
      </c>
    </row>
    <row r="820" spans="1:1" x14ac:dyDescent="0.2">
      <c r="A820" s="154" t="str">
        <f t="shared" si="14"/>
        <v/>
      </c>
    </row>
    <row r="821" spans="1:1" x14ac:dyDescent="0.2">
      <c r="A821" s="154" t="str">
        <f t="shared" si="14"/>
        <v/>
      </c>
    </row>
    <row r="822" spans="1:1" x14ac:dyDescent="0.2">
      <c r="A822" s="154" t="str">
        <f t="shared" si="14"/>
        <v/>
      </c>
    </row>
    <row r="823" spans="1:1" x14ac:dyDescent="0.2">
      <c r="A823" s="154" t="str">
        <f t="shared" si="14"/>
        <v/>
      </c>
    </row>
    <row r="824" spans="1:1" x14ac:dyDescent="0.2">
      <c r="A824" s="154" t="str">
        <f t="shared" si="14"/>
        <v/>
      </c>
    </row>
    <row r="825" spans="1:1" x14ac:dyDescent="0.2">
      <c r="A825" s="154" t="str">
        <f t="shared" si="14"/>
        <v/>
      </c>
    </row>
    <row r="826" spans="1:1" x14ac:dyDescent="0.2">
      <c r="A826" s="154" t="str">
        <f t="shared" si="14"/>
        <v/>
      </c>
    </row>
    <row r="827" spans="1:1" x14ac:dyDescent="0.2">
      <c r="A827" s="154" t="str">
        <f t="shared" si="14"/>
        <v/>
      </c>
    </row>
    <row r="828" spans="1:1" x14ac:dyDescent="0.2">
      <c r="A828" s="154" t="str">
        <f t="shared" si="14"/>
        <v/>
      </c>
    </row>
    <row r="829" spans="1:1" x14ac:dyDescent="0.2">
      <c r="A829" s="154" t="str">
        <f t="shared" si="14"/>
        <v/>
      </c>
    </row>
    <row r="830" spans="1:1" x14ac:dyDescent="0.2">
      <c r="A830" s="154" t="str">
        <f t="shared" si="14"/>
        <v/>
      </c>
    </row>
    <row r="831" spans="1:1" x14ac:dyDescent="0.2">
      <c r="A831" s="154" t="str">
        <f t="shared" si="14"/>
        <v/>
      </c>
    </row>
    <row r="832" spans="1:1" x14ac:dyDescent="0.2">
      <c r="A832" s="154" t="str">
        <f t="shared" si="14"/>
        <v/>
      </c>
    </row>
    <row r="833" spans="1:1" x14ac:dyDescent="0.2">
      <c r="A833" s="154" t="str">
        <f t="shared" si="14"/>
        <v/>
      </c>
    </row>
    <row r="834" spans="1:1" x14ac:dyDescent="0.2">
      <c r="A834" s="154" t="str">
        <f t="shared" si="14"/>
        <v/>
      </c>
    </row>
    <row r="835" spans="1:1" x14ac:dyDescent="0.2">
      <c r="A835" s="154" t="str">
        <f t="shared" si="14"/>
        <v/>
      </c>
    </row>
    <row r="836" spans="1:1" x14ac:dyDescent="0.2">
      <c r="A836" s="154" t="str">
        <f t="shared" si="14"/>
        <v/>
      </c>
    </row>
    <row r="837" spans="1:1" x14ac:dyDescent="0.2">
      <c r="A837" s="154" t="str">
        <f t="shared" si="14"/>
        <v/>
      </c>
    </row>
    <row r="838" spans="1:1" x14ac:dyDescent="0.2">
      <c r="A838" s="154" t="str">
        <f t="shared" si="14"/>
        <v/>
      </c>
    </row>
    <row r="839" spans="1:1" x14ac:dyDescent="0.2">
      <c r="A839" s="154" t="str">
        <f t="shared" si="14"/>
        <v/>
      </c>
    </row>
    <row r="840" spans="1:1" x14ac:dyDescent="0.2">
      <c r="A840" s="154" t="str">
        <f t="shared" si="14"/>
        <v/>
      </c>
    </row>
    <row r="841" spans="1:1" x14ac:dyDescent="0.2">
      <c r="A841" s="154" t="str">
        <f t="shared" si="14"/>
        <v/>
      </c>
    </row>
    <row r="842" spans="1:1" x14ac:dyDescent="0.2">
      <c r="A842" s="154" t="str">
        <f t="shared" si="14"/>
        <v/>
      </c>
    </row>
    <row r="843" spans="1:1" x14ac:dyDescent="0.2">
      <c r="A843" s="154" t="str">
        <f t="shared" si="14"/>
        <v/>
      </c>
    </row>
    <row r="844" spans="1:1" x14ac:dyDescent="0.2">
      <c r="A844" s="154" t="str">
        <f t="shared" si="14"/>
        <v/>
      </c>
    </row>
    <row r="845" spans="1:1" x14ac:dyDescent="0.2">
      <c r="A845" s="154" t="str">
        <f t="shared" si="14"/>
        <v/>
      </c>
    </row>
    <row r="846" spans="1:1" x14ac:dyDescent="0.2">
      <c r="A846" s="154" t="str">
        <f t="shared" si="14"/>
        <v/>
      </c>
    </row>
    <row r="847" spans="1:1" x14ac:dyDescent="0.2">
      <c r="A847" s="154" t="str">
        <f t="shared" si="14"/>
        <v/>
      </c>
    </row>
    <row r="848" spans="1:1" x14ac:dyDescent="0.2">
      <c r="A848" s="154" t="str">
        <f t="shared" ref="A848:A911" si="15">IFERROR(VALUE(LEFT(B848,4)),"")</f>
        <v/>
      </c>
    </row>
    <row r="849" spans="1:1" x14ac:dyDescent="0.2">
      <c r="A849" s="154" t="str">
        <f t="shared" si="15"/>
        <v/>
      </c>
    </row>
    <row r="850" spans="1:1" x14ac:dyDescent="0.2">
      <c r="A850" s="154" t="str">
        <f t="shared" si="15"/>
        <v/>
      </c>
    </row>
    <row r="851" spans="1:1" x14ac:dyDescent="0.2">
      <c r="A851" s="154" t="str">
        <f t="shared" si="15"/>
        <v/>
      </c>
    </row>
    <row r="852" spans="1:1" x14ac:dyDescent="0.2">
      <c r="A852" s="154" t="str">
        <f t="shared" si="15"/>
        <v/>
      </c>
    </row>
    <row r="853" spans="1:1" x14ac:dyDescent="0.2">
      <c r="A853" s="154" t="str">
        <f t="shared" si="15"/>
        <v/>
      </c>
    </row>
    <row r="854" spans="1:1" x14ac:dyDescent="0.2">
      <c r="A854" s="154" t="str">
        <f t="shared" si="15"/>
        <v/>
      </c>
    </row>
    <row r="855" spans="1:1" x14ac:dyDescent="0.2">
      <c r="A855" s="154" t="str">
        <f t="shared" si="15"/>
        <v/>
      </c>
    </row>
    <row r="856" spans="1:1" x14ac:dyDescent="0.2">
      <c r="A856" s="154" t="str">
        <f t="shared" si="15"/>
        <v/>
      </c>
    </row>
    <row r="857" spans="1:1" x14ac:dyDescent="0.2">
      <c r="A857" s="154" t="str">
        <f t="shared" si="15"/>
        <v/>
      </c>
    </row>
    <row r="858" spans="1:1" x14ac:dyDescent="0.2">
      <c r="A858" s="154" t="str">
        <f t="shared" si="15"/>
        <v/>
      </c>
    </row>
    <row r="859" spans="1:1" x14ac:dyDescent="0.2">
      <c r="A859" s="154" t="str">
        <f t="shared" si="15"/>
        <v/>
      </c>
    </row>
    <row r="860" spans="1:1" x14ac:dyDescent="0.2">
      <c r="A860" s="154" t="str">
        <f t="shared" si="15"/>
        <v/>
      </c>
    </row>
    <row r="861" spans="1:1" x14ac:dyDescent="0.2">
      <c r="A861" s="154" t="str">
        <f t="shared" si="15"/>
        <v/>
      </c>
    </row>
    <row r="862" spans="1:1" x14ac:dyDescent="0.2">
      <c r="A862" s="154" t="str">
        <f t="shared" si="15"/>
        <v/>
      </c>
    </row>
    <row r="863" spans="1:1" x14ac:dyDescent="0.2">
      <c r="A863" s="154" t="str">
        <f t="shared" si="15"/>
        <v/>
      </c>
    </row>
    <row r="864" spans="1:1" x14ac:dyDescent="0.2">
      <c r="A864" s="154" t="str">
        <f t="shared" si="15"/>
        <v/>
      </c>
    </row>
    <row r="865" spans="1:1" x14ac:dyDescent="0.2">
      <c r="A865" s="154" t="str">
        <f t="shared" si="15"/>
        <v/>
      </c>
    </row>
    <row r="866" spans="1:1" x14ac:dyDescent="0.2">
      <c r="A866" s="154" t="str">
        <f t="shared" si="15"/>
        <v/>
      </c>
    </row>
    <row r="867" spans="1:1" x14ac:dyDescent="0.2">
      <c r="A867" s="154" t="str">
        <f t="shared" si="15"/>
        <v/>
      </c>
    </row>
    <row r="868" spans="1:1" x14ac:dyDescent="0.2">
      <c r="A868" s="154" t="str">
        <f t="shared" si="15"/>
        <v/>
      </c>
    </row>
    <row r="869" spans="1:1" x14ac:dyDescent="0.2">
      <c r="A869" s="154" t="str">
        <f t="shared" si="15"/>
        <v/>
      </c>
    </row>
    <row r="870" spans="1:1" x14ac:dyDescent="0.2">
      <c r="A870" s="154" t="str">
        <f t="shared" si="15"/>
        <v/>
      </c>
    </row>
    <row r="871" spans="1:1" x14ac:dyDescent="0.2">
      <c r="A871" s="154" t="str">
        <f t="shared" si="15"/>
        <v/>
      </c>
    </row>
    <row r="872" spans="1:1" x14ac:dyDescent="0.2">
      <c r="A872" s="154" t="str">
        <f t="shared" si="15"/>
        <v/>
      </c>
    </row>
    <row r="873" spans="1:1" x14ac:dyDescent="0.2">
      <c r="A873" s="154" t="str">
        <f t="shared" si="15"/>
        <v/>
      </c>
    </row>
    <row r="874" spans="1:1" x14ac:dyDescent="0.2">
      <c r="A874" s="154" t="str">
        <f t="shared" si="15"/>
        <v/>
      </c>
    </row>
    <row r="875" spans="1:1" x14ac:dyDescent="0.2">
      <c r="A875" s="154" t="str">
        <f t="shared" si="15"/>
        <v/>
      </c>
    </row>
    <row r="876" spans="1:1" x14ac:dyDescent="0.2">
      <c r="A876" s="154" t="str">
        <f t="shared" si="15"/>
        <v/>
      </c>
    </row>
    <row r="877" spans="1:1" x14ac:dyDescent="0.2">
      <c r="A877" s="154" t="str">
        <f t="shared" si="15"/>
        <v/>
      </c>
    </row>
    <row r="878" spans="1:1" x14ac:dyDescent="0.2">
      <c r="A878" s="154" t="str">
        <f t="shared" si="15"/>
        <v/>
      </c>
    </row>
    <row r="879" spans="1:1" x14ac:dyDescent="0.2">
      <c r="A879" s="154" t="str">
        <f t="shared" si="15"/>
        <v/>
      </c>
    </row>
    <row r="880" spans="1:1" x14ac:dyDescent="0.2">
      <c r="A880" s="154" t="str">
        <f t="shared" si="15"/>
        <v/>
      </c>
    </row>
    <row r="881" spans="1:1" x14ac:dyDescent="0.2">
      <c r="A881" s="154" t="str">
        <f t="shared" si="15"/>
        <v/>
      </c>
    </row>
    <row r="882" spans="1:1" x14ac:dyDescent="0.2">
      <c r="A882" s="154" t="str">
        <f t="shared" si="15"/>
        <v/>
      </c>
    </row>
    <row r="883" spans="1:1" x14ac:dyDescent="0.2">
      <c r="A883" s="154" t="str">
        <f t="shared" si="15"/>
        <v/>
      </c>
    </row>
    <row r="884" spans="1:1" x14ac:dyDescent="0.2">
      <c r="A884" s="154" t="str">
        <f t="shared" si="15"/>
        <v/>
      </c>
    </row>
    <row r="885" spans="1:1" x14ac:dyDescent="0.2">
      <c r="A885" s="154" t="str">
        <f t="shared" si="15"/>
        <v/>
      </c>
    </row>
    <row r="886" spans="1:1" x14ac:dyDescent="0.2">
      <c r="A886" s="154" t="str">
        <f t="shared" si="15"/>
        <v/>
      </c>
    </row>
    <row r="887" spans="1:1" x14ac:dyDescent="0.2">
      <c r="A887" s="154" t="str">
        <f t="shared" si="15"/>
        <v/>
      </c>
    </row>
    <row r="888" spans="1:1" x14ac:dyDescent="0.2">
      <c r="A888" s="154" t="str">
        <f t="shared" si="15"/>
        <v/>
      </c>
    </row>
    <row r="889" spans="1:1" x14ac:dyDescent="0.2">
      <c r="A889" s="154" t="str">
        <f t="shared" si="15"/>
        <v/>
      </c>
    </row>
    <row r="890" spans="1:1" x14ac:dyDescent="0.2">
      <c r="A890" s="154" t="str">
        <f t="shared" si="15"/>
        <v/>
      </c>
    </row>
    <row r="891" spans="1:1" x14ac:dyDescent="0.2">
      <c r="A891" s="154" t="str">
        <f t="shared" si="15"/>
        <v/>
      </c>
    </row>
    <row r="892" spans="1:1" x14ac:dyDescent="0.2">
      <c r="A892" s="154" t="str">
        <f t="shared" si="15"/>
        <v/>
      </c>
    </row>
    <row r="893" spans="1:1" x14ac:dyDescent="0.2">
      <c r="A893" s="154" t="str">
        <f t="shared" si="15"/>
        <v/>
      </c>
    </row>
    <row r="894" spans="1:1" x14ac:dyDescent="0.2">
      <c r="A894" s="154" t="str">
        <f t="shared" si="15"/>
        <v/>
      </c>
    </row>
    <row r="895" spans="1:1" x14ac:dyDescent="0.2">
      <c r="A895" s="154" t="str">
        <f t="shared" si="15"/>
        <v/>
      </c>
    </row>
    <row r="896" spans="1:1" x14ac:dyDescent="0.2">
      <c r="A896" s="154" t="str">
        <f t="shared" si="15"/>
        <v/>
      </c>
    </row>
    <row r="897" spans="1:1" x14ac:dyDescent="0.2">
      <c r="A897" s="154" t="str">
        <f t="shared" si="15"/>
        <v/>
      </c>
    </row>
    <row r="898" spans="1:1" x14ac:dyDescent="0.2">
      <c r="A898" s="154" t="str">
        <f t="shared" si="15"/>
        <v/>
      </c>
    </row>
    <row r="899" spans="1:1" x14ac:dyDescent="0.2">
      <c r="A899" s="154" t="str">
        <f t="shared" si="15"/>
        <v/>
      </c>
    </row>
    <row r="900" spans="1:1" x14ac:dyDescent="0.2">
      <c r="A900" s="154" t="str">
        <f t="shared" si="15"/>
        <v/>
      </c>
    </row>
    <row r="901" spans="1:1" x14ac:dyDescent="0.2">
      <c r="A901" s="154" t="str">
        <f t="shared" si="15"/>
        <v/>
      </c>
    </row>
    <row r="902" spans="1:1" x14ac:dyDescent="0.2">
      <c r="A902" s="154" t="str">
        <f t="shared" si="15"/>
        <v/>
      </c>
    </row>
    <row r="903" spans="1:1" x14ac:dyDescent="0.2">
      <c r="A903" s="154" t="str">
        <f t="shared" si="15"/>
        <v/>
      </c>
    </row>
    <row r="904" spans="1:1" x14ac:dyDescent="0.2">
      <c r="A904" s="154" t="str">
        <f t="shared" si="15"/>
        <v/>
      </c>
    </row>
    <row r="905" spans="1:1" x14ac:dyDescent="0.2">
      <c r="A905" s="154" t="str">
        <f t="shared" si="15"/>
        <v/>
      </c>
    </row>
    <row r="906" spans="1:1" x14ac:dyDescent="0.2">
      <c r="A906" s="154" t="str">
        <f t="shared" si="15"/>
        <v/>
      </c>
    </row>
    <row r="907" spans="1:1" x14ac:dyDescent="0.2">
      <c r="A907" s="154" t="str">
        <f t="shared" si="15"/>
        <v/>
      </c>
    </row>
    <row r="908" spans="1:1" x14ac:dyDescent="0.2">
      <c r="A908" s="154" t="str">
        <f t="shared" si="15"/>
        <v/>
      </c>
    </row>
    <row r="909" spans="1:1" x14ac:dyDescent="0.2">
      <c r="A909" s="154" t="str">
        <f t="shared" si="15"/>
        <v/>
      </c>
    </row>
    <row r="910" spans="1:1" x14ac:dyDescent="0.2">
      <c r="A910" s="154" t="str">
        <f t="shared" si="15"/>
        <v/>
      </c>
    </row>
    <row r="911" spans="1:1" x14ac:dyDescent="0.2">
      <c r="A911" s="154" t="str">
        <f t="shared" si="15"/>
        <v/>
      </c>
    </row>
    <row r="912" spans="1:1" x14ac:dyDescent="0.2">
      <c r="A912" s="154" t="str">
        <f t="shared" ref="A912:A975" si="16">IFERROR(VALUE(LEFT(B912,4)),"")</f>
        <v/>
      </c>
    </row>
    <row r="913" spans="1:1" x14ac:dyDescent="0.2">
      <c r="A913" s="154" t="str">
        <f t="shared" si="16"/>
        <v/>
      </c>
    </row>
    <row r="914" spans="1:1" x14ac:dyDescent="0.2">
      <c r="A914" s="154" t="str">
        <f t="shared" si="16"/>
        <v/>
      </c>
    </row>
    <row r="915" spans="1:1" x14ac:dyDescent="0.2">
      <c r="A915" s="154" t="str">
        <f t="shared" si="16"/>
        <v/>
      </c>
    </row>
    <row r="916" spans="1:1" x14ac:dyDescent="0.2">
      <c r="A916" s="154" t="str">
        <f t="shared" si="16"/>
        <v/>
      </c>
    </row>
    <row r="917" spans="1:1" x14ac:dyDescent="0.2">
      <c r="A917" s="154" t="str">
        <f t="shared" si="16"/>
        <v/>
      </c>
    </row>
    <row r="918" spans="1:1" x14ac:dyDescent="0.2">
      <c r="A918" s="154" t="str">
        <f t="shared" si="16"/>
        <v/>
      </c>
    </row>
    <row r="919" spans="1:1" x14ac:dyDescent="0.2">
      <c r="A919" s="154" t="str">
        <f t="shared" si="16"/>
        <v/>
      </c>
    </row>
    <row r="920" spans="1:1" x14ac:dyDescent="0.2">
      <c r="A920" s="154" t="str">
        <f t="shared" si="16"/>
        <v/>
      </c>
    </row>
    <row r="921" spans="1:1" x14ac:dyDescent="0.2">
      <c r="A921" s="154" t="str">
        <f t="shared" si="16"/>
        <v/>
      </c>
    </row>
    <row r="922" spans="1:1" x14ac:dyDescent="0.2">
      <c r="A922" s="154" t="str">
        <f t="shared" si="16"/>
        <v/>
      </c>
    </row>
    <row r="923" spans="1:1" x14ac:dyDescent="0.2">
      <c r="A923" s="154" t="str">
        <f t="shared" si="16"/>
        <v/>
      </c>
    </row>
    <row r="924" spans="1:1" x14ac:dyDescent="0.2">
      <c r="A924" s="154" t="str">
        <f t="shared" si="16"/>
        <v/>
      </c>
    </row>
    <row r="925" spans="1:1" x14ac:dyDescent="0.2">
      <c r="A925" s="154" t="str">
        <f t="shared" si="16"/>
        <v/>
      </c>
    </row>
    <row r="926" spans="1:1" x14ac:dyDescent="0.2">
      <c r="A926" s="154" t="str">
        <f t="shared" si="16"/>
        <v/>
      </c>
    </row>
    <row r="927" spans="1:1" x14ac:dyDescent="0.2">
      <c r="A927" s="154" t="str">
        <f t="shared" si="16"/>
        <v/>
      </c>
    </row>
    <row r="928" spans="1:1" x14ac:dyDescent="0.2">
      <c r="A928" s="154" t="str">
        <f t="shared" si="16"/>
        <v/>
      </c>
    </row>
    <row r="929" spans="1:1" x14ac:dyDescent="0.2">
      <c r="A929" s="154" t="str">
        <f t="shared" si="16"/>
        <v/>
      </c>
    </row>
    <row r="930" spans="1:1" x14ac:dyDescent="0.2">
      <c r="A930" s="154" t="str">
        <f t="shared" si="16"/>
        <v/>
      </c>
    </row>
    <row r="931" spans="1:1" x14ac:dyDescent="0.2">
      <c r="A931" s="154" t="str">
        <f t="shared" si="16"/>
        <v/>
      </c>
    </row>
    <row r="932" spans="1:1" x14ac:dyDescent="0.2">
      <c r="A932" s="154" t="str">
        <f t="shared" si="16"/>
        <v/>
      </c>
    </row>
    <row r="933" spans="1:1" x14ac:dyDescent="0.2">
      <c r="A933" s="154" t="str">
        <f t="shared" si="16"/>
        <v/>
      </c>
    </row>
    <row r="934" spans="1:1" x14ac:dyDescent="0.2">
      <c r="A934" s="154" t="str">
        <f t="shared" si="16"/>
        <v/>
      </c>
    </row>
    <row r="935" spans="1:1" x14ac:dyDescent="0.2">
      <c r="A935" s="154" t="str">
        <f t="shared" si="16"/>
        <v/>
      </c>
    </row>
    <row r="936" spans="1:1" x14ac:dyDescent="0.2">
      <c r="A936" s="154" t="str">
        <f t="shared" si="16"/>
        <v/>
      </c>
    </row>
    <row r="937" spans="1:1" x14ac:dyDescent="0.2">
      <c r="A937" s="154" t="str">
        <f t="shared" si="16"/>
        <v/>
      </c>
    </row>
    <row r="938" spans="1:1" x14ac:dyDescent="0.2">
      <c r="A938" s="154" t="str">
        <f t="shared" si="16"/>
        <v/>
      </c>
    </row>
    <row r="939" spans="1:1" x14ac:dyDescent="0.2">
      <c r="A939" s="154" t="str">
        <f t="shared" si="16"/>
        <v/>
      </c>
    </row>
    <row r="940" spans="1:1" x14ac:dyDescent="0.2">
      <c r="A940" s="154" t="str">
        <f t="shared" si="16"/>
        <v/>
      </c>
    </row>
    <row r="941" spans="1:1" x14ac:dyDescent="0.2">
      <c r="A941" s="154" t="str">
        <f t="shared" si="16"/>
        <v/>
      </c>
    </row>
    <row r="942" spans="1:1" x14ac:dyDescent="0.2">
      <c r="A942" s="154" t="str">
        <f t="shared" si="16"/>
        <v/>
      </c>
    </row>
    <row r="943" spans="1:1" x14ac:dyDescent="0.2">
      <c r="A943" s="154" t="str">
        <f t="shared" si="16"/>
        <v/>
      </c>
    </row>
    <row r="944" spans="1:1" x14ac:dyDescent="0.2">
      <c r="A944" s="154" t="str">
        <f t="shared" si="16"/>
        <v/>
      </c>
    </row>
    <row r="945" spans="1:1" x14ac:dyDescent="0.2">
      <c r="A945" s="154" t="str">
        <f t="shared" si="16"/>
        <v/>
      </c>
    </row>
    <row r="946" spans="1:1" x14ac:dyDescent="0.2">
      <c r="A946" s="154" t="str">
        <f t="shared" si="16"/>
        <v/>
      </c>
    </row>
    <row r="947" spans="1:1" x14ac:dyDescent="0.2">
      <c r="A947" s="154" t="str">
        <f t="shared" si="16"/>
        <v/>
      </c>
    </row>
    <row r="948" spans="1:1" x14ac:dyDescent="0.2">
      <c r="A948" s="154" t="str">
        <f t="shared" si="16"/>
        <v/>
      </c>
    </row>
    <row r="949" spans="1:1" x14ac:dyDescent="0.2">
      <c r="A949" s="154" t="str">
        <f t="shared" si="16"/>
        <v/>
      </c>
    </row>
    <row r="950" spans="1:1" x14ac:dyDescent="0.2">
      <c r="A950" s="154" t="str">
        <f t="shared" si="16"/>
        <v/>
      </c>
    </row>
    <row r="951" spans="1:1" x14ac:dyDescent="0.2">
      <c r="A951" s="154" t="str">
        <f t="shared" si="16"/>
        <v/>
      </c>
    </row>
    <row r="952" spans="1:1" x14ac:dyDescent="0.2">
      <c r="A952" s="154" t="str">
        <f t="shared" si="16"/>
        <v/>
      </c>
    </row>
    <row r="953" spans="1:1" x14ac:dyDescent="0.2">
      <c r="A953" s="154" t="str">
        <f t="shared" si="16"/>
        <v/>
      </c>
    </row>
    <row r="954" spans="1:1" x14ac:dyDescent="0.2">
      <c r="A954" s="154" t="str">
        <f t="shared" si="16"/>
        <v/>
      </c>
    </row>
    <row r="955" spans="1:1" x14ac:dyDescent="0.2">
      <c r="A955" s="154" t="str">
        <f t="shared" si="16"/>
        <v/>
      </c>
    </row>
    <row r="956" spans="1:1" x14ac:dyDescent="0.2">
      <c r="A956" s="154" t="str">
        <f t="shared" si="16"/>
        <v/>
      </c>
    </row>
    <row r="957" spans="1:1" x14ac:dyDescent="0.2">
      <c r="A957" s="154" t="str">
        <f t="shared" si="16"/>
        <v/>
      </c>
    </row>
    <row r="958" spans="1:1" x14ac:dyDescent="0.2">
      <c r="A958" s="154" t="str">
        <f t="shared" si="16"/>
        <v/>
      </c>
    </row>
    <row r="959" spans="1:1" x14ac:dyDescent="0.2">
      <c r="A959" s="154" t="str">
        <f t="shared" si="16"/>
        <v/>
      </c>
    </row>
    <row r="960" spans="1:1" x14ac:dyDescent="0.2">
      <c r="A960" s="154" t="str">
        <f t="shared" si="16"/>
        <v/>
      </c>
    </row>
    <row r="961" spans="1:1" x14ac:dyDescent="0.2">
      <c r="A961" s="154" t="str">
        <f t="shared" si="16"/>
        <v/>
      </c>
    </row>
    <row r="962" spans="1:1" x14ac:dyDescent="0.2">
      <c r="A962" s="154" t="str">
        <f t="shared" si="16"/>
        <v/>
      </c>
    </row>
    <row r="963" spans="1:1" x14ac:dyDescent="0.2">
      <c r="A963" s="154" t="str">
        <f t="shared" si="16"/>
        <v/>
      </c>
    </row>
    <row r="964" spans="1:1" x14ac:dyDescent="0.2">
      <c r="A964" s="154" t="str">
        <f t="shared" si="16"/>
        <v/>
      </c>
    </row>
    <row r="965" spans="1:1" x14ac:dyDescent="0.2">
      <c r="A965" s="154" t="str">
        <f t="shared" si="16"/>
        <v/>
      </c>
    </row>
    <row r="966" spans="1:1" x14ac:dyDescent="0.2">
      <c r="A966" s="154" t="str">
        <f t="shared" si="16"/>
        <v/>
      </c>
    </row>
    <row r="967" spans="1:1" x14ac:dyDescent="0.2">
      <c r="A967" s="154" t="str">
        <f t="shared" si="16"/>
        <v/>
      </c>
    </row>
    <row r="968" spans="1:1" x14ac:dyDescent="0.2">
      <c r="A968" s="154" t="str">
        <f t="shared" si="16"/>
        <v/>
      </c>
    </row>
    <row r="969" spans="1:1" x14ac:dyDescent="0.2">
      <c r="A969" s="154" t="str">
        <f t="shared" si="16"/>
        <v/>
      </c>
    </row>
    <row r="970" spans="1:1" x14ac:dyDescent="0.2">
      <c r="A970" s="154" t="str">
        <f t="shared" si="16"/>
        <v/>
      </c>
    </row>
    <row r="971" spans="1:1" x14ac:dyDescent="0.2">
      <c r="A971" s="154" t="str">
        <f t="shared" si="16"/>
        <v/>
      </c>
    </row>
    <row r="972" spans="1:1" x14ac:dyDescent="0.2">
      <c r="A972" s="154" t="str">
        <f t="shared" si="16"/>
        <v/>
      </c>
    </row>
    <row r="973" spans="1:1" x14ac:dyDescent="0.2">
      <c r="A973" s="154" t="str">
        <f t="shared" si="16"/>
        <v/>
      </c>
    </row>
    <row r="974" spans="1:1" x14ac:dyDescent="0.2">
      <c r="A974" s="154" t="str">
        <f t="shared" si="16"/>
        <v/>
      </c>
    </row>
    <row r="975" spans="1:1" x14ac:dyDescent="0.2">
      <c r="A975" s="154" t="str">
        <f t="shared" si="16"/>
        <v/>
      </c>
    </row>
    <row r="976" spans="1:1" x14ac:dyDescent="0.2">
      <c r="A976" s="154" t="str">
        <f t="shared" ref="A976:A1000" si="17">IFERROR(VALUE(LEFT(B976,4)),"")</f>
        <v/>
      </c>
    </row>
    <row r="977" spans="1:1" x14ac:dyDescent="0.2">
      <c r="A977" s="154" t="str">
        <f t="shared" si="17"/>
        <v/>
      </c>
    </row>
    <row r="978" spans="1:1" x14ac:dyDescent="0.2">
      <c r="A978" s="154" t="str">
        <f t="shared" si="17"/>
        <v/>
      </c>
    </row>
    <row r="979" spans="1:1" x14ac:dyDescent="0.2">
      <c r="A979" s="154" t="str">
        <f t="shared" si="17"/>
        <v/>
      </c>
    </row>
    <row r="980" spans="1:1" x14ac:dyDescent="0.2">
      <c r="A980" s="154" t="str">
        <f t="shared" si="17"/>
        <v/>
      </c>
    </row>
    <row r="981" spans="1:1" x14ac:dyDescent="0.2">
      <c r="A981" s="154" t="str">
        <f t="shared" si="17"/>
        <v/>
      </c>
    </row>
    <row r="982" spans="1:1" x14ac:dyDescent="0.2">
      <c r="A982" s="154" t="str">
        <f t="shared" si="17"/>
        <v/>
      </c>
    </row>
    <row r="983" spans="1:1" x14ac:dyDescent="0.2">
      <c r="A983" s="154" t="str">
        <f t="shared" si="17"/>
        <v/>
      </c>
    </row>
    <row r="984" spans="1:1" x14ac:dyDescent="0.2">
      <c r="A984" s="154" t="str">
        <f t="shared" si="17"/>
        <v/>
      </c>
    </row>
    <row r="985" spans="1:1" x14ac:dyDescent="0.2">
      <c r="A985" s="154" t="str">
        <f t="shared" si="17"/>
        <v/>
      </c>
    </row>
    <row r="986" spans="1:1" x14ac:dyDescent="0.2">
      <c r="A986" s="154" t="str">
        <f t="shared" si="17"/>
        <v/>
      </c>
    </row>
    <row r="987" spans="1:1" x14ac:dyDescent="0.2">
      <c r="A987" s="154" t="str">
        <f t="shared" si="17"/>
        <v/>
      </c>
    </row>
    <row r="988" spans="1:1" x14ac:dyDescent="0.2">
      <c r="A988" s="154" t="str">
        <f t="shared" si="17"/>
        <v/>
      </c>
    </row>
    <row r="989" spans="1:1" x14ac:dyDescent="0.2">
      <c r="A989" s="154" t="str">
        <f t="shared" si="17"/>
        <v/>
      </c>
    </row>
    <row r="990" spans="1:1" x14ac:dyDescent="0.2">
      <c r="A990" s="154" t="str">
        <f t="shared" si="17"/>
        <v/>
      </c>
    </row>
    <row r="991" spans="1:1" x14ac:dyDescent="0.2">
      <c r="A991" s="154" t="str">
        <f t="shared" si="17"/>
        <v/>
      </c>
    </row>
    <row r="992" spans="1:1" x14ac:dyDescent="0.2">
      <c r="A992" s="154" t="str">
        <f t="shared" si="17"/>
        <v/>
      </c>
    </row>
    <row r="993" spans="1:1" x14ac:dyDescent="0.2">
      <c r="A993" s="154" t="str">
        <f t="shared" si="17"/>
        <v/>
      </c>
    </row>
    <row r="994" spans="1:1" x14ac:dyDescent="0.2">
      <c r="A994" s="154" t="str">
        <f t="shared" si="17"/>
        <v/>
      </c>
    </row>
    <row r="995" spans="1:1" x14ac:dyDescent="0.2">
      <c r="A995" s="154" t="str">
        <f t="shared" si="17"/>
        <v/>
      </c>
    </row>
    <row r="996" spans="1:1" x14ac:dyDescent="0.2">
      <c r="A996" s="154" t="str">
        <f t="shared" si="17"/>
        <v/>
      </c>
    </row>
    <row r="997" spans="1:1" x14ac:dyDescent="0.2">
      <c r="A997" s="154" t="str">
        <f t="shared" si="17"/>
        <v/>
      </c>
    </row>
    <row r="998" spans="1:1" x14ac:dyDescent="0.2">
      <c r="A998" s="154" t="str">
        <f t="shared" si="17"/>
        <v/>
      </c>
    </row>
    <row r="999" spans="1:1" x14ac:dyDescent="0.2">
      <c r="A999" s="154" t="str">
        <f t="shared" si="17"/>
        <v/>
      </c>
    </row>
    <row r="1000" spans="1:1" x14ac:dyDescent="0.2">
      <c r="A1000" s="154" t="str">
        <f t="shared" si="17"/>
        <v/>
      </c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7030A0"/>
    <pageSetUpPr fitToPage="1"/>
  </sheetPr>
  <dimension ref="A1:AK23"/>
  <sheetViews>
    <sheetView topLeftCell="A2" zoomScaleNormal="100" workbookViewId="0"/>
  </sheetViews>
  <sheetFormatPr defaultColWidth="8.85546875" defaultRowHeight="15" x14ac:dyDescent="0.2"/>
  <cols>
    <col min="1" max="1" width="18.28515625" style="2" customWidth="1"/>
    <col min="2" max="3" width="8.7109375" style="17" customWidth="1"/>
    <col min="4" max="4" width="8.28515625" style="17" customWidth="1"/>
    <col min="5" max="5" width="6.7109375" style="24" customWidth="1"/>
    <col min="6" max="6" width="8.42578125" style="3" bestFit="1" customWidth="1"/>
    <col min="7" max="7" width="6.7109375" style="3" customWidth="1"/>
    <col min="8" max="8" width="8.28515625" style="23" bestFit="1" customWidth="1"/>
    <col min="9" max="9" width="6.7109375" style="23" customWidth="1"/>
    <col min="10" max="10" width="8.28515625" style="23" customWidth="1"/>
    <col min="11" max="11" width="6.7109375" style="23" customWidth="1"/>
    <col min="12" max="12" width="8.28515625" style="23" customWidth="1"/>
    <col min="13" max="13" width="9.28515625" style="23" customWidth="1"/>
    <col min="14" max="14" width="8.85546875" style="3"/>
    <col min="15" max="15" width="12.42578125" style="3" customWidth="1"/>
    <col min="16" max="17" width="13" style="3" customWidth="1"/>
    <col min="18" max="18" width="14.7109375" style="3" customWidth="1"/>
    <col min="19" max="16384" width="8.85546875" style="2"/>
  </cols>
  <sheetData>
    <row r="1" spans="1:37" s="1" customFormat="1" ht="15.75" hidden="1" x14ac:dyDescent="0.25">
      <c r="A1" s="21"/>
      <c r="B1" s="21"/>
      <c r="C1" s="21"/>
      <c r="D1" s="21"/>
      <c r="E1" s="45"/>
      <c r="F1" s="21"/>
      <c r="G1" s="21"/>
      <c r="H1" s="21"/>
      <c r="I1" s="21"/>
      <c r="J1" s="21"/>
      <c r="K1" s="21"/>
      <c r="L1" s="21"/>
      <c r="M1" s="21"/>
      <c r="N1" s="8"/>
      <c r="O1" s="8"/>
      <c r="P1" s="8"/>
      <c r="Q1" s="8"/>
      <c r="R1" s="8"/>
    </row>
    <row r="2" spans="1:37" s="22" customFormat="1" ht="23.25" x14ac:dyDescent="0.2">
      <c r="A2" s="348" t="s">
        <v>852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297"/>
      <c r="O2" s="297"/>
      <c r="P2" s="297"/>
      <c r="Q2" s="297"/>
      <c r="R2" s="297"/>
      <c r="S2" s="297"/>
      <c r="T2" s="297"/>
      <c r="U2" s="297"/>
      <c r="V2" s="297"/>
      <c r="W2" s="297"/>
      <c r="Y2" s="1"/>
      <c r="Z2" s="298" t="s">
        <v>920</v>
      </c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</row>
    <row r="3" spans="1:37" s="1" customFormat="1" ht="23.25" hidden="1" x14ac:dyDescent="0.2">
      <c r="A3" s="349" t="str">
        <f>'Select School'!B3</f>
        <v>9999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8"/>
      <c r="O3" s="8">
        <f>TYPE(A3)</f>
        <v>2</v>
      </c>
      <c r="P3" s="8"/>
      <c r="Q3" s="8"/>
      <c r="R3" s="8"/>
    </row>
    <row r="4" spans="1:37" s="7" customFormat="1" ht="18.75" customHeight="1" x14ac:dyDescent="0.3">
      <c r="A4" s="350" t="str">
        <f>TEXT(A3,"0000")&amp;"-"&amp;VLOOKUP(A3,SchList!$A$2:$B$490,2,FALSE)</f>
        <v>9999-DISTRICT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9"/>
      <c r="O4" s="9"/>
      <c r="P4" s="9"/>
      <c r="Q4" s="9"/>
      <c r="R4" s="9"/>
    </row>
    <row r="5" spans="1:37" s="39" customFormat="1" ht="18.75" customHeight="1" x14ac:dyDescent="0.3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1:37" s="39" customFormat="1" ht="18.75" customHeight="1" x14ac:dyDescent="0.3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37" s="39" customFormat="1" ht="18.75" customHeight="1" x14ac:dyDescent="0.3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</row>
    <row r="8" spans="1:37" s="39" customFormat="1" ht="18.75" customHeight="1" x14ac:dyDescent="0.3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37" s="39" customFormat="1" ht="18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</row>
    <row r="10" spans="1:37" s="39" customFormat="1" ht="18.75" customHeight="1" x14ac:dyDescent="0.3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</row>
    <row r="11" spans="1:37" s="39" customFormat="1" ht="18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P11" s="99"/>
      <c r="Q11" s="99"/>
      <c r="R11" s="99"/>
      <c r="S11" s="309"/>
      <c r="T11" s="309"/>
    </row>
    <row r="12" spans="1:37" s="39" customFormat="1" ht="18.75" customHeigh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O12" s="36" t="s">
        <v>5159</v>
      </c>
      <c r="P12" s="35" t="s">
        <v>1429</v>
      </c>
      <c r="Q12" s="35" t="s">
        <v>1428</v>
      </c>
      <c r="R12" s="35" t="s">
        <v>1427</v>
      </c>
      <c r="S12" s="35" t="s">
        <v>1426</v>
      </c>
      <c r="T12" s="35" t="s">
        <v>5248</v>
      </c>
    </row>
    <row r="13" spans="1:37" s="39" customFormat="1" ht="18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O13" s="36" t="s">
        <v>850</v>
      </c>
      <c r="P13" s="195">
        <f>IFERROR(ROUND(VLOOKUP("9999",'2012G5-SALL'!$A$14:$AM$500,4,FALSE)/E23*100,0),#N/A)</f>
        <v>47</v>
      </c>
      <c r="Q13" s="195">
        <f>IFERROR(ROUND(VLOOKUP("9999",'2013G5-SALL'!$A$14:$AM$500,4,FALSE)/E22*100,0),#N/A)</f>
        <v>46</v>
      </c>
      <c r="R13" s="195">
        <f>IFERROR(VLOOKUP("9999",'2014G5-SALL'!$A$2:$AG$500,6,FALSE),#N/A)</f>
        <v>47.77</v>
      </c>
      <c r="S13" s="195">
        <f>IFERROR(VLOOKUP("9999",'2015G5-SALL'!$A$2:$AG$499,6,FALSE),#N/A)</f>
        <v>48.297632317994548</v>
      </c>
      <c r="T13" s="195">
        <f>IFERROR(VLOOKUP("9999",'2016G5-SALL'!$A$2:$AG$500,6,FALSE),#N/A)</f>
        <v>47.763873916810617</v>
      </c>
    </row>
    <row r="14" spans="1:37" s="39" customFormat="1" ht="18.75" customHeight="1" x14ac:dyDescent="0.3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O14" s="36" t="s">
        <v>71</v>
      </c>
      <c r="P14" s="195">
        <f>IF(D23="NA",#N/A,D23)</f>
        <v>47</v>
      </c>
      <c r="Q14" s="195">
        <f>IF(D22="NA",#N/A,D22)</f>
        <v>46</v>
      </c>
      <c r="R14" s="195">
        <f>IF(D21="NA",#N/A,D21)</f>
        <v>47.77</v>
      </c>
      <c r="S14" s="195">
        <f>IF(D20="NA",#N/A,D20)</f>
        <v>48.297632317994548</v>
      </c>
      <c r="T14" s="195">
        <f>IF(D19="NA",#N/A,D19)</f>
        <v>47.763873916810617</v>
      </c>
    </row>
    <row r="15" spans="1:37" s="39" customFormat="1" ht="18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37" s="5" customFormat="1" ht="10.15" customHeight="1" thickBot="1" x14ac:dyDescent="0.25">
      <c r="A16" s="352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4"/>
      <c r="O16" s="18"/>
    </row>
    <row r="17" spans="1:18" s="4" customFormat="1" ht="30" customHeight="1" x14ac:dyDescent="0.2">
      <c r="A17" s="359" t="s">
        <v>4224</v>
      </c>
      <c r="B17" s="361" t="s">
        <v>816</v>
      </c>
      <c r="C17" s="361" t="s">
        <v>5302</v>
      </c>
      <c r="D17" s="355" t="s">
        <v>1415</v>
      </c>
      <c r="E17" s="356"/>
      <c r="F17" s="355" t="s">
        <v>912</v>
      </c>
      <c r="G17" s="356"/>
      <c r="H17" s="355" t="s">
        <v>913</v>
      </c>
      <c r="I17" s="356"/>
      <c r="J17" s="355" t="s">
        <v>914</v>
      </c>
      <c r="K17" s="356"/>
      <c r="L17" s="357" t="s">
        <v>915</v>
      </c>
      <c r="M17" s="358"/>
      <c r="N17" s="5"/>
      <c r="O17" s="41" t="s">
        <v>132</v>
      </c>
      <c r="P17" s="40"/>
      <c r="Q17" s="40"/>
      <c r="R17" s="5"/>
    </row>
    <row r="18" spans="1:18" s="4" customFormat="1" ht="33" customHeight="1" x14ac:dyDescent="0.2">
      <c r="A18" s="360"/>
      <c r="B18" s="362"/>
      <c r="C18" s="362"/>
      <c r="D18" s="48" t="s">
        <v>844</v>
      </c>
      <c r="E18" s="49" t="s">
        <v>842</v>
      </c>
      <c r="F18" s="50" t="s">
        <v>845</v>
      </c>
      <c r="G18" s="44" t="s">
        <v>842</v>
      </c>
      <c r="H18" s="50" t="s">
        <v>845</v>
      </c>
      <c r="I18" s="44" t="s">
        <v>842</v>
      </c>
      <c r="J18" s="50" t="s">
        <v>845</v>
      </c>
      <c r="K18" s="44" t="s">
        <v>842</v>
      </c>
      <c r="L18" s="47" t="s">
        <v>845</v>
      </c>
      <c r="M18" s="46" t="s">
        <v>842</v>
      </c>
      <c r="N18" s="34"/>
      <c r="O18" s="42" t="s">
        <v>847</v>
      </c>
      <c r="P18" s="40"/>
      <c r="Q18" s="40"/>
      <c r="R18" s="5"/>
    </row>
    <row r="19" spans="1:18" s="6" customFormat="1" ht="24.95" customHeight="1" thickBot="1" x14ac:dyDescent="0.25">
      <c r="A19" s="191" t="s">
        <v>5248</v>
      </c>
      <c r="B19" s="175">
        <f>IFERROR(VLOOKUP(TEXT($A$3,"0000"),'MemSep 16-2016'!$A$3:$O$498,9,FALSE),"NA")</f>
        <v>26913</v>
      </c>
      <c r="C19" s="176">
        <f>IFERROR(IF(OR($B19=0,$B19="NA",O19&lt;10),"NA",IF(O19&gt;$B19,1,O19/$B19)),"")</f>
        <v>0.8575781220971278</v>
      </c>
      <c r="D19" s="192">
        <f>IF(OR($C19="",$C19="NA"),"NA",VLOOKUP(TEXT($A$3,"0000"),'2016G5-SALL'!$A$2:$AG$500,6,FALSE))</f>
        <v>47.763873916810617</v>
      </c>
      <c r="E19" s="177">
        <v>66</v>
      </c>
      <c r="F19" s="178">
        <f>IF($O19&lt;10,"NA",VLOOKUP(TEXT($A$3,"0000"),'2016G5-SALL'!$A$2:$AG$500,26,FALSE))</f>
        <v>0.37283752166380157</v>
      </c>
      <c r="G19" s="179">
        <v>8</v>
      </c>
      <c r="H19" s="178">
        <f>IF($O19&lt;10,"NA",VLOOKUP(TEXT($A$3,"0000"),'2016G5-SALL'!$A$2:$AG$500,16,FALSE))</f>
        <v>0.44980502599653482</v>
      </c>
      <c r="I19" s="180">
        <v>19</v>
      </c>
      <c r="J19" s="178">
        <f>IF($O19&lt;10,"NA",VLOOKUP(TEXT($A$3,"0000"),'2016G5-SALL'!$A$2:$AG$500,31,FALSE))</f>
        <v>0.54168500866546843</v>
      </c>
      <c r="K19" s="179">
        <v>24</v>
      </c>
      <c r="L19" s="181">
        <f>IF($O19&lt;10,"NA",VLOOKUP(TEXT($A$3,"0000"),'2016G5-SALL'!$A$2:$AG$500,21,FALSE))</f>
        <v>0.46916334488735312</v>
      </c>
      <c r="M19" s="182">
        <v>15</v>
      </c>
      <c r="N19" s="10"/>
      <c r="O19" s="43">
        <f>IFERROR(VLOOKUP(TEXT($A$3,"0000"),'2016G5-SALL'!$A$2:$AG$500,4,FALSE),0)</f>
        <v>23080</v>
      </c>
      <c r="P19" s="37"/>
      <c r="Q19" s="37"/>
      <c r="R19" s="10"/>
    </row>
    <row r="20" spans="1:18" s="6" customFormat="1" ht="24.95" customHeight="1" x14ac:dyDescent="0.2">
      <c r="A20" s="299" t="s">
        <v>1426</v>
      </c>
      <c r="B20" s="300">
        <f>IFERROR(VLOOKUP(TEXT($A$3,"0000"),'MemSep 21-2015'!$A$3:$O$498,9,FALSE),"NA")</f>
        <v>25107</v>
      </c>
      <c r="C20" s="301">
        <f>IFERROR(IF(OR($B20=0,$B20="NA",O20&lt;10),"NA",IF(O20&gt;$B20,1,O20/$B20)),"")</f>
        <v>0.9258374158601187</v>
      </c>
      <c r="D20" s="302">
        <f>IF(OR($O20&lt;10,$C20="NA"),"NA",VLOOKUP(TEXT($A$3,"0000"),'2015G5-SALL'!$A$2:$AG$499,6,FALSE))</f>
        <v>48.297632317994548</v>
      </c>
      <c r="E20" s="303">
        <v>66</v>
      </c>
      <c r="F20" s="304">
        <f>IF($O20&lt;10,"NA",VLOOKUP(TEXT($A$3,"0000"),'2015G5-SALL'!$A$2:$AG$499,26,FALSE))</f>
        <v>0.37434564700801681</v>
      </c>
      <c r="G20" s="305">
        <v>8</v>
      </c>
      <c r="H20" s="304">
        <f>IF($O20&lt;10,"NA",VLOOKUP(TEXT($A$3,"0000"),'2015G5-SALL'!$A$2:$AG$499,16,FALSE))</f>
        <v>0.44874962194858159</v>
      </c>
      <c r="I20" s="306">
        <v>19</v>
      </c>
      <c r="J20" s="304">
        <f>IF($O20&lt;10,"NA",VLOOKUP(TEXT($A$3,"0000"),'2015G5-SALL'!$A$2:$AG$499,31,FALSE))</f>
        <v>0.55289349751562522</v>
      </c>
      <c r="K20" s="305">
        <v>24</v>
      </c>
      <c r="L20" s="307">
        <f>IF($O20&lt;10,"NA",VLOOKUP(TEXT($A$3,"0000"),'2015G5-SALL'!$A$2:$AG$499,21,FALSE))</f>
        <v>0.47516569453445373</v>
      </c>
      <c r="M20" s="308">
        <v>15</v>
      </c>
      <c r="N20" s="10"/>
      <c r="O20" s="43">
        <f>IFERROR(VLOOKUP(TEXT($A$3,"0000"),'2015G5-SALL'!$A$2:$AG$499,4,FALSE),0)</f>
        <v>23245</v>
      </c>
      <c r="P20" s="37"/>
      <c r="Q20" s="37"/>
      <c r="R20" s="10"/>
    </row>
    <row r="21" spans="1:18" s="6" customFormat="1" ht="24.95" customHeight="1" x14ac:dyDescent="0.2">
      <c r="A21" s="51" t="s">
        <v>1427</v>
      </c>
      <c r="B21" s="183">
        <f>IFERROR(VLOOKUP(TEXT($A$3,"0000"),'MemSep 12-2014'!$A$3:$O$500,9,FALSE),"NA")</f>
        <v>25258</v>
      </c>
      <c r="C21" s="184">
        <f>IFERROR(IF(OR($B21=0,$B21="NA",O21&lt;10),"NA",IF(O21&gt;$B21,1,O21/$B21)),"")</f>
        <v>0.8881146567424183</v>
      </c>
      <c r="D21" s="185">
        <f>IF($O21&lt;10,"NA",VLOOKUP(TEXT($A$3,"0000"),'2014G5-SALL'!$A$2:$AG$500,6,FALSE))</f>
        <v>47.77</v>
      </c>
      <c r="E21" s="186">
        <v>66</v>
      </c>
      <c r="F21" s="187">
        <f>IF($O21&lt;10,"NA",VLOOKUP(TEXT($A$3,"0000"),'2014G5-SALL'!$A$2:$AG$500,26,FALSE))</f>
        <v>0.38</v>
      </c>
      <c r="G21" s="188">
        <v>8</v>
      </c>
      <c r="H21" s="187">
        <f>IF($O21&lt;10,"NA",VLOOKUP(TEXT($A$3,"0000"),'2014G5-SALL'!$A$2:$AG$500,16,FALSE))</f>
        <v>0.45</v>
      </c>
      <c r="I21" s="189">
        <v>19</v>
      </c>
      <c r="J21" s="187">
        <f>IF($O21&lt;10,"NA",VLOOKUP(TEXT($A$3,"0000"),'2014G5-SALL'!$A$2:$AG$500,31,FALSE))</f>
        <v>0.54</v>
      </c>
      <c r="K21" s="188">
        <v>24</v>
      </c>
      <c r="L21" s="187">
        <f>IF($O21&lt;10,"NA",VLOOKUP(TEXT($A$3,"0000"),'2014G5-SALL'!$A$2:$AG$500,21,FALSE))</f>
        <v>0.47</v>
      </c>
      <c r="M21" s="190">
        <v>15</v>
      </c>
      <c r="N21" s="10"/>
      <c r="O21" s="43">
        <f>IFERROR(VLOOKUP(TEXT($A$3,"0000"),'2014G5-SALL'!$A$2:$AG$500,4,FALSE),0)</f>
        <v>22432</v>
      </c>
      <c r="P21" s="37"/>
      <c r="Q21" s="37"/>
      <c r="R21" s="10"/>
    </row>
    <row r="22" spans="1:18" s="6" customFormat="1" ht="24.95" customHeight="1" x14ac:dyDescent="0.2">
      <c r="A22" s="245" t="s">
        <v>1428</v>
      </c>
      <c r="B22" s="139">
        <f>IFERROR(VLOOKUP(TEXT($A$3,"0000"),'Mem9-13-2013'!$A$2:$O$500,9,FALSE),"NA")</f>
        <v>25542</v>
      </c>
      <c r="C22" s="140">
        <f>IFERROR(IF(OR($B22=0,$B22="NA",O22&lt;10),"NT",IF(O22&gt;B22,1,O22/B22)),"")</f>
        <v>0.94260433795317511</v>
      </c>
      <c r="D22" s="141">
        <f>IFERROR(IF(O22&lt;10,"NA",ROUND(VLOOKUP($A$3,'2013G5-SALL'!$A$6:$AG$500,4,FALSE)/E22*100,0)),"NA")</f>
        <v>46</v>
      </c>
      <c r="E22" s="142">
        <v>66</v>
      </c>
      <c r="F22" s="143">
        <f>IFERROR(IF(O22&lt;10,"NA",ROUND(VLOOKUP($A$3,'2013G5-SALL'!$A$6:$AG$500,10,FALSE)/G22*100,0)),"NA")</f>
        <v>36</v>
      </c>
      <c r="G22" s="96">
        <v>8</v>
      </c>
      <c r="H22" s="143">
        <f>IFERROR(IF(O22&lt;10,"NA",ROUND(VLOOKUP($A$3,'2013G5-SALL'!$A$6:$AG$500,16,FALSE)/I22*100,0)),"NA")</f>
        <v>44</v>
      </c>
      <c r="I22" s="97">
        <v>19</v>
      </c>
      <c r="J22" s="143">
        <f>IFERROR(IF(O22&lt;10,"NA",ROUND(VLOOKUP($A$3,'2013G5-SALL'!$A$6:$AG$500,22,FALSE)/K22*100,0)),"NA")</f>
        <v>53</v>
      </c>
      <c r="K22" s="96">
        <v>24</v>
      </c>
      <c r="L22" s="143">
        <f>IFERROR(IF(O22&lt;10,"NA",ROUND(VLOOKUP($A$3,'2013G5-SALL'!$A$6:$AG$500,28,FALSE)/M22*100,0)),"NA")</f>
        <v>46</v>
      </c>
      <c r="M22" s="98">
        <v>15</v>
      </c>
      <c r="N22" s="10"/>
      <c r="O22" s="43">
        <f>IFERROR(VLOOKUP($A$3,'2013G5-SALL'!$A$6:$AG$500,3,FALSE),0)</f>
        <v>24076</v>
      </c>
      <c r="P22" s="37"/>
      <c r="Q22" s="37"/>
      <c r="R22" s="10"/>
    </row>
    <row r="23" spans="1:18" s="6" customFormat="1" ht="24.95" customHeight="1" x14ac:dyDescent="0.2">
      <c r="A23" s="138" t="s">
        <v>1429</v>
      </c>
      <c r="B23" s="139">
        <f>IFERROR(VLOOKUP(TEXT($A$3,"0000"),'Mem9-21-2012'!$A$2:$O$500,9,FALSE),"NA")</f>
        <v>25424</v>
      </c>
      <c r="C23" s="140">
        <f>IFERROR(IF(OR($B23=0,$B23="NA",O23&lt;10),"NT",IF(O23&gt;B23,1,O23/B23)),"")</f>
        <v>0.95417715544367532</v>
      </c>
      <c r="D23" s="141">
        <f>IFERROR(IF(O23&lt;10,"NA",ROUND(VLOOKUP($A$3,'2012G5-SALL'!$A$14:$AM$500,4,FALSE)/E23*100,0)),"NA")</f>
        <v>47</v>
      </c>
      <c r="E23" s="142">
        <v>66</v>
      </c>
      <c r="F23" s="143">
        <f>IFERROR(IF(O23&lt;10,"NA",ROUND(VLOOKUP($A$3,'2012G5-SALL'!$A$14:$AM$500,22,FALSE)/G23*100,0)),"NA")</f>
        <v>38</v>
      </c>
      <c r="G23" s="96">
        <v>8</v>
      </c>
      <c r="H23" s="143">
        <f>IFERROR(IF(O23&lt;10,"NA",ROUND(VLOOKUP($A$3,'2012G5-SALL'!$A$14:$AM$500,10,FALSE)/I23*100,0)),"NA")</f>
        <v>45</v>
      </c>
      <c r="I23" s="97">
        <v>19</v>
      </c>
      <c r="J23" s="143">
        <f>IFERROR(IF(O23&lt;10,"NA",ROUND(VLOOKUP($A$3,'2012G5-SALL'!$A$14:$AM$500,28,FALSE)/K23*100,0)),"NA")</f>
        <v>53</v>
      </c>
      <c r="K23" s="96">
        <v>24</v>
      </c>
      <c r="L23" s="143">
        <f>IFERROR(IF(O23&lt;10,"NA",ROUND(VLOOKUP($A$3,'2012G5-SALL'!$A$14:$AM$500,16,FALSE)/M23*100,0)),"NA")</f>
        <v>47</v>
      </c>
      <c r="M23" s="98">
        <v>15</v>
      </c>
      <c r="N23" s="10"/>
      <c r="O23" s="43">
        <f>IFERROR(VLOOKUP($A$3,'2012G5-SALL'!$A$14:$AM$500,3,FALSE),0)</f>
        <v>24259</v>
      </c>
      <c r="P23" s="37"/>
      <c r="Q23" s="37"/>
      <c r="R23" s="10"/>
    </row>
  </sheetData>
  <dataConsolidate/>
  <mergeCells count="12">
    <mergeCell ref="A2:M2"/>
    <mergeCell ref="A3:M3"/>
    <mergeCell ref="A4:M4"/>
    <mergeCell ref="A16:M16"/>
    <mergeCell ref="H17:I17"/>
    <mergeCell ref="J17:K17"/>
    <mergeCell ref="L17:M17"/>
    <mergeCell ref="D17:E17"/>
    <mergeCell ref="A17:A18"/>
    <mergeCell ref="B17:B18"/>
    <mergeCell ref="C17:C18"/>
    <mergeCell ref="F17:G17"/>
  </mergeCells>
  <conditionalFormatting sqref="F20 H20 J20 L20">
    <cfRule type="cellIs" dxfId="35" priority="25" operator="lessThan">
      <formula>0.505</formula>
    </cfRule>
  </conditionalFormatting>
  <conditionalFormatting sqref="F23 H23 J23 L23">
    <cfRule type="cellIs" dxfId="34" priority="22" operator="lessThan">
      <formula>0.505</formula>
    </cfRule>
  </conditionalFormatting>
  <conditionalFormatting sqref="D23">
    <cfRule type="cellIs" dxfId="33" priority="21" operator="lessThan">
      <formula>0.51</formula>
    </cfRule>
  </conditionalFormatting>
  <conditionalFormatting sqref="F23 D23 H23 J23 L23">
    <cfRule type="cellIs" dxfId="32" priority="20" operator="lessThan">
      <formula>50.5</formula>
    </cfRule>
  </conditionalFormatting>
  <conditionalFormatting sqref="F22 H22 J22 L22">
    <cfRule type="cellIs" dxfId="31" priority="16" operator="lessThan">
      <formula>0.505</formula>
    </cfRule>
  </conditionalFormatting>
  <conditionalFormatting sqref="D22">
    <cfRule type="cellIs" dxfId="30" priority="15" operator="lessThan">
      <formula>0.51</formula>
    </cfRule>
  </conditionalFormatting>
  <conditionalFormatting sqref="F22 D22 H22 J22 L22">
    <cfRule type="cellIs" dxfId="29" priority="14" operator="lessThan">
      <formula>50.5</formula>
    </cfRule>
  </conditionalFormatting>
  <conditionalFormatting sqref="F21 H21 J21 L21">
    <cfRule type="cellIs" dxfId="28" priority="13" operator="lessThan">
      <formula>0.505</formula>
    </cfRule>
  </conditionalFormatting>
  <conditionalFormatting sqref="D21">
    <cfRule type="cellIs" dxfId="27" priority="12" operator="lessThan">
      <formula>50.5</formula>
    </cfRule>
  </conditionalFormatting>
  <conditionalFormatting sqref="H21">
    <cfRule type="cellIs" dxfId="26" priority="9" operator="lessThan">
      <formula>0.51</formula>
    </cfRule>
  </conditionalFormatting>
  <conditionalFormatting sqref="J21">
    <cfRule type="cellIs" dxfId="25" priority="8" operator="lessThan">
      <formula>0.51</formula>
    </cfRule>
  </conditionalFormatting>
  <conditionalFormatting sqref="L21">
    <cfRule type="cellIs" dxfId="24" priority="7" operator="lessThan">
      <formula>0.51</formula>
    </cfRule>
  </conditionalFormatting>
  <conditionalFormatting sqref="H21">
    <cfRule type="cellIs" dxfId="23" priority="6" operator="lessThan">
      <formula>0.51</formula>
    </cfRule>
  </conditionalFormatting>
  <conditionalFormatting sqref="J21">
    <cfRule type="cellIs" dxfId="22" priority="5" operator="lessThan">
      <formula>0.51</formula>
    </cfRule>
  </conditionalFormatting>
  <conditionalFormatting sqref="L21">
    <cfRule type="cellIs" dxfId="21" priority="4" operator="lessThan">
      <formula>0.51</formula>
    </cfRule>
  </conditionalFormatting>
  <conditionalFormatting sqref="D20">
    <cfRule type="cellIs" dxfId="20" priority="3" operator="lessThan">
      <formula>50.5</formula>
    </cfRule>
  </conditionalFormatting>
  <conditionalFormatting sqref="F19 H19 J19 L19">
    <cfRule type="cellIs" dxfId="19" priority="2" operator="lessThan">
      <formula>0.505</formula>
    </cfRule>
  </conditionalFormatting>
  <conditionalFormatting sqref="D19">
    <cfRule type="cellIs" dxfId="18" priority="1" operator="lessThan">
      <formula>50.5</formula>
    </cfRule>
  </conditionalFormatting>
  <hyperlinks>
    <hyperlink ref="A2:I2" location="'Select School'!B2" display="Click here to return to the school and subject selection sheet"/>
    <hyperlink ref="A2:M2" location="'Select School'!B2" display="Click here to return to the school and subject selection sheet"/>
  </hyperlinks>
  <printOptions horizontalCentered="1"/>
  <pageMargins left="0.25" right="0.25" top="0.75" bottom="0.75" header="0.3" footer="0.3"/>
  <pageSetup orientation="landscape" horizontalDpi="4294967295" verticalDpi="4294967295" r:id="rId1"/>
  <headerFooter alignWithMargins="0">
    <oddHeader>&amp;C&amp;"Arial,Bold"&amp;18 2012-13 to 2016-17 Science Baseline Assessment Trend, &amp;A</oddHeader>
    <oddFooter>&amp;RFor questions regarding this report, call Dr. Yuwadee Wongbundhit at 305-995-1988.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FF00"/>
  </sheetPr>
  <dimension ref="A1:GC1000"/>
  <sheetViews>
    <sheetView zoomScaleNormal="100" workbookViewId="0">
      <pane xSplit="2" ySplit="5" topLeftCell="C6" activePane="bottomRight" state="frozen"/>
      <selection activeCell="B125" sqref="B125"/>
      <selection pane="topRight" activeCell="B125" sqref="B125"/>
      <selection pane="bottomLeft" activeCell="B125" sqref="B125"/>
      <selection pane="bottomRight" activeCell="A14" sqref="A14"/>
    </sheetView>
  </sheetViews>
  <sheetFormatPr defaultRowHeight="12.75" x14ac:dyDescent="0.2"/>
  <cols>
    <col min="1" max="1" width="8.85546875" style="146"/>
    <col min="2" max="2" width="40" style="151" bestFit="1" customWidth="1"/>
    <col min="3" max="33" width="8.85546875" style="151"/>
    <col min="34" max="159" width="8.85546875" style="146"/>
    <col min="160" max="160" width="40" style="146" bestFit="1" customWidth="1"/>
    <col min="161" max="415" width="8.85546875" style="146"/>
    <col min="416" max="416" width="40" style="146" bestFit="1" customWidth="1"/>
    <col min="417" max="671" width="8.85546875" style="146"/>
    <col min="672" max="672" width="40" style="146" bestFit="1" customWidth="1"/>
    <col min="673" max="927" width="8.85546875" style="146"/>
    <col min="928" max="928" width="40" style="146" bestFit="1" customWidth="1"/>
    <col min="929" max="1183" width="8.85546875" style="146"/>
    <col min="1184" max="1184" width="40" style="146" bestFit="1" customWidth="1"/>
    <col min="1185" max="1439" width="8.85546875" style="146"/>
    <col min="1440" max="1440" width="40" style="146" bestFit="1" customWidth="1"/>
    <col min="1441" max="1695" width="8.85546875" style="146"/>
    <col min="1696" max="1696" width="40" style="146" bestFit="1" customWidth="1"/>
    <col min="1697" max="1951" width="8.85546875" style="146"/>
    <col min="1952" max="1952" width="40" style="146" bestFit="1" customWidth="1"/>
    <col min="1953" max="2207" width="8.85546875" style="146"/>
    <col min="2208" max="2208" width="40" style="146" bestFit="1" customWidth="1"/>
    <col min="2209" max="2463" width="8.85546875" style="146"/>
    <col min="2464" max="2464" width="40" style="146" bestFit="1" customWidth="1"/>
    <col min="2465" max="2719" width="8.85546875" style="146"/>
    <col min="2720" max="2720" width="40" style="146" bestFit="1" customWidth="1"/>
    <col min="2721" max="2975" width="8.85546875" style="146"/>
    <col min="2976" max="2976" width="40" style="146" bestFit="1" customWidth="1"/>
    <col min="2977" max="3231" width="8.85546875" style="146"/>
    <col min="3232" max="3232" width="40" style="146" bestFit="1" customWidth="1"/>
    <col min="3233" max="3487" width="8.85546875" style="146"/>
    <col min="3488" max="3488" width="40" style="146" bestFit="1" customWidth="1"/>
    <col min="3489" max="3743" width="8.85546875" style="146"/>
    <col min="3744" max="3744" width="40" style="146" bestFit="1" customWidth="1"/>
    <col min="3745" max="3999" width="8.85546875" style="146"/>
    <col min="4000" max="4000" width="40" style="146" bestFit="1" customWidth="1"/>
    <col min="4001" max="4255" width="8.85546875" style="146"/>
    <col min="4256" max="4256" width="40" style="146" bestFit="1" customWidth="1"/>
    <col min="4257" max="4511" width="8.85546875" style="146"/>
    <col min="4512" max="4512" width="40" style="146" bestFit="1" customWidth="1"/>
    <col min="4513" max="4767" width="8.85546875" style="146"/>
    <col min="4768" max="4768" width="40" style="146" bestFit="1" customWidth="1"/>
    <col min="4769" max="5023" width="8.85546875" style="146"/>
    <col min="5024" max="5024" width="40" style="146" bestFit="1" customWidth="1"/>
    <col min="5025" max="5279" width="8.85546875" style="146"/>
    <col min="5280" max="5280" width="40" style="146" bestFit="1" customWidth="1"/>
    <col min="5281" max="5535" width="8.85546875" style="146"/>
    <col min="5536" max="5536" width="40" style="146" bestFit="1" customWidth="1"/>
    <col min="5537" max="5791" width="8.85546875" style="146"/>
    <col min="5792" max="5792" width="40" style="146" bestFit="1" customWidth="1"/>
    <col min="5793" max="6047" width="8.85546875" style="146"/>
    <col min="6048" max="6048" width="40" style="146" bestFit="1" customWidth="1"/>
    <col min="6049" max="6303" width="8.85546875" style="146"/>
    <col min="6304" max="6304" width="40" style="146" bestFit="1" customWidth="1"/>
    <col min="6305" max="6559" width="8.85546875" style="146"/>
    <col min="6560" max="6560" width="40" style="146" bestFit="1" customWidth="1"/>
    <col min="6561" max="6815" width="8.85546875" style="146"/>
    <col min="6816" max="6816" width="40" style="146" bestFit="1" customWidth="1"/>
    <col min="6817" max="7071" width="8.85546875" style="146"/>
    <col min="7072" max="7072" width="40" style="146" bestFit="1" customWidth="1"/>
    <col min="7073" max="7327" width="8.85546875" style="146"/>
    <col min="7328" max="7328" width="40" style="146" bestFit="1" customWidth="1"/>
    <col min="7329" max="7583" width="8.85546875" style="146"/>
    <col min="7584" max="7584" width="40" style="146" bestFit="1" customWidth="1"/>
    <col min="7585" max="7839" width="8.85546875" style="146"/>
    <col min="7840" max="7840" width="40" style="146" bestFit="1" customWidth="1"/>
    <col min="7841" max="8095" width="8.85546875" style="146"/>
    <col min="8096" max="8096" width="40" style="146" bestFit="1" customWidth="1"/>
    <col min="8097" max="8351" width="8.85546875" style="146"/>
    <col min="8352" max="8352" width="40" style="146" bestFit="1" customWidth="1"/>
    <col min="8353" max="8607" width="8.85546875" style="146"/>
    <col min="8608" max="8608" width="40" style="146" bestFit="1" customWidth="1"/>
    <col min="8609" max="8863" width="8.85546875" style="146"/>
    <col min="8864" max="8864" width="40" style="146" bestFit="1" customWidth="1"/>
    <col min="8865" max="9119" width="8.85546875" style="146"/>
    <col min="9120" max="9120" width="40" style="146" bestFit="1" customWidth="1"/>
    <col min="9121" max="9375" width="8.85546875" style="146"/>
    <col min="9376" max="9376" width="40" style="146" bestFit="1" customWidth="1"/>
    <col min="9377" max="9631" width="8.85546875" style="146"/>
    <col min="9632" max="9632" width="40" style="146" bestFit="1" customWidth="1"/>
    <col min="9633" max="9887" width="8.85546875" style="146"/>
    <col min="9888" max="9888" width="40" style="146" bestFit="1" customWidth="1"/>
    <col min="9889" max="10143" width="8.85546875" style="146"/>
    <col min="10144" max="10144" width="40" style="146" bestFit="1" customWidth="1"/>
    <col min="10145" max="10399" width="8.85546875" style="146"/>
    <col min="10400" max="10400" width="40" style="146" bestFit="1" customWidth="1"/>
    <col min="10401" max="10655" width="8.85546875" style="146"/>
    <col min="10656" max="10656" width="40" style="146" bestFit="1" customWidth="1"/>
    <col min="10657" max="10911" width="8.85546875" style="146"/>
    <col min="10912" max="10912" width="40" style="146" bestFit="1" customWidth="1"/>
    <col min="10913" max="11167" width="8.85546875" style="146"/>
    <col min="11168" max="11168" width="40" style="146" bestFit="1" customWidth="1"/>
    <col min="11169" max="11423" width="8.85546875" style="146"/>
    <col min="11424" max="11424" width="40" style="146" bestFit="1" customWidth="1"/>
    <col min="11425" max="11679" width="8.85546875" style="146"/>
    <col min="11680" max="11680" width="40" style="146" bestFit="1" customWidth="1"/>
    <col min="11681" max="11935" width="8.85546875" style="146"/>
    <col min="11936" max="11936" width="40" style="146" bestFit="1" customWidth="1"/>
    <col min="11937" max="12191" width="8.85546875" style="146"/>
    <col min="12192" max="12192" width="40" style="146" bestFit="1" customWidth="1"/>
    <col min="12193" max="12447" width="8.85546875" style="146"/>
    <col min="12448" max="12448" width="40" style="146" bestFit="1" customWidth="1"/>
    <col min="12449" max="12703" width="8.85546875" style="146"/>
    <col min="12704" max="12704" width="40" style="146" bestFit="1" customWidth="1"/>
    <col min="12705" max="12959" width="8.85546875" style="146"/>
    <col min="12960" max="12960" width="40" style="146" bestFit="1" customWidth="1"/>
    <col min="12961" max="13215" width="8.85546875" style="146"/>
    <col min="13216" max="13216" width="40" style="146" bestFit="1" customWidth="1"/>
    <col min="13217" max="13471" width="8.85546875" style="146"/>
    <col min="13472" max="13472" width="40" style="146" bestFit="1" customWidth="1"/>
    <col min="13473" max="13727" width="8.85546875" style="146"/>
    <col min="13728" max="13728" width="40" style="146" bestFit="1" customWidth="1"/>
    <col min="13729" max="13983" width="8.85546875" style="146"/>
    <col min="13984" max="13984" width="40" style="146" bestFit="1" customWidth="1"/>
    <col min="13985" max="14239" width="8.85546875" style="146"/>
    <col min="14240" max="14240" width="40" style="146" bestFit="1" customWidth="1"/>
    <col min="14241" max="14495" width="8.85546875" style="146"/>
    <col min="14496" max="14496" width="40" style="146" bestFit="1" customWidth="1"/>
    <col min="14497" max="14751" width="8.85546875" style="146"/>
    <col min="14752" max="14752" width="40" style="146" bestFit="1" customWidth="1"/>
    <col min="14753" max="15007" width="8.85546875" style="146"/>
    <col min="15008" max="15008" width="40" style="146" bestFit="1" customWidth="1"/>
    <col min="15009" max="15263" width="8.85546875" style="146"/>
    <col min="15264" max="15264" width="40" style="146" bestFit="1" customWidth="1"/>
    <col min="15265" max="15519" width="8.85546875" style="146"/>
    <col min="15520" max="15520" width="40" style="146" bestFit="1" customWidth="1"/>
    <col min="15521" max="15775" width="8.85546875" style="146"/>
    <col min="15776" max="15776" width="40" style="146" bestFit="1" customWidth="1"/>
    <col min="15777" max="16031" width="8.85546875" style="146"/>
    <col min="16032" max="16032" width="40" style="146" bestFit="1" customWidth="1"/>
    <col min="16033" max="16384" width="8.85546875" style="146"/>
  </cols>
  <sheetData>
    <row r="1" spans="1:184" ht="18" x14ac:dyDescent="0.2">
      <c r="B1" s="150" t="s">
        <v>4954</v>
      </c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</row>
    <row r="2" spans="1:184" x14ac:dyDescent="0.2"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</row>
    <row r="3" spans="1:184" x14ac:dyDescent="0.2">
      <c r="B3" s="152" t="s">
        <v>1479</v>
      </c>
      <c r="C3" s="153" t="s">
        <v>4955</v>
      </c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</row>
    <row r="4" spans="1:184" x14ac:dyDescent="0.2">
      <c r="B4" s="152" t="s">
        <v>1481</v>
      </c>
      <c r="C4" s="153" t="s">
        <v>4558</v>
      </c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</row>
    <row r="5" spans="1:184" x14ac:dyDescent="0.2">
      <c r="B5" s="152" t="s">
        <v>1483</v>
      </c>
      <c r="C5" s="153" t="s">
        <v>71</v>
      </c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</row>
    <row r="6" spans="1:184" x14ac:dyDescent="0.2">
      <c r="A6" s="154" t="str">
        <f t="shared" ref="A6:A13" si="0">IFERROR(VALUE(LEFT(B6,4)),"")</f>
        <v/>
      </c>
      <c r="B6" s="152" t="s">
        <v>1484</v>
      </c>
      <c r="C6" s="153" t="s">
        <v>4956</v>
      </c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</row>
    <row r="7" spans="1:184" x14ac:dyDescent="0.2">
      <c r="A7" s="154" t="str">
        <f t="shared" si="0"/>
        <v/>
      </c>
      <c r="B7" s="152" t="s">
        <v>1486</v>
      </c>
      <c r="C7" s="153" t="s">
        <v>1487</v>
      </c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</row>
    <row r="8" spans="1:184" x14ac:dyDescent="0.2">
      <c r="A8" s="154" t="str">
        <f t="shared" si="0"/>
        <v/>
      </c>
      <c r="B8" s="152" t="s">
        <v>1488</v>
      </c>
      <c r="C8" s="153" t="s">
        <v>1489</v>
      </c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</row>
    <row r="9" spans="1:184" x14ac:dyDescent="0.2">
      <c r="A9" s="154" t="str">
        <f t="shared" si="0"/>
        <v/>
      </c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</row>
    <row r="10" spans="1:184" s="156" customFormat="1" ht="39" customHeight="1" x14ac:dyDescent="0.2">
      <c r="A10" s="154" t="str">
        <f t="shared" si="0"/>
        <v/>
      </c>
      <c r="B10" s="387" t="s">
        <v>4957</v>
      </c>
      <c r="C10" s="389" t="s">
        <v>4956</v>
      </c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/>
      <c r="FQ10" s="174"/>
      <c r="FR10" s="174"/>
      <c r="FS10" s="174"/>
      <c r="FT10" s="174"/>
      <c r="FU10" s="174"/>
      <c r="FV10" s="174"/>
      <c r="FW10" s="174"/>
      <c r="FX10" s="174"/>
      <c r="FY10" s="174"/>
      <c r="FZ10" s="174"/>
      <c r="GA10" s="174"/>
      <c r="GB10" s="174"/>
    </row>
    <row r="11" spans="1:184" s="156" customFormat="1" ht="39" customHeight="1" x14ac:dyDescent="0.2">
      <c r="A11" s="154" t="str">
        <f t="shared" si="0"/>
        <v/>
      </c>
      <c r="B11" s="388"/>
      <c r="C11" s="392" t="s">
        <v>1491</v>
      </c>
      <c r="D11" s="394" t="s">
        <v>4228</v>
      </c>
      <c r="E11" s="395"/>
      <c r="F11" s="395"/>
      <c r="G11" s="395"/>
      <c r="H11" s="395"/>
      <c r="I11" s="396"/>
      <c r="J11" s="394" t="s">
        <v>2946</v>
      </c>
      <c r="K11" s="395"/>
      <c r="L11" s="395"/>
      <c r="M11" s="395"/>
      <c r="N11" s="395"/>
      <c r="O11" s="396"/>
      <c r="P11" s="394" t="s">
        <v>2947</v>
      </c>
      <c r="Q11" s="395"/>
      <c r="R11" s="395"/>
      <c r="S11" s="395"/>
      <c r="T11" s="395"/>
      <c r="U11" s="396"/>
      <c r="V11" s="394" t="s">
        <v>4229</v>
      </c>
      <c r="W11" s="395"/>
      <c r="X11" s="395"/>
      <c r="Y11" s="395"/>
      <c r="Z11" s="395"/>
      <c r="AA11" s="396"/>
      <c r="AB11" s="394" t="s">
        <v>2949</v>
      </c>
      <c r="AC11" s="395"/>
      <c r="AD11" s="395"/>
      <c r="AE11" s="395"/>
      <c r="AF11" s="395"/>
      <c r="AG11" s="396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</row>
    <row r="12" spans="1:184" s="156" customFormat="1" ht="39" customHeight="1" x14ac:dyDescent="0.2">
      <c r="A12" s="154" t="str">
        <f t="shared" si="0"/>
        <v/>
      </c>
      <c r="B12" s="388"/>
      <c r="C12" s="393"/>
      <c r="D12" s="157" t="s">
        <v>89</v>
      </c>
      <c r="E12" s="157" t="s">
        <v>90</v>
      </c>
      <c r="F12" s="385" t="s">
        <v>1497</v>
      </c>
      <c r="G12" s="386"/>
      <c r="H12" s="385" t="s">
        <v>1498</v>
      </c>
      <c r="I12" s="386"/>
      <c r="J12" s="157" t="s">
        <v>89</v>
      </c>
      <c r="K12" s="157" t="s">
        <v>90</v>
      </c>
      <c r="L12" s="385" t="s">
        <v>1497</v>
      </c>
      <c r="M12" s="386"/>
      <c r="N12" s="385" t="s">
        <v>1498</v>
      </c>
      <c r="O12" s="386"/>
      <c r="P12" s="157" t="s">
        <v>89</v>
      </c>
      <c r="Q12" s="157" t="s">
        <v>90</v>
      </c>
      <c r="R12" s="385" t="s">
        <v>1497</v>
      </c>
      <c r="S12" s="386"/>
      <c r="T12" s="385" t="s">
        <v>1498</v>
      </c>
      <c r="U12" s="386"/>
      <c r="V12" s="157" t="s">
        <v>89</v>
      </c>
      <c r="W12" s="157" t="s">
        <v>90</v>
      </c>
      <c r="X12" s="385" t="s">
        <v>1497</v>
      </c>
      <c r="Y12" s="386"/>
      <c r="Z12" s="385" t="s">
        <v>1498</v>
      </c>
      <c r="AA12" s="386"/>
      <c r="AB12" s="157" t="s">
        <v>89</v>
      </c>
      <c r="AC12" s="157" t="s">
        <v>90</v>
      </c>
      <c r="AD12" s="385" t="s">
        <v>1497</v>
      </c>
      <c r="AE12" s="386"/>
      <c r="AF12" s="385" t="s">
        <v>1498</v>
      </c>
      <c r="AG12" s="386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</row>
    <row r="13" spans="1:184" s="156" customFormat="1" ht="39" customHeight="1" x14ac:dyDescent="0.2">
      <c r="A13" s="154" t="str">
        <f t="shared" si="0"/>
        <v/>
      </c>
      <c r="B13" s="158" t="s">
        <v>15</v>
      </c>
      <c r="C13" s="393"/>
      <c r="D13" s="159" t="s">
        <v>85</v>
      </c>
      <c r="E13" s="159" t="s">
        <v>85</v>
      </c>
      <c r="F13" s="159" t="s">
        <v>1499</v>
      </c>
      <c r="G13" s="159" t="s">
        <v>1500</v>
      </c>
      <c r="H13" s="159" t="s">
        <v>1499</v>
      </c>
      <c r="I13" s="159" t="s">
        <v>1500</v>
      </c>
      <c r="J13" s="159" t="s">
        <v>85</v>
      </c>
      <c r="K13" s="159" t="s">
        <v>85</v>
      </c>
      <c r="L13" s="159" t="s">
        <v>1499</v>
      </c>
      <c r="M13" s="159" t="s">
        <v>1500</v>
      </c>
      <c r="N13" s="159" t="s">
        <v>1499</v>
      </c>
      <c r="O13" s="159" t="s">
        <v>1500</v>
      </c>
      <c r="P13" s="159" t="s">
        <v>85</v>
      </c>
      <c r="Q13" s="159" t="s">
        <v>85</v>
      </c>
      <c r="R13" s="159" t="s">
        <v>1499</v>
      </c>
      <c r="S13" s="159" t="s">
        <v>1500</v>
      </c>
      <c r="T13" s="159" t="s">
        <v>1499</v>
      </c>
      <c r="U13" s="159" t="s">
        <v>1500</v>
      </c>
      <c r="V13" s="159" t="s">
        <v>85</v>
      </c>
      <c r="W13" s="159" t="s">
        <v>85</v>
      </c>
      <c r="X13" s="159" t="s">
        <v>1499</v>
      </c>
      <c r="Y13" s="159" t="s">
        <v>1500</v>
      </c>
      <c r="Z13" s="159" t="s">
        <v>1499</v>
      </c>
      <c r="AA13" s="159" t="s">
        <v>1500</v>
      </c>
      <c r="AB13" s="159" t="s">
        <v>85</v>
      </c>
      <c r="AC13" s="159" t="s">
        <v>85</v>
      </c>
      <c r="AD13" s="159" t="s">
        <v>1499</v>
      </c>
      <c r="AE13" s="159" t="s">
        <v>1500</v>
      </c>
      <c r="AF13" s="159" t="s">
        <v>1499</v>
      </c>
      <c r="AG13" s="159" t="s">
        <v>1500</v>
      </c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</row>
    <row r="14" spans="1:184" x14ac:dyDescent="0.2">
      <c r="A14" s="154" t="str">
        <f>IFERROR(LEFT(B14,4),"")</f>
        <v>0070</v>
      </c>
      <c r="B14" s="153" t="s">
        <v>1510</v>
      </c>
      <c r="C14" s="160">
        <v>30</v>
      </c>
      <c r="D14" s="161">
        <v>36.599998474121094</v>
      </c>
      <c r="E14" s="162">
        <v>0.5</v>
      </c>
      <c r="F14" s="160">
        <v>28</v>
      </c>
      <c r="G14" s="160">
        <v>2</v>
      </c>
      <c r="H14" s="163" t="s">
        <v>1934</v>
      </c>
      <c r="I14" s="163" t="s">
        <v>1935</v>
      </c>
      <c r="J14" s="161">
        <v>5.8000001907348633</v>
      </c>
      <c r="K14" s="162">
        <v>0.48</v>
      </c>
      <c r="L14" s="160">
        <v>26</v>
      </c>
      <c r="M14" s="160">
        <v>4</v>
      </c>
      <c r="N14" s="163" t="s">
        <v>2031</v>
      </c>
      <c r="O14" s="163" t="s">
        <v>2032</v>
      </c>
      <c r="P14" s="161">
        <v>11.5</v>
      </c>
      <c r="Q14" s="162">
        <v>0.52</v>
      </c>
      <c r="R14" s="160">
        <v>23</v>
      </c>
      <c r="S14" s="160">
        <v>7</v>
      </c>
      <c r="T14" s="163" t="s">
        <v>4230</v>
      </c>
      <c r="U14" s="163" t="s">
        <v>4231</v>
      </c>
      <c r="V14" s="161">
        <v>10</v>
      </c>
      <c r="W14" s="162">
        <v>0.5</v>
      </c>
      <c r="X14" s="160">
        <v>25</v>
      </c>
      <c r="Y14" s="160">
        <v>5</v>
      </c>
      <c r="Z14" s="163" t="s">
        <v>1635</v>
      </c>
      <c r="AA14" s="163" t="s">
        <v>1636</v>
      </c>
      <c r="AB14" s="161">
        <v>9.3000001907348633</v>
      </c>
      <c r="AC14" s="162">
        <v>0.49</v>
      </c>
      <c r="AD14" s="160">
        <v>27</v>
      </c>
      <c r="AE14" s="160">
        <v>3</v>
      </c>
      <c r="AF14" s="163" t="s">
        <v>1739</v>
      </c>
      <c r="AG14" s="163" t="s">
        <v>1740</v>
      </c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</row>
    <row r="15" spans="1:184" x14ac:dyDescent="0.2">
      <c r="A15" s="154" t="str">
        <f t="shared" ref="A15:A78" si="1">IFERROR(LEFT(B15,4),"")</f>
        <v>0071</v>
      </c>
      <c r="B15" s="164" t="s">
        <v>1519</v>
      </c>
      <c r="C15" s="165">
        <v>153</v>
      </c>
      <c r="D15" s="166">
        <v>33.299999237060547</v>
      </c>
      <c r="E15" s="167">
        <v>0.46</v>
      </c>
      <c r="F15" s="165">
        <v>135</v>
      </c>
      <c r="G15" s="165">
        <v>18</v>
      </c>
      <c r="H15" s="168" t="s">
        <v>1909</v>
      </c>
      <c r="I15" s="168" t="s">
        <v>1910</v>
      </c>
      <c r="J15" s="166">
        <v>5.4000000953674316</v>
      </c>
      <c r="K15" s="167">
        <v>0.45</v>
      </c>
      <c r="L15" s="165">
        <v>132</v>
      </c>
      <c r="M15" s="165">
        <v>21</v>
      </c>
      <c r="N15" s="168" t="s">
        <v>4279</v>
      </c>
      <c r="O15" s="168" t="s">
        <v>4280</v>
      </c>
      <c r="P15" s="166">
        <v>10.399999618530273</v>
      </c>
      <c r="Q15" s="167">
        <v>0.47</v>
      </c>
      <c r="R15" s="165">
        <v>128</v>
      </c>
      <c r="S15" s="165">
        <v>25</v>
      </c>
      <c r="T15" s="168" t="s">
        <v>4958</v>
      </c>
      <c r="U15" s="168" t="s">
        <v>4959</v>
      </c>
      <c r="V15" s="166">
        <v>9</v>
      </c>
      <c r="W15" s="167">
        <v>0.45</v>
      </c>
      <c r="X15" s="165">
        <v>131</v>
      </c>
      <c r="Y15" s="165">
        <v>22</v>
      </c>
      <c r="Z15" s="168" t="s">
        <v>4364</v>
      </c>
      <c r="AA15" s="168" t="s">
        <v>4365</v>
      </c>
      <c r="AB15" s="166">
        <v>8.5</v>
      </c>
      <c r="AC15" s="167">
        <v>0.45</v>
      </c>
      <c r="AD15" s="165">
        <v>143</v>
      </c>
      <c r="AE15" s="165">
        <v>10</v>
      </c>
      <c r="AF15" s="168" t="s">
        <v>4046</v>
      </c>
      <c r="AG15" s="168" t="s">
        <v>4047</v>
      </c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</row>
    <row r="16" spans="1:184" x14ac:dyDescent="0.2">
      <c r="A16" s="154" t="str">
        <f t="shared" si="1"/>
        <v>0073</v>
      </c>
      <c r="B16" s="153" t="s">
        <v>1534</v>
      </c>
      <c r="C16" s="160">
        <v>57</v>
      </c>
      <c r="D16" s="161">
        <v>26.399999618530273</v>
      </c>
      <c r="E16" s="162">
        <v>0.36</v>
      </c>
      <c r="F16" s="160">
        <v>55</v>
      </c>
      <c r="G16" s="160">
        <v>2</v>
      </c>
      <c r="H16" s="163" t="s">
        <v>2414</v>
      </c>
      <c r="I16" s="163" t="s">
        <v>2415</v>
      </c>
      <c r="J16" s="161">
        <v>4.1999998092651367</v>
      </c>
      <c r="K16" s="162">
        <v>0.35</v>
      </c>
      <c r="L16" s="160">
        <v>55</v>
      </c>
      <c r="M16" s="160">
        <v>2</v>
      </c>
      <c r="N16" s="163" t="s">
        <v>2414</v>
      </c>
      <c r="O16" s="163" t="s">
        <v>2415</v>
      </c>
      <c r="P16" s="161">
        <v>7.5999999046325684</v>
      </c>
      <c r="Q16" s="162">
        <v>0.35</v>
      </c>
      <c r="R16" s="160">
        <v>56</v>
      </c>
      <c r="S16" s="160">
        <v>1</v>
      </c>
      <c r="T16" s="163" t="s">
        <v>2456</v>
      </c>
      <c r="U16" s="163" t="s">
        <v>2457</v>
      </c>
      <c r="V16" s="161">
        <v>7.4000000953674316</v>
      </c>
      <c r="W16" s="162">
        <v>0.37</v>
      </c>
      <c r="X16" s="160">
        <v>54</v>
      </c>
      <c r="Y16" s="160">
        <v>3</v>
      </c>
      <c r="Z16" s="163" t="s">
        <v>2402</v>
      </c>
      <c r="AA16" s="163" t="s">
        <v>2403</v>
      </c>
      <c r="AB16" s="161">
        <v>7.1999998092651367</v>
      </c>
      <c r="AC16" s="162">
        <v>0.38</v>
      </c>
      <c r="AD16" s="160">
        <v>54</v>
      </c>
      <c r="AE16" s="160">
        <v>3</v>
      </c>
      <c r="AF16" s="163" t="s">
        <v>2402</v>
      </c>
      <c r="AG16" s="163" t="s">
        <v>2403</v>
      </c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</row>
    <row r="17" spans="1:185" x14ac:dyDescent="0.2">
      <c r="A17" s="154" t="str">
        <f t="shared" si="1"/>
        <v>0091</v>
      </c>
      <c r="B17" s="164" t="s">
        <v>1548</v>
      </c>
      <c r="C17" s="165">
        <v>223</v>
      </c>
      <c r="D17" s="166">
        <v>34.299999237060547</v>
      </c>
      <c r="E17" s="167">
        <v>0.47</v>
      </c>
      <c r="F17" s="165">
        <v>191</v>
      </c>
      <c r="G17" s="165">
        <v>32</v>
      </c>
      <c r="H17" s="168" t="s">
        <v>4960</v>
      </c>
      <c r="I17" s="168" t="s">
        <v>4961</v>
      </c>
      <c r="J17" s="166">
        <v>5.6999998092651367</v>
      </c>
      <c r="K17" s="167">
        <v>0.47</v>
      </c>
      <c r="L17" s="165">
        <v>185</v>
      </c>
      <c r="M17" s="165">
        <v>38</v>
      </c>
      <c r="N17" s="168" t="s">
        <v>1936</v>
      </c>
      <c r="O17" s="168" t="s">
        <v>1937</v>
      </c>
      <c r="P17" s="166">
        <v>10.199999809265137</v>
      </c>
      <c r="Q17" s="167">
        <v>0.46</v>
      </c>
      <c r="R17" s="165">
        <v>190</v>
      </c>
      <c r="S17" s="165">
        <v>33</v>
      </c>
      <c r="T17" s="168" t="s">
        <v>4595</v>
      </c>
      <c r="U17" s="168" t="s">
        <v>4596</v>
      </c>
      <c r="V17" s="166">
        <v>9.6000003814697266</v>
      </c>
      <c r="W17" s="167">
        <v>0.48</v>
      </c>
      <c r="X17" s="165">
        <v>176</v>
      </c>
      <c r="Y17" s="165">
        <v>47</v>
      </c>
      <c r="Z17" s="168" t="s">
        <v>4962</v>
      </c>
      <c r="AA17" s="168" t="s">
        <v>4963</v>
      </c>
      <c r="AB17" s="166">
        <v>8.8999996185302734</v>
      </c>
      <c r="AC17" s="167">
        <v>0.47</v>
      </c>
      <c r="AD17" s="165">
        <v>195</v>
      </c>
      <c r="AE17" s="165">
        <v>28</v>
      </c>
      <c r="AF17" s="168" t="s">
        <v>4964</v>
      </c>
      <c r="AG17" s="168" t="s">
        <v>4965</v>
      </c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</row>
    <row r="18" spans="1:185" s="169" customFormat="1" x14ac:dyDescent="0.2">
      <c r="A18" s="154" t="str">
        <f t="shared" si="1"/>
        <v>0092</v>
      </c>
      <c r="B18" s="153" t="s">
        <v>1559</v>
      </c>
      <c r="C18" s="160">
        <v>188</v>
      </c>
      <c r="D18" s="161">
        <v>34.299999237060547</v>
      </c>
      <c r="E18" s="162">
        <v>0.47</v>
      </c>
      <c r="F18" s="160">
        <v>169</v>
      </c>
      <c r="G18" s="160">
        <v>19</v>
      </c>
      <c r="H18" s="163" t="s">
        <v>4966</v>
      </c>
      <c r="I18" s="163" t="s">
        <v>4967</v>
      </c>
      <c r="J18" s="161">
        <v>5.4000000953674316</v>
      </c>
      <c r="K18" s="162">
        <v>0.45</v>
      </c>
      <c r="L18" s="160">
        <v>170</v>
      </c>
      <c r="M18" s="160">
        <v>18</v>
      </c>
      <c r="N18" s="163" t="s">
        <v>3517</v>
      </c>
      <c r="O18" s="163" t="s">
        <v>3518</v>
      </c>
      <c r="P18" s="161">
        <v>10.300000190734863</v>
      </c>
      <c r="Q18" s="162">
        <v>0.47</v>
      </c>
      <c r="R18" s="160">
        <v>169</v>
      </c>
      <c r="S18" s="160">
        <v>19</v>
      </c>
      <c r="T18" s="163" t="s">
        <v>4966</v>
      </c>
      <c r="U18" s="163" t="s">
        <v>4967</v>
      </c>
      <c r="V18" s="161">
        <v>9.6000003814697266</v>
      </c>
      <c r="W18" s="162">
        <v>0.48</v>
      </c>
      <c r="X18" s="160">
        <v>155</v>
      </c>
      <c r="Y18" s="160">
        <v>33</v>
      </c>
      <c r="Z18" s="163" t="s">
        <v>4968</v>
      </c>
      <c r="AA18" s="163" t="s">
        <v>4969</v>
      </c>
      <c r="AB18" s="161">
        <v>8.8999996185302734</v>
      </c>
      <c r="AC18" s="162">
        <v>0.47</v>
      </c>
      <c r="AD18" s="160">
        <v>167</v>
      </c>
      <c r="AE18" s="160">
        <v>21</v>
      </c>
      <c r="AF18" s="163" t="s">
        <v>4970</v>
      </c>
      <c r="AG18" s="163" t="s">
        <v>4971</v>
      </c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/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  <c r="FF18" s="151"/>
      <c r="FG18" s="151"/>
      <c r="FH18" s="151"/>
      <c r="FI18" s="151"/>
      <c r="FJ18" s="151"/>
      <c r="FK18" s="151"/>
      <c r="FL18" s="151"/>
      <c r="FM18" s="151"/>
      <c r="FN18" s="151"/>
      <c r="FO18" s="151"/>
      <c r="FP18" s="151"/>
      <c r="FQ18" s="151"/>
      <c r="FR18" s="151"/>
      <c r="FS18" s="151"/>
      <c r="FT18" s="151"/>
      <c r="FU18" s="151"/>
      <c r="FV18" s="151"/>
      <c r="FW18" s="151"/>
      <c r="FX18" s="151"/>
      <c r="FY18" s="151"/>
      <c r="FZ18" s="151"/>
      <c r="GA18" s="151"/>
      <c r="GB18" s="151"/>
    </row>
    <row r="19" spans="1:185" x14ac:dyDescent="0.2">
      <c r="A19" s="154" t="str">
        <f t="shared" si="1"/>
        <v>0122</v>
      </c>
      <c r="B19" s="164" t="s">
        <v>1610</v>
      </c>
      <c r="C19" s="165">
        <v>168</v>
      </c>
      <c r="D19" s="166">
        <v>35.400001525878906</v>
      </c>
      <c r="E19" s="167">
        <v>0.49</v>
      </c>
      <c r="F19" s="165">
        <v>148</v>
      </c>
      <c r="G19" s="165">
        <v>20</v>
      </c>
      <c r="H19" s="168" t="s">
        <v>4112</v>
      </c>
      <c r="I19" s="168" t="s">
        <v>4113</v>
      </c>
      <c r="J19" s="166">
        <v>5.8000001907348633</v>
      </c>
      <c r="K19" s="167">
        <v>0.48</v>
      </c>
      <c r="L19" s="165">
        <v>136</v>
      </c>
      <c r="M19" s="165">
        <v>32</v>
      </c>
      <c r="N19" s="168" t="s">
        <v>4296</v>
      </c>
      <c r="O19" s="168" t="s">
        <v>4297</v>
      </c>
      <c r="P19" s="166">
        <v>10.600000381469727</v>
      </c>
      <c r="Q19" s="167">
        <v>0.48</v>
      </c>
      <c r="R19" s="165">
        <v>147</v>
      </c>
      <c r="S19" s="165">
        <v>21</v>
      </c>
      <c r="T19" s="168" t="s">
        <v>2218</v>
      </c>
      <c r="U19" s="168" t="s">
        <v>2219</v>
      </c>
      <c r="V19" s="166">
        <v>10</v>
      </c>
      <c r="W19" s="167">
        <v>0.5</v>
      </c>
      <c r="X19" s="165">
        <v>134</v>
      </c>
      <c r="Y19" s="165">
        <v>34</v>
      </c>
      <c r="Z19" s="168" t="s">
        <v>4755</v>
      </c>
      <c r="AA19" s="168" t="s">
        <v>4756</v>
      </c>
      <c r="AB19" s="166">
        <v>9</v>
      </c>
      <c r="AC19" s="167">
        <v>0.47</v>
      </c>
      <c r="AD19" s="165">
        <v>151</v>
      </c>
      <c r="AE19" s="165">
        <v>17</v>
      </c>
      <c r="AF19" s="168" t="s">
        <v>4552</v>
      </c>
      <c r="AG19" s="168" t="s">
        <v>4553</v>
      </c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</row>
    <row r="20" spans="1:185" x14ac:dyDescent="0.2">
      <c r="A20" s="154" t="str">
        <f t="shared" si="1"/>
        <v>0231</v>
      </c>
      <c r="B20" s="153" t="s">
        <v>1655</v>
      </c>
      <c r="C20" s="160">
        <v>175</v>
      </c>
      <c r="D20" s="161">
        <v>32.700000762939453</v>
      </c>
      <c r="E20" s="162">
        <v>0.45</v>
      </c>
      <c r="F20" s="160">
        <v>165</v>
      </c>
      <c r="G20" s="160">
        <v>10</v>
      </c>
      <c r="H20" s="163" t="s">
        <v>1943</v>
      </c>
      <c r="I20" s="163" t="s">
        <v>1944</v>
      </c>
      <c r="J20" s="161">
        <v>5.1999998092651367</v>
      </c>
      <c r="K20" s="162">
        <v>0.44</v>
      </c>
      <c r="L20" s="160">
        <v>162</v>
      </c>
      <c r="M20" s="160">
        <v>13</v>
      </c>
      <c r="N20" s="163" t="s">
        <v>4603</v>
      </c>
      <c r="O20" s="163" t="s">
        <v>4604</v>
      </c>
      <c r="P20" s="161">
        <v>10</v>
      </c>
      <c r="Q20" s="162">
        <v>0.45</v>
      </c>
      <c r="R20" s="160">
        <v>160</v>
      </c>
      <c r="S20" s="160">
        <v>15</v>
      </c>
      <c r="T20" s="163" t="s">
        <v>2104</v>
      </c>
      <c r="U20" s="163" t="s">
        <v>2105</v>
      </c>
      <c r="V20" s="161">
        <v>9.1999998092651367</v>
      </c>
      <c r="W20" s="162">
        <v>0.46</v>
      </c>
      <c r="X20" s="160">
        <v>149</v>
      </c>
      <c r="Y20" s="160">
        <v>26</v>
      </c>
      <c r="Z20" s="163" t="s">
        <v>1770</v>
      </c>
      <c r="AA20" s="163" t="s">
        <v>1771</v>
      </c>
      <c r="AB20" s="161">
        <v>8.1999998092651367</v>
      </c>
      <c r="AC20" s="162">
        <v>0.43</v>
      </c>
      <c r="AD20" s="160">
        <v>166</v>
      </c>
      <c r="AE20" s="160">
        <v>9</v>
      </c>
      <c r="AF20" s="163" t="s">
        <v>4972</v>
      </c>
      <c r="AG20" s="163" t="s">
        <v>4973</v>
      </c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</row>
    <row r="21" spans="1:185" x14ac:dyDescent="0.2">
      <c r="A21" s="154" t="str">
        <f t="shared" si="1"/>
        <v>0241</v>
      </c>
      <c r="B21" s="164" t="s">
        <v>1666</v>
      </c>
      <c r="C21" s="165">
        <v>94</v>
      </c>
      <c r="D21" s="166">
        <v>31.5</v>
      </c>
      <c r="E21" s="167">
        <v>0.43</v>
      </c>
      <c r="F21" s="165">
        <v>89</v>
      </c>
      <c r="G21" s="165">
        <v>5</v>
      </c>
      <c r="H21" s="168" t="s">
        <v>2337</v>
      </c>
      <c r="I21" s="168" t="s">
        <v>2338</v>
      </c>
      <c r="J21" s="166">
        <v>5.4000000953674316</v>
      </c>
      <c r="K21" s="167">
        <v>0.45</v>
      </c>
      <c r="L21" s="165">
        <v>87</v>
      </c>
      <c r="M21" s="165">
        <v>7</v>
      </c>
      <c r="N21" s="168" t="s">
        <v>2271</v>
      </c>
      <c r="O21" s="168" t="s">
        <v>2272</v>
      </c>
      <c r="P21" s="166">
        <v>9.8999996185302734</v>
      </c>
      <c r="Q21" s="167">
        <v>0.45</v>
      </c>
      <c r="R21" s="165">
        <v>86</v>
      </c>
      <c r="S21" s="165">
        <v>8</v>
      </c>
      <c r="T21" s="168" t="s">
        <v>2698</v>
      </c>
      <c r="U21" s="168" t="s">
        <v>2699</v>
      </c>
      <c r="V21" s="166">
        <v>8.5</v>
      </c>
      <c r="W21" s="167">
        <v>0.43</v>
      </c>
      <c r="X21" s="165">
        <v>84</v>
      </c>
      <c r="Y21" s="165">
        <v>10</v>
      </c>
      <c r="Z21" s="168" t="s">
        <v>3210</v>
      </c>
      <c r="AA21" s="168" t="s">
        <v>3211</v>
      </c>
      <c r="AB21" s="166">
        <v>7.8000001907348633</v>
      </c>
      <c r="AC21" s="167">
        <v>0.41</v>
      </c>
      <c r="AD21" s="165">
        <v>92</v>
      </c>
      <c r="AE21" s="165">
        <v>2</v>
      </c>
      <c r="AF21" s="168" t="s">
        <v>2493</v>
      </c>
      <c r="AG21" s="168" t="s">
        <v>2494</v>
      </c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  <c r="EW21" s="151"/>
      <c r="EX21" s="151"/>
      <c r="EY21" s="151"/>
      <c r="EZ21" s="151"/>
      <c r="FA21" s="151"/>
      <c r="FB21" s="151"/>
      <c r="FC21" s="151"/>
      <c r="FD21" s="151"/>
      <c r="FE21" s="151"/>
      <c r="FF21" s="151"/>
      <c r="FG21" s="151"/>
      <c r="FH21" s="151"/>
      <c r="FI21" s="151"/>
      <c r="FJ21" s="151"/>
      <c r="FK21" s="151"/>
      <c r="FL21" s="151"/>
      <c r="FM21" s="151"/>
      <c r="FN21" s="151"/>
      <c r="FO21" s="151"/>
      <c r="FP21" s="151"/>
      <c r="FQ21" s="151"/>
      <c r="FR21" s="151"/>
      <c r="FS21" s="151"/>
      <c r="FT21" s="151"/>
      <c r="FU21" s="151"/>
      <c r="FV21" s="151"/>
      <c r="FW21" s="151"/>
      <c r="FX21" s="151"/>
      <c r="FY21" s="151"/>
      <c r="FZ21" s="151"/>
      <c r="GA21" s="151"/>
      <c r="GB21" s="151"/>
    </row>
    <row r="22" spans="1:185" x14ac:dyDescent="0.2">
      <c r="A22" s="154" t="str">
        <f t="shared" si="1"/>
        <v>0332</v>
      </c>
      <c r="B22" s="153" t="s">
        <v>1717</v>
      </c>
      <c r="C22" s="160">
        <v>133</v>
      </c>
      <c r="D22" s="161">
        <v>29.799999237060547</v>
      </c>
      <c r="E22" s="162">
        <v>0.41</v>
      </c>
      <c r="F22" s="160">
        <v>127</v>
      </c>
      <c r="G22" s="160">
        <v>6</v>
      </c>
      <c r="H22" s="163" t="s">
        <v>3077</v>
      </c>
      <c r="I22" s="163" t="s">
        <v>3078</v>
      </c>
      <c r="J22" s="161">
        <v>5</v>
      </c>
      <c r="K22" s="162">
        <v>0.42</v>
      </c>
      <c r="L22" s="160">
        <v>122</v>
      </c>
      <c r="M22" s="160">
        <v>11</v>
      </c>
      <c r="N22" s="163" t="s">
        <v>2813</v>
      </c>
      <c r="O22" s="163" t="s">
        <v>2814</v>
      </c>
      <c r="P22" s="161">
        <v>9.1000003814697266</v>
      </c>
      <c r="Q22" s="162">
        <v>0.41</v>
      </c>
      <c r="R22" s="160">
        <v>123</v>
      </c>
      <c r="S22" s="160">
        <v>10</v>
      </c>
      <c r="T22" s="163" t="s">
        <v>4974</v>
      </c>
      <c r="U22" s="163" t="s">
        <v>4975</v>
      </c>
      <c r="V22" s="161">
        <v>8</v>
      </c>
      <c r="W22" s="162">
        <v>0.4</v>
      </c>
      <c r="X22" s="160">
        <v>121</v>
      </c>
      <c r="Y22" s="160">
        <v>12</v>
      </c>
      <c r="Z22" s="163" t="s">
        <v>4976</v>
      </c>
      <c r="AA22" s="163" t="s">
        <v>4977</v>
      </c>
      <c r="AB22" s="161">
        <v>7.6999998092651367</v>
      </c>
      <c r="AC22" s="162">
        <v>0.41</v>
      </c>
      <c r="AD22" s="160">
        <v>130</v>
      </c>
      <c r="AE22" s="160">
        <v>3</v>
      </c>
      <c r="AF22" s="163" t="s">
        <v>2543</v>
      </c>
      <c r="AG22" s="163" t="s">
        <v>2544</v>
      </c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</row>
    <row r="23" spans="1:185" x14ac:dyDescent="0.2">
      <c r="A23" s="154" t="str">
        <f t="shared" si="1"/>
        <v>0451</v>
      </c>
      <c r="B23" s="164" t="s">
        <v>1767</v>
      </c>
      <c r="C23" s="165">
        <v>198</v>
      </c>
      <c r="D23" s="166">
        <v>28.700000762939453</v>
      </c>
      <c r="E23" s="167">
        <v>0.39</v>
      </c>
      <c r="F23" s="165">
        <v>187</v>
      </c>
      <c r="G23" s="165">
        <v>11</v>
      </c>
      <c r="H23" s="168" t="s">
        <v>1633</v>
      </c>
      <c r="I23" s="168" t="s">
        <v>1634</v>
      </c>
      <c r="J23" s="166">
        <v>4.5</v>
      </c>
      <c r="K23" s="167">
        <v>0.38</v>
      </c>
      <c r="L23" s="165">
        <v>185</v>
      </c>
      <c r="M23" s="165">
        <v>13</v>
      </c>
      <c r="N23" s="168" t="s">
        <v>4978</v>
      </c>
      <c r="O23" s="168" t="s">
        <v>4979</v>
      </c>
      <c r="P23" s="166">
        <v>8.6999998092651367</v>
      </c>
      <c r="Q23" s="167">
        <v>0.39</v>
      </c>
      <c r="R23" s="165">
        <v>188</v>
      </c>
      <c r="S23" s="165">
        <v>10</v>
      </c>
      <c r="T23" s="168" t="s">
        <v>3244</v>
      </c>
      <c r="U23" s="168" t="s">
        <v>3245</v>
      </c>
      <c r="V23" s="166">
        <v>7.6999998092651367</v>
      </c>
      <c r="W23" s="167">
        <v>0.39</v>
      </c>
      <c r="X23" s="165">
        <v>179</v>
      </c>
      <c r="Y23" s="165">
        <v>19</v>
      </c>
      <c r="Z23" s="168" t="s">
        <v>4980</v>
      </c>
      <c r="AA23" s="168" t="s">
        <v>4981</v>
      </c>
      <c r="AB23" s="166">
        <v>7.8000001907348633</v>
      </c>
      <c r="AC23" s="167">
        <v>0.41</v>
      </c>
      <c r="AD23" s="165">
        <v>186</v>
      </c>
      <c r="AE23" s="165">
        <v>12</v>
      </c>
      <c r="AF23" s="168" t="s">
        <v>2761</v>
      </c>
      <c r="AG23" s="168" t="s">
        <v>2762</v>
      </c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</row>
    <row r="24" spans="1:185" x14ac:dyDescent="0.2">
      <c r="A24" s="154" t="str">
        <f t="shared" si="1"/>
        <v>0651</v>
      </c>
      <c r="B24" s="153" t="s">
        <v>1828</v>
      </c>
      <c r="C24" s="160">
        <v>65</v>
      </c>
      <c r="D24" s="161">
        <v>24.299999237060547</v>
      </c>
      <c r="E24" s="162">
        <v>0.33</v>
      </c>
      <c r="F24" s="160">
        <v>65</v>
      </c>
      <c r="H24" s="163" t="s">
        <v>1529</v>
      </c>
      <c r="J24" s="161">
        <v>3.5</v>
      </c>
      <c r="K24" s="162">
        <v>0.28999999999999998</v>
      </c>
      <c r="L24" s="160">
        <v>65</v>
      </c>
      <c r="N24" s="163" t="s">
        <v>1529</v>
      </c>
      <c r="P24" s="161">
        <v>7.9000000953674316</v>
      </c>
      <c r="Q24" s="162">
        <v>0.36</v>
      </c>
      <c r="R24" s="160">
        <v>63</v>
      </c>
      <c r="S24" s="160">
        <v>2</v>
      </c>
      <c r="T24" s="163" t="s">
        <v>1582</v>
      </c>
      <c r="U24" s="163" t="s">
        <v>1583</v>
      </c>
      <c r="V24" s="161">
        <v>6.5999999046325684</v>
      </c>
      <c r="W24" s="162">
        <v>0.33</v>
      </c>
      <c r="X24" s="160">
        <v>65</v>
      </c>
      <c r="Z24" s="163" t="s">
        <v>1529</v>
      </c>
      <c r="AB24" s="161">
        <v>6.1999998092651367</v>
      </c>
      <c r="AC24" s="162">
        <v>0.33</v>
      </c>
      <c r="AD24" s="160">
        <v>65</v>
      </c>
      <c r="AF24" s="163" t="s">
        <v>1529</v>
      </c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</row>
    <row r="25" spans="1:185" x14ac:dyDescent="0.2">
      <c r="A25" s="154" t="str">
        <f t="shared" si="1"/>
        <v>0761</v>
      </c>
      <c r="B25" s="164" t="s">
        <v>1865</v>
      </c>
      <c r="C25" s="165">
        <v>84</v>
      </c>
      <c r="D25" s="166">
        <v>31.399999618530273</v>
      </c>
      <c r="E25" s="167">
        <v>0.43</v>
      </c>
      <c r="F25" s="165">
        <v>75</v>
      </c>
      <c r="G25" s="165">
        <v>9</v>
      </c>
      <c r="H25" s="168" t="s">
        <v>2896</v>
      </c>
      <c r="I25" s="168" t="s">
        <v>2897</v>
      </c>
      <c r="J25" s="166">
        <v>5.5</v>
      </c>
      <c r="K25" s="167">
        <v>0.46</v>
      </c>
      <c r="L25" s="165">
        <v>71</v>
      </c>
      <c r="M25" s="165">
        <v>13</v>
      </c>
      <c r="N25" s="168" t="s">
        <v>3751</v>
      </c>
      <c r="O25" s="168" t="s">
        <v>3752</v>
      </c>
      <c r="P25" s="166">
        <v>9.3000001907348633</v>
      </c>
      <c r="Q25" s="167">
        <v>0.42</v>
      </c>
      <c r="R25" s="165">
        <v>76</v>
      </c>
      <c r="S25" s="165">
        <v>8</v>
      </c>
      <c r="T25" s="168" t="s">
        <v>2781</v>
      </c>
      <c r="U25" s="168" t="s">
        <v>2782</v>
      </c>
      <c r="V25" s="166">
        <v>8.5</v>
      </c>
      <c r="W25" s="167">
        <v>0.42</v>
      </c>
      <c r="X25" s="165">
        <v>74</v>
      </c>
      <c r="Y25" s="165">
        <v>10</v>
      </c>
      <c r="Z25" s="168" t="s">
        <v>4112</v>
      </c>
      <c r="AA25" s="168" t="s">
        <v>4113</v>
      </c>
      <c r="AB25" s="166">
        <v>8.1999998092651367</v>
      </c>
      <c r="AC25" s="167">
        <v>0.43</v>
      </c>
      <c r="AD25" s="165">
        <v>75</v>
      </c>
      <c r="AE25" s="165">
        <v>9</v>
      </c>
      <c r="AF25" s="168" t="s">
        <v>2896</v>
      </c>
      <c r="AG25" s="168" t="s">
        <v>2897</v>
      </c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</row>
    <row r="26" spans="1:185" x14ac:dyDescent="0.2">
      <c r="A26" s="154" t="str">
        <f t="shared" si="1"/>
        <v>0950</v>
      </c>
      <c r="B26" s="153" t="s">
        <v>1908</v>
      </c>
      <c r="C26" s="160">
        <v>42</v>
      </c>
      <c r="D26" s="161">
        <v>35.299999237060547</v>
      </c>
      <c r="E26" s="162">
        <v>0.48</v>
      </c>
      <c r="F26" s="160">
        <v>40</v>
      </c>
      <c r="G26" s="160">
        <v>2</v>
      </c>
      <c r="H26" s="163" t="s">
        <v>1532</v>
      </c>
      <c r="I26" s="163" t="s">
        <v>1533</v>
      </c>
      <c r="J26" s="161">
        <v>6.5999999046325684</v>
      </c>
      <c r="K26" s="162">
        <v>0.55000000000000004</v>
      </c>
      <c r="L26" s="160">
        <v>34</v>
      </c>
      <c r="M26" s="160">
        <v>8</v>
      </c>
      <c r="N26" s="163" t="s">
        <v>4296</v>
      </c>
      <c r="O26" s="163" t="s">
        <v>4297</v>
      </c>
      <c r="P26" s="161">
        <v>10.300000190734863</v>
      </c>
      <c r="Q26" s="162">
        <v>0.47</v>
      </c>
      <c r="R26" s="160">
        <v>39</v>
      </c>
      <c r="S26" s="160">
        <v>3</v>
      </c>
      <c r="T26" s="163" t="s">
        <v>2083</v>
      </c>
      <c r="U26" s="163" t="s">
        <v>2084</v>
      </c>
      <c r="V26" s="161">
        <v>9.8000001907348633</v>
      </c>
      <c r="W26" s="162">
        <v>0.49</v>
      </c>
      <c r="X26" s="160">
        <v>40</v>
      </c>
      <c r="Y26" s="160">
        <v>2</v>
      </c>
      <c r="Z26" s="163" t="s">
        <v>1532</v>
      </c>
      <c r="AA26" s="163" t="s">
        <v>1533</v>
      </c>
      <c r="AB26" s="161">
        <v>8.6000003814697266</v>
      </c>
      <c r="AC26" s="162">
        <v>0.45</v>
      </c>
      <c r="AD26" s="160">
        <v>41</v>
      </c>
      <c r="AE26" s="160">
        <v>1</v>
      </c>
      <c r="AF26" s="163" t="s">
        <v>1728</v>
      </c>
      <c r="AG26" s="163" t="s">
        <v>1729</v>
      </c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</row>
    <row r="27" spans="1:185" x14ac:dyDescent="0.2">
      <c r="A27" s="154" t="str">
        <f t="shared" si="1"/>
        <v>0961</v>
      </c>
      <c r="B27" s="164" t="s">
        <v>1917</v>
      </c>
      <c r="C27" s="165">
        <v>91</v>
      </c>
      <c r="D27" s="166">
        <v>35.799999237060547</v>
      </c>
      <c r="E27" s="167">
        <v>0.49</v>
      </c>
      <c r="F27" s="165">
        <v>73</v>
      </c>
      <c r="G27" s="165">
        <v>18</v>
      </c>
      <c r="H27" s="168" t="s">
        <v>4316</v>
      </c>
      <c r="I27" s="168" t="s">
        <v>4317</v>
      </c>
      <c r="J27" s="166">
        <v>5.9000000953674316</v>
      </c>
      <c r="K27" s="167">
        <v>0.49</v>
      </c>
      <c r="L27" s="165">
        <v>73</v>
      </c>
      <c r="M27" s="165">
        <v>18</v>
      </c>
      <c r="N27" s="168" t="s">
        <v>4316</v>
      </c>
      <c r="O27" s="168" t="s">
        <v>4317</v>
      </c>
      <c r="P27" s="166">
        <v>10.600000381469727</v>
      </c>
      <c r="Q27" s="167">
        <v>0.48</v>
      </c>
      <c r="R27" s="165">
        <v>72</v>
      </c>
      <c r="S27" s="165">
        <v>19</v>
      </c>
      <c r="T27" s="168" t="s">
        <v>4982</v>
      </c>
      <c r="U27" s="168" t="s">
        <v>4983</v>
      </c>
      <c r="V27" s="166">
        <v>9.1999998092651367</v>
      </c>
      <c r="W27" s="167">
        <v>0.46</v>
      </c>
      <c r="X27" s="165">
        <v>73</v>
      </c>
      <c r="Y27" s="165">
        <v>18</v>
      </c>
      <c r="Z27" s="168" t="s">
        <v>4316</v>
      </c>
      <c r="AA27" s="168" t="s">
        <v>4317</v>
      </c>
      <c r="AB27" s="166">
        <v>10.199999809265137</v>
      </c>
      <c r="AC27" s="167">
        <v>0.53</v>
      </c>
      <c r="AD27" s="165">
        <v>68</v>
      </c>
      <c r="AE27" s="165">
        <v>23</v>
      </c>
      <c r="AF27" s="168" t="s">
        <v>4721</v>
      </c>
      <c r="AG27" s="168" t="s">
        <v>4722</v>
      </c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</row>
    <row r="28" spans="1:185" x14ac:dyDescent="0.2">
      <c r="A28" s="154" t="str">
        <f t="shared" si="1"/>
        <v>1020</v>
      </c>
      <c r="B28" s="153" t="s">
        <v>1950</v>
      </c>
      <c r="C28" s="160">
        <v>93</v>
      </c>
      <c r="D28" s="161">
        <v>32.599998474121094</v>
      </c>
      <c r="E28" s="162">
        <v>0.45</v>
      </c>
      <c r="F28" s="160">
        <v>87</v>
      </c>
      <c r="G28" s="160">
        <v>6</v>
      </c>
      <c r="H28" s="163" t="s">
        <v>2601</v>
      </c>
      <c r="I28" s="163" t="s">
        <v>2602</v>
      </c>
      <c r="J28" s="161">
        <v>5.4000000953674316</v>
      </c>
      <c r="K28" s="162">
        <v>0.45</v>
      </c>
      <c r="L28" s="160">
        <v>84</v>
      </c>
      <c r="M28" s="160">
        <v>9</v>
      </c>
      <c r="N28" s="163" t="s">
        <v>3892</v>
      </c>
      <c r="O28" s="163" t="s">
        <v>3893</v>
      </c>
      <c r="P28" s="161">
        <v>9.8000001907348633</v>
      </c>
      <c r="Q28" s="162">
        <v>0.45</v>
      </c>
      <c r="R28" s="160">
        <v>82</v>
      </c>
      <c r="S28" s="160">
        <v>11</v>
      </c>
      <c r="T28" s="163" t="s">
        <v>4861</v>
      </c>
      <c r="U28" s="163" t="s">
        <v>4862</v>
      </c>
      <c r="V28" s="161">
        <v>9</v>
      </c>
      <c r="W28" s="162">
        <v>0.45</v>
      </c>
      <c r="X28" s="160">
        <v>82</v>
      </c>
      <c r="Y28" s="160">
        <v>11</v>
      </c>
      <c r="Z28" s="163" t="s">
        <v>4861</v>
      </c>
      <c r="AA28" s="163" t="s">
        <v>4862</v>
      </c>
      <c r="AB28" s="161">
        <v>8.3000001907348633</v>
      </c>
      <c r="AC28" s="162">
        <v>0.44</v>
      </c>
      <c r="AD28" s="160">
        <v>87</v>
      </c>
      <c r="AE28" s="160">
        <v>6</v>
      </c>
      <c r="AF28" s="163" t="s">
        <v>2601</v>
      </c>
      <c r="AG28" s="163" t="s">
        <v>2602</v>
      </c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1"/>
      <c r="EL28" s="151"/>
      <c r="EM28" s="151"/>
      <c r="EN28" s="151"/>
      <c r="EO28" s="151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</row>
    <row r="29" spans="1:185" x14ac:dyDescent="0.2">
      <c r="A29" s="154" t="str">
        <f t="shared" si="1"/>
        <v>1121</v>
      </c>
      <c r="B29" s="164" t="s">
        <v>1965</v>
      </c>
      <c r="C29" s="165">
        <v>155</v>
      </c>
      <c r="D29" s="166">
        <v>35.299999237060547</v>
      </c>
      <c r="E29" s="167">
        <v>0.48</v>
      </c>
      <c r="F29" s="165">
        <v>130</v>
      </c>
      <c r="G29" s="165">
        <v>25</v>
      </c>
      <c r="H29" s="168" t="s">
        <v>3890</v>
      </c>
      <c r="I29" s="168" t="s">
        <v>3891</v>
      </c>
      <c r="J29" s="166">
        <v>5.8000001907348633</v>
      </c>
      <c r="K29" s="167">
        <v>0.48</v>
      </c>
      <c r="L29" s="165">
        <v>130</v>
      </c>
      <c r="M29" s="165">
        <v>25</v>
      </c>
      <c r="N29" s="168" t="s">
        <v>3890</v>
      </c>
      <c r="O29" s="168" t="s">
        <v>3891</v>
      </c>
      <c r="P29" s="166">
        <v>11.100000381469727</v>
      </c>
      <c r="Q29" s="167">
        <v>0.5</v>
      </c>
      <c r="R29" s="165">
        <v>125</v>
      </c>
      <c r="S29" s="165">
        <v>30</v>
      </c>
      <c r="T29" s="168" t="s">
        <v>4197</v>
      </c>
      <c r="U29" s="168" t="s">
        <v>4198</v>
      </c>
      <c r="V29" s="166">
        <v>9.6999998092651367</v>
      </c>
      <c r="W29" s="167">
        <v>0.49</v>
      </c>
      <c r="X29" s="165">
        <v>121</v>
      </c>
      <c r="Y29" s="165">
        <v>34</v>
      </c>
      <c r="Z29" s="168" t="s">
        <v>4984</v>
      </c>
      <c r="AA29" s="168" t="s">
        <v>4985</v>
      </c>
      <c r="AB29" s="166">
        <v>8.6999998092651367</v>
      </c>
      <c r="AC29" s="167">
        <v>0.46</v>
      </c>
      <c r="AD29" s="165">
        <v>140</v>
      </c>
      <c r="AE29" s="165">
        <v>15</v>
      </c>
      <c r="AF29" s="168" t="s">
        <v>3892</v>
      </c>
      <c r="AG29" s="168" t="s">
        <v>3893</v>
      </c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</row>
    <row r="30" spans="1:185" x14ac:dyDescent="0.2">
      <c r="A30" s="154" t="str">
        <f t="shared" si="1"/>
        <v>1331</v>
      </c>
      <c r="B30" s="153" t="s">
        <v>1993</v>
      </c>
      <c r="C30" s="160">
        <v>138</v>
      </c>
      <c r="D30" s="161">
        <v>27.200000762939453</v>
      </c>
      <c r="E30" s="162">
        <v>0.37</v>
      </c>
      <c r="F30" s="160">
        <v>133</v>
      </c>
      <c r="G30" s="160">
        <v>5</v>
      </c>
      <c r="H30" s="163" t="s">
        <v>3609</v>
      </c>
      <c r="I30" s="163" t="s">
        <v>3610</v>
      </c>
      <c r="J30" s="161">
        <v>4.3000001907348633</v>
      </c>
      <c r="K30" s="162">
        <v>0.36</v>
      </c>
      <c r="L30" s="160">
        <v>130</v>
      </c>
      <c r="M30" s="160">
        <v>8</v>
      </c>
      <c r="N30" s="163" t="s">
        <v>2184</v>
      </c>
      <c r="O30" s="163" t="s">
        <v>2185</v>
      </c>
      <c r="P30" s="161">
        <v>8.5</v>
      </c>
      <c r="Q30" s="162">
        <v>0.39</v>
      </c>
      <c r="R30" s="160">
        <v>127</v>
      </c>
      <c r="S30" s="160">
        <v>11</v>
      </c>
      <c r="T30" s="163" t="s">
        <v>4725</v>
      </c>
      <c r="U30" s="163" t="s">
        <v>4726</v>
      </c>
      <c r="V30" s="161">
        <v>7.4000000953674316</v>
      </c>
      <c r="W30" s="162">
        <v>0.37</v>
      </c>
      <c r="X30" s="160">
        <v>132</v>
      </c>
      <c r="Y30" s="160">
        <v>6</v>
      </c>
      <c r="Z30" s="163" t="s">
        <v>2034</v>
      </c>
      <c r="AA30" s="163" t="s">
        <v>2035</v>
      </c>
      <c r="AB30" s="161">
        <v>7</v>
      </c>
      <c r="AC30" s="162">
        <v>0.37</v>
      </c>
      <c r="AD30" s="160">
        <v>136</v>
      </c>
      <c r="AE30" s="160">
        <v>2</v>
      </c>
      <c r="AF30" s="163" t="s">
        <v>3625</v>
      </c>
      <c r="AG30" s="163" t="s">
        <v>3626</v>
      </c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</row>
    <row r="31" spans="1:185" x14ac:dyDescent="0.2">
      <c r="A31" s="154" t="str">
        <f t="shared" si="1"/>
        <v>1681</v>
      </c>
      <c r="B31" s="164" t="s">
        <v>2033</v>
      </c>
      <c r="C31" s="165">
        <v>27</v>
      </c>
      <c r="D31" s="166">
        <v>25.899999618530273</v>
      </c>
      <c r="E31" s="167">
        <v>0.36</v>
      </c>
      <c r="F31" s="165">
        <v>27</v>
      </c>
      <c r="H31" s="168" t="s">
        <v>1529</v>
      </c>
      <c r="J31" s="166">
        <v>4.1999998092651367</v>
      </c>
      <c r="K31" s="167">
        <v>0.35</v>
      </c>
      <c r="L31" s="165">
        <v>27</v>
      </c>
      <c r="N31" s="168" t="s">
        <v>1529</v>
      </c>
      <c r="P31" s="166">
        <v>7.4000000953674316</v>
      </c>
      <c r="Q31" s="167">
        <v>0.34</v>
      </c>
      <c r="R31" s="165">
        <v>27</v>
      </c>
      <c r="T31" s="168" t="s">
        <v>1529</v>
      </c>
      <c r="V31" s="166">
        <v>7.0999999046325684</v>
      </c>
      <c r="W31" s="167">
        <v>0.36</v>
      </c>
      <c r="X31" s="165">
        <v>27</v>
      </c>
      <c r="Z31" s="168" t="s">
        <v>1529</v>
      </c>
      <c r="AB31" s="166">
        <v>7.0999999046325684</v>
      </c>
      <c r="AC31" s="167">
        <v>0.38</v>
      </c>
      <c r="AD31" s="165">
        <v>27</v>
      </c>
      <c r="AF31" s="168" t="s">
        <v>1529</v>
      </c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</row>
    <row r="32" spans="1:185" x14ac:dyDescent="0.2">
      <c r="A32" s="154" t="str">
        <f t="shared" si="1"/>
        <v>1721</v>
      </c>
      <c r="B32" s="153" t="s">
        <v>2045</v>
      </c>
      <c r="C32" s="160">
        <v>145</v>
      </c>
      <c r="D32" s="161">
        <v>32.299999237060547</v>
      </c>
      <c r="E32" s="162">
        <v>0.44</v>
      </c>
      <c r="F32" s="160">
        <v>133</v>
      </c>
      <c r="G32" s="160">
        <v>12</v>
      </c>
      <c r="H32" s="163" t="s">
        <v>2839</v>
      </c>
      <c r="I32" s="163" t="s">
        <v>2840</v>
      </c>
      <c r="J32" s="161">
        <v>5.3000001907348633</v>
      </c>
      <c r="K32" s="162">
        <v>0.44</v>
      </c>
      <c r="L32" s="160">
        <v>131</v>
      </c>
      <c r="M32" s="160">
        <v>14</v>
      </c>
      <c r="N32" s="163" t="s">
        <v>2617</v>
      </c>
      <c r="O32" s="163" t="s">
        <v>2618</v>
      </c>
      <c r="P32" s="161">
        <v>9.8999996185302734</v>
      </c>
      <c r="Q32" s="162">
        <v>0.45</v>
      </c>
      <c r="R32" s="160">
        <v>127</v>
      </c>
      <c r="S32" s="160">
        <v>18</v>
      </c>
      <c r="T32" s="163" t="s">
        <v>4203</v>
      </c>
      <c r="U32" s="163" t="s">
        <v>4204</v>
      </c>
      <c r="V32" s="161">
        <v>8.8000001907348633</v>
      </c>
      <c r="W32" s="162">
        <v>0.44</v>
      </c>
      <c r="X32" s="160">
        <v>123</v>
      </c>
      <c r="Y32" s="160">
        <v>22</v>
      </c>
      <c r="Z32" s="163" t="s">
        <v>4986</v>
      </c>
      <c r="AA32" s="163" t="s">
        <v>4987</v>
      </c>
      <c r="AB32" s="161">
        <v>8.1999998092651367</v>
      </c>
      <c r="AC32" s="162">
        <v>0.43</v>
      </c>
      <c r="AD32" s="160">
        <v>139</v>
      </c>
      <c r="AE32" s="160">
        <v>6</v>
      </c>
      <c r="AF32" s="163" t="s">
        <v>2862</v>
      </c>
      <c r="AG32" s="163" t="s">
        <v>2863</v>
      </c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</row>
    <row r="33" spans="1:184" x14ac:dyDescent="0.2">
      <c r="A33" s="154" t="str">
        <f t="shared" si="1"/>
        <v>2041</v>
      </c>
      <c r="B33" s="164" t="s">
        <v>2128</v>
      </c>
      <c r="C33" s="165">
        <v>45</v>
      </c>
      <c r="D33" s="166">
        <v>27.399999618530273</v>
      </c>
      <c r="E33" s="167">
        <v>0.38</v>
      </c>
      <c r="F33" s="165">
        <v>45</v>
      </c>
      <c r="H33" s="168" t="s">
        <v>1529</v>
      </c>
      <c r="J33" s="166">
        <v>4.0999999046325684</v>
      </c>
      <c r="K33" s="167">
        <v>0.34</v>
      </c>
      <c r="L33" s="165">
        <v>45</v>
      </c>
      <c r="N33" s="168" t="s">
        <v>1529</v>
      </c>
      <c r="P33" s="166">
        <v>8.3000001907348633</v>
      </c>
      <c r="Q33" s="167">
        <v>0.38</v>
      </c>
      <c r="R33" s="165">
        <v>45</v>
      </c>
      <c r="T33" s="168" t="s">
        <v>1529</v>
      </c>
      <c r="V33" s="166">
        <v>8.1000003814697266</v>
      </c>
      <c r="W33" s="167">
        <v>0.41</v>
      </c>
      <c r="X33" s="165">
        <v>44</v>
      </c>
      <c r="Y33" s="165">
        <v>1</v>
      </c>
      <c r="Z33" s="168" t="s">
        <v>2290</v>
      </c>
      <c r="AA33" s="168" t="s">
        <v>2291</v>
      </c>
      <c r="AB33" s="166">
        <v>6.9000000953674316</v>
      </c>
      <c r="AC33" s="167">
        <v>0.36</v>
      </c>
      <c r="AD33" s="165">
        <v>45</v>
      </c>
      <c r="AF33" s="168" t="s">
        <v>1529</v>
      </c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</row>
    <row r="34" spans="1:184" x14ac:dyDescent="0.2">
      <c r="A34" s="154" t="str">
        <f t="shared" si="1"/>
        <v>2060</v>
      </c>
      <c r="B34" s="153" t="s">
        <v>2135</v>
      </c>
      <c r="C34" s="160">
        <v>22</v>
      </c>
      <c r="D34" s="161">
        <v>29.200000762939453</v>
      </c>
      <c r="E34" s="162">
        <v>0.4</v>
      </c>
      <c r="F34" s="160">
        <v>22</v>
      </c>
      <c r="H34" s="163" t="s">
        <v>1529</v>
      </c>
      <c r="J34" s="161">
        <v>4.9000000953674316</v>
      </c>
      <c r="K34" s="162">
        <v>0.41</v>
      </c>
      <c r="L34" s="160">
        <v>21</v>
      </c>
      <c r="M34" s="160">
        <v>1</v>
      </c>
      <c r="N34" s="163" t="s">
        <v>1653</v>
      </c>
      <c r="O34" s="163" t="s">
        <v>1654</v>
      </c>
      <c r="P34" s="161">
        <v>8.6000003814697266</v>
      </c>
      <c r="Q34" s="162">
        <v>0.39</v>
      </c>
      <c r="R34" s="160">
        <v>21</v>
      </c>
      <c r="S34" s="160">
        <v>1</v>
      </c>
      <c r="T34" s="163" t="s">
        <v>1653</v>
      </c>
      <c r="U34" s="163" t="s">
        <v>1654</v>
      </c>
      <c r="V34" s="161">
        <v>8</v>
      </c>
      <c r="W34" s="162">
        <v>0.4</v>
      </c>
      <c r="X34" s="160">
        <v>22</v>
      </c>
      <c r="Z34" s="163" t="s">
        <v>1529</v>
      </c>
      <c r="AB34" s="161">
        <v>7.5999999046325684</v>
      </c>
      <c r="AC34" s="162">
        <v>0.4</v>
      </c>
      <c r="AD34" s="160">
        <v>20</v>
      </c>
      <c r="AE34" s="160">
        <v>2</v>
      </c>
      <c r="AF34" s="163" t="s">
        <v>1649</v>
      </c>
      <c r="AG34" s="163" t="s">
        <v>1650</v>
      </c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</row>
    <row r="35" spans="1:184" x14ac:dyDescent="0.2">
      <c r="A35" s="154" t="str">
        <f t="shared" si="1"/>
        <v>2701</v>
      </c>
      <c r="B35" s="164" t="s">
        <v>2289</v>
      </c>
      <c r="C35" s="165">
        <v>117</v>
      </c>
      <c r="D35" s="166">
        <v>35.599998474121094</v>
      </c>
      <c r="E35" s="167">
        <v>0.49</v>
      </c>
      <c r="F35" s="165">
        <v>105</v>
      </c>
      <c r="G35" s="165">
        <v>12</v>
      </c>
      <c r="H35" s="168" t="s">
        <v>2701</v>
      </c>
      <c r="I35" s="168" t="s">
        <v>2702</v>
      </c>
      <c r="J35" s="166">
        <v>6.1999998092651367</v>
      </c>
      <c r="K35" s="167">
        <v>0.51</v>
      </c>
      <c r="L35" s="165">
        <v>101</v>
      </c>
      <c r="M35" s="165">
        <v>16</v>
      </c>
      <c r="N35" s="168" t="s">
        <v>4577</v>
      </c>
      <c r="O35" s="168" t="s">
        <v>4578</v>
      </c>
      <c r="P35" s="166">
        <v>10.899999618530273</v>
      </c>
      <c r="Q35" s="167">
        <v>0.49</v>
      </c>
      <c r="R35" s="165">
        <v>100</v>
      </c>
      <c r="S35" s="165">
        <v>17</v>
      </c>
      <c r="T35" s="168" t="s">
        <v>4988</v>
      </c>
      <c r="U35" s="168" t="s">
        <v>4989</v>
      </c>
      <c r="V35" s="166">
        <v>9.6999998092651367</v>
      </c>
      <c r="W35" s="167">
        <v>0.49</v>
      </c>
      <c r="X35" s="165">
        <v>100</v>
      </c>
      <c r="Y35" s="165">
        <v>17</v>
      </c>
      <c r="Z35" s="168" t="s">
        <v>4988</v>
      </c>
      <c r="AA35" s="168" t="s">
        <v>4989</v>
      </c>
      <c r="AB35" s="166">
        <v>8.8000001907348633</v>
      </c>
      <c r="AC35" s="167">
        <v>0.46</v>
      </c>
      <c r="AD35" s="165">
        <v>108</v>
      </c>
      <c r="AE35" s="165">
        <v>9</v>
      </c>
      <c r="AF35" s="168" t="s">
        <v>1586</v>
      </c>
      <c r="AG35" s="168" t="s">
        <v>1587</v>
      </c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</row>
    <row r="36" spans="1:184" x14ac:dyDescent="0.2">
      <c r="A36" s="154" t="str">
        <f t="shared" si="1"/>
        <v>2741</v>
      </c>
      <c r="B36" s="153" t="s">
        <v>2294</v>
      </c>
      <c r="C36" s="160">
        <v>79</v>
      </c>
      <c r="D36" s="161">
        <v>34.900001525878906</v>
      </c>
      <c r="E36" s="162">
        <v>0.48</v>
      </c>
      <c r="F36" s="160">
        <v>73</v>
      </c>
      <c r="G36" s="160">
        <v>6</v>
      </c>
      <c r="H36" s="163" t="s">
        <v>2798</v>
      </c>
      <c r="I36" s="163" t="s">
        <v>2799</v>
      </c>
      <c r="J36" s="161">
        <v>5.5</v>
      </c>
      <c r="K36" s="162">
        <v>0.46</v>
      </c>
      <c r="L36" s="160">
        <v>66</v>
      </c>
      <c r="M36" s="160">
        <v>13</v>
      </c>
      <c r="N36" s="163" t="s">
        <v>4990</v>
      </c>
      <c r="O36" s="163" t="s">
        <v>4991</v>
      </c>
      <c r="P36" s="161">
        <v>10.5</v>
      </c>
      <c r="Q36" s="162">
        <v>0.48</v>
      </c>
      <c r="R36" s="160">
        <v>69</v>
      </c>
      <c r="S36" s="160">
        <v>10</v>
      </c>
      <c r="T36" s="163" t="s">
        <v>2800</v>
      </c>
      <c r="U36" s="163" t="s">
        <v>2801</v>
      </c>
      <c r="V36" s="161">
        <v>10.399999618530273</v>
      </c>
      <c r="W36" s="162">
        <v>0.52</v>
      </c>
      <c r="X36" s="160">
        <v>64</v>
      </c>
      <c r="Y36" s="160">
        <v>15</v>
      </c>
      <c r="Z36" s="163" t="s">
        <v>2124</v>
      </c>
      <c r="AA36" s="163" t="s">
        <v>2125</v>
      </c>
      <c r="AB36" s="161">
        <v>8.5</v>
      </c>
      <c r="AC36" s="162">
        <v>0.45</v>
      </c>
      <c r="AD36" s="160">
        <v>75</v>
      </c>
      <c r="AE36" s="160">
        <v>4</v>
      </c>
      <c r="AF36" s="163" t="s">
        <v>2189</v>
      </c>
      <c r="AG36" s="163" t="s">
        <v>2190</v>
      </c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</row>
    <row r="37" spans="1:184" x14ac:dyDescent="0.2">
      <c r="A37" s="154" t="str">
        <f t="shared" si="1"/>
        <v>2881</v>
      </c>
      <c r="B37" s="164" t="s">
        <v>2320</v>
      </c>
      <c r="C37" s="165">
        <v>70</v>
      </c>
      <c r="D37" s="166">
        <v>35.099998474121094</v>
      </c>
      <c r="E37" s="167">
        <v>0.48</v>
      </c>
      <c r="F37" s="165">
        <v>65</v>
      </c>
      <c r="G37" s="165">
        <v>5</v>
      </c>
      <c r="H37" s="168" t="s">
        <v>2083</v>
      </c>
      <c r="I37" s="168" t="s">
        <v>2084</v>
      </c>
      <c r="J37" s="166">
        <v>5.4000000953674316</v>
      </c>
      <c r="K37" s="167">
        <v>0.45</v>
      </c>
      <c r="L37" s="165">
        <v>64</v>
      </c>
      <c r="M37" s="165">
        <v>6</v>
      </c>
      <c r="N37" s="168" t="s">
        <v>2104</v>
      </c>
      <c r="O37" s="168" t="s">
        <v>2105</v>
      </c>
      <c r="P37" s="166">
        <v>11.5</v>
      </c>
      <c r="Q37" s="167">
        <v>0.52</v>
      </c>
      <c r="R37" s="165">
        <v>60</v>
      </c>
      <c r="S37" s="165">
        <v>10</v>
      </c>
      <c r="T37" s="168" t="s">
        <v>1530</v>
      </c>
      <c r="U37" s="168" t="s">
        <v>1531</v>
      </c>
      <c r="V37" s="166">
        <v>9.8000001907348633</v>
      </c>
      <c r="W37" s="167">
        <v>0.49</v>
      </c>
      <c r="X37" s="165">
        <v>61</v>
      </c>
      <c r="Y37" s="165">
        <v>9</v>
      </c>
      <c r="Z37" s="168" t="s">
        <v>4896</v>
      </c>
      <c r="AA37" s="168" t="s">
        <v>4897</v>
      </c>
      <c r="AB37" s="166">
        <v>8.3999996185302734</v>
      </c>
      <c r="AC37" s="167">
        <v>0.44</v>
      </c>
      <c r="AD37" s="165">
        <v>66</v>
      </c>
      <c r="AE37" s="165">
        <v>4</v>
      </c>
      <c r="AF37" s="168" t="s">
        <v>1943</v>
      </c>
      <c r="AG37" s="168" t="s">
        <v>1944</v>
      </c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</row>
    <row r="38" spans="1:184" x14ac:dyDescent="0.2">
      <c r="A38" s="154" t="str">
        <f t="shared" si="1"/>
        <v>2901</v>
      </c>
      <c r="B38" s="153" t="s">
        <v>2336</v>
      </c>
      <c r="C38" s="160">
        <v>96</v>
      </c>
      <c r="D38" s="161">
        <v>29.299999237060547</v>
      </c>
      <c r="E38" s="162">
        <v>0.4</v>
      </c>
      <c r="F38" s="160">
        <v>93</v>
      </c>
      <c r="G38" s="160">
        <v>3</v>
      </c>
      <c r="H38" s="163" t="s">
        <v>2062</v>
      </c>
      <c r="I38" s="163" t="s">
        <v>2063</v>
      </c>
      <c r="J38" s="161">
        <v>4.9000000953674316</v>
      </c>
      <c r="K38" s="162">
        <v>0.41</v>
      </c>
      <c r="L38" s="160">
        <v>89</v>
      </c>
      <c r="M38" s="160">
        <v>7</v>
      </c>
      <c r="N38" s="163" t="s">
        <v>3547</v>
      </c>
      <c r="O38" s="163" t="s">
        <v>3548</v>
      </c>
      <c r="P38" s="161">
        <v>9.3000001907348633</v>
      </c>
      <c r="Q38" s="162">
        <v>0.42</v>
      </c>
      <c r="R38" s="160">
        <v>92</v>
      </c>
      <c r="S38" s="160">
        <v>4</v>
      </c>
      <c r="T38" s="163" t="s">
        <v>1753</v>
      </c>
      <c r="U38" s="163" t="s">
        <v>1754</v>
      </c>
      <c r="V38" s="161">
        <v>8.1999998092651367</v>
      </c>
      <c r="W38" s="162">
        <v>0.41</v>
      </c>
      <c r="X38" s="160">
        <v>88</v>
      </c>
      <c r="Y38" s="160">
        <v>8</v>
      </c>
      <c r="Z38" s="163" t="s">
        <v>1720</v>
      </c>
      <c r="AA38" s="163" t="s">
        <v>1721</v>
      </c>
      <c r="AB38" s="161">
        <v>6.9000000953674316</v>
      </c>
      <c r="AC38" s="162">
        <v>0.37</v>
      </c>
      <c r="AD38" s="160">
        <v>94</v>
      </c>
      <c r="AE38" s="160">
        <v>2</v>
      </c>
      <c r="AF38" s="163" t="s">
        <v>1991</v>
      </c>
      <c r="AG38" s="163" t="s">
        <v>1992</v>
      </c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</row>
    <row r="39" spans="1:184" x14ac:dyDescent="0.2">
      <c r="A39" s="154" t="str">
        <f t="shared" si="1"/>
        <v>2911</v>
      </c>
      <c r="B39" s="164" t="s">
        <v>2343</v>
      </c>
      <c r="C39" s="165">
        <v>98</v>
      </c>
      <c r="D39" s="166">
        <v>29.200000762939453</v>
      </c>
      <c r="E39" s="167">
        <v>0.4</v>
      </c>
      <c r="F39" s="165">
        <v>96</v>
      </c>
      <c r="G39" s="165">
        <v>2</v>
      </c>
      <c r="H39" s="168" t="s">
        <v>1602</v>
      </c>
      <c r="I39" s="168" t="s">
        <v>1603</v>
      </c>
      <c r="J39" s="166">
        <v>4.9000000953674316</v>
      </c>
      <c r="K39" s="167">
        <v>0.41</v>
      </c>
      <c r="L39" s="165">
        <v>90</v>
      </c>
      <c r="M39" s="165">
        <v>8</v>
      </c>
      <c r="N39" s="168" t="s">
        <v>2108</v>
      </c>
      <c r="O39" s="168" t="s">
        <v>2109</v>
      </c>
      <c r="P39" s="166">
        <v>8.8999996185302734</v>
      </c>
      <c r="Q39" s="167">
        <v>0.41</v>
      </c>
      <c r="R39" s="165">
        <v>95</v>
      </c>
      <c r="S39" s="165">
        <v>3</v>
      </c>
      <c r="T39" s="168" t="s">
        <v>4992</v>
      </c>
      <c r="U39" s="168" t="s">
        <v>4993</v>
      </c>
      <c r="V39" s="166">
        <v>8.3000001907348633</v>
      </c>
      <c r="W39" s="167">
        <v>0.42</v>
      </c>
      <c r="X39" s="165">
        <v>92</v>
      </c>
      <c r="Y39" s="165">
        <v>6</v>
      </c>
      <c r="Z39" s="168" t="s">
        <v>1608</v>
      </c>
      <c r="AA39" s="168" t="s">
        <v>1609</v>
      </c>
      <c r="AB39" s="166">
        <v>7.0999999046325684</v>
      </c>
      <c r="AC39" s="167">
        <v>0.37</v>
      </c>
      <c r="AD39" s="165">
        <v>96</v>
      </c>
      <c r="AE39" s="165">
        <v>2</v>
      </c>
      <c r="AF39" s="168" t="s">
        <v>1602</v>
      </c>
      <c r="AG39" s="168" t="s">
        <v>1603</v>
      </c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</row>
    <row r="40" spans="1:184" x14ac:dyDescent="0.2">
      <c r="A40" s="154" t="str">
        <f t="shared" si="1"/>
        <v>3029</v>
      </c>
      <c r="B40" s="153" t="s">
        <v>3044</v>
      </c>
      <c r="C40" s="160">
        <v>21</v>
      </c>
      <c r="D40" s="161">
        <v>42.299999237060547</v>
      </c>
      <c r="E40" s="162">
        <v>0.57999999999999996</v>
      </c>
      <c r="F40" s="160">
        <v>17</v>
      </c>
      <c r="G40" s="160">
        <v>4</v>
      </c>
      <c r="H40" s="163" t="s">
        <v>4296</v>
      </c>
      <c r="I40" s="163" t="s">
        <v>4297</v>
      </c>
      <c r="J40" s="161">
        <v>7.4000000953674316</v>
      </c>
      <c r="K40" s="162">
        <v>0.61</v>
      </c>
      <c r="L40" s="160">
        <v>15</v>
      </c>
      <c r="M40" s="160">
        <v>6</v>
      </c>
      <c r="N40" s="163" t="s">
        <v>2280</v>
      </c>
      <c r="O40" s="163" t="s">
        <v>2281</v>
      </c>
      <c r="P40" s="161">
        <v>12.399999618530273</v>
      </c>
      <c r="Q40" s="162">
        <v>0.56000000000000005</v>
      </c>
      <c r="R40" s="160">
        <v>17</v>
      </c>
      <c r="S40" s="160">
        <v>4</v>
      </c>
      <c r="T40" s="163" t="s">
        <v>4296</v>
      </c>
      <c r="U40" s="163" t="s">
        <v>4297</v>
      </c>
      <c r="V40" s="161">
        <v>11.699999809265137</v>
      </c>
      <c r="W40" s="162">
        <v>0.57999999999999996</v>
      </c>
      <c r="X40" s="160">
        <v>17</v>
      </c>
      <c r="Y40" s="160">
        <v>4</v>
      </c>
      <c r="Z40" s="163" t="s">
        <v>4296</v>
      </c>
      <c r="AA40" s="163" t="s">
        <v>4297</v>
      </c>
      <c r="AB40" s="161">
        <v>10.899999618530273</v>
      </c>
      <c r="AC40" s="162">
        <v>0.56999999999999995</v>
      </c>
      <c r="AD40" s="160">
        <v>19</v>
      </c>
      <c r="AE40" s="160">
        <v>2</v>
      </c>
      <c r="AF40" s="163" t="s">
        <v>2781</v>
      </c>
      <c r="AG40" s="163" t="s">
        <v>2782</v>
      </c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</row>
    <row r="41" spans="1:184" x14ac:dyDescent="0.2">
      <c r="A41" s="154" t="str">
        <f t="shared" si="1"/>
        <v>3032</v>
      </c>
      <c r="B41" s="164" t="s">
        <v>4295</v>
      </c>
      <c r="C41" s="165">
        <v>113</v>
      </c>
      <c r="D41" s="166">
        <v>26.799999237060547</v>
      </c>
      <c r="E41" s="167">
        <v>0.37</v>
      </c>
      <c r="F41" s="165">
        <v>111</v>
      </c>
      <c r="G41" s="165">
        <v>2</v>
      </c>
      <c r="H41" s="168" t="s">
        <v>4502</v>
      </c>
      <c r="I41" s="168" t="s">
        <v>4503</v>
      </c>
      <c r="J41" s="166">
        <v>4.3000001907348633</v>
      </c>
      <c r="K41" s="167">
        <v>0.36</v>
      </c>
      <c r="L41" s="165">
        <v>113</v>
      </c>
      <c r="N41" s="168" t="s">
        <v>1529</v>
      </c>
      <c r="P41" s="166">
        <v>8.6999998092651367</v>
      </c>
      <c r="Q41" s="167">
        <v>0.4</v>
      </c>
      <c r="R41" s="165">
        <v>108</v>
      </c>
      <c r="S41" s="165">
        <v>5</v>
      </c>
      <c r="T41" s="168" t="s">
        <v>3042</v>
      </c>
      <c r="U41" s="168" t="s">
        <v>3043</v>
      </c>
      <c r="V41" s="166">
        <v>6.6999998092651367</v>
      </c>
      <c r="W41" s="167">
        <v>0.33</v>
      </c>
      <c r="X41" s="165">
        <v>108</v>
      </c>
      <c r="Y41" s="165">
        <v>5</v>
      </c>
      <c r="Z41" s="168" t="s">
        <v>3042</v>
      </c>
      <c r="AA41" s="168" t="s">
        <v>3043</v>
      </c>
      <c r="AB41" s="166">
        <v>7.0999999046325684</v>
      </c>
      <c r="AC41" s="167">
        <v>0.37</v>
      </c>
      <c r="AD41" s="165">
        <v>113</v>
      </c>
      <c r="AF41" s="168" t="s">
        <v>1529</v>
      </c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</row>
    <row r="42" spans="1:184" x14ac:dyDescent="0.2">
      <c r="A42" s="154" t="str">
        <f t="shared" si="1"/>
        <v>3101</v>
      </c>
      <c r="B42" s="153" t="s">
        <v>2380</v>
      </c>
      <c r="C42" s="160">
        <v>55</v>
      </c>
      <c r="D42" s="161">
        <v>36.5</v>
      </c>
      <c r="E42" s="162">
        <v>0.5</v>
      </c>
      <c r="F42" s="160">
        <v>51</v>
      </c>
      <c r="G42" s="160">
        <v>4</v>
      </c>
      <c r="H42" s="163" t="s">
        <v>3182</v>
      </c>
      <c r="I42" s="163" t="s">
        <v>3183</v>
      </c>
      <c r="J42" s="161">
        <v>6.1999998092651367</v>
      </c>
      <c r="K42" s="162">
        <v>0.51</v>
      </c>
      <c r="L42" s="160">
        <v>46</v>
      </c>
      <c r="M42" s="160">
        <v>9</v>
      </c>
      <c r="N42" s="163" t="s">
        <v>3176</v>
      </c>
      <c r="O42" s="163" t="s">
        <v>3177</v>
      </c>
      <c r="P42" s="161">
        <v>11.899999618530273</v>
      </c>
      <c r="Q42" s="162">
        <v>0.54</v>
      </c>
      <c r="R42" s="160">
        <v>49</v>
      </c>
      <c r="S42" s="160">
        <v>6</v>
      </c>
      <c r="T42" s="163" t="s">
        <v>2563</v>
      </c>
      <c r="U42" s="163" t="s">
        <v>2564</v>
      </c>
      <c r="V42" s="161">
        <v>10.399999618530273</v>
      </c>
      <c r="W42" s="162">
        <v>0.52</v>
      </c>
      <c r="X42" s="160">
        <v>44</v>
      </c>
      <c r="Y42" s="160">
        <v>11</v>
      </c>
      <c r="Z42" s="163" t="s">
        <v>1970</v>
      </c>
      <c r="AA42" s="163" t="s">
        <v>1971</v>
      </c>
      <c r="AB42" s="161">
        <v>8</v>
      </c>
      <c r="AC42" s="162">
        <v>0.42</v>
      </c>
      <c r="AD42" s="160">
        <v>53</v>
      </c>
      <c r="AE42" s="160">
        <v>2</v>
      </c>
      <c r="AF42" s="163" t="s">
        <v>2561</v>
      </c>
      <c r="AG42" s="163" t="s">
        <v>2562</v>
      </c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</row>
    <row r="43" spans="1:184" x14ac:dyDescent="0.2">
      <c r="A43" s="154" t="str">
        <f t="shared" si="1"/>
        <v>3191</v>
      </c>
      <c r="B43" s="164" t="s">
        <v>2404</v>
      </c>
      <c r="C43" s="165">
        <v>86</v>
      </c>
      <c r="D43" s="166">
        <v>41</v>
      </c>
      <c r="E43" s="167">
        <v>0.56000000000000005</v>
      </c>
      <c r="F43" s="165">
        <v>72</v>
      </c>
      <c r="G43" s="165">
        <v>14</v>
      </c>
      <c r="H43" s="168" t="s">
        <v>1948</v>
      </c>
      <c r="I43" s="168" t="s">
        <v>1949</v>
      </c>
      <c r="J43" s="166">
        <v>6.5999999046325684</v>
      </c>
      <c r="K43" s="167">
        <v>0.55000000000000004</v>
      </c>
      <c r="L43" s="165">
        <v>68</v>
      </c>
      <c r="M43" s="165">
        <v>18</v>
      </c>
      <c r="N43" s="168" t="s">
        <v>3659</v>
      </c>
      <c r="O43" s="168" t="s">
        <v>3660</v>
      </c>
      <c r="P43" s="166">
        <v>12.600000381469727</v>
      </c>
      <c r="Q43" s="167">
        <v>0.56999999999999995</v>
      </c>
      <c r="R43" s="165">
        <v>67</v>
      </c>
      <c r="S43" s="165">
        <v>19</v>
      </c>
      <c r="T43" s="168" t="s">
        <v>3585</v>
      </c>
      <c r="U43" s="168" t="s">
        <v>3586</v>
      </c>
      <c r="V43" s="166">
        <v>11</v>
      </c>
      <c r="W43" s="167">
        <v>0.55000000000000004</v>
      </c>
      <c r="X43" s="165">
        <v>72</v>
      </c>
      <c r="Y43" s="165">
        <v>14</v>
      </c>
      <c r="Z43" s="168" t="s">
        <v>1948</v>
      </c>
      <c r="AA43" s="168" t="s">
        <v>1949</v>
      </c>
      <c r="AB43" s="166">
        <v>10.800000190734863</v>
      </c>
      <c r="AC43" s="167">
        <v>0.56999999999999995</v>
      </c>
      <c r="AD43" s="165">
        <v>70</v>
      </c>
      <c r="AE43" s="165">
        <v>16</v>
      </c>
      <c r="AF43" s="168" t="s">
        <v>2756</v>
      </c>
      <c r="AG43" s="168" t="s">
        <v>2757</v>
      </c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</row>
    <row r="44" spans="1:184" x14ac:dyDescent="0.2">
      <c r="A44" s="154" t="str">
        <f t="shared" si="1"/>
        <v>3281</v>
      </c>
      <c r="B44" s="153" t="s">
        <v>2419</v>
      </c>
      <c r="C44" s="160">
        <v>114</v>
      </c>
      <c r="D44" s="161">
        <v>29.399999618530273</v>
      </c>
      <c r="E44" s="162">
        <v>0.4</v>
      </c>
      <c r="F44" s="160">
        <v>113</v>
      </c>
      <c r="G44" s="160">
        <v>1</v>
      </c>
      <c r="H44" s="163" t="s">
        <v>2531</v>
      </c>
      <c r="I44" s="163" t="s">
        <v>2532</v>
      </c>
      <c r="J44" s="161">
        <v>4.5</v>
      </c>
      <c r="K44" s="162">
        <v>0.37</v>
      </c>
      <c r="L44" s="160">
        <v>112</v>
      </c>
      <c r="M44" s="160">
        <v>2</v>
      </c>
      <c r="N44" s="163" t="s">
        <v>2456</v>
      </c>
      <c r="O44" s="163" t="s">
        <v>2457</v>
      </c>
      <c r="P44" s="161">
        <v>9.5</v>
      </c>
      <c r="Q44" s="162">
        <v>0.43</v>
      </c>
      <c r="R44" s="160">
        <v>108</v>
      </c>
      <c r="S44" s="160">
        <v>6</v>
      </c>
      <c r="T44" s="163" t="s">
        <v>2402</v>
      </c>
      <c r="U44" s="163" t="s">
        <v>2403</v>
      </c>
      <c r="V44" s="161">
        <v>8.1999998092651367</v>
      </c>
      <c r="W44" s="162">
        <v>0.41</v>
      </c>
      <c r="X44" s="160">
        <v>100</v>
      </c>
      <c r="Y44" s="160">
        <v>14</v>
      </c>
      <c r="Z44" s="163" t="s">
        <v>1793</v>
      </c>
      <c r="AA44" s="163" t="s">
        <v>1794</v>
      </c>
      <c r="AB44" s="161">
        <v>7.1999998092651367</v>
      </c>
      <c r="AC44" s="162">
        <v>0.38</v>
      </c>
      <c r="AD44" s="160">
        <v>112</v>
      </c>
      <c r="AE44" s="160">
        <v>2</v>
      </c>
      <c r="AF44" s="163" t="s">
        <v>2456</v>
      </c>
      <c r="AG44" s="163" t="s">
        <v>2457</v>
      </c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</row>
    <row r="45" spans="1:184" x14ac:dyDescent="0.2">
      <c r="A45" s="154" t="str">
        <f t="shared" si="1"/>
        <v>3421</v>
      </c>
      <c r="B45" s="164" t="s">
        <v>2447</v>
      </c>
      <c r="C45" s="165">
        <v>147</v>
      </c>
      <c r="D45" s="166">
        <v>29.200000762939453</v>
      </c>
      <c r="E45" s="167">
        <v>0.4</v>
      </c>
      <c r="F45" s="165">
        <v>138</v>
      </c>
      <c r="G45" s="165">
        <v>9</v>
      </c>
      <c r="H45" s="168" t="s">
        <v>1608</v>
      </c>
      <c r="I45" s="168" t="s">
        <v>1609</v>
      </c>
      <c r="J45" s="166">
        <v>4.8000001907348633</v>
      </c>
      <c r="K45" s="167">
        <v>0.4</v>
      </c>
      <c r="L45" s="165">
        <v>133</v>
      </c>
      <c r="M45" s="165">
        <v>14</v>
      </c>
      <c r="N45" s="168" t="s">
        <v>2781</v>
      </c>
      <c r="O45" s="168" t="s">
        <v>2782</v>
      </c>
      <c r="P45" s="166">
        <v>9</v>
      </c>
      <c r="Q45" s="167">
        <v>0.41</v>
      </c>
      <c r="R45" s="165">
        <v>133</v>
      </c>
      <c r="S45" s="165">
        <v>14</v>
      </c>
      <c r="T45" s="168" t="s">
        <v>2781</v>
      </c>
      <c r="U45" s="168" t="s">
        <v>2782</v>
      </c>
      <c r="V45" s="166">
        <v>8.3999996185302734</v>
      </c>
      <c r="W45" s="167">
        <v>0.42</v>
      </c>
      <c r="X45" s="165">
        <v>128</v>
      </c>
      <c r="Y45" s="165">
        <v>19</v>
      </c>
      <c r="Z45" s="168" t="s">
        <v>4372</v>
      </c>
      <c r="AA45" s="168" t="s">
        <v>4373</v>
      </c>
      <c r="AB45" s="166">
        <v>7</v>
      </c>
      <c r="AC45" s="167">
        <v>0.37</v>
      </c>
      <c r="AD45" s="165">
        <v>141</v>
      </c>
      <c r="AE45" s="165">
        <v>6</v>
      </c>
      <c r="AF45" s="168" t="s">
        <v>1896</v>
      </c>
      <c r="AG45" s="168" t="s">
        <v>1897</v>
      </c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</row>
    <row r="46" spans="1:184" x14ac:dyDescent="0.2">
      <c r="A46" s="154" t="str">
        <f t="shared" si="1"/>
        <v>3621</v>
      </c>
      <c r="B46" s="153" t="s">
        <v>2464</v>
      </c>
      <c r="C46" s="160">
        <v>103</v>
      </c>
      <c r="D46" s="161">
        <v>29.200000762939453</v>
      </c>
      <c r="E46" s="162">
        <v>0.4</v>
      </c>
      <c r="F46" s="160">
        <v>99</v>
      </c>
      <c r="G46" s="160">
        <v>4</v>
      </c>
      <c r="H46" s="163" t="s">
        <v>3619</v>
      </c>
      <c r="I46" s="163" t="s">
        <v>3620</v>
      </c>
      <c r="J46" s="161">
        <v>4.9000000953674316</v>
      </c>
      <c r="K46" s="162">
        <v>0.41</v>
      </c>
      <c r="L46" s="160">
        <v>95</v>
      </c>
      <c r="M46" s="160">
        <v>8</v>
      </c>
      <c r="N46" s="163" t="s">
        <v>4994</v>
      </c>
      <c r="O46" s="163" t="s">
        <v>4995</v>
      </c>
      <c r="P46" s="161">
        <v>9</v>
      </c>
      <c r="Q46" s="162">
        <v>0.41</v>
      </c>
      <c r="R46" s="160">
        <v>96</v>
      </c>
      <c r="S46" s="160">
        <v>7</v>
      </c>
      <c r="T46" s="163" t="s">
        <v>3577</v>
      </c>
      <c r="U46" s="163" t="s">
        <v>3578</v>
      </c>
      <c r="V46" s="161">
        <v>8</v>
      </c>
      <c r="W46" s="162">
        <v>0.4</v>
      </c>
      <c r="X46" s="160">
        <v>95</v>
      </c>
      <c r="Y46" s="160">
        <v>8</v>
      </c>
      <c r="Z46" s="163" t="s">
        <v>4994</v>
      </c>
      <c r="AA46" s="163" t="s">
        <v>4995</v>
      </c>
      <c r="AB46" s="161">
        <v>7.3000001907348633</v>
      </c>
      <c r="AC46" s="162">
        <v>0.38</v>
      </c>
      <c r="AD46" s="160">
        <v>98</v>
      </c>
      <c r="AE46" s="160">
        <v>5</v>
      </c>
      <c r="AF46" s="163" t="s">
        <v>4996</v>
      </c>
      <c r="AG46" s="163" t="s">
        <v>4997</v>
      </c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</row>
    <row r="47" spans="1:184" x14ac:dyDescent="0.2">
      <c r="A47" s="154" t="str">
        <f t="shared" si="1"/>
        <v>3821</v>
      </c>
      <c r="B47" s="164" t="s">
        <v>2487</v>
      </c>
      <c r="C47" s="165">
        <v>34</v>
      </c>
      <c r="D47" s="166">
        <v>24.5</v>
      </c>
      <c r="E47" s="167">
        <v>0.34</v>
      </c>
      <c r="F47" s="165">
        <v>34</v>
      </c>
      <c r="H47" s="168" t="s">
        <v>1529</v>
      </c>
      <c r="J47" s="166">
        <v>4.3000001907348633</v>
      </c>
      <c r="K47" s="167">
        <v>0.36</v>
      </c>
      <c r="L47" s="165">
        <v>32</v>
      </c>
      <c r="M47" s="165">
        <v>2</v>
      </c>
      <c r="N47" s="168" t="s">
        <v>1784</v>
      </c>
      <c r="O47" s="168" t="s">
        <v>1785</v>
      </c>
      <c r="P47" s="166">
        <v>8.1000003814697266</v>
      </c>
      <c r="Q47" s="167">
        <v>0.37</v>
      </c>
      <c r="R47" s="165">
        <v>33</v>
      </c>
      <c r="S47" s="165">
        <v>1</v>
      </c>
      <c r="T47" s="168" t="s">
        <v>1782</v>
      </c>
      <c r="U47" s="168" t="s">
        <v>1783</v>
      </c>
      <c r="V47" s="166">
        <v>6.4000000953674316</v>
      </c>
      <c r="W47" s="167">
        <v>0.32</v>
      </c>
      <c r="X47" s="165">
        <v>33</v>
      </c>
      <c r="Y47" s="165">
        <v>1</v>
      </c>
      <c r="Z47" s="168" t="s">
        <v>1782</v>
      </c>
      <c r="AA47" s="168" t="s">
        <v>1783</v>
      </c>
      <c r="AB47" s="166">
        <v>5.8000001907348633</v>
      </c>
      <c r="AC47" s="167">
        <v>0.3</v>
      </c>
      <c r="AD47" s="165">
        <v>34</v>
      </c>
      <c r="AF47" s="168" t="s">
        <v>1529</v>
      </c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</row>
    <row r="48" spans="1:184" x14ac:dyDescent="0.2">
      <c r="A48" s="154" t="str">
        <f t="shared" si="1"/>
        <v>4031</v>
      </c>
      <c r="B48" s="153" t="s">
        <v>2533</v>
      </c>
      <c r="C48" s="160">
        <v>116</v>
      </c>
      <c r="D48" s="161">
        <v>30.600000381469727</v>
      </c>
      <c r="E48" s="162">
        <v>0.42</v>
      </c>
      <c r="F48" s="160">
        <v>109</v>
      </c>
      <c r="G48" s="160">
        <v>7</v>
      </c>
      <c r="H48" s="163" t="s">
        <v>4374</v>
      </c>
      <c r="I48" s="163" t="s">
        <v>4375</v>
      </c>
      <c r="J48" s="161">
        <v>4.8000001907348633</v>
      </c>
      <c r="K48" s="162">
        <v>0.4</v>
      </c>
      <c r="L48" s="160">
        <v>106</v>
      </c>
      <c r="M48" s="160">
        <v>10</v>
      </c>
      <c r="N48" s="163" t="s">
        <v>1843</v>
      </c>
      <c r="O48" s="163" t="s">
        <v>1844</v>
      </c>
      <c r="P48" s="161">
        <v>9.5</v>
      </c>
      <c r="Q48" s="162">
        <v>0.43</v>
      </c>
      <c r="R48" s="160">
        <v>106</v>
      </c>
      <c r="S48" s="160">
        <v>10</v>
      </c>
      <c r="T48" s="163" t="s">
        <v>1843</v>
      </c>
      <c r="U48" s="163" t="s">
        <v>1844</v>
      </c>
      <c r="V48" s="161">
        <v>8.5</v>
      </c>
      <c r="W48" s="162">
        <v>0.42</v>
      </c>
      <c r="X48" s="160">
        <v>106</v>
      </c>
      <c r="Y48" s="160">
        <v>10</v>
      </c>
      <c r="Z48" s="163" t="s">
        <v>1843</v>
      </c>
      <c r="AA48" s="163" t="s">
        <v>1844</v>
      </c>
      <c r="AB48" s="161">
        <v>7.6999998092651367</v>
      </c>
      <c r="AC48" s="162">
        <v>0.41</v>
      </c>
      <c r="AD48" s="160">
        <v>111</v>
      </c>
      <c r="AE48" s="160">
        <v>5</v>
      </c>
      <c r="AF48" s="163" t="s">
        <v>1849</v>
      </c>
      <c r="AG48" s="163" t="s">
        <v>1850</v>
      </c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</row>
    <row r="49" spans="1:184" x14ac:dyDescent="0.2">
      <c r="A49" s="154" t="str">
        <f t="shared" si="1"/>
        <v>4391</v>
      </c>
      <c r="B49" s="164" t="s">
        <v>2598</v>
      </c>
      <c r="C49" s="165">
        <v>39</v>
      </c>
      <c r="D49" s="166">
        <v>24.200000762939453</v>
      </c>
      <c r="E49" s="167">
        <v>0.33</v>
      </c>
      <c r="F49" s="165">
        <v>39</v>
      </c>
      <c r="H49" s="168" t="s">
        <v>1529</v>
      </c>
      <c r="J49" s="166">
        <v>3.7999999523162842</v>
      </c>
      <c r="K49" s="167">
        <v>0.31</v>
      </c>
      <c r="L49" s="165">
        <v>37</v>
      </c>
      <c r="M49" s="165">
        <v>2</v>
      </c>
      <c r="N49" s="168" t="s">
        <v>2318</v>
      </c>
      <c r="O49" s="168" t="s">
        <v>2319</v>
      </c>
      <c r="P49" s="166">
        <v>7.4000000953674316</v>
      </c>
      <c r="Q49" s="167">
        <v>0.34</v>
      </c>
      <c r="R49" s="165">
        <v>38</v>
      </c>
      <c r="S49" s="165">
        <v>1</v>
      </c>
      <c r="T49" s="168" t="s">
        <v>2024</v>
      </c>
      <c r="U49" s="168" t="s">
        <v>2025</v>
      </c>
      <c r="V49" s="166">
        <v>6.5</v>
      </c>
      <c r="W49" s="167">
        <v>0.32</v>
      </c>
      <c r="X49" s="165">
        <v>39</v>
      </c>
      <c r="Z49" s="168" t="s">
        <v>1529</v>
      </c>
      <c r="AB49" s="166">
        <v>6.5</v>
      </c>
      <c r="AC49" s="167">
        <v>0.34</v>
      </c>
      <c r="AD49" s="165">
        <v>39</v>
      </c>
      <c r="AF49" s="168" t="s">
        <v>1529</v>
      </c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</row>
    <row r="50" spans="1:184" x14ac:dyDescent="0.2">
      <c r="A50" s="154" t="str">
        <f t="shared" si="1"/>
        <v>4691</v>
      </c>
      <c r="B50" s="153" t="s">
        <v>2668</v>
      </c>
      <c r="C50" s="160">
        <v>120</v>
      </c>
      <c r="D50" s="161">
        <v>36.299999237060547</v>
      </c>
      <c r="E50" s="162">
        <v>0.5</v>
      </c>
      <c r="F50" s="160">
        <v>106</v>
      </c>
      <c r="G50" s="160">
        <v>14</v>
      </c>
      <c r="H50" s="163" t="s">
        <v>2029</v>
      </c>
      <c r="I50" s="163" t="s">
        <v>2030</v>
      </c>
      <c r="J50" s="161">
        <v>6.3000001907348633</v>
      </c>
      <c r="K50" s="162">
        <v>0.53</v>
      </c>
      <c r="L50" s="160">
        <v>91</v>
      </c>
      <c r="M50" s="160">
        <v>29</v>
      </c>
      <c r="N50" s="163" t="s">
        <v>4998</v>
      </c>
      <c r="O50" s="163" t="s">
        <v>4999</v>
      </c>
      <c r="P50" s="161">
        <v>10.5</v>
      </c>
      <c r="Q50" s="162">
        <v>0.48</v>
      </c>
      <c r="R50" s="160">
        <v>108</v>
      </c>
      <c r="S50" s="160">
        <v>12</v>
      </c>
      <c r="T50" s="163" t="s">
        <v>1739</v>
      </c>
      <c r="U50" s="163" t="s">
        <v>1740</v>
      </c>
      <c r="V50" s="161">
        <v>10</v>
      </c>
      <c r="W50" s="162">
        <v>0.5</v>
      </c>
      <c r="X50" s="160">
        <v>95</v>
      </c>
      <c r="Y50" s="160">
        <v>25</v>
      </c>
      <c r="Z50" s="163" t="s">
        <v>1760</v>
      </c>
      <c r="AA50" s="163" t="s">
        <v>1761</v>
      </c>
      <c r="AB50" s="161">
        <v>9.5</v>
      </c>
      <c r="AC50" s="162">
        <v>0.5</v>
      </c>
      <c r="AD50" s="160">
        <v>103</v>
      </c>
      <c r="AE50" s="160">
        <v>17</v>
      </c>
      <c r="AF50" s="163" t="s">
        <v>2920</v>
      </c>
      <c r="AG50" s="163" t="s">
        <v>2921</v>
      </c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</row>
    <row r="51" spans="1:184" x14ac:dyDescent="0.2">
      <c r="A51" s="154" t="str">
        <f t="shared" si="1"/>
        <v>5003</v>
      </c>
      <c r="B51" s="164" t="s">
        <v>2720</v>
      </c>
      <c r="C51" s="165">
        <v>257</v>
      </c>
      <c r="D51" s="166">
        <v>26.700000762939453</v>
      </c>
      <c r="E51" s="167">
        <v>0.37</v>
      </c>
      <c r="F51" s="165">
        <v>254</v>
      </c>
      <c r="G51" s="165">
        <v>3</v>
      </c>
      <c r="H51" s="168" t="s">
        <v>5000</v>
      </c>
      <c r="I51" s="168" t="s">
        <v>5001</v>
      </c>
      <c r="J51" s="166">
        <v>4.4000000953674316</v>
      </c>
      <c r="K51" s="167">
        <v>0.37</v>
      </c>
      <c r="L51" s="165">
        <v>249</v>
      </c>
      <c r="M51" s="165">
        <v>8</v>
      </c>
      <c r="N51" s="168" t="s">
        <v>2712</v>
      </c>
      <c r="O51" s="168" t="s">
        <v>2713</v>
      </c>
      <c r="P51" s="166">
        <v>8.3999996185302734</v>
      </c>
      <c r="Q51" s="167">
        <v>0.38</v>
      </c>
      <c r="R51" s="165">
        <v>244</v>
      </c>
      <c r="S51" s="165">
        <v>13</v>
      </c>
      <c r="T51" s="168" t="s">
        <v>2189</v>
      </c>
      <c r="U51" s="168" t="s">
        <v>2190</v>
      </c>
      <c r="V51" s="166">
        <v>7.5</v>
      </c>
      <c r="W51" s="167">
        <v>0.38</v>
      </c>
      <c r="X51" s="165">
        <v>246</v>
      </c>
      <c r="Y51" s="165">
        <v>11</v>
      </c>
      <c r="Z51" s="168" t="s">
        <v>5002</v>
      </c>
      <c r="AA51" s="168" t="s">
        <v>5003</v>
      </c>
      <c r="AB51" s="166">
        <v>6.4000000953674316</v>
      </c>
      <c r="AC51" s="167">
        <v>0.34</v>
      </c>
      <c r="AD51" s="165">
        <v>256</v>
      </c>
      <c r="AE51" s="165">
        <v>1</v>
      </c>
      <c r="AF51" s="168" t="s">
        <v>5004</v>
      </c>
      <c r="AG51" s="168" t="s">
        <v>5005</v>
      </c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</row>
    <row r="52" spans="1:184" x14ac:dyDescent="0.2">
      <c r="A52" s="154" t="str">
        <f t="shared" si="1"/>
        <v>5005</v>
      </c>
      <c r="B52" s="153" t="s">
        <v>2727</v>
      </c>
      <c r="C52" s="160">
        <v>171</v>
      </c>
      <c r="D52" s="161">
        <v>27.100000381469727</v>
      </c>
      <c r="E52" s="162">
        <v>0.37</v>
      </c>
      <c r="F52" s="160">
        <v>165</v>
      </c>
      <c r="G52" s="160">
        <v>6</v>
      </c>
      <c r="H52" s="163" t="s">
        <v>2414</v>
      </c>
      <c r="I52" s="163" t="s">
        <v>2415</v>
      </c>
      <c r="J52" s="161">
        <v>4.3000001907348633</v>
      </c>
      <c r="K52" s="162">
        <v>0.36</v>
      </c>
      <c r="L52" s="160">
        <v>161</v>
      </c>
      <c r="M52" s="160">
        <v>10</v>
      </c>
      <c r="N52" s="163" t="s">
        <v>3266</v>
      </c>
      <c r="O52" s="163" t="s">
        <v>3267</v>
      </c>
      <c r="P52" s="161">
        <v>8.3000001907348633</v>
      </c>
      <c r="Q52" s="162">
        <v>0.38</v>
      </c>
      <c r="R52" s="160">
        <v>163</v>
      </c>
      <c r="S52" s="160">
        <v>8</v>
      </c>
      <c r="T52" s="163" t="s">
        <v>5006</v>
      </c>
      <c r="U52" s="163" t="s">
        <v>5007</v>
      </c>
      <c r="V52" s="161">
        <v>7.4000000953674316</v>
      </c>
      <c r="W52" s="162">
        <v>0.37</v>
      </c>
      <c r="X52" s="160">
        <v>157</v>
      </c>
      <c r="Y52" s="160">
        <v>14</v>
      </c>
      <c r="Z52" s="163" t="s">
        <v>5008</v>
      </c>
      <c r="AA52" s="163" t="s">
        <v>5009</v>
      </c>
      <c r="AB52" s="161">
        <v>7.0999999046325684</v>
      </c>
      <c r="AC52" s="162">
        <v>0.37</v>
      </c>
      <c r="AD52" s="160">
        <v>166</v>
      </c>
      <c r="AE52" s="160">
        <v>5</v>
      </c>
      <c r="AF52" s="163" t="s">
        <v>3356</v>
      </c>
      <c r="AG52" s="163" t="s">
        <v>3357</v>
      </c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</row>
    <row r="53" spans="1:184" x14ac:dyDescent="0.2">
      <c r="A53" s="154" t="str">
        <f t="shared" si="1"/>
        <v>5006</v>
      </c>
      <c r="B53" s="164" t="s">
        <v>4322</v>
      </c>
      <c r="C53" s="165">
        <v>170</v>
      </c>
      <c r="D53" s="166">
        <v>30.299999237060547</v>
      </c>
      <c r="E53" s="167">
        <v>0.42</v>
      </c>
      <c r="F53" s="165">
        <v>164</v>
      </c>
      <c r="G53" s="165">
        <v>6</v>
      </c>
      <c r="H53" s="168" t="s">
        <v>1829</v>
      </c>
      <c r="I53" s="168" t="s">
        <v>1830</v>
      </c>
      <c r="J53" s="166">
        <v>4.9000000953674316</v>
      </c>
      <c r="K53" s="167">
        <v>0.41</v>
      </c>
      <c r="L53" s="165">
        <v>160</v>
      </c>
      <c r="M53" s="165">
        <v>10</v>
      </c>
      <c r="N53" s="168" t="s">
        <v>1784</v>
      </c>
      <c r="O53" s="168" t="s">
        <v>1785</v>
      </c>
      <c r="P53" s="166">
        <v>9.1999998092651367</v>
      </c>
      <c r="Q53" s="167">
        <v>0.42</v>
      </c>
      <c r="R53" s="165">
        <v>160</v>
      </c>
      <c r="S53" s="165">
        <v>10</v>
      </c>
      <c r="T53" s="168" t="s">
        <v>1784</v>
      </c>
      <c r="U53" s="168" t="s">
        <v>1785</v>
      </c>
      <c r="V53" s="166">
        <v>8.5</v>
      </c>
      <c r="W53" s="167">
        <v>0.42</v>
      </c>
      <c r="X53" s="165">
        <v>148</v>
      </c>
      <c r="Y53" s="165">
        <v>22</v>
      </c>
      <c r="Z53" s="168" t="s">
        <v>1833</v>
      </c>
      <c r="AA53" s="168" t="s">
        <v>1834</v>
      </c>
      <c r="AB53" s="166">
        <v>7.8000001907348633</v>
      </c>
      <c r="AC53" s="167">
        <v>0.41</v>
      </c>
      <c r="AD53" s="165">
        <v>163</v>
      </c>
      <c r="AE53" s="165">
        <v>7</v>
      </c>
      <c r="AF53" s="168" t="s">
        <v>2211</v>
      </c>
      <c r="AG53" s="168" t="s">
        <v>2212</v>
      </c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</row>
    <row r="54" spans="1:184" x14ac:dyDescent="0.2">
      <c r="A54" s="154" t="str">
        <f t="shared" si="1"/>
        <v>5007</v>
      </c>
      <c r="B54" s="153" t="s">
        <v>2732</v>
      </c>
      <c r="C54" s="160">
        <v>17</v>
      </c>
      <c r="D54" s="161">
        <v>35</v>
      </c>
      <c r="E54" s="162">
        <v>0.48</v>
      </c>
      <c r="F54" s="160">
        <v>15</v>
      </c>
      <c r="G54" s="160">
        <v>2</v>
      </c>
      <c r="H54" s="163" t="s">
        <v>1909</v>
      </c>
      <c r="I54" s="163" t="s">
        <v>1910</v>
      </c>
      <c r="J54" s="161">
        <v>6.5999999046325684</v>
      </c>
      <c r="K54" s="162">
        <v>0.55000000000000004</v>
      </c>
      <c r="L54" s="160">
        <v>14</v>
      </c>
      <c r="M54" s="160">
        <v>3</v>
      </c>
      <c r="N54" s="163" t="s">
        <v>3763</v>
      </c>
      <c r="O54" s="163" t="s">
        <v>3764</v>
      </c>
      <c r="P54" s="161">
        <v>10.100000381469727</v>
      </c>
      <c r="Q54" s="162">
        <v>0.46</v>
      </c>
      <c r="R54" s="160">
        <v>17</v>
      </c>
      <c r="T54" s="163" t="s">
        <v>1529</v>
      </c>
      <c r="V54" s="161">
        <v>10.5</v>
      </c>
      <c r="W54" s="162">
        <v>0.52</v>
      </c>
      <c r="X54" s="160">
        <v>12</v>
      </c>
      <c r="Y54" s="160">
        <v>5</v>
      </c>
      <c r="Z54" s="163" t="s">
        <v>1915</v>
      </c>
      <c r="AA54" s="163" t="s">
        <v>1916</v>
      </c>
      <c r="AB54" s="161">
        <v>7.9000000953674316</v>
      </c>
      <c r="AC54" s="162">
        <v>0.41</v>
      </c>
      <c r="AD54" s="160">
        <v>16</v>
      </c>
      <c r="AE54" s="160">
        <v>1</v>
      </c>
      <c r="AF54" s="163" t="s">
        <v>1784</v>
      </c>
      <c r="AG54" s="163" t="s">
        <v>1785</v>
      </c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</row>
    <row r="55" spans="1:184" x14ac:dyDescent="0.2">
      <c r="A55" s="154" t="str">
        <f t="shared" si="1"/>
        <v>5010</v>
      </c>
      <c r="B55" s="164" t="s">
        <v>2733</v>
      </c>
      <c r="C55" s="165">
        <v>11</v>
      </c>
      <c r="D55" s="166">
        <v>27.5</v>
      </c>
      <c r="E55" s="167">
        <v>0.38</v>
      </c>
      <c r="F55" s="165">
        <v>11</v>
      </c>
      <c r="H55" s="168" t="s">
        <v>1529</v>
      </c>
      <c r="J55" s="166">
        <v>5.3000001907348633</v>
      </c>
      <c r="K55" s="167">
        <v>0.44</v>
      </c>
      <c r="L55" s="165">
        <v>10</v>
      </c>
      <c r="M55" s="165">
        <v>1</v>
      </c>
      <c r="N55" s="168" t="s">
        <v>1649</v>
      </c>
      <c r="O55" s="168" t="s">
        <v>1650</v>
      </c>
      <c r="P55" s="166">
        <v>8.8000001907348633</v>
      </c>
      <c r="Q55" s="167">
        <v>0.4</v>
      </c>
      <c r="R55" s="165">
        <v>10</v>
      </c>
      <c r="S55" s="165">
        <v>1</v>
      </c>
      <c r="T55" s="168" t="s">
        <v>1649</v>
      </c>
      <c r="U55" s="168" t="s">
        <v>1650</v>
      </c>
      <c r="V55" s="166">
        <v>7.0999999046325684</v>
      </c>
      <c r="W55" s="167">
        <v>0.35</v>
      </c>
      <c r="X55" s="165">
        <v>11</v>
      </c>
      <c r="Z55" s="168" t="s">
        <v>1529</v>
      </c>
      <c r="AB55" s="166">
        <v>6.4000000953674316</v>
      </c>
      <c r="AC55" s="167">
        <v>0.33</v>
      </c>
      <c r="AD55" s="165">
        <v>11</v>
      </c>
      <c r="AF55" s="168" t="s">
        <v>1529</v>
      </c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</row>
    <row r="56" spans="1:184" x14ac:dyDescent="0.2">
      <c r="A56" s="154" t="str">
        <f t="shared" si="1"/>
        <v>5020</v>
      </c>
      <c r="B56" s="153" t="s">
        <v>4086</v>
      </c>
      <c r="C56" s="160">
        <v>10</v>
      </c>
      <c r="D56" s="161">
        <v>28.200000762939453</v>
      </c>
      <c r="E56" s="162">
        <v>0.39</v>
      </c>
      <c r="F56" s="160">
        <v>10</v>
      </c>
      <c r="H56" s="163" t="s">
        <v>1529</v>
      </c>
      <c r="J56" s="161">
        <v>4.5999999046325684</v>
      </c>
      <c r="K56" s="162">
        <v>0.38</v>
      </c>
      <c r="L56" s="160">
        <v>10</v>
      </c>
      <c r="N56" s="163" t="s">
        <v>1529</v>
      </c>
      <c r="P56" s="161">
        <v>9.6999998092651367</v>
      </c>
      <c r="Q56" s="162">
        <v>0.44</v>
      </c>
      <c r="R56" s="160">
        <v>9</v>
      </c>
      <c r="S56" s="160">
        <v>1</v>
      </c>
      <c r="T56" s="163" t="s">
        <v>1739</v>
      </c>
      <c r="U56" s="163" t="s">
        <v>1740</v>
      </c>
      <c r="V56" s="161">
        <v>8.1999998092651367</v>
      </c>
      <c r="W56" s="162">
        <v>0.41</v>
      </c>
      <c r="X56" s="160">
        <v>10</v>
      </c>
      <c r="Z56" s="163" t="s">
        <v>1529</v>
      </c>
      <c r="AB56" s="161">
        <v>5.6999998092651367</v>
      </c>
      <c r="AC56" s="162">
        <v>0.3</v>
      </c>
      <c r="AD56" s="160">
        <v>10</v>
      </c>
      <c r="AF56" s="163" t="s">
        <v>1529</v>
      </c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</row>
    <row r="57" spans="1:184" x14ac:dyDescent="0.2">
      <c r="A57" s="154" t="str">
        <f t="shared" si="1"/>
        <v>5022</v>
      </c>
      <c r="B57" s="164" t="s">
        <v>2737</v>
      </c>
      <c r="C57" s="165">
        <v>11</v>
      </c>
      <c r="D57" s="166">
        <v>29.299999237060547</v>
      </c>
      <c r="E57" s="167">
        <v>0.4</v>
      </c>
      <c r="F57" s="165">
        <v>11</v>
      </c>
      <c r="H57" s="168" t="s">
        <v>1529</v>
      </c>
      <c r="J57" s="166">
        <v>5.0999999046325684</v>
      </c>
      <c r="K57" s="167">
        <v>0.42</v>
      </c>
      <c r="L57" s="165">
        <v>11</v>
      </c>
      <c r="N57" s="168" t="s">
        <v>1529</v>
      </c>
      <c r="P57" s="166">
        <v>8.6999998092651367</v>
      </c>
      <c r="Q57" s="167">
        <v>0.4</v>
      </c>
      <c r="R57" s="165">
        <v>11</v>
      </c>
      <c r="T57" s="168" t="s">
        <v>1529</v>
      </c>
      <c r="V57" s="166">
        <v>8</v>
      </c>
      <c r="W57" s="167">
        <v>0.4</v>
      </c>
      <c r="X57" s="165">
        <v>11</v>
      </c>
      <c r="Z57" s="168" t="s">
        <v>1529</v>
      </c>
      <c r="AB57" s="166">
        <v>7.5</v>
      </c>
      <c r="AC57" s="167">
        <v>0.39</v>
      </c>
      <c r="AD57" s="165">
        <v>11</v>
      </c>
      <c r="AF57" s="168" t="s">
        <v>1529</v>
      </c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</row>
    <row r="58" spans="1:184" x14ac:dyDescent="0.2">
      <c r="A58" s="154" t="str">
        <f t="shared" si="1"/>
        <v>5025</v>
      </c>
      <c r="B58" s="153" t="s">
        <v>2740</v>
      </c>
      <c r="C58" s="160">
        <v>70</v>
      </c>
      <c r="D58" s="161">
        <v>27.5</v>
      </c>
      <c r="E58" s="162">
        <v>0.38</v>
      </c>
      <c r="F58" s="160">
        <v>66</v>
      </c>
      <c r="G58" s="160">
        <v>4</v>
      </c>
      <c r="H58" s="163" t="s">
        <v>1943</v>
      </c>
      <c r="I58" s="163" t="s">
        <v>1944</v>
      </c>
      <c r="J58" s="161">
        <v>4.3000001907348633</v>
      </c>
      <c r="K58" s="162">
        <v>0.36</v>
      </c>
      <c r="L58" s="160">
        <v>65</v>
      </c>
      <c r="M58" s="160">
        <v>5</v>
      </c>
      <c r="N58" s="163" t="s">
        <v>2083</v>
      </c>
      <c r="O58" s="163" t="s">
        <v>2084</v>
      </c>
      <c r="P58" s="161">
        <v>8.3999996185302734</v>
      </c>
      <c r="Q58" s="162">
        <v>0.38</v>
      </c>
      <c r="R58" s="160">
        <v>67</v>
      </c>
      <c r="S58" s="160">
        <v>3</v>
      </c>
      <c r="T58" s="163" t="s">
        <v>2664</v>
      </c>
      <c r="U58" s="163" t="s">
        <v>2665</v>
      </c>
      <c r="V58" s="161">
        <v>7.6999998092651367</v>
      </c>
      <c r="W58" s="162">
        <v>0.39</v>
      </c>
      <c r="X58" s="160">
        <v>65</v>
      </c>
      <c r="Y58" s="160">
        <v>5</v>
      </c>
      <c r="Z58" s="163" t="s">
        <v>2083</v>
      </c>
      <c r="AA58" s="163" t="s">
        <v>2084</v>
      </c>
      <c r="AB58" s="161">
        <v>7</v>
      </c>
      <c r="AC58" s="162">
        <v>0.37</v>
      </c>
      <c r="AD58" s="160">
        <v>66</v>
      </c>
      <c r="AE58" s="160">
        <v>4</v>
      </c>
      <c r="AF58" s="163" t="s">
        <v>1943</v>
      </c>
      <c r="AG58" s="163" t="s">
        <v>1944</v>
      </c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</row>
    <row r="59" spans="1:184" x14ac:dyDescent="0.2">
      <c r="A59" s="154" t="str">
        <f t="shared" si="1"/>
        <v>5044</v>
      </c>
      <c r="B59" s="164" t="s">
        <v>4096</v>
      </c>
      <c r="C59" s="165">
        <v>9</v>
      </c>
      <c r="D59" s="166">
        <v>24.799999237060547</v>
      </c>
      <c r="E59" s="167">
        <v>0.34</v>
      </c>
      <c r="F59" s="165">
        <v>9</v>
      </c>
      <c r="H59" s="168" t="s">
        <v>1529</v>
      </c>
      <c r="J59" s="166">
        <v>5.1999998092651367</v>
      </c>
      <c r="K59" s="167">
        <v>0.44</v>
      </c>
      <c r="L59" s="165">
        <v>9</v>
      </c>
      <c r="N59" s="168" t="s">
        <v>1529</v>
      </c>
      <c r="P59" s="166">
        <v>7</v>
      </c>
      <c r="Q59" s="167">
        <v>0.32</v>
      </c>
      <c r="R59" s="165">
        <v>9</v>
      </c>
      <c r="T59" s="168" t="s">
        <v>1529</v>
      </c>
      <c r="V59" s="166">
        <v>6</v>
      </c>
      <c r="W59" s="167">
        <v>0.3</v>
      </c>
      <c r="X59" s="165">
        <v>9</v>
      </c>
      <c r="Z59" s="168" t="s">
        <v>1529</v>
      </c>
      <c r="AB59" s="166">
        <v>6.5999999046325684</v>
      </c>
      <c r="AC59" s="167">
        <v>0.35</v>
      </c>
      <c r="AD59" s="165">
        <v>9</v>
      </c>
      <c r="AF59" s="168" t="s">
        <v>1529</v>
      </c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</row>
    <row r="60" spans="1:184" x14ac:dyDescent="0.2">
      <c r="A60" s="154" t="str">
        <f t="shared" si="1"/>
        <v>5047</v>
      </c>
      <c r="B60" s="153" t="s">
        <v>2752</v>
      </c>
      <c r="C60" s="160">
        <v>61</v>
      </c>
      <c r="D60" s="161">
        <v>32.400001525878906</v>
      </c>
      <c r="E60" s="162">
        <v>0.44</v>
      </c>
      <c r="F60" s="160">
        <v>59</v>
      </c>
      <c r="G60" s="160">
        <v>2</v>
      </c>
      <c r="H60" s="163" t="s">
        <v>3687</v>
      </c>
      <c r="I60" s="163" t="s">
        <v>3688</v>
      </c>
      <c r="J60" s="161">
        <v>5.4000000953674316</v>
      </c>
      <c r="K60" s="162">
        <v>0.45</v>
      </c>
      <c r="L60" s="160">
        <v>55</v>
      </c>
      <c r="M60" s="160">
        <v>6</v>
      </c>
      <c r="N60" s="163" t="s">
        <v>2848</v>
      </c>
      <c r="O60" s="163" t="s">
        <v>2849</v>
      </c>
      <c r="P60" s="161">
        <v>9.8999996185302734</v>
      </c>
      <c r="Q60" s="162">
        <v>0.45</v>
      </c>
      <c r="R60" s="160">
        <v>57</v>
      </c>
      <c r="S60" s="160">
        <v>4</v>
      </c>
      <c r="T60" s="163" t="s">
        <v>3685</v>
      </c>
      <c r="U60" s="163" t="s">
        <v>3686</v>
      </c>
      <c r="V60" s="161">
        <v>9.3999996185302734</v>
      </c>
      <c r="W60" s="162">
        <v>0.47</v>
      </c>
      <c r="X60" s="160">
        <v>55</v>
      </c>
      <c r="Y60" s="160">
        <v>6</v>
      </c>
      <c r="Z60" s="163" t="s">
        <v>2848</v>
      </c>
      <c r="AA60" s="163" t="s">
        <v>2849</v>
      </c>
      <c r="AB60" s="161">
        <v>7.6999998092651367</v>
      </c>
      <c r="AC60" s="162">
        <v>0.41</v>
      </c>
      <c r="AD60" s="160">
        <v>60</v>
      </c>
      <c r="AE60" s="160">
        <v>1</v>
      </c>
      <c r="AF60" s="163" t="s">
        <v>1852</v>
      </c>
      <c r="AG60" s="163" t="s">
        <v>1853</v>
      </c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</row>
    <row r="61" spans="1:184" x14ac:dyDescent="0.2">
      <c r="A61" s="154" t="str">
        <f t="shared" si="1"/>
        <v>5049</v>
      </c>
      <c r="B61" s="164" t="s">
        <v>2758</v>
      </c>
      <c r="C61" s="165">
        <v>24</v>
      </c>
      <c r="D61" s="166">
        <v>36.5</v>
      </c>
      <c r="E61" s="167">
        <v>0.5</v>
      </c>
      <c r="F61" s="165">
        <v>22</v>
      </c>
      <c r="G61" s="165">
        <v>2</v>
      </c>
      <c r="H61" s="168" t="s">
        <v>1720</v>
      </c>
      <c r="I61" s="168" t="s">
        <v>1721</v>
      </c>
      <c r="J61" s="166">
        <v>6</v>
      </c>
      <c r="K61" s="167">
        <v>0.5</v>
      </c>
      <c r="L61" s="165">
        <v>19</v>
      </c>
      <c r="M61" s="165">
        <v>5</v>
      </c>
      <c r="N61" s="168" t="s">
        <v>1760</v>
      </c>
      <c r="O61" s="168" t="s">
        <v>1761</v>
      </c>
      <c r="P61" s="166">
        <v>11.100000381469727</v>
      </c>
      <c r="Q61" s="167">
        <v>0.51</v>
      </c>
      <c r="R61" s="165">
        <v>20</v>
      </c>
      <c r="S61" s="165">
        <v>4</v>
      </c>
      <c r="T61" s="168" t="s">
        <v>1635</v>
      </c>
      <c r="U61" s="168" t="s">
        <v>1636</v>
      </c>
      <c r="V61" s="166">
        <v>9.8999996185302734</v>
      </c>
      <c r="W61" s="167">
        <v>0.49</v>
      </c>
      <c r="X61" s="165">
        <v>22</v>
      </c>
      <c r="Y61" s="165">
        <v>2</v>
      </c>
      <c r="Z61" s="168" t="s">
        <v>1720</v>
      </c>
      <c r="AA61" s="168" t="s">
        <v>1721</v>
      </c>
      <c r="AB61" s="166">
        <v>9.5</v>
      </c>
      <c r="AC61" s="167">
        <v>0.5</v>
      </c>
      <c r="AD61" s="165">
        <v>22</v>
      </c>
      <c r="AE61" s="165">
        <v>2</v>
      </c>
      <c r="AF61" s="168" t="s">
        <v>1720</v>
      </c>
      <c r="AG61" s="168" t="s">
        <v>1721</v>
      </c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</row>
    <row r="62" spans="1:184" x14ac:dyDescent="0.2">
      <c r="A62" s="154" t="str">
        <f t="shared" si="1"/>
        <v>5051</v>
      </c>
      <c r="B62" s="153" t="s">
        <v>2763</v>
      </c>
      <c r="C62" s="160">
        <v>101</v>
      </c>
      <c r="D62" s="161">
        <v>31.100000381469727</v>
      </c>
      <c r="E62" s="162">
        <v>0.43</v>
      </c>
      <c r="F62" s="160">
        <v>96</v>
      </c>
      <c r="G62" s="160">
        <v>5</v>
      </c>
      <c r="H62" s="163" t="s">
        <v>4140</v>
      </c>
      <c r="I62" s="163" t="s">
        <v>4141</v>
      </c>
      <c r="J62" s="161">
        <v>4.8000001907348633</v>
      </c>
      <c r="K62" s="162">
        <v>0.4</v>
      </c>
      <c r="L62" s="160">
        <v>93</v>
      </c>
      <c r="M62" s="160">
        <v>8</v>
      </c>
      <c r="N62" s="163" t="s">
        <v>2348</v>
      </c>
      <c r="O62" s="163" t="s">
        <v>2349</v>
      </c>
      <c r="P62" s="161">
        <v>9.8000001907348633</v>
      </c>
      <c r="Q62" s="162">
        <v>0.45</v>
      </c>
      <c r="R62" s="160">
        <v>86</v>
      </c>
      <c r="S62" s="160">
        <v>15</v>
      </c>
      <c r="T62" s="163" t="s">
        <v>5010</v>
      </c>
      <c r="U62" s="163" t="s">
        <v>5011</v>
      </c>
      <c r="V62" s="161">
        <v>8.8000001907348633</v>
      </c>
      <c r="W62" s="162">
        <v>0.44</v>
      </c>
      <c r="X62" s="160">
        <v>87</v>
      </c>
      <c r="Y62" s="160">
        <v>14</v>
      </c>
      <c r="Z62" s="163" t="s">
        <v>4008</v>
      </c>
      <c r="AA62" s="163" t="s">
        <v>4009</v>
      </c>
      <c r="AB62" s="161">
        <v>7.5999999046325684</v>
      </c>
      <c r="AC62" s="162">
        <v>0.4</v>
      </c>
      <c r="AD62" s="160">
        <v>99</v>
      </c>
      <c r="AE62" s="160">
        <v>2</v>
      </c>
      <c r="AF62" s="163" t="s">
        <v>2822</v>
      </c>
      <c r="AG62" s="163" t="s">
        <v>2823</v>
      </c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</row>
    <row r="63" spans="1:184" x14ac:dyDescent="0.2">
      <c r="A63" s="154" t="str">
        <f t="shared" si="1"/>
        <v>5101</v>
      </c>
      <c r="B63" s="164" t="s">
        <v>2783</v>
      </c>
      <c r="C63" s="165">
        <v>116</v>
      </c>
      <c r="D63" s="166">
        <v>28.799999237060547</v>
      </c>
      <c r="E63" s="167">
        <v>0.39</v>
      </c>
      <c r="F63" s="165">
        <v>113</v>
      </c>
      <c r="G63" s="165">
        <v>3</v>
      </c>
      <c r="H63" s="168" t="s">
        <v>2200</v>
      </c>
      <c r="I63" s="168" t="s">
        <v>2201</v>
      </c>
      <c r="J63" s="166">
        <v>4.4000000953674316</v>
      </c>
      <c r="K63" s="167">
        <v>0.37</v>
      </c>
      <c r="L63" s="165">
        <v>107</v>
      </c>
      <c r="M63" s="165">
        <v>9</v>
      </c>
      <c r="N63" s="168" t="s">
        <v>2202</v>
      </c>
      <c r="O63" s="168" t="s">
        <v>2203</v>
      </c>
      <c r="P63" s="166">
        <v>9.1000003814697266</v>
      </c>
      <c r="Q63" s="167">
        <v>0.41</v>
      </c>
      <c r="R63" s="165">
        <v>110</v>
      </c>
      <c r="S63" s="165">
        <v>6</v>
      </c>
      <c r="T63" s="168" t="s">
        <v>2594</v>
      </c>
      <c r="U63" s="168" t="s">
        <v>2595</v>
      </c>
      <c r="V63" s="166">
        <v>7.8000001907348633</v>
      </c>
      <c r="W63" s="167">
        <v>0.39</v>
      </c>
      <c r="X63" s="165">
        <v>108</v>
      </c>
      <c r="Y63" s="165">
        <v>8</v>
      </c>
      <c r="Z63" s="168" t="s">
        <v>2115</v>
      </c>
      <c r="AA63" s="168" t="s">
        <v>2116</v>
      </c>
      <c r="AB63" s="166">
        <v>7.5</v>
      </c>
      <c r="AC63" s="167">
        <v>0.39</v>
      </c>
      <c r="AD63" s="165">
        <v>113</v>
      </c>
      <c r="AE63" s="165">
        <v>3</v>
      </c>
      <c r="AF63" s="168" t="s">
        <v>2200</v>
      </c>
      <c r="AG63" s="168" t="s">
        <v>2201</v>
      </c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</row>
    <row r="64" spans="1:184" x14ac:dyDescent="0.2">
      <c r="A64" s="154" t="str">
        <f t="shared" si="1"/>
        <v>5141</v>
      </c>
      <c r="B64" s="153" t="s">
        <v>2804</v>
      </c>
      <c r="C64" s="160">
        <v>93</v>
      </c>
      <c r="D64" s="161">
        <v>25.899999618530273</v>
      </c>
      <c r="E64" s="162">
        <v>0.36</v>
      </c>
      <c r="F64" s="160">
        <v>90</v>
      </c>
      <c r="G64" s="160">
        <v>3</v>
      </c>
      <c r="H64" s="163" t="s">
        <v>1998</v>
      </c>
      <c r="I64" s="163" t="s">
        <v>1999</v>
      </c>
      <c r="J64" s="161">
        <v>4.3000001907348633</v>
      </c>
      <c r="K64" s="162">
        <v>0.36</v>
      </c>
      <c r="L64" s="160">
        <v>90</v>
      </c>
      <c r="M64" s="160">
        <v>3</v>
      </c>
      <c r="N64" s="163" t="s">
        <v>1998</v>
      </c>
      <c r="O64" s="163" t="s">
        <v>1999</v>
      </c>
      <c r="P64" s="161">
        <v>8.1000003814697266</v>
      </c>
      <c r="Q64" s="162">
        <v>0.37</v>
      </c>
      <c r="R64" s="160">
        <v>88</v>
      </c>
      <c r="S64" s="160">
        <v>5</v>
      </c>
      <c r="T64" s="163" t="s">
        <v>2603</v>
      </c>
      <c r="U64" s="163" t="s">
        <v>2604</v>
      </c>
      <c r="V64" s="161">
        <v>7</v>
      </c>
      <c r="W64" s="162">
        <v>0.35</v>
      </c>
      <c r="X64" s="160">
        <v>89</v>
      </c>
      <c r="Y64" s="160">
        <v>4</v>
      </c>
      <c r="Z64" s="163" t="s">
        <v>2933</v>
      </c>
      <c r="AA64" s="163" t="s">
        <v>2934</v>
      </c>
      <c r="AB64" s="161">
        <v>6.5999999046325684</v>
      </c>
      <c r="AC64" s="162">
        <v>0.35</v>
      </c>
      <c r="AD64" s="160">
        <v>90</v>
      </c>
      <c r="AE64" s="160">
        <v>3</v>
      </c>
      <c r="AF64" s="163" t="s">
        <v>1998</v>
      </c>
      <c r="AG64" s="163" t="s">
        <v>1999</v>
      </c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</row>
    <row r="65" spans="1:184" x14ac:dyDescent="0.2">
      <c r="A65" s="154" t="str">
        <f t="shared" si="1"/>
        <v>5241</v>
      </c>
      <c r="B65" s="164" t="s">
        <v>2812</v>
      </c>
      <c r="C65" s="165">
        <v>61</v>
      </c>
      <c r="D65" s="166">
        <v>28.899999618530273</v>
      </c>
      <c r="E65" s="167">
        <v>0.4</v>
      </c>
      <c r="F65" s="165">
        <v>59</v>
      </c>
      <c r="G65" s="165">
        <v>2</v>
      </c>
      <c r="H65" s="168" t="s">
        <v>3687</v>
      </c>
      <c r="I65" s="168" t="s">
        <v>3688</v>
      </c>
      <c r="J65" s="166">
        <v>4.9000000953674316</v>
      </c>
      <c r="K65" s="167">
        <v>0.4</v>
      </c>
      <c r="L65" s="165">
        <v>55</v>
      </c>
      <c r="M65" s="165">
        <v>6</v>
      </c>
      <c r="N65" s="168" t="s">
        <v>2848</v>
      </c>
      <c r="O65" s="168" t="s">
        <v>2849</v>
      </c>
      <c r="P65" s="166">
        <v>8.8000001907348633</v>
      </c>
      <c r="Q65" s="167">
        <v>0.4</v>
      </c>
      <c r="R65" s="165">
        <v>58</v>
      </c>
      <c r="S65" s="165">
        <v>3</v>
      </c>
      <c r="T65" s="168" t="s">
        <v>1854</v>
      </c>
      <c r="U65" s="168" t="s">
        <v>1855</v>
      </c>
      <c r="V65" s="166">
        <v>8.1999998092651367</v>
      </c>
      <c r="W65" s="167">
        <v>0.41</v>
      </c>
      <c r="X65" s="165">
        <v>55</v>
      </c>
      <c r="Y65" s="165">
        <v>6</v>
      </c>
      <c r="Z65" s="168" t="s">
        <v>2848</v>
      </c>
      <c r="AA65" s="168" t="s">
        <v>2849</v>
      </c>
      <c r="AB65" s="166">
        <v>7</v>
      </c>
      <c r="AC65" s="167">
        <v>0.37</v>
      </c>
      <c r="AD65" s="165">
        <v>61</v>
      </c>
      <c r="AF65" s="168" t="s">
        <v>1529</v>
      </c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</row>
    <row r="66" spans="1:184" x14ac:dyDescent="0.2">
      <c r="A66" s="154" t="str">
        <f t="shared" si="1"/>
        <v>5671</v>
      </c>
      <c r="B66" s="153" t="s">
        <v>2900</v>
      </c>
      <c r="C66" s="160">
        <v>88</v>
      </c>
      <c r="D66" s="161">
        <v>31.899999618530273</v>
      </c>
      <c r="E66" s="162">
        <v>0.44</v>
      </c>
      <c r="F66" s="160">
        <v>87</v>
      </c>
      <c r="G66" s="160">
        <v>1</v>
      </c>
      <c r="H66" s="163" t="s">
        <v>1866</v>
      </c>
      <c r="I66" s="163" t="s">
        <v>1867</v>
      </c>
      <c r="J66" s="161">
        <v>5.1999998092651367</v>
      </c>
      <c r="K66" s="162">
        <v>0.43</v>
      </c>
      <c r="L66" s="160">
        <v>79</v>
      </c>
      <c r="M66" s="160">
        <v>9</v>
      </c>
      <c r="N66" s="163" t="s">
        <v>2873</v>
      </c>
      <c r="O66" s="163" t="s">
        <v>2874</v>
      </c>
      <c r="P66" s="161">
        <v>9.6999998092651367</v>
      </c>
      <c r="Q66" s="162">
        <v>0.44</v>
      </c>
      <c r="R66" s="160">
        <v>86</v>
      </c>
      <c r="S66" s="160">
        <v>2</v>
      </c>
      <c r="T66" s="163" t="s">
        <v>1725</v>
      </c>
      <c r="U66" s="163" t="s">
        <v>1726</v>
      </c>
      <c r="V66" s="161">
        <v>7.9000000953674316</v>
      </c>
      <c r="W66" s="162">
        <v>0.39</v>
      </c>
      <c r="X66" s="160">
        <v>87</v>
      </c>
      <c r="Y66" s="160">
        <v>1</v>
      </c>
      <c r="Z66" s="163" t="s">
        <v>1866</v>
      </c>
      <c r="AA66" s="163" t="s">
        <v>1867</v>
      </c>
      <c r="AB66" s="161">
        <v>9.1999998092651367</v>
      </c>
      <c r="AC66" s="162">
        <v>0.48</v>
      </c>
      <c r="AD66" s="160">
        <v>80</v>
      </c>
      <c r="AE66" s="160">
        <v>8</v>
      </c>
      <c r="AF66" s="163" t="s">
        <v>1649</v>
      </c>
      <c r="AG66" s="163" t="s">
        <v>1650</v>
      </c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</row>
    <row r="67" spans="1:184" x14ac:dyDescent="0.2">
      <c r="A67" s="154" t="str">
        <f t="shared" si="1"/>
        <v>5861</v>
      </c>
      <c r="B67" s="164" t="s">
        <v>2916</v>
      </c>
      <c r="C67" s="165">
        <v>39</v>
      </c>
      <c r="D67" s="166">
        <v>27.799999237060547</v>
      </c>
      <c r="E67" s="167">
        <v>0.38</v>
      </c>
      <c r="F67" s="165">
        <v>38</v>
      </c>
      <c r="G67" s="165">
        <v>1</v>
      </c>
      <c r="H67" s="168" t="s">
        <v>2024</v>
      </c>
      <c r="I67" s="168" t="s">
        <v>2025</v>
      </c>
      <c r="J67" s="166">
        <v>4.5999999046325684</v>
      </c>
      <c r="K67" s="167">
        <v>0.38</v>
      </c>
      <c r="L67" s="165">
        <v>37</v>
      </c>
      <c r="M67" s="165">
        <v>2</v>
      </c>
      <c r="N67" s="168" t="s">
        <v>2318</v>
      </c>
      <c r="O67" s="168" t="s">
        <v>2319</v>
      </c>
      <c r="P67" s="166">
        <v>9.6999998092651367</v>
      </c>
      <c r="Q67" s="167">
        <v>0.44</v>
      </c>
      <c r="R67" s="165">
        <v>34</v>
      </c>
      <c r="S67" s="165">
        <v>5</v>
      </c>
      <c r="T67" s="168" t="s">
        <v>2376</v>
      </c>
      <c r="U67" s="168" t="s">
        <v>2377</v>
      </c>
      <c r="V67" s="166">
        <v>7.3000001907348633</v>
      </c>
      <c r="W67" s="167">
        <v>0.37</v>
      </c>
      <c r="X67" s="165">
        <v>36</v>
      </c>
      <c r="Y67" s="165">
        <v>3</v>
      </c>
      <c r="Z67" s="168" t="s">
        <v>1586</v>
      </c>
      <c r="AA67" s="168" t="s">
        <v>1587</v>
      </c>
      <c r="AB67" s="166">
        <v>6.1999998092651367</v>
      </c>
      <c r="AC67" s="167">
        <v>0.33</v>
      </c>
      <c r="AD67" s="165">
        <v>39</v>
      </c>
      <c r="AF67" s="168" t="s">
        <v>1529</v>
      </c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</row>
    <row r="68" spans="1:184" x14ac:dyDescent="0.2">
      <c r="A68" s="154" t="str">
        <f t="shared" si="1"/>
        <v>5901</v>
      </c>
      <c r="B68" s="153" t="s">
        <v>2917</v>
      </c>
      <c r="C68" s="160">
        <v>49</v>
      </c>
      <c r="D68" s="161">
        <v>27.299999237060547</v>
      </c>
      <c r="E68" s="162">
        <v>0.37</v>
      </c>
      <c r="F68" s="160">
        <v>49</v>
      </c>
      <c r="H68" s="163" t="s">
        <v>1529</v>
      </c>
      <c r="J68" s="161">
        <v>4.8000001907348633</v>
      </c>
      <c r="K68" s="162">
        <v>0.4</v>
      </c>
      <c r="L68" s="160">
        <v>49</v>
      </c>
      <c r="N68" s="163" t="s">
        <v>1529</v>
      </c>
      <c r="P68" s="161">
        <v>8.6999998092651367</v>
      </c>
      <c r="Q68" s="162">
        <v>0.39</v>
      </c>
      <c r="R68" s="160">
        <v>47</v>
      </c>
      <c r="S68" s="160">
        <v>2</v>
      </c>
      <c r="T68" s="163" t="s">
        <v>1896</v>
      </c>
      <c r="U68" s="163" t="s">
        <v>1897</v>
      </c>
      <c r="V68" s="161">
        <v>8</v>
      </c>
      <c r="W68" s="162">
        <v>0.4</v>
      </c>
      <c r="X68" s="160">
        <v>47</v>
      </c>
      <c r="Y68" s="160">
        <v>2</v>
      </c>
      <c r="Z68" s="163" t="s">
        <v>1896</v>
      </c>
      <c r="AA68" s="163" t="s">
        <v>1897</v>
      </c>
      <c r="AB68" s="161">
        <v>5.8000001907348633</v>
      </c>
      <c r="AC68" s="162">
        <v>0.31</v>
      </c>
      <c r="AD68" s="160">
        <v>49</v>
      </c>
      <c r="AF68" s="163" t="s">
        <v>1529</v>
      </c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</row>
    <row r="69" spans="1:184" x14ac:dyDescent="0.2">
      <c r="A69" s="154" t="str">
        <f t="shared" si="1"/>
        <v>5961</v>
      </c>
      <c r="B69" s="164" t="s">
        <v>2922</v>
      </c>
      <c r="C69" s="165">
        <v>151</v>
      </c>
      <c r="D69" s="166">
        <v>24.100000381469727</v>
      </c>
      <c r="E69" s="167">
        <v>0.33</v>
      </c>
      <c r="F69" s="165">
        <v>150</v>
      </c>
      <c r="G69" s="165">
        <v>1</v>
      </c>
      <c r="H69" s="168" t="s">
        <v>3313</v>
      </c>
      <c r="I69" s="168" t="s">
        <v>3314</v>
      </c>
      <c r="J69" s="166">
        <v>3.7000000476837158</v>
      </c>
      <c r="K69" s="167">
        <v>0.31</v>
      </c>
      <c r="L69" s="165">
        <v>146</v>
      </c>
      <c r="M69" s="165">
        <v>5</v>
      </c>
      <c r="N69" s="168" t="s">
        <v>4837</v>
      </c>
      <c r="O69" s="168" t="s">
        <v>4838</v>
      </c>
      <c r="P69" s="166">
        <v>7.3000001907348633</v>
      </c>
      <c r="Q69" s="167">
        <v>0.33</v>
      </c>
      <c r="R69" s="165">
        <v>147</v>
      </c>
      <c r="S69" s="165">
        <v>4</v>
      </c>
      <c r="T69" s="168" t="s">
        <v>3617</v>
      </c>
      <c r="U69" s="168" t="s">
        <v>3618</v>
      </c>
      <c r="V69" s="166">
        <v>6.4000000953674316</v>
      </c>
      <c r="W69" s="167">
        <v>0.32</v>
      </c>
      <c r="X69" s="165">
        <v>147</v>
      </c>
      <c r="Y69" s="165">
        <v>4</v>
      </c>
      <c r="Z69" s="168" t="s">
        <v>3617</v>
      </c>
      <c r="AA69" s="168" t="s">
        <v>3618</v>
      </c>
      <c r="AB69" s="166">
        <v>6.5999999046325684</v>
      </c>
      <c r="AC69" s="167">
        <v>0.35</v>
      </c>
      <c r="AD69" s="165">
        <v>149</v>
      </c>
      <c r="AE69" s="165">
        <v>2</v>
      </c>
      <c r="AF69" s="168" t="s">
        <v>1594</v>
      </c>
      <c r="AG69" s="168" t="s">
        <v>1595</v>
      </c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</row>
    <row r="70" spans="1:184" x14ac:dyDescent="0.2">
      <c r="A70" s="154" t="str">
        <f t="shared" si="1"/>
        <v>6001</v>
      </c>
      <c r="B70" s="153" t="s">
        <v>3087</v>
      </c>
      <c r="C70" s="160">
        <v>307</v>
      </c>
      <c r="D70" s="161">
        <v>36.299999237060547</v>
      </c>
      <c r="E70" s="162">
        <v>0.5</v>
      </c>
      <c r="F70" s="160">
        <v>267</v>
      </c>
      <c r="G70" s="160">
        <v>40</v>
      </c>
      <c r="H70" s="163" t="s">
        <v>5012</v>
      </c>
      <c r="I70" s="163" t="s">
        <v>5013</v>
      </c>
      <c r="J70" s="161">
        <v>5.6999998092651367</v>
      </c>
      <c r="K70" s="162">
        <v>0.48</v>
      </c>
      <c r="L70" s="160">
        <v>266</v>
      </c>
      <c r="M70" s="160">
        <v>41</v>
      </c>
      <c r="N70" s="163" t="s">
        <v>5014</v>
      </c>
      <c r="O70" s="163" t="s">
        <v>5015</v>
      </c>
      <c r="P70" s="161">
        <v>11.199999809265137</v>
      </c>
      <c r="Q70" s="162">
        <v>0.51</v>
      </c>
      <c r="R70" s="160">
        <v>247</v>
      </c>
      <c r="S70" s="160">
        <v>60</v>
      </c>
      <c r="T70" s="163" t="s">
        <v>5016</v>
      </c>
      <c r="U70" s="163" t="s">
        <v>5017</v>
      </c>
      <c r="V70" s="161">
        <v>10.5</v>
      </c>
      <c r="W70" s="162">
        <v>0.52</v>
      </c>
      <c r="X70" s="160">
        <v>248</v>
      </c>
      <c r="Y70" s="160">
        <v>59</v>
      </c>
      <c r="Z70" s="163" t="s">
        <v>5018</v>
      </c>
      <c r="AA70" s="163" t="s">
        <v>5019</v>
      </c>
      <c r="AB70" s="161">
        <v>8.8999996185302734</v>
      </c>
      <c r="AC70" s="162">
        <v>0.47</v>
      </c>
      <c r="AD70" s="160">
        <v>272</v>
      </c>
      <c r="AE70" s="160">
        <v>35</v>
      </c>
      <c r="AF70" s="163" t="s">
        <v>5020</v>
      </c>
      <c r="AG70" s="163" t="s">
        <v>5021</v>
      </c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</row>
    <row r="71" spans="1:184" x14ac:dyDescent="0.2">
      <c r="A71" s="154" t="str">
        <f t="shared" si="1"/>
        <v>6004</v>
      </c>
      <c r="B71" s="164" t="s">
        <v>3092</v>
      </c>
      <c r="C71" s="165">
        <v>56</v>
      </c>
      <c r="D71" s="166">
        <v>32.900001525878906</v>
      </c>
      <c r="E71" s="167">
        <v>0.45</v>
      </c>
      <c r="F71" s="165">
        <v>56</v>
      </c>
      <c r="H71" s="168" t="s">
        <v>1529</v>
      </c>
      <c r="J71" s="166">
        <v>5.3000001907348633</v>
      </c>
      <c r="K71" s="167">
        <v>0.44</v>
      </c>
      <c r="L71" s="165">
        <v>54</v>
      </c>
      <c r="M71" s="165">
        <v>2</v>
      </c>
      <c r="N71" s="168" t="s">
        <v>2468</v>
      </c>
      <c r="O71" s="168" t="s">
        <v>2469</v>
      </c>
      <c r="P71" s="166">
        <v>10.800000190734863</v>
      </c>
      <c r="Q71" s="167">
        <v>0.49</v>
      </c>
      <c r="R71" s="165">
        <v>53</v>
      </c>
      <c r="S71" s="165">
        <v>3</v>
      </c>
      <c r="T71" s="168" t="s">
        <v>1715</v>
      </c>
      <c r="U71" s="168" t="s">
        <v>1716</v>
      </c>
      <c r="V71" s="166">
        <v>8.8999996185302734</v>
      </c>
      <c r="W71" s="167">
        <v>0.44</v>
      </c>
      <c r="X71" s="165">
        <v>52</v>
      </c>
      <c r="Y71" s="165">
        <v>4</v>
      </c>
      <c r="Z71" s="168" t="s">
        <v>2083</v>
      </c>
      <c r="AA71" s="168" t="s">
        <v>2084</v>
      </c>
      <c r="AB71" s="166">
        <v>7.9000000953674316</v>
      </c>
      <c r="AC71" s="167">
        <v>0.42</v>
      </c>
      <c r="AD71" s="165">
        <v>55</v>
      </c>
      <c r="AE71" s="165">
        <v>1</v>
      </c>
      <c r="AF71" s="168" t="s">
        <v>1711</v>
      </c>
      <c r="AG71" s="168" t="s">
        <v>1712</v>
      </c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</row>
    <row r="72" spans="1:184" x14ac:dyDescent="0.2">
      <c r="A72" s="154" t="str">
        <f t="shared" si="1"/>
        <v>6005</v>
      </c>
      <c r="B72" s="153" t="s">
        <v>4343</v>
      </c>
      <c r="C72" s="160">
        <v>37</v>
      </c>
      <c r="D72" s="161">
        <v>24.100000381469727</v>
      </c>
      <c r="E72" s="162">
        <v>0.33</v>
      </c>
      <c r="F72" s="160">
        <v>37</v>
      </c>
      <c r="H72" s="163" t="s">
        <v>1529</v>
      </c>
      <c r="J72" s="161">
        <v>3.9000000953674316</v>
      </c>
      <c r="K72" s="162">
        <v>0.33</v>
      </c>
      <c r="L72" s="160">
        <v>36</v>
      </c>
      <c r="M72" s="160">
        <v>1</v>
      </c>
      <c r="N72" s="163" t="s">
        <v>1763</v>
      </c>
      <c r="O72" s="163" t="s">
        <v>1764</v>
      </c>
      <c r="P72" s="161">
        <v>7.0999999046325684</v>
      </c>
      <c r="Q72" s="162">
        <v>0.32</v>
      </c>
      <c r="R72" s="160">
        <v>37</v>
      </c>
      <c r="T72" s="163" t="s">
        <v>1529</v>
      </c>
      <c r="V72" s="161">
        <v>6.8000001907348633</v>
      </c>
      <c r="W72" s="162">
        <v>0.34</v>
      </c>
      <c r="X72" s="160">
        <v>37</v>
      </c>
      <c r="Z72" s="163" t="s">
        <v>1529</v>
      </c>
      <c r="AB72" s="161">
        <v>6.1999998092651367</v>
      </c>
      <c r="AC72" s="162">
        <v>0.33</v>
      </c>
      <c r="AD72" s="160">
        <v>37</v>
      </c>
      <c r="AF72" s="163" t="s">
        <v>1529</v>
      </c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</row>
    <row r="73" spans="1:184" x14ac:dyDescent="0.2">
      <c r="A73" s="154" t="str">
        <f t="shared" si="1"/>
        <v>6006</v>
      </c>
      <c r="B73" s="164" t="s">
        <v>3095</v>
      </c>
      <c r="C73" s="165">
        <v>114</v>
      </c>
      <c r="D73" s="166">
        <v>40.299999237060547</v>
      </c>
      <c r="E73" s="167">
        <v>0.55000000000000004</v>
      </c>
      <c r="F73" s="165">
        <v>91</v>
      </c>
      <c r="G73" s="165">
        <v>23</v>
      </c>
      <c r="H73" s="168" t="s">
        <v>2450</v>
      </c>
      <c r="I73" s="168" t="s">
        <v>2451</v>
      </c>
      <c r="J73" s="166">
        <v>6.6999998092651367</v>
      </c>
      <c r="K73" s="167">
        <v>0.55000000000000004</v>
      </c>
      <c r="L73" s="165">
        <v>91</v>
      </c>
      <c r="M73" s="165">
        <v>23</v>
      </c>
      <c r="N73" s="168" t="s">
        <v>2450</v>
      </c>
      <c r="O73" s="168" t="s">
        <v>2451</v>
      </c>
      <c r="P73" s="166">
        <v>11.800000190734863</v>
      </c>
      <c r="Q73" s="167">
        <v>0.53</v>
      </c>
      <c r="R73" s="165">
        <v>94</v>
      </c>
      <c r="S73" s="165">
        <v>20</v>
      </c>
      <c r="T73" s="168" t="s">
        <v>4639</v>
      </c>
      <c r="U73" s="168" t="s">
        <v>4640</v>
      </c>
      <c r="V73" s="166">
        <v>11.100000381469727</v>
      </c>
      <c r="W73" s="167">
        <v>0.56000000000000005</v>
      </c>
      <c r="X73" s="165">
        <v>82</v>
      </c>
      <c r="Y73" s="165">
        <v>32</v>
      </c>
      <c r="Z73" s="168" t="s">
        <v>5022</v>
      </c>
      <c r="AA73" s="168" t="s">
        <v>5023</v>
      </c>
      <c r="AB73" s="166">
        <v>10.699999809265137</v>
      </c>
      <c r="AC73" s="167">
        <v>0.56999999999999995</v>
      </c>
      <c r="AD73" s="165">
        <v>91</v>
      </c>
      <c r="AE73" s="165">
        <v>23</v>
      </c>
      <c r="AF73" s="168" t="s">
        <v>2450</v>
      </c>
      <c r="AG73" s="168" t="s">
        <v>2451</v>
      </c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</row>
    <row r="74" spans="1:184" x14ac:dyDescent="0.2">
      <c r="A74" s="154" t="str">
        <f t="shared" si="1"/>
        <v>6008</v>
      </c>
      <c r="B74" s="153" t="s">
        <v>3104</v>
      </c>
      <c r="C74" s="160">
        <v>33</v>
      </c>
      <c r="D74" s="161">
        <v>24.200000762939453</v>
      </c>
      <c r="E74" s="162">
        <v>0.33</v>
      </c>
      <c r="F74" s="160">
        <v>32</v>
      </c>
      <c r="G74" s="160">
        <v>1</v>
      </c>
      <c r="H74" s="163" t="s">
        <v>3248</v>
      </c>
      <c r="I74" s="163" t="s">
        <v>3249</v>
      </c>
      <c r="J74" s="161">
        <v>4.0999999046325684</v>
      </c>
      <c r="K74" s="162">
        <v>0.34</v>
      </c>
      <c r="L74" s="160">
        <v>33</v>
      </c>
      <c r="N74" s="163" t="s">
        <v>1529</v>
      </c>
      <c r="P74" s="161">
        <v>7.1999998092651367</v>
      </c>
      <c r="Q74" s="162">
        <v>0.33</v>
      </c>
      <c r="R74" s="160">
        <v>31</v>
      </c>
      <c r="S74" s="160">
        <v>2</v>
      </c>
      <c r="T74" s="163" t="s">
        <v>2761</v>
      </c>
      <c r="U74" s="163" t="s">
        <v>2762</v>
      </c>
      <c r="V74" s="161">
        <v>6.4000000953674316</v>
      </c>
      <c r="W74" s="162">
        <v>0.32</v>
      </c>
      <c r="X74" s="160">
        <v>31</v>
      </c>
      <c r="Y74" s="160">
        <v>2</v>
      </c>
      <c r="Z74" s="163" t="s">
        <v>2761</v>
      </c>
      <c r="AA74" s="163" t="s">
        <v>2762</v>
      </c>
      <c r="AB74" s="161">
        <v>6.5999999046325684</v>
      </c>
      <c r="AC74" s="162">
        <v>0.35</v>
      </c>
      <c r="AD74" s="160">
        <v>33</v>
      </c>
      <c r="AF74" s="163" t="s">
        <v>1529</v>
      </c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</row>
    <row r="75" spans="1:184" x14ac:dyDescent="0.2">
      <c r="A75" s="154" t="str">
        <f t="shared" si="1"/>
        <v>6009</v>
      </c>
      <c r="B75" s="164" t="s">
        <v>3105</v>
      </c>
      <c r="C75" s="165">
        <v>89</v>
      </c>
      <c r="D75" s="166">
        <v>27.100000381469727</v>
      </c>
      <c r="E75" s="167">
        <v>0.37</v>
      </c>
      <c r="F75" s="165">
        <v>89</v>
      </c>
      <c r="H75" s="168" t="s">
        <v>1529</v>
      </c>
      <c r="J75" s="166">
        <v>4.4000000953674316</v>
      </c>
      <c r="K75" s="167">
        <v>0.37</v>
      </c>
      <c r="L75" s="165">
        <v>86</v>
      </c>
      <c r="M75" s="165">
        <v>3</v>
      </c>
      <c r="N75" s="168" t="s">
        <v>3392</v>
      </c>
      <c r="O75" s="168" t="s">
        <v>3393</v>
      </c>
      <c r="P75" s="166">
        <v>8.6000003814697266</v>
      </c>
      <c r="Q75" s="167">
        <v>0.39</v>
      </c>
      <c r="R75" s="165">
        <v>87</v>
      </c>
      <c r="S75" s="165">
        <v>2</v>
      </c>
      <c r="T75" s="168" t="s">
        <v>2514</v>
      </c>
      <c r="U75" s="168" t="s">
        <v>2515</v>
      </c>
      <c r="V75" s="166">
        <v>7.0999999046325684</v>
      </c>
      <c r="W75" s="167">
        <v>0.36</v>
      </c>
      <c r="X75" s="165">
        <v>86</v>
      </c>
      <c r="Y75" s="165">
        <v>3</v>
      </c>
      <c r="Z75" s="168" t="s">
        <v>3392</v>
      </c>
      <c r="AA75" s="168" t="s">
        <v>3393</v>
      </c>
      <c r="AB75" s="166">
        <v>7</v>
      </c>
      <c r="AC75" s="167">
        <v>0.37</v>
      </c>
      <c r="AD75" s="165">
        <v>89</v>
      </c>
      <c r="AF75" s="168" t="s">
        <v>1529</v>
      </c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</row>
    <row r="76" spans="1:184" x14ac:dyDescent="0.2">
      <c r="A76" s="154" t="str">
        <f t="shared" si="1"/>
        <v>6010</v>
      </c>
      <c r="B76" s="153" t="s">
        <v>3110</v>
      </c>
      <c r="C76" s="160">
        <v>107</v>
      </c>
      <c r="D76" s="161">
        <v>25.5</v>
      </c>
      <c r="E76" s="162">
        <v>0.35</v>
      </c>
      <c r="F76" s="160">
        <v>107</v>
      </c>
      <c r="H76" s="163" t="s">
        <v>1529</v>
      </c>
      <c r="J76" s="161">
        <v>4.1999998092651367</v>
      </c>
      <c r="K76" s="162">
        <v>0.35</v>
      </c>
      <c r="L76" s="160">
        <v>104</v>
      </c>
      <c r="M76" s="160">
        <v>3</v>
      </c>
      <c r="N76" s="163" t="s">
        <v>2441</v>
      </c>
      <c r="O76" s="163" t="s">
        <v>2442</v>
      </c>
      <c r="P76" s="161">
        <v>7.5999999046325684</v>
      </c>
      <c r="Q76" s="162">
        <v>0.35</v>
      </c>
      <c r="R76" s="160">
        <v>105</v>
      </c>
      <c r="S76" s="160">
        <v>2</v>
      </c>
      <c r="T76" s="163" t="s">
        <v>4044</v>
      </c>
      <c r="U76" s="163" t="s">
        <v>4045</v>
      </c>
      <c r="V76" s="161">
        <v>7.4000000953674316</v>
      </c>
      <c r="W76" s="162">
        <v>0.37</v>
      </c>
      <c r="X76" s="160">
        <v>104</v>
      </c>
      <c r="Y76" s="160">
        <v>3</v>
      </c>
      <c r="Z76" s="163" t="s">
        <v>2441</v>
      </c>
      <c r="AA76" s="163" t="s">
        <v>2442</v>
      </c>
      <c r="AB76" s="161">
        <v>6.3000001907348633</v>
      </c>
      <c r="AC76" s="162">
        <v>0.33</v>
      </c>
      <c r="AD76" s="160">
        <v>107</v>
      </c>
      <c r="AF76" s="163" t="s">
        <v>1529</v>
      </c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</row>
    <row r="77" spans="1:184" x14ac:dyDescent="0.2">
      <c r="A77" s="154" t="str">
        <f t="shared" si="1"/>
        <v>6011</v>
      </c>
      <c r="B77" s="164" t="s">
        <v>3115</v>
      </c>
      <c r="C77" s="165">
        <v>167</v>
      </c>
      <c r="D77" s="166">
        <v>23.399999618530273</v>
      </c>
      <c r="E77" s="167">
        <v>0.32</v>
      </c>
      <c r="F77" s="165">
        <v>167</v>
      </c>
      <c r="H77" s="168" t="s">
        <v>1529</v>
      </c>
      <c r="J77" s="166">
        <v>4.0999999046325684</v>
      </c>
      <c r="K77" s="167">
        <v>0.34</v>
      </c>
      <c r="L77" s="165">
        <v>162</v>
      </c>
      <c r="M77" s="165">
        <v>5</v>
      </c>
      <c r="N77" s="168" t="s">
        <v>2634</v>
      </c>
      <c r="O77" s="168" t="s">
        <v>2635</v>
      </c>
      <c r="P77" s="166">
        <v>7.1999998092651367</v>
      </c>
      <c r="Q77" s="167">
        <v>0.33</v>
      </c>
      <c r="R77" s="165">
        <v>164</v>
      </c>
      <c r="S77" s="165">
        <v>3</v>
      </c>
      <c r="T77" s="168" t="s">
        <v>2500</v>
      </c>
      <c r="U77" s="168" t="s">
        <v>2501</v>
      </c>
      <c r="V77" s="166">
        <v>6.1999998092651367</v>
      </c>
      <c r="W77" s="167">
        <v>0.31</v>
      </c>
      <c r="X77" s="165">
        <v>165</v>
      </c>
      <c r="Y77" s="165">
        <v>2</v>
      </c>
      <c r="Z77" s="168" t="s">
        <v>2160</v>
      </c>
      <c r="AA77" s="168" t="s">
        <v>2161</v>
      </c>
      <c r="AB77" s="166">
        <v>5.9000000953674316</v>
      </c>
      <c r="AC77" s="167">
        <v>0.31</v>
      </c>
      <c r="AD77" s="165">
        <v>167</v>
      </c>
      <c r="AF77" s="168" t="s">
        <v>1529</v>
      </c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</row>
    <row r="78" spans="1:184" x14ac:dyDescent="0.2">
      <c r="A78" s="154" t="str">
        <f t="shared" si="1"/>
        <v>6012</v>
      </c>
      <c r="B78" s="153" t="s">
        <v>3120</v>
      </c>
      <c r="C78" s="160">
        <v>270</v>
      </c>
      <c r="D78" s="161">
        <v>26.100000381469727</v>
      </c>
      <c r="E78" s="162">
        <v>0.36</v>
      </c>
      <c r="F78" s="160">
        <v>269</v>
      </c>
      <c r="G78" s="160">
        <v>1</v>
      </c>
      <c r="H78" s="163" t="s">
        <v>5024</v>
      </c>
      <c r="I78" s="163" t="s">
        <v>5025</v>
      </c>
      <c r="J78" s="161">
        <v>4.0999999046325684</v>
      </c>
      <c r="K78" s="162">
        <v>0.34</v>
      </c>
      <c r="L78" s="160">
        <v>266</v>
      </c>
      <c r="M78" s="160">
        <v>4</v>
      </c>
      <c r="N78" s="163" t="s">
        <v>2292</v>
      </c>
      <c r="O78" s="163" t="s">
        <v>2293</v>
      </c>
      <c r="P78" s="161">
        <v>8.1000003814697266</v>
      </c>
      <c r="Q78" s="162">
        <v>0.37</v>
      </c>
      <c r="R78" s="160">
        <v>263</v>
      </c>
      <c r="S78" s="160">
        <v>7</v>
      </c>
      <c r="T78" s="163" t="s">
        <v>2200</v>
      </c>
      <c r="U78" s="163" t="s">
        <v>2201</v>
      </c>
      <c r="V78" s="161">
        <v>7</v>
      </c>
      <c r="W78" s="162">
        <v>0.35</v>
      </c>
      <c r="X78" s="160">
        <v>263</v>
      </c>
      <c r="Y78" s="160">
        <v>7</v>
      </c>
      <c r="Z78" s="163" t="s">
        <v>2200</v>
      </c>
      <c r="AA78" s="163" t="s">
        <v>2201</v>
      </c>
      <c r="AB78" s="161">
        <v>6.8000001907348633</v>
      </c>
      <c r="AC78" s="162">
        <v>0.36</v>
      </c>
      <c r="AD78" s="160">
        <v>269</v>
      </c>
      <c r="AE78" s="160">
        <v>1</v>
      </c>
      <c r="AF78" s="163" t="s">
        <v>5024</v>
      </c>
      <c r="AG78" s="163" t="s">
        <v>5025</v>
      </c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</row>
    <row r="79" spans="1:184" x14ac:dyDescent="0.2">
      <c r="A79" s="154" t="str">
        <f t="shared" ref="A79:A142" si="2">IFERROR(LEFT(B79,4),"")</f>
        <v>6013</v>
      </c>
      <c r="B79" s="164" t="s">
        <v>3125</v>
      </c>
      <c r="C79" s="165">
        <v>47</v>
      </c>
      <c r="D79" s="166">
        <v>34.700000762939453</v>
      </c>
      <c r="E79" s="167">
        <v>0.48</v>
      </c>
      <c r="F79" s="165">
        <v>45</v>
      </c>
      <c r="G79" s="165">
        <v>2</v>
      </c>
      <c r="H79" s="168" t="s">
        <v>2497</v>
      </c>
      <c r="I79" s="168" t="s">
        <v>2498</v>
      </c>
      <c r="J79" s="166">
        <v>5.3000001907348633</v>
      </c>
      <c r="K79" s="167">
        <v>0.44</v>
      </c>
      <c r="L79" s="165">
        <v>45</v>
      </c>
      <c r="M79" s="165">
        <v>2</v>
      </c>
      <c r="N79" s="168" t="s">
        <v>2497</v>
      </c>
      <c r="O79" s="168" t="s">
        <v>2498</v>
      </c>
      <c r="P79" s="166">
        <v>11.100000381469727</v>
      </c>
      <c r="Q79" s="167">
        <v>0.51</v>
      </c>
      <c r="R79" s="165">
        <v>41</v>
      </c>
      <c r="S79" s="165">
        <v>6</v>
      </c>
      <c r="T79" s="168" t="s">
        <v>2830</v>
      </c>
      <c r="U79" s="168" t="s">
        <v>2831</v>
      </c>
      <c r="V79" s="166">
        <v>9.8999996185302734</v>
      </c>
      <c r="W79" s="167">
        <v>0.5</v>
      </c>
      <c r="X79" s="165">
        <v>38</v>
      </c>
      <c r="Y79" s="165">
        <v>9</v>
      </c>
      <c r="Z79" s="168" t="s">
        <v>4098</v>
      </c>
      <c r="AA79" s="168" t="s">
        <v>4099</v>
      </c>
      <c r="AB79" s="166">
        <v>8.3999996185302734</v>
      </c>
      <c r="AC79" s="167">
        <v>0.44</v>
      </c>
      <c r="AD79" s="165">
        <v>47</v>
      </c>
      <c r="AF79" s="168" t="s">
        <v>1529</v>
      </c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</row>
    <row r="80" spans="1:184" x14ac:dyDescent="0.2">
      <c r="A80" s="154" t="str">
        <f t="shared" si="2"/>
        <v>6014</v>
      </c>
      <c r="B80" s="153" t="s">
        <v>5026</v>
      </c>
      <c r="C80" s="160">
        <v>99</v>
      </c>
      <c r="D80" s="161">
        <v>27.600000381469727</v>
      </c>
      <c r="E80" s="162">
        <v>0.38</v>
      </c>
      <c r="F80" s="160">
        <v>95</v>
      </c>
      <c r="G80" s="160">
        <v>4</v>
      </c>
      <c r="H80" s="163" t="s">
        <v>3589</v>
      </c>
      <c r="I80" s="163" t="s">
        <v>3590</v>
      </c>
      <c r="J80" s="161">
        <v>4.6999998092651367</v>
      </c>
      <c r="K80" s="162">
        <v>0.39</v>
      </c>
      <c r="L80" s="160">
        <v>93</v>
      </c>
      <c r="M80" s="160">
        <v>6</v>
      </c>
      <c r="N80" s="163" t="s">
        <v>2761</v>
      </c>
      <c r="O80" s="163" t="s">
        <v>2762</v>
      </c>
      <c r="P80" s="161">
        <v>8.5</v>
      </c>
      <c r="Q80" s="162">
        <v>0.39</v>
      </c>
      <c r="R80" s="160">
        <v>93</v>
      </c>
      <c r="S80" s="160">
        <v>6</v>
      </c>
      <c r="T80" s="163" t="s">
        <v>2761</v>
      </c>
      <c r="U80" s="163" t="s">
        <v>2762</v>
      </c>
      <c r="V80" s="161">
        <v>7.1999998092651367</v>
      </c>
      <c r="W80" s="162">
        <v>0.36</v>
      </c>
      <c r="X80" s="160">
        <v>92</v>
      </c>
      <c r="Y80" s="160">
        <v>7</v>
      </c>
      <c r="Z80" s="163" t="s">
        <v>3705</v>
      </c>
      <c r="AA80" s="163" t="s">
        <v>3706</v>
      </c>
      <c r="AB80" s="161">
        <v>7.1999998092651367</v>
      </c>
      <c r="AC80" s="162">
        <v>0.38</v>
      </c>
      <c r="AD80" s="160">
        <v>97</v>
      </c>
      <c r="AE80" s="160">
        <v>2</v>
      </c>
      <c r="AF80" s="163" t="s">
        <v>3246</v>
      </c>
      <c r="AG80" s="163" t="s">
        <v>3247</v>
      </c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</row>
    <row r="81" spans="1:184" x14ac:dyDescent="0.2">
      <c r="A81" s="154" t="str">
        <f t="shared" si="2"/>
        <v>6015</v>
      </c>
      <c r="B81" s="164" t="s">
        <v>5027</v>
      </c>
      <c r="C81" s="165">
        <v>62</v>
      </c>
      <c r="D81" s="166">
        <v>24.399999618530273</v>
      </c>
      <c r="E81" s="167">
        <v>0.33</v>
      </c>
      <c r="F81" s="165">
        <v>62</v>
      </c>
      <c r="H81" s="168" t="s">
        <v>1529</v>
      </c>
      <c r="J81" s="166">
        <v>4.1999998092651367</v>
      </c>
      <c r="K81" s="167">
        <v>0.35</v>
      </c>
      <c r="L81" s="165">
        <v>60</v>
      </c>
      <c r="M81" s="165">
        <v>2</v>
      </c>
      <c r="N81" s="168" t="s">
        <v>1998</v>
      </c>
      <c r="O81" s="168" t="s">
        <v>1999</v>
      </c>
      <c r="P81" s="166">
        <v>7.4000000953674316</v>
      </c>
      <c r="Q81" s="167">
        <v>0.34</v>
      </c>
      <c r="R81" s="165">
        <v>62</v>
      </c>
      <c r="T81" s="168" t="s">
        <v>1529</v>
      </c>
      <c r="V81" s="166">
        <v>6.5</v>
      </c>
      <c r="W81" s="167">
        <v>0.32</v>
      </c>
      <c r="X81" s="165">
        <v>60</v>
      </c>
      <c r="Y81" s="165">
        <v>2</v>
      </c>
      <c r="Z81" s="168" t="s">
        <v>1998</v>
      </c>
      <c r="AA81" s="168" t="s">
        <v>1999</v>
      </c>
      <c r="AB81" s="166">
        <v>6.1999998092651367</v>
      </c>
      <c r="AC81" s="167">
        <v>0.33</v>
      </c>
      <c r="AD81" s="165">
        <v>62</v>
      </c>
      <c r="AF81" s="168" t="s">
        <v>1529</v>
      </c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</row>
    <row r="82" spans="1:184" x14ac:dyDescent="0.2">
      <c r="A82" s="154" t="str">
        <f t="shared" si="2"/>
        <v>6020</v>
      </c>
      <c r="B82" s="153" t="s">
        <v>3126</v>
      </c>
      <c r="C82" s="160">
        <v>155</v>
      </c>
      <c r="D82" s="161">
        <v>23.600000381469727</v>
      </c>
      <c r="E82" s="162">
        <v>0.32</v>
      </c>
      <c r="F82" s="160">
        <v>155</v>
      </c>
      <c r="H82" s="163" t="s">
        <v>1529</v>
      </c>
      <c r="J82" s="161">
        <v>3.5999999046325684</v>
      </c>
      <c r="K82" s="162">
        <v>0.3</v>
      </c>
      <c r="L82" s="160">
        <v>155</v>
      </c>
      <c r="N82" s="163" t="s">
        <v>1529</v>
      </c>
      <c r="P82" s="161">
        <v>7.4000000953674316</v>
      </c>
      <c r="Q82" s="162">
        <v>0.34</v>
      </c>
      <c r="R82" s="160">
        <v>153</v>
      </c>
      <c r="S82" s="160">
        <v>2</v>
      </c>
      <c r="T82" s="163" t="s">
        <v>4528</v>
      </c>
      <c r="U82" s="163" t="s">
        <v>4529</v>
      </c>
      <c r="V82" s="161">
        <v>6.3000001907348633</v>
      </c>
      <c r="W82" s="162">
        <v>0.32</v>
      </c>
      <c r="X82" s="160">
        <v>155</v>
      </c>
      <c r="Z82" s="163" t="s">
        <v>1529</v>
      </c>
      <c r="AB82" s="161">
        <v>6.3000001907348633</v>
      </c>
      <c r="AC82" s="162">
        <v>0.33</v>
      </c>
      <c r="AD82" s="160">
        <v>155</v>
      </c>
      <c r="AF82" s="163" t="s">
        <v>1529</v>
      </c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</row>
    <row r="83" spans="1:184" x14ac:dyDescent="0.2">
      <c r="A83" s="154" t="str">
        <f t="shared" si="2"/>
        <v>6021</v>
      </c>
      <c r="B83" s="164" t="s">
        <v>3129</v>
      </c>
      <c r="C83" s="165">
        <v>294</v>
      </c>
      <c r="D83" s="166">
        <v>28.399999618530273</v>
      </c>
      <c r="E83" s="167">
        <v>0.39</v>
      </c>
      <c r="F83" s="165">
        <v>289</v>
      </c>
      <c r="G83" s="165">
        <v>5</v>
      </c>
      <c r="H83" s="168" t="s">
        <v>2417</v>
      </c>
      <c r="I83" s="168" t="s">
        <v>2418</v>
      </c>
      <c r="J83" s="166">
        <v>4.5</v>
      </c>
      <c r="K83" s="167">
        <v>0.38</v>
      </c>
      <c r="L83" s="165">
        <v>281</v>
      </c>
      <c r="M83" s="165">
        <v>13</v>
      </c>
      <c r="N83" s="168" t="s">
        <v>3042</v>
      </c>
      <c r="O83" s="168" t="s">
        <v>3043</v>
      </c>
      <c r="P83" s="166">
        <v>8.8000001907348633</v>
      </c>
      <c r="Q83" s="167">
        <v>0.4</v>
      </c>
      <c r="R83" s="165">
        <v>279</v>
      </c>
      <c r="S83" s="165">
        <v>15</v>
      </c>
      <c r="T83" s="168" t="s">
        <v>3141</v>
      </c>
      <c r="U83" s="168" t="s">
        <v>3142</v>
      </c>
      <c r="V83" s="166">
        <v>7.8000001907348633</v>
      </c>
      <c r="W83" s="167">
        <v>0.39</v>
      </c>
      <c r="X83" s="165">
        <v>281</v>
      </c>
      <c r="Y83" s="165">
        <v>13</v>
      </c>
      <c r="Z83" s="168" t="s">
        <v>3042</v>
      </c>
      <c r="AA83" s="168" t="s">
        <v>3043</v>
      </c>
      <c r="AB83" s="166">
        <v>7.4000000953674316</v>
      </c>
      <c r="AC83" s="167">
        <v>0.39</v>
      </c>
      <c r="AD83" s="165">
        <v>294</v>
      </c>
      <c r="AF83" s="168" t="s">
        <v>1529</v>
      </c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</row>
    <row r="84" spans="1:184" x14ac:dyDescent="0.2">
      <c r="A84" s="154" t="str">
        <f t="shared" si="2"/>
        <v>6022</v>
      </c>
      <c r="B84" s="153" t="s">
        <v>3140</v>
      </c>
      <c r="C84" s="160">
        <v>98</v>
      </c>
      <c r="D84" s="161">
        <v>28.5</v>
      </c>
      <c r="E84" s="162">
        <v>0.39</v>
      </c>
      <c r="F84" s="160">
        <v>97</v>
      </c>
      <c r="G84" s="160">
        <v>1</v>
      </c>
      <c r="H84" s="163" t="s">
        <v>5028</v>
      </c>
      <c r="I84" s="163" t="s">
        <v>5029</v>
      </c>
      <c r="J84" s="161">
        <v>4.5</v>
      </c>
      <c r="K84" s="162">
        <v>0.37</v>
      </c>
      <c r="L84" s="160">
        <v>96</v>
      </c>
      <c r="M84" s="160">
        <v>2</v>
      </c>
      <c r="N84" s="163" t="s">
        <v>1602</v>
      </c>
      <c r="O84" s="163" t="s">
        <v>1603</v>
      </c>
      <c r="P84" s="161">
        <v>9.1999998092651367</v>
      </c>
      <c r="Q84" s="162">
        <v>0.42</v>
      </c>
      <c r="R84" s="160">
        <v>92</v>
      </c>
      <c r="S84" s="160">
        <v>6</v>
      </c>
      <c r="T84" s="163" t="s">
        <v>1608</v>
      </c>
      <c r="U84" s="163" t="s">
        <v>1609</v>
      </c>
      <c r="V84" s="161">
        <v>7.6999998092651367</v>
      </c>
      <c r="W84" s="162">
        <v>0.38</v>
      </c>
      <c r="X84" s="160">
        <v>93</v>
      </c>
      <c r="Y84" s="160">
        <v>5</v>
      </c>
      <c r="Z84" s="163" t="s">
        <v>3141</v>
      </c>
      <c r="AA84" s="163" t="s">
        <v>3142</v>
      </c>
      <c r="AB84" s="161">
        <v>7.1999998092651367</v>
      </c>
      <c r="AC84" s="162">
        <v>0.38</v>
      </c>
      <c r="AD84" s="160">
        <v>98</v>
      </c>
      <c r="AF84" s="163" t="s">
        <v>1529</v>
      </c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</row>
    <row r="85" spans="1:184" x14ac:dyDescent="0.2">
      <c r="A85" s="154" t="str">
        <f t="shared" si="2"/>
        <v>6023</v>
      </c>
      <c r="B85" s="164" t="s">
        <v>3143</v>
      </c>
      <c r="C85" s="165">
        <v>298</v>
      </c>
      <c r="D85" s="166">
        <v>25.100000381469727</v>
      </c>
      <c r="E85" s="167">
        <v>0.34</v>
      </c>
      <c r="F85" s="165">
        <v>295</v>
      </c>
      <c r="G85" s="165">
        <v>3</v>
      </c>
      <c r="H85" s="168" t="s">
        <v>2395</v>
      </c>
      <c r="I85" s="168" t="s">
        <v>2396</v>
      </c>
      <c r="J85" s="166">
        <v>4.1999998092651367</v>
      </c>
      <c r="K85" s="167">
        <v>0.35</v>
      </c>
      <c r="L85" s="165">
        <v>287</v>
      </c>
      <c r="M85" s="165">
        <v>11</v>
      </c>
      <c r="N85" s="168" t="s">
        <v>5030</v>
      </c>
      <c r="O85" s="168" t="s">
        <v>5031</v>
      </c>
      <c r="P85" s="166">
        <v>7.5999999046325684</v>
      </c>
      <c r="Q85" s="167">
        <v>0.35</v>
      </c>
      <c r="R85" s="165">
        <v>293</v>
      </c>
      <c r="S85" s="165">
        <v>5</v>
      </c>
      <c r="T85" s="168" t="s">
        <v>2243</v>
      </c>
      <c r="U85" s="168" t="s">
        <v>2244</v>
      </c>
      <c r="V85" s="166">
        <v>6.6999998092651367</v>
      </c>
      <c r="W85" s="167">
        <v>0.34</v>
      </c>
      <c r="X85" s="165">
        <v>285</v>
      </c>
      <c r="Y85" s="165">
        <v>13</v>
      </c>
      <c r="Z85" s="168" t="s">
        <v>5032</v>
      </c>
      <c r="AA85" s="168" t="s">
        <v>5033</v>
      </c>
      <c r="AB85" s="166">
        <v>6.5</v>
      </c>
      <c r="AC85" s="167">
        <v>0.34</v>
      </c>
      <c r="AD85" s="165">
        <v>297</v>
      </c>
      <c r="AE85" s="165">
        <v>1</v>
      </c>
      <c r="AF85" s="168" t="s">
        <v>5034</v>
      </c>
      <c r="AG85" s="168" t="s">
        <v>5035</v>
      </c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</row>
    <row r="86" spans="1:184" x14ac:dyDescent="0.2">
      <c r="A86" s="154" t="str">
        <f t="shared" si="2"/>
        <v>6030</v>
      </c>
      <c r="B86" s="153" t="s">
        <v>3146</v>
      </c>
      <c r="C86" s="160">
        <v>374</v>
      </c>
      <c r="D86" s="161">
        <v>33.799999237060547</v>
      </c>
      <c r="E86" s="162">
        <v>0.46</v>
      </c>
      <c r="F86" s="160">
        <v>350</v>
      </c>
      <c r="G86" s="160">
        <v>24</v>
      </c>
      <c r="H86" s="163" t="s">
        <v>2325</v>
      </c>
      <c r="I86" s="163" t="s">
        <v>2326</v>
      </c>
      <c r="J86" s="161">
        <v>5.5999999046325684</v>
      </c>
      <c r="K86" s="162">
        <v>0.46</v>
      </c>
      <c r="L86" s="160">
        <v>329</v>
      </c>
      <c r="M86" s="160">
        <v>45</v>
      </c>
      <c r="N86" s="163" t="s">
        <v>2193</v>
      </c>
      <c r="O86" s="163" t="s">
        <v>2194</v>
      </c>
      <c r="P86" s="161">
        <v>10.399999618530273</v>
      </c>
      <c r="Q86" s="162">
        <v>0.47</v>
      </c>
      <c r="R86" s="160">
        <v>332</v>
      </c>
      <c r="S86" s="160">
        <v>42</v>
      </c>
      <c r="T86" s="163" t="s">
        <v>5036</v>
      </c>
      <c r="U86" s="163" t="s">
        <v>5037</v>
      </c>
      <c r="V86" s="161">
        <v>9.5</v>
      </c>
      <c r="W86" s="162">
        <v>0.47</v>
      </c>
      <c r="X86" s="160">
        <v>319</v>
      </c>
      <c r="Y86" s="160">
        <v>55</v>
      </c>
      <c r="Z86" s="163" t="s">
        <v>1911</v>
      </c>
      <c r="AA86" s="163" t="s">
        <v>1912</v>
      </c>
      <c r="AB86" s="161">
        <v>8.3999996185302734</v>
      </c>
      <c r="AC86" s="162">
        <v>0.44</v>
      </c>
      <c r="AD86" s="160">
        <v>356</v>
      </c>
      <c r="AE86" s="160">
        <v>18</v>
      </c>
      <c r="AF86" s="163" t="s">
        <v>3413</v>
      </c>
      <c r="AG86" s="163" t="s">
        <v>3414</v>
      </c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</row>
    <row r="87" spans="1:184" x14ac:dyDescent="0.2">
      <c r="A87" s="154" t="str">
        <f t="shared" si="2"/>
        <v>6031</v>
      </c>
      <c r="B87" s="164" t="s">
        <v>3153</v>
      </c>
      <c r="C87" s="165">
        <v>210</v>
      </c>
      <c r="D87" s="166">
        <v>25.200000762939453</v>
      </c>
      <c r="E87" s="167">
        <v>0.35</v>
      </c>
      <c r="F87" s="165">
        <v>210</v>
      </c>
      <c r="H87" s="168" t="s">
        <v>1529</v>
      </c>
      <c r="J87" s="166">
        <v>4.3000001907348633</v>
      </c>
      <c r="K87" s="167">
        <v>0.36</v>
      </c>
      <c r="L87" s="165">
        <v>205</v>
      </c>
      <c r="M87" s="165">
        <v>5</v>
      </c>
      <c r="N87" s="168" t="s">
        <v>1728</v>
      </c>
      <c r="O87" s="168" t="s">
        <v>1729</v>
      </c>
      <c r="P87" s="166">
        <v>7.5</v>
      </c>
      <c r="Q87" s="167">
        <v>0.34</v>
      </c>
      <c r="R87" s="165">
        <v>210</v>
      </c>
      <c r="T87" s="168" t="s">
        <v>1529</v>
      </c>
      <c r="V87" s="166">
        <v>7.1999998092651367</v>
      </c>
      <c r="W87" s="167">
        <v>0.36</v>
      </c>
      <c r="X87" s="165">
        <v>204</v>
      </c>
      <c r="Y87" s="165">
        <v>6</v>
      </c>
      <c r="Z87" s="168" t="s">
        <v>2100</v>
      </c>
      <c r="AA87" s="168" t="s">
        <v>2101</v>
      </c>
      <c r="AB87" s="166">
        <v>6.1999998092651367</v>
      </c>
      <c r="AC87" s="167">
        <v>0.33</v>
      </c>
      <c r="AD87" s="165">
        <v>209</v>
      </c>
      <c r="AE87" s="165">
        <v>1</v>
      </c>
      <c r="AF87" s="168" t="s">
        <v>5038</v>
      </c>
      <c r="AG87" s="168" t="s">
        <v>5039</v>
      </c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</row>
    <row r="88" spans="1:184" x14ac:dyDescent="0.2">
      <c r="A88" s="154" t="str">
        <f t="shared" si="2"/>
        <v>6033</v>
      </c>
      <c r="B88" s="153" t="s">
        <v>3156</v>
      </c>
      <c r="C88" s="160">
        <v>189</v>
      </c>
      <c r="D88" s="161">
        <v>31.399999618530273</v>
      </c>
      <c r="E88" s="162">
        <v>0.43</v>
      </c>
      <c r="F88" s="160">
        <v>182</v>
      </c>
      <c r="G88" s="160">
        <v>7</v>
      </c>
      <c r="H88" s="163" t="s">
        <v>1703</v>
      </c>
      <c r="I88" s="163" t="s">
        <v>1704</v>
      </c>
      <c r="J88" s="161">
        <v>5</v>
      </c>
      <c r="K88" s="162">
        <v>0.42</v>
      </c>
      <c r="L88" s="160">
        <v>180</v>
      </c>
      <c r="M88" s="160">
        <v>9</v>
      </c>
      <c r="N88" s="163" t="s">
        <v>1532</v>
      </c>
      <c r="O88" s="163" t="s">
        <v>1533</v>
      </c>
      <c r="P88" s="161">
        <v>9.6000003814697266</v>
      </c>
      <c r="Q88" s="162">
        <v>0.44</v>
      </c>
      <c r="R88" s="160">
        <v>177</v>
      </c>
      <c r="S88" s="160">
        <v>12</v>
      </c>
      <c r="T88" s="163" t="s">
        <v>1687</v>
      </c>
      <c r="U88" s="163" t="s">
        <v>1688</v>
      </c>
      <c r="V88" s="161">
        <v>8.6999998092651367</v>
      </c>
      <c r="W88" s="162">
        <v>0.44</v>
      </c>
      <c r="X88" s="160">
        <v>174</v>
      </c>
      <c r="Y88" s="160">
        <v>15</v>
      </c>
      <c r="Z88" s="163" t="s">
        <v>2276</v>
      </c>
      <c r="AA88" s="163" t="s">
        <v>2277</v>
      </c>
      <c r="AB88" s="161">
        <v>8</v>
      </c>
      <c r="AC88" s="162">
        <v>0.42</v>
      </c>
      <c r="AD88" s="160">
        <v>185</v>
      </c>
      <c r="AE88" s="160">
        <v>4</v>
      </c>
      <c r="AF88" s="163" t="s">
        <v>4397</v>
      </c>
      <c r="AG88" s="163" t="s">
        <v>4398</v>
      </c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</row>
    <row r="89" spans="1:184" x14ac:dyDescent="0.2">
      <c r="A89" s="154" t="str">
        <f t="shared" si="2"/>
        <v>6040</v>
      </c>
      <c r="B89" s="164" t="s">
        <v>3165</v>
      </c>
      <c r="C89" s="165">
        <v>74</v>
      </c>
      <c r="D89" s="166">
        <v>35.700000762939453</v>
      </c>
      <c r="E89" s="167">
        <v>0.49</v>
      </c>
      <c r="F89" s="165">
        <v>68</v>
      </c>
      <c r="G89" s="165">
        <v>6</v>
      </c>
      <c r="H89" s="168" t="s">
        <v>2748</v>
      </c>
      <c r="I89" s="168" t="s">
        <v>2749</v>
      </c>
      <c r="J89" s="166">
        <v>5.9000000953674316</v>
      </c>
      <c r="K89" s="167">
        <v>0.49</v>
      </c>
      <c r="L89" s="165">
        <v>63</v>
      </c>
      <c r="M89" s="165">
        <v>11</v>
      </c>
      <c r="N89" s="168" t="s">
        <v>1770</v>
      </c>
      <c r="O89" s="168" t="s">
        <v>1771</v>
      </c>
      <c r="P89" s="166">
        <v>11.300000190734863</v>
      </c>
      <c r="Q89" s="167">
        <v>0.51</v>
      </c>
      <c r="R89" s="165">
        <v>63</v>
      </c>
      <c r="S89" s="165">
        <v>11</v>
      </c>
      <c r="T89" s="168" t="s">
        <v>1770</v>
      </c>
      <c r="U89" s="168" t="s">
        <v>1771</v>
      </c>
      <c r="V89" s="166">
        <v>10.199999809265137</v>
      </c>
      <c r="W89" s="167">
        <v>0.51</v>
      </c>
      <c r="X89" s="165">
        <v>61</v>
      </c>
      <c r="Y89" s="165">
        <v>13</v>
      </c>
      <c r="Z89" s="168" t="s">
        <v>1708</v>
      </c>
      <c r="AA89" s="168" t="s">
        <v>1709</v>
      </c>
      <c r="AB89" s="166">
        <v>8.1999998092651367</v>
      </c>
      <c r="AC89" s="167">
        <v>0.43</v>
      </c>
      <c r="AD89" s="165">
        <v>71</v>
      </c>
      <c r="AE89" s="165">
        <v>3</v>
      </c>
      <c r="AF89" s="168" t="s">
        <v>1546</v>
      </c>
      <c r="AG89" s="168" t="s">
        <v>1547</v>
      </c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</row>
    <row r="90" spans="1:184" x14ac:dyDescent="0.2">
      <c r="A90" s="154" t="str">
        <f t="shared" si="2"/>
        <v>6041</v>
      </c>
      <c r="B90" s="153" t="s">
        <v>3172</v>
      </c>
      <c r="C90" s="160">
        <v>175</v>
      </c>
      <c r="D90" s="161">
        <v>30.5</v>
      </c>
      <c r="E90" s="162">
        <v>0.42</v>
      </c>
      <c r="F90" s="160">
        <v>168</v>
      </c>
      <c r="G90" s="160">
        <v>7</v>
      </c>
      <c r="H90" s="163" t="s">
        <v>2490</v>
      </c>
      <c r="I90" s="163" t="s">
        <v>2491</v>
      </c>
      <c r="J90" s="161">
        <v>4.8000001907348633</v>
      </c>
      <c r="K90" s="162">
        <v>0.4</v>
      </c>
      <c r="L90" s="160">
        <v>164</v>
      </c>
      <c r="M90" s="160">
        <v>11</v>
      </c>
      <c r="N90" s="163" t="s">
        <v>3258</v>
      </c>
      <c r="O90" s="163" t="s">
        <v>3259</v>
      </c>
      <c r="P90" s="161">
        <v>9.5</v>
      </c>
      <c r="Q90" s="162">
        <v>0.43</v>
      </c>
      <c r="R90" s="160">
        <v>163</v>
      </c>
      <c r="S90" s="160">
        <v>12</v>
      </c>
      <c r="T90" s="163" t="s">
        <v>4265</v>
      </c>
      <c r="U90" s="163" t="s">
        <v>4266</v>
      </c>
      <c r="V90" s="161">
        <v>8.5</v>
      </c>
      <c r="W90" s="162">
        <v>0.43</v>
      </c>
      <c r="X90" s="160">
        <v>156</v>
      </c>
      <c r="Y90" s="160">
        <v>19</v>
      </c>
      <c r="Z90" s="163" t="s">
        <v>5040</v>
      </c>
      <c r="AA90" s="163" t="s">
        <v>5041</v>
      </c>
      <c r="AB90" s="161">
        <v>7.5999999046325684</v>
      </c>
      <c r="AC90" s="162">
        <v>0.4</v>
      </c>
      <c r="AD90" s="160">
        <v>167</v>
      </c>
      <c r="AE90" s="160">
        <v>8</v>
      </c>
      <c r="AF90" s="163" t="s">
        <v>3193</v>
      </c>
      <c r="AG90" s="163" t="s">
        <v>3194</v>
      </c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</row>
    <row r="91" spans="1:184" x14ac:dyDescent="0.2">
      <c r="A91" s="154" t="str">
        <f t="shared" si="2"/>
        <v>6042</v>
      </c>
      <c r="B91" s="164" t="s">
        <v>3175</v>
      </c>
      <c r="C91" s="165">
        <v>18</v>
      </c>
      <c r="D91" s="166">
        <v>31.100000381469727</v>
      </c>
      <c r="E91" s="167">
        <v>0.43</v>
      </c>
      <c r="F91" s="165">
        <v>18</v>
      </c>
      <c r="H91" s="168" t="s">
        <v>1529</v>
      </c>
      <c r="J91" s="166">
        <v>4.6999998092651367</v>
      </c>
      <c r="K91" s="167">
        <v>0.39</v>
      </c>
      <c r="L91" s="165">
        <v>18</v>
      </c>
      <c r="N91" s="168" t="s">
        <v>1529</v>
      </c>
      <c r="P91" s="166">
        <v>9.6999998092651367</v>
      </c>
      <c r="Q91" s="167">
        <v>0.44</v>
      </c>
      <c r="R91" s="165">
        <v>18</v>
      </c>
      <c r="T91" s="168" t="s">
        <v>1529</v>
      </c>
      <c r="V91" s="166">
        <v>9.3000001907348633</v>
      </c>
      <c r="W91" s="167">
        <v>0.47</v>
      </c>
      <c r="X91" s="165">
        <v>18</v>
      </c>
      <c r="Z91" s="168" t="s">
        <v>1529</v>
      </c>
      <c r="AB91" s="166">
        <v>7.4000000953674316</v>
      </c>
      <c r="AC91" s="167">
        <v>0.39</v>
      </c>
      <c r="AD91" s="165">
        <v>18</v>
      </c>
      <c r="AF91" s="168" t="s">
        <v>1529</v>
      </c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</row>
    <row r="92" spans="1:184" x14ac:dyDescent="0.2">
      <c r="A92" s="154" t="str">
        <f t="shared" si="2"/>
        <v>6045</v>
      </c>
      <c r="B92" s="153" t="s">
        <v>3184</v>
      </c>
      <c r="C92" s="160">
        <v>91</v>
      </c>
      <c r="D92" s="161">
        <v>33.299999237060547</v>
      </c>
      <c r="E92" s="162">
        <v>0.46</v>
      </c>
      <c r="F92" s="160">
        <v>85</v>
      </c>
      <c r="G92" s="160">
        <v>6</v>
      </c>
      <c r="H92" s="163" t="s">
        <v>2960</v>
      </c>
      <c r="I92" s="163" t="s">
        <v>2961</v>
      </c>
      <c r="J92" s="161">
        <v>5.1999998092651367</v>
      </c>
      <c r="K92" s="162">
        <v>0.43</v>
      </c>
      <c r="L92" s="160">
        <v>82</v>
      </c>
      <c r="M92" s="160">
        <v>9</v>
      </c>
      <c r="N92" s="163" t="s">
        <v>5042</v>
      </c>
      <c r="O92" s="163" t="s">
        <v>5043</v>
      </c>
      <c r="P92" s="161">
        <v>10.5</v>
      </c>
      <c r="Q92" s="162">
        <v>0.47</v>
      </c>
      <c r="R92" s="160">
        <v>80</v>
      </c>
      <c r="S92" s="160">
        <v>11</v>
      </c>
      <c r="T92" s="163" t="s">
        <v>1553</v>
      </c>
      <c r="U92" s="163" t="s">
        <v>1554</v>
      </c>
      <c r="V92" s="161">
        <v>8.8000001907348633</v>
      </c>
      <c r="W92" s="162">
        <v>0.44</v>
      </c>
      <c r="X92" s="160">
        <v>80</v>
      </c>
      <c r="Y92" s="160">
        <v>11</v>
      </c>
      <c r="Z92" s="163" t="s">
        <v>1553</v>
      </c>
      <c r="AA92" s="163" t="s">
        <v>1554</v>
      </c>
      <c r="AB92" s="161">
        <v>8.8000001907348633</v>
      </c>
      <c r="AC92" s="162">
        <v>0.46</v>
      </c>
      <c r="AD92" s="160">
        <v>81</v>
      </c>
      <c r="AE92" s="160">
        <v>10</v>
      </c>
      <c r="AF92" s="163" t="s">
        <v>3876</v>
      </c>
      <c r="AG92" s="163" t="s">
        <v>3877</v>
      </c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</row>
    <row r="93" spans="1:184" x14ac:dyDescent="0.2">
      <c r="A93" s="154" t="str">
        <f t="shared" si="2"/>
        <v>6047</v>
      </c>
      <c r="B93" s="164" t="s">
        <v>3187</v>
      </c>
      <c r="C93" s="165">
        <v>42</v>
      </c>
      <c r="D93" s="166">
        <v>27.5</v>
      </c>
      <c r="E93" s="167">
        <v>0.38</v>
      </c>
      <c r="F93" s="165">
        <v>42</v>
      </c>
      <c r="H93" s="168" t="s">
        <v>1529</v>
      </c>
      <c r="J93" s="166">
        <v>4.4000000953674316</v>
      </c>
      <c r="K93" s="167">
        <v>0.36</v>
      </c>
      <c r="L93" s="165">
        <v>39</v>
      </c>
      <c r="M93" s="165">
        <v>3</v>
      </c>
      <c r="N93" s="168" t="s">
        <v>2083</v>
      </c>
      <c r="O93" s="168" t="s">
        <v>2084</v>
      </c>
      <c r="P93" s="166">
        <v>8.5</v>
      </c>
      <c r="Q93" s="167">
        <v>0.39</v>
      </c>
      <c r="R93" s="165">
        <v>41</v>
      </c>
      <c r="S93" s="165">
        <v>1</v>
      </c>
      <c r="T93" s="168" t="s">
        <v>1728</v>
      </c>
      <c r="U93" s="168" t="s">
        <v>1729</v>
      </c>
      <c r="V93" s="166">
        <v>7.1999998092651367</v>
      </c>
      <c r="W93" s="167">
        <v>0.36</v>
      </c>
      <c r="X93" s="165">
        <v>42</v>
      </c>
      <c r="Z93" s="168" t="s">
        <v>1529</v>
      </c>
      <c r="AB93" s="166">
        <v>7.5</v>
      </c>
      <c r="AC93" s="167">
        <v>0.39</v>
      </c>
      <c r="AD93" s="165">
        <v>42</v>
      </c>
      <c r="AF93" s="168" t="s">
        <v>1529</v>
      </c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</row>
    <row r="94" spans="1:184" x14ac:dyDescent="0.2">
      <c r="A94" s="154" t="str">
        <f t="shared" si="2"/>
        <v>6048</v>
      </c>
      <c r="B94" s="153" t="s">
        <v>3188</v>
      </c>
      <c r="C94" s="160">
        <v>96</v>
      </c>
      <c r="D94" s="161">
        <v>22.399999618530273</v>
      </c>
      <c r="E94" s="162">
        <v>0.31</v>
      </c>
      <c r="F94" s="160">
        <v>95</v>
      </c>
      <c r="G94" s="160">
        <v>1</v>
      </c>
      <c r="H94" s="163" t="s">
        <v>4468</v>
      </c>
      <c r="I94" s="163" t="s">
        <v>4469</v>
      </c>
      <c r="J94" s="161">
        <v>3.5999999046325684</v>
      </c>
      <c r="K94" s="162">
        <v>0.3</v>
      </c>
      <c r="L94" s="160">
        <v>95</v>
      </c>
      <c r="M94" s="160">
        <v>1</v>
      </c>
      <c r="N94" s="163" t="s">
        <v>4468</v>
      </c>
      <c r="O94" s="163" t="s">
        <v>4469</v>
      </c>
      <c r="P94" s="161">
        <v>6.6999998092651367</v>
      </c>
      <c r="Q94" s="162">
        <v>0.31</v>
      </c>
      <c r="R94" s="160">
        <v>95</v>
      </c>
      <c r="S94" s="160">
        <v>1</v>
      </c>
      <c r="T94" s="163" t="s">
        <v>4468</v>
      </c>
      <c r="U94" s="163" t="s">
        <v>4469</v>
      </c>
      <c r="V94" s="161">
        <v>5.9000000953674316</v>
      </c>
      <c r="W94" s="162">
        <v>0.28999999999999998</v>
      </c>
      <c r="X94" s="160">
        <v>95</v>
      </c>
      <c r="Y94" s="160">
        <v>1</v>
      </c>
      <c r="Z94" s="163" t="s">
        <v>4468</v>
      </c>
      <c r="AA94" s="163" t="s">
        <v>4469</v>
      </c>
      <c r="AB94" s="161">
        <v>6.3000001907348633</v>
      </c>
      <c r="AC94" s="162">
        <v>0.33</v>
      </c>
      <c r="AD94" s="160">
        <v>95</v>
      </c>
      <c r="AE94" s="160">
        <v>1</v>
      </c>
      <c r="AF94" s="163" t="s">
        <v>4468</v>
      </c>
      <c r="AG94" s="163" t="s">
        <v>4469</v>
      </c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</row>
    <row r="95" spans="1:184" x14ac:dyDescent="0.2">
      <c r="A95" s="154" t="str">
        <f t="shared" si="2"/>
        <v>6049</v>
      </c>
      <c r="B95" s="164" t="s">
        <v>3189</v>
      </c>
      <c r="C95" s="165">
        <v>53</v>
      </c>
      <c r="D95" s="166">
        <v>21.5</v>
      </c>
      <c r="E95" s="167">
        <v>0.28999999999999998</v>
      </c>
      <c r="F95" s="165">
        <v>53</v>
      </c>
      <c r="H95" s="168" t="s">
        <v>1529</v>
      </c>
      <c r="J95" s="166">
        <v>3.4000000953674316</v>
      </c>
      <c r="K95" s="167">
        <v>0.28000000000000003</v>
      </c>
      <c r="L95" s="165">
        <v>53</v>
      </c>
      <c r="N95" s="168" t="s">
        <v>1529</v>
      </c>
      <c r="P95" s="166">
        <v>6.5999999046325684</v>
      </c>
      <c r="Q95" s="167">
        <v>0.3</v>
      </c>
      <c r="R95" s="165">
        <v>53</v>
      </c>
      <c r="T95" s="168" t="s">
        <v>1529</v>
      </c>
      <c r="V95" s="166">
        <v>5.4000000953674316</v>
      </c>
      <c r="W95" s="167">
        <v>0.27</v>
      </c>
      <c r="X95" s="165">
        <v>53</v>
      </c>
      <c r="Z95" s="168" t="s">
        <v>1529</v>
      </c>
      <c r="AB95" s="166">
        <v>6.0999999046325684</v>
      </c>
      <c r="AC95" s="167">
        <v>0.32</v>
      </c>
      <c r="AD95" s="165">
        <v>53</v>
      </c>
      <c r="AF95" s="168" t="s">
        <v>1529</v>
      </c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</row>
    <row r="96" spans="1:184" x14ac:dyDescent="0.2">
      <c r="A96" s="154" t="str">
        <f t="shared" si="2"/>
        <v>6051</v>
      </c>
      <c r="B96" s="153" t="s">
        <v>3190</v>
      </c>
      <c r="C96" s="160">
        <v>167</v>
      </c>
      <c r="D96" s="161">
        <v>19.299999237060547</v>
      </c>
      <c r="E96" s="162">
        <v>0.26</v>
      </c>
      <c r="F96" s="160">
        <v>167</v>
      </c>
      <c r="H96" s="163" t="s">
        <v>1529</v>
      </c>
      <c r="J96" s="161">
        <v>3.5</v>
      </c>
      <c r="K96" s="162">
        <v>0.28999999999999998</v>
      </c>
      <c r="L96" s="160">
        <v>166</v>
      </c>
      <c r="M96" s="160">
        <v>1</v>
      </c>
      <c r="N96" s="163" t="s">
        <v>5044</v>
      </c>
      <c r="O96" s="163" t="s">
        <v>5045</v>
      </c>
      <c r="P96" s="161">
        <v>5.8000001907348633</v>
      </c>
      <c r="Q96" s="162">
        <v>0.26</v>
      </c>
      <c r="R96" s="160">
        <v>167</v>
      </c>
      <c r="T96" s="163" t="s">
        <v>1529</v>
      </c>
      <c r="V96" s="161">
        <v>4.5999999046325684</v>
      </c>
      <c r="W96" s="162">
        <v>0.23</v>
      </c>
      <c r="X96" s="160">
        <v>166</v>
      </c>
      <c r="Y96" s="160">
        <v>1</v>
      </c>
      <c r="Z96" s="163" t="s">
        <v>5044</v>
      </c>
      <c r="AA96" s="163" t="s">
        <v>5045</v>
      </c>
      <c r="AB96" s="161">
        <v>5.3000001907348633</v>
      </c>
      <c r="AC96" s="162">
        <v>0.28000000000000003</v>
      </c>
      <c r="AD96" s="160">
        <v>167</v>
      </c>
      <c r="AF96" s="163" t="s">
        <v>1529</v>
      </c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</row>
    <row r="97" spans="1:184" x14ac:dyDescent="0.2">
      <c r="A97" s="154" t="str">
        <f t="shared" si="2"/>
        <v>6052</v>
      </c>
      <c r="B97" s="164" t="s">
        <v>3199</v>
      </c>
      <c r="C97" s="165">
        <v>425</v>
      </c>
      <c r="D97" s="166">
        <v>29</v>
      </c>
      <c r="E97" s="167">
        <v>0.4</v>
      </c>
      <c r="F97" s="165">
        <v>407</v>
      </c>
      <c r="G97" s="165">
        <v>18</v>
      </c>
      <c r="H97" s="168" t="s">
        <v>2434</v>
      </c>
      <c r="I97" s="168" t="s">
        <v>2435</v>
      </c>
      <c r="J97" s="166">
        <v>4.5999999046325684</v>
      </c>
      <c r="K97" s="167">
        <v>0.38</v>
      </c>
      <c r="L97" s="165">
        <v>393</v>
      </c>
      <c r="M97" s="165">
        <v>32</v>
      </c>
      <c r="N97" s="168" t="s">
        <v>1994</v>
      </c>
      <c r="O97" s="168" t="s">
        <v>1995</v>
      </c>
      <c r="P97" s="166">
        <v>8.8999996185302734</v>
      </c>
      <c r="Q97" s="167">
        <v>0.4</v>
      </c>
      <c r="R97" s="165">
        <v>401</v>
      </c>
      <c r="S97" s="165">
        <v>24</v>
      </c>
      <c r="T97" s="168" t="s">
        <v>3012</v>
      </c>
      <c r="U97" s="168" t="s">
        <v>3013</v>
      </c>
      <c r="V97" s="166">
        <v>7.9000000953674316</v>
      </c>
      <c r="W97" s="167">
        <v>0.4</v>
      </c>
      <c r="X97" s="165">
        <v>388</v>
      </c>
      <c r="Y97" s="165">
        <v>37</v>
      </c>
      <c r="Z97" s="168" t="s">
        <v>5046</v>
      </c>
      <c r="AA97" s="168" t="s">
        <v>5047</v>
      </c>
      <c r="AB97" s="166">
        <v>7.5999999046325684</v>
      </c>
      <c r="AC97" s="167">
        <v>0.4</v>
      </c>
      <c r="AD97" s="165">
        <v>406</v>
      </c>
      <c r="AE97" s="165">
        <v>19</v>
      </c>
      <c r="AF97" s="168" t="s">
        <v>5048</v>
      </c>
      <c r="AG97" s="168" t="s">
        <v>5049</v>
      </c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</row>
    <row r="98" spans="1:184" x14ac:dyDescent="0.2">
      <c r="A98" s="154" t="str">
        <f t="shared" si="2"/>
        <v>6053</v>
      </c>
      <c r="B98" s="153" t="s">
        <v>3208</v>
      </c>
      <c r="C98" s="160">
        <v>9</v>
      </c>
      <c r="D98" s="161">
        <v>33</v>
      </c>
      <c r="E98" s="162">
        <v>0.45</v>
      </c>
      <c r="F98" s="160">
        <v>9</v>
      </c>
      <c r="H98" s="163" t="s">
        <v>1529</v>
      </c>
      <c r="J98" s="161">
        <v>5.5999999046325684</v>
      </c>
      <c r="K98" s="162">
        <v>0.46</v>
      </c>
      <c r="L98" s="160">
        <v>9</v>
      </c>
      <c r="N98" s="163" t="s">
        <v>1529</v>
      </c>
      <c r="P98" s="161">
        <v>9.8999996185302734</v>
      </c>
      <c r="Q98" s="162">
        <v>0.45</v>
      </c>
      <c r="R98" s="160">
        <v>9</v>
      </c>
      <c r="T98" s="163" t="s">
        <v>1529</v>
      </c>
      <c r="V98" s="161">
        <v>9</v>
      </c>
      <c r="W98" s="162">
        <v>0.45</v>
      </c>
      <c r="X98" s="160">
        <v>9</v>
      </c>
      <c r="Z98" s="163" t="s">
        <v>1529</v>
      </c>
      <c r="AB98" s="161">
        <v>8.6000003814697266</v>
      </c>
      <c r="AC98" s="162">
        <v>0.45</v>
      </c>
      <c r="AD98" s="160">
        <v>9</v>
      </c>
      <c r="AF98" s="163" t="s">
        <v>1529</v>
      </c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</row>
    <row r="99" spans="1:184" x14ac:dyDescent="0.2">
      <c r="A99" s="154" t="str">
        <f t="shared" si="2"/>
        <v>6060</v>
      </c>
      <c r="B99" s="164" t="s">
        <v>3209</v>
      </c>
      <c r="C99" s="165">
        <v>113</v>
      </c>
      <c r="D99" s="166">
        <v>30.100000381469727</v>
      </c>
      <c r="E99" s="167">
        <v>0.41</v>
      </c>
      <c r="F99" s="165">
        <v>109</v>
      </c>
      <c r="G99" s="165">
        <v>4</v>
      </c>
      <c r="H99" s="168" t="s">
        <v>1887</v>
      </c>
      <c r="I99" s="168" t="s">
        <v>1888</v>
      </c>
      <c r="J99" s="166">
        <v>4.8000001907348633</v>
      </c>
      <c r="K99" s="167">
        <v>0.4</v>
      </c>
      <c r="L99" s="165">
        <v>107</v>
      </c>
      <c r="M99" s="165">
        <v>6</v>
      </c>
      <c r="N99" s="168" t="s">
        <v>3040</v>
      </c>
      <c r="O99" s="168" t="s">
        <v>3041</v>
      </c>
      <c r="P99" s="166">
        <v>9</v>
      </c>
      <c r="Q99" s="167">
        <v>0.41</v>
      </c>
      <c r="R99" s="165">
        <v>109</v>
      </c>
      <c r="S99" s="165">
        <v>4</v>
      </c>
      <c r="T99" s="168" t="s">
        <v>1887</v>
      </c>
      <c r="U99" s="168" t="s">
        <v>1888</v>
      </c>
      <c r="V99" s="166">
        <v>8.3999996185302734</v>
      </c>
      <c r="W99" s="167">
        <v>0.42</v>
      </c>
      <c r="X99" s="165">
        <v>102</v>
      </c>
      <c r="Y99" s="165">
        <v>11</v>
      </c>
      <c r="Z99" s="168" t="s">
        <v>3159</v>
      </c>
      <c r="AA99" s="168" t="s">
        <v>3160</v>
      </c>
      <c r="AB99" s="166">
        <v>7.9000000953674316</v>
      </c>
      <c r="AC99" s="167">
        <v>0.42</v>
      </c>
      <c r="AD99" s="165">
        <v>105</v>
      </c>
      <c r="AE99" s="165">
        <v>8</v>
      </c>
      <c r="AF99" s="168" t="s">
        <v>3613</v>
      </c>
      <c r="AG99" s="168" t="s">
        <v>3614</v>
      </c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</row>
    <row r="100" spans="1:184" x14ac:dyDescent="0.2">
      <c r="A100" s="154" t="str">
        <f t="shared" si="2"/>
        <v>6061</v>
      </c>
      <c r="B100" s="153" t="s">
        <v>3212</v>
      </c>
      <c r="C100" s="160">
        <v>135</v>
      </c>
      <c r="D100" s="161">
        <v>24.899999618530273</v>
      </c>
      <c r="E100" s="162">
        <v>0.34</v>
      </c>
      <c r="F100" s="160">
        <v>133</v>
      </c>
      <c r="G100" s="160">
        <v>2</v>
      </c>
      <c r="H100" s="163" t="s">
        <v>2292</v>
      </c>
      <c r="I100" s="163" t="s">
        <v>2293</v>
      </c>
      <c r="J100" s="161">
        <v>4.1999998092651367</v>
      </c>
      <c r="K100" s="162">
        <v>0.35</v>
      </c>
      <c r="L100" s="160">
        <v>131</v>
      </c>
      <c r="M100" s="160">
        <v>4</v>
      </c>
      <c r="N100" s="163" t="s">
        <v>1938</v>
      </c>
      <c r="O100" s="163" t="s">
        <v>1939</v>
      </c>
      <c r="P100" s="161">
        <v>7.3000001907348633</v>
      </c>
      <c r="Q100" s="162">
        <v>0.33</v>
      </c>
      <c r="R100" s="160">
        <v>131</v>
      </c>
      <c r="S100" s="160">
        <v>4</v>
      </c>
      <c r="T100" s="163" t="s">
        <v>1938</v>
      </c>
      <c r="U100" s="163" t="s">
        <v>1939</v>
      </c>
      <c r="V100" s="161">
        <v>7.1999998092651367</v>
      </c>
      <c r="W100" s="162">
        <v>0.36</v>
      </c>
      <c r="X100" s="160">
        <v>132</v>
      </c>
      <c r="Y100" s="160">
        <v>3</v>
      </c>
      <c r="Z100" s="163" t="s">
        <v>2290</v>
      </c>
      <c r="AA100" s="163" t="s">
        <v>2291</v>
      </c>
      <c r="AB100" s="161">
        <v>6.3000001907348633</v>
      </c>
      <c r="AC100" s="162">
        <v>0.33</v>
      </c>
      <c r="AD100" s="160">
        <v>135</v>
      </c>
      <c r="AF100" s="163" t="s">
        <v>1529</v>
      </c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</row>
    <row r="101" spans="1:184" x14ac:dyDescent="0.2">
      <c r="A101" s="154" t="str">
        <f t="shared" si="2"/>
        <v>6070</v>
      </c>
      <c r="B101" s="164" t="s">
        <v>3215</v>
      </c>
      <c r="C101" s="165">
        <v>160</v>
      </c>
      <c r="D101" s="166">
        <v>25.5</v>
      </c>
      <c r="E101" s="167">
        <v>0.35</v>
      </c>
      <c r="F101" s="165">
        <v>157</v>
      </c>
      <c r="G101" s="165">
        <v>3</v>
      </c>
      <c r="H101" s="168" t="s">
        <v>3920</v>
      </c>
      <c r="I101" s="168" t="s">
        <v>3921</v>
      </c>
      <c r="J101" s="166">
        <v>4.0999999046325684</v>
      </c>
      <c r="K101" s="167">
        <v>0.35</v>
      </c>
      <c r="L101" s="165">
        <v>150</v>
      </c>
      <c r="M101" s="165">
        <v>10</v>
      </c>
      <c r="N101" s="168" t="s">
        <v>1987</v>
      </c>
      <c r="O101" s="168" t="s">
        <v>1988</v>
      </c>
      <c r="P101" s="166">
        <v>7.9000000953674316</v>
      </c>
      <c r="Q101" s="167">
        <v>0.36</v>
      </c>
      <c r="R101" s="165">
        <v>154</v>
      </c>
      <c r="S101" s="165">
        <v>6</v>
      </c>
      <c r="T101" s="168" t="s">
        <v>3597</v>
      </c>
      <c r="U101" s="168" t="s">
        <v>3598</v>
      </c>
      <c r="V101" s="166">
        <v>6.9000000953674316</v>
      </c>
      <c r="W101" s="167">
        <v>0.34</v>
      </c>
      <c r="X101" s="165">
        <v>151</v>
      </c>
      <c r="Y101" s="165">
        <v>9</v>
      </c>
      <c r="Z101" s="168" t="s">
        <v>3108</v>
      </c>
      <c r="AA101" s="168" t="s">
        <v>3109</v>
      </c>
      <c r="AB101" s="166">
        <v>6.5999999046325684</v>
      </c>
      <c r="AC101" s="167">
        <v>0.35</v>
      </c>
      <c r="AD101" s="165">
        <v>160</v>
      </c>
      <c r="AF101" s="168" t="s">
        <v>1529</v>
      </c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</row>
    <row r="102" spans="1:184" x14ac:dyDescent="0.2">
      <c r="A102" s="154" t="str">
        <f t="shared" si="2"/>
        <v>6071</v>
      </c>
      <c r="B102" s="153" t="s">
        <v>3218</v>
      </c>
      <c r="C102" s="160">
        <v>253</v>
      </c>
      <c r="D102" s="161">
        <v>37</v>
      </c>
      <c r="E102" s="162">
        <v>0.51</v>
      </c>
      <c r="F102" s="160">
        <v>225</v>
      </c>
      <c r="G102" s="160">
        <v>28</v>
      </c>
      <c r="H102" s="163" t="s">
        <v>5050</v>
      </c>
      <c r="I102" s="163" t="s">
        <v>5051</v>
      </c>
      <c r="J102" s="161">
        <v>5.6999998092651367</v>
      </c>
      <c r="K102" s="162">
        <v>0.47</v>
      </c>
      <c r="L102" s="160">
        <v>217</v>
      </c>
      <c r="M102" s="160">
        <v>36</v>
      </c>
      <c r="N102" s="163" t="s">
        <v>5052</v>
      </c>
      <c r="O102" s="163" t="s">
        <v>5053</v>
      </c>
      <c r="P102" s="161">
        <v>12.300000190734863</v>
      </c>
      <c r="Q102" s="162">
        <v>0.56000000000000005</v>
      </c>
      <c r="R102" s="160">
        <v>190</v>
      </c>
      <c r="S102" s="160">
        <v>63</v>
      </c>
      <c r="T102" s="163" t="s">
        <v>5054</v>
      </c>
      <c r="U102" s="163" t="s">
        <v>5055</v>
      </c>
      <c r="V102" s="161">
        <v>9.8000001907348633</v>
      </c>
      <c r="W102" s="162">
        <v>0.49</v>
      </c>
      <c r="X102" s="160">
        <v>207</v>
      </c>
      <c r="Y102" s="160">
        <v>46</v>
      </c>
      <c r="Z102" s="163" t="s">
        <v>3681</v>
      </c>
      <c r="AA102" s="163" t="s">
        <v>3682</v>
      </c>
      <c r="AB102" s="161">
        <v>9.1999998092651367</v>
      </c>
      <c r="AC102" s="162">
        <v>0.48</v>
      </c>
      <c r="AD102" s="160">
        <v>236</v>
      </c>
      <c r="AE102" s="160">
        <v>17</v>
      </c>
      <c r="AF102" s="163" t="s">
        <v>2482</v>
      </c>
      <c r="AG102" s="163" t="s">
        <v>2483</v>
      </c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</row>
    <row r="103" spans="1:184" x14ac:dyDescent="0.2">
      <c r="A103" s="154" t="str">
        <f t="shared" si="2"/>
        <v>6081</v>
      </c>
      <c r="B103" s="164" t="s">
        <v>3225</v>
      </c>
      <c r="C103" s="165">
        <v>318</v>
      </c>
      <c r="D103" s="166">
        <v>28</v>
      </c>
      <c r="E103" s="167">
        <v>0.38</v>
      </c>
      <c r="F103" s="165">
        <v>304</v>
      </c>
      <c r="G103" s="165">
        <v>14</v>
      </c>
      <c r="H103" s="168" t="s">
        <v>2958</v>
      </c>
      <c r="I103" s="168" t="s">
        <v>2959</v>
      </c>
      <c r="J103" s="166">
        <v>4.4000000953674316</v>
      </c>
      <c r="K103" s="167">
        <v>0.36</v>
      </c>
      <c r="L103" s="165">
        <v>300</v>
      </c>
      <c r="M103" s="165">
        <v>18</v>
      </c>
      <c r="N103" s="168" t="s">
        <v>3260</v>
      </c>
      <c r="O103" s="168" t="s">
        <v>3261</v>
      </c>
      <c r="P103" s="166">
        <v>8.6999998092651367</v>
      </c>
      <c r="Q103" s="167">
        <v>0.39</v>
      </c>
      <c r="R103" s="165">
        <v>296</v>
      </c>
      <c r="S103" s="165">
        <v>22</v>
      </c>
      <c r="T103" s="168" t="s">
        <v>2640</v>
      </c>
      <c r="U103" s="168" t="s">
        <v>2641</v>
      </c>
      <c r="V103" s="166">
        <v>7.6999998092651367</v>
      </c>
      <c r="W103" s="167">
        <v>0.38</v>
      </c>
      <c r="X103" s="165">
        <v>300</v>
      </c>
      <c r="Y103" s="165">
        <v>18</v>
      </c>
      <c r="Z103" s="168" t="s">
        <v>3260</v>
      </c>
      <c r="AA103" s="168" t="s">
        <v>3261</v>
      </c>
      <c r="AB103" s="166">
        <v>7.3000001907348633</v>
      </c>
      <c r="AC103" s="167">
        <v>0.38</v>
      </c>
      <c r="AD103" s="165">
        <v>307</v>
      </c>
      <c r="AE103" s="165">
        <v>11</v>
      </c>
      <c r="AF103" s="168" t="s">
        <v>5056</v>
      </c>
      <c r="AG103" s="168" t="s">
        <v>5057</v>
      </c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</row>
    <row r="104" spans="1:184" x14ac:dyDescent="0.2">
      <c r="A104" s="154" t="str">
        <f t="shared" si="2"/>
        <v>6082</v>
      </c>
      <c r="B104" s="153" t="s">
        <v>4409</v>
      </c>
      <c r="C104" s="160">
        <v>15</v>
      </c>
      <c r="D104" s="161">
        <v>23.200000762939453</v>
      </c>
      <c r="E104" s="162">
        <v>0.32</v>
      </c>
      <c r="F104" s="160">
        <v>15</v>
      </c>
      <c r="H104" s="163" t="s">
        <v>1529</v>
      </c>
      <c r="J104" s="161">
        <v>3.5</v>
      </c>
      <c r="K104" s="162">
        <v>0.28999999999999998</v>
      </c>
      <c r="L104" s="160">
        <v>14</v>
      </c>
      <c r="M104" s="160">
        <v>1</v>
      </c>
      <c r="N104" s="163" t="s">
        <v>1934</v>
      </c>
      <c r="O104" s="163" t="s">
        <v>1935</v>
      </c>
      <c r="P104" s="161">
        <v>7.8000001907348633</v>
      </c>
      <c r="Q104" s="162">
        <v>0.35</v>
      </c>
      <c r="R104" s="160">
        <v>14</v>
      </c>
      <c r="S104" s="160">
        <v>1</v>
      </c>
      <c r="T104" s="163" t="s">
        <v>1934</v>
      </c>
      <c r="U104" s="163" t="s">
        <v>1935</v>
      </c>
      <c r="V104" s="161">
        <v>5.8000001907348633</v>
      </c>
      <c r="W104" s="162">
        <v>0.28999999999999998</v>
      </c>
      <c r="X104" s="160">
        <v>15</v>
      </c>
      <c r="Z104" s="163" t="s">
        <v>1529</v>
      </c>
      <c r="AB104" s="161">
        <v>6.0999999046325684</v>
      </c>
      <c r="AC104" s="162">
        <v>0.32</v>
      </c>
      <c r="AD104" s="160">
        <v>15</v>
      </c>
      <c r="AF104" s="163" t="s">
        <v>1529</v>
      </c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</row>
    <row r="105" spans="1:184" x14ac:dyDescent="0.2">
      <c r="A105" s="154" t="str">
        <f t="shared" si="2"/>
        <v>6091</v>
      </c>
      <c r="B105" s="164" t="s">
        <v>3228</v>
      </c>
      <c r="C105" s="165">
        <v>319</v>
      </c>
      <c r="D105" s="166">
        <v>24.299999237060547</v>
      </c>
      <c r="E105" s="167">
        <v>0.33</v>
      </c>
      <c r="F105" s="165">
        <v>315</v>
      </c>
      <c r="G105" s="165">
        <v>4</v>
      </c>
      <c r="H105" s="168" t="s">
        <v>2129</v>
      </c>
      <c r="I105" s="168" t="s">
        <v>2130</v>
      </c>
      <c r="J105" s="166">
        <v>4</v>
      </c>
      <c r="K105" s="167">
        <v>0.33</v>
      </c>
      <c r="L105" s="165">
        <v>306</v>
      </c>
      <c r="M105" s="165">
        <v>13</v>
      </c>
      <c r="N105" s="168" t="s">
        <v>1896</v>
      </c>
      <c r="O105" s="168" t="s">
        <v>1897</v>
      </c>
      <c r="P105" s="166">
        <v>7.5999999046325684</v>
      </c>
      <c r="Q105" s="167">
        <v>0.34</v>
      </c>
      <c r="R105" s="165">
        <v>312</v>
      </c>
      <c r="S105" s="165">
        <v>7</v>
      </c>
      <c r="T105" s="168" t="s">
        <v>2308</v>
      </c>
      <c r="U105" s="168" t="s">
        <v>2309</v>
      </c>
      <c r="V105" s="166">
        <v>6.5</v>
      </c>
      <c r="W105" s="167">
        <v>0.33</v>
      </c>
      <c r="X105" s="165">
        <v>308</v>
      </c>
      <c r="Y105" s="165">
        <v>11</v>
      </c>
      <c r="Z105" s="168" t="s">
        <v>1861</v>
      </c>
      <c r="AA105" s="168" t="s">
        <v>1862</v>
      </c>
      <c r="AB105" s="166">
        <v>6.1999998092651367</v>
      </c>
      <c r="AC105" s="167">
        <v>0.33</v>
      </c>
      <c r="AD105" s="165">
        <v>316</v>
      </c>
      <c r="AE105" s="165">
        <v>3</v>
      </c>
      <c r="AF105" s="168" t="s">
        <v>5058</v>
      </c>
      <c r="AG105" s="168" t="s">
        <v>5059</v>
      </c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</row>
    <row r="106" spans="1:184" x14ac:dyDescent="0.2">
      <c r="A106" s="154" t="str">
        <f t="shared" si="2"/>
        <v>6111</v>
      </c>
      <c r="B106" s="153" t="s">
        <v>3233</v>
      </c>
      <c r="C106" s="160">
        <v>223</v>
      </c>
      <c r="D106" s="161">
        <v>23</v>
      </c>
      <c r="E106" s="162">
        <v>0.31</v>
      </c>
      <c r="F106" s="160">
        <v>223</v>
      </c>
      <c r="H106" s="163" t="s">
        <v>1529</v>
      </c>
      <c r="J106" s="161">
        <v>3.7000000476837158</v>
      </c>
      <c r="K106" s="162">
        <v>0.31</v>
      </c>
      <c r="L106" s="160">
        <v>220</v>
      </c>
      <c r="M106" s="160">
        <v>3</v>
      </c>
      <c r="N106" s="163" t="s">
        <v>1544</v>
      </c>
      <c r="O106" s="163" t="s">
        <v>1545</v>
      </c>
      <c r="P106" s="161">
        <v>7</v>
      </c>
      <c r="Q106" s="162">
        <v>0.32</v>
      </c>
      <c r="R106" s="160">
        <v>220</v>
      </c>
      <c r="S106" s="160">
        <v>3</v>
      </c>
      <c r="T106" s="163" t="s">
        <v>1544</v>
      </c>
      <c r="U106" s="163" t="s">
        <v>1545</v>
      </c>
      <c r="V106" s="161">
        <v>5.8000001907348633</v>
      </c>
      <c r="W106" s="162">
        <v>0.28999999999999998</v>
      </c>
      <c r="X106" s="160">
        <v>219</v>
      </c>
      <c r="Y106" s="160">
        <v>4</v>
      </c>
      <c r="Z106" s="163" t="s">
        <v>1711</v>
      </c>
      <c r="AA106" s="163" t="s">
        <v>1712</v>
      </c>
      <c r="AB106" s="161">
        <v>6.4000000953674316</v>
      </c>
      <c r="AC106" s="162">
        <v>0.34</v>
      </c>
      <c r="AD106" s="160">
        <v>222</v>
      </c>
      <c r="AE106" s="160">
        <v>1</v>
      </c>
      <c r="AF106" s="163" t="s">
        <v>5060</v>
      </c>
      <c r="AG106" s="163" t="s">
        <v>5061</v>
      </c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</row>
    <row r="107" spans="1:184" x14ac:dyDescent="0.2">
      <c r="A107" s="154" t="str">
        <f t="shared" si="2"/>
        <v>6121</v>
      </c>
      <c r="B107" s="164" t="s">
        <v>3242</v>
      </c>
      <c r="C107" s="165">
        <v>206</v>
      </c>
      <c r="D107" s="166">
        <v>28.700000762939453</v>
      </c>
      <c r="E107" s="167">
        <v>0.39</v>
      </c>
      <c r="F107" s="165">
        <v>198</v>
      </c>
      <c r="G107" s="165">
        <v>8</v>
      </c>
      <c r="H107" s="168" t="s">
        <v>3619</v>
      </c>
      <c r="I107" s="168" t="s">
        <v>3620</v>
      </c>
      <c r="J107" s="166">
        <v>4.5999999046325684</v>
      </c>
      <c r="K107" s="167">
        <v>0.38</v>
      </c>
      <c r="L107" s="165">
        <v>189</v>
      </c>
      <c r="M107" s="165">
        <v>17</v>
      </c>
      <c r="N107" s="168" t="s">
        <v>2213</v>
      </c>
      <c r="O107" s="168" t="s">
        <v>2214</v>
      </c>
      <c r="P107" s="166">
        <v>8.8999996185302734</v>
      </c>
      <c r="Q107" s="167">
        <v>0.4</v>
      </c>
      <c r="R107" s="165">
        <v>187</v>
      </c>
      <c r="S107" s="165">
        <v>19</v>
      </c>
      <c r="T107" s="168" t="s">
        <v>2585</v>
      </c>
      <c r="U107" s="168" t="s">
        <v>2586</v>
      </c>
      <c r="V107" s="166">
        <v>7.5999999046325684</v>
      </c>
      <c r="W107" s="167">
        <v>0.38</v>
      </c>
      <c r="X107" s="165">
        <v>197</v>
      </c>
      <c r="Y107" s="165">
        <v>9</v>
      </c>
      <c r="Z107" s="168" t="s">
        <v>5062</v>
      </c>
      <c r="AA107" s="168" t="s">
        <v>5063</v>
      </c>
      <c r="AB107" s="166">
        <v>7.5999999046325684</v>
      </c>
      <c r="AC107" s="167">
        <v>0.4</v>
      </c>
      <c r="AD107" s="165">
        <v>198</v>
      </c>
      <c r="AE107" s="165">
        <v>8</v>
      </c>
      <c r="AF107" s="168" t="s">
        <v>3619</v>
      </c>
      <c r="AG107" s="168" t="s">
        <v>3620</v>
      </c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</row>
    <row r="108" spans="1:184" x14ac:dyDescent="0.2">
      <c r="A108" s="154" t="str">
        <f t="shared" si="2"/>
        <v>6141</v>
      </c>
      <c r="B108" s="153" t="s">
        <v>3243</v>
      </c>
      <c r="C108" s="160">
        <v>113</v>
      </c>
      <c r="D108" s="161">
        <v>27</v>
      </c>
      <c r="E108" s="162">
        <v>0.37</v>
      </c>
      <c r="F108" s="160">
        <v>112</v>
      </c>
      <c r="G108" s="160">
        <v>1</v>
      </c>
      <c r="H108" s="163" t="s">
        <v>2531</v>
      </c>
      <c r="I108" s="163" t="s">
        <v>2532</v>
      </c>
      <c r="J108" s="161">
        <v>4.8000001907348633</v>
      </c>
      <c r="K108" s="162">
        <v>0.4</v>
      </c>
      <c r="L108" s="160">
        <v>108</v>
      </c>
      <c r="M108" s="160">
        <v>5</v>
      </c>
      <c r="N108" s="163" t="s">
        <v>3042</v>
      </c>
      <c r="O108" s="163" t="s">
        <v>3043</v>
      </c>
      <c r="P108" s="161">
        <v>7.5999999046325684</v>
      </c>
      <c r="Q108" s="162">
        <v>0.34</v>
      </c>
      <c r="R108" s="160">
        <v>108</v>
      </c>
      <c r="S108" s="160">
        <v>5</v>
      </c>
      <c r="T108" s="163" t="s">
        <v>3042</v>
      </c>
      <c r="U108" s="163" t="s">
        <v>3043</v>
      </c>
      <c r="V108" s="161">
        <v>7.9000000953674316</v>
      </c>
      <c r="W108" s="162">
        <v>0.4</v>
      </c>
      <c r="X108" s="160">
        <v>107</v>
      </c>
      <c r="Y108" s="160">
        <v>6</v>
      </c>
      <c r="Z108" s="163" t="s">
        <v>3040</v>
      </c>
      <c r="AA108" s="163" t="s">
        <v>3041</v>
      </c>
      <c r="AB108" s="161">
        <v>6.5999999046325684</v>
      </c>
      <c r="AC108" s="162">
        <v>0.35</v>
      </c>
      <c r="AD108" s="160">
        <v>113</v>
      </c>
      <c r="AF108" s="163" t="s">
        <v>1529</v>
      </c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</row>
    <row r="109" spans="1:184" x14ac:dyDescent="0.2">
      <c r="A109" s="154" t="str">
        <f t="shared" si="2"/>
        <v>6161</v>
      </c>
      <c r="B109" s="164" t="s">
        <v>3253</v>
      </c>
      <c r="C109" s="165">
        <v>221</v>
      </c>
      <c r="D109" s="166">
        <v>25.600000381469727</v>
      </c>
      <c r="E109" s="167">
        <v>0.35</v>
      </c>
      <c r="F109" s="165">
        <v>217</v>
      </c>
      <c r="G109" s="165">
        <v>4</v>
      </c>
      <c r="H109" s="168" t="s">
        <v>5064</v>
      </c>
      <c r="I109" s="168" t="s">
        <v>5065</v>
      </c>
      <c r="J109" s="166">
        <v>4.1999998092651367</v>
      </c>
      <c r="K109" s="167">
        <v>0.35</v>
      </c>
      <c r="L109" s="165">
        <v>214</v>
      </c>
      <c r="M109" s="165">
        <v>7</v>
      </c>
      <c r="N109" s="168" t="s">
        <v>2081</v>
      </c>
      <c r="O109" s="168" t="s">
        <v>2082</v>
      </c>
      <c r="P109" s="166">
        <v>7.8000001907348633</v>
      </c>
      <c r="Q109" s="167">
        <v>0.35</v>
      </c>
      <c r="R109" s="165">
        <v>213</v>
      </c>
      <c r="S109" s="165">
        <v>8</v>
      </c>
      <c r="T109" s="168" t="s">
        <v>3609</v>
      </c>
      <c r="U109" s="168" t="s">
        <v>3610</v>
      </c>
      <c r="V109" s="166">
        <v>6.6999998092651367</v>
      </c>
      <c r="W109" s="167">
        <v>0.33</v>
      </c>
      <c r="X109" s="165">
        <v>211</v>
      </c>
      <c r="Y109" s="165">
        <v>10</v>
      </c>
      <c r="Z109" s="168" t="s">
        <v>4356</v>
      </c>
      <c r="AA109" s="168" t="s">
        <v>4357</v>
      </c>
      <c r="AB109" s="166">
        <v>7</v>
      </c>
      <c r="AC109" s="167">
        <v>0.37</v>
      </c>
      <c r="AD109" s="165">
        <v>215</v>
      </c>
      <c r="AE109" s="165">
        <v>6</v>
      </c>
      <c r="AF109" s="168" t="s">
        <v>5066</v>
      </c>
      <c r="AG109" s="168" t="s">
        <v>5067</v>
      </c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</row>
    <row r="110" spans="1:184" x14ac:dyDescent="0.2">
      <c r="A110" s="154" t="str">
        <f t="shared" si="2"/>
        <v>6171</v>
      </c>
      <c r="B110" s="153" t="s">
        <v>3262</v>
      </c>
      <c r="C110" s="160">
        <v>393</v>
      </c>
      <c r="D110" s="161">
        <v>23.799999237060547</v>
      </c>
      <c r="E110" s="162">
        <v>0.33</v>
      </c>
      <c r="F110" s="160">
        <v>384</v>
      </c>
      <c r="G110" s="160">
        <v>9</v>
      </c>
      <c r="H110" s="163" t="s">
        <v>2092</v>
      </c>
      <c r="I110" s="163" t="s">
        <v>2093</v>
      </c>
      <c r="J110" s="161">
        <v>3.5999999046325684</v>
      </c>
      <c r="K110" s="162">
        <v>0.3</v>
      </c>
      <c r="L110" s="160">
        <v>381</v>
      </c>
      <c r="M110" s="160">
        <v>12</v>
      </c>
      <c r="N110" s="163" t="s">
        <v>5068</v>
      </c>
      <c r="O110" s="163" t="s">
        <v>5069</v>
      </c>
      <c r="P110" s="161">
        <v>7.5</v>
      </c>
      <c r="Q110" s="162">
        <v>0.34</v>
      </c>
      <c r="R110" s="160">
        <v>375</v>
      </c>
      <c r="S110" s="160">
        <v>18</v>
      </c>
      <c r="T110" s="163" t="s">
        <v>2088</v>
      </c>
      <c r="U110" s="163" t="s">
        <v>2089</v>
      </c>
      <c r="V110" s="161">
        <v>6.4000000953674316</v>
      </c>
      <c r="W110" s="162">
        <v>0.32</v>
      </c>
      <c r="X110" s="160">
        <v>378</v>
      </c>
      <c r="Y110" s="160">
        <v>15</v>
      </c>
      <c r="Z110" s="163" t="s">
        <v>2090</v>
      </c>
      <c r="AA110" s="163" t="s">
        <v>2091</v>
      </c>
      <c r="AB110" s="161">
        <v>6.3000001907348633</v>
      </c>
      <c r="AC110" s="162">
        <v>0.33</v>
      </c>
      <c r="AD110" s="160">
        <v>386</v>
      </c>
      <c r="AE110" s="160">
        <v>7</v>
      </c>
      <c r="AF110" s="163" t="s">
        <v>5070</v>
      </c>
      <c r="AG110" s="163" t="s">
        <v>5071</v>
      </c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</row>
    <row r="111" spans="1:184" x14ac:dyDescent="0.2">
      <c r="A111" s="154" t="str">
        <f t="shared" si="2"/>
        <v>6211</v>
      </c>
      <c r="B111" s="164" t="s">
        <v>3265</v>
      </c>
      <c r="C111" s="165">
        <v>311</v>
      </c>
      <c r="D111" s="166">
        <v>28.5</v>
      </c>
      <c r="E111" s="167">
        <v>0.39</v>
      </c>
      <c r="F111" s="165">
        <v>300</v>
      </c>
      <c r="G111" s="165">
        <v>11</v>
      </c>
      <c r="H111" s="168" t="s">
        <v>1887</v>
      </c>
      <c r="I111" s="168" t="s">
        <v>1888</v>
      </c>
      <c r="J111" s="166">
        <v>4.5</v>
      </c>
      <c r="K111" s="167">
        <v>0.38</v>
      </c>
      <c r="L111" s="165">
        <v>287</v>
      </c>
      <c r="M111" s="165">
        <v>24</v>
      </c>
      <c r="N111" s="168" t="s">
        <v>5072</v>
      </c>
      <c r="O111" s="168" t="s">
        <v>5073</v>
      </c>
      <c r="P111" s="166">
        <v>8.8999996185302734</v>
      </c>
      <c r="Q111" s="167">
        <v>0.4</v>
      </c>
      <c r="R111" s="165">
        <v>294</v>
      </c>
      <c r="S111" s="165">
        <v>17</v>
      </c>
      <c r="T111" s="168" t="s">
        <v>4679</v>
      </c>
      <c r="U111" s="168" t="s">
        <v>4680</v>
      </c>
      <c r="V111" s="166">
        <v>7.5</v>
      </c>
      <c r="W111" s="167">
        <v>0.38</v>
      </c>
      <c r="X111" s="165">
        <v>289</v>
      </c>
      <c r="Y111" s="165">
        <v>22</v>
      </c>
      <c r="Z111" s="168" t="s">
        <v>3705</v>
      </c>
      <c r="AA111" s="168" t="s">
        <v>3706</v>
      </c>
      <c r="AB111" s="166">
        <v>7.5</v>
      </c>
      <c r="AC111" s="167">
        <v>0.4</v>
      </c>
      <c r="AD111" s="165">
        <v>302</v>
      </c>
      <c r="AE111" s="165">
        <v>9</v>
      </c>
      <c r="AF111" s="168" t="s">
        <v>4444</v>
      </c>
      <c r="AG111" s="168" t="s">
        <v>4445</v>
      </c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</row>
    <row r="112" spans="1:184" x14ac:dyDescent="0.2">
      <c r="A112" s="154" t="str">
        <f t="shared" si="2"/>
        <v>6221</v>
      </c>
      <c r="B112" s="153" t="s">
        <v>3274</v>
      </c>
      <c r="C112" s="160">
        <v>376</v>
      </c>
      <c r="D112" s="161">
        <v>28.799999237060547</v>
      </c>
      <c r="E112" s="162">
        <v>0.39</v>
      </c>
      <c r="F112" s="160">
        <v>365</v>
      </c>
      <c r="G112" s="160">
        <v>11</v>
      </c>
      <c r="H112" s="163" t="s">
        <v>5074</v>
      </c>
      <c r="I112" s="163" t="s">
        <v>5075</v>
      </c>
      <c r="J112" s="161">
        <v>4.5999999046325684</v>
      </c>
      <c r="K112" s="162">
        <v>0.39</v>
      </c>
      <c r="L112" s="160">
        <v>345</v>
      </c>
      <c r="M112" s="160">
        <v>31</v>
      </c>
      <c r="N112" s="163" t="s">
        <v>2676</v>
      </c>
      <c r="O112" s="163" t="s">
        <v>2677</v>
      </c>
      <c r="P112" s="161">
        <v>8.8000001907348633</v>
      </c>
      <c r="Q112" s="162">
        <v>0.4</v>
      </c>
      <c r="R112" s="160">
        <v>352</v>
      </c>
      <c r="S112" s="160">
        <v>24</v>
      </c>
      <c r="T112" s="163" t="s">
        <v>2495</v>
      </c>
      <c r="U112" s="163" t="s">
        <v>2496</v>
      </c>
      <c r="V112" s="161">
        <v>8</v>
      </c>
      <c r="W112" s="162">
        <v>0.4</v>
      </c>
      <c r="X112" s="160">
        <v>345</v>
      </c>
      <c r="Y112" s="160">
        <v>31</v>
      </c>
      <c r="Z112" s="163" t="s">
        <v>2676</v>
      </c>
      <c r="AA112" s="163" t="s">
        <v>2677</v>
      </c>
      <c r="AB112" s="161">
        <v>7.3000001907348633</v>
      </c>
      <c r="AC112" s="162">
        <v>0.39</v>
      </c>
      <c r="AD112" s="160">
        <v>364</v>
      </c>
      <c r="AE112" s="160">
        <v>12</v>
      </c>
      <c r="AF112" s="163" t="s">
        <v>2339</v>
      </c>
      <c r="AG112" s="163" t="s">
        <v>2340</v>
      </c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</row>
    <row r="113" spans="1:184" x14ac:dyDescent="0.2">
      <c r="A113" s="154" t="str">
        <f t="shared" si="2"/>
        <v>6231</v>
      </c>
      <c r="B113" s="164" t="s">
        <v>3283</v>
      </c>
      <c r="C113" s="165">
        <v>269</v>
      </c>
      <c r="D113" s="166">
        <v>26.399999618530273</v>
      </c>
      <c r="E113" s="167">
        <v>0.36</v>
      </c>
      <c r="F113" s="165">
        <v>256</v>
      </c>
      <c r="G113" s="165">
        <v>13</v>
      </c>
      <c r="H113" s="168" t="s">
        <v>5076</v>
      </c>
      <c r="I113" s="168" t="s">
        <v>5077</v>
      </c>
      <c r="J113" s="166">
        <v>4.1999998092651367</v>
      </c>
      <c r="K113" s="167">
        <v>0.35</v>
      </c>
      <c r="L113" s="165">
        <v>253</v>
      </c>
      <c r="M113" s="165">
        <v>16</v>
      </c>
      <c r="N113" s="168" t="s">
        <v>1732</v>
      </c>
      <c r="O113" s="168" t="s">
        <v>1733</v>
      </c>
      <c r="P113" s="166">
        <v>8.1999998092651367</v>
      </c>
      <c r="Q113" s="167">
        <v>0.37</v>
      </c>
      <c r="R113" s="165">
        <v>254</v>
      </c>
      <c r="S113" s="165">
        <v>15</v>
      </c>
      <c r="T113" s="168" t="s">
        <v>2980</v>
      </c>
      <c r="U113" s="168" t="s">
        <v>2981</v>
      </c>
      <c r="V113" s="166">
        <v>7.1999998092651367</v>
      </c>
      <c r="W113" s="167">
        <v>0.36</v>
      </c>
      <c r="X113" s="165">
        <v>248</v>
      </c>
      <c r="Y113" s="165">
        <v>21</v>
      </c>
      <c r="Z113" s="168" t="s">
        <v>3298</v>
      </c>
      <c r="AA113" s="168" t="s">
        <v>3299</v>
      </c>
      <c r="AB113" s="166">
        <v>6.6999998092651367</v>
      </c>
      <c r="AC113" s="167">
        <v>0.35</v>
      </c>
      <c r="AD113" s="165">
        <v>264</v>
      </c>
      <c r="AE113" s="165">
        <v>5</v>
      </c>
      <c r="AF113" s="168" t="s">
        <v>2716</v>
      </c>
      <c r="AG113" s="168" t="s">
        <v>2717</v>
      </c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</row>
    <row r="114" spans="1:184" x14ac:dyDescent="0.2">
      <c r="A114" s="154" t="str">
        <f t="shared" si="2"/>
        <v>6241</v>
      </c>
      <c r="B114" s="153" t="s">
        <v>3286</v>
      </c>
      <c r="C114" s="160">
        <v>338</v>
      </c>
      <c r="D114" s="161">
        <v>25.100000381469727</v>
      </c>
      <c r="E114" s="162">
        <v>0.34</v>
      </c>
      <c r="F114" s="160">
        <v>336</v>
      </c>
      <c r="G114" s="160">
        <v>2</v>
      </c>
      <c r="H114" s="163" t="s">
        <v>3368</v>
      </c>
      <c r="I114" s="163" t="s">
        <v>3369</v>
      </c>
      <c r="J114" s="161">
        <v>4.1999998092651367</v>
      </c>
      <c r="K114" s="162">
        <v>0.35</v>
      </c>
      <c r="L114" s="160">
        <v>329</v>
      </c>
      <c r="M114" s="160">
        <v>9</v>
      </c>
      <c r="N114" s="163" t="s">
        <v>5078</v>
      </c>
      <c r="O114" s="163" t="s">
        <v>5079</v>
      </c>
      <c r="P114" s="161">
        <v>7.5999999046325684</v>
      </c>
      <c r="Q114" s="162">
        <v>0.35</v>
      </c>
      <c r="R114" s="160">
        <v>333</v>
      </c>
      <c r="S114" s="160">
        <v>5</v>
      </c>
      <c r="T114" s="163" t="s">
        <v>2292</v>
      </c>
      <c r="U114" s="163" t="s">
        <v>2293</v>
      </c>
      <c r="V114" s="161">
        <v>6.8000001907348633</v>
      </c>
      <c r="W114" s="162">
        <v>0.34</v>
      </c>
      <c r="X114" s="160">
        <v>326</v>
      </c>
      <c r="Y114" s="160">
        <v>12</v>
      </c>
      <c r="Z114" s="163" t="s">
        <v>5080</v>
      </c>
      <c r="AA114" s="163" t="s">
        <v>5081</v>
      </c>
      <c r="AB114" s="161">
        <v>6.4000000953674316</v>
      </c>
      <c r="AC114" s="162">
        <v>0.34</v>
      </c>
      <c r="AD114" s="160">
        <v>337</v>
      </c>
      <c r="AE114" s="160">
        <v>1</v>
      </c>
      <c r="AF114" s="163" t="s">
        <v>5082</v>
      </c>
      <c r="AG114" s="163" t="s">
        <v>5083</v>
      </c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</row>
    <row r="115" spans="1:184" x14ac:dyDescent="0.2">
      <c r="A115" s="154" t="str">
        <f t="shared" si="2"/>
        <v>6251</v>
      </c>
      <c r="B115" s="164" t="s">
        <v>3295</v>
      </c>
      <c r="C115" s="165">
        <v>162</v>
      </c>
      <c r="D115" s="166">
        <v>25.100000381469727</v>
      </c>
      <c r="E115" s="167">
        <v>0.34</v>
      </c>
      <c r="F115" s="165">
        <v>157</v>
      </c>
      <c r="G115" s="165">
        <v>5</v>
      </c>
      <c r="H115" s="168" t="s">
        <v>3343</v>
      </c>
      <c r="I115" s="168" t="s">
        <v>3344</v>
      </c>
      <c r="J115" s="166">
        <v>4.0999999046325684</v>
      </c>
      <c r="K115" s="167">
        <v>0.35</v>
      </c>
      <c r="L115" s="165">
        <v>155</v>
      </c>
      <c r="M115" s="165">
        <v>7</v>
      </c>
      <c r="N115" s="168" t="s">
        <v>3157</v>
      </c>
      <c r="O115" s="168" t="s">
        <v>3158</v>
      </c>
      <c r="P115" s="166">
        <v>7.8000001907348633</v>
      </c>
      <c r="Q115" s="167">
        <v>0.36</v>
      </c>
      <c r="R115" s="165">
        <v>156</v>
      </c>
      <c r="S115" s="165">
        <v>6</v>
      </c>
      <c r="T115" s="168" t="s">
        <v>1703</v>
      </c>
      <c r="U115" s="168" t="s">
        <v>1704</v>
      </c>
      <c r="V115" s="166">
        <v>7</v>
      </c>
      <c r="W115" s="167">
        <v>0.35</v>
      </c>
      <c r="X115" s="165">
        <v>153</v>
      </c>
      <c r="Y115" s="165">
        <v>9</v>
      </c>
      <c r="Z115" s="168" t="s">
        <v>1633</v>
      </c>
      <c r="AA115" s="168" t="s">
        <v>1634</v>
      </c>
      <c r="AB115" s="166">
        <v>6.0999999046325684</v>
      </c>
      <c r="AC115" s="167">
        <v>0.32</v>
      </c>
      <c r="AD115" s="165">
        <v>160</v>
      </c>
      <c r="AE115" s="165">
        <v>2</v>
      </c>
      <c r="AF115" s="168" t="s">
        <v>1699</v>
      </c>
      <c r="AG115" s="168" t="s">
        <v>1700</v>
      </c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</row>
    <row r="116" spans="1:184" x14ac:dyDescent="0.2">
      <c r="A116" s="154" t="str">
        <f t="shared" si="2"/>
        <v>6281</v>
      </c>
      <c r="B116" s="153" t="s">
        <v>3296</v>
      </c>
      <c r="C116" s="160">
        <v>105</v>
      </c>
      <c r="D116" s="161">
        <v>27.399999618530273</v>
      </c>
      <c r="E116" s="162">
        <v>0.37</v>
      </c>
      <c r="F116" s="160">
        <v>101</v>
      </c>
      <c r="G116" s="160">
        <v>4</v>
      </c>
      <c r="H116" s="163" t="s">
        <v>5084</v>
      </c>
      <c r="I116" s="163" t="s">
        <v>5085</v>
      </c>
      <c r="J116" s="161">
        <v>4.4000000953674316</v>
      </c>
      <c r="K116" s="162">
        <v>0.37</v>
      </c>
      <c r="L116" s="160">
        <v>100</v>
      </c>
      <c r="M116" s="160">
        <v>5</v>
      </c>
      <c r="N116" s="163" t="s">
        <v>1532</v>
      </c>
      <c r="O116" s="163" t="s">
        <v>1533</v>
      </c>
      <c r="P116" s="161">
        <v>8.1999998092651367</v>
      </c>
      <c r="Q116" s="162">
        <v>0.37</v>
      </c>
      <c r="R116" s="160">
        <v>100</v>
      </c>
      <c r="S116" s="160">
        <v>5</v>
      </c>
      <c r="T116" s="163" t="s">
        <v>1532</v>
      </c>
      <c r="U116" s="163" t="s">
        <v>1533</v>
      </c>
      <c r="V116" s="161">
        <v>7.8000001907348633</v>
      </c>
      <c r="W116" s="162">
        <v>0.39</v>
      </c>
      <c r="X116" s="160">
        <v>97</v>
      </c>
      <c r="Y116" s="160">
        <v>8</v>
      </c>
      <c r="Z116" s="163" t="s">
        <v>4769</v>
      </c>
      <c r="AA116" s="163" t="s">
        <v>4770</v>
      </c>
      <c r="AB116" s="161">
        <v>7</v>
      </c>
      <c r="AC116" s="162">
        <v>0.37</v>
      </c>
      <c r="AD116" s="160">
        <v>101</v>
      </c>
      <c r="AE116" s="160">
        <v>4</v>
      </c>
      <c r="AF116" s="163" t="s">
        <v>5084</v>
      </c>
      <c r="AG116" s="163" t="s">
        <v>5085</v>
      </c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</row>
    <row r="117" spans="1:184" x14ac:dyDescent="0.2">
      <c r="A117" s="154" t="str">
        <f t="shared" si="2"/>
        <v>6301</v>
      </c>
      <c r="B117" s="164" t="s">
        <v>3297</v>
      </c>
      <c r="C117" s="165">
        <v>402</v>
      </c>
      <c r="D117" s="166">
        <v>29.399999618530273</v>
      </c>
      <c r="E117" s="167">
        <v>0.4</v>
      </c>
      <c r="F117" s="165">
        <v>386</v>
      </c>
      <c r="G117" s="165">
        <v>16</v>
      </c>
      <c r="H117" s="168" t="s">
        <v>1520</v>
      </c>
      <c r="I117" s="168" t="s">
        <v>1521</v>
      </c>
      <c r="J117" s="166">
        <v>4.8000001907348633</v>
      </c>
      <c r="K117" s="167">
        <v>0.4</v>
      </c>
      <c r="L117" s="165">
        <v>371</v>
      </c>
      <c r="M117" s="165">
        <v>31</v>
      </c>
      <c r="N117" s="168" t="s">
        <v>5086</v>
      </c>
      <c r="O117" s="168" t="s">
        <v>5087</v>
      </c>
      <c r="P117" s="166">
        <v>9</v>
      </c>
      <c r="Q117" s="167">
        <v>0.41</v>
      </c>
      <c r="R117" s="165">
        <v>375</v>
      </c>
      <c r="S117" s="165">
        <v>27</v>
      </c>
      <c r="T117" s="168" t="s">
        <v>2482</v>
      </c>
      <c r="U117" s="168" t="s">
        <v>2483</v>
      </c>
      <c r="V117" s="166">
        <v>7.9000000953674316</v>
      </c>
      <c r="W117" s="167">
        <v>0.4</v>
      </c>
      <c r="X117" s="165">
        <v>372</v>
      </c>
      <c r="Y117" s="165">
        <v>30</v>
      </c>
      <c r="Z117" s="168" t="s">
        <v>4823</v>
      </c>
      <c r="AA117" s="168" t="s">
        <v>4824</v>
      </c>
      <c r="AB117" s="166">
        <v>7.6999998092651367</v>
      </c>
      <c r="AC117" s="167">
        <v>0.41</v>
      </c>
      <c r="AD117" s="165">
        <v>386</v>
      </c>
      <c r="AE117" s="165">
        <v>16</v>
      </c>
      <c r="AF117" s="168" t="s">
        <v>1520</v>
      </c>
      <c r="AG117" s="168" t="s">
        <v>1521</v>
      </c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</row>
    <row r="118" spans="1:184" x14ac:dyDescent="0.2">
      <c r="A118" s="154" t="str">
        <f t="shared" si="2"/>
        <v>6331</v>
      </c>
      <c r="B118" s="153" t="s">
        <v>3302</v>
      </c>
      <c r="C118" s="160">
        <v>411</v>
      </c>
      <c r="D118" s="161">
        <v>28.299999237060547</v>
      </c>
      <c r="E118" s="162">
        <v>0.39</v>
      </c>
      <c r="F118" s="160">
        <v>395</v>
      </c>
      <c r="G118" s="160">
        <v>16</v>
      </c>
      <c r="H118" s="163" t="s">
        <v>2420</v>
      </c>
      <c r="I118" s="163" t="s">
        <v>2421</v>
      </c>
      <c r="J118" s="161">
        <v>4.5</v>
      </c>
      <c r="K118" s="162">
        <v>0.38</v>
      </c>
      <c r="L118" s="160">
        <v>391</v>
      </c>
      <c r="M118" s="160">
        <v>20</v>
      </c>
      <c r="N118" s="163" t="s">
        <v>2935</v>
      </c>
      <c r="O118" s="163" t="s">
        <v>2936</v>
      </c>
      <c r="P118" s="161">
        <v>8.6000003814697266</v>
      </c>
      <c r="Q118" s="162">
        <v>0.39</v>
      </c>
      <c r="R118" s="160">
        <v>388</v>
      </c>
      <c r="S118" s="160">
        <v>23</v>
      </c>
      <c r="T118" s="163" t="s">
        <v>4285</v>
      </c>
      <c r="U118" s="163" t="s">
        <v>4286</v>
      </c>
      <c r="V118" s="161">
        <v>7.8000001907348633</v>
      </c>
      <c r="W118" s="162">
        <v>0.39</v>
      </c>
      <c r="X118" s="160">
        <v>378</v>
      </c>
      <c r="Y118" s="160">
        <v>33</v>
      </c>
      <c r="Z118" s="163" t="s">
        <v>4205</v>
      </c>
      <c r="AA118" s="163" t="s">
        <v>4206</v>
      </c>
      <c r="AB118" s="161">
        <v>7.5</v>
      </c>
      <c r="AC118" s="162">
        <v>0.39</v>
      </c>
      <c r="AD118" s="160">
        <v>397</v>
      </c>
      <c r="AE118" s="160">
        <v>14</v>
      </c>
      <c r="AF118" s="163" t="s">
        <v>1658</v>
      </c>
      <c r="AG118" s="163" t="s">
        <v>1659</v>
      </c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</row>
    <row r="119" spans="1:184" x14ac:dyDescent="0.2">
      <c r="A119" s="154" t="str">
        <f t="shared" si="2"/>
        <v>6351</v>
      </c>
      <c r="B119" s="164" t="s">
        <v>3309</v>
      </c>
      <c r="C119" s="165">
        <v>196</v>
      </c>
      <c r="D119" s="166">
        <v>28.299999237060547</v>
      </c>
      <c r="E119" s="167">
        <v>0.39</v>
      </c>
      <c r="F119" s="165">
        <v>190</v>
      </c>
      <c r="G119" s="165">
        <v>6</v>
      </c>
      <c r="H119" s="168" t="s">
        <v>4992</v>
      </c>
      <c r="I119" s="168" t="s">
        <v>4993</v>
      </c>
      <c r="J119" s="166">
        <v>4.6999998092651367</v>
      </c>
      <c r="K119" s="167">
        <v>0.39</v>
      </c>
      <c r="L119" s="165">
        <v>185</v>
      </c>
      <c r="M119" s="165">
        <v>11</v>
      </c>
      <c r="N119" s="168" t="s">
        <v>3557</v>
      </c>
      <c r="O119" s="168" t="s">
        <v>3558</v>
      </c>
      <c r="P119" s="166">
        <v>8.8999996185302734</v>
      </c>
      <c r="Q119" s="167">
        <v>0.4</v>
      </c>
      <c r="R119" s="165">
        <v>180</v>
      </c>
      <c r="S119" s="165">
        <v>16</v>
      </c>
      <c r="T119" s="168" t="s">
        <v>2108</v>
      </c>
      <c r="U119" s="168" t="s">
        <v>2109</v>
      </c>
      <c r="V119" s="166">
        <v>7.8000001907348633</v>
      </c>
      <c r="W119" s="167">
        <v>0.39</v>
      </c>
      <c r="X119" s="165">
        <v>182</v>
      </c>
      <c r="Y119" s="165">
        <v>14</v>
      </c>
      <c r="Z119" s="168" t="s">
        <v>2083</v>
      </c>
      <c r="AA119" s="168" t="s">
        <v>2084</v>
      </c>
      <c r="AB119" s="166">
        <v>6.9000000953674316</v>
      </c>
      <c r="AC119" s="167">
        <v>0.36</v>
      </c>
      <c r="AD119" s="165">
        <v>192</v>
      </c>
      <c r="AE119" s="165">
        <v>4</v>
      </c>
      <c r="AF119" s="168" t="s">
        <v>1602</v>
      </c>
      <c r="AG119" s="168" t="s">
        <v>1603</v>
      </c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</row>
    <row r="120" spans="1:184" x14ac:dyDescent="0.2">
      <c r="A120" s="154" t="str">
        <f t="shared" si="2"/>
        <v>6361</v>
      </c>
      <c r="B120" s="153" t="s">
        <v>3312</v>
      </c>
      <c r="C120" s="160">
        <v>176</v>
      </c>
      <c r="D120" s="161">
        <v>24.799999237060547</v>
      </c>
      <c r="E120" s="162">
        <v>0.34</v>
      </c>
      <c r="F120" s="160">
        <v>176</v>
      </c>
      <c r="H120" s="163" t="s">
        <v>1529</v>
      </c>
      <c r="J120" s="161">
        <v>4.0999999046325684</v>
      </c>
      <c r="K120" s="162">
        <v>0.34</v>
      </c>
      <c r="L120" s="160">
        <v>166</v>
      </c>
      <c r="M120" s="160">
        <v>10</v>
      </c>
      <c r="N120" s="163" t="s">
        <v>3701</v>
      </c>
      <c r="O120" s="163" t="s">
        <v>3702</v>
      </c>
      <c r="P120" s="161">
        <v>7.5</v>
      </c>
      <c r="Q120" s="162">
        <v>0.34</v>
      </c>
      <c r="R120" s="160">
        <v>175</v>
      </c>
      <c r="S120" s="160">
        <v>1</v>
      </c>
      <c r="T120" s="163" t="s">
        <v>3154</v>
      </c>
      <c r="U120" s="163" t="s">
        <v>3155</v>
      </c>
      <c r="V120" s="161">
        <v>6.9000000953674316</v>
      </c>
      <c r="W120" s="162">
        <v>0.34</v>
      </c>
      <c r="X120" s="160">
        <v>174</v>
      </c>
      <c r="Y120" s="160">
        <v>2</v>
      </c>
      <c r="Z120" s="163" t="s">
        <v>1866</v>
      </c>
      <c r="AA120" s="163" t="s">
        <v>1867</v>
      </c>
      <c r="AB120" s="161">
        <v>6.3000001907348633</v>
      </c>
      <c r="AC120" s="162">
        <v>0.33</v>
      </c>
      <c r="AD120" s="160">
        <v>175</v>
      </c>
      <c r="AE120" s="160">
        <v>1</v>
      </c>
      <c r="AF120" s="163" t="s">
        <v>3154</v>
      </c>
      <c r="AG120" s="163" t="s">
        <v>3155</v>
      </c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</row>
    <row r="121" spans="1:184" x14ac:dyDescent="0.2">
      <c r="A121" s="154" t="str">
        <f t="shared" si="2"/>
        <v>6391</v>
      </c>
      <c r="B121" s="164" t="s">
        <v>3317</v>
      </c>
      <c r="C121" s="165">
        <v>157</v>
      </c>
      <c r="D121" s="166">
        <v>22.600000381469727</v>
      </c>
      <c r="E121" s="167">
        <v>0.31</v>
      </c>
      <c r="F121" s="165">
        <v>157</v>
      </c>
      <c r="H121" s="168" t="s">
        <v>1529</v>
      </c>
      <c r="J121" s="166">
        <v>3.7999999523162842</v>
      </c>
      <c r="K121" s="167">
        <v>0.32</v>
      </c>
      <c r="L121" s="165">
        <v>155</v>
      </c>
      <c r="M121" s="165">
        <v>2</v>
      </c>
      <c r="N121" s="168" t="s">
        <v>1904</v>
      </c>
      <c r="O121" s="168" t="s">
        <v>1905</v>
      </c>
      <c r="P121" s="166">
        <v>7</v>
      </c>
      <c r="Q121" s="167">
        <v>0.32</v>
      </c>
      <c r="R121" s="165">
        <v>157</v>
      </c>
      <c r="T121" s="168" t="s">
        <v>1529</v>
      </c>
      <c r="V121" s="166">
        <v>6</v>
      </c>
      <c r="W121" s="167">
        <v>0.3</v>
      </c>
      <c r="X121" s="165">
        <v>156</v>
      </c>
      <c r="Y121" s="165">
        <v>1</v>
      </c>
      <c r="Z121" s="168" t="s">
        <v>3083</v>
      </c>
      <c r="AA121" s="168" t="s">
        <v>3084</v>
      </c>
      <c r="AB121" s="166">
        <v>5.8000001907348633</v>
      </c>
      <c r="AC121" s="167">
        <v>0.3</v>
      </c>
      <c r="AD121" s="165">
        <v>157</v>
      </c>
      <c r="AF121" s="168" t="s">
        <v>1529</v>
      </c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</row>
    <row r="122" spans="1:184" x14ac:dyDescent="0.2">
      <c r="A122" s="154" t="str">
        <f t="shared" si="2"/>
        <v>6411</v>
      </c>
      <c r="B122" s="153" t="s">
        <v>3318</v>
      </c>
      <c r="C122" s="160">
        <v>225</v>
      </c>
      <c r="D122" s="161">
        <v>27</v>
      </c>
      <c r="E122" s="162">
        <v>0.37</v>
      </c>
      <c r="F122" s="160">
        <v>219</v>
      </c>
      <c r="G122" s="160">
        <v>6</v>
      </c>
      <c r="H122" s="163" t="s">
        <v>3647</v>
      </c>
      <c r="I122" s="163" t="s">
        <v>3648</v>
      </c>
      <c r="J122" s="161">
        <v>4.3000001907348633</v>
      </c>
      <c r="K122" s="162">
        <v>0.36</v>
      </c>
      <c r="L122" s="160">
        <v>213</v>
      </c>
      <c r="M122" s="160">
        <v>12</v>
      </c>
      <c r="N122" s="163" t="s">
        <v>2647</v>
      </c>
      <c r="O122" s="163" t="s">
        <v>2648</v>
      </c>
      <c r="P122" s="161">
        <v>8.3999996185302734</v>
      </c>
      <c r="Q122" s="162">
        <v>0.38</v>
      </c>
      <c r="R122" s="160">
        <v>215</v>
      </c>
      <c r="S122" s="160">
        <v>10</v>
      </c>
      <c r="T122" s="163" t="s">
        <v>2150</v>
      </c>
      <c r="U122" s="163" t="s">
        <v>2151</v>
      </c>
      <c r="V122" s="161">
        <v>7.4000000953674316</v>
      </c>
      <c r="W122" s="162">
        <v>0.37</v>
      </c>
      <c r="X122" s="160">
        <v>209</v>
      </c>
      <c r="Y122" s="160">
        <v>16</v>
      </c>
      <c r="Z122" s="163" t="s">
        <v>5088</v>
      </c>
      <c r="AA122" s="163" t="s">
        <v>5089</v>
      </c>
      <c r="AB122" s="161">
        <v>6.9000000953674316</v>
      </c>
      <c r="AC122" s="162">
        <v>0.36</v>
      </c>
      <c r="AD122" s="160">
        <v>220</v>
      </c>
      <c r="AE122" s="160">
        <v>5</v>
      </c>
      <c r="AF122" s="163" t="s">
        <v>2290</v>
      </c>
      <c r="AG122" s="163" t="s">
        <v>2291</v>
      </c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</row>
    <row r="123" spans="1:184" x14ac:dyDescent="0.2">
      <c r="A123" s="154" t="str">
        <f t="shared" si="2"/>
        <v>6441</v>
      </c>
      <c r="B123" s="164" t="s">
        <v>3325</v>
      </c>
      <c r="C123" s="165">
        <v>202</v>
      </c>
      <c r="D123" s="166">
        <v>17.399999618530273</v>
      </c>
      <c r="E123" s="167">
        <v>0.24</v>
      </c>
      <c r="F123" s="165">
        <v>201</v>
      </c>
      <c r="G123" s="165">
        <v>1</v>
      </c>
      <c r="H123" s="168" t="s">
        <v>2393</v>
      </c>
      <c r="I123" s="168" t="s">
        <v>2394</v>
      </c>
      <c r="J123" s="166">
        <v>2.5</v>
      </c>
      <c r="K123" s="167">
        <v>0.21</v>
      </c>
      <c r="L123" s="165">
        <v>202</v>
      </c>
      <c r="N123" s="168" t="s">
        <v>1529</v>
      </c>
      <c r="P123" s="166">
        <v>5.5</v>
      </c>
      <c r="Q123" s="167">
        <v>0.25</v>
      </c>
      <c r="R123" s="165">
        <v>199</v>
      </c>
      <c r="S123" s="165">
        <v>3</v>
      </c>
      <c r="T123" s="168" t="s">
        <v>1692</v>
      </c>
      <c r="U123" s="168" t="s">
        <v>1693</v>
      </c>
      <c r="V123" s="166">
        <v>3.5999999046325684</v>
      </c>
      <c r="W123" s="167">
        <v>0.18</v>
      </c>
      <c r="X123" s="165">
        <v>201</v>
      </c>
      <c r="Y123" s="165">
        <v>1</v>
      </c>
      <c r="Z123" s="168" t="s">
        <v>2393</v>
      </c>
      <c r="AA123" s="168" t="s">
        <v>2394</v>
      </c>
      <c r="AB123" s="166">
        <v>5.9000000953674316</v>
      </c>
      <c r="AC123" s="167">
        <v>0.31</v>
      </c>
      <c r="AD123" s="165">
        <v>201</v>
      </c>
      <c r="AE123" s="165">
        <v>1</v>
      </c>
      <c r="AF123" s="168" t="s">
        <v>2393</v>
      </c>
      <c r="AG123" s="168" t="s">
        <v>2394</v>
      </c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</row>
    <row r="124" spans="1:184" x14ac:dyDescent="0.2">
      <c r="A124" s="154" t="str">
        <f t="shared" si="2"/>
        <v>6481</v>
      </c>
      <c r="B124" s="153" t="s">
        <v>3334</v>
      </c>
      <c r="C124" s="160">
        <v>131</v>
      </c>
      <c r="D124" s="161">
        <v>25.600000381469727</v>
      </c>
      <c r="E124" s="162">
        <v>0.35</v>
      </c>
      <c r="F124" s="160">
        <v>131</v>
      </c>
      <c r="H124" s="163" t="s">
        <v>1529</v>
      </c>
      <c r="J124" s="161">
        <v>4</v>
      </c>
      <c r="K124" s="162">
        <v>0.33</v>
      </c>
      <c r="L124" s="160">
        <v>127</v>
      </c>
      <c r="M124" s="160">
        <v>4</v>
      </c>
      <c r="N124" s="163" t="s">
        <v>5068</v>
      </c>
      <c r="O124" s="163" t="s">
        <v>5069</v>
      </c>
      <c r="P124" s="161">
        <v>7.5999999046325684</v>
      </c>
      <c r="Q124" s="162">
        <v>0.35</v>
      </c>
      <c r="R124" s="160">
        <v>127</v>
      </c>
      <c r="S124" s="160">
        <v>4</v>
      </c>
      <c r="T124" s="163" t="s">
        <v>5068</v>
      </c>
      <c r="U124" s="163" t="s">
        <v>5069</v>
      </c>
      <c r="V124" s="161">
        <v>7.3000001907348633</v>
      </c>
      <c r="W124" s="162">
        <v>0.36</v>
      </c>
      <c r="X124" s="160">
        <v>127</v>
      </c>
      <c r="Y124" s="160">
        <v>4</v>
      </c>
      <c r="Z124" s="163" t="s">
        <v>5068</v>
      </c>
      <c r="AA124" s="163" t="s">
        <v>5069</v>
      </c>
      <c r="AB124" s="161">
        <v>6.6999998092651367</v>
      </c>
      <c r="AC124" s="162">
        <v>0.35</v>
      </c>
      <c r="AD124" s="160">
        <v>130</v>
      </c>
      <c r="AE124" s="160">
        <v>1</v>
      </c>
      <c r="AF124" s="163" t="s">
        <v>5090</v>
      </c>
      <c r="AG124" s="163" t="s">
        <v>5091</v>
      </c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</row>
    <row r="125" spans="1:184" x14ac:dyDescent="0.2">
      <c r="A125" s="154" t="str">
        <f t="shared" si="2"/>
        <v>6501</v>
      </c>
      <c r="B125" s="164" t="s">
        <v>3337</v>
      </c>
      <c r="C125" s="165">
        <v>253</v>
      </c>
      <c r="D125" s="166">
        <v>23.100000381469727</v>
      </c>
      <c r="E125" s="167">
        <v>0.32</v>
      </c>
      <c r="F125" s="165">
        <v>250</v>
      </c>
      <c r="G125" s="165">
        <v>3</v>
      </c>
      <c r="H125" s="168" t="s">
        <v>1730</v>
      </c>
      <c r="I125" s="168" t="s">
        <v>1731</v>
      </c>
      <c r="J125" s="166">
        <v>3.7000000476837158</v>
      </c>
      <c r="K125" s="167">
        <v>0.31</v>
      </c>
      <c r="L125" s="165">
        <v>247</v>
      </c>
      <c r="M125" s="165">
        <v>6</v>
      </c>
      <c r="N125" s="168" t="s">
        <v>4795</v>
      </c>
      <c r="O125" s="168" t="s">
        <v>4796</v>
      </c>
      <c r="P125" s="166">
        <v>7.0999999046325684</v>
      </c>
      <c r="Q125" s="167">
        <v>0.32</v>
      </c>
      <c r="R125" s="165">
        <v>247</v>
      </c>
      <c r="S125" s="165">
        <v>6</v>
      </c>
      <c r="T125" s="168" t="s">
        <v>4795</v>
      </c>
      <c r="U125" s="168" t="s">
        <v>4796</v>
      </c>
      <c r="V125" s="166">
        <v>6</v>
      </c>
      <c r="W125" s="167">
        <v>0.3</v>
      </c>
      <c r="X125" s="165">
        <v>245</v>
      </c>
      <c r="Y125" s="165">
        <v>8</v>
      </c>
      <c r="Z125" s="168" t="s">
        <v>2195</v>
      </c>
      <c r="AA125" s="168" t="s">
        <v>2196</v>
      </c>
      <c r="AB125" s="166">
        <v>6.4000000953674316</v>
      </c>
      <c r="AC125" s="167">
        <v>0.34</v>
      </c>
      <c r="AD125" s="165">
        <v>250</v>
      </c>
      <c r="AE125" s="165">
        <v>3</v>
      </c>
      <c r="AF125" s="168" t="s">
        <v>1730</v>
      </c>
      <c r="AG125" s="168" t="s">
        <v>1731</v>
      </c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</row>
    <row r="126" spans="1:184" x14ac:dyDescent="0.2">
      <c r="A126" s="154" t="str">
        <f t="shared" si="2"/>
        <v>6521</v>
      </c>
      <c r="B126" s="153" t="s">
        <v>3342</v>
      </c>
      <c r="C126" s="160">
        <v>467</v>
      </c>
      <c r="D126" s="161">
        <v>26.799999237060547</v>
      </c>
      <c r="E126" s="162">
        <v>0.37</v>
      </c>
      <c r="F126" s="160">
        <v>448</v>
      </c>
      <c r="G126" s="160">
        <v>19</v>
      </c>
      <c r="H126" s="163" t="s">
        <v>3028</v>
      </c>
      <c r="I126" s="163" t="s">
        <v>3029</v>
      </c>
      <c r="J126" s="161">
        <v>4.4000000953674316</v>
      </c>
      <c r="K126" s="162">
        <v>0.37</v>
      </c>
      <c r="L126" s="160">
        <v>434</v>
      </c>
      <c r="M126" s="160">
        <v>33</v>
      </c>
      <c r="N126" s="163" t="s">
        <v>3705</v>
      </c>
      <c r="O126" s="163" t="s">
        <v>3706</v>
      </c>
      <c r="P126" s="161">
        <v>8.3999996185302734</v>
      </c>
      <c r="Q126" s="162">
        <v>0.38</v>
      </c>
      <c r="R126" s="160">
        <v>435</v>
      </c>
      <c r="S126" s="160">
        <v>32</v>
      </c>
      <c r="T126" s="163" t="s">
        <v>5092</v>
      </c>
      <c r="U126" s="163" t="s">
        <v>5093</v>
      </c>
      <c r="V126" s="161">
        <v>7.0999999046325684</v>
      </c>
      <c r="W126" s="162">
        <v>0.35</v>
      </c>
      <c r="X126" s="160">
        <v>439</v>
      </c>
      <c r="Y126" s="160">
        <v>28</v>
      </c>
      <c r="Z126" s="163" t="s">
        <v>1737</v>
      </c>
      <c r="AA126" s="163" t="s">
        <v>1738</v>
      </c>
      <c r="AB126" s="161">
        <v>6.9000000953674316</v>
      </c>
      <c r="AC126" s="162">
        <v>0.36</v>
      </c>
      <c r="AD126" s="160">
        <v>458</v>
      </c>
      <c r="AE126" s="160">
        <v>9</v>
      </c>
      <c r="AF126" s="163" t="s">
        <v>2221</v>
      </c>
      <c r="AG126" s="163" t="s">
        <v>2222</v>
      </c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</row>
    <row r="127" spans="1:184" x14ac:dyDescent="0.2">
      <c r="A127" s="154" t="str">
        <f t="shared" si="2"/>
        <v>6541</v>
      </c>
      <c r="B127" s="164" t="s">
        <v>3349</v>
      </c>
      <c r="C127" s="165">
        <v>259</v>
      </c>
      <c r="D127" s="166">
        <v>25.899999618530273</v>
      </c>
      <c r="E127" s="167">
        <v>0.35</v>
      </c>
      <c r="F127" s="165">
        <v>254</v>
      </c>
      <c r="G127" s="165">
        <v>5</v>
      </c>
      <c r="H127" s="168" t="s">
        <v>2221</v>
      </c>
      <c r="I127" s="168" t="s">
        <v>2222</v>
      </c>
      <c r="J127" s="166">
        <v>4</v>
      </c>
      <c r="K127" s="167">
        <v>0.33</v>
      </c>
      <c r="L127" s="165">
        <v>253</v>
      </c>
      <c r="M127" s="165">
        <v>6</v>
      </c>
      <c r="N127" s="168" t="s">
        <v>5094</v>
      </c>
      <c r="O127" s="168" t="s">
        <v>5095</v>
      </c>
      <c r="P127" s="166">
        <v>8.1999998092651367</v>
      </c>
      <c r="Q127" s="167">
        <v>0.37</v>
      </c>
      <c r="R127" s="165">
        <v>250</v>
      </c>
      <c r="S127" s="165">
        <v>9</v>
      </c>
      <c r="T127" s="168" t="s">
        <v>1644</v>
      </c>
      <c r="U127" s="168" t="s">
        <v>1645</v>
      </c>
      <c r="V127" s="166">
        <v>6.9000000953674316</v>
      </c>
      <c r="W127" s="167">
        <v>0.34</v>
      </c>
      <c r="X127" s="165">
        <v>248</v>
      </c>
      <c r="Y127" s="165">
        <v>11</v>
      </c>
      <c r="Z127" s="168" t="s">
        <v>4554</v>
      </c>
      <c r="AA127" s="168" t="s">
        <v>4555</v>
      </c>
      <c r="AB127" s="166">
        <v>6.8000001907348633</v>
      </c>
      <c r="AC127" s="167">
        <v>0.36</v>
      </c>
      <c r="AD127" s="165">
        <v>257</v>
      </c>
      <c r="AE127" s="165">
        <v>2</v>
      </c>
      <c r="AF127" s="168" t="s">
        <v>3065</v>
      </c>
      <c r="AG127" s="168" t="s">
        <v>3066</v>
      </c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</row>
    <row r="128" spans="1:184" x14ac:dyDescent="0.2">
      <c r="A128" s="154" t="str">
        <f t="shared" si="2"/>
        <v>6571</v>
      </c>
      <c r="B128" s="153" t="s">
        <v>3358</v>
      </c>
      <c r="C128" s="160">
        <v>253</v>
      </c>
      <c r="D128" s="161">
        <v>28.200000762939453</v>
      </c>
      <c r="E128" s="162">
        <v>0.39</v>
      </c>
      <c r="F128" s="160">
        <v>245</v>
      </c>
      <c r="G128" s="160">
        <v>8</v>
      </c>
      <c r="H128" s="163" t="s">
        <v>2195</v>
      </c>
      <c r="I128" s="163" t="s">
        <v>2196</v>
      </c>
      <c r="J128" s="161">
        <v>4.8000001907348633</v>
      </c>
      <c r="K128" s="162">
        <v>0.4</v>
      </c>
      <c r="L128" s="160">
        <v>238</v>
      </c>
      <c r="M128" s="160">
        <v>15</v>
      </c>
      <c r="N128" s="163" t="s">
        <v>2428</v>
      </c>
      <c r="O128" s="163" t="s">
        <v>2429</v>
      </c>
      <c r="P128" s="161">
        <v>8.6000003814697266</v>
      </c>
      <c r="Q128" s="162">
        <v>0.39</v>
      </c>
      <c r="R128" s="160">
        <v>243</v>
      </c>
      <c r="S128" s="160">
        <v>10</v>
      </c>
      <c r="T128" s="163" t="s">
        <v>2925</v>
      </c>
      <c r="U128" s="163" t="s">
        <v>2926</v>
      </c>
      <c r="V128" s="161">
        <v>8</v>
      </c>
      <c r="W128" s="162">
        <v>0.4</v>
      </c>
      <c r="X128" s="160">
        <v>236</v>
      </c>
      <c r="Y128" s="160">
        <v>17</v>
      </c>
      <c r="Z128" s="163" t="s">
        <v>2482</v>
      </c>
      <c r="AA128" s="163" t="s">
        <v>2483</v>
      </c>
      <c r="AB128" s="161">
        <v>6.9000000953674316</v>
      </c>
      <c r="AC128" s="162">
        <v>0.36</v>
      </c>
      <c r="AD128" s="160">
        <v>251</v>
      </c>
      <c r="AE128" s="160">
        <v>2</v>
      </c>
      <c r="AF128" s="163" t="s">
        <v>2097</v>
      </c>
      <c r="AG128" s="163" t="s">
        <v>2098</v>
      </c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</row>
    <row r="129" spans="1:184" x14ac:dyDescent="0.2">
      <c r="A129" s="154" t="str">
        <f t="shared" si="2"/>
        <v>6591</v>
      </c>
      <c r="B129" s="164" t="s">
        <v>3359</v>
      </c>
      <c r="C129" s="165">
        <v>241</v>
      </c>
      <c r="D129" s="166">
        <v>25.899999618530273</v>
      </c>
      <c r="E129" s="167">
        <v>0.35</v>
      </c>
      <c r="F129" s="165">
        <v>235</v>
      </c>
      <c r="G129" s="165">
        <v>6</v>
      </c>
      <c r="H129" s="168" t="s">
        <v>5096</v>
      </c>
      <c r="I129" s="168" t="s">
        <v>5097</v>
      </c>
      <c r="J129" s="166">
        <v>4.4000000953674316</v>
      </c>
      <c r="K129" s="167">
        <v>0.37</v>
      </c>
      <c r="L129" s="165">
        <v>230</v>
      </c>
      <c r="M129" s="165">
        <v>11</v>
      </c>
      <c r="N129" s="168" t="s">
        <v>5098</v>
      </c>
      <c r="O129" s="168" t="s">
        <v>5099</v>
      </c>
      <c r="P129" s="166">
        <v>8</v>
      </c>
      <c r="Q129" s="167">
        <v>0.36</v>
      </c>
      <c r="R129" s="165">
        <v>232</v>
      </c>
      <c r="S129" s="165">
        <v>9</v>
      </c>
      <c r="T129" s="168" t="s">
        <v>2628</v>
      </c>
      <c r="U129" s="168" t="s">
        <v>2629</v>
      </c>
      <c r="V129" s="166">
        <v>6.9000000953674316</v>
      </c>
      <c r="W129" s="167">
        <v>0.34</v>
      </c>
      <c r="X129" s="165">
        <v>233</v>
      </c>
      <c r="Y129" s="165">
        <v>8</v>
      </c>
      <c r="Z129" s="168" t="s">
        <v>4412</v>
      </c>
      <c r="AA129" s="168" t="s">
        <v>4413</v>
      </c>
      <c r="AB129" s="166">
        <v>6.5999999046325684</v>
      </c>
      <c r="AC129" s="167">
        <v>0.35</v>
      </c>
      <c r="AD129" s="165">
        <v>237</v>
      </c>
      <c r="AE129" s="165">
        <v>4</v>
      </c>
      <c r="AF129" s="168" t="s">
        <v>4378</v>
      </c>
      <c r="AG129" s="168" t="s">
        <v>4379</v>
      </c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</row>
    <row r="130" spans="1:184" x14ac:dyDescent="0.2">
      <c r="A130" s="154" t="str">
        <f t="shared" si="2"/>
        <v>6611</v>
      </c>
      <c r="B130" s="153" t="s">
        <v>3362</v>
      </c>
      <c r="C130" s="160">
        <v>396</v>
      </c>
      <c r="D130" s="161">
        <v>27.799999237060547</v>
      </c>
      <c r="E130" s="162">
        <v>0.38</v>
      </c>
      <c r="F130" s="160">
        <v>377</v>
      </c>
      <c r="G130" s="160">
        <v>19</v>
      </c>
      <c r="H130" s="163" t="s">
        <v>2048</v>
      </c>
      <c r="I130" s="163" t="s">
        <v>2049</v>
      </c>
      <c r="J130" s="161">
        <v>4.5</v>
      </c>
      <c r="K130" s="162">
        <v>0.37</v>
      </c>
      <c r="L130" s="160">
        <v>363</v>
      </c>
      <c r="M130" s="160">
        <v>33</v>
      </c>
      <c r="N130" s="163" t="s">
        <v>1720</v>
      </c>
      <c r="O130" s="163" t="s">
        <v>1721</v>
      </c>
      <c r="P130" s="161">
        <v>8.5</v>
      </c>
      <c r="Q130" s="162">
        <v>0.39</v>
      </c>
      <c r="R130" s="160">
        <v>371</v>
      </c>
      <c r="S130" s="160">
        <v>25</v>
      </c>
      <c r="T130" s="163" t="s">
        <v>4915</v>
      </c>
      <c r="U130" s="163" t="s">
        <v>4916</v>
      </c>
      <c r="V130" s="161">
        <v>7.4000000953674316</v>
      </c>
      <c r="W130" s="162">
        <v>0.37</v>
      </c>
      <c r="X130" s="160">
        <v>371</v>
      </c>
      <c r="Y130" s="160">
        <v>25</v>
      </c>
      <c r="Z130" s="163" t="s">
        <v>4915</v>
      </c>
      <c r="AA130" s="163" t="s">
        <v>4916</v>
      </c>
      <c r="AB130" s="161">
        <v>7.4000000953674316</v>
      </c>
      <c r="AC130" s="162">
        <v>0.39</v>
      </c>
      <c r="AD130" s="160">
        <v>384</v>
      </c>
      <c r="AE130" s="160">
        <v>12</v>
      </c>
      <c r="AF130" s="163" t="s">
        <v>3248</v>
      </c>
      <c r="AG130" s="163" t="s">
        <v>3249</v>
      </c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</row>
    <row r="131" spans="1:184" x14ac:dyDescent="0.2">
      <c r="A131" s="154" t="str">
        <f t="shared" si="2"/>
        <v>6631</v>
      </c>
      <c r="B131" s="164" t="s">
        <v>3367</v>
      </c>
      <c r="C131" s="165">
        <v>321</v>
      </c>
      <c r="D131" s="166">
        <v>27.5</v>
      </c>
      <c r="E131" s="167">
        <v>0.38</v>
      </c>
      <c r="F131" s="165">
        <v>313</v>
      </c>
      <c r="G131" s="165">
        <v>8</v>
      </c>
      <c r="H131" s="168" t="s">
        <v>5096</v>
      </c>
      <c r="I131" s="168" t="s">
        <v>5097</v>
      </c>
      <c r="J131" s="166">
        <v>4.3000001907348633</v>
      </c>
      <c r="K131" s="167">
        <v>0.36</v>
      </c>
      <c r="L131" s="165">
        <v>306</v>
      </c>
      <c r="M131" s="165">
        <v>15</v>
      </c>
      <c r="N131" s="168" t="s">
        <v>1735</v>
      </c>
      <c r="O131" s="168" t="s">
        <v>1736</v>
      </c>
      <c r="P131" s="166">
        <v>8.6999998092651367</v>
      </c>
      <c r="Q131" s="167">
        <v>0.39</v>
      </c>
      <c r="R131" s="165">
        <v>310</v>
      </c>
      <c r="S131" s="165">
        <v>11</v>
      </c>
      <c r="T131" s="168" t="s">
        <v>3445</v>
      </c>
      <c r="U131" s="168" t="s">
        <v>3446</v>
      </c>
      <c r="V131" s="166">
        <v>7.9000000953674316</v>
      </c>
      <c r="W131" s="167">
        <v>0.4</v>
      </c>
      <c r="X131" s="165">
        <v>303</v>
      </c>
      <c r="Y131" s="165">
        <v>18</v>
      </c>
      <c r="Z131" s="168" t="s">
        <v>3557</v>
      </c>
      <c r="AA131" s="168" t="s">
        <v>3558</v>
      </c>
      <c r="AB131" s="166">
        <v>6.6999998092651367</v>
      </c>
      <c r="AC131" s="167">
        <v>0.35</v>
      </c>
      <c r="AD131" s="165">
        <v>317</v>
      </c>
      <c r="AE131" s="165">
        <v>4</v>
      </c>
      <c r="AF131" s="168" t="s">
        <v>2129</v>
      </c>
      <c r="AG131" s="168" t="s">
        <v>2130</v>
      </c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</row>
    <row r="132" spans="1:184" x14ac:dyDescent="0.2">
      <c r="A132" s="154" t="str">
        <f t="shared" si="2"/>
        <v>6681</v>
      </c>
      <c r="B132" s="153" t="s">
        <v>3372</v>
      </c>
      <c r="C132" s="160">
        <v>442</v>
      </c>
      <c r="D132" s="161">
        <v>26.899999618530273</v>
      </c>
      <c r="E132" s="162">
        <v>0.37</v>
      </c>
      <c r="F132" s="160">
        <v>429</v>
      </c>
      <c r="G132" s="160">
        <v>13</v>
      </c>
      <c r="H132" s="163" t="s">
        <v>1782</v>
      </c>
      <c r="I132" s="163" t="s">
        <v>1783</v>
      </c>
      <c r="J132" s="161">
        <v>4.1999998092651367</v>
      </c>
      <c r="K132" s="162">
        <v>0.35</v>
      </c>
      <c r="L132" s="160">
        <v>422</v>
      </c>
      <c r="M132" s="160">
        <v>20</v>
      </c>
      <c r="N132" s="163" t="s">
        <v>4356</v>
      </c>
      <c r="O132" s="163" t="s">
        <v>4357</v>
      </c>
      <c r="P132" s="161">
        <v>8.5</v>
      </c>
      <c r="Q132" s="162">
        <v>0.39</v>
      </c>
      <c r="R132" s="160">
        <v>419</v>
      </c>
      <c r="S132" s="160">
        <v>23</v>
      </c>
      <c r="T132" s="163" t="s">
        <v>2764</v>
      </c>
      <c r="U132" s="163" t="s">
        <v>2765</v>
      </c>
      <c r="V132" s="161">
        <v>7.0999999046325684</v>
      </c>
      <c r="W132" s="162">
        <v>0.36</v>
      </c>
      <c r="X132" s="160">
        <v>417</v>
      </c>
      <c r="Y132" s="160">
        <v>25</v>
      </c>
      <c r="Z132" s="163" t="s">
        <v>3260</v>
      </c>
      <c r="AA132" s="163" t="s">
        <v>3261</v>
      </c>
      <c r="AB132" s="161">
        <v>7.0999999046325684</v>
      </c>
      <c r="AC132" s="162">
        <v>0.37</v>
      </c>
      <c r="AD132" s="160">
        <v>428</v>
      </c>
      <c r="AE132" s="160">
        <v>14</v>
      </c>
      <c r="AF132" s="163" t="s">
        <v>2081</v>
      </c>
      <c r="AG132" s="163" t="s">
        <v>2082</v>
      </c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</row>
    <row r="133" spans="1:184" x14ac:dyDescent="0.2">
      <c r="A133" s="154" t="str">
        <f t="shared" si="2"/>
        <v>6701</v>
      </c>
      <c r="B133" s="164" t="s">
        <v>3375</v>
      </c>
      <c r="C133" s="165">
        <v>363</v>
      </c>
      <c r="D133" s="166">
        <v>18.899999618530273</v>
      </c>
      <c r="E133" s="167">
        <v>0.26</v>
      </c>
      <c r="F133" s="165">
        <v>354</v>
      </c>
      <c r="G133" s="165">
        <v>9</v>
      </c>
      <c r="H133" s="168" t="s">
        <v>3961</v>
      </c>
      <c r="I133" s="168" t="s">
        <v>3962</v>
      </c>
      <c r="J133" s="166">
        <v>2.5999999046325684</v>
      </c>
      <c r="K133" s="167">
        <v>0.22</v>
      </c>
      <c r="L133" s="165">
        <v>351</v>
      </c>
      <c r="M133" s="165">
        <v>12</v>
      </c>
      <c r="N133" s="168" t="s">
        <v>4837</v>
      </c>
      <c r="O133" s="168" t="s">
        <v>4838</v>
      </c>
      <c r="P133" s="166">
        <v>6</v>
      </c>
      <c r="Q133" s="167">
        <v>0.28000000000000003</v>
      </c>
      <c r="R133" s="165">
        <v>344</v>
      </c>
      <c r="S133" s="165">
        <v>19</v>
      </c>
      <c r="T133" s="168" t="s">
        <v>1560</v>
      </c>
      <c r="U133" s="168" t="s">
        <v>1561</v>
      </c>
      <c r="V133" s="166">
        <v>5</v>
      </c>
      <c r="W133" s="167">
        <v>0.25</v>
      </c>
      <c r="X133" s="165">
        <v>350</v>
      </c>
      <c r="Y133" s="165">
        <v>13</v>
      </c>
      <c r="Z133" s="168" t="s">
        <v>5100</v>
      </c>
      <c r="AA133" s="168" t="s">
        <v>5101</v>
      </c>
      <c r="AB133" s="166">
        <v>5.3000001907348633</v>
      </c>
      <c r="AC133" s="167">
        <v>0.28000000000000003</v>
      </c>
      <c r="AD133" s="165">
        <v>354</v>
      </c>
      <c r="AE133" s="165">
        <v>9</v>
      </c>
      <c r="AF133" s="168" t="s">
        <v>3961</v>
      </c>
      <c r="AG133" s="168" t="s">
        <v>3962</v>
      </c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</row>
    <row r="134" spans="1:184" x14ac:dyDescent="0.2">
      <c r="A134" s="154" t="str">
        <f t="shared" si="2"/>
        <v>6721</v>
      </c>
      <c r="B134" s="153" t="s">
        <v>3380</v>
      </c>
      <c r="C134" s="160">
        <v>85</v>
      </c>
      <c r="D134" s="161">
        <v>27</v>
      </c>
      <c r="E134" s="162">
        <v>0.37</v>
      </c>
      <c r="F134" s="160">
        <v>85</v>
      </c>
      <c r="H134" s="163" t="s">
        <v>1529</v>
      </c>
      <c r="J134" s="161">
        <v>4.4000000953674316</v>
      </c>
      <c r="K134" s="162">
        <v>0.37</v>
      </c>
      <c r="L134" s="160">
        <v>81</v>
      </c>
      <c r="M134" s="160">
        <v>4</v>
      </c>
      <c r="N134" s="163" t="s">
        <v>1831</v>
      </c>
      <c r="O134" s="163" t="s">
        <v>1832</v>
      </c>
      <c r="P134" s="161">
        <v>8.1000003814697266</v>
      </c>
      <c r="Q134" s="162">
        <v>0.37</v>
      </c>
      <c r="R134" s="160">
        <v>83</v>
      </c>
      <c r="S134" s="160">
        <v>2</v>
      </c>
      <c r="T134" s="163" t="s">
        <v>2680</v>
      </c>
      <c r="U134" s="163" t="s">
        <v>2681</v>
      </c>
      <c r="V134" s="161">
        <v>7.8000001907348633</v>
      </c>
      <c r="W134" s="162">
        <v>0.39</v>
      </c>
      <c r="X134" s="160">
        <v>84</v>
      </c>
      <c r="Y134" s="160">
        <v>1</v>
      </c>
      <c r="Z134" s="163" t="s">
        <v>3649</v>
      </c>
      <c r="AA134" s="163" t="s">
        <v>3650</v>
      </c>
      <c r="AB134" s="161">
        <v>6.5999999046325684</v>
      </c>
      <c r="AC134" s="162">
        <v>0.35</v>
      </c>
      <c r="AD134" s="160">
        <v>85</v>
      </c>
      <c r="AF134" s="163" t="s">
        <v>1529</v>
      </c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</row>
    <row r="135" spans="1:184" x14ac:dyDescent="0.2">
      <c r="A135" s="154" t="str">
        <f t="shared" si="2"/>
        <v>6741</v>
      </c>
      <c r="B135" s="164" t="s">
        <v>3381</v>
      </c>
      <c r="C135" s="165">
        <v>342</v>
      </c>
      <c r="D135" s="166">
        <v>30.200000762939453</v>
      </c>
      <c r="E135" s="167">
        <v>0.41</v>
      </c>
      <c r="F135" s="165">
        <v>329</v>
      </c>
      <c r="G135" s="165">
        <v>13</v>
      </c>
      <c r="H135" s="168" t="s">
        <v>1902</v>
      </c>
      <c r="I135" s="168" t="s">
        <v>1903</v>
      </c>
      <c r="J135" s="166">
        <v>4.9000000953674316</v>
      </c>
      <c r="K135" s="167">
        <v>0.41</v>
      </c>
      <c r="L135" s="165">
        <v>322</v>
      </c>
      <c r="M135" s="165">
        <v>20</v>
      </c>
      <c r="N135" s="168" t="s">
        <v>3266</v>
      </c>
      <c r="O135" s="168" t="s">
        <v>3267</v>
      </c>
      <c r="P135" s="166">
        <v>9.3999996185302734</v>
      </c>
      <c r="Q135" s="167">
        <v>0.43</v>
      </c>
      <c r="R135" s="165">
        <v>320</v>
      </c>
      <c r="S135" s="165">
        <v>22</v>
      </c>
      <c r="T135" s="168" t="s">
        <v>3365</v>
      </c>
      <c r="U135" s="168" t="s">
        <v>3366</v>
      </c>
      <c r="V135" s="166">
        <v>8.1999998092651367</v>
      </c>
      <c r="W135" s="167">
        <v>0.41</v>
      </c>
      <c r="X135" s="165">
        <v>318</v>
      </c>
      <c r="Y135" s="165">
        <v>24</v>
      </c>
      <c r="Z135" s="168" t="s">
        <v>2458</v>
      </c>
      <c r="AA135" s="168" t="s">
        <v>2459</v>
      </c>
      <c r="AB135" s="166">
        <v>7.6999998092651367</v>
      </c>
      <c r="AC135" s="167">
        <v>0.4</v>
      </c>
      <c r="AD135" s="165">
        <v>327</v>
      </c>
      <c r="AE135" s="165">
        <v>15</v>
      </c>
      <c r="AF135" s="168" t="s">
        <v>1662</v>
      </c>
      <c r="AG135" s="168" t="s">
        <v>1663</v>
      </c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</row>
    <row r="136" spans="1:184" x14ac:dyDescent="0.2">
      <c r="A136" s="154" t="str">
        <f t="shared" si="2"/>
        <v>6751</v>
      </c>
      <c r="B136" s="153" t="s">
        <v>3386</v>
      </c>
      <c r="C136" s="160">
        <v>369</v>
      </c>
      <c r="D136" s="161">
        <v>25.5</v>
      </c>
      <c r="E136" s="162">
        <v>0.35</v>
      </c>
      <c r="F136" s="160">
        <v>367</v>
      </c>
      <c r="G136" s="160">
        <v>2</v>
      </c>
      <c r="H136" s="163" t="s">
        <v>5102</v>
      </c>
      <c r="I136" s="163" t="s">
        <v>5103</v>
      </c>
      <c r="J136" s="161">
        <v>4</v>
      </c>
      <c r="K136" s="162">
        <v>0.34</v>
      </c>
      <c r="L136" s="160">
        <v>364</v>
      </c>
      <c r="M136" s="160">
        <v>5</v>
      </c>
      <c r="N136" s="163" t="s">
        <v>1606</v>
      </c>
      <c r="O136" s="163" t="s">
        <v>1607</v>
      </c>
      <c r="P136" s="161">
        <v>8.1000003814697266</v>
      </c>
      <c r="Q136" s="162">
        <v>0.37</v>
      </c>
      <c r="R136" s="160">
        <v>358</v>
      </c>
      <c r="S136" s="160">
        <v>11</v>
      </c>
      <c r="T136" s="163" t="s">
        <v>4504</v>
      </c>
      <c r="U136" s="163" t="s">
        <v>4505</v>
      </c>
      <c r="V136" s="161">
        <v>6.8000001907348633</v>
      </c>
      <c r="W136" s="162">
        <v>0.34</v>
      </c>
      <c r="X136" s="160">
        <v>355</v>
      </c>
      <c r="Y136" s="160">
        <v>14</v>
      </c>
      <c r="Z136" s="163" t="s">
        <v>3844</v>
      </c>
      <c r="AA136" s="163" t="s">
        <v>3845</v>
      </c>
      <c r="AB136" s="161">
        <v>6.5999999046325684</v>
      </c>
      <c r="AC136" s="162">
        <v>0.35</v>
      </c>
      <c r="AD136" s="160">
        <v>366</v>
      </c>
      <c r="AE136" s="160">
        <v>3</v>
      </c>
      <c r="AF136" s="163" t="s">
        <v>4849</v>
      </c>
      <c r="AG136" s="163" t="s">
        <v>4850</v>
      </c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</row>
    <row r="137" spans="1:184" x14ac:dyDescent="0.2">
      <c r="A137" s="154" t="str">
        <f t="shared" si="2"/>
        <v>6761</v>
      </c>
      <c r="B137" s="164" t="s">
        <v>3391</v>
      </c>
      <c r="C137" s="165">
        <v>177</v>
      </c>
      <c r="D137" s="166">
        <v>24.600000381469727</v>
      </c>
      <c r="E137" s="167">
        <v>0.34</v>
      </c>
      <c r="F137" s="165">
        <v>177</v>
      </c>
      <c r="H137" s="168" t="s">
        <v>1529</v>
      </c>
      <c r="J137" s="166">
        <v>3.7999999523162842</v>
      </c>
      <c r="K137" s="167">
        <v>0.32</v>
      </c>
      <c r="L137" s="165">
        <v>174</v>
      </c>
      <c r="M137" s="165">
        <v>3</v>
      </c>
      <c r="N137" s="168" t="s">
        <v>2013</v>
      </c>
      <c r="O137" s="168" t="s">
        <v>2014</v>
      </c>
      <c r="P137" s="166">
        <v>7.5999999046325684</v>
      </c>
      <c r="Q137" s="167">
        <v>0.35</v>
      </c>
      <c r="R137" s="165">
        <v>174</v>
      </c>
      <c r="S137" s="165">
        <v>3</v>
      </c>
      <c r="T137" s="168" t="s">
        <v>2013</v>
      </c>
      <c r="U137" s="168" t="s">
        <v>2014</v>
      </c>
      <c r="V137" s="166">
        <v>6.6999998092651367</v>
      </c>
      <c r="W137" s="167">
        <v>0.33</v>
      </c>
      <c r="X137" s="165">
        <v>173</v>
      </c>
      <c r="Y137" s="165">
        <v>4</v>
      </c>
      <c r="Z137" s="168" t="s">
        <v>2543</v>
      </c>
      <c r="AA137" s="168" t="s">
        <v>2544</v>
      </c>
      <c r="AB137" s="166">
        <v>6.5</v>
      </c>
      <c r="AC137" s="167">
        <v>0.34</v>
      </c>
      <c r="AD137" s="165">
        <v>177</v>
      </c>
      <c r="AF137" s="168" t="s">
        <v>1529</v>
      </c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</row>
    <row r="138" spans="1:184" x14ac:dyDescent="0.2">
      <c r="A138" s="154" t="str">
        <f t="shared" si="2"/>
        <v>6771</v>
      </c>
      <c r="B138" s="153" t="s">
        <v>3396</v>
      </c>
      <c r="C138" s="160">
        <v>688</v>
      </c>
      <c r="D138" s="161">
        <v>30.600000381469727</v>
      </c>
      <c r="E138" s="162">
        <v>0.42</v>
      </c>
      <c r="F138" s="160">
        <v>632</v>
      </c>
      <c r="G138" s="160">
        <v>56</v>
      </c>
      <c r="H138" s="163" t="s">
        <v>3026</v>
      </c>
      <c r="I138" s="163" t="s">
        <v>3027</v>
      </c>
      <c r="J138" s="161">
        <v>5</v>
      </c>
      <c r="K138" s="162">
        <v>0.42</v>
      </c>
      <c r="L138" s="160">
        <v>597</v>
      </c>
      <c r="M138" s="160">
        <v>91</v>
      </c>
      <c r="N138" s="163" t="s">
        <v>3300</v>
      </c>
      <c r="O138" s="163" t="s">
        <v>3301</v>
      </c>
      <c r="P138" s="161">
        <v>9.3000001907348633</v>
      </c>
      <c r="Q138" s="162">
        <v>0.42</v>
      </c>
      <c r="R138" s="160">
        <v>630</v>
      </c>
      <c r="S138" s="160">
        <v>58</v>
      </c>
      <c r="T138" s="163" t="s">
        <v>3497</v>
      </c>
      <c r="U138" s="163" t="s">
        <v>3498</v>
      </c>
      <c r="V138" s="161">
        <v>8.3000001907348633</v>
      </c>
      <c r="W138" s="162">
        <v>0.42</v>
      </c>
      <c r="X138" s="160">
        <v>602</v>
      </c>
      <c r="Y138" s="160">
        <v>86</v>
      </c>
      <c r="Z138" s="163" t="s">
        <v>2218</v>
      </c>
      <c r="AA138" s="163" t="s">
        <v>2219</v>
      </c>
      <c r="AB138" s="161">
        <v>8</v>
      </c>
      <c r="AC138" s="162">
        <v>0.42</v>
      </c>
      <c r="AD138" s="160">
        <v>640</v>
      </c>
      <c r="AE138" s="160">
        <v>48</v>
      </c>
      <c r="AF138" s="163" t="s">
        <v>1946</v>
      </c>
      <c r="AG138" s="163" t="s">
        <v>1947</v>
      </c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</row>
    <row r="139" spans="1:184" x14ac:dyDescent="0.2">
      <c r="A139" s="154" t="str">
        <f t="shared" si="2"/>
        <v>6781</v>
      </c>
      <c r="B139" s="164" t="s">
        <v>3401</v>
      </c>
      <c r="C139" s="165">
        <v>171</v>
      </c>
      <c r="D139" s="166">
        <v>29.100000381469727</v>
      </c>
      <c r="E139" s="167">
        <v>0.4</v>
      </c>
      <c r="F139" s="165">
        <v>164</v>
      </c>
      <c r="G139" s="165">
        <v>7</v>
      </c>
      <c r="H139" s="168" t="s">
        <v>4368</v>
      </c>
      <c r="I139" s="168" t="s">
        <v>4369</v>
      </c>
      <c r="J139" s="166">
        <v>4.6999998092651367</v>
      </c>
      <c r="K139" s="167">
        <v>0.39</v>
      </c>
      <c r="L139" s="165">
        <v>160</v>
      </c>
      <c r="M139" s="165">
        <v>11</v>
      </c>
      <c r="N139" s="168" t="s">
        <v>3365</v>
      </c>
      <c r="O139" s="168" t="s">
        <v>3366</v>
      </c>
      <c r="P139" s="166">
        <v>9</v>
      </c>
      <c r="Q139" s="167">
        <v>0.41</v>
      </c>
      <c r="R139" s="165">
        <v>156</v>
      </c>
      <c r="S139" s="165">
        <v>15</v>
      </c>
      <c r="T139" s="168" t="s">
        <v>2888</v>
      </c>
      <c r="U139" s="168" t="s">
        <v>2889</v>
      </c>
      <c r="V139" s="166">
        <v>8.3000001907348633</v>
      </c>
      <c r="W139" s="167">
        <v>0.42</v>
      </c>
      <c r="X139" s="165">
        <v>155</v>
      </c>
      <c r="Y139" s="165">
        <v>16</v>
      </c>
      <c r="Z139" s="168" t="s">
        <v>5104</v>
      </c>
      <c r="AA139" s="168" t="s">
        <v>5105</v>
      </c>
      <c r="AB139" s="166">
        <v>7</v>
      </c>
      <c r="AC139" s="167">
        <v>0.37</v>
      </c>
      <c r="AD139" s="165">
        <v>166</v>
      </c>
      <c r="AE139" s="165">
        <v>5</v>
      </c>
      <c r="AF139" s="168" t="s">
        <v>3356</v>
      </c>
      <c r="AG139" s="168" t="s">
        <v>3357</v>
      </c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</row>
    <row r="140" spans="1:184" x14ac:dyDescent="0.2">
      <c r="A140" s="154" t="str">
        <f t="shared" si="2"/>
        <v>6801</v>
      </c>
      <c r="B140" s="153" t="s">
        <v>3404</v>
      </c>
      <c r="C140" s="160">
        <v>270</v>
      </c>
      <c r="D140" s="161">
        <v>27.299999237060547</v>
      </c>
      <c r="E140" s="162">
        <v>0.37</v>
      </c>
      <c r="F140" s="160">
        <v>260</v>
      </c>
      <c r="G140" s="160">
        <v>10</v>
      </c>
      <c r="H140" s="163" t="s">
        <v>1703</v>
      </c>
      <c r="I140" s="163" t="s">
        <v>1704</v>
      </c>
      <c r="J140" s="161">
        <v>4.5</v>
      </c>
      <c r="K140" s="162">
        <v>0.37</v>
      </c>
      <c r="L140" s="160">
        <v>254</v>
      </c>
      <c r="M140" s="160">
        <v>16</v>
      </c>
      <c r="N140" s="163" t="s">
        <v>2428</v>
      </c>
      <c r="O140" s="163" t="s">
        <v>2429</v>
      </c>
      <c r="P140" s="161">
        <v>8.1999998092651367</v>
      </c>
      <c r="Q140" s="162">
        <v>0.37</v>
      </c>
      <c r="R140" s="160">
        <v>257</v>
      </c>
      <c r="S140" s="160">
        <v>13</v>
      </c>
      <c r="T140" s="163" t="s">
        <v>3413</v>
      </c>
      <c r="U140" s="163" t="s">
        <v>3414</v>
      </c>
      <c r="V140" s="161">
        <v>7.5</v>
      </c>
      <c r="W140" s="162">
        <v>0.37</v>
      </c>
      <c r="X140" s="160">
        <v>250</v>
      </c>
      <c r="Y140" s="160">
        <v>20</v>
      </c>
      <c r="Z140" s="163" t="s">
        <v>1631</v>
      </c>
      <c r="AA140" s="163" t="s">
        <v>1632</v>
      </c>
      <c r="AB140" s="161">
        <v>7.0999999046325684</v>
      </c>
      <c r="AC140" s="162">
        <v>0.37</v>
      </c>
      <c r="AD140" s="160">
        <v>261</v>
      </c>
      <c r="AE140" s="160">
        <v>9</v>
      </c>
      <c r="AF140" s="163" t="s">
        <v>1718</v>
      </c>
      <c r="AG140" s="163" t="s">
        <v>1719</v>
      </c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</row>
    <row r="141" spans="1:184" x14ac:dyDescent="0.2">
      <c r="A141" s="154" t="str">
        <f t="shared" si="2"/>
        <v>6821</v>
      </c>
      <c r="B141" s="164" t="s">
        <v>3407</v>
      </c>
      <c r="C141" s="165">
        <v>329</v>
      </c>
      <c r="D141" s="166">
        <v>26.799999237060547</v>
      </c>
      <c r="E141" s="167">
        <v>0.37</v>
      </c>
      <c r="F141" s="165">
        <v>323</v>
      </c>
      <c r="G141" s="165">
        <v>6</v>
      </c>
      <c r="H141" s="168" t="s">
        <v>3942</v>
      </c>
      <c r="I141" s="168" t="s">
        <v>3943</v>
      </c>
      <c r="J141" s="166">
        <v>4.4000000953674316</v>
      </c>
      <c r="K141" s="167">
        <v>0.37</v>
      </c>
      <c r="L141" s="165">
        <v>311</v>
      </c>
      <c r="M141" s="165">
        <v>18</v>
      </c>
      <c r="N141" s="168" t="s">
        <v>4679</v>
      </c>
      <c r="O141" s="168" t="s">
        <v>4680</v>
      </c>
      <c r="P141" s="166">
        <v>8</v>
      </c>
      <c r="Q141" s="167">
        <v>0.36</v>
      </c>
      <c r="R141" s="165">
        <v>319</v>
      </c>
      <c r="S141" s="165">
        <v>10</v>
      </c>
      <c r="T141" s="168" t="s">
        <v>5106</v>
      </c>
      <c r="U141" s="168" t="s">
        <v>5107</v>
      </c>
      <c r="V141" s="166">
        <v>7.0999999046325684</v>
      </c>
      <c r="W141" s="167">
        <v>0.35</v>
      </c>
      <c r="X141" s="165">
        <v>318</v>
      </c>
      <c r="Y141" s="165">
        <v>11</v>
      </c>
      <c r="Z141" s="168" t="s">
        <v>5108</v>
      </c>
      <c r="AA141" s="168" t="s">
        <v>5109</v>
      </c>
      <c r="AB141" s="166">
        <v>7.3000001907348633</v>
      </c>
      <c r="AC141" s="167">
        <v>0.38</v>
      </c>
      <c r="AD141" s="165">
        <v>324</v>
      </c>
      <c r="AE141" s="165">
        <v>5</v>
      </c>
      <c r="AF141" s="168" t="s">
        <v>4407</v>
      </c>
      <c r="AG141" s="168" t="s">
        <v>4408</v>
      </c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</row>
    <row r="142" spans="1:184" x14ac:dyDescent="0.2">
      <c r="A142" s="154" t="str">
        <f t="shared" si="2"/>
        <v>6841</v>
      </c>
      <c r="B142" s="153" t="s">
        <v>3412</v>
      </c>
      <c r="C142" s="160">
        <v>322</v>
      </c>
      <c r="D142" s="161">
        <v>25.200000762939453</v>
      </c>
      <c r="E142" s="162">
        <v>0.35</v>
      </c>
      <c r="F142" s="160">
        <v>321</v>
      </c>
      <c r="G142" s="160">
        <v>1</v>
      </c>
      <c r="H142" s="163" t="s">
        <v>3231</v>
      </c>
      <c r="I142" s="163" t="s">
        <v>3232</v>
      </c>
      <c r="J142" s="161">
        <v>4.0999999046325684</v>
      </c>
      <c r="K142" s="162">
        <v>0.34</v>
      </c>
      <c r="L142" s="160">
        <v>317</v>
      </c>
      <c r="M142" s="160">
        <v>5</v>
      </c>
      <c r="N142" s="163" t="s">
        <v>1872</v>
      </c>
      <c r="O142" s="163" t="s">
        <v>1873</v>
      </c>
      <c r="P142" s="161">
        <v>7.6999998092651367</v>
      </c>
      <c r="Q142" s="162">
        <v>0.35</v>
      </c>
      <c r="R142" s="160">
        <v>320</v>
      </c>
      <c r="S142" s="160">
        <v>2</v>
      </c>
      <c r="T142" s="163" t="s">
        <v>4476</v>
      </c>
      <c r="U142" s="163" t="s">
        <v>4477</v>
      </c>
      <c r="V142" s="161">
        <v>6.8000001907348633</v>
      </c>
      <c r="W142" s="162">
        <v>0.34</v>
      </c>
      <c r="X142" s="160">
        <v>311</v>
      </c>
      <c r="Y142" s="160">
        <v>11</v>
      </c>
      <c r="Z142" s="163" t="s">
        <v>3822</v>
      </c>
      <c r="AA142" s="163" t="s">
        <v>3823</v>
      </c>
      <c r="AB142" s="161">
        <v>6.5999999046325684</v>
      </c>
      <c r="AC142" s="162">
        <v>0.35</v>
      </c>
      <c r="AD142" s="160">
        <v>316</v>
      </c>
      <c r="AE142" s="160">
        <v>6</v>
      </c>
      <c r="AF142" s="163" t="s">
        <v>2716</v>
      </c>
      <c r="AG142" s="163" t="s">
        <v>2717</v>
      </c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</row>
    <row r="143" spans="1:184" x14ac:dyDescent="0.2">
      <c r="A143" s="154" t="str">
        <f t="shared" ref="A143:A206" si="3">IFERROR(LEFT(B143,4),"")</f>
        <v>6861</v>
      </c>
      <c r="B143" s="164" t="s">
        <v>3417</v>
      </c>
      <c r="C143" s="165">
        <v>461</v>
      </c>
      <c r="D143" s="166">
        <v>33</v>
      </c>
      <c r="E143" s="167">
        <v>0.45</v>
      </c>
      <c r="F143" s="165">
        <v>421</v>
      </c>
      <c r="G143" s="165">
        <v>40</v>
      </c>
      <c r="H143" s="168" t="s">
        <v>5110</v>
      </c>
      <c r="I143" s="168" t="s">
        <v>5111</v>
      </c>
      <c r="J143" s="166">
        <v>5.3000001907348633</v>
      </c>
      <c r="K143" s="167">
        <v>0.44</v>
      </c>
      <c r="L143" s="165">
        <v>405</v>
      </c>
      <c r="M143" s="165">
        <v>56</v>
      </c>
      <c r="N143" s="168" t="s">
        <v>5112</v>
      </c>
      <c r="O143" s="168" t="s">
        <v>5113</v>
      </c>
      <c r="P143" s="166">
        <v>10</v>
      </c>
      <c r="Q143" s="167">
        <v>0.45</v>
      </c>
      <c r="R143" s="165">
        <v>413</v>
      </c>
      <c r="S143" s="165">
        <v>48</v>
      </c>
      <c r="T143" s="168" t="s">
        <v>5114</v>
      </c>
      <c r="U143" s="168" t="s">
        <v>5115</v>
      </c>
      <c r="V143" s="166">
        <v>9.1999998092651367</v>
      </c>
      <c r="W143" s="167">
        <v>0.46</v>
      </c>
      <c r="X143" s="165">
        <v>390</v>
      </c>
      <c r="Y143" s="165">
        <v>71</v>
      </c>
      <c r="Z143" s="168" t="s">
        <v>5116</v>
      </c>
      <c r="AA143" s="168" t="s">
        <v>5117</v>
      </c>
      <c r="AB143" s="166">
        <v>8.5</v>
      </c>
      <c r="AC143" s="167">
        <v>0.45</v>
      </c>
      <c r="AD143" s="165">
        <v>424</v>
      </c>
      <c r="AE143" s="165">
        <v>37</v>
      </c>
      <c r="AF143" s="168" t="s">
        <v>4205</v>
      </c>
      <c r="AG143" s="168" t="s">
        <v>4206</v>
      </c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</row>
    <row r="144" spans="1:184" x14ac:dyDescent="0.2">
      <c r="A144" s="154" t="str">
        <f t="shared" si="3"/>
        <v>6881</v>
      </c>
      <c r="B144" s="153" t="s">
        <v>3424</v>
      </c>
      <c r="C144" s="160">
        <v>325</v>
      </c>
      <c r="D144" s="161">
        <v>33.799999237060547</v>
      </c>
      <c r="E144" s="162">
        <v>0.46</v>
      </c>
      <c r="F144" s="160">
        <v>299</v>
      </c>
      <c r="G144" s="160">
        <v>26</v>
      </c>
      <c r="H144" s="163" t="s">
        <v>3523</v>
      </c>
      <c r="I144" s="163" t="s">
        <v>3524</v>
      </c>
      <c r="J144" s="161">
        <v>5.5</v>
      </c>
      <c r="K144" s="162">
        <v>0.46</v>
      </c>
      <c r="L144" s="160">
        <v>289</v>
      </c>
      <c r="M144" s="160">
        <v>36</v>
      </c>
      <c r="N144" s="163" t="s">
        <v>5118</v>
      </c>
      <c r="O144" s="163" t="s">
        <v>5119</v>
      </c>
      <c r="P144" s="161">
        <v>10.100000381469727</v>
      </c>
      <c r="Q144" s="162">
        <v>0.46</v>
      </c>
      <c r="R144" s="160">
        <v>293</v>
      </c>
      <c r="S144" s="160">
        <v>32</v>
      </c>
      <c r="T144" s="163" t="s">
        <v>3378</v>
      </c>
      <c r="U144" s="163" t="s">
        <v>3379</v>
      </c>
      <c r="V144" s="161">
        <v>9.1999998092651367</v>
      </c>
      <c r="W144" s="162">
        <v>0.46</v>
      </c>
      <c r="X144" s="160">
        <v>276</v>
      </c>
      <c r="Y144" s="160">
        <v>49</v>
      </c>
      <c r="Z144" s="163" t="s">
        <v>5120</v>
      </c>
      <c r="AA144" s="163" t="s">
        <v>5121</v>
      </c>
      <c r="AB144" s="161">
        <v>9</v>
      </c>
      <c r="AC144" s="162">
        <v>0.47</v>
      </c>
      <c r="AD144" s="160">
        <v>295</v>
      </c>
      <c r="AE144" s="160">
        <v>30</v>
      </c>
      <c r="AF144" s="163" t="s">
        <v>3067</v>
      </c>
      <c r="AG144" s="163" t="s">
        <v>3068</v>
      </c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</row>
    <row r="145" spans="1:185" x14ac:dyDescent="0.2">
      <c r="A145" s="154" t="str">
        <f t="shared" si="3"/>
        <v>6901</v>
      </c>
      <c r="B145" s="164" t="s">
        <v>3429</v>
      </c>
      <c r="C145" s="165">
        <v>184</v>
      </c>
      <c r="D145" s="166">
        <v>28.100000381469727</v>
      </c>
      <c r="E145" s="167">
        <v>0.39</v>
      </c>
      <c r="F145" s="165">
        <v>181</v>
      </c>
      <c r="G145" s="165">
        <v>3</v>
      </c>
      <c r="H145" s="168" t="s">
        <v>4438</v>
      </c>
      <c r="I145" s="168" t="s">
        <v>4439</v>
      </c>
      <c r="J145" s="166">
        <v>4.5999999046325684</v>
      </c>
      <c r="K145" s="167">
        <v>0.38</v>
      </c>
      <c r="L145" s="165">
        <v>171</v>
      </c>
      <c r="M145" s="165">
        <v>13</v>
      </c>
      <c r="N145" s="168" t="s">
        <v>3705</v>
      </c>
      <c r="O145" s="168" t="s">
        <v>3706</v>
      </c>
      <c r="P145" s="166">
        <v>8.3999996185302734</v>
      </c>
      <c r="Q145" s="167">
        <v>0.38</v>
      </c>
      <c r="R145" s="165">
        <v>176</v>
      </c>
      <c r="S145" s="165">
        <v>8</v>
      </c>
      <c r="T145" s="168" t="s">
        <v>2034</v>
      </c>
      <c r="U145" s="168" t="s">
        <v>2035</v>
      </c>
      <c r="V145" s="166">
        <v>8</v>
      </c>
      <c r="W145" s="167">
        <v>0.4</v>
      </c>
      <c r="X145" s="165">
        <v>164</v>
      </c>
      <c r="Y145" s="165">
        <v>20</v>
      </c>
      <c r="Z145" s="168" t="s">
        <v>2036</v>
      </c>
      <c r="AA145" s="168" t="s">
        <v>2037</v>
      </c>
      <c r="AB145" s="166">
        <v>7.0999999046325684</v>
      </c>
      <c r="AC145" s="167">
        <v>0.37</v>
      </c>
      <c r="AD145" s="165">
        <v>180</v>
      </c>
      <c r="AE145" s="165">
        <v>4</v>
      </c>
      <c r="AF145" s="168" t="s">
        <v>2004</v>
      </c>
      <c r="AG145" s="168" t="s">
        <v>2005</v>
      </c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</row>
    <row r="146" spans="1:185" x14ac:dyDescent="0.2">
      <c r="A146" s="154" t="str">
        <f t="shared" si="3"/>
        <v>6921</v>
      </c>
      <c r="B146" s="153" t="s">
        <v>3436</v>
      </c>
      <c r="C146" s="160">
        <v>380</v>
      </c>
      <c r="D146" s="161">
        <v>32.900001525878906</v>
      </c>
      <c r="E146" s="162">
        <v>0.45</v>
      </c>
      <c r="F146" s="160">
        <v>341</v>
      </c>
      <c r="G146" s="160">
        <v>39</v>
      </c>
      <c r="H146" s="163" t="s">
        <v>2701</v>
      </c>
      <c r="I146" s="163" t="s">
        <v>2702</v>
      </c>
      <c r="J146" s="161">
        <v>5.4000000953674316</v>
      </c>
      <c r="K146" s="162">
        <v>0.45</v>
      </c>
      <c r="L146" s="160">
        <v>329</v>
      </c>
      <c r="M146" s="160">
        <v>51</v>
      </c>
      <c r="N146" s="163" t="s">
        <v>5122</v>
      </c>
      <c r="O146" s="163" t="s">
        <v>5123</v>
      </c>
      <c r="P146" s="161">
        <v>10.100000381469727</v>
      </c>
      <c r="Q146" s="162">
        <v>0.46</v>
      </c>
      <c r="R146" s="160">
        <v>328</v>
      </c>
      <c r="S146" s="160">
        <v>52</v>
      </c>
      <c r="T146" s="163" t="s">
        <v>4577</v>
      </c>
      <c r="U146" s="163" t="s">
        <v>4578</v>
      </c>
      <c r="V146" s="161">
        <v>9</v>
      </c>
      <c r="W146" s="162">
        <v>0.45</v>
      </c>
      <c r="X146" s="160">
        <v>312</v>
      </c>
      <c r="Y146" s="160">
        <v>68</v>
      </c>
      <c r="Z146" s="163" t="s">
        <v>5124</v>
      </c>
      <c r="AA146" s="163" t="s">
        <v>5125</v>
      </c>
      <c r="AB146" s="161">
        <v>8.3000001907348633</v>
      </c>
      <c r="AC146" s="162">
        <v>0.44</v>
      </c>
      <c r="AD146" s="160">
        <v>353</v>
      </c>
      <c r="AE146" s="160">
        <v>27</v>
      </c>
      <c r="AF146" s="163" t="s">
        <v>5088</v>
      </c>
      <c r="AG146" s="163" t="s">
        <v>5089</v>
      </c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</row>
    <row r="147" spans="1:185" x14ac:dyDescent="0.2">
      <c r="A147" s="154" t="str">
        <f t="shared" si="3"/>
        <v>6961</v>
      </c>
      <c r="B147" s="164" t="s">
        <v>3441</v>
      </c>
      <c r="C147" s="165">
        <v>308</v>
      </c>
      <c r="D147" s="166">
        <v>27</v>
      </c>
      <c r="E147" s="167">
        <v>0.37</v>
      </c>
      <c r="F147" s="165">
        <v>294</v>
      </c>
      <c r="G147" s="165">
        <v>14</v>
      </c>
      <c r="H147" s="168" t="s">
        <v>1653</v>
      </c>
      <c r="I147" s="168" t="s">
        <v>1654</v>
      </c>
      <c r="J147" s="166">
        <v>4.1999998092651367</v>
      </c>
      <c r="K147" s="167">
        <v>0.35</v>
      </c>
      <c r="L147" s="165">
        <v>291</v>
      </c>
      <c r="M147" s="165">
        <v>17</v>
      </c>
      <c r="N147" s="168" t="s">
        <v>2864</v>
      </c>
      <c r="O147" s="168" t="s">
        <v>2865</v>
      </c>
      <c r="P147" s="166">
        <v>8.3000001907348633</v>
      </c>
      <c r="Q147" s="167">
        <v>0.38</v>
      </c>
      <c r="R147" s="165">
        <v>291</v>
      </c>
      <c r="S147" s="165">
        <v>17</v>
      </c>
      <c r="T147" s="168" t="s">
        <v>2864</v>
      </c>
      <c r="U147" s="168" t="s">
        <v>2865</v>
      </c>
      <c r="V147" s="166">
        <v>7.4000000953674316</v>
      </c>
      <c r="W147" s="167">
        <v>0.37</v>
      </c>
      <c r="X147" s="165">
        <v>284</v>
      </c>
      <c r="Y147" s="165">
        <v>24</v>
      </c>
      <c r="Z147" s="168" t="s">
        <v>4169</v>
      </c>
      <c r="AA147" s="168" t="s">
        <v>4170</v>
      </c>
      <c r="AB147" s="166">
        <v>7</v>
      </c>
      <c r="AC147" s="167">
        <v>0.37</v>
      </c>
      <c r="AD147" s="165">
        <v>302</v>
      </c>
      <c r="AE147" s="165">
        <v>6</v>
      </c>
      <c r="AF147" s="168" t="s">
        <v>3788</v>
      </c>
      <c r="AG147" s="168" t="s">
        <v>3789</v>
      </c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</row>
    <row r="148" spans="1:185" x14ac:dyDescent="0.2">
      <c r="A148" s="154" t="str">
        <f t="shared" si="3"/>
        <v>7055</v>
      </c>
      <c r="B148" s="153" t="s">
        <v>3448</v>
      </c>
      <c r="C148" s="160">
        <v>77</v>
      </c>
      <c r="D148" s="161">
        <v>36.400001525878906</v>
      </c>
      <c r="E148" s="162">
        <v>0.5</v>
      </c>
      <c r="F148" s="160">
        <v>71</v>
      </c>
      <c r="G148" s="160">
        <v>6</v>
      </c>
      <c r="H148" s="163" t="s">
        <v>4169</v>
      </c>
      <c r="I148" s="163" t="s">
        <v>4170</v>
      </c>
      <c r="J148" s="161">
        <v>6.3000001907348633</v>
      </c>
      <c r="K148" s="162">
        <v>0.53</v>
      </c>
      <c r="L148" s="160">
        <v>64</v>
      </c>
      <c r="M148" s="160">
        <v>13</v>
      </c>
      <c r="N148" s="163" t="s">
        <v>5126</v>
      </c>
      <c r="O148" s="163" t="s">
        <v>2143</v>
      </c>
      <c r="P148" s="161">
        <v>10.600000381469727</v>
      </c>
      <c r="Q148" s="162">
        <v>0.48</v>
      </c>
      <c r="R148" s="160">
        <v>66</v>
      </c>
      <c r="S148" s="160">
        <v>11</v>
      </c>
      <c r="T148" s="163" t="s">
        <v>1530</v>
      </c>
      <c r="U148" s="163" t="s">
        <v>1531</v>
      </c>
      <c r="V148" s="161">
        <v>10.100000381469727</v>
      </c>
      <c r="W148" s="162">
        <v>0.5</v>
      </c>
      <c r="X148" s="160">
        <v>62</v>
      </c>
      <c r="Y148" s="160">
        <v>15</v>
      </c>
      <c r="Z148" s="163" t="s">
        <v>4171</v>
      </c>
      <c r="AA148" s="163" t="s">
        <v>4172</v>
      </c>
      <c r="AB148" s="161">
        <v>9.3999996185302734</v>
      </c>
      <c r="AC148" s="162">
        <v>0.49</v>
      </c>
      <c r="AD148" s="160">
        <v>68</v>
      </c>
      <c r="AE148" s="160">
        <v>9</v>
      </c>
      <c r="AF148" s="163" t="s">
        <v>4126</v>
      </c>
      <c r="AG148" s="163" t="s">
        <v>4127</v>
      </c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</row>
    <row r="149" spans="1:185" x14ac:dyDescent="0.2">
      <c r="A149" s="154" t="str">
        <f t="shared" si="3"/>
        <v>7059</v>
      </c>
      <c r="B149" s="164" t="s">
        <v>3453</v>
      </c>
      <c r="C149" s="165">
        <v>131</v>
      </c>
      <c r="D149" s="166">
        <v>39.599998474121094</v>
      </c>
      <c r="E149" s="167">
        <v>0.54</v>
      </c>
      <c r="F149" s="165">
        <v>111</v>
      </c>
      <c r="G149" s="165">
        <v>20</v>
      </c>
      <c r="H149" s="168" t="s">
        <v>5127</v>
      </c>
      <c r="I149" s="168" t="s">
        <v>5128</v>
      </c>
      <c r="J149" s="166">
        <v>6.5999999046325684</v>
      </c>
      <c r="K149" s="167">
        <v>0.55000000000000004</v>
      </c>
      <c r="L149" s="165">
        <v>105</v>
      </c>
      <c r="M149" s="165">
        <v>26</v>
      </c>
      <c r="N149" s="168" t="s">
        <v>5129</v>
      </c>
      <c r="O149" s="168" t="s">
        <v>5130</v>
      </c>
      <c r="P149" s="166">
        <v>12.300000190734863</v>
      </c>
      <c r="Q149" s="167">
        <v>0.56000000000000005</v>
      </c>
      <c r="R149" s="165">
        <v>103</v>
      </c>
      <c r="S149" s="165">
        <v>28</v>
      </c>
      <c r="T149" s="168" t="s">
        <v>5131</v>
      </c>
      <c r="U149" s="168" t="s">
        <v>5132</v>
      </c>
      <c r="V149" s="166">
        <v>10.899999618530273</v>
      </c>
      <c r="W149" s="167">
        <v>0.55000000000000004</v>
      </c>
      <c r="X149" s="165">
        <v>101</v>
      </c>
      <c r="Y149" s="165">
        <v>30</v>
      </c>
      <c r="Z149" s="168" t="s">
        <v>5133</v>
      </c>
      <c r="AA149" s="168" t="s">
        <v>5134</v>
      </c>
      <c r="AB149" s="166">
        <v>9.8999996185302734</v>
      </c>
      <c r="AC149" s="167">
        <v>0.52</v>
      </c>
      <c r="AD149" s="165">
        <v>111</v>
      </c>
      <c r="AE149" s="165">
        <v>20</v>
      </c>
      <c r="AF149" s="168" t="s">
        <v>5127</v>
      </c>
      <c r="AG149" s="168" t="s">
        <v>5128</v>
      </c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</row>
    <row r="150" spans="1:185" x14ac:dyDescent="0.2">
      <c r="A150" s="154" t="str">
        <f t="shared" si="3"/>
        <v>7161</v>
      </c>
      <c r="B150" s="153" t="s">
        <v>4539</v>
      </c>
      <c r="C150" s="160">
        <v>102</v>
      </c>
      <c r="D150" s="161">
        <v>44.400001525878906</v>
      </c>
      <c r="E150" s="162">
        <v>0.61</v>
      </c>
      <c r="F150" s="160">
        <v>71</v>
      </c>
      <c r="G150" s="160">
        <v>31</v>
      </c>
      <c r="H150" s="163" t="s">
        <v>5135</v>
      </c>
      <c r="I150" s="163" t="s">
        <v>5136</v>
      </c>
      <c r="J150" s="161">
        <v>7.1999998092651367</v>
      </c>
      <c r="K150" s="162">
        <v>0.6</v>
      </c>
      <c r="L150" s="160">
        <v>75</v>
      </c>
      <c r="M150" s="160">
        <v>27</v>
      </c>
      <c r="N150" s="163" t="s">
        <v>5137</v>
      </c>
      <c r="O150" s="163" t="s">
        <v>5138</v>
      </c>
      <c r="P150" s="161">
        <v>13.300000190734863</v>
      </c>
      <c r="Q150" s="162">
        <v>0.6</v>
      </c>
      <c r="R150" s="160">
        <v>73</v>
      </c>
      <c r="S150" s="160">
        <v>29</v>
      </c>
      <c r="T150" s="163" t="s">
        <v>5139</v>
      </c>
      <c r="U150" s="163" t="s">
        <v>5140</v>
      </c>
      <c r="V150" s="161">
        <v>12.800000190734863</v>
      </c>
      <c r="W150" s="162">
        <v>0.64</v>
      </c>
      <c r="X150" s="160">
        <v>59</v>
      </c>
      <c r="Y150" s="160">
        <v>43</v>
      </c>
      <c r="Z150" s="163" t="s">
        <v>5141</v>
      </c>
      <c r="AA150" s="163" t="s">
        <v>5142</v>
      </c>
      <c r="AB150" s="161">
        <v>11.100000381469727</v>
      </c>
      <c r="AC150" s="162">
        <v>0.57999999999999996</v>
      </c>
      <c r="AD150" s="160">
        <v>73</v>
      </c>
      <c r="AE150" s="160">
        <v>29</v>
      </c>
      <c r="AF150" s="163" t="s">
        <v>5139</v>
      </c>
      <c r="AG150" s="163" t="s">
        <v>5140</v>
      </c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</row>
    <row r="151" spans="1:185" x14ac:dyDescent="0.2">
      <c r="A151" s="154" t="str">
        <f t="shared" si="3"/>
        <v>7262</v>
      </c>
      <c r="B151" s="164" t="s">
        <v>5143</v>
      </c>
      <c r="C151" s="165">
        <v>19</v>
      </c>
      <c r="D151" s="166">
        <v>28.700000762939453</v>
      </c>
      <c r="E151" s="167">
        <v>0.39</v>
      </c>
      <c r="F151" s="165">
        <v>19</v>
      </c>
      <c r="H151" s="168" t="s">
        <v>1529</v>
      </c>
      <c r="J151" s="166">
        <v>5.3000001907348633</v>
      </c>
      <c r="K151" s="167">
        <v>0.44</v>
      </c>
      <c r="L151" s="165">
        <v>16</v>
      </c>
      <c r="M151" s="165">
        <v>3</v>
      </c>
      <c r="N151" s="168" t="s">
        <v>2521</v>
      </c>
      <c r="O151" s="168" t="s">
        <v>2522</v>
      </c>
      <c r="P151" s="166">
        <v>8.6999998092651367</v>
      </c>
      <c r="Q151" s="167">
        <v>0.39</v>
      </c>
      <c r="R151" s="165">
        <v>17</v>
      </c>
      <c r="S151" s="165">
        <v>2</v>
      </c>
      <c r="T151" s="168" t="s">
        <v>1791</v>
      </c>
      <c r="U151" s="168" t="s">
        <v>1792</v>
      </c>
      <c r="V151" s="166">
        <v>8.6000003814697266</v>
      </c>
      <c r="W151" s="167">
        <v>0.43</v>
      </c>
      <c r="X151" s="165">
        <v>17</v>
      </c>
      <c r="Y151" s="165">
        <v>2</v>
      </c>
      <c r="Z151" s="168" t="s">
        <v>1791</v>
      </c>
      <c r="AA151" s="168" t="s">
        <v>1792</v>
      </c>
      <c r="AB151" s="166">
        <v>6.0999999046325684</v>
      </c>
      <c r="AC151" s="167">
        <v>0.32</v>
      </c>
      <c r="AD151" s="165">
        <v>19</v>
      </c>
      <c r="AF151" s="168" t="s">
        <v>1529</v>
      </c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</row>
    <row r="152" spans="1:185" x14ac:dyDescent="0.2">
      <c r="A152" s="154" t="str">
        <f t="shared" si="3"/>
        <v>7291</v>
      </c>
      <c r="B152" s="153" t="s">
        <v>5144</v>
      </c>
      <c r="C152" s="160">
        <v>88</v>
      </c>
      <c r="D152" s="161">
        <v>36</v>
      </c>
      <c r="E152" s="162">
        <v>0.49</v>
      </c>
      <c r="F152" s="160">
        <v>79</v>
      </c>
      <c r="G152" s="160">
        <v>9</v>
      </c>
      <c r="H152" s="163" t="s">
        <v>2873</v>
      </c>
      <c r="I152" s="163" t="s">
        <v>2874</v>
      </c>
      <c r="J152" s="161">
        <v>5.8000001907348633</v>
      </c>
      <c r="K152" s="162">
        <v>0.48</v>
      </c>
      <c r="L152" s="160">
        <v>76</v>
      </c>
      <c r="M152" s="160">
        <v>12</v>
      </c>
      <c r="N152" s="163" t="s">
        <v>1651</v>
      </c>
      <c r="O152" s="163" t="s">
        <v>1652</v>
      </c>
      <c r="P152" s="161">
        <v>12.199999809265137</v>
      </c>
      <c r="Q152" s="162">
        <v>0.55000000000000004</v>
      </c>
      <c r="R152" s="160">
        <v>74</v>
      </c>
      <c r="S152" s="160">
        <v>14</v>
      </c>
      <c r="T152" s="163" t="s">
        <v>3587</v>
      </c>
      <c r="U152" s="163" t="s">
        <v>3588</v>
      </c>
      <c r="V152" s="161">
        <v>9.3000001907348633</v>
      </c>
      <c r="W152" s="162">
        <v>0.46</v>
      </c>
      <c r="X152" s="160">
        <v>76</v>
      </c>
      <c r="Y152" s="160">
        <v>12</v>
      </c>
      <c r="Z152" s="163" t="s">
        <v>1651</v>
      </c>
      <c r="AA152" s="163" t="s">
        <v>1652</v>
      </c>
      <c r="AB152" s="161">
        <v>8.8000001907348633</v>
      </c>
      <c r="AC152" s="162">
        <v>0.46</v>
      </c>
      <c r="AD152" s="160">
        <v>81</v>
      </c>
      <c r="AE152" s="160">
        <v>7</v>
      </c>
      <c r="AF152" s="163" t="s">
        <v>2875</v>
      </c>
      <c r="AG152" s="163" t="s">
        <v>2876</v>
      </c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</row>
    <row r="153" spans="1:185" x14ac:dyDescent="0.2">
      <c r="A153" s="154" t="str">
        <f t="shared" si="3"/>
        <v>7351</v>
      </c>
      <c r="B153" s="164" t="s">
        <v>5145</v>
      </c>
      <c r="C153" s="165">
        <v>95</v>
      </c>
      <c r="D153" s="166">
        <v>25.100000381469727</v>
      </c>
      <c r="E153" s="167">
        <v>0.34</v>
      </c>
      <c r="F153" s="165">
        <v>94</v>
      </c>
      <c r="G153" s="165">
        <v>1</v>
      </c>
      <c r="H153" s="168" t="s">
        <v>4395</v>
      </c>
      <c r="I153" s="168" t="s">
        <v>4396</v>
      </c>
      <c r="J153" s="166">
        <v>4.0999999046325684</v>
      </c>
      <c r="K153" s="167">
        <v>0.34</v>
      </c>
      <c r="L153" s="165">
        <v>93</v>
      </c>
      <c r="M153" s="165">
        <v>2</v>
      </c>
      <c r="N153" s="168" t="s">
        <v>3900</v>
      </c>
      <c r="O153" s="168" t="s">
        <v>3901</v>
      </c>
      <c r="P153" s="166">
        <v>7.5999999046325684</v>
      </c>
      <c r="Q153" s="167">
        <v>0.35</v>
      </c>
      <c r="R153" s="165">
        <v>94</v>
      </c>
      <c r="S153" s="165">
        <v>1</v>
      </c>
      <c r="T153" s="168" t="s">
        <v>4395</v>
      </c>
      <c r="U153" s="168" t="s">
        <v>4396</v>
      </c>
      <c r="V153" s="166">
        <v>6.4000000953674316</v>
      </c>
      <c r="W153" s="167">
        <v>0.32</v>
      </c>
      <c r="X153" s="165">
        <v>92</v>
      </c>
      <c r="Y153" s="165">
        <v>3</v>
      </c>
      <c r="Z153" s="168" t="s">
        <v>2195</v>
      </c>
      <c r="AA153" s="168" t="s">
        <v>2196</v>
      </c>
      <c r="AB153" s="166">
        <v>7</v>
      </c>
      <c r="AC153" s="167">
        <v>0.37</v>
      </c>
      <c r="AD153" s="165">
        <v>95</v>
      </c>
      <c r="AF153" s="168" t="s">
        <v>1529</v>
      </c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</row>
    <row r="154" spans="1:185" x14ac:dyDescent="0.2">
      <c r="A154" s="154" t="str">
        <f t="shared" si="3"/>
        <v>7361</v>
      </c>
      <c r="B154" s="153" t="s">
        <v>3462</v>
      </c>
      <c r="C154" s="160">
        <v>1</v>
      </c>
      <c r="D154" s="161">
        <v>36</v>
      </c>
      <c r="E154" s="162">
        <v>0.49</v>
      </c>
      <c r="F154" s="160">
        <v>1</v>
      </c>
      <c r="H154" s="163" t="s">
        <v>1529</v>
      </c>
      <c r="J154" s="161">
        <v>7</v>
      </c>
      <c r="K154" s="162">
        <v>0.57999999999999996</v>
      </c>
      <c r="L154" s="160">
        <v>1</v>
      </c>
      <c r="N154" s="163" t="s">
        <v>1529</v>
      </c>
      <c r="P154" s="161">
        <v>10</v>
      </c>
      <c r="Q154" s="162">
        <v>0.45</v>
      </c>
      <c r="R154" s="160">
        <v>1</v>
      </c>
      <c r="T154" s="163" t="s">
        <v>1529</v>
      </c>
      <c r="V154" s="161">
        <v>6</v>
      </c>
      <c r="W154" s="162">
        <v>0.3</v>
      </c>
      <c r="X154" s="160">
        <v>1</v>
      </c>
      <c r="Z154" s="163" t="s">
        <v>1529</v>
      </c>
      <c r="AB154" s="161">
        <v>13</v>
      </c>
      <c r="AC154" s="162">
        <v>0.68</v>
      </c>
      <c r="AD154" s="160">
        <v>1</v>
      </c>
      <c r="AF154" s="163" t="s">
        <v>1529</v>
      </c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</row>
    <row r="155" spans="1:185" x14ac:dyDescent="0.2">
      <c r="A155" s="154" t="str">
        <f t="shared" si="3"/>
        <v>7631</v>
      </c>
      <c r="B155" s="164" t="s">
        <v>3466</v>
      </c>
      <c r="C155" s="165">
        <v>20</v>
      </c>
      <c r="D155" s="166">
        <v>17.600000381469727</v>
      </c>
      <c r="E155" s="167">
        <v>0.24</v>
      </c>
      <c r="F155" s="165">
        <v>20</v>
      </c>
      <c r="H155" s="168" t="s">
        <v>1529</v>
      </c>
      <c r="J155" s="166">
        <v>2.2999999523162842</v>
      </c>
      <c r="K155" s="167">
        <v>0.19</v>
      </c>
      <c r="L155" s="165">
        <v>20</v>
      </c>
      <c r="N155" s="168" t="s">
        <v>1529</v>
      </c>
      <c r="P155" s="166">
        <v>5.5999999046325684</v>
      </c>
      <c r="Q155" s="167">
        <v>0.25</v>
      </c>
      <c r="R155" s="165">
        <v>20</v>
      </c>
      <c r="T155" s="168" t="s">
        <v>1529</v>
      </c>
      <c r="V155" s="166">
        <v>4.6999998092651367</v>
      </c>
      <c r="W155" s="167">
        <v>0.23</v>
      </c>
      <c r="X155" s="165">
        <v>20</v>
      </c>
      <c r="Z155" s="168" t="s">
        <v>1529</v>
      </c>
      <c r="AB155" s="166">
        <v>5</v>
      </c>
      <c r="AC155" s="167">
        <v>0.26</v>
      </c>
      <c r="AD155" s="165">
        <v>20</v>
      </c>
      <c r="AF155" s="168" t="s">
        <v>1529</v>
      </c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</row>
    <row r="156" spans="1:185" x14ac:dyDescent="0.2">
      <c r="A156" s="154" t="str">
        <f t="shared" si="3"/>
        <v>8014</v>
      </c>
      <c r="B156" s="153" t="s">
        <v>4547</v>
      </c>
      <c r="C156" s="160">
        <v>13</v>
      </c>
      <c r="D156" s="161">
        <v>17</v>
      </c>
      <c r="E156" s="162">
        <v>0.23</v>
      </c>
      <c r="F156" s="160">
        <v>13</v>
      </c>
      <c r="H156" s="163" t="s">
        <v>1529</v>
      </c>
      <c r="J156" s="161">
        <v>3.2999999523162842</v>
      </c>
      <c r="K156" s="162">
        <v>0.28000000000000003</v>
      </c>
      <c r="L156" s="160">
        <v>13</v>
      </c>
      <c r="N156" s="163" t="s">
        <v>1529</v>
      </c>
      <c r="P156" s="161">
        <v>4.9000000953674316</v>
      </c>
      <c r="Q156" s="162">
        <v>0.22</v>
      </c>
      <c r="R156" s="160">
        <v>13</v>
      </c>
      <c r="T156" s="163" t="s">
        <v>1529</v>
      </c>
      <c r="V156" s="161">
        <v>3.4000000953674316</v>
      </c>
      <c r="W156" s="162">
        <v>0.17</v>
      </c>
      <c r="X156" s="160">
        <v>13</v>
      </c>
      <c r="Z156" s="163" t="s">
        <v>1529</v>
      </c>
      <c r="AB156" s="161">
        <v>5.4000000953674316</v>
      </c>
      <c r="AC156" s="162">
        <v>0.28000000000000003</v>
      </c>
      <c r="AD156" s="160">
        <v>13</v>
      </c>
      <c r="AF156" s="163" t="s">
        <v>1529</v>
      </c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</row>
    <row r="157" spans="1:185" s="151" customFormat="1" x14ac:dyDescent="0.2">
      <c r="A157" s="154" t="str">
        <f t="shared" si="3"/>
        <v>8017</v>
      </c>
      <c r="B157" s="164" t="s">
        <v>4213</v>
      </c>
      <c r="C157" s="165">
        <v>66</v>
      </c>
      <c r="D157" s="166">
        <v>20.399999618530273</v>
      </c>
      <c r="E157" s="167">
        <v>0.28000000000000003</v>
      </c>
      <c r="F157" s="165">
        <v>65</v>
      </c>
      <c r="G157" s="165">
        <v>1</v>
      </c>
      <c r="H157" s="168" t="s">
        <v>4407</v>
      </c>
      <c r="I157" s="168" t="s">
        <v>4408</v>
      </c>
      <c r="J157" s="166">
        <v>3.5</v>
      </c>
      <c r="K157" s="167">
        <v>0.28999999999999998</v>
      </c>
      <c r="L157" s="165">
        <v>65</v>
      </c>
      <c r="M157" s="165">
        <v>1</v>
      </c>
      <c r="N157" s="168" t="s">
        <v>4407</v>
      </c>
      <c r="O157" s="168" t="s">
        <v>4408</v>
      </c>
      <c r="P157" s="166">
        <v>6.5</v>
      </c>
      <c r="Q157" s="167">
        <v>0.3</v>
      </c>
      <c r="R157" s="165">
        <v>65</v>
      </c>
      <c r="S157" s="165">
        <v>1</v>
      </c>
      <c r="T157" s="168" t="s">
        <v>4407</v>
      </c>
      <c r="U157" s="168" t="s">
        <v>4408</v>
      </c>
      <c r="V157" s="166">
        <v>5.1999998092651367</v>
      </c>
      <c r="W157" s="167">
        <v>0.26</v>
      </c>
      <c r="X157" s="165">
        <v>65</v>
      </c>
      <c r="Y157" s="165">
        <v>1</v>
      </c>
      <c r="Z157" s="168" t="s">
        <v>4407</v>
      </c>
      <c r="AA157" s="168" t="s">
        <v>4408</v>
      </c>
      <c r="AB157" s="166">
        <v>5.3000001907348633</v>
      </c>
      <c r="AC157" s="167">
        <v>0.28000000000000003</v>
      </c>
      <c r="AD157" s="165">
        <v>65</v>
      </c>
      <c r="AE157" s="165">
        <v>1</v>
      </c>
      <c r="AF157" s="168" t="s">
        <v>4407</v>
      </c>
      <c r="AG157" s="168" t="s">
        <v>4408</v>
      </c>
    </row>
    <row r="158" spans="1:185" x14ac:dyDescent="0.2">
      <c r="A158" s="154" t="str">
        <f t="shared" si="3"/>
        <v>8101</v>
      </c>
      <c r="B158" s="153" t="s">
        <v>3467</v>
      </c>
      <c r="C158" s="160">
        <v>28</v>
      </c>
      <c r="D158" s="161">
        <v>18.299999237060547</v>
      </c>
      <c r="E158" s="162">
        <v>0.25</v>
      </c>
      <c r="F158" s="160">
        <v>28</v>
      </c>
      <c r="H158" s="163" t="s">
        <v>1529</v>
      </c>
      <c r="J158" s="161">
        <v>2.9000000953674316</v>
      </c>
      <c r="K158" s="162">
        <v>0.24</v>
      </c>
      <c r="L158" s="160">
        <v>28</v>
      </c>
      <c r="N158" s="163" t="s">
        <v>1529</v>
      </c>
      <c r="P158" s="161">
        <v>5.4000000953674316</v>
      </c>
      <c r="Q158" s="162">
        <v>0.25</v>
      </c>
      <c r="R158" s="160">
        <v>28</v>
      </c>
      <c r="T158" s="163" t="s">
        <v>1529</v>
      </c>
      <c r="V158" s="161">
        <v>5.0999999046325684</v>
      </c>
      <c r="W158" s="162">
        <v>0.25</v>
      </c>
      <c r="X158" s="160">
        <v>28</v>
      </c>
      <c r="Z158" s="163" t="s">
        <v>1529</v>
      </c>
      <c r="AB158" s="161">
        <v>4.9000000953674316</v>
      </c>
      <c r="AC158" s="162">
        <v>0.26</v>
      </c>
      <c r="AD158" s="160">
        <v>28</v>
      </c>
      <c r="AF158" s="163" t="s">
        <v>1529</v>
      </c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</row>
    <row r="159" spans="1:185" x14ac:dyDescent="0.2">
      <c r="A159" s="154" t="str">
        <f t="shared" si="3"/>
        <v>8121</v>
      </c>
      <c r="B159" s="164" t="s">
        <v>3468</v>
      </c>
      <c r="C159" s="165">
        <v>5</v>
      </c>
      <c r="D159" s="166">
        <v>20.200000762939453</v>
      </c>
      <c r="E159" s="167">
        <v>0.28000000000000003</v>
      </c>
      <c r="F159" s="165">
        <v>5</v>
      </c>
      <c r="H159" s="168" t="s">
        <v>1529</v>
      </c>
      <c r="J159" s="166">
        <v>3.7999999523162842</v>
      </c>
      <c r="K159" s="167">
        <v>0.32</v>
      </c>
      <c r="L159" s="165">
        <v>5</v>
      </c>
      <c r="N159" s="168" t="s">
        <v>1529</v>
      </c>
      <c r="P159" s="166">
        <v>5.1999998092651367</v>
      </c>
      <c r="Q159" s="167">
        <v>0.24</v>
      </c>
      <c r="R159" s="165">
        <v>5</v>
      </c>
      <c r="T159" s="168" t="s">
        <v>1529</v>
      </c>
      <c r="V159" s="166">
        <v>6</v>
      </c>
      <c r="W159" s="167">
        <v>0.3</v>
      </c>
      <c r="X159" s="165">
        <v>5</v>
      </c>
      <c r="Z159" s="168" t="s">
        <v>1529</v>
      </c>
      <c r="AB159" s="166">
        <v>5.1999998092651367</v>
      </c>
      <c r="AC159" s="167">
        <v>0.27</v>
      </c>
      <c r="AD159" s="165">
        <v>5</v>
      </c>
      <c r="AF159" s="168" t="s">
        <v>1529</v>
      </c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</row>
    <row r="160" spans="1:185" x14ac:dyDescent="0.2">
      <c r="A160" s="154" t="str">
        <f t="shared" si="3"/>
        <v>8141</v>
      </c>
      <c r="B160" s="153" t="s">
        <v>3470</v>
      </c>
      <c r="C160" s="160">
        <v>3</v>
      </c>
      <c r="D160" s="161">
        <v>21</v>
      </c>
      <c r="E160" s="162">
        <v>0.28999999999999998</v>
      </c>
      <c r="F160" s="160">
        <v>3</v>
      </c>
      <c r="H160" s="163" t="s">
        <v>1529</v>
      </c>
      <c r="J160" s="161">
        <v>4.6999998092651367</v>
      </c>
      <c r="K160" s="162">
        <v>0.39</v>
      </c>
      <c r="L160" s="160">
        <v>3</v>
      </c>
      <c r="N160" s="163" t="s">
        <v>1529</v>
      </c>
      <c r="P160" s="161">
        <v>6.3000001907348633</v>
      </c>
      <c r="Q160" s="162">
        <v>0.28999999999999998</v>
      </c>
      <c r="R160" s="160">
        <v>3</v>
      </c>
      <c r="T160" s="163" t="s">
        <v>1529</v>
      </c>
      <c r="V160" s="161">
        <v>6.6999998092651367</v>
      </c>
      <c r="W160" s="162">
        <v>0.33</v>
      </c>
      <c r="X160" s="160">
        <v>3</v>
      </c>
      <c r="Z160" s="163" t="s">
        <v>1529</v>
      </c>
      <c r="AB160" s="161">
        <v>3.2999999523162842</v>
      </c>
      <c r="AC160" s="162">
        <v>0.18</v>
      </c>
      <c r="AD160" s="160">
        <v>3</v>
      </c>
      <c r="AF160" s="163" t="s">
        <v>1529</v>
      </c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</row>
    <row r="161" spans="1:184" x14ac:dyDescent="0.2">
      <c r="A161" s="154" t="str">
        <f t="shared" si="3"/>
        <v>8151</v>
      </c>
      <c r="B161" s="164" t="s">
        <v>4214</v>
      </c>
      <c r="C161" s="165">
        <v>8</v>
      </c>
      <c r="D161" s="166">
        <v>21.399999618530273</v>
      </c>
      <c r="E161" s="167">
        <v>0.28999999999999998</v>
      </c>
      <c r="F161" s="165">
        <v>8</v>
      </c>
      <c r="H161" s="168" t="s">
        <v>1529</v>
      </c>
      <c r="J161" s="166">
        <v>3</v>
      </c>
      <c r="K161" s="167">
        <v>0.25</v>
      </c>
      <c r="L161" s="165">
        <v>8</v>
      </c>
      <c r="N161" s="168" t="s">
        <v>1529</v>
      </c>
      <c r="P161" s="166">
        <v>7.9000000953674316</v>
      </c>
      <c r="Q161" s="167">
        <v>0.36</v>
      </c>
      <c r="R161" s="165">
        <v>8</v>
      </c>
      <c r="T161" s="168" t="s">
        <v>1529</v>
      </c>
      <c r="V161" s="166">
        <v>4.9000000953674316</v>
      </c>
      <c r="W161" s="167">
        <v>0.24</v>
      </c>
      <c r="X161" s="165">
        <v>8</v>
      </c>
      <c r="Z161" s="168" t="s">
        <v>1529</v>
      </c>
      <c r="AB161" s="166">
        <v>5.5999999046325684</v>
      </c>
      <c r="AC161" s="167">
        <v>0.3</v>
      </c>
      <c r="AD161" s="165">
        <v>8</v>
      </c>
      <c r="AF161" s="168" t="s">
        <v>1529</v>
      </c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</row>
    <row r="162" spans="1:184" x14ac:dyDescent="0.2">
      <c r="A162" s="154" t="str">
        <f t="shared" si="3"/>
        <v>8181</v>
      </c>
      <c r="B162" s="153" t="s">
        <v>4215</v>
      </c>
      <c r="C162" s="160">
        <v>10</v>
      </c>
      <c r="D162" s="161">
        <v>21.100000381469727</v>
      </c>
      <c r="E162" s="162">
        <v>0.28999999999999998</v>
      </c>
      <c r="F162" s="160">
        <v>10</v>
      </c>
      <c r="H162" s="163" t="s">
        <v>1529</v>
      </c>
      <c r="J162" s="161">
        <v>3.2999999523162842</v>
      </c>
      <c r="K162" s="162">
        <v>0.27</v>
      </c>
      <c r="L162" s="160">
        <v>10</v>
      </c>
      <c r="N162" s="163" t="s">
        <v>1529</v>
      </c>
      <c r="P162" s="161">
        <v>6.9000000953674316</v>
      </c>
      <c r="Q162" s="162">
        <v>0.31</v>
      </c>
      <c r="R162" s="160">
        <v>10</v>
      </c>
      <c r="T162" s="163" t="s">
        <v>1529</v>
      </c>
      <c r="V162" s="161">
        <v>4.9000000953674316</v>
      </c>
      <c r="W162" s="162">
        <v>0.25</v>
      </c>
      <c r="X162" s="160">
        <v>10</v>
      </c>
      <c r="Z162" s="163" t="s">
        <v>1529</v>
      </c>
      <c r="AB162" s="161">
        <v>6</v>
      </c>
      <c r="AC162" s="162">
        <v>0.32</v>
      </c>
      <c r="AD162" s="160">
        <v>10</v>
      </c>
      <c r="AF162" s="163" t="s">
        <v>1529</v>
      </c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</row>
    <row r="163" spans="1:184" x14ac:dyDescent="0.2">
      <c r="A163" s="154" t="str">
        <f t="shared" si="3"/>
        <v>9732</v>
      </c>
      <c r="B163" s="164" t="s">
        <v>4216</v>
      </c>
      <c r="C163" s="165">
        <v>10</v>
      </c>
      <c r="D163" s="166">
        <v>26.100000381469727</v>
      </c>
      <c r="E163" s="167">
        <v>0.36</v>
      </c>
      <c r="F163" s="165">
        <v>10</v>
      </c>
      <c r="H163" s="168" t="s">
        <v>1529</v>
      </c>
      <c r="J163" s="166">
        <v>4.0999999046325684</v>
      </c>
      <c r="K163" s="167">
        <v>0.34</v>
      </c>
      <c r="L163" s="165">
        <v>10</v>
      </c>
      <c r="N163" s="168" t="s">
        <v>1529</v>
      </c>
      <c r="P163" s="166">
        <v>8.5</v>
      </c>
      <c r="Q163" s="167">
        <v>0.39</v>
      </c>
      <c r="R163" s="165">
        <v>9</v>
      </c>
      <c r="S163" s="165">
        <v>1</v>
      </c>
      <c r="T163" s="168" t="s">
        <v>1739</v>
      </c>
      <c r="U163" s="168" t="s">
        <v>1740</v>
      </c>
      <c r="V163" s="166">
        <v>6.3000001907348633</v>
      </c>
      <c r="W163" s="167">
        <v>0.31</v>
      </c>
      <c r="X163" s="165">
        <v>9</v>
      </c>
      <c r="Y163" s="165">
        <v>1</v>
      </c>
      <c r="Z163" s="168" t="s">
        <v>1739</v>
      </c>
      <c r="AA163" s="168" t="s">
        <v>1740</v>
      </c>
      <c r="AB163" s="166">
        <v>7.1999998092651367</v>
      </c>
      <c r="AC163" s="167">
        <v>0.38</v>
      </c>
      <c r="AD163" s="165">
        <v>10</v>
      </c>
      <c r="AF163" s="168" t="s">
        <v>1529</v>
      </c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</row>
    <row r="164" spans="1:184" x14ac:dyDescent="0.2">
      <c r="A164" s="154" t="str">
        <f t="shared" si="3"/>
        <v>9999</v>
      </c>
      <c r="B164" s="153" t="s">
        <v>4217</v>
      </c>
      <c r="C164" s="160">
        <v>23409</v>
      </c>
      <c r="D164" s="161">
        <v>28.5</v>
      </c>
      <c r="E164" s="162">
        <v>0.39</v>
      </c>
      <c r="F164" s="160">
        <v>22387</v>
      </c>
      <c r="G164" s="160">
        <v>1022</v>
      </c>
      <c r="H164" s="163" t="s">
        <v>5062</v>
      </c>
      <c r="I164" s="163" t="s">
        <v>5063</v>
      </c>
      <c r="J164" s="161">
        <v>4.5999999046325684</v>
      </c>
      <c r="K164" s="162">
        <v>0.38</v>
      </c>
      <c r="L164" s="160">
        <v>21774</v>
      </c>
      <c r="M164" s="160">
        <v>1635</v>
      </c>
      <c r="N164" s="163" t="s">
        <v>1946</v>
      </c>
      <c r="O164" s="163" t="s">
        <v>1947</v>
      </c>
      <c r="P164" s="161">
        <v>8.8000001907348633</v>
      </c>
      <c r="Q164" s="162">
        <v>0.4</v>
      </c>
      <c r="R164" s="160">
        <v>21849</v>
      </c>
      <c r="S164" s="160">
        <v>1560</v>
      </c>
      <c r="T164" s="163" t="s">
        <v>5146</v>
      </c>
      <c r="U164" s="163" t="s">
        <v>5147</v>
      </c>
      <c r="V164" s="161">
        <v>7.8000001907348633</v>
      </c>
      <c r="W164" s="162">
        <v>0.39</v>
      </c>
      <c r="X164" s="160">
        <v>21477</v>
      </c>
      <c r="Y164" s="160">
        <v>1932</v>
      </c>
      <c r="Z164" s="163" t="s">
        <v>2213</v>
      </c>
      <c r="AA164" s="163" t="s">
        <v>2214</v>
      </c>
      <c r="AB164" s="161">
        <v>7.3000001907348633</v>
      </c>
      <c r="AC164" s="162">
        <v>0.39</v>
      </c>
      <c r="AD164" s="160">
        <v>22539</v>
      </c>
      <c r="AE164" s="160">
        <v>870</v>
      </c>
      <c r="AF164" s="163" t="s">
        <v>1555</v>
      </c>
      <c r="AG164" s="163" t="s">
        <v>1556</v>
      </c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</row>
    <row r="165" spans="1:184" x14ac:dyDescent="0.2">
      <c r="A165" s="154" t="str">
        <f t="shared" si="3"/>
        <v/>
      </c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</row>
    <row r="166" spans="1:184" x14ac:dyDescent="0.2">
      <c r="A166" s="154" t="str">
        <f t="shared" si="3"/>
        <v/>
      </c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</row>
    <row r="167" spans="1:184" x14ac:dyDescent="0.2">
      <c r="A167" s="154" t="str">
        <f t="shared" si="3"/>
        <v/>
      </c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</row>
    <row r="168" spans="1:184" x14ac:dyDescent="0.2">
      <c r="A168" s="154" t="str">
        <f t="shared" si="3"/>
        <v/>
      </c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</row>
    <row r="169" spans="1:184" x14ac:dyDescent="0.2">
      <c r="A169" s="154" t="str">
        <f t="shared" si="3"/>
        <v/>
      </c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</row>
    <row r="170" spans="1:184" x14ac:dyDescent="0.2">
      <c r="A170" s="154" t="str">
        <f t="shared" si="3"/>
        <v/>
      </c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</row>
    <row r="171" spans="1:184" x14ac:dyDescent="0.2">
      <c r="A171" s="154" t="str">
        <f t="shared" si="3"/>
        <v/>
      </c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</row>
    <row r="172" spans="1:184" x14ac:dyDescent="0.2">
      <c r="A172" s="154" t="str">
        <f t="shared" si="3"/>
        <v/>
      </c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</row>
    <row r="173" spans="1:184" x14ac:dyDescent="0.2">
      <c r="A173" s="154" t="str">
        <f t="shared" si="3"/>
        <v/>
      </c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</row>
    <row r="174" spans="1:184" x14ac:dyDescent="0.2">
      <c r="A174" s="154" t="str">
        <f t="shared" si="3"/>
        <v/>
      </c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</row>
    <row r="175" spans="1:184" x14ac:dyDescent="0.2">
      <c r="A175" s="154" t="str">
        <f t="shared" si="3"/>
        <v/>
      </c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</row>
    <row r="176" spans="1:184" x14ac:dyDescent="0.2">
      <c r="A176" s="154" t="str">
        <f t="shared" si="3"/>
        <v/>
      </c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</row>
    <row r="177" spans="1:184" x14ac:dyDescent="0.2">
      <c r="A177" s="154" t="str">
        <f t="shared" si="3"/>
        <v/>
      </c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</row>
    <row r="178" spans="1:184" x14ac:dyDescent="0.2">
      <c r="A178" s="154" t="str">
        <f t="shared" si="3"/>
        <v/>
      </c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</row>
    <row r="179" spans="1:184" x14ac:dyDescent="0.2">
      <c r="A179" s="154" t="str">
        <f t="shared" si="3"/>
        <v/>
      </c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</row>
    <row r="180" spans="1:184" x14ac:dyDescent="0.2">
      <c r="A180" s="154" t="str">
        <f t="shared" si="3"/>
        <v/>
      </c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</row>
    <row r="181" spans="1:184" x14ac:dyDescent="0.2">
      <c r="A181" s="154" t="str">
        <f t="shared" si="3"/>
        <v/>
      </c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1"/>
      <c r="BW181" s="151"/>
      <c r="BX181" s="151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  <c r="CJ181" s="151"/>
      <c r="CK181" s="151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1"/>
      <c r="CX181" s="151"/>
      <c r="CY181" s="151"/>
      <c r="CZ181" s="151"/>
      <c r="DA181" s="151"/>
      <c r="DB181" s="151"/>
      <c r="DC181" s="151"/>
      <c r="DD181" s="151"/>
      <c r="DE181" s="151"/>
      <c r="DF181" s="151"/>
      <c r="DG181" s="151"/>
      <c r="DH181" s="151"/>
      <c r="DI181" s="151"/>
      <c r="DJ181" s="151"/>
      <c r="DK181" s="151"/>
      <c r="DL181" s="151"/>
      <c r="DM181" s="151"/>
      <c r="DN181" s="151"/>
      <c r="DO181" s="151"/>
      <c r="DP181" s="151"/>
      <c r="DQ181" s="151"/>
      <c r="DR181" s="151"/>
      <c r="DS181" s="151"/>
      <c r="DT181" s="151"/>
      <c r="DU181" s="151"/>
      <c r="DV181" s="151"/>
      <c r="DW181" s="151"/>
      <c r="DX181" s="151"/>
      <c r="DY181" s="151"/>
      <c r="DZ181" s="151"/>
      <c r="EA181" s="151"/>
      <c r="EB181" s="151"/>
      <c r="EC181" s="151"/>
      <c r="ED181" s="151"/>
      <c r="EE181" s="151"/>
      <c r="EF181" s="151"/>
      <c r="EG181" s="151"/>
      <c r="EH181" s="151"/>
      <c r="EI181" s="151"/>
      <c r="EJ181" s="151"/>
      <c r="EK181" s="151"/>
      <c r="EL181" s="151"/>
      <c r="EM181" s="151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1"/>
      <c r="FC181" s="151"/>
      <c r="FD181" s="151"/>
      <c r="FE181" s="151"/>
      <c r="FF181" s="151"/>
      <c r="FG181" s="151"/>
      <c r="FH181" s="151"/>
      <c r="FI181" s="151"/>
      <c r="FJ181" s="151"/>
      <c r="FK181" s="151"/>
      <c r="FL181" s="151"/>
      <c r="FM181" s="151"/>
      <c r="FN181" s="151"/>
      <c r="FO181" s="151"/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</row>
    <row r="182" spans="1:184" x14ac:dyDescent="0.2">
      <c r="A182" s="154" t="str">
        <f t="shared" si="3"/>
        <v/>
      </c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1"/>
      <c r="BW182" s="151"/>
      <c r="BX182" s="151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  <c r="CJ182" s="151"/>
      <c r="CK182" s="151"/>
      <c r="CL182" s="15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</row>
    <row r="183" spans="1:184" x14ac:dyDescent="0.2">
      <c r="A183" s="154" t="str">
        <f t="shared" si="3"/>
        <v/>
      </c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  <c r="CJ183" s="151"/>
      <c r="CK183" s="151"/>
      <c r="CL183" s="151"/>
      <c r="CM183" s="151"/>
      <c r="CN183" s="151"/>
      <c r="CO183" s="151"/>
      <c r="CP183" s="151"/>
      <c r="CQ183" s="151"/>
      <c r="CR183" s="151"/>
      <c r="CS183" s="151"/>
      <c r="CT183" s="151"/>
      <c r="CU183" s="151"/>
      <c r="CV183" s="151"/>
      <c r="CW183" s="151"/>
      <c r="CX183" s="151"/>
      <c r="CY183" s="151"/>
      <c r="CZ183" s="151"/>
      <c r="DA183" s="151"/>
      <c r="DB183" s="151"/>
      <c r="DC183" s="151"/>
      <c r="DD183" s="151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  <c r="EN183" s="151"/>
      <c r="EO183" s="151"/>
      <c r="EP183" s="151"/>
      <c r="EQ183" s="151"/>
      <c r="ER183" s="151"/>
      <c r="ES183" s="151"/>
      <c r="ET183" s="151"/>
      <c r="EU183" s="151"/>
      <c r="EV183" s="151"/>
      <c r="EW183" s="151"/>
      <c r="EX183" s="151"/>
      <c r="EY183" s="151"/>
      <c r="EZ183" s="151"/>
      <c r="FA183" s="151"/>
      <c r="FB183" s="151"/>
      <c r="FC183" s="151"/>
      <c r="FD183" s="151"/>
      <c r="FE183" s="151"/>
      <c r="FF183" s="151"/>
      <c r="FG183" s="151"/>
      <c r="FH183" s="151"/>
      <c r="FI183" s="151"/>
      <c r="FJ183" s="151"/>
      <c r="FK183" s="151"/>
      <c r="FL183" s="151"/>
      <c r="FM183" s="151"/>
      <c r="FN183" s="151"/>
      <c r="FO183" s="151"/>
      <c r="FP183" s="151"/>
      <c r="FQ183" s="151"/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</row>
    <row r="184" spans="1:184" x14ac:dyDescent="0.2">
      <c r="A184" s="154" t="str">
        <f t="shared" si="3"/>
        <v/>
      </c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</row>
    <row r="185" spans="1:184" x14ac:dyDescent="0.2">
      <c r="A185" s="154" t="str">
        <f t="shared" si="3"/>
        <v/>
      </c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</row>
    <row r="186" spans="1:184" x14ac:dyDescent="0.2">
      <c r="A186" s="154" t="str">
        <f t="shared" si="3"/>
        <v/>
      </c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  <c r="CB186" s="151"/>
      <c r="CC186" s="151"/>
      <c r="CD186" s="151"/>
      <c r="CE186" s="151"/>
      <c r="CF186" s="151"/>
      <c r="CG186" s="151"/>
      <c r="CH186" s="151"/>
      <c r="CI186" s="151"/>
      <c r="CJ186" s="151"/>
      <c r="CK186" s="151"/>
      <c r="CL186" s="15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</row>
    <row r="187" spans="1:184" x14ac:dyDescent="0.2">
      <c r="A187" s="154" t="str">
        <f t="shared" si="3"/>
        <v/>
      </c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</row>
    <row r="188" spans="1:184" x14ac:dyDescent="0.2">
      <c r="A188" s="154" t="str">
        <f t="shared" si="3"/>
        <v/>
      </c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1"/>
      <c r="FF188" s="151"/>
      <c r="FG188" s="151"/>
      <c r="FH188" s="151"/>
      <c r="FI188" s="151"/>
      <c r="FJ188" s="151"/>
      <c r="FK188" s="151"/>
      <c r="FL188" s="151"/>
      <c r="FM188" s="151"/>
      <c r="FN188" s="151"/>
      <c r="FO188" s="151"/>
      <c r="FP188" s="151"/>
      <c r="FQ188" s="151"/>
      <c r="FR188" s="151"/>
      <c r="FS188" s="151"/>
      <c r="FT188" s="151"/>
      <c r="FU188" s="151"/>
      <c r="FV188" s="151"/>
      <c r="FW188" s="151"/>
      <c r="FX188" s="151"/>
      <c r="FY188" s="151"/>
      <c r="FZ188" s="151"/>
      <c r="GA188" s="151"/>
      <c r="GB188" s="151"/>
    </row>
    <row r="189" spans="1:184" x14ac:dyDescent="0.2">
      <c r="A189" s="154" t="str">
        <f t="shared" si="3"/>
        <v/>
      </c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</row>
    <row r="190" spans="1:184" x14ac:dyDescent="0.2">
      <c r="A190" s="154" t="str">
        <f t="shared" si="3"/>
        <v/>
      </c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</row>
    <row r="191" spans="1:184" x14ac:dyDescent="0.2">
      <c r="A191" s="154" t="str">
        <f t="shared" si="3"/>
        <v/>
      </c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151"/>
      <c r="CG191" s="151"/>
      <c r="CH191" s="151"/>
      <c r="CI191" s="151"/>
      <c r="CJ191" s="151"/>
      <c r="CK191" s="151"/>
      <c r="CL191" s="151"/>
      <c r="CM191" s="151"/>
      <c r="CN191" s="151"/>
      <c r="CO191" s="151"/>
      <c r="CP191" s="151"/>
      <c r="CQ191" s="151"/>
      <c r="CR191" s="151"/>
      <c r="CS191" s="151"/>
      <c r="CT191" s="151"/>
      <c r="CU191" s="151"/>
      <c r="CV191" s="151"/>
      <c r="CW191" s="151"/>
      <c r="CX191" s="151"/>
      <c r="CY191" s="151"/>
      <c r="CZ191" s="151"/>
      <c r="DA191" s="151"/>
      <c r="DB191" s="151"/>
      <c r="DC191" s="151"/>
      <c r="DD191" s="151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  <c r="EN191" s="151"/>
      <c r="EO191" s="151"/>
      <c r="EP191" s="151"/>
      <c r="EQ191" s="151"/>
      <c r="ER191" s="151"/>
      <c r="ES191" s="151"/>
      <c r="ET191" s="151"/>
      <c r="EU191" s="151"/>
      <c r="EV191" s="151"/>
      <c r="EW191" s="151"/>
      <c r="EX191" s="151"/>
      <c r="EY191" s="151"/>
      <c r="EZ191" s="151"/>
      <c r="FA191" s="151"/>
      <c r="FB191" s="151"/>
      <c r="FC191" s="151"/>
      <c r="FD191" s="151"/>
      <c r="FE191" s="151"/>
      <c r="FF191" s="151"/>
      <c r="FG191" s="151"/>
      <c r="FH191" s="151"/>
      <c r="FI191" s="151"/>
      <c r="FJ191" s="151"/>
      <c r="FK191" s="151"/>
      <c r="FL191" s="151"/>
      <c r="FM191" s="151"/>
      <c r="FN191" s="151"/>
      <c r="FO191" s="151"/>
      <c r="FP191" s="151"/>
      <c r="FQ191" s="151"/>
      <c r="FR191" s="151"/>
      <c r="FS191" s="151"/>
      <c r="FT191" s="151"/>
      <c r="FU191" s="151"/>
      <c r="FV191" s="151"/>
      <c r="FW191" s="151"/>
      <c r="FX191" s="151"/>
      <c r="FY191" s="151"/>
      <c r="FZ191" s="151"/>
      <c r="GA191" s="151"/>
      <c r="GB191" s="151"/>
    </row>
    <row r="192" spans="1:184" x14ac:dyDescent="0.2">
      <c r="A192" s="154" t="str">
        <f t="shared" si="3"/>
        <v/>
      </c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</row>
    <row r="193" spans="1:184" x14ac:dyDescent="0.2">
      <c r="A193" s="154" t="str">
        <f t="shared" si="3"/>
        <v/>
      </c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</row>
    <row r="194" spans="1:184" x14ac:dyDescent="0.2">
      <c r="A194" s="154" t="str">
        <f t="shared" si="3"/>
        <v/>
      </c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</row>
    <row r="195" spans="1:184" x14ac:dyDescent="0.2">
      <c r="A195" s="154" t="str">
        <f t="shared" si="3"/>
        <v/>
      </c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</row>
    <row r="196" spans="1:184" x14ac:dyDescent="0.2">
      <c r="A196" s="154" t="str">
        <f t="shared" si="3"/>
        <v/>
      </c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</row>
    <row r="197" spans="1:184" x14ac:dyDescent="0.2">
      <c r="A197" s="154" t="str">
        <f t="shared" si="3"/>
        <v/>
      </c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</row>
    <row r="198" spans="1:184" x14ac:dyDescent="0.2">
      <c r="A198" s="154" t="str">
        <f t="shared" si="3"/>
        <v/>
      </c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  <c r="CJ198" s="151"/>
      <c r="CK198" s="151"/>
      <c r="CL198" s="151"/>
      <c r="CM198" s="151"/>
      <c r="CN198" s="151"/>
      <c r="CO198" s="151"/>
      <c r="CP198" s="151"/>
      <c r="CQ198" s="151"/>
      <c r="CR198" s="151"/>
      <c r="CS198" s="151"/>
      <c r="CT198" s="151"/>
      <c r="CU198" s="151"/>
      <c r="CV198" s="151"/>
      <c r="CW198" s="151"/>
      <c r="CX198" s="151"/>
      <c r="CY198" s="151"/>
      <c r="CZ198" s="151"/>
      <c r="DA198" s="151"/>
      <c r="DB198" s="151"/>
      <c r="DC198" s="151"/>
      <c r="DD198" s="151"/>
      <c r="DE198" s="151"/>
      <c r="DF198" s="151"/>
      <c r="DG198" s="151"/>
      <c r="DH198" s="151"/>
      <c r="DI198" s="151"/>
      <c r="DJ198" s="151"/>
      <c r="DK198" s="151"/>
      <c r="DL198" s="151"/>
      <c r="DM198" s="151"/>
      <c r="DN198" s="151"/>
      <c r="DO198" s="151"/>
      <c r="DP198" s="151"/>
      <c r="DQ198" s="151"/>
      <c r="DR198" s="151"/>
      <c r="DS198" s="151"/>
      <c r="DT198" s="151"/>
      <c r="DU198" s="151"/>
      <c r="DV198" s="151"/>
      <c r="DW198" s="151"/>
      <c r="DX198" s="151"/>
      <c r="DY198" s="151"/>
      <c r="DZ198" s="151"/>
      <c r="EA198" s="151"/>
      <c r="EB198" s="151"/>
      <c r="EC198" s="151"/>
      <c r="ED198" s="151"/>
      <c r="EE198" s="151"/>
      <c r="EF198" s="151"/>
      <c r="EG198" s="151"/>
      <c r="EH198" s="151"/>
      <c r="EI198" s="151"/>
      <c r="EJ198" s="151"/>
      <c r="EK198" s="151"/>
      <c r="EL198" s="151"/>
      <c r="EM198" s="151"/>
      <c r="EN198" s="151"/>
      <c r="EO198" s="151"/>
      <c r="EP198" s="151"/>
      <c r="EQ198" s="151"/>
      <c r="ER198" s="151"/>
      <c r="ES198" s="151"/>
      <c r="ET198" s="151"/>
      <c r="EU198" s="151"/>
      <c r="EV198" s="151"/>
      <c r="EW198" s="151"/>
      <c r="EX198" s="151"/>
      <c r="EY198" s="151"/>
      <c r="EZ198" s="151"/>
      <c r="FA198" s="151"/>
      <c r="FB198" s="151"/>
      <c r="FC198" s="151"/>
      <c r="FD198" s="151"/>
      <c r="FE198" s="151"/>
      <c r="FF198" s="151"/>
      <c r="FG198" s="151"/>
      <c r="FH198" s="151"/>
      <c r="FI198" s="151"/>
      <c r="FJ198" s="151"/>
      <c r="FK198" s="151"/>
      <c r="FL198" s="151"/>
      <c r="FM198" s="151"/>
      <c r="FN198" s="151"/>
      <c r="FO198" s="151"/>
      <c r="FP198" s="151"/>
      <c r="FQ198" s="151"/>
      <c r="FR198" s="151"/>
      <c r="FS198" s="151"/>
      <c r="FT198" s="151"/>
      <c r="FU198" s="151"/>
      <c r="FV198" s="151"/>
      <c r="FW198" s="151"/>
      <c r="FX198" s="151"/>
      <c r="FY198" s="151"/>
      <c r="FZ198" s="151"/>
      <c r="GA198" s="151"/>
      <c r="GB198" s="151"/>
    </row>
    <row r="199" spans="1:184" x14ac:dyDescent="0.2">
      <c r="A199" s="154" t="str">
        <f t="shared" si="3"/>
        <v/>
      </c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</row>
    <row r="200" spans="1:184" x14ac:dyDescent="0.2">
      <c r="A200" s="154" t="str">
        <f t="shared" si="3"/>
        <v/>
      </c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</row>
    <row r="201" spans="1:184" x14ac:dyDescent="0.2">
      <c r="A201" s="154" t="str">
        <f t="shared" si="3"/>
        <v/>
      </c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</row>
    <row r="202" spans="1:184" x14ac:dyDescent="0.2">
      <c r="A202" s="154" t="str">
        <f t="shared" si="3"/>
        <v/>
      </c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  <c r="CJ202" s="151"/>
      <c r="CK202" s="151"/>
      <c r="CL202" s="151"/>
      <c r="CM202" s="151"/>
      <c r="CN202" s="151"/>
      <c r="CO202" s="151"/>
      <c r="CP202" s="151"/>
      <c r="CQ202" s="151"/>
      <c r="CR202" s="151"/>
      <c r="CS202" s="151"/>
      <c r="CT202" s="151"/>
      <c r="CU202" s="151"/>
      <c r="CV202" s="151"/>
      <c r="CW202" s="151"/>
      <c r="CX202" s="151"/>
      <c r="CY202" s="151"/>
      <c r="CZ202" s="151"/>
      <c r="DA202" s="151"/>
      <c r="DB202" s="151"/>
      <c r="DC202" s="151"/>
      <c r="DD202" s="151"/>
      <c r="DE202" s="151"/>
      <c r="DF202" s="151"/>
      <c r="DG202" s="151"/>
      <c r="DH202" s="151"/>
      <c r="DI202" s="151"/>
      <c r="DJ202" s="151"/>
      <c r="DK202" s="151"/>
      <c r="DL202" s="151"/>
      <c r="DM202" s="151"/>
      <c r="DN202" s="151"/>
      <c r="DO202" s="151"/>
      <c r="DP202" s="151"/>
      <c r="DQ202" s="151"/>
      <c r="DR202" s="151"/>
      <c r="DS202" s="151"/>
      <c r="DT202" s="151"/>
      <c r="DU202" s="151"/>
      <c r="DV202" s="151"/>
      <c r="DW202" s="151"/>
      <c r="DX202" s="151"/>
      <c r="DY202" s="151"/>
      <c r="DZ202" s="151"/>
      <c r="EA202" s="151"/>
      <c r="EB202" s="151"/>
      <c r="EC202" s="151"/>
      <c r="ED202" s="151"/>
      <c r="EE202" s="151"/>
      <c r="EF202" s="151"/>
      <c r="EG202" s="151"/>
      <c r="EH202" s="151"/>
      <c r="EI202" s="151"/>
      <c r="EJ202" s="151"/>
      <c r="EK202" s="151"/>
      <c r="EL202" s="151"/>
      <c r="EM202" s="151"/>
      <c r="EN202" s="151"/>
      <c r="EO202" s="151"/>
      <c r="EP202" s="151"/>
      <c r="EQ202" s="151"/>
      <c r="ER202" s="151"/>
      <c r="ES202" s="151"/>
      <c r="ET202" s="151"/>
      <c r="EU202" s="151"/>
      <c r="EV202" s="151"/>
      <c r="EW202" s="151"/>
      <c r="EX202" s="151"/>
      <c r="EY202" s="151"/>
      <c r="EZ202" s="151"/>
      <c r="FA202" s="151"/>
      <c r="FB202" s="151"/>
      <c r="FC202" s="151"/>
      <c r="FD202" s="151"/>
      <c r="FE202" s="151"/>
      <c r="FF202" s="151"/>
      <c r="FG202" s="151"/>
      <c r="FH202" s="151"/>
      <c r="FI202" s="151"/>
      <c r="FJ202" s="151"/>
      <c r="FK202" s="151"/>
      <c r="FL202" s="151"/>
      <c r="FM202" s="151"/>
      <c r="FN202" s="151"/>
      <c r="FO202" s="151"/>
      <c r="FP202" s="151"/>
      <c r="FQ202" s="151"/>
      <c r="FR202" s="151"/>
      <c r="FS202" s="151"/>
      <c r="FT202" s="151"/>
      <c r="FU202" s="151"/>
      <c r="FV202" s="151"/>
      <c r="FW202" s="151"/>
      <c r="FX202" s="151"/>
      <c r="FY202" s="151"/>
      <c r="FZ202" s="151"/>
      <c r="GA202" s="151"/>
      <c r="GB202" s="151"/>
    </row>
    <row r="203" spans="1:184" x14ac:dyDescent="0.2">
      <c r="A203" s="154" t="str">
        <f t="shared" si="3"/>
        <v/>
      </c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</row>
    <row r="204" spans="1:184" x14ac:dyDescent="0.2">
      <c r="A204" s="154" t="str">
        <f t="shared" si="3"/>
        <v/>
      </c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</row>
    <row r="205" spans="1:184" x14ac:dyDescent="0.2">
      <c r="A205" s="154" t="str">
        <f t="shared" si="3"/>
        <v/>
      </c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</row>
    <row r="206" spans="1:184" x14ac:dyDescent="0.2">
      <c r="A206" s="154" t="str">
        <f t="shared" si="3"/>
        <v/>
      </c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  <c r="CJ206" s="151"/>
      <c r="CK206" s="151"/>
      <c r="CL206" s="15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</row>
    <row r="207" spans="1:184" x14ac:dyDescent="0.2">
      <c r="A207" s="154" t="str">
        <f t="shared" ref="A207:A270" si="4">IFERROR(LEFT(B207,4),"")</f>
        <v/>
      </c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</row>
    <row r="208" spans="1:184" x14ac:dyDescent="0.2">
      <c r="A208" s="154" t="str">
        <f t="shared" si="4"/>
        <v/>
      </c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</row>
    <row r="209" spans="1:184" x14ac:dyDescent="0.2">
      <c r="A209" s="154" t="str">
        <f t="shared" si="4"/>
        <v/>
      </c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</row>
    <row r="210" spans="1:184" x14ac:dyDescent="0.2">
      <c r="A210" s="154" t="str">
        <f t="shared" si="4"/>
        <v/>
      </c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</row>
    <row r="211" spans="1:184" x14ac:dyDescent="0.2">
      <c r="A211" s="154" t="str">
        <f t="shared" si="4"/>
        <v/>
      </c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</row>
    <row r="212" spans="1:184" x14ac:dyDescent="0.2">
      <c r="A212" s="154" t="str">
        <f t="shared" si="4"/>
        <v/>
      </c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</row>
    <row r="213" spans="1:184" x14ac:dyDescent="0.2">
      <c r="A213" s="154" t="str">
        <f t="shared" si="4"/>
        <v/>
      </c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</row>
    <row r="214" spans="1:184" x14ac:dyDescent="0.2">
      <c r="A214" s="154" t="str">
        <f t="shared" si="4"/>
        <v/>
      </c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</row>
    <row r="215" spans="1:184" x14ac:dyDescent="0.2">
      <c r="A215" s="154" t="str">
        <f t="shared" si="4"/>
        <v/>
      </c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1"/>
      <c r="FC215" s="151"/>
      <c r="FD215" s="151"/>
      <c r="FE215" s="151"/>
      <c r="FF215" s="151"/>
      <c r="FG215" s="151"/>
      <c r="FH215" s="151"/>
      <c r="FI215" s="151"/>
      <c r="FJ215" s="151"/>
      <c r="FK215" s="151"/>
      <c r="FL215" s="151"/>
      <c r="FM215" s="151"/>
      <c r="FN215" s="151"/>
      <c r="FO215" s="151"/>
      <c r="FP215" s="151"/>
      <c r="FQ215" s="151"/>
      <c r="FR215" s="151"/>
      <c r="FS215" s="151"/>
      <c r="FT215" s="151"/>
      <c r="FU215" s="151"/>
      <c r="FV215" s="151"/>
      <c r="FW215" s="151"/>
      <c r="FX215" s="151"/>
      <c r="FY215" s="151"/>
      <c r="FZ215" s="151"/>
      <c r="GA215" s="151"/>
      <c r="GB215" s="151"/>
    </row>
    <row r="216" spans="1:184" x14ac:dyDescent="0.2">
      <c r="A216" s="154" t="str">
        <f t="shared" si="4"/>
        <v/>
      </c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1"/>
      <c r="FC216" s="151"/>
      <c r="FD216" s="151"/>
      <c r="FE216" s="151"/>
      <c r="FF216" s="151"/>
      <c r="FG216" s="151"/>
      <c r="FH216" s="151"/>
      <c r="FI216" s="151"/>
      <c r="FJ216" s="151"/>
      <c r="FK216" s="151"/>
      <c r="FL216" s="151"/>
      <c r="FM216" s="151"/>
      <c r="FN216" s="151"/>
      <c r="FO216" s="151"/>
      <c r="FP216" s="151"/>
      <c r="FQ216" s="151"/>
      <c r="FR216" s="151"/>
      <c r="FS216" s="151"/>
      <c r="FT216" s="151"/>
      <c r="FU216" s="151"/>
      <c r="FV216" s="151"/>
      <c r="FW216" s="151"/>
      <c r="FX216" s="151"/>
      <c r="FY216" s="151"/>
      <c r="FZ216" s="151"/>
      <c r="GA216" s="151"/>
      <c r="GB216" s="151"/>
    </row>
    <row r="217" spans="1:184" x14ac:dyDescent="0.2">
      <c r="A217" s="154" t="str">
        <f t="shared" si="4"/>
        <v/>
      </c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</row>
    <row r="218" spans="1:184" x14ac:dyDescent="0.2">
      <c r="A218" s="154" t="str">
        <f t="shared" si="4"/>
        <v/>
      </c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</row>
    <row r="219" spans="1:184" x14ac:dyDescent="0.2">
      <c r="A219" s="154" t="str">
        <f t="shared" si="4"/>
        <v/>
      </c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</row>
    <row r="220" spans="1:184" x14ac:dyDescent="0.2">
      <c r="A220" s="154" t="str">
        <f t="shared" si="4"/>
        <v/>
      </c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</row>
    <row r="221" spans="1:184" x14ac:dyDescent="0.2">
      <c r="A221" s="154" t="str">
        <f t="shared" si="4"/>
        <v/>
      </c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</row>
    <row r="222" spans="1:184" x14ac:dyDescent="0.2">
      <c r="A222" s="154" t="str">
        <f t="shared" si="4"/>
        <v/>
      </c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</row>
    <row r="223" spans="1:184" x14ac:dyDescent="0.2">
      <c r="A223" s="154" t="str">
        <f t="shared" si="4"/>
        <v/>
      </c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</row>
    <row r="224" spans="1:184" x14ac:dyDescent="0.2">
      <c r="A224" s="154" t="str">
        <f t="shared" si="4"/>
        <v/>
      </c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</row>
    <row r="225" spans="1:184" x14ac:dyDescent="0.2">
      <c r="A225" s="154" t="str">
        <f t="shared" si="4"/>
        <v/>
      </c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</row>
    <row r="226" spans="1:184" x14ac:dyDescent="0.2">
      <c r="A226" s="154" t="str">
        <f t="shared" si="4"/>
        <v/>
      </c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</row>
    <row r="227" spans="1:184" x14ac:dyDescent="0.2">
      <c r="A227" s="154" t="str">
        <f t="shared" si="4"/>
        <v/>
      </c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</row>
    <row r="228" spans="1:184" x14ac:dyDescent="0.2">
      <c r="A228" s="154" t="str">
        <f t="shared" si="4"/>
        <v/>
      </c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</row>
    <row r="229" spans="1:184" x14ac:dyDescent="0.2">
      <c r="A229" s="154" t="str">
        <f t="shared" si="4"/>
        <v/>
      </c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</row>
    <row r="230" spans="1:184" x14ac:dyDescent="0.2">
      <c r="A230" s="154" t="str">
        <f t="shared" si="4"/>
        <v/>
      </c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</row>
    <row r="231" spans="1:184" x14ac:dyDescent="0.2">
      <c r="A231" s="154" t="str">
        <f t="shared" si="4"/>
        <v/>
      </c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</row>
    <row r="232" spans="1:184" x14ac:dyDescent="0.2">
      <c r="A232" s="154" t="str">
        <f t="shared" si="4"/>
        <v/>
      </c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</row>
    <row r="233" spans="1:184" x14ac:dyDescent="0.2">
      <c r="A233" s="154" t="str">
        <f t="shared" si="4"/>
        <v/>
      </c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</row>
    <row r="234" spans="1:184" x14ac:dyDescent="0.2">
      <c r="A234" s="154" t="str">
        <f t="shared" si="4"/>
        <v/>
      </c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</row>
    <row r="235" spans="1:184" x14ac:dyDescent="0.2">
      <c r="A235" s="154" t="str">
        <f t="shared" si="4"/>
        <v/>
      </c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</row>
    <row r="236" spans="1:184" x14ac:dyDescent="0.2">
      <c r="A236" s="154" t="str">
        <f t="shared" si="4"/>
        <v/>
      </c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</row>
    <row r="237" spans="1:184" x14ac:dyDescent="0.2">
      <c r="A237" s="154" t="str">
        <f t="shared" si="4"/>
        <v/>
      </c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</row>
    <row r="238" spans="1:184" x14ac:dyDescent="0.2">
      <c r="A238" s="154" t="str">
        <f t="shared" si="4"/>
        <v/>
      </c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  <c r="CJ238" s="151"/>
      <c r="CK238" s="151"/>
      <c r="CL238" s="151"/>
      <c r="CM238" s="151"/>
      <c r="CN238" s="151"/>
      <c r="CO238" s="151"/>
      <c r="CP238" s="151"/>
      <c r="CQ238" s="151"/>
      <c r="CR238" s="151"/>
      <c r="CS238" s="151"/>
      <c r="CT238" s="151"/>
      <c r="CU238" s="151"/>
      <c r="CV238" s="151"/>
      <c r="CW238" s="151"/>
      <c r="CX238" s="151"/>
      <c r="CY238" s="151"/>
      <c r="CZ238" s="151"/>
      <c r="DA238" s="151"/>
      <c r="DB238" s="151"/>
      <c r="DC238" s="151"/>
      <c r="DD238" s="151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  <c r="EN238" s="151"/>
      <c r="EO238" s="151"/>
      <c r="EP238" s="151"/>
      <c r="EQ238" s="151"/>
      <c r="ER238" s="151"/>
      <c r="ES238" s="151"/>
      <c r="ET238" s="151"/>
      <c r="EU238" s="151"/>
      <c r="EV238" s="151"/>
      <c r="EW238" s="151"/>
      <c r="EX238" s="151"/>
      <c r="EY238" s="151"/>
      <c r="EZ238" s="151"/>
      <c r="FA238" s="151"/>
      <c r="FB238" s="151"/>
      <c r="FC238" s="151"/>
      <c r="FD238" s="151"/>
      <c r="FE238" s="151"/>
      <c r="FF238" s="151"/>
      <c r="FG238" s="151"/>
      <c r="FH238" s="151"/>
      <c r="FI238" s="151"/>
      <c r="FJ238" s="151"/>
      <c r="FK238" s="151"/>
      <c r="FL238" s="151"/>
      <c r="FM238" s="151"/>
      <c r="FN238" s="151"/>
      <c r="FO238" s="151"/>
      <c r="FP238" s="151"/>
      <c r="FQ238" s="151"/>
      <c r="FR238" s="151"/>
      <c r="FS238" s="151"/>
      <c r="FT238" s="151"/>
      <c r="FU238" s="151"/>
      <c r="FV238" s="151"/>
      <c r="FW238" s="151"/>
      <c r="FX238" s="151"/>
      <c r="FY238" s="151"/>
      <c r="FZ238" s="151"/>
      <c r="GA238" s="151"/>
      <c r="GB238" s="151"/>
    </row>
    <row r="239" spans="1:184" x14ac:dyDescent="0.2">
      <c r="A239" s="154" t="str">
        <f t="shared" si="4"/>
        <v/>
      </c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</row>
    <row r="240" spans="1:184" x14ac:dyDescent="0.2">
      <c r="A240" s="154" t="str">
        <f t="shared" si="4"/>
        <v/>
      </c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/>
      <c r="CS240" s="151"/>
      <c r="CT240" s="151"/>
      <c r="CU240" s="151"/>
      <c r="CV240" s="151"/>
      <c r="CW240" s="151"/>
      <c r="CX240" s="151"/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/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/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/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/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/>
      <c r="EW240" s="151"/>
      <c r="EX240" s="151"/>
      <c r="EY240" s="151"/>
      <c r="EZ240" s="151"/>
      <c r="FA240" s="151"/>
      <c r="FB240" s="151"/>
      <c r="FC240" s="151"/>
      <c r="FD240" s="151"/>
      <c r="FE240" s="151"/>
      <c r="FF240" s="151"/>
      <c r="FG240" s="151"/>
      <c r="FH240" s="151"/>
      <c r="FI240" s="151"/>
      <c r="FJ240" s="151"/>
      <c r="FK240" s="151"/>
      <c r="FL240" s="151"/>
      <c r="FM240" s="151"/>
      <c r="FN240" s="151"/>
      <c r="FO240" s="151"/>
      <c r="FP240" s="151"/>
      <c r="FQ240" s="151"/>
      <c r="FR240" s="151"/>
      <c r="FS240" s="151"/>
      <c r="FT240" s="151"/>
      <c r="FU240" s="151"/>
      <c r="FV240" s="151"/>
      <c r="FW240" s="151"/>
      <c r="FX240" s="151"/>
      <c r="FY240" s="151"/>
      <c r="FZ240" s="151"/>
      <c r="GA240" s="151"/>
      <c r="GB240" s="151"/>
    </row>
    <row r="241" spans="1:184" x14ac:dyDescent="0.2">
      <c r="A241" s="154" t="str">
        <f t="shared" si="4"/>
        <v/>
      </c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  <c r="CJ241" s="151"/>
      <c r="CK241" s="151"/>
      <c r="CL241" s="151"/>
      <c r="CM241" s="151"/>
      <c r="CN241" s="151"/>
      <c r="CO241" s="151"/>
      <c r="CP241" s="151"/>
      <c r="CQ241" s="151"/>
      <c r="CR241" s="151"/>
      <c r="CS241" s="151"/>
      <c r="CT241" s="151"/>
      <c r="CU241" s="151"/>
      <c r="CV241" s="151"/>
      <c r="CW241" s="151"/>
      <c r="CX241" s="151"/>
      <c r="CY241" s="151"/>
      <c r="CZ241" s="151"/>
      <c r="DA241" s="151"/>
      <c r="DB241" s="151"/>
      <c r="DC241" s="151"/>
      <c r="DD241" s="151"/>
      <c r="DE241" s="151"/>
      <c r="DF241" s="151"/>
      <c r="DG241" s="151"/>
      <c r="DH241" s="151"/>
      <c r="DI241" s="151"/>
      <c r="DJ241" s="151"/>
      <c r="DK241" s="151"/>
      <c r="DL241" s="151"/>
      <c r="DM241" s="151"/>
      <c r="DN241" s="151"/>
      <c r="DO241" s="151"/>
      <c r="DP241" s="151"/>
      <c r="DQ241" s="151"/>
      <c r="DR241" s="151"/>
      <c r="DS241" s="151"/>
      <c r="DT241" s="151"/>
      <c r="DU241" s="151"/>
      <c r="DV241" s="151"/>
      <c r="DW241" s="151"/>
      <c r="DX241" s="151"/>
      <c r="DY241" s="151"/>
      <c r="DZ241" s="151"/>
      <c r="EA241" s="151"/>
      <c r="EB241" s="151"/>
      <c r="EC241" s="151"/>
      <c r="ED241" s="151"/>
      <c r="EE241" s="151"/>
      <c r="EF241" s="151"/>
      <c r="EG241" s="151"/>
      <c r="EH241" s="151"/>
      <c r="EI241" s="151"/>
      <c r="EJ241" s="151"/>
      <c r="EK241" s="151"/>
      <c r="EL241" s="151"/>
      <c r="EM241" s="151"/>
      <c r="EN241" s="151"/>
      <c r="EO241" s="151"/>
      <c r="EP241" s="151"/>
      <c r="EQ241" s="151"/>
      <c r="ER241" s="151"/>
      <c r="ES241" s="151"/>
      <c r="ET241" s="151"/>
      <c r="EU241" s="151"/>
      <c r="EV241" s="151"/>
      <c r="EW241" s="151"/>
      <c r="EX241" s="151"/>
      <c r="EY241" s="151"/>
      <c r="EZ241" s="151"/>
      <c r="FA241" s="151"/>
      <c r="FB241" s="151"/>
      <c r="FC241" s="151"/>
      <c r="FD241" s="151"/>
      <c r="FE241" s="151"/>
      <c r="FF241" s="151"/>
      <c r="FG241" s="151"/>
      <c r="FH241" s="151"/>
      <c r="FI241" s="151"/>
      <c r="FJ241" s="151"/>
      <c r="FK241" s="151"/>
      <c r="FL241" s="151"/>
      <c r="FM241" s="151"/>
      <c r="FN241" s="151"/>
      <c r="FO241" s="151"/>
      <c r="FP241" s="151"/>
      <c r="FQ241" s="151"/>
      <c r="FR241" s="151"/>
      <c r="FS241" s="151"/>
      <c r="FT241" s="151"/>
      <c r="FU241" s="151"/>
      <c r="FV241" s="151"/>
      <c r="FW241" s="151"/>
      <c r="FX241" s="151"/>
      <c r="FY241" s="151"/>
      <c r="FZ241" s="151"/>
      <c r="GA241" s="151"/>
      <c r="GB241" s="151"/>
    </row>
    <row r="242" spans="1:184" x14ac:dyDescent="0.2">
      <c r="A242" s="154" t="str">
        <f t="shared" si="4"/>
        <v/>
      </c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  <c r="CJ242" s="151"/>
      <c r="CK242" s="151"/>
      <c r="CL242" s="151"/>
      <c r="CM242" s="151"/>
      <c r="CN242" s="151"/>
      <c r="CO242" s="151"/>
      <c r="CP242" s="151"/>
      <c r="CQ242" s="151"/>
      <c r="CR242" s="151"/>
      <c r="CS242" s="151"/>
      <c r="CT242" s="151"/>
      <c r="CU242" s="151"/>
      <c r="CV242" s="151"/>
      <c r="CW242" s="151"/>
      <c r="CX242" s="151"/>
      <c r="CY242" s="151"/>
      <c r="CZ242" s="151"/>
      <c r="DA242" s="151"/>
      <c r="DB242" s="151"/>
      <c r="DC242" s="151"/>
      <c r="DD242" s="151"/>
      <c r="DE242" s="151"/>
      <c r="DF242" s="151"/>
      <c r="DG242" s="151"/>
      <c r="DH242" s="151"/>
      <c r="DI242" s="151"/>
      <c r="DJ242" s="151"/>
      <c r="DK242" s="151"/>
      <c r="DL242" s="151"/>
      <c r="DM242" s="151"/>
      <c r="DN242" s="151"/>
      <c r="DO242" s="151"/>
      <c r="DP242" s="151"/>
      <c r="DQ242" s="151"/>
      <c r="DR242" s="151"/>
      <c r="DS242" s="151"/>
      <c r="DT242" s="151"/>
      <c r="DU242" s="151"/>
      <c r="DV242" s="151"/>
      <c r="DW242" s="151"/>
      <c r="DX242" s="151"/>
      <c r="DY242" s="151"/>
      <c r="DZ242" s="151"/>
      <c r="EA242" s="151"/>
      <c r="EB242" s="151"/>
      <c r="EC242" s="151"/>
      <c r="ED242" s="151"/>
      <c r="EE242" s="151"/>
      <c r="EF242" s="151"/>
      <c r="EG242" s="151"/>
      <c r="EH242" s="151"/>
      <c r="EI242" s="151"/>
      <c r="EJ242" s="151"/>
      <c r="EK242" s="151"/>
      <c r="EL242" s="151"/>
      <c r="EM242" s="151"/>
      <c r="EN242" s="151"/>
      <c r="EO242" s="151"/>
      <c r="EP242" s="151"/>
      <c r="EQ242" s="151"/>
      <c r="ER242" s="151"/>
      <c r="ES242" s="151"/>
      <c r="ET242" s="151"/>
      <c r="EU242" s="151"/>
      <c r="EV242" s="151"/>
      <c r="EW242" s="151"/>
      <c r="EX242" s="151"/>
      <c r="EY242" s="151"/>
      <c r="EZ242" s="151"/>
      <c r="FA242" s="151"/>
      <c r="FB242" s="151"/>
      <c r="FC242" s="151"/>
      <c r="FD242" s="151"/>
      <c r="FE242" s="151"/>
      <c r="FF242" s="151"/>
      <c r="FG242" s="151"/>
      <c r="FH242" s="151"/>
      <c r="FI242" s="151"/>
      <c r="FJ242" s="151"/>
      <c r="FK242" s="151"/>
      <c r="FL242" s="151"/>
      <c r="FM242" s="151"/>
      <c r="FN242" s="151"/>
      <c r="FO242" s="151"/>
      <c r="FP242" s="151"/>
      <c r="FQ242" s="151"/>
      <c r="FR242" s="151"/>
      <c r="FS242" s="151"/>
      <c r="FT242" s="151"/>
      <c r="FU242" s="151"/>
      <c r="FV242" s="151"/>
      <c r="FW242" s="151"/>
      <c r="FX242" s="151"/>
      <c r="FY242" s="151"/>
      <c r="FZ242" s="151"/>
      <c r="GA242" s="151"/>
      <c r="GB242" s="151"/>
    </row>
    <row r="243" spans="1:184" x14ac:dyDescent="0.2">
      <c r="A243" s="154" t="str">
        <f t="shared" si="4"/>
        <v/>
      </c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  <c r="CJ243" s="151"/>
      <c r="CK243" s="151"/>
      <c r="CL243" s="151"/>
      <c r="CM243" s="151"/>
      <c r="CN243" s="151"/>
      <c r="CO243" s="151"/>
      <c r="CP243" s="151"/>
      <c r="CQ243" s="151"/>
      <c r="CR243" s="151"/>
      <c r="CS243" s="151"/>
      <c r="CT243" s="151"/>
      <c r="CU243" s="151"/>
      <c r="CV243" s="151"/>
      <c r="CW243" s="151"/>
      <c r="CX243" s="151"/>
      <c r="CY243" s="151"/>
      <c r="CZ243" s="151"/>
      <c r="DA243" s="151"/>
      <c r="DB243" s="151"/>
      <c r="DC243" s="151"/>
      <c r="DD243" s="151"/>
      <c r="DE243" s="151"/>
      <c r="DF243" s="151"/>
      <c r="DG243" s="151"/>
      <c r="DH243" s="151"/>
      <c r="DI243" s="151"/>
      <c r="DJ243" s="151"/>
      <c r="DK243" s="151"/>
      <c r="DL243" s="151"/>
      <c r="DM243" s="151"/>
      <c r="DN243" s="151"/>
      <c r="DO243" s="151"/>
      <c r="DP243" s="151"/>
      <c r="DQ243" s="151"/>
      <c r="DR243" s="151"/>
      <c r="DS243" s="151"/>
      <c r="DT243" s="151"/>
      <c r="DU243" s="151"/>
      <c r="DV243" s="151"/>
      <c r="DW243" s="151"/>
      <c r="DX243" s="151"/>
      <c r="DY243" s="151"/>
      <c r="DZ243" s="151"/>
      <c r="EA243" s="151"/>
      <c r="EB243" s="151"/>
      <c r="EC243" s="151"/>
      <c r="ED243" s="151"/>
      <c r="EE243" s="151"/>
      <c r="EF243" s="151"/>
      <c r="EG243" s="151"/>
      <c r="EH243" s="151"/>
      <c r="EI243" s="151"/>
      <c r="EJ243" s="151"/>
      <c r="EK243" s="151"/>
      <c r="EL243" s="151"/>
      <c r="EM243" s="151"/>
      <c r="EN243" s="151"/>
      <c r="EO243" s="151"/>
      <c r="EP243" s="151"/>
      <c r="EQ243" s="151"/>
      <c r="ER243" s="151"/>
      <c r="ES243" s="151"/>
      <c r="ET243" s="151"/>
      <c r="EU243" s="151"/>
      <c r="EV243" s="151"/>
      <c r="EW243" s="151"/>
      <c r="EX243" s="151"/>
      <c r="EY243" s="151"/>
      <c r="EZ243" s="151"/>
      <c r="FA243" s="151"/>
      <c r="FB243" s="151"/>
      <c r="FC243" s="151"/>
      <c r="FD243" s="151"/>
      <c r="FE243" s="151"/>
      <c r="FF243" s="151"/>
      <c r="FG243" s="151"/>
      <c r="FH243" s="151"/>
      <c r="FI243" s="151"/>
      <c r="FJ243" s="151"/>
      <c r="FK243" s="151"/>
      <c r="FL243" s="151"/>
      <c r="FM243" s="151"/>
      <c r="FN243" s="151"/>
      <c r="FO243" s="151"/>
      <c r="FP243" s="151"/>
      <c r="FQ243" s="151"/>
      <c r="FR243" s="151"/>
      <c r="FS243" s="151"/>
      <c r="FT243" s="151"/>
      <c r="FU243" s="151"/>
      <c r="FV243" s="151"/>
      <c r="FW243" s="151"/>
      <c r="FX243" s="151"/>
      <c r="FY243" s="151"/>
      <c r="FZ243" s="151"/>
      <c r="GA243" s="151"/>
      <c r="GB243" s="151"/>
    </row>
    <row r="244" spans="1:184" x14ac:dyDescent="0.2">
      <c r="A244" s="154" t="str">
        <f t="shared" si="4"/>
        <v/>
      </c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  <c r="CJ244" s="151"/>
      <c r="CK244" s="151"/>
      <c r="CL244" s="151"/>
      <c r="CM244" s="151"/>
      <c r="CN244" s="151"/>
      <c r="CO244" s="151"/>
      <c r="CP244" s="151"/>
      <c r="CQ244" s="151"/>
      <c r="CR244" s="151"/>
      <c r="CS244" s="151"/>
      <c r="CT244" s="151"/>
      <c r="CU244" s="151"/>
      <c r="CV244" s="151"/>
      <c r="CW244" s="151"/>
      <c r="CX244" s="151"/>
      <c r="CY244" s="151"/>
      <c r="CZ244" s="151"/>
      <c r="DA244" s="151"/>
      <c r="DB244" s="151"/>
      <c r="DC244" s="151"/>
      <c r="DD244" s="151"/>
      <c r="DE244" s="151"/>
      <c r="DF244" s="151"/>
      <c r="DG244" s="151"/>
      <c r="DH244" s="151"/>
      <c r="DI244" s="151"/>
      <c r="DJ244" s="151"/>
      <c r="DK244" s="151"/>
      <c r="DL244" s="151"/>
      <c r="DM244" s="151"/>
      <c r="DN244" s="151"/>
      <c r="DO244" s="151"/>
      <c r="DP244" s="151"/>
      <c r="DQ244" s="151"/>
      <c r="DR244" s="151"/>
      <c r="DS244" s="151"/>
      <c r="DT244" s="151"/>
      <c r="DU244" s="151"/>
      <c r="DV244" s="151"/>
      <c r="DW244" s="151"/>
      <c r="DX244" s="151"/>
      <c r="DY244" s="151"/>
      <c r="DZ244" s="151"/>
      <c r="EA244" s="151"/>
      <c r="EB244" s="151"/>
      <c r="EC244" s="151"/>
      <c r="ED244" s="151"/>
      <c r="EE244" s="151"/>
      <c r="EF244" s="151"/>
      <c r="EG244" s="151"/>
      <c r="EH244" s="151"/>
      <c r="EI244" s="151"/>
      <c r="EJ244" s="151"/>
      <c r="EK244" s="151"/>
      <c r="EL244" s="151"/>
      <c r="EM244" s="151"/>
      <c r="EN244" s="151"/>
      <c r="EO244" s="151"/>
      <c r="EP244" s="151"/>
      <c r="EQ244" s="151"/>
      <c r="ER244" s="151"/>
      <c r="ES244" s="151"/>
      <c r="ET244" s="151"/>
      <c r="EU244" s="151"/>
      <c r="EV244" s="151"/>
      <c r="EW244" s="151"/>
      <c r="EX244" s="151"/>
      <c r="EY244" s="151"/>
      <c r="EZ244" s="151"/>
      <c r="FA244" s="151"/>
      <c r="FB244" s="151"/>
      <c r="FC244" s="151"/>
      <c r="FD244" s="151"/>
      <c r="FE244" s="151"/>
      <c r="FF244" s="151"/>
      <c r="FG244" s="151"/>
      <c r="FH244" s="151"/>
      <c r="FI244" s="151"/>
      <c r="FJ244" s="151"/>
      <c r="FK244" s="151"/>
      <c r="FL244" s="151"/>
      <c r="FM244" s="151"/>
      <c r="FN244" s="151"/>
      <c r="FO244" s="151"/>
      <c r="FP244" s="151"/>
      <c r="FQ244" s="151"/>
      <c r="FR244" s="151"/>
      <c r="FS244" s="151"/>
      <c r="FT244" s="151"/>
      <c r="FU244" s="151"/>
      <c r="FV244" s="151"/>
      <c r="FW244" s="151"/>
      <c r="FX244" s="151"/>
      <c r="FY244" s="151"/>
      <c r="FZ244" s="151"/>
      <c r="GA244" s="151"/>
      <c r="GB244" s="151"/>
    </row>
    <row r="245" spans="1:184" x14ac:dyDescent="0.2">
      <c r="A245" s="154" t="str">
        <f t="shared" si="4"/>
        <v/>
      </c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  <c r="CB245" s="151"/>
      <c r="CC245" s="151"/>
      <c r="CD245" s="151"/>
      <c r="CE245" s="151"/>
      <c r="CF245" s="151"/>
      <c r="CG245" s="151"/>
      <c r="CH245" s="151"/>
      <c r="CI245" s="151"/>
      <c r="CJ245" s="151"/>
      <c r="CK245" s="151"/>
      <c r="CL245" s="151"/>
      <c r="CM245" s="151"/>
      <c r="CN245" s="151"/>
      <c r="CO245" s="151"/>
      <c r="CP245" s="151"/>
      <c r="CQ245" s="151"/>
      <c r="CR245" s="151"/>
      <c r="CS245" s="151"/>
      <c r="CT245" s="151"/>
      <c r="CU245" s="151"/>
      <c r="CV245" s="151"/>
      <c r="CW245" s="151"/>
      <c r="CX245" s="151"/>
      <c r="CY245" s="151"/>
      <c r="CZ245" s="151"/>
      <c r="DA245" s="151"/>
      <c r="DB245" s="151"/>
      <c r="DC245" s="151"/>
      <c r="DD245" s="151"/>
      <c r="DE245" s="151"/>
      <c r="DF245" s="151"/>
      <c r="DG245" s="151"/>
      <c r="DH245" s="151"/>
      <c r="DI245" s="151"/>
      <c r="DJ245" s="151"/>
      <c r="DK245" s="151"/>
      <c r="DL245" s="151"/>
      <c r="DM245" s="151"/>
      <c r="DN245" s="151"/>
      <c r="DO245" s="151"/>
      <c r="DP245" s="151"/>
      <c r="DQ245" s="151"/>
      <c r="DR245" s="151"/>
      <c r="DS245" s="151"/>
      <c r="DT245" s="151"/>
      <c r="DU245" s="151"/>
      <c r="DV245" s="151"/>
      <c r="DW245" s="151"/>
      <c r="DX245" s="151"/>
      <c r="DY245" s="151"/>
      <c r="DZ245" s="151"/>
      <c r="EA245" s="151"/>
      <c r="EB245" s="151"/>
      <c r="EC245" s="151"/>
      <c r="ED245" s="151"/>
      <c r="EE245" s="151"/>
      <c r="EF245" s="151"/>
      <c r="EG245" s="151"/>
      <c r="EH245" s="151"/>
      <c r="EI245" s="151"/>
      <c r="EJ245" s="151"/>
      <c r="EK245" s="151"/>
      <c r="EL245" s="151"/>
      <c r="EM245" s="151"/>
      <c r="EN245" s="151"/>
      <c r="EO245" s="151"/>
      <c r="EP245" s="151"/>
      <c r="EQ245" s="151"/>
      <c r="ER245" s="151"/>
      <c r="ES245" s="151"/>
      <c r="ET245" s="151"/>
      <c r="EU245" s="151"/>
      <c r="EV245" s="151"/>
      <c r="EW245" s="151"/>
      <c r="EX245" s="151"/>
      <c r="EY245" s="151"/>
      <c r="EZ245" s="151"/>
      <c r="FA245" s="151"/>
      <c r="FB245" s="151"/>
      <c r="FC245" s="151"/>
      <c r="FD245" s="151"/>
      <c r="FE245" s="151"/>
      <c r="FF245" s="151"/>
      <c r="FG245" s="151"/>
      <c r="FH245" s="151"/>
      <c r="FI245" s="151"/>
      <c r="FJ245" s="151"/>
      <c r="FK245" s="151"/>
      <c r="FL245" s="151"/>
      <c r="FM245" s="151"/>
      <c r="FN245" s="151"/>
      <c r="FO245" s="151"/>
      <c r="FP245" s="151"/>
      <c r="FQ245" s="151"/>
      <c r="FR245" s="151"/>
      <c r="FS245" s="151"/>
      <c r="FT245" s="151"/>
      <c r="FU245" s="151"/>
      <c r="FV245" s="151"/>
      <c r="FW245" s="151"/>
      <c r="FX245" s="151"/>
      <c r="FY245" s="151"/>
      <c r="FZ245" s="151"/>
      <c r="GA245" s="151"/>
      <c r="GB245" s="151"/>
    </row>
    <row r="246" spans="1:184" x14ac:dyDescent="0.2">
      <c r="A246" s="154" t="str">
        <f t="shared" si="4"/>
        <v/>
      </c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  <c r="CB246" s="151"/>
      <c r="CC246" s="151"/>
      <c r="CD246" s="151"/>
      <c r="CE246" s="151"/>
      <c r="CF246" s="151"/>
      <c r="CG246" s="151"/>
      <c r="CH246" s="151"/>
      <c r="CI246" s="151"/>
      <c r="CJ246" s="151"/>
      <c r="CK246" s="151"/>
      <c r="CL246" s="151"/>
      <c r="CM246" s="151"/>
      <c r="CN246" s="151"/>
      <c r="CO246" s="151"/>
      <c r="CP246" s="151"/>
      <c r="CQ246" s="151"/>
      <c r="CR246" s="151"/>
      <c r="CS246" s="151"/>
      <c r="CT246" s="151"/>
      <c r="CU246" s="151"/>
      <c r="CV246" s="151"/>
      <c r="CW246" s="151"/>
      <c r="CX246" s="151"/>
      <c r="CY246" s="151"/>
      <c r="CZ246" s="151"/>
      <c r="DA246" s="151"/>
      <c r="DB246" s="151"/>
      <c r="DC246" s="151"/>
      <c r="DD246" s="151"/>
      <c r="DE246" s="151"/>
      <c r="DF246" s="151"/>
      <c r="DG246" s="151"/>
      <c r="DH246" s="151"/>
      <c r="DI246" s="151"/>
      <c r="DJ246" s="151"/>
      <c r="DK246" s="151"/>
      <c r="DL246" s="151"/>
      <c r="DM246" s="151"/>
      <c r="DN246" s="151"/>
      <c r="DO246" s="151"/>
      <c r="DP246" s="151"/>
      <c r="DQ246" s="151"/>
      <c r="DR246" s="151"/>
      <c r="DS246" s="151"/>
      <c r="DT246" s="151"/>
      <c r="DU246" s="151"/>
      <c r="DV246" s="151"/>
      <c r="DW246" s="151"/>
      <c r="DX246" s="151"/>
      <c r="DY246" s="151"/>
      <c r="DZ246" s="151"/>
      <c r="EA246" s="151"/>
      <c r="EB246" s="151"/>
      <c r="EC246" s="151"/>
      <c r="ED246" s="151"/>
      <c r="EE246" s="151"/>
      <c r="EF246" s="151"/>
      <c r="EG246" s="151"/>
      <c r="EH246" s="151"/>
      <c r="EI246" s="151"/>
      <c r="EJ246" s="151"/>
      <c r="EK246" s="151"/>
      <c r="EL246" s="151"/>
      <c r="EM246" s="151"/>
      <c r="EN246" s="151"/>
      <c r="EO246" s="151"/>
      <c r="EP246" s="151"/>
      <c r="EQ246" s="151"/>
      <c r="ER246" s="151"/>
      <c r="ES246" s="151"/>
      <c r="ET246" s="151"/>
      <c r="EU246" s="151"/>
      <c r="EV246" s="151"/>
      <c r="EW246" s="151"/>
      <c r="EX246" s="151"/>
      <c r="EY246" s="151"/>
      <c r="EZ246" s="151"/>
      <c r="FA246" s="151"/>
      <c r="FB246" s="151"/>
      <c r="FC246" s="151"/>
      <c r="FD246" s="151"/>
      <c r="FE246" s="151"/>
      <c r="FF246" s="151"/>
      <c r="FG246" s="151"/>
      <c r="FH246" s="151"/>
      <c r="FI246" s="151"/>
      <c r="FJ246" s="151"/>
      <c r="FK246" s="151"/>
      <c r="FL246" s="151"/>
      <c r="FM246" s="151"/>
      <c r="FN246" s="151"/>
      <c r="FO246" s="151"/>
      <c r="FP246" s="151"/>
      <c r="FQ246" s="151"/>
      <c r="FR246" s="151"/>
      <c r="FS246" s="151"/>
      <c r="FT246" s="151"/>
      <c r="FU246" s="151"/>
      <c r="FV246" s="151"/>
      <c r="FW246" s="151"/>
      <c r="FX246" s="151"/>
      <c r="FY246" s="151"/>
      <c r="FZ246" s="151"/>
      <c r="GA246" s="151"/>
      <c r="GB246" s="151"/>
    </row>
    <row r="247" spans="1:184" x14ac:dyDescent="0.2">
      <c r="A247" s="154" t="str">
        <f t="shared" si="4"/>
        <v/>
      </c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1"/>
      <c r="BW247" s="151"/>
      <c r="BX247" s="151"/>
      <c r="BY247" s="151"/>
      <c r="BZ247" s="151"/>
      <c r="CA247" s="151"/>
      <c r="CB247" s="151"/>
      <c r="CC247" s="151"/>
      <c r="CD247" s="151"/>
      <c r="CE247" s="151"/>
      <c r="CF247" s="151"/>
      <c r="CG247" s="151"/>
      <c r="CH247" s="151"/>
      <c r="CI247" s="151"/>
      <c r="CJ247" s="151"/>
      <c r="CK247" s="151"/>
      <c r="CL247" s="151"/>
      <c r="CM247" s="151"/>
      <c r="CN247" s="151"/>
      <c r="CO247" s="151"/>
      <c r="CP247" s="151"/>
      <c r="CQ247" s="151"/>
      <c r="CR247" s="151"/>
      <c r="CS247" s="151"/>
      <c r="CT247" s="151"/>
      <c r="CU247" s="151"/>
      <c r="CV247" s="151"/>
      <c r="CW247" s="151"/>
      <c r="CX247" s="151"/>
      <c r="CY247" s="151"/>
      <c r="CZ247" s="151"/>
      <c r="DA247" s="151"/>
      <c r="DB247" s="151"/>
      <c r="DC247" s="151"/>
      <c r="DD247" s="151"/>
      <c r="DE247" s="151"/>
      <c r="DF247" s="151"/>
      <c r="DG247" s="151"/>
      <c r="DH247" s="151"/>
      <c r="DI247" s="151"/>
      <c r="DJ247" s="151"/>
      <c r="DK247" s="151"/>
      <c r="DL247" s="151"/>
      <c r="DM247" s="151"/>
      <c r="DN247" s="151"/>
      <c r="DO247" s="151"/>
      <c r="DP247" s="151"/>
      <c r="DQ247" s="151"/>
      <c r="DR247" s="151"/>
      <c r="DS247" s="151"/>
      <c r="DT247" s="151"/>
      <c r="DU247" s="151"/>
      <c r="DV247" s="151"/>
      <c r="DW247" s="151"/>
      <c r="DX247" s="151"/>
      <c r="DY247" s="151"/>
      <c r="DZ247" s="151"/>
      <c r="EA247" s="151"/>
      <c r="EB247" s="151"/>
      <c r="EC247" s="151"/>
      <c r="ED247" s="151"/>
      <c r="EE247" s="151"/>
      <c r="EF247" s="151"/>
      <c r="EG247" s="151"/>
      <c r="EH247" s="151"/>
      <c r="EI247" s="151"/>
      <c r="EJ247" s="151"/>
      <c r="EK247" s="151"/>
      <c r="EL247" s="151"/>
      <c r="EM247" s="151"/>
      <c r="EN247" s="151"/>
      <c r="EO247" s="151"/>
      <c r="EP247" s="151"/>
      <c r="EQ247" s="151"/>
      <c r="ER247" s="151"/>
      <c r="ES247" s="151"/>
      <c r="ET247" s="151"/>
      <c r="EU247" s="151"/>
      <c r="EV247" s="151"/>
      <c r="EW247" s="151"/>
      <c r="EX247" s="151"/>
      <c r="EY247" s="151"/>
      <c r="EZ247" s="151"/>
      <c r="FA247" s="151"/>
      <c r="FB247" s="151"/>
      <c r="FC247" s="151"/>
      <c r="FD247" s="151"/>
      <c r="FE247" s="151"/>
      <c r="FF247" s="151"/>
      <c r="FG247" s="151"/>
      <c r="FH247" s="151"/>
      <c r="FI247" s="151"/>
      <c r="FJ247" s="151"/>
      <c r="FK247" s="151"/>
      <c r="FL247" s="151"/>
      <c r="FM247" s="151"/>
      <c r="FN247" s="151"/>
      <c r="FO247" s="151"/>
      <c r="FP247" s="151"/>
      <c r="FQ247" s="151"/>
      <c r="FR247" s="151"/>
      <c r="FS247" s="151"/>
      <c r="FT247" s="151"/>
      <c r="FU247" s="151"/>
      <c r="FV247" s="151"/>
      <c r="FW247" s="151"/>
      <c r="FX247" s="151"/>
      <c r="FY247" s="151"/>
      <c r="FZ247" s="151"/>
      <c r="GA247" s="151"/>
      <c r="GB247" s="151"/>
    </row>
    <row r="248" spans="1:184" x14ac:dyDescent="0.2">
      <c r="A248" s="154" t="str">
        <f t="shared" si="4"/>
        <v/>
      </c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  <c r="CB248" s="151"/>
      <c r="CC248" s="151"/>
      <c r="CD248" s="151"/>
      <c r="CE248" s="151"/>
      <c r="CF248" s="151"/>
      <c r="CG248" s="151"/>
      <c r="CH248" s="151"/>
      <c r="CI248" s="151"/>
      <c r="CJ248" s="151"/>
      <c r="CK248" s="151"/>
      <c r="CL248" s="151"/>
      <c r="CM248" s="151"/>
      <c r="CN248" s="151"/>
      <c r="CO248" s="151"/>
      <c r="CP248" s="151"/>
      <c r="CQ248" s="151"/>
      <c r="CR248" s="151"/>
      <c r="CS248" s="151"/>
      <c r="CT248" s="151"/>
      <c r="CU248" s="151"/>
      <c r="CV248" s="151"/>
      <c r="CW248" s="151"/>
      <c r="CX248" s="151"/>
      <c r="CY248" s="151"/>
      <c r="CZ248" s="151"/>
      <c r="DA248" s="151"/>
      <c r="DB248" s="151"/>
      <c r="DC248" s="151"/>
      <c r="DD248" s="151"/>
      <c r="DE248" s="151"/>
      <c r="DF248" s="151"/>
      <c r="DG248" s="151"/>
      <c r="DH248" s="151"/>
      <c r="DI248" s="151"/>
      <c r="DJ248" s="151"/>
      <c r="DK248" s="151"/>
      <c r="DL248" s="151"/>
      <c r="DM248" s="151"/>
      <c r="DN248" s="151"/>
      <c r="DO248" s="151"/>
      <c r="DP248" s="151"/>
      <c r="DQ248" s="151"/>
      <c r="DR248" s="151"/>
      <c r="DS248" s="151"/>
      <c r="DT248" s="151"/>
      <c r="DU248" s="151"/>
      <c r="DV248" s="151"/>
      <c r="DW248" s="151"/>
      <c r="DX248" s="151"/>
      <c r="DY248" s="151"/>
      <c r="DZ248" s="151"/>
      <c r="EA248" s="151"/>
      <c r="EB248" s="151"/>
      <c r="EC248" s="151"/>
      <c r="ED248" s="151"/>
      <c r="EE248" s="151"/>
      <c r="EF248" s="151"/>
      <c r="EG248" s="151"/>
      <c r="EH248" s="151"/>
      <c r="EI248" s="151"/>
      <c r="EJ248" s="151"/>
      <c r="EK248" s="151"/>
      <c r="EL248" s="151"/>
      <c r="EM248" s="151"/>
      <c r="EN248" s="151"/>
      <c r="EO248" s="151"/>
      <c r="EP248" s="151"/>
      <c r="EQ248" s="151"/>
      <c r="ER248" s="151"/>
      <c r="ES248" s="151"/>
      <c r="ET248" s="151"/>
      <c r="EU248" s="151"/>
      <c r="EV248" s="151"/>
      <c r="EW248" s="151"/>
      <c r="EX248" s="151"/>
      <c r="EY248" s="151"/>
      <c r="EZ248" s="151"/>
      <c r="FA248" s="151"/>
      <c r="FB248" s="151"/>
      <c r="FC248" s="151"/>
      <c r="FD248" s="151"/>
      <c r="FE248" s="151"/>
      <c r="FF248" s="151"/>
      <c r="FG248" s="151"/>
      <c r="FH248" s="151"/>
      <c r="FI248" s="151"/>
      <c r="FJ248" s="151"/>
      <c r="FK248" s="151"/>
      <c r="FL248" s="151"/>
      <c r="FM248" s="151"/>
      <c r="FN248" s="151"/>
      <c r="FO248" s="151"/>
      <c r="FP248" s="151"/>
      <c r="FQ248" s="151"/>
      <c r="FR248" s="151"/>
      <c r="FS248" s="151"/>
      <c r="FT248" s="151"/>
      <c r="FU248" s="151"/>
      <c r="FV248" s="151"/>
      <c r="FW248" s="151"/>
      <c r="FX248" s="151"/>
      <c r="FY248" s="151"/>
      <c r="FZ248" s="151"/>
      <c r="GA248" s="151"/>
      <c r="GB248" s="151"/>
    </row>
    <row r="249" spans="1:184" x14ac:dyDescent="0.2">
      <c r="A249" s="154" t="str">
        <f t="shared" si="4"/>
        <v/>
      </c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/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  <c r="FF249" s="151"/>
      <c r="FG249" s="151"/>
      <c r="FH249" s="151"/>
      <c r="FI249" s="151"/>
      <c r="FJ249" s="151"/>
      <c r="FK249" s="151"/>
      <c r="FL249" s="151"/>
      <c r="FM249" s="151"/>
      <c r="FN249" s="151"/>
      <c r="FO249" s="151"/>
      <c r="FP249" s="151"/>
      <c r="FQ249" s="151"/>
      <c r="FR249" s="151"/>
      <c r="FS249" s="151"/>
      <c r="FT249" s="151"/>
      <c r="FU249" s="151"/>
      <c r="FV249" s="151"/>
      <c r="FW249" s="151"/>
      <c r="FX249" s="151"/>
      <c r="FY249" s="151"/>
      <c r="FZ249" s="151"/>
      <c r="GA249" s="151"/>
      <c r="GB249" s="151"/>
    </row>
    <row r="250" spans="1:184" x14ac:dyDescent="0.2">
      <c r="A250" s="154" t="str">
        <f t="shared" si="4"/>
        <v/>
      </c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1"/>
      <c r="BW250" s="151"/>
      <c r="BX250" s="151"/>
      <c r="BY250" s="151"/>
      <c r="BZ250" s="151"/>
      <c r="CA250" s="151"/>
      <c r="CB250" s="151"/>
      <c r="CC250" s="151"/>
      <c r="CD250" s="151"/>
      <c r="CE250" s="151"/>
      <c r="CF250" s="151"/>
      <c r="CG250" s="151"/>
      <c r="CH250" s="151"/>
      <c r="CI250" s="151"/>
      <c r="CJ250" s="151"/>
      <c r="CK250" s="151"/>
      <c r="CL250" s="151"/>
      <c r="CM250" s="151"/>
      <c r="CN250" s="151"/>
      <c r="CO250" s="151"/>
      <c r="CP250" s="151"/>
      <c r="CQ250" s="151"/>
      <c r="CR250" s="151"/>
      <c r="CS250" s="151"/>
      <c r="CT250" s="151"/>
      <c r="CU250" s="151"/>
      <c r="CV250" s="151"/>
      <c r="CW250" s="151"/>
      <c r="CX250" s="151"/>
      <c r="CY250" s="151"/>
      <c r="CZ250" s="151"/>
      <c r="DA250" s="151"/>
      <c r="DB250" s="151"/>
      <c r="DC250" s="151"/>
      <c r="DD250" s="151"/>
      <c r="DE250" s="151"/>
      <c r="DF250" s="151"/>
      <c r="DG250" s="151"/>
      <c r="DH250" s="151"/>
      <c r="DI250" s="151"/>
      <c r="DJ250" s="151"/>
      <c r="DK250" s="151"/>
      <c r="DL250" s="151"/>
      <c r="DM250" s="151"/>
      <c r="DN250" s="151"/>
      <c r="DO250" s="151"/>
      <c r="DP250" s="151"/>
      <c r="DQ250" s="151"/>
      <c r="DR250" s="151"/>
      <c r="DS250" s="151"/>
      <c r="DT250" s="151"/>
      <c r="DU250" s="151"/>
      <c r="DV250" s="151"/>
      <c r="DW250" s="151"/>
      <c r="DX250" s="151"/>
      <c r="DY250" s="151"/>
      <c r="DZ250" s="151"/>
      <c r="EA250" s="151"/>
      <c r="EB250" s="151"/>
      <c r="EC250" s="151"/>
      <c r="ED250" s="151"/>
      <c r="EE250" s="151"/>
      <c r="EF250" s="151"/>
      <c r="EG250" s="151"/>
      <c r="EH250" s="151"/>
      <c r="EI250" s="151"/>
      <c r="EJ250" s="151"/>
      <c r="EK250" s="151"/>
      <c r="EL250" s="151"/>
      <c r="EM250" s="151"/>
      <c r="EN250" s="151"/>
      <c r="EO250" s="151"/>
      <c r="EP250" s="151"/>
      <c r="EQ250" s="151"/>
      <c r="ER250" s="151"/>
      <c r="ES250" s="151"/>
      <c r="ET250" s="151"/>
      <c r="EU250" s="151"/>
      <c r="EV250" s="151"/>
      <c r="EW250" s="151"/>
      <c r="EX250" s="151"/>
      <c r="EY250" s="151"/>
      <c r="EZ250" s="151"/>
      <c r="FA250" s="151"/>
      <c r="FB250" s="151"/>
      <c r="FC250" s="151"/>
      <c r="FD250" s="151"/>
      <c r="FE250" s="151"/>
      <c r="FF250" s="151"/>
      <c r="FG250" s="151"/>
      <c r="FH250" s="151"/>
      <c r="FI250" s="151"/>
      <c r="FJ250" s="151"/>
      <c r="FK250" s="151"/>
      <c r="FL250" s="151"/>
      <c r="FM250" s="151"/>
      <c r="FN250" s="151"/>
      <c r="FO250" s="151"/>
      <c r="FP250" s="151"/>
      <c r="FQ250" s="151"/>
      <c r="FR250" s="151"/>
      <c r="FS250" s="151"/>
      <c r="FT250" s="151"/>
      <c r="FU250" s="151"/>
      <c r="FV250" s="151"/>
      <c r="FW250" s="151"/>
      <c r="FX250" s="151"/>
      <c r="FY250" s="151"/>
      <c r="FZ250" s="151"/>
      <c r="GA250" s="151"/>
      <c r="GB250" s="151"/>
    </row>
    <row r="251" spans="1:184" x14ac:dyDescent="0.2">
      <c r="A251" s="154" t="str">
        <f t="shared" si="4"/>
        <v/>
      </c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51"/>
      <c r="BX251" s="151"/>
      <c r="BY251" s="151"/>
      <c r="BZ251" s="151"/>
      <c r="CA251" s="151"/>
      <c r="CB251" s="151"/>
      <c r="CC251" s="151"/>
      <c r="CD251" s="151"/>
      <c r="CE251" s="151"/>
      <c r="CF251" s="151"/>
      <c r="CG251" s="151"/>
      <c r="CH251" s="151"/>
      <c r="CI251" s="151"/>
      <c r="CJ251" s="151"/>
      <c r="CK251" s="151"/>
      <c r="CL251" s="151"/>
      <c r="CM251" s="151"/>
      <c r="CN251" s="151"/>
      <c r="CO251" s="151"/>
      <c r="CP251" s="151"/>
      <c r="CQ251" s="151"/>
      <c r="CR251" s="151"/>
      <c r="CS251" s="151"/>
      <c r="CT251" s="151"/>
      <c r="CU251" s="151"/>
      <c r="CV251" s="151"/>
      <c r="CW251" s="151"/>
      <c r="CX251" s="151"/>
      <c r="CY251" s="151"/>
      <c r="CZ251" s="151"/>
      <c r="DA251" s="151"/>
      <c r="DB251" s="151"/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1"/>
      <c r="DN251" s="151"/>
      <c r="DO251" s="151"/>
      <c r="DP251" s="151"/>
      <c r="DQ251" s="151"/>
      <c r="DR251" s="151"/>
      <c r="DS251" s="151"/>
      <c r="DT251" s="151"/>
      <c r="DU251" s="151"/>
      <c r="DV251" s="151"/>
      <c r="DW251" s="151"/>
      <c r="DX251" s="151"/>
      <c r="DY251" s="151"/>
      <c r="DZ251" s="151"/>
      <c r="EA251" s="151"/>
      <c r="EB251" s="151"/>
      <c r="EC251" s="151"/>
      <c r="ED251" s="151"/>
      <c r="EE251" s="151"/>
      <c r="EF251" s="151"/>
      <c r="EG251" s="151"/>
      <c r="EH251" s="151"/>
      <c r="EI251" s="151"/>
      <c r="EJ251" s="151"/>
      <c r="EK251" s="151"/>
      <c r="EL251" s="151"/>
      <c r="EM251" s="151"/>
      <c r="EN251" s="151"/>
      <c r="EO251" s="151"/>
      <c r="EP251" s="151"/>
      <c r="EQ251" s="151"/>
      <c r="ER251" s="151"/>
      <c r="ES251" s="151"/>
      <c r="ET251" s="151"/>
      <c r="EU251" s="151"/>
      <c r="EV251" s="151"/>
      <c r="EW251" s="151"/>
      <c r="EX251" s="151"/>
      <c r="EY251" s="151"/>
      <c r="EZ251" s="151"/>
      <c r="FA251" s="151"/>
      <c r="FB251" s="151"/>
      <c r="FC251" s="151"/>
      <c r="FD251" s="151"/>
      <c r="FE251" s="151"/>
      <c r="FF251" s="151"/>
      <c r="FG251" s="151"/>
      <c r="FH251" s="151"/>
      <c r="FI251" s="151"/>
      <c r="FJ251" s="151"/>
      <c r="FK251" s="151"/>
      <c r="FL251" s="151"/>
      <c r="FM251" s="151"/>
      <c r="FN251" s="151"/>
      <c r="FO251" s="151"/>
      <c r="FP251" s="151"/>
      <c r="FQ251" s="151"/>
      <c r="FR251" s="151"/>
      <c r="FS251" s="151"/>
      <c r="FT251" s="151"/>
      <c r="FU251" s="151"/>
      <c r="FV251" s="151"/>
      <c r="FW251" s="151"/>
      <c r="FX251" s="151"/>
      <c r="FY251" s="151"/>
      <c r="FZ251" s="151"/>
      <c r="GA251" s="151"/>
      <c r="GB251" s="151"/>
    </row>
    <row r="252" spans="1:184" x14ac:dyDescent="0.2">
      <c r="A252" s="154" t="str">
        <f t="shared" si="4"/>
        <v/>
      </c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51"/>
      <c r="BX252" s="151"/>
      <c r="BY252" s="151"/>
      <c r="BZ252" s="151"/>
      <c r="CA252" s="151"/>
      <c r="CB252" s="151"/>
      <c r="CC252" s="151"/>
      <c r="CD252" s="151"/>
      <c r="CE252" s="151"/>
      <c r="CF252" s="151"/>
      <c r="CG252" s="151"/>
      <c r="CH252" s="151"/>
      <c r="CI252" s="151"/>
      <c r="CJ252" s="151"/>
      <c r="CK252" s="151"/>
      <c r="CL252" s="151"/>
      <c r="CM252" s="151"/>
      <c r="CN252" s="151"/>
      <c r="CO252" s="151"/>
      <c r="CP252" s="151"/>
      <c r="CQ252" s="151"/>
      <c r="CR252" s="151"/>
      <c r="CS252" s="151"/>
      <c r="CT252" s="151"/>
      <c r="CU252" s="151"/>
      <c r="CV252" s="151"/>
      <c r="CW252" s="151"/>
      <c r="CX252" s="151"/>
      <c r="CY252" s="151"/>
      <c r="CZ252" s="151"/>
      <c r="DA252" s="151"/>
      <c r="DB252" s="151"/>
      <c r="DC252" s="151"/>
      <c r="DD252" s="151"/>
      <c r="DE252" s="151"/>
      <c r="DF252" s="151"/>
      <c r="DG252" s="151"/>
      <c r="DH252" s="151"/>
      <c r="DI252" s="151"/>
      <c r="DJ252" s="151"/>
      <c r="DK252" s="151"/>
      <c r="DL252" s="151"/>
      <c r="DM252" s="151"/>
      <c r="DN252" s="151"/>
      <c r="DO252" s="151"/>
      <c r="DP252" s="151"/>
      <c r="DQ252" s="151"/>
      <c r="DR252" s="151"/>
      <c r="DS252" s="151"/>
      <c r="DT252" s="151"/>
      <c r="DU252" s="151"/>
      <c r="DV252" s="151"/>
      <c r="DW252" s="151"/>
      <c r="DX252" s="151"/>
      <c r="DY252" s="151"/>
      <c r="DZ252" s="151"/>
      <c r="EA252" s="151"/>
      <c r="EB252" s="151"/>
      <c r="EC252" s="151"/>
      <c r="ED252" s="151"/>
      <c r="EE252" s="151"/>
      <c r="EF252" s="151"/>
      <c r="EG252" s="151"/>
      <c r="EH252" s="151"/>
      <c r="EI252" s="151"/>
      <c r="EJ252" s="151"/>
      <c r="EK252" s="151"/>
      <c r="EL252" s="151"/>
      <c r="EM252" s="151"/>
      <c r="EN252" s="151"/>
      <c r="EO252" s="151"/>
      <c r="EP252" s="151"/>
      <c r="EQ252" s="151"/>
      <c r="ER252" s="151"/>
      <c r="ES252" s="151"/>
      <c r="ET252" s="151"/>
      <c r="EU252" s="151"/>
      <c r="EV252" s="151"/>
      <c r="EW252" s="151"/>
      <c r="EX252" s="151"/>
      <c r="EY252" s="151"/>
      <c r="EZ252" s="151"/>
      <c r="FA252" s="151"/>
      <c r="FB252" s="151"/>
      <c r="FC252" s="151"/>
      <c r="FD252" s="151"/>
      <c r="FE252" s="151"/>
      <c r="FF252" s="151"/>
      <c r="FG252" s="151"/>
      <c r="FH252" s="151"/>
      <c r="FI252" s="151"/>
      <c r="FJ252" s="151"/>
      <c r="FK252" s="151"/>
      <c r="FL252" s="151"/>
      <c r="FM252" s="151"/>
      <c r="FN252" s="151"/>
      <c r="FO252" s="151"/>
      <c r="FP252" s="151"/>
      <c r="FQ252" s="151"/>
      <c r="FR252" s="151"/>
      <c r="FS252" s="151"/>
      <c r="FT252" s="151"/>
      <c r="FU252" s="151"/>
      <c r="FV252" s="151"/>
      <c r="FW252" s="151"/>
      <c r="FX252" s="151"/>
      <c r="FY252" s="151"/>
      <c r="FZ252" s="151"/>
      <c r="GA252" s="151"/>
      <c r="GB252" s="151"/>
    </row>
    <row r="253" spans="1:184" x14ac:dyDescent="0.2">
      <c r="A253" s="154" t="str">
        <f t="shared" si="4"/>
        <v/>
      </c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51"/>
      <c r="BX253" s="151"/>
      <c r="BY253" s="151"/>
      <c r="BZ253" s="151"/>
      <c r="CA253" s="151"/>
      <c r="CB253" s="151"/>
      <c r="CC253" s="151"/>
      <c r="CD253" s="151"/>
      <c r="CE253" s="151"/>
      <c r="CF253" s="151"/>
      <c r="CG253" s="151"/>
      <c r="CH253" s="151"/>
      <c r="CI253" s="151"/>
      <c r="CJ253" s="151"/>
      <c r="CK253" s="151"/>
      <c r="CL253" s="151"/>
      <c r="CM253" s="151"/>
      <c r="CN253" s="151"/>
      <c r="CO253" s="151"/>
      <c r="CP253" s="151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  <c r="EN253" s="151"/>
      <c r="EO253" s="151"/>
      <c r="EP253" s="151"/>
      <c r="EQ253" s="151"/>
      <c r="ER253" s="151"/>
      <c r="ES253" s="151"/>
      <c r="ET253" s="151"/>
      <c r="EU253" s="151"/>
      <c r="EV253" s="151"/>
      <c r="EW253" s="151"/>
      <c r="EX253" s="151"/>
      <c r="EY253" s="151"/>
      <c r="EZ253" s="151"/>
      <c r="FA253" s="151"/>
      <c r="FB253" s="151"/>
      <c r="FC253" s="151"/>
      <c r="FD253" s="151"/>
      <c r="FE253" s="151"/>
      <c r="FF253" s="151"/>
      <c r="FG253" s="151"/>
      <c r="FH253" s="151"/>
      <c r="FI253" s="151"/>
      <c r="FJ253" s="151"/>
      <c r="FK253" s="151"/>
      <c r="FL253" s="151"/>
      <c r="FM253" s="151"/>
      <c r="FN253" s="151"/>
      <c r="FO253" s="151"/>
      <c r="FP253" s="151"/>
      <c r="FQ253" s="151"/>
      <c r="FR253" s="151"/>
      <c r="FS253" s="151"/>
      <c r="FT253" s="151"/>
      <c r="FU253" s="151"/>
      <c r="FV253" s="151"/>
      <c r="FW253" s="151"/>
      <c r="FX253" s="151"/>
      <c r="FY253" s="151"/>
      <c r="FZ253" s="151"/>
      <c r="GA253" s="151"/>
      <c r="GB253" s="151"/>
    </row>
    <row r="254" spans="1:184" x14ac:dyDescent="0.2">
      <c r="A254" s="154" t="str">
        <f t="shared" si="4"/>
        <v/>
      </c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1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  <c r="EN254" s="151"/>
      <c r="EO254" s="151"/>
      <c r="EP254" s="151"/>
      <c r="EQ254" s="151"/>
      <c r="ER254" s="151"/>
      <c r="ES254" s="151"/>
      <c r="ET254" s="151"/>
      <c r="EU254" s="151"/>
      <c r="EV254" s="151"/>
      <c r="EW254" s="151"/>
      <c r="EX254" s="151"/>
      <c r="EY254" s="151"/>
      <c r="EZ254" s="151"/>
      <c r="FA254" s="151"/>
      <c r="FB254" s="151"/>
      <c r="FC254" s="151"/>
      <c r="FD254" s="151"/>
      <c r="FE254" s="151"/>
      <c r="FF254" s="151"/>
      <c r="FG254" s="151"/>
      <c r="FH254" s="151"/>
      <c r="FI254" s="151"/>
      <c r="FJ254" s="151"/>
      <c r="FK254" s="151"/>
      <c r="FL254" s="151"/>
      <c r="FM254" s="151"/>
      <c r="FN254" s="151"/>
      <c r="FO254" s="151"/>
      <c r="FP254" s="151"/>
      <c r="FQ254" s="151"/>
      <c r="FR254" s="151"/>
      <c r="FS254" s="151"/>
      <c r="FT254" s="151"/>
      <c r="FU254" s="151"/>
      <c r="FV254" s="151"/>
      <c r="FW254" s="151"/>
      <c r="FX254" s="151"/>
      <c r="FY254" s="151"/>
      <c r="FZ254" s="151"/>
      <c r="GA254" s="151"/>
      <c r="GB254" s="151"/>
    </row>
    <row r="255" spans="1:184" x14ac:dyDescent="0.2">
      <c r="A255" s="154" t="str">
        <f t="shared" si="4"/>
        <v/>
      </c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51"/>
      <c r="BX255" s="151"/>
      <c r="BY255" s="151"/>
      <c r="BZ255" s="151"/>
      <c r="CA255" s="151"/>
      <c r="CB255" s="151"/>
      <c r="CC255" s="151"/>
      <c r="CD255" s="151"/>
      <c r="CE255" s="151"/>
      <c r="CF255" s="151"/>
      <c r="CG255" s="151"/>
      <c r="CH255" s="151"/>
      <c r="CI255" s="151"/>
      <c r="CJ255" s="151"/>
      <c r="CK255" s="151"/>
      <c r="CL255" s="151"/>
      <c r="CM255" s="151"/>
      <c r="CN255" s="151"/>
      <c r="CO255" s="151"/>
      <c r="CP255" s="151"/>
      <c r="CQ255" s="151"/>
      <c r="CR255" s="151"/>
      <c r="CS255" s="151"/>
      <c r="CT255" s="151"/>
      <c r="CU255" s="151"/>
      <c r="CV255" s="151"/>
      <c r="CW255" s="151"/>
      <c r="CX255" s="151"/>
      <c r="CY255" s="151"/>
      <c r="CZ255" s="151"/>
      <c r="DA255" s="151"/>
      <c r="DB255" s="151"/>
      <c r="DC255" s="151"/>
      <c r="DD255" s="151"/>
      <c r="DE255" s="151"/>
      <c r="DF255" s="151"/>
      <c r="DG255" s="151"/>
      <c r="DH255" s="151"/>
      <c r="DI255" s="151"/>
      <c r="DJ255" s="151"/>
      <c r="DK255" s="151"/>
      <c r="DL255" s="151"/>
      <c r="DM255" s="151"/>
      <c r="DN255" s="151"/>
      <c r="DO255" s="151"/>
      <c r="DP255" s="151"/>
      <c r="DQ255" s="151"/>
      <c r="DR255" s="151"/>
      <c r="DS255" s="151"/>
      <c r="DT255" s="151"/>
      <c r="DU255" s="151"/>
      <c r="DV255" s="151"/>
      <c r="DW255" s="151"/>
      <c r="DX255" s="151"/>
      <c r="DY255" s="151"/>
      <c r="DZ255" s="151"/>
      <c r="EA255" s="151"/>
      <c r="EB255" s="151"/>
      <c r="EC255" s="151"/>
      <c r="ED255" s="151"/>
      <c r="EE255" s="151"/>
      <c r="EF255" s="151"/>
      <c r="EG255" s="151"/>
      <c r="EH255" s="151"/>
      <c r="EI255" s="151"/>
      <c r="EJ255" s="151"/>
      <c r="EK255" s="151"/>
      <c r="EL255" s="151"/>
      <c r="EM255" s="151"/>
      <c r="EN255" s="151"/>
      <c r="EO255" s="151"/>
      <c r="EP255" s="151"/>
      <c r="EQ255" s="151"/>
      <c r="ER255" s="151"/>
      <c r="ES255" s="151"/>
      <c r="ET255" s="151"/>
      <c r="EU255" s="151"/>
      <c r="EV255" s="151"/>
      <c r="EW255" s="151"/>
      <c r="EX255" s="151"/>
      <c r="EY255" s="151"/>
      <c r="EZ255" s="151"/>
      <c r="FA255" s="151"/>
      <c r="FB255" s="151"/>
      <c r="FC255" s="151"/>
      <c r="FD255" s="151"/>
      <c r="FE255" s="151"/>
      <c r="FF255" s="151"/>
      <c r="FG255" s="151"/>
      <c r="FH255" s="151"/>
      <c r="FI255" s="151"/>
      <c r="FJ255" s="151"/>
      <c r="FK255" s="151"/>
      <c r="FL255" s="151"/>
      <c r="FM255" s="151"/>
      <c r="FN255" s="151"/>
      <c r="FO255" s="151"/>
      <c r="FP255" s="151"/>
      <c r="FQ255" s="151"/>
      <c r="FR255" s="151"/>
      <c r="FS255" s="151"/>
      <c r="FT255" s="151"/>
      <c r="FU255" s="151"/>
      <c r="FV255" s="151"/>
      <c r="FW255" s="151"/>
      <c r="FX255" s="151"/>
      <c r="FY255" s="151"/>
      <c r="FZ255" s="151"/>
      <c r="GA255" s="151"/>
      <c r="GB255" s="151"/>
    </row>
    <row r="256" spans="1:184" x14ac:dyDescent="0.2">
      <c r="A256" s="154" t="str">
        <f t="shared" si="4"/>
        <v/>
      </c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51"/>
      <c r="BX256" s="151"/>
      <c r="BY256" s="151"/>
      <c r="BZ256" s="151"/>
      <c r="CA256" s="151"/>
      <c r="CB256" s="151"/>
      <c r="CC256" s="151"/>
      <c r="CD256" s="151"/>
      <c r="CE256" s="151"/>
      <c r="CF256" s="151"/>
      <c r="CG256" s="151"/>
      <c r="CH256" s="151"/>
      <c r="CI256" s="151"/>
      <c r="CJ256" s="151"/>
      <c r="CK256" s="151"/>
      <c r="CL256" s="151"/>
      <c r="CM256" s="151"/>
      <c r="CN256" s="151"/>
      <c r="CO256" s="151"/>
      <c r="CP256" s="151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51"/>
      <c r="EN256" s="151"/>
      <c r="EO256" s="151"/>
      <c r="EP256" s="151"/>
      <c r="EQ256" s="151"/>
      <c r="ER256" s="151"/>
      <c r="ES256" s="151"/>
      <c r="ET256" s="151"/>
      <c r="EU256" s="151"/>
      <c r="EV256" s="151"/>
      <c r="EW256" s="151"/>
      <c r="EX256" s="151"/>
      <c r="EY256" s="151"/>
      <c r="EZ256" s="151"/>
      <c r="FA256" s="151"/>
      <c r="FB256" s="151"/>
      <c r="FC256" s="151"/>
      <c r="FD256" s="151"/>
      <c r="FE256" s="151"/>
      <c r="FF256" s="151"/>
      <c r="FG256" s="151"/>
      <c r="FH256" s="151"/>
      <c r="FI256" s="151"/>
      <c r="FJ256" s="151"/>
      <c r="FK256" s="151"/>
      <c r="FL256" s="151"/>
      <c r="FM256" s="151"/>
      <c r="FN256" s="151"/>
      <c r="FO256" s="151"/>
      <c r="FP256" s="151"/>
      <c r="FQ256" s="151"/>
      <c r="FR256" s="151"/>
      <c r="FS256" s="151"/>
      <c r="FT256" s="151"/>
      <c r="FU256" s="151"/>
      <c r="FV256" s="151"/>
      <c r="FW256" s="151"/>
      <c r="FX256" s="151"/>
      <c r="FY256" s="151"/>
      <c r="FZ256" s="151"/>
      <c r="GA256" s="151"/>
      <c r="GB256" s="151"/>
    </row>
    <row r="257" spans="1:184" x14ac:dyDescent="0.2">
      <c r="A257" s="154" t="str">
        <f t="shared" si="4"/>
        <v/>
      </c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  <c r="CB257" s="151"/>
      <c r="CC257" s="151"/>
      <c r="CD257" s="151"/>
      <c r="CE257" s="151"/>
      <c r="CF257" s="151"/>
      <c r="CG257" s="151"/>
      <c r="CH257" s="151"/>
      <c r="CI257" s="151"/>
      <c r="CJ257" s="151"/>
      <c r="CK257" s="151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  <c r="EN257" s="151"/>
      <c r="EO257" s="151"/>
      <c r="EP257" s="151"/>
      <c r="EQ257" s="151"/>
      <c r="ER257" s="151"/>
      <c r="ES257" s="151"/>
      <c r="ET257" s="151"/>
      <c r="EU257" s="151"/>
      <c r="EV257" s="151"/>
      <c r="EW257" s="151"/>
      <c r="EX257" s="151"/>
      <c r="EY257" s="151"/>
      <c r="EZ257" s="151"/>
      <c r="FA257" s="151"/>
      <c r="FB257" s="151"/>
      <c r="FC257" s="151"/>
      <c r="FD257" s="151"/>
      <c r="FE257" s="151"/>
      <c r="FF257" s="151"/>
      <c r="FG257" s="151"/>
      <c r="FH257" s="151"/>
      <c r="FI257" s="151"/>
      <c r="FJ257" s="151"/>
      <c r="FK257" s="151"/>
      <c r="FL257" s="151"/>
      <c r="FM257" s="151"/>
      <c r="FN257" s="151"/>
      <c r="FO257" s="151"/>
      <c r="FP257" s="151"/>
      <c r="FQ257" s="151"/>
      <c r="FR257" s="151"/>
      <c r="FS257" s="151"/>
      <c r="FT257" s="151"/>
      <c r="FU257" s="151"/>
      <c r="FV257" s="151"/>
      <c r="FW257" s="151"/>
      <c r="FX257" s="151"/>
      <c r="FY257" s="151"/>
      <c r="FZ257" s="151"/>
      <c r="GA257" s="151"/>
      <c r="GB257" s="151"/>
    </row>
    <row r="258" spans="1:184" x14ac:dyDescent="0.2">
      <c r="A258" s="154" t="str">
        <f t="shared" si="4"/>
        <v/>
      </c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51"/>
      <c r="BX258" s="151"/>
      <c r="BY258" s="151"/>
      <c r="BZ258" s="151"/>
      <c r="CA258" s="151"/>
      <c r="CB258" s="151"/>
      <c r="CC258" s="151"/>
      <c r="CD258" s="151"/>
      <c r="CE258" s="151"/>
      <c r="CF258" s="151"/>
      <c r="CG258" s="151"/>
      <c r="CH258" s="151"/>
      <c r="CI258" s="151"/>
      <c r="CJ258" s="151"/>
      <c r="CK258" s="151"/>
      <c r="CL258" s="151"/>
      <c r="CM258" s="151"/>
      <c r="CN258" s="151"/>
      <c r="CO258" s="151"/>
      <c r="CP258" s="151"/>
      <c r="CQ258" s="151"/>
      <c r="CR258" s="151"/>
      <c r="CS258" s="151"/>
      <c r="CT258" s="151"/>
      <c r="CU258" s="151"/>
      <c r="CV258" s="151"/>
      <c r="CW258" s="151"/>
      <c r="CX258" s="151"/>
      <c r="CY258" s="151"/>
      <c r="CZ258" s="151"/>
      <c r="DA258" s="151"/>
      <c r="DB258" s="151"/>
      <c r="DC258" s="151"/>
      <c r="DD258" s="151"/>
      <c r="DE258" s="151"/>
      <c r="DF258" s="151"/>
      <c r="DG258" s="151"/>
      <c r="DH258" s="151"/>
      <c r="DI258" s="151"/>
      <c r="DJ258" s="151"/>
      <c r="DK258" s="151"/>
      <c r="DL258" s="151"/>
      <c r="DM258" s="151"/>
      <c r="DN258" s="151"/>
      <c r="DO258" s="151"/>
      <c r="DP258" s="151"/>
      <c r="DQ258" s="151"/>
      <c r="DR258" s="151"/>
      <c r="DS258" s="151"/>
      <c r="DT258" s="151"/>
      <c r="DU258" s="151"/>
      <c r="DV258" s="151"/>
      <c r="DW258" s="151"/>
      <c r="DX258" s="151"/>
      <c r="DY258" s="151"/>
      <c r="DZ258" s="151"/>
      <c r="EA258" s="151"/>
      <c r="EB258" s="151"/>
      <c r="EC258" s="151"/>
      <c r="ED258" s="151"/>
      <c r="EE258" s="151"/>
      <c r="EF258" s="151"/>
      <c r="EG258" s="151"/>
      <c r="EH258" s="151"/>
      <c r="EI258" s="151"/>
      <c r="EJ258" s="151"/>
      <c r="EK258" s="151"/>
      <c r="EL258" s="151"/>
      <c r="EM258" s="151"/>
      <c r="EN258" s="151"/>
      <c r="EO258" s="151"/>
      <c r="EP258" s="151"/>
      <c r="EQ258" s="151"/>
      <c r="ER258" s="151"/>
      <c r="ES258" s="151"/>
      <c r="ET258" s="151"/>
      <c r="EU258" s="151"/>
      <c r="EV258" s="151"/>
      <c r="EW258" s="151"/>
      <c r="EX258" s="151"/>
      <c r="EY258" s="151"/>
      <c r="EZ258" s="151"/>
      <c r="FA258" s="151"/>
      <c r="FB258" s="151"/>
      <c r="FC258" s="151"/>
      <c r="FD258" s="151"/>
      <c r="FE258" s="151"/>
      <c r="FF258" s="151"/>
      <c r="FG258" s="151"/>
      <c r="FH258" s="151"/>
      <c r="FI258" s="151"/>
      <c r="FJ258" s="151"/>
      <c r="FK258" s="151"/>
      <c r="FL258" s="151"/>
      <c r="FM258" s="151"/>
      <c r="FN258" s="151"/>
      <c r="FO258" s="151"/>
      <c r="FP258" s="151"/>
      <c r="FQ258" s="151"/>
      <c r="FR258" s="151"/>
      <c r="FS258" s="151"/>
      <c r="FT258" s="151"/>
      <c r="FU258" s="151"/>
      <c r="FV258" s="151"/>
      <c r="FW258" s="151"/>
      <c r="FX258" s="151"/>
      <c r="FY258" s="151"/>
      <c r="FZ258" s="151"/>
      <c r="GA258" s="151"/>
      <c r="GB258" s="151"/>
    </row>
    <row r="259" spans="1:184" x14ac:dyDescent="0.2">
      <c r="A259" s="154" t="str">
        <f t="shared" si="4"/>
        <v/>
      </c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51"/>
      <c r="BX259" s="151"/>
      <c r="BY259" s="151"/>
      <c r="BZ259" s="151"/>
      <c r="CA259" s="151"/>
      <c r="CB259" s="151"/>
      <c r="CC259" s="151"/>
      <c r="CD259" s="151"/>
      <c r="CE259" s="151"/>
      <c r="CF259" s="151"/>
      <c r="CG259" s="151"/>
      <c r="CH259" s="151"/>
      <c r="CI259" s="151"/>
      <c r="CJ259" s="151"/>
      <c r="CK259" s="151"/>
      <c r="CL259" s="151"/>
      <c r="CM259" s="151"/>
      <c r="CN259" s="151"/>
      <c r="CO259" s="151"/>
      <c r="CP259" s="151"/>
      <c r="CQ259" s="151"/>
      <c r="CR259" s="151"/>
      <c r="CS259" s="151"/>
      <c r="CT259" s="151"/>
      <c r="CU259" s="151"/>
      <c r="CV259" s="151"/>
      <c r="CW259" s="151"/>
      <c r="CX259" s="151"/>
      <c r="CY259" s="151"/>
      <c r="CZ259" s="151"/>
      <c r="DA259" s="151"/>
      <c r="DB259" s="151"/>
      <c r="DC259" s="151"/>
      <c r="DD259" s="151"/>
      <c r="DE259" s="151"/>
      <c r="DF259" s="151"/>
      <c r="DG259" s="151"/>
      <c r="DH259" s="151"/>
      <c r="DI259" s="151"/>
      <c r="DJ259" s="151"/>
      <c r="DK259" s="151"/>
      <c r="DL259" s="151"/>
      <c r="DM259" s="151"/>
      <c r="DN259" s="151"/>
      <c r="DO259" s="151"/>
      <c r="DP259" s="151"/>
      <c r="DQ259" s="151"/>
      <c r="DR259" s="151"/>
      <c r="DS259" s="151"/>
      <c r="DT259" s="151"/>
      <c r="DU259" s="151"/>
      <c r="DV259" s="151"/>
      <c r="DW259" s="151"/>
      <c r="DX259" s="151"/>
      <c r="DY259" s="151"/>
      <c r="DZ259" s="151"/>
      <c r="EA259" s="151"/>
      <c r="EB259" s="151"/>
      <c r="EC259" s="151"/>
      <c r="ED259" s="151"/>
      <c r="EE259" s="151"/>
      <c r="EF259" s="151"/>
      <c r="EG259" s="151"/>
      <c r="EH259" s="151"/>
      <c r="EI259" s="151"/>
      <c r="EJ259" s="151"/>
      <c r="EK259" s="151"/>
      <c r="EL259" s="151"/>
      <c r="EM259" s="151"/>
      <c r="EN259" s="151"/>
      <c r="EO259" s="151"/>
      <c r="EP259" s="151"/>
      <c r="EQ259" s="151"/>
      <c r="ER259" s="151"/>
      <c r="ES259" s="151"/>
      <c r="ET259" s="151"/>
      <c r="EU259" s="151"/>
      <c r="EV259" s="151"/>
      <c r="EW259" s="151"/>
      <c r="EX259" s="151"/>
      <c r="EY259" s="151"/>
      <c r="EZ259" s="151"/>
      <c r="FA259" s="151"/>
      <c r="FB259" s="151"/>
      <c r="FC259" s="151"/>
      <c r="FD259" s="151"/>
      <c r="FE259" s="151"/>
      <c r="FF259" s="151"/>
      <c r="FG259" s="151"/>
      <c r="FH259" s="151"/>
      <c r="FI259" s="151"/>
      <c r="FJ259" s="151"/>
      <c r="FK259" s="151"/>
      <c r="FL259" s="151"/>
      <c r="FM259" s="151"/>
      <c r="FN259" s="151"/>
      <c r="FO259" s="151"/>
      <c r="FP259" s="151"/>
      <c r="FQ259" s="151"/>
      <c r="FR259" s="151"/>
      <c r="FS259" s="151"/>
      <c r="FT259" s="151"/>
      <c r="FU259" s="151"/>
      <c r="FV259" s="151"/>
      <c r="FW259" s="151"/>
      <c r="FX259" s="151"/>
      <c r="FY259" s="151"/>
      <c r="FZ259" s="151"/>
      <c r="GA259" s="151"/>
      <c r="GB259" s="151"/>
    </row>
    <row r="260" spans="1:184" x14ac:dyDescent="0.2">
      <c r="A260" s="154" t="str">
        <f t="shared" si="4"/>
        <v/>
      </c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51"/>
      <c r="BX260" s="151"/>
      <c r="BY260" s="151"/>
      <c r="BZ260" s="151"/>
      <c r="CA260" s="151"/>
      <c r="CB260" s="151"/>
      <c r="CC260" s="151"/>
      <c r="CD260" s="151"/>
      <c r="CE260" s="151"/>
      <c r="CF260" s="151"/>
      <c r="CG260" s="151"/>
      <c r="CH260" s="151"/>
      <c r="CI260" s="151"/>
      <c r="CJ260" s="151"/>
      <c r="CK260" s="151"/>
      <c r="CL260" s="151"/>
      <c r="CM260" s="151"/>
      <c r="CN260" s="151"/>
      <c r="CO260" s="151"/>
      <c r="CP260" s="151"/>
      <c r="CQ260" s="151"/>
      <c r="CR260" s="151"/>
      <c r="CS260" s="151"/>
      <c r="CT260" s="151"/>
      <c r="CU260" s="151"/>
      <c r="CV260" s="151"/>
      <c r="CW260" s="151"/>
      <c r="CX260" s="151"/>
      <c r="CY260" s="151"/>
      <c r="CZ260" s="151"/>
      <c r="DA260" s="151"/>
      <c r="DB260" s="151"/>
      <c r="DC260" s="151"/>
      <c r="DD260" s="151"/>
      <c r="DE260" s="151"/>
      <c r="DF260" s="151"/>
      <c r="DG260" s="151"/>
      <c r="DH260" s="151"/>
      <c r="DI260" s="151"/>
      <c r="DJ260" s="151"/>
      <c r="DK260" s="151"/>
      <c r="DL260" s="151"/>
      <c r="DM260" s="151"/>
      <c r="DN260" s="151"/>
      <c r="DO260" s="151"/>
      <c r="DP260" s="151"/>
      <c r="DQ260" s="151"/>
      <c r="DR260" s="151"/>
      <c r="DS260" s="151"/>
      <c r="DT260" s="151"/>
      <c r="DU260" s="151"/>
      <c r="DV260" s="151"/>
      <c r="DW260" s="151"/>
      <c r="DX260" s="151"/>
      <c r="DY260" s="151"/>
      <c r="DZ260" s="151"/>
      <c r="EA260" s="151"/>
      <c r="EB260" s="151"/>
      <c r="EC260" s="151"/>
      <c r="ED260" s="151"/>
      <c r="EE260" s="151"/>
      <c r="EF260" s="151"/>
      <c r="EG260" s="151"/>
      <c r="EH260" s="151"/>
      <c r="EI260" s="151"/>
      <c r="EJ260" s="151"/>
      <c r="EK260" s="151"/>
      <c r="EL260" s="151"/>
      <c r="EM260" s="151"/>
      <c r="EN260" s="151"/>
      <c r="EO260" s="151"/>
      <c r="EP260" s="151"/>
      <c r="EQ260" s="151"/>
      <c r="ER260" s="151"/>
      <c r="ES260" s="151"/>
      <c r="ET260" s="151"/>
      <c r="EU260" s="151"/>
      <c r="EV260" s="151"/>
      <c r="EW260" s="151"/>
      <c r="EX260" s="151"/>
      <c r="EY260" s="151"/>
      <c r="EZ260" s="151"/>
      <c r="FA260" s="151"/>
      <c r="FB260" s="151"/>
      <c r="FC260" s="151"/>
      <c r="FD260" s="151"/>
      <c r="FE260" s="151"/>
      <c r="FF260" s="151"/>
      <c r="FG260" s="151"/>
      <c r="FH260" s="151"/>
      <c r="FI260" s="151"/>
      <c r="FJ260" s="151"/>
      <c r="FK260" s="151"/>
      <c r="FL260" s="151"/>
      <c r="FM260" s="151"/>
      <c r="FN260" s="151"/>
      <c r="FO260" s="151"/>
      <c r="FP260" s="151"/>
      <c r="FQ260" s="151"/>
      <c r="FR260" s="151"/>
      <c r="FS260" s="151"/>
      <c r="FT260" s="151"/>
      <c r="FU260" s="151"/>
      <c r="FV260" s="151"/>
      <c r="FW260" s="151"/>
      <c r="FX260" s="151"/>
      <c r="FY260" s="151"/>
      <c r="FZ260" s="151"/>
      <c r="GA260" s="151"/>
      <c r="GB260" s="151"/>
    </row>
    <row r="261" spans="1:184" x14ac:dyDescent="0.2">
      <c r="A261" s="154" t="str">
        <f t="shared" si="4"/>
        <v/>
      </c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  <c r="FF261" s="151"/>
      <c r="FG261" s="151"/>
      <c r="FH261" s="151"/>
      <c r="FI261" s="151"/>
      <c r="FJ261" s="151"/>
      <c r="FK261" s="151"/>
      <c r="FL261" s="151"/>
      <c r="FM261" s="151"/>
      <c r="FN261" s="151"/>
      <c r="FO261" s="151"/>
      <c r="FP261" s="151"/>
      <c r="FQ261" s="151"/>
      <c r="FR261" s="151"/>
      <c r="FS261" s="151"/>
      <c r="FT261" s="151"/>
      <c r="FU261" s="151"/>
      <c r="FV261" s="151"/>
      <c r="FW261" s="151"/>
      <c r="FX261" s="151"/>
      <c r="FY261" s="151"/>
      <c r="FZ261" s="151"/>
      <c r="GA261" s="151"/>
      <c r="GB261" s="151"/>
    </row>
    <row r="262" spans="1:184" x14ac:dyDescent="0.2">
      <c r="A262" s="154" t="str">
        <f t="shared" si="4"/>
        <v/>
      </c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1"/>
      <c r="BW262" s="151"/>
      <c r="BX262" s="151"/>
      <c r="BY262" s="151"/>
      <c r="BZ262" s="151"/>
      <c r="CA262" s="151"/>
      <c r="CB262" s="151"/>
      <c r="CC262" s="151"/>
      <c r="CD262" s="151"/>
      <c r="CE262" s="151"/>
      <c r="CF262" s="151"/>
      <c r="CG262" s="151"/>
      <c r="CH262" s="151"/>
      <c r="CI262" s="151"/>
      <c r="CJ262" s="151"/>
      <c r="CK262" s="151"/>
      <c r="CL262" s="151"/>
      <c r="CM262" s="151"/>
      <c r="CN262" s="151"/>
      <c r="CO262" s="151"/>
      <c r="CP262" s="151"/>
      <c r="CQ262" s="151"/>
      <c r="CR262" s="151"/>
      <c r="CS262" s="151"/>
      <c r="CT262" s="151"/>
      <c r="CU262" s="151"/>
      <c r="CV262" s="151"/>
      <c r="CW262" s="151"/>
      <c r="CX262" s="151"/>
      <c r="CY262" s="151"/>
      <c r="CZ262" s="151"/>
      <c r="DA262" s="151"/>
      <c r="DB262" s="151"/>
      <c r="DC262" s="151"/>
      <c r="DD262" s="151"/>
      <c r="DE262" s="151"/>
      <c r="DF262" s="151"/>
      <c r="DG262" s="151"/>
      <c r="DH262" s="151"/>
      <c r="DI262" s="151"/>
      <c r="DJ262" s="151"/>
      <c r="DK262" s="151"/>
      <c r="DL262" s="151"/>
      <c r="DM262" s="151"/>
      <c r="DN262" s="151"/>
      <c r="DO262" s="151"/>
      <c r="DP262" s="151"/>
      <c r="DQ262" s="151"/>
      <c r="DR262" s="151"/>
      <c r="DS262" s="151"/>
      <c r="DT262" s="151"/>
      <c r="DU262" s="151"/>
      <c r="DV262" s="151"/>
      <c r="DW262" s="151"/>
      <c r="DX262" s="151"/>
      <c r="DY262" s="151"/>
      <c r="DZ262" s="151"/>
      <c r="EA262" s="151"/>
      <c r="EB262" s="151"/>
      <c r="EC262" s="151"/>
      <c r="ED262" s="151"/>
      <c r="EE262" s="151"/>
      <c r="EF262" s="151"/>
      <c r="EG262" s="151"/>
      <c r="EH262" s="151"/>
      <c r="EI262" s="151"/>
      <c r="EJ262" s="151"/>
      <c r="EK262" s="151"/>
      <c r="EL262" s="151"/>
      <c r="EM262" s="151"/>
      <c r="EN262" s="151"/>
      <c r="EO262" s="151"/>
      <c r="EP262" s="151"/>
      <c r="EQ262" s="151"/>
      <c r="ER262" s="151"/>
      <c r="ES262" s="151"/>
      <c r="ET262" s="151"/>
      <c r="EU262" s="151"/>
      <c r="EV262" s="151"/>
      <c r="EW262" s="151"/>
      <c r="EX262" s="151"/>
      <c r="EY262" s="151"/>
      <c r="EZ262" s="151"/>
      <c r="FA262" s="151"/>
      <c r="FB262" s="151"/>
      <c r="FC262" s="151"/>
      <c r="FD262" s="151"/>
      <c r="FE262" s="151"/>
      <c r="FF262" s="151"/>
      <c r="FG262" s="151"/>
      <c r="FH262" s="151"/>
      <c r="FI262" s="151"/>
      <c r="FJ262" s="151"/>
      <c r="FK262" s="151"/>
      <c r="FL262" s="151"/>
      <c r="FM262" s="151"/>
      <c r="FN262" s="151"/>
      <c r="FO262" s="151"/>
      <c r="FP262" s="151"/>
      <c r="FQ262" s="151"/>
      <c r="FR262" s="151"/>
      <c r="FS262" s="151"/>
      <c r="FT262" s="151"/>
      <c r="FU262" s="151"/>
      <c r="FV262" s="151"/>
      <c r="FW262" s="151"/>
      <c r="FX262" s="151"/>
      <c r="FY262" s="151"/>
      <c r="FZ262" s="151"/>
      <c r="GA262" s="151"/>
      <c r="GB262" s="151"/>
    </row>
    <row r="263" spans="1:184" x14ac:dyDescent="0.2">
      <c r="A263" s="154" t="str">
        <f t="shared" si="4"/>
        <v/>
      </c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1"/>
      <c r="BW263" s="151"/>
      <c r="BX263" s="151"/>
      <c r="BY263" s="151"/>
      <c r="BZ263" s="151"/>
      <c r="CA263" s="151"/>
      <c r="CB263" s="151"/>
      <c r="CC263" s="151"/>
      <c r="CD263" s="151"/>
      <c r="CE263" s="151"/>
      <c r="CF263" s="151"/>
      <c r="CG263" s="151"/>
      <c r="CH263" s="151"/>
      <c r="CI263" s="151"/>
      <c r="CJ263" s="151"/>
      <c r="CK263" s="151"/>
      <c r="CL263" s="151"/>
      <c r="CM263" s="151"/>
      <c r="CN263" s="151"/>
      <c r="CO263" s="151"/>
      <c r="CP263" s="151"/>
      <c r="CQ263" s="151"/>
      <c r="CR263" s="151"/>
      <c r="CS263" s="151"/>
      <c r="CT263" s="151"/>
      <c r="CU263" s="151"/>
      <c r="CV263" s="151"/>
      <c r="CW263" s="151"/>
      <c r="CX263" s="151"/>
      <c r="CY263" s="151"/>
      <c r="CZ263" s="151"/>
      <c r="DA263" s="151"/>
      <c r="DB263" s="151"/>
      <c r="DC263" s="151"/>
      <c r="DD263" s="151"/>
      <c r="DE263" s="151"/>
      <c r="DF263" s="151"/>
      <c r="DG263" s="151"/>
      <c r="DH263" s="151"/>
      <c r="DI263" s="151"/>
      <c r="DJ263" s="151"/>
      <c r="DK263" s="151"/>
      <c r="DL263" s="151"/>
      <c r="DM263" s="151"/>
      <c r="DN263" s="151"/>
      <c r="DO263" s="151"/>
      <c r="DP263" s="151"/>
      <c r="DQ263" s="151"/>
      <c r="DR263" s="151"/>
      <c r="DS263" s="151"/>
      <c r="DT263" s="151"/>
      <c r="DU263" s="151"/>
      <c r="DV263" s="151"/>
      <c r="DW263" s="151"/>
      <c r="DX263" s="151"/>
      <c r="DY263" s="151"/>
      <c r="DZ263" s="151"/>
      <c r="EA263" s="151"/>
      <c r="EB263" s="151"/>
      <c r="EC263" s="151"/>
      <c r="ED263" s="151"/>
      <c r="EE263" s="151"/>
      <c r="EF263" s="151"/>
      <c r="EG263" s="151"/>
      <c r="EH263" s="151"/>
      <c r="EI263" s="151"/>
      <c r="EJ263" s="151"/>
      <c r="EK263" s="151"/>
      <c r="EL263" s="151"/>
      <c r="EM263" s="151"/>
      <c r="EN263" s="151"/>
      <c r="EO263" s="151"/>
      <c r="EP263" s="151"/>
      <c r="EQ263" s="151"/>
      <c r="ER263" s="151"/>
      <c r="ES263" s="151"/>
      <c r="ET263" s="151"/>
      <c r="EU263" s="151"/>
      <c r="EV263" s="151"/>
      <c r="EW263" s="151"/>
      <c r="EX263" s="151"/>
      <c r="EY263" s="151"/>
      <c r="EZ263" s="151"/>
      <c r="FA263" s="151"/>
      <c r="FB263" s="151"/>
      <c r="FC263" s="151"/>
      <c r="FD263" s="151"/>
      <c r="FE263" s="151"/>
      <c r="FF263" s="151"/>
      <c r="FG263" s="151"/>
      <c r="FH263" s="151"/>
      <c r="FI263" s="151"/>
      <c r="FJ263" s="151"/>
      <c r="FK263" s="151"/>
      <c r="FL263" s="151"/>
      <c r="FM263" s="151"/>
      <c r="FN263" s="151"/>
      <c r="FO263" s="151"/>
      <c r="FP263" s="151"/>
      <c r="FQ263" s="151"/>
      <c r="FR263" s="151"/>
      <c r="FS263" s="151"/>
      <c r="FT263" s="151"/>
      <c r="FU263" s="151"/>
      <c r="FV263" s="151"/>
      <c r="FW263" s="151"/>
      <c r="FX263" s="151"/>
      <c r="FY263" s="151"/>
      <c r="FZ263" s="151"/>
      <c r="GA263" s="151"/>
      <c r="GB263" s="151"/>
    </row>
    <row r="264" spans="1:184" x14ac:dyDescent="0.2">
      <c r="A264" s="154" t="str">
        <f t="shared" si="4"/>
        <v/>
      </c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1"/>
      <c r="BW264" s="151"/>
      <c r="BX264" s="151"/>
      <c r="BY264" s="151"/>
      <c r="BZ264" s="151"/>
      <c r="CA264" s="151"/>
      <c r="CB264" s="151"/>
      <c r="CC264" s="151"/>
      <c r="CD264" s="151"/>
      <c r="CE264" s="151"/>
      <c r="CF264" s="151"/>
      <c r="CG264" s="151"/>
      <c r="CH264" s="151"/>
      <c r="CI264" s="151"/>
      <c r="CJ264" s="151"/>
      <c r="CK264" s="151"/>
      <c r="CL264" s="151"/>
      <c r="CM264" s="151"/>
      <c r="CN264" s="151"/>
      <c r="CO264" s="151"/>
      <c r="CP264" s="151"/>
      <c r="CQ264" s="151"/>
      <c r="CR264" s="151"/>
      <c r="CS264" s="151"/>
      <c r="CT264" s="151"/>
      <c r="CU264" s="151"/>
      <c r="CV264" s="151"/>
      <c r="CW264" s="151"/>
      <c r="CX264" s="151"/>
      <c r="CY264" s="151"/>
      <c r="CZ264" s="151"/>
      <c r="DA264" s="151"/>
      <c r="DB264" s="151"/>
      <c r="DC264" s="151"/>
      <c r="DD264" s="151"/>
      <c r="DE264" s="151"/>
      <c r="DF264" s="151"/>
      <c r="DG264" s="151"/>
      <c r="DH264" s="151"/>
      <c r="DI264" s="151"/>
      <c r="DJ264" s="151"/>
      <c r="DK264" s="151"/>
      <c r="DL264" s="151"/>
      <c r="DM264" s="151"/>
      <c r="DN264" s="151"/>
      <c r="DO264" s="151"/>
      <c r="DP264" s="151"/>
      <c r="DQ264" s="151"/>
      <c r="DR264" s="151"/>
      <c r="DS264" s="151"/>
      <c r="DT264" s="151"/>
      <c r="DU264" s="151"/>
      <c r="DV264" s="151"/>
      <c r="DW264" s="151"/>
      <c r="DX264" s="151"/>
      <c r="DY264" s="151"/>
      <c r="DZ264" s="151"/>
      <c r="EA264" s="151"/>
      <c r="EB264" s="151"/>
      <c r="EC264" s="151"/>
      <c r="ED264" s="151"/>
      <c r="EE264" s="151"/>
      <c r="EF264" s="151"/>
      <c r="EG264" s="151"/>
      <c r="EH264" s="151"/>
      <c r="EI264" s="151"/>
      <c r="EJ264" s="151"/>
      <c r="EK264" s="151"/>
      <c r="EL264" s="151"/>
      <c r="EM264" s="151"/>
      <c r="EN264" s="151"/>
      <c r="EO264" s="151"/>
      <c r="EP264" s="151"/>
      <c r="EQ264" s="151"/>
      <c r="ER264" s="151"/>
      <c r="ES264" s="151"/>
      <c r="ET264" s="151"/>
      <c r="EU264" s="151"/>
      <c r="EV264" s="151"/>
      <c r="EW264" s="151"/>
      <c r="EX264" s="151"/>
      <c r="EY264" s="151"/>
      <c r="EZ264" s="151"/>
      <c r="FA264" s="151"/>
      <c r="FB264" s="151"/>
      <c r="FC264" s="151"/>
      <c r="FD264" s="151"/>
      <c r="FE264" s="151"/>
      <c r="FF264" s="151"/>
      <c r="FG264" s="151"/>
      <c r="FH264" s="151"/>
      <c r="FI264" s="151"/>
      <c r="FJ264" s="151"/>
      <c r="FK264" s="151"/>
      <c r="FL264" s="151"/>
      <c r="FM264" s="151"/>
      <c r="FN264" s="151"/>
      <c r="FO264" s="151"/>
      <c r="FP264" s="151"/>
      <c r="FQ264" s="151"/>
      <c r="FR264" s="151"/>
      <c r="FS264" s="151"/>
      <c r="FT264" s="151"/>
      <c r="FU264" s="151"/>
      <c r="FV264" s="151"/>
      <c r="FW264" s="151"/>
      <c r="FX264" s="151"/>
      <c r="FY264" s="151"/>
      <c r="FZ264" s="151"/>
      <c r="GA264" s="151"/>
      <c r="GB264" s="151"/>
    </row>
    <row r="265" spans="1:184" x14ac:dyDescent="0.2">
      <c r="A265" s="154" t="str">
        <f t="shared" si="4"/>
        <v/>
      </c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  <c r="CB265" s="151"/>
      <c r="CC265" s="151"/>
      <c r="CD265" s="151"/>
      <c r="CE265" s="151"/>
      <c r="CF265" s="151"/>
      <c r="CG265" s="151"/>
      <c r="CH265" s="151"/>
      <c r="CI265" s="151"/>
      <c r="CJ265" s="151"/>
      <c r="CK265" s="151"/>
      <c r="CL265" s="151"/>
      <c r="CM265" s="151"/>
      <c r="CN265" s="151"/>
      <c r="CO265" s="151"/>
      <c r="CP265" s="151"/>
      <c r="CQ265" s="151"/>
      <c r="CR265" s="151"/>
      <c r="CS265" s="151"/>
      <c r="CT265" s="151"/>
      <c r="CU265" s="151"/>
      <c r="CV265" s="151"/>
      <c r="CW265" s="151"/>
      <c r="CX265" s="151"/>
      <c r="CY265" s="151"/>
      <c r="CZ265" s="151"/>
      <c r="DA265" s="151"/>
      <c r="DB265" s="151"/>
      <c r="DC265" s="151"/>
      <c r="DD265" s="151"/>
      <c r="DE265" s="151"/>
      <c r="DF265" s="151"/>
      <c r="DG265" s="151"/>
      <c r="DH265" s="151"/>
      <c r="DI265" s="151"/>
      <c r="DJ265" s="151"/>
      <c r="DK265" s="151"/>
      <c r="DL265" s="151"/>
      <c r="DM265" s="151"/>
      <c r="DN265" s="151"/>
      <c r="DO265" s="151"/>
      <c r="DP265" s="151"/>
      <c r="DQ265" s="151"/>
      <c r="DR265" s="151"/>
      <c r="DS265" s="151"/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  <c r="FF265" s="151"/>
      <c r="FG265" s="151"/>
      <c r="FH265" s="151"/>
      <c r="FI265" s="151"/>
      <c r="FJ265" s="151"/>
      <c r="FK265" s="151"/>
      <c r="FL265" s="151"/>
      <c r="FM265" s="151"/>
      <c r="FN265" s="151"/>
      <c r="FO265" s="151"/>
      <c r="FP265" s="151"/>
      <c r="FQ265" s="151"/>
      <c r="FR265" s="151"/>
      <c r="FS265" s="151"/>
      <c r="FT265" s="151"/>
      <c r="FU265" s="151"/>
      <c r="FV265" s="151"/>
      <c r="FW265" s="151"/>
      <c r="FX265" s="151"/>
      <c r="FY265" s="151"/>
      <c r="FZ265" s="151"/>
      <c r="GA265" s="151"/>
      <c r="GB265" s="151"/>
    </row>
    <row r="266" spans="1:184" x14ac:dyDescent="0.2">
      <c r="A266" s="154" t="str">
        <f t="shared" si="4"/>
        <v/>
      </c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1"/>
      <c r="BW266" s="151"/>
      <c r="BX266" s="151"/>
      <c r="BY266" s="151"/>
      <c r="BZ266" s="151"/>
      <c r="CA266" s="151"/>
      <c r="CB266" s="151"/>
      <c r="CC266" s="151"/>
      <c r="CD266" s="151"/>
      <c r="CE266" s="151"/>
      <c r="CF266" s="151"/>
      <c r="CG266" s="151"/>
      <c r="CH266" s="151"/>
      <c r="CI266" s="151"/>
      <c r="CJ266" s="151"/>
      <c r="CK266" s="151"/>
      <c r="CL266" s="151"/>
      <c r="CM266" s="151"/>
      <c r="CN266" s="151"/>
      <c r="CO266" s="151"/>
      <c r="CP266" s="151"/>
      <c r="CQ266" s="151"/>
      <c r="CR266" s="151"/>
      <c r="CS266" s="151"/>
      <c r="CT266" s="151"/>
      <c r="CU266" s="151"/>
      <c r="CV266" s="151"/>
      <c r="CW266" s="151"/>
      <c r="CX266" s="151"/>
      <c r="CY266" s="151"/>
      <c r="CZ266" s="151"/>
      <c r="DA266" s="151"/>
      <c r="DB266" s="151"/>
      <c r="DC266" s="151"/>
      <c r="DD266" s="151"/>
      <c r="DE266" s="151"/>
      <c r="DF266" s="151"/>
      <c r="DG266" s="151"/>
      <c r="DH266" s="151"/>
      <c r="DI266" s="151"/>
      <c r="DJ266" s="151"/>
      <c r="DK266" s="151"/>
      <c r="DL266" s="151"/>
      <c r="DM266" s="151"/>
      <c r="DN266" s="151"/>
      <c r="DO266" s="151"/>
      <c r="DP266" s="151"/>
      <c r="DQ266" s="151"/>
      <c r="DR266" s="151"/>
      <c r="DS266" s="151"/>
      <c r="DT266" s="151"/>
      <c r="DU266" s="151"/>
      <c r="DV266" s="151"/>
      <c r="DW266" s="151"/>
      <c r="DX266" s="151"/>
      <c r="DY266" s="151"/>
      <c r="DZ266" s="151"/>
      <c r="EA266" s="151"/>
      <c r="EB266" s="151"/>
      <c r="EC266" s="151"/>
      <c r="ED266" s="151"/>
      <c r="EE266" s="151"/>
      <c r="EF266" s="151"/>
      <c r="EG266" s="151"/>
      <c r="EH266" s="151"/>
      <c r="EI266" s="151"/>
      <c r="EJ266" s="151"/>
      <c r="EK266" s="151"/>
      <c r="EL266" s="151"/>
      <c r="EM266" s="151"/>
      <c r="EN266" s="151"/>
      <c r="EO266" s="151"/>
      <c r="EP266" s="151"/>
      <c r="EQ266" s="151"/>
      <c r="ER266" s="151"/>
      <c r="ES266" s="151"/>
      <c r="ET266" s="151"/>
      <c r="EU266" s="151"/>
      <c r="EV266" s="151"/>
      <c r="EW266" s="151"/>
      <c r="EX266" s="151"/>
      <c r="EY266" s="151"/>
      <c r="EZ266" s="151"/>
      <c r="FA266" s="151"/>
      <c r="FB266" s="151"/>
      <c r="FC266" s="151"/>
      <c r="FD266" s="151"/>
      <c r="FE266" s="151"/>
      <c r="FF266" s="151"/>
      <c r="FG266" s="151"/>
      <c r="FH266" s="151"/>
      <c r="FI266" s="151"/>
      <c r="FJ266" s="151"/>
      <c r="FK266" s="151"/>
      <c r="FL266" s="151"/>
      <c r="FM266" s="151"/>
      <c r="FN266" s="151"/>
      <c r="FO266" s="151"/>
      <c r="FP266" s="151"/>
      <c r="FQ266" s="151"/>
      <c r="FR266" s="151"/>
      <c r="FS266" s="151"/>
      <c r="FT266" s="151"/>
      <c r="FU266" s="151"/>
      <c r="FV266" s="151"/>
      <c r="FW266" s="151"/>
      <c r="FX266" s="151"/>
      <c r="FY266" s="151"/>
      <c r="FZ266" s="151"/>
      <c r="GA266" s="151"/>
      <c r="GB266" s="151"/>
    </row>
    <row r="267" spans="1:184" x14ac:dyDescent="0.2">
      <c r="A267" s="154" t="str">
        <f t="shared" si="4"/>
        <v/>
      </c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1"/>
      <c r="BW267" s="151"/>
      <c r="BX267" s="151"/>
      <c r="BY267" s="151"/>
      <c r="BZ267" s="151"/>
      <c r="CA267" s="151"/>
      <c r="CB267" s="151"/>
      <c r="CC267" s="151"/>
      <c r="CD267" s="151"/>
      <c r="CE267" s="151"/>
      <c r="CF267" s="151"/>
      <c r="CG267" s="151"/>
      <c r="CH267" s="151"/>
      <c r="CI267" s="151"/>
      <c r="CJ267" s="151"/>
      <c r="CK267" s="151"/>
      <c r="CL267" s="151"/>
      <c r="CM267" s="151"/>
      <c r="CN267" s="151"/>
      <c r="CO267" s="151"/>
      <c r="CP267" s="151"/>
      <c r="CQ267" s="151"/>
      <c r="CR267" s="151"/>
      <c r="CS267" s="151"/>
      <c r="CT267" s="151"/>
      <c r="CU267" s="151"/>
      <c r="CV267" s="151"/>
      <c r="CW267" s="151"/>
      <c r="CX267" s="151"/>
      <c r="CY267" s="151"/>
      <c r="CZ267" s="151"/>
      <c r="DA267" s="151"/>
      <c r="DB267" s="151"/>
      <c r="DC267" s="151"/>
      <c r="DD267" s="151"/>
      <c r="DE267" s="151"/>
      <c r="DF267" s="151"/>
      <c r="DG267" s="151"/>
      <c r="DH267" s="151"/>
      <c r="DI267" s="151"/>
      <c r="DJ267" s="151"/>
      <c r="DK267" s="151"/>
      <c r="DL267" s="151"/>
      <c r="DM267" s="151"/>
      <c r="DN267" s="151"/>
      <c r="DO267" s="151"/>
      <c r="DP267" s="151"/>
      <c r="DQ267" s="151"/>
      <c r="DR267" s="151"/>
      <c r="DS267" s="151"/>
      <c r="DT267" s="151"/>
      <c r="DU267" s="151"/>
      <c r="DV267" s="151"/>
      <c r="DW267" s="151"/>
      <c r="DX267" s="151"/>
      <c r="DY267" s="151"/>
      <c r="DZ267" s="151"/>
      <c r="EA267" s="151"/>
      <c r="EB267" s="151"/>
      <c r="EC267" s="151"/>
      <c r="ED267" s="151"/>
      <c r="EE267" s="151"/>
      <c r="EF267" s="151"/>
      <c r="EG267" s="151"/>
      <c r="EH267" s="151"/>
      <c r="EI267" s="151"/>
      <c r="EJ267" s="151"/>
      <c r="EK267" s="151"/>
      <c r="EL267" s="151"/>
      <c r="EM267" s="151"/>
      <c r="EN267" s="151"/>
      <c r="EO267" s="151"/>
      <c r="EP267" s="151"/>
      <c r="EQ267" s="151"/>
      <c r="ER267" s="151"/>
      <c r="ES267" s="151"/>
      <c r="ET267" s="151"/>
      <c r="EU267" s="151"/>
      <c r="EV267" s="151"/>
      <c r="EW267" s="151"/>
      <c r="EX267" s="151"/>
      <c r="EY267" s="151"/>
      <c r="EZ267" s="151"/>
      <c r="FA267" s="151"/>
      <c r="FB267" s="151"/>
      <c r="FC267" s="151"/>
      <c r="FD267" s="151"/>
      <c r="FE267" s="151"/>
      <c r="FF267" s="151"/>
      <c r="FG267" s="151"/>
      <c r="FH267" s="151"/>
      <c r="FI267" s="151"/>
      <c r="FJ267" s="151"/>
      <c r="FK267" s="151"/>
      <c r="FL267" s="151"/>
      <c r="FM267" s="151"/>
      <c r="FN267" s="151"/>
      <c r="FO267" s="151"/>
      <c r="FP267" s="151"/>
      <c r="FQ267" s="151"/>
      <c r="FR267" s="151"/>
      <c r="FS267" s="151"/>
      <c r="FT267" s="151"/>
      <c r="FU267" s="151"/>
      <c r="FV267" s="151"/>
      <c r="FW267" s="151"/>
      <c r="FX267" s="151"/>
      <c r="FY267" s="151"/>
      <c r="FZ267" s="151"/>
      <c r="GA267" s="151"/>
      <c r="GB267" s="151"/>
    </row>
    <row r="268" spans="1:184" x14ac:dyDescent="0.2">
      <c r="A268" s="154" t="str">
        <f t="shared" si="4"/>
        <v/>
      </c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/>
      <c r="BX268" s="151"/>
      <c r="BY268" s="151"/>
      <c r="BZ268" s="151"/>
      <c r="CA268" s="151"/>
      <c r="CB268" s="151"/>
      <c r="CC268" s="151"/>
      <c r="CD268" s="151"/>
      <c r="CE268" s="151"/>
      <c r="CF268" s="151"/>
      <c r="CG268" s="151"/>
      <c r="CH268" s="151"/>
      <c r="CI268" s="151"/>
      <c r="CJ268" s="151"/>
      <c r="CK268" s="151"/>
      <c r="CL268" s="151"/>
      <c r="CM268" s="151"/>
      <c r="CN268" s="151"/>
      <c r="CO268" s="151"/>
      <c r="CP268" s="151"/>
      <c r="CQ268" s="151"/>
      <c r="CR268" s="151"/>
      <c r="CS268" s="151"/>
      <c r="CT268" s="151"/>
      <c r="CU268" s="151"/>
      <c r="CV268" s="151"/>
      <c r="CW268" s="151"/>
      <c r="CX268" s="151"/>
      <c r="CY268" s="151"/>
      <c r="CZ268" s="151"/>
      <c r="DA268" s="151"/>
      <c r="DB268" s="151"/>
      <c r="DC268" s="151"/>
      <c r="DD268" s="151"/>
      <c r="DE268" s="151"/>
      <c r="DF268" s="151"/>
      <c r="DG268" s="151"/>
      <c r="DH268" s="151"/>
      <c r="DI268" s="151"/>
      <c r="DJ268" s="151"/>
      <c r="DK268" s="151"/>
      <c r="DL268" s="151"/>
      <c r="DM268" s="151"/>
      <c r="DN268" s="151"/>
      <c r="DO268" s="151"/>
      <c r="DP268" s="151"/>
      <c r="DQ268" s="151"/>
      <c r="DR268" s="151"/>
      <c r="DS268" s="151"/>
      <c r="DT268" s="151"/>
      <c r="DU268" s="151"/>
      <c r="DV268" s="151"/>
      <c r="DW268" s="151"/>
      <c r="DX268" s="151"/>
      <c r="DY268" s="151"/>
      <c r="DZ268" s="151"/>
      <c r="EA268" s="151"/>
      <c r="EB268" s="151"/>
      <c r="EC268" s="151"/>
      <c r="ED268" s="151"/>
      <c r="EE268" s="151"/>
      <c r="EF268" s="151"/>
      <c r="EG268" s="151"/>
      <c r="EH268" s="151"/>
      <c r="EI268" s="151"/>
      <c r="EJ268" s="151"/>
      <c r="EK268" s="151"/>
      <c r="EL268" s="151"/>
      <c r="EM268" s="151"/>
      <c r="EN268" s="151"/>
      <c r="EO268" s="151"/>
      <c r="EP268" s="151"/>
      <c r="EQ268" s="151"/>
      <c r="ER268" s="151"/>
      <c r="ES268" s="151"/>
      <c r="ET268" s="151"/>
      <c r="EU268" s="151"/>
      <c r="EV268" s="151"/>
      <c r="EW268" s="151"/>
      <c r="EX268" s="151"/>
      <c r="EY268" s="151"/>
      <c r="EZ268" s="151"/>
      <c r="FA268" s="151"/>
      <c r="FB268" s="151"/>
      <c r="FC268" s="151"/>
      <c r="FD268" s="151"/>
      <c r="FE268" s="151"/>
      <c r="FF268" s="151"/>
      <c r="FG268" s="151"/>
      <c r="FH268" s="151"/>
      <c r="FI268" s="151"/>
      <c r="FJ268" s="151"/>
      <c r="FK268" s="151"/>
      <c r="FL268" s="151"/>
      <c r="FM268" s="151"/>
      <c r="FN268" s="151"/>
      <c r="FO268" s="151"/>
      <c r="FP268" s="151"/>
      <c r="FQ268" s="151"/>
      <c r="FR268" s="151"/>
      <c r="FS268" s="151"/>
      <c r="FT268" s="151"/>
      <c r="FU268" s="151"/>
      <c r="FV268" s="151"/>
      <c r="FW268" s="151"/>
      <c r="FX268" s="151"/>
      <c r="FY268" s="151"/>
      <c r="FZ268" s="151"/>
      <c r="GA268" s="151"/>
      <c r="GB268" s="151"/>
    </row>
    <row r="269" spans="1:184" x14ac:dyDescent="0.2">
      <c r="A269" s="154" t="str">
        <f t="shared" si="4"/>
        <v/>
      </c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  <c r="BM269" s="151"/>
      <c r="BN269" s="151"/>
      <c r="BO269" s="151"/>
      <c r="BP269" s="151"/>
      <c r="BQ269" s="151"/>
      <c r="BR269" s="151"/>
      <c r="BS269" s="151"/>
      <c r="BT269" s="151"/>
      <c r="BU269" s="151"/>
      <c r="BV269" s="151"/>
      <c r="BW269" s="151"/>
      <c r="BX269" s="151"/>
      <c r="BY269" s="151"/>
      <c r="BZ269" s="151"/>
      <c r="CA269" s="151"/>
      <c r="CB269" s="151"/>
      <c r="CC269" s="151"/>
      <c r="CD269" s="151"/>
      <c r="CE269" s="151"/>
      <c r="CF269" s="151"/>
      <c r="CG269" s="151"/>
      <c r="CH269" s="151"/>
      <c r="CI269" s="151"/>
      <c r="CJ269" s="151"/>
      <c r="CK269" s="151"/>
      <c r="CL269" s="151"/>
      <c r="CM269" s="151"/>
      <c r="CN269" s="151"/>
      <c r="CO269" s="151"/>
      <c r="CP269" s="151"/>
      <c r="CQ269" s="151"/>
      <c r="CR269" s="151"/>
      <c r="CS269" s="151"/>
      <c r="CT269" s="151"/>
      <c r="CU269" s="151"/>
      <c r="CV269" s="151"/>
      <c r="CW269" s="151"/>
      <c r="CX269" s="151"/>
      <c r="CY269" s="151"/>
      <c r="CZ269" s="151"/>
      <c r="DA269" s="151"/>
      <c r="DB269" s="151"/>
      <c r="DC269" s="151"/>
      <c r="DD269" s="151"/>
      <c r="DE269" s="151"/>
      <c r="DF269" s="151"/>
      <c r="DG269" s="151"/>
      <c r="DH269" s="151"/>
      <c r="DI269" s="151"/>
      <c r="DJ269" s="151"/>
      <c r="DK269" s="151"/>
      <c r="DL269" s="151"/>
      <c r="DM269" s="151"/>
      <c r="DN269" s="151"/>
      <c r="DO269" s="151"/>
      <c r="DP269" s="151"/>
      <c r="DQ269" s="151"/>
      <c r="DR269" s="151"/>
      <c r="DS269" s="151"/>
      <c r="DT269" s="151"/>
      <c r="DU269" s="151"/>
      <c r="DV269" s="151"/>
      <c r="DW269" s="151"/>
      <c r="DX269" s="151"/>
      <c r="DY269" s="151"/>
      <c r="DZ269" s="151"/>
      <c r="EA269" s="151"/>
      <c r="EB269" s="151"/>
      <c r="EC269" s="151"/>
      <c r="ED269" s="151"/>
      <c r="EE269" s="151"/>
      <c r="EF269" s="151"/>
      <c r="EG269" s="151"/>
      <c r="EH269" s="151"/>
      <c r="EI269" s="151"/>
      <c r="EJ269" s="151"/>
      <c r="EK269" s="151"/>
      <c r="EL269" s="151"/>
      <c r="EM269" s="151"/>
      <c r="EN269" s="151"/>
      <c r="EO269" s="151"/>
      <c r="EP269" s="151"/>
      <c r="EQ269" s="151"/>
      <c r="ER269" s="151"/>
      <c r="ES269" s="151"/>
      <c r="ET269" s="151"/>
      <c r="EU269" s="151"/>
      <c r="EV269" s="151"/>
      <c r="EW269" s="151"/>
      <c r="EX269" s="151"/>
      <c r="EY269" s="151"/>
      <c r="EZ269" s="151"/>
      <c r="FA269" s="151"/>
      <c r="FB269" s="151"/>
      <c r="FC269" s="151"/>
      <c r="FD269" s="151"/>
      <c r="FE269" s="151"/>
      <c r="FF269" s="151"/>
      <c r="FG269" s="151"/>
      <c r="FH269" s="151"/>
      <c r="FI269" s="151"/>
      <c r="FJ269" s="151"/>
      <c r="FK269" s="151"/>
      <c r="FL269" s="151"/>
      <c r="FM269" s="151"/>
      <c r="FN269" s="151"/>
      <c r="FO269" s="151"/>
      <c r="FP269" s="151"/>
      <c r="FQ269" s="151"/>
      <c r="FR269" s="151"/>
      <c r="FS269" s="151"/>
      <c r="FT269" s="151"/>
      <c r="FU269" s="151"/>
      <c r="FV269" s="151"/>
      <c r="FW269" s="151"/>
      <c r="FX269" s="151"/>
      <c r="FY269" s="151"/>
      <c r="FZ269" s="151"/>
      <c r="GA269" s="151"/>
      <c r="GB269" s="151"/>
    </row>
    <row r="270" spans="1:184" x14ac:dyDescent="0.2">
      <c r="A270" s="154" t="str">
        <f t="shared" si="4"/>
        <v/>
      </c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/>
      <c r="BX270" s="151"/>
      <c r="BY270" s="151"/>
      <c r="BZ270" s="151"/>
      <c r="CA270" s="151"/>
      <c r="CB270" s="151"/>
      <c r="CC270" s="151"/>
      <c r="CD270" s="151"/>
      <c r="CE270" s="151"/>
      <c r="CF270" s="151"/>
      <c r="CG270" s="151"/>
      <c r="CH270" s="151"/>
      <c r="CI270" s="151"/>
      <c r="CJ270" s="151"/>
      <c r="CK270" s="151"/>
      <c r="CL270" s="151"/>
      <c r="CM270" s="151"/>
      <c r="CN270" s="151"/>
      <c r="CO270" s="151"/>
      <c r="CP270" s="151"/>
      <c r="CQ270" s="151"/>
      <c r="CR270" s="151"/>
      <c r="CS270" s="151"/>
      <c r="CT270" s="151"/>
      <c r="CU270" s="151"/>
      <c r="CV270" s="151"/>
      <c r="CW270" s="151"/>
      <c r="CX270" s="151"/>
      <c r="CY270" s="151"/>
      <c r="CZ270" s="151"/>
      <c r="DA270" s="151"/>
      <c r="DB270" s="151"/>
      <c r="DC270" s="151"/>
      <c r="DD270" s="151"/>
      <c r="DE270" s="151"/>
      <c r="DF270" s="151"/>
      <c r="DG270" s="151"/>
      <c r="DH270" s="151"/>
      <c r="DI270" s="151"/>
      <c r="DJ270" s="151"/>
      <c r="DK270" s="151"/>
      <c r="DL270" s="151"/>
      <c r="DM270" s="151"/>
      <c r="DN270" s="151"/>
      <c r="DO270" s="151"/>
      <c r="DP270" s="151"/>
      <c r="DQ270" s="151"/>
      <c r="DR270" s="151"/>
      <c r="DS270" s="151"/>
      <c r="DT270" s="151"/>
      <c r="DU270" s="151"/>
      <c r="DV270" s="151"/>
      <c r="DW270" s="151"/>
      <c r="DX270" s="151"/>
      <c r="DY270" s="151"/>
      <c r="DZ270" s="151"/>
      <c r="EA270" s="151"/>
      <c r="EB270" s="151"/>
      <c r="EC270" s="151"/>
      <c r="ED270" s="151"/>
      <c r="EE270" s="151"/>
      <c r="EF270" s="151"/>
      <c r="EG270" s="151"/>
      <c r="EH270" s="151"/>
      <c r="EI270" s="151"/>
      <c r="EJ270" s="151"/>
      <c r="EK270" s="151"/>
      <c r="EL270" s="151"/>
      <c r="EM270" s="151"/>
      <c r="EN270" s="151"/>
      <c r="EO270" s="151"/>
      <c r="EP270" s="151"/>
      <c r="EQ270" s="151"/>
      <c r="ER270" s="151"/>
      <c r="ES270" s="151"/>
      <c r="ET270" s="151"/>
      <c r="EU270" s="151"/>
      <c r="EV270" s="151"/>
      <c r="EW270" s="151"/>
      <c r="EX270" s="151"/>
      <c r="EY270" s="151"/>
      <c r="EZ270" s="151"/>
      <c r="FA270" s="151"/>
      <c r="FB270" s="151"/>
      <c r="FC270" s="151"/>
      <c r="FD270" s="151"/>
      <c r="FE270" s="151"/>
      <c r="FF270" s="151"/>
      <c r="FG270" s="151"/>
      <c r="FH270" s="151"/>
      <c r="FI270" s="151"/>
      <c r="FJ270" s="151"/>
      <c r="FK270" s="151"/>
      <c r="FL270" s="151"/>
      <c r="FM270" s="151"/>
      <c r="FN270" s="151"/>
      <c r="FO270" s="151"/>
      <c r="FP270" s="151"/>
      <c r="FQ270" s="151"/>
      <c r="FR270" s="151"/>
      <c r="FS270" s="151"/>
      <c r="FT270" s="151"/>
      <c r="FU270" s="151"/>
      <c r="FV270" s="151"/>
      <c r="FW270" s="151"/>
      <c r="FX270" s="151"/>
      <c r="FY270" s="151"/>
      <c r="FZ270" s="151"/>
      <c r="GA270" s="151"/>
      <c r="GB270" s="151"/>
    </row>
    <row r="271" spans="1:184" x14ac:dyDescent="0.2">
      <c r="A271" s="154" t="str">
        <f t="shared" ref="A271:A334" si="5">IFERROR(LEFT(B271,4),"")</f>
        <v/>
      </c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1"/>
      <c r="BW271" s="151"/>
      <c r="BX271" s="151"/>
      <c r="BY271" s="151"/>
      <c r="BZ271" s="151"/>
      <c r="CA271" s="151"/>
      <c r="CB271" s="151"/>
      <c r="CC271" s="151"/>
      <c r="CD271" s="151"/>
      <c r="CE271" s="151"/>
      <c r="CF271" s="151"/>
      <c r="CG271" s="151"/>
      <c r="CH271" s="151"/>
      <c r="CI271" s="151"/>
      <c r="CJ271" s="151"/>
      <c r="CK271" s="151"/>
      <c r="CL271" s="151"/>
      <c r="CM271" s="151"/>
      <c r="CN271" s="151"/>
      <c r="CO271" s="151"/>
      <c r="CP271" s="151"/>
      <c r="CQ271" s="151"/>
      <c r="CR271" s="151"/>
      <c r="CS271" s="151"/>
      <c r="CT271" s="151"/>
      <c r="CU271" s="151"/>
      <c r="CV271" s="151"/>
      <c r="CW271" s="151"/>
      <c r="CX271" s="151"/>
      <c r="CY271" s="151"/>
      <c r="CZ271" s="151"/>
      <c r="DA271" s="151"/>
      <c r="DB271" s="151"/>
      <c r="DC271" s="151"/>
      <c r="DD271" s="151"/>
      <c r="DE271" s="151"/>
      <c r="DF271" s="151"/>
      <c r="DG271" s="151"/>
      <c r="DH271" s="151"/>
      <c r="DI271" s="151"/>
      <c r="DJ271" s="151"/>
      <c r="DK271" s="151"/>
      <c r="DL271" s="151"/>
      <c r="DM271" s="151"/>
      <c r="DN271" s="151"/>
      <c r="DO271" s="151"/>
      <c r="DP271" s="151"/>
      <c r="DQ271" s="151"/>
      <c r="DR271" s="151"/>
      <c r="DS271" s="151"/>
      <c r="DT271" s="151"/>
      <c r="DU271" s="151"/>
      <c r="DV271" s="151"/>
      <c r="DW271" s="151"/>
      <c r="DX271" s="151"/>
      <c r="DY271" s="151"/>
      <c r="DZ271" s="151"/>
      <c r="EA271" s="151"/>
      <c r="EB271" s="151"/>
      <c r="EC271" s="151"/>
      <c r="ED271" s="151"/>
      <c r="EE271" s="151"/>
      <c r="EF271" s="151"/>
      <c r="EG271" s="151"/>
      <c r="EH271" s="151"/>
      <c r="EI271" s="151"/>
      <c r="EJ271" s="151"/>
      <c r="EK271" s="151"/>
      <c r="EL271" s="151"/>
      <c r="EM271" s="151"/>
      <c r="EN271" s="151"/>
      <c r="EO271" s="151"/>
      <c r="EP271" s="151"/>
      <c r="EQ271" s="151"/>
      <c r="ER271" s="151"/>
      <c r="ES271" s="151"/>
      <c r="ET271" s="151"/>
      <c r="EU271" s="151"/>
      <c r="EV271" s="151"/>
      <c r="EW271" s="151"/>
      <c r="EX271" s="151"/>
      <c r="EY271" s="151"/>
      <c r="EZ271" s="151"/>
      <c r="FA271" s="151"/>
      <c r="FB271" s="151"/>
      <c r="FC271" s="151"/>
      <c r="FD271" s="151"/>
      <c r="FE271" s="151"/>
      <c r="FF271" s="151"/>
      <c r="FG271" s="151"/>
      <c r="FH271" s="151"/>
      <c r="FI271" s="151"/>
      <c r="FJ271" s="151"/>
      <c r="FK271" s="151"/>
      <c r="FL271" s="151"/>
      <c r="FM271" s="151"/>
      <c r="FN271" s="151"/>
      <c r="FO271" s="151"/>
      <c r="FP271" s="151"/>
      <c r="FQ271" s="151"/>
      <c r="FR271" s="151"/>
      <c r="FS271" s="151"/>
      <c r="FT271" s="151"/>
      <c r="FU271" s="151"/>
      <c r="FV271" s="151"/>
      <c r="FW271" s="151"/>
      <c r="FX271" s="151"/>
      <c r="FY271" s="151"/>
      <c r="FZ271" s="151"/>
      <c r="GA271" s="151"/>
      <c r="GB271" s="151"/>
    </row>
    <row r="272" spans="1:184" x14ac:dyDescent="0.2">
      <c r="A272" s="154" t="str">
        <f t="shared" si="5"/>
        <v/>
      </c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W272" s="151"/>
      <c r="BX272" s="151"/>
      <c r="BY272" s="151"/>
      <c r="BZ272" s="151"/>
      <c r="CA272" s="151"/>
      <c r="CB272" s="151"/>
      <c r="CC272" s="151"/>
      <c r="CD272" s="151"/>
      <c r="CE272" s="151"/>
      <c r="CF272" s="151"/>
      <c r="CG272" s="151"/>
      <c r="CH272" s="151"/>
      <c r="CI272" s="151"/>
      <c r="CJ272" s="151"/>
      <c r="CK272" s="151"/>
      <c r="CL272" s="151"/>
      <c r="CM272" s="151"/>
      <c r="CN272" s="151"/>
      <c r="CO272" s="151"/>
      <c r="CP272" s="151"/>
      <c r="CQ272" s="151"/>
      <c r="CR272" s="151"/>
      <c r="CS272" s="151"/>
      <c r="CT272" s="151"/>
      <c r="CU272" s="151"/>
      <c r="CV272" s="151"/>
      <c r="CW272" s="151"/>
      <c r="CX272" s="151"/>
      <c r="CY272" s="151"/>
      <c r="CZ272" s="151"/>
      <c r="DA272" s="151"/>
      <c r="DB272" s="151"/>
      <c r="DC272" s="151"/>
      <c r="DD272" s="151"/>
      <c r="DE272" s="151"/>
      <c r="DF272" s="151"/>
      <c r="DG272" s="151"/>
      <c r="DH272" s="151"/>
      <c r="DI272" s="151"/>
      <c r="DJ272" s="151"/>
      <c r="DK272" s="151"/>
      <c r="DL272" s="151"/>
      <c r="DM272" s="151"/>
      <c r="DN272" s="151"/>
      <c r="DO272" s="151"/>
      <c r="DP272" s="151"/>
      <c r="DQ272" s="151"/>
      <c r="DR272" s="151"/>
      <c r="DS272" s="151"/>
      <c r="DT272" s="151"/>
      <c r="DU272" s="151"/>
      <c r="DV272" s="151"/>
      <c r="DW272" s="151"/>
      <c r="DX272" s="151"/>
      <c r="DY272" s="151"/>
      <c r="DZ272" s="151"/>
      <c r="EA272" s="151"/>
      <c r="EB272" s="151"/>
      <c r="EC272" s="151"/>
      <c r="ED272" s="151"/>
      <c r="EE272" s="151"/>
      <c r="EF272" s="151"/>
      <c r="EG272" s="151"/>
      <c r="EH272" s="151"/>
      <c r="EI272" s="151"/>
      <c r="EJ272" s="151"/>
      <c r="EK272" s="151"/>
      <c r="EL272" s="151"/>
      <c r="EM272" s="151"/>
      <c r="EN272" s="151"/>
      <c r="EO272" s="151"/>
      <c r="EP272" s="151"/>
      <c r="EQ272" s="151"/>
      <c r="ER272" s="151"/>
      <c r="ES272" s="151"/>
      <c r="ET272" s="151"/>
      <c r="EU272" s="151"/>
      <c r="EV272" s="151"/>
      <c r="EW272" s="151"/>
      <c r="EX272" s="151"/>
      <c r="EY272" s="151"/>
      <c r="EZ272" s="151"/>
      <c r="FA272" s="151"/>
      <c r="FB272" s="151"/>
      <c r="FC272" s="151"/>
      <c r="FD272" s="151"/>
      <c r="FE272" s="151"/>
      <c r="FF272" s="151"/>
      <c r="FG272" s="151"/>
      <c r="FH272" s="151"/>
      <c r="FI272" s="151"/>
      <c r="FJ272" s="151"/>
      <c r="FK272" s="151"/>
      <c r="FL272" s="151"/>
      <c r="FM272" s="151"/>
      <c r="FN272" s="151"/>
      <c r="FO272" s="151"/>
      <c r="FP272" s="151"/>
      <c r="FQ272" s="151"/>
      <c r="FR272" s="151"/>
      <c r="FS272" s="151"/>
      <c r="FT272" s="151"/>
      <c r="FU272" s="151"/>
      <c r="FV272" s="151"/>
      <c r="FW272" s="151"/>
      <c r="FX272" s="151"/>
      <c r="FY272" s="151"/>
      <c r="FZ272" s="151"/>
      <c r="GA272" s="151"/>
      <c r="GB272" s="151"/>
    </row>
    <row r="273" spans="1:184" x14ac:dyDescent="0.2">
      <c r="A273" s="154" t="str">
        <f t="shared" si="5"/>
        <v/>
      </c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51"/>
      <c r="BX273" s="151"/>
      <c r="BY273" s="151"/>
      <c r="BZ273" s="151"/>
      <c r="CA273" s="151"/>
      <c r="CB273" s="151"/>
      <c r="CC273" s="151"/>
      <c r="CD273" s="151"/>
      <c r="CE273" s="151"/>
      <c r="CF273" s="151"/>
      <c r="CG273" s="151"/>
      <c r="CH273" s="151"/>
      <c r="CI273" s="151"/>
      <c r="CJ273" s="151"/>
      <c r="CK273" s="151"/>
      <c r="CL273" s="151"/>
      <c r="CM273" s="151"/>
      <c r="CN273" s="151"/>
      <c r="CO273" s="151"/>
      <c r="CP273" s="151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  <c r="EN273" s="151"/>
      <c r="EO273" s="151"/>
      <c r="EP273" s="151"/>
      <c r="EQ273" s="151"/>
      <c r="ER273" s="151"/>
      <c r="ES273" s="151"/>
      <c r="ET273" s="151"/>
      <c r="EU273" s="151"/>
      <c r="EV273" s="151"/>
      <c r="EW273" s="151"/>
      <c r="EX273" s="151"/>
      <c r="EY273" s="151"/>
      <c r="EZ273" s="151"/>
      <c r="FA273" s="151"/>
      <c r="FB273" s="151"/>
      <c r="FC273" s="151"/>
      <c r="FD273" s="151"/>
      <c r="FE273" s="151"/>
      <c r="FF273" s="151"/>
      <c r="FG273" s="151"/>
      <c r="FH273" s="151"/>
      <c r="FI273" s="151"/>
      <c r="FJ273" s="151"/>
      <c r="FK273" s="151"/>
      <c r="FL273" s="151"/>
      <c r="FM273" s="151"/>
      <c r="FN273" s="151"/>
      <c r="FO273" s="151"/>
      <c r="FP273" s="151"/>
      <c r="FQ273" s="151"/>
      <c r="FR273" s="151"/>
      <c r="FS273" s="151"/>
      <c r="FT273" s="151"/>
      <c r="FU273" s="151"/>
      <c r="FV273" s="151"/>
      <c r="FW273" s="151"/>
      <c r="FX273" s="151"/>
      <c r="FY273" s="151"/>
      <c r="FZ273" s="151"/>
      <c r="GA273" s="151"/>
      <c r="GB273" s="151"/>
    </row>
    <row r="274" spans="1:184" x14ac:dyDescent="0.2">
      <c r="A274" s="154" t="str">
        <f t="shared" si="5"/>
        <v/>
      </c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51"/>
      <c r="BX274" s="151"/>
      <c r="BY274" s="151"/>
      <c r="BZ274" s="151"/>
      <c r="CA274" s="151"/>
      <c r="CB274" s="151"/>
      <c r="CC274" s="151"/>
      <c r="CD274" s="151"/>
      <c r="CE274" s="151"/>
      <c r="CF274" s="151"/>
      <c r="CG274" s="151"/>
      <c r="CH274" s="151"/>
      <c r="CI274" s="151"/>
      <c r="CJ274" s="151"/>
      <c r="CK274" s="151"/>
      <c r="CL274" s="151"/>
      <c r="CM274" s="151"/>
      <c r="CN274" s="151"/>
      <c r="CO274" s="151"/>
      <c r="CP274" s="151"/>
      <c r="CQ274" s="151"/>
      <c r="CR274" s="151"/>
      <c r="CS274" s="151"/>
      <c r="CT274" s="151"/>
      <c r="CU274" s="151"/>
      <c r="CV274" s="151"/>
      <c r="CW274" s="151"/>
      <c r="CX274" s="151"/>
      <c r="CY274" s="151"/>
      <c r="CZ274" s="151"/>
      <c r="DA274" s="151"/>
      <c r="DB274" s="151"/>
      <c r="DC274" s="151"/>
      <c r="DD274" s="151"/>
      <c r="DE274" s="151"/>
      <c r="DF274" s="151"/>
      <c r="DG274" s="151"/>
      <c r="DH274" s="151"/>
      <c r="DI274" s="151"/>
      <c r="DJ274" s="151"/>
      <c r="DK274" s="151"/>
      <c r="DL274" s="151"/>
      <c r="DM274" s="151"/>
      <c r="DN274" s="151"/>
      <c r="DO274" s="151"/>
      <c r="DP274" s="151"/>
      <c r="DQ274" s="151"/>
      <c r="DR274" s="151"/>
      <c r="DS274" s="151"/>
      <c r="DT274" s="151"/>
      <c r="DU274" s="151"/>
      <c r="DV274" s="151"/>
      <c r="DW274" s="151"/>
      <c r="DX274" s="151"/>
      <c r="DY274" s="151"/>
      <c r="DZ274" s="151"/>
      <c r="EA274" s="151"/>
      <c r="EB274" s="151"/>
      <c r="EC274" s="151"/>
      <c r="ED274" s="151"/>
      <c r="EE274" s="151"/>
      <c r="EF274" s="151"/>
      <c r="EG274" s="151"/>
      <c r="EH274" s="151"/>
      <c r="EI274" s="151"/>
      <c r="EJ274" s="151"/>
      <c r="EK274" s="151"/>
      <c r="EL274" s="151"/>
      <c r="EM274" s="151"/>
      <c r="EN274" s="151"/>
      <c r="EO274" s="151"/>
      <c r="EP274" s="151"/>
      <c r="EQ274" s="151"/>
      <c r="ER274" s="151"/>
      <c r="ES274" s="151"/>
      <c r="ET274" s="151"/>
      <c r="EU274" s="151"/>
      <c r="EV274" s="151"/>
      <c r="EW274" s="151"/>
      <c r="EX274" s="151"/>
      <c r="EY274" s="151"/>
      <c r="EZ274" s="151"/>
      <c r="FA274" s="151"/>
      <c r="FB274" s="151"/>
      <c r="FC274" s="151"/>
      <c r="FD274" s="151"/>
      <c r="FE274" s="151"/>
      <c r="FF274" s="151"/>
      <c r="FG274" s="151"/>
      <c r="FH274" s="151"/>
      <c r="FI274" s="151"/>
      <c r="FJ274" s="151"/>
      <c r="FK274" s="151"/>
      <c r="FL274" s="151"/>
      <c r="FM274" s="151"/>
      <c r="FN274" s="151"/>
      <c r="FO274" s="151"/>
      <c r="FP274" s="151"/>
      <c r="FQ274" s="151"/>
      <c r="FR274" s="151"/>
      <c r="FS274" s="151"/>
      <c r="FT274" s="151"/>
      <c r="FU274" s="151"/>
      <c r="FV274" s="151"/>
      <c r="FW274" s="151"/>
      <c r="FX274" s="151"/>
      <c r="FY274" s="151"/>
      <c r="FZ274" s="151"/>
      <c r="GA274" s="151"/>
      <c r="GB274" s="151"/>
    </row>
    <row r="275" spans="1:184" x14ac:dyDescent="0.2">
      <c r="A275" s="154" t="str">
        <f t="shared" si="5"/>
        <v/>
      </c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51"/>
      <c r="BX275" s="151"/>
      <c r="BY275" s="151"/>
      <c r="BZ275" s="151"/>
      <c r="CA275" s="151"/>
      <c r="CB275" s="151"/>
      <c r="CC275" s="151"/>
      <c r="CD275" s="151"/>
      <c r="CE275" s="151"/>
      <c r="CF275" s="151"/>
      <c r="CG275" s="151"/>
      <c r="CH275" s="151"/>
      <c r="CI275" s="151"/>
      <c r="CJ275" s="151"/>
      <c r="CK275" s="151"/>
      <c r="CL275" s="151"/>
      <c r="CM275" s="151"/>
      <c r="CN275" s="151"/>
      <c r="CO275" s="151"/>
      <c r="CP275" s="151"/>
      <c r="CQ275" s="151"/>
      <c r="CR275" s="151"/>
      <c r="CS275" s="151"/>
      <c r="CT275" s="151"/>
      <c r="CU275" s="151"/>
      <c r="CV275" s="151"/>
      <c r="CW275" s="151"/>
      <c r="CX275" s="151"/>
      <c r="CY275" s="151"/>
      <c r="CZ275" s="151"/>
      <c r="DA275" s="151"/>
      <c r="DB275" s="151"/>
      <c r="DC275" s="151"/>
      <c r="DD275" s="151"/>
      <c r="DE275" s="151"/>
      <c r="DF275" s="151"/>
      <c r="DG275" s="151"/>
      <c r="DH275" s="151"/>
      <c r="DI275" s="151"/>
      <c r="DJ275" s="151"/>
      <c r="DK275" s="151"/>
      <c r="DL275" s="151"/>
      <c r="DM275" s="151"/>
      <c r="DN275" s="151"/>
      <c r="DO275" s="151"/>
      <c r="DP275" s="151"/>
      <c r="DQ275" s="151"/>
      <c r="DR275" s="151"/>
      <c r="DS275" s="151"/>
      <c r="DT275" s="151"/>
      <c r="DU275" s="151"/>
      <c r="DV275" s="151"/>
      <c r="DW275" s="151"/>
      <c r="DX275" s="151"/>
      <c r="DY275" s="151"/>
      <c r="DZ275" s="151"/>
      <c r="EA275" s="151"/>
      <c r="EB275" s="151"/>
      <c r="EC275" s="151"/>
      <c r="ED275" s="151"/>
      <c r="EE275" s="151"/>
      <c r="EF275" s="151"/>
      <c r="EG275" s="151"/>
      <c r="EH275" s="151"/>
      <c r="EI275" s="151"/>
      <c r="EJ275" s="151"/>
      <c r="EK275" s="151"/>
      <c r="EL275" s="151"/>
      <c r="EM275" s="151"/>
      <c r="EN275" s="151"/>
      <c r="EO275" s="151"/>
      <c r="EP275" s="151"/>
      <c r="EQ275" s="151"/>
      <c r="ER275" s="151"/>
      <c r="ES275" s="151"/>
      <c r="ET275" s="151"/>
      <c r="EU275" s="151"/>
      <c r="EV275" s="151"/>
      <c r="EW275" s="151"/>
      <c r="EX275" s="151"/>
      <c r="EY275" s="151"/>
      <c r="EZ275" s="151"/>
      <c r="FA275" s="151"/>
      <c r="FB275" s="151"/>
      <c r="FC275" s="151"/>
      <c r="FD275" s="151"/>
      <c r="FE275" s="151"/>
      <c r="FF275" s="151"/>
      <c r="FG275" s="151"/>
      <c r="FH275" s="151"/>
      <c r="FI275" s="151"/>
      <c r="FJ275" s="151"/>
      <c r="FK275" s="151"/>
      <c r="FL275" s="151"/>
      <c r="FM275" s="151"/>
      <c r="FN275" s="151"/>
      <c r="FO275" s="151"/>
      <c r="FP275" s="151"/>
      <c r="FQ275" s="151"/>
      <c r="FR275" s="151"/>
      <c r="FS275" s="151"/>
      <c r="FT275" s="151"/>
      <c r="FU275" s="151"/>
      <c r="FV275" s="151"/>
      <c r="FW275" s="151"/>
      <c r="FX275" s="151"/>
      <c r="FY275" s="151"/>
      <c r="FZ275" s="151"/>
      <c r="GA275" s="151"/>
      <c r="GB275" s="151"/>
    </row>
    <row r="276" spans="1:184" x14ac:dyDescent="0.2">
      <c r="A276" s="154" t="str">
        <f t="shared" si="5"/>
        <v/>
      </c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  <c r="CJ276" s="151"/>
      <c r="CK276" s="151"/>
      <c r="CL276" s="15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  <c r="ET276" s="151"/>
      <c r="EU276" s="151"/>
      <c r="EV276" s="151"/>
      <c r="EW276" s="151"/>
      <c r="EX276" s="151"/>
      <c r="EY276" s="151"/>
      <c r="EZ276" s="151"/>
      <c r="FA276" s="151"/>
      <c r="FB276" s="151"/>
      <c r="FC276" s="151"/>
      <c r="FD276" s="151"/>
      <c r="FE276" s="151"/>
      <c r="FF276" s="151"/>
      <c r="FG276" s="151"/>
      <c r="FH276" s="151"/>
      <c r="FI276" s="151"/>
      <c r="FJ276" s="151"/>
      <c r="FK276" s="151"/>
      <c r="FL276" s="151"/>
      <c r="FM276" s="151"/>
      <c r="FN276" s="151"/>
      <c r="FO276" s="151"/>
      <c r="FP276" s="151"/>
      <c r="FQ276" s="151"/>
      <c r="FR276" s="151"/>
      <c r="FS276" s="151"/>
      <c r="FT276" s="151"/>
      <c r="FU276" s="151"/>
      <c r="FV276" s="151"/>
      <c r="FW276" s="151"/>
      <c r="FX276" s="151"/>
      <c r="FY276" s="151"/>
      <c r="FZ276" s="151"/>
      <c r="GA276" s="151"/>
      <c r="GB276" s="151"/>
    </row>
    <row r="277" spans="1:184" x14ac:dyDescent="0.2">
      <c r="A277" s="154" t="str">
        <f t="shared" si="5"/>
        <v/>
      </c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  <c r="FG277" s="151"/>
      <c r="FH277" s="151"/>
      <c r="FI277" s="151"/>
      <c r="FJ277" s="151"/>
      <c r="FK277" s="151"/>
      <c r="FL277" s="151"/>
      <c r="FM277" s="151"/>
      <c r="FN277" s="151"/>
      <c r="FO277" s="151"/>
      <c r="FP277" s="151"/>
      <c r="FQ277" s="151"/>
      <c r="FR277" s="151"/>
      <c r="FS277" s="151"/>
      <c r="FT277" s="151"/>
      <c r="FU277" s="151"/>
      <c r="FV277" s="151"/>
      <c r="FW277" s="151"/>
      <c r="FX277" s="151"/>
      <c r="FY277" s="151"/>
      <c r="FZ277" s="151"/>
      <c r="GA277" s="151"/>
      <c r="GB277" s="151"/>
    </row>
    <row r="278" spans="1:184" x14ac:dyDescent="0.2">
      <c r="A278" s="154" t="str">
        <f t="shared" si="5"/>
        <v/>
      </c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51"/>
      <c r="BX278" s="151"/>
      <c r="BY278" s="151"/>
      <c r="BZ278" s="151"/>
      <c r="CA278" s="151"/>
      <c r="CB278" s="151"/>
      <c r="CC278" s="151"/>
      <c r="CD278" s="151"/>
      <c r="CE278" s="151"/>
      <c r="CF278" s="151"/>
      <c r="CG278" s="151"/>
      <c r="CH278" s="151"/>
      <c r="CI278" s="151"/>
      <c r="CJ278" s="151"/>
      <c r="CK278" s="151"/>
      <c r="CL278" s="151"/>
      <c r="CM278" s="151"/>
      <c r="CN278" s="151"/>
      <c r="CO278" s="151"/>
      <c r="CP278" s="151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  <c r="EN278" s="151"/>
      <c r="EO278" s="151"/>
      <c r="EP278" s="151"/>
      <c r="EQ278" s="151"/>
      <c r="ER278" s="151"/>
      <c r="ES278" s="151"/>
      <c r="ET278" s="151"/>
      <c r="EU278" s="151"/>
      <c r="EV278" s="151"/>
      <c r="EW278" s="151"/>
      <c r="EX278" s="151"/>
      <c r="EY278" s="151"/>
      <c r="EZ278" s="151"/>
      <c r="FA278" s="151"/>
      <c r="FB278" s="151"/>
      <c r="FC278" s="151"/>
      <c r="FD278" s="151"/>
      <c r="FE278" s="151"/>
      <c r="FF278" s="151"/>
      <c r="FG278" s="151"/>
      <c r="FH278" s="151"/>
      <c r="FI278" s="151"/>
      <c r="FJ278" s="151"/>
      <c r="FK278" s="151"/>
      <c r="FL278" s="151"/>
      <c r="FM278" s="151"/>
      <c r="FN278" s="151"/>
      <c r="FO278" s="151"/>
      <c r="FP278" s="151"/>
      <c r="FQ278" s="151"/>
      <c r="FR278" s="151"/>
      <c r="FS278" s="151"/>
      <c r="FT278" s="151"/>
      <c r="FU278" s="151"/>
      <c r="FV278" s="151"/>
      <c r="FW278" s="151"/>
      <c r="FX278" s="151"/>
      <c r="FY278" s="151"/>
      <c r="FZ278" s="151"/>
      <c r="GA278" s="151"/>
      <c r="GB278" s="151"/>
    </row>
    <row r="279" spans="1:184" x14ac:dyDescent="0.2">
      <c r="A279" s="154" t="str">
        <f t="shared" si="5"/>
        <v/>
      </c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/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  <c r="FF279" s="151"/>
      <c r="FG279" s="151"/>
      <c r="FH279" s="151"/>
      <c r="FI279" s="151"/>
      <c r="FJ279" s="151"/>
      <c r="FK279" s="151"/>
      <c r="FL279" s="151"/>
      <c r="FM279" s="151"/>
      <c r="FN279" s="151"/>
      <c r="FO279" s="151"/>
      <c r="FP279" s="151"/>
      <c r="FQ279" s="151"/>
      <c r="FR279" s="151"/>
      <c r="FS279" s="151"/>
      <c r="FT279" s="151"/>
      <c r="FU279" s="151"/>
      <c r="FV279" s="151"/>
      <c r="FW279" s="151"/>
      <c r="FX279" s="151"/>
      <c r="FY279" s="151"/>
      <c r="FZ279" s="151"/>
      <c r="GA279" s="151"/>
      <c r="GB279" s="151"/>
    </row>
    <row r="280" spans="1:184" x14ac:dyDescent="0.2">
      <c r="A280" s="154" t="str">
        <f t="shared" si="5"/>
        <v/>
      </c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51"/>
      <c r="BX280" s="151"/>
      <c r="BY280" s="151"/>
      <c r="BZ280" s="151"/>
      <c r="CA280" s="151"/>
      <c r="CB280" s="151"/>
      <c r="CC280" s="151"/>
      <c r="CD280" s="151"/>
      <c r="CE280" s="151"/>
      <c r="CF280" s="151"/>
      <c r="CG280" s="151"/>
      <c r="CH280" s="151"/>
      <c r="CI280" s="151"/>
      <c r="CJ280" s="151"/>
      <c r="CK280" s="151"/>
      <c r="CL280" s="151"/>
      <c r="CM280" s="151"/>
      <c r="CN280" s="151"/>
      <c r="CO280" s="151"/>
      <c r="CP280" s="151"/>
      <c r="CQ280" s="151"/>
      <c r="CR280" s="151"/>
      <c r="CS280" s="151"/>
      <c r="CT280" s="151"/>
      <c r="CU280" s="151"/>
      <c r="CV280" s="151"/>
      <c r="CW280" s="151"/>
      <c r="CX280" s="151"/>
      <c r="CY280" s="151"/>
      <c r="CZ280" s="151"/>
      <c r="DA280" s="151"/>
      <c r="DB280" s="151"/>
      <c r="DC280" s="151"/>
      <c r="DD280" s="151"/>
      <c r="DE280" s="151"/>
      <c r="DF280" s="151"/>
      <c r="DG280" s="151"/>
      <c r="DH280" s="151"/>
      <c r="DI280" s="151"/>
      <c r="DJ280" s="151"/>
      <c r="DK280" s="151"/>
      <c r="DL280" s="151"/>
      <c r="DM280" s="151"/>
      <c r="DN280" s="151"/>
      <c r="DO280" s="151"/>
      <c r="DP280" s="151"/>
      <c r="DQ280" s="151"/>
      <c r="DR280" s="151"/>
      <c r="DS280" s="151"/>
      <c r="DT280" s="151"/>
      <c r="DU280" s="151"/>
      <c r="DV280" s="151"/>
      <c r="DW280" s="151"/>
      <c r="DX280" s="151"/>
      <c r="DY280" s="151"/>
      <c r="DZ280" s="151"/>
      <c r="EA280" s="151"/>
      <c r="EB280" s="151"/>
      <c r="EC280" s="151"/>
      <c r="ED280" s="151"/>
      <c r="EE280" s="151"/>
      <c r="EF280" s="151"/>
      <c r="EG280" s="151"/>
      <c r="EH280" s="151"/>
      <c r="EI280" s="151"/>
      <c r="EJ280" s="151"/>
      <c r="EK280" s="151"/>
      <c r="EL280" s="151"/>
      <c r="EM280" s="151"/>
      <c r="EN280" s="151"/>
      <c r="EO280" s="151"/>
      <c r="EP280" s="151"/>
      <c r="EQ280" s="151"/>
      <c r="ER280" s="151"/>
      <c r="ES280" s="151"/>
      <c r="ET280" s="151"/>
      <c r="EU280" s="151"/>
      <c r="EV280" s="151"/>
      <c r="EW280" s="151"/>
      <c r="EX280" s="151"/>
      <c r="EY280" s="151"/>
      <c r="EZ280" s="151"/>
      <c r="FA280" s="151"/>
      <c r="FB280" s="151"/>
      <c r="FC280" s="151"/>
      <c r="FD280" s="151"/>
      <c r="FE280" s="151"/>
      <c r="FF280" s="151"/>
      <c r="FG280" s="151"/>
      <c r="FH280" s="151"/>
      <c r="FI280" s="151"/>
      <c r="FJ280" s="151"/>
      <c r="FK280" s="151"/>
      <c r="FL280" s="151"/>
      <c r="FM280" s="151"/>
      <c r="FN280" s="151"/>
      <c r="FO280" s="151"/>
      <c r="FP280" s="151"/>
      <c r="FQ280" s="151"/>
      <c r="FR280" s="151"/>
      <c r="FS280" s="151"/>
      <c r="FT280" s="151"/>
      <c r="FU280" s="151"/>
      <c r="FV280" s="151"/>
      <c r="FW280" s="151"/>
      <c r="FX280" s="151"/>
      <c r="FY280" s="151"/>
      <c r="FZ280" s="151"/>
      <c r="GA280" s="151"/>
      <c r="GB280" s="151"/>
    </row>
    <row r="281" spans="1:184" x14ac:dyDescent="0.2">
      <c r="A281" s="154" t="str">
        <f t="shared" si="5"/>
        <v/>
      </c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51"/>
      <c r="BX281" s="151"/>
      <c r="BY281" s="151"/>
      <c r="BZ281" s="151"/>
      <c r="CA281" s="151"/>
      <c r="CB281" s="151"/>
      <c r="CC281" s="151"/>
      <c r="CD281" s="151"/>
      <c r="CE281" s="151"/>
      <c r="CF281" s="151"/>
      <c r="CG281" s="151"/>
      <c r="CH281" s="151"/>
      <c r="CI281" s="151"/>
      <c r="CJ281" s="151"/>
      <c r="CK281" s="151"/>
      <c r="CL281" s="151"/>
      <c r="CM281" s="151"/>
      <c r="CN281" s="151"/>
      <c r="CO281" s="151"/>
      <c r="CP281" s="151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  <c r="EN281" s="151"/>
      <c r="EO281" s="151"/>
      <c r="EP281" s="151"/>
      <c r="EQ281" s="151"/>
      <c r="ER281" s="151"/>
      <c r="ES281" s="151"/>
      <c r="ET281" s="151"/>
      <c r="EU281" s="151"/>
      <c r="EV281" s="151"/>
      <c r="EW281" s="151"/>
      <c r="EX281" s="151"/>
      <c r="EY281" s="151"/>
      <c r="EZ281" s="151"/>
      <c r="FA281" s="151"/>
      <c r="FB281" s="151"/>
      <c r="FC281" s="151"/>
      <c r="FD281" s="151"/>
      <c r="FE281" s="151"/>
      <c r="FF281" s="151"/>
      <c r="FG281" s="151"/>
      <c r="FH281" s="151"/>
      <c r="FI281" s="151"/>
      <c r="FJ281" s="151"/>
      <c r="FK281" s="151"/>
      <c r="FL281" s="151"/>
      <c r="FM281" s="151"/>
      <c r="FN281" s="151"/>
      <c r="FO281" s="151"/>
      <c r="FP281" s="151"/>
      <c r="FQ281" s="151"/>
      <c r="FR281" s="151"/>
      <c r="FS281" s="151"/>
      <c r="FT281" s="151"/>
      <c r="FU281" s="151"/>
      <c r="FV281" s="151"/>
      <c r="FW281" s="151"/>
      <c r="FX281" s="151"/>
      <c r="FY281" s="151"/>
      <c r="FZ281" s="151"/>
      <c r="GA281" s="151"/>
      <c r="GB281" s="151"/>
    </row>
    <row r="282" spans="1:184" x14ac:dyDescent="0.2">
      <c r="A282" s="154" t="str">
        <f t="shared" si="5"/>
        <v/>
      </c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51"/>
      <c r="BX282" s="151"/>
      <c r="BY282" s="151"/>
      <c r="BZ282" s="151"/>
      <c r="CA282" s="151"/>
      <c r="CB282" s="151"/>
      <c r="CC282" s="151"/>
      <c r="CD282" s="151"/>
      <c r="CE282" s="151"/>
      <c r="CF282" s="151"/>
      <c r="CG282" s="151"/>
      <c r="CH282" s="151"/>
      <c r="CI282" s="151"/>
      <c r="CJ282" s="151"/>
      <c r="CK282" s="151"/>
      <c r="CL282" s="151"/>
      <c r="CM282" s="151"/>
      <c r="CN282" s="151"/>
      <c r="CO282" s="151"/>
      <c r="CP282" s="151"/>
      <c r="CQ282" s="151"/>
      <c r="CR282" s="151"/>
      <c r="CS282" s="151"/>
      <c r="CT282" s="151"/>
      <c r="CU282" s="151"/>
      <c r="CV282" s="151"/>
      <c r="CW282" s="151"/>
      <c r="CX282" s="151"/>
      <c r="CY282" s="151"/>
      <c r="CZ282" s="151"/>
      <c r="DA282" s="151"/>
      <c r="DB282" s="151"/>
      <c r="DC282" s="151"/>
      <c r="DD282" s="151"/>
      <c r="DE282" s="151"/>
      <c r="DF282" s="151"/>
      <c r="DG282" s="151"/>
      <c r="DH282" s="151"/>
      <c r="DI282" s="151"/>
      <c r="DJ282" s="151"/>
      <c r="DK282" s="151"/>
      <c r="DL282" s="151"/>
      <c r="DM282" s="151"/>
      <c r="DN282" s="151"/>
      <c r="DO282" s="151"/>
      <c r="DP282" s="151"/>
      <c r="DQ282" s="151"/>
      <c r="DR282" s="151"/>
      <c r="DS282" s="151"/>
      <c r="DT282" s="151"/>
      <c r="DU282" s="151"/>
      <c r="DV282" s="151"/>
      <c r="DW282" s="151"/>
      <c r="DX282" s="151"/>
      <c r="DY282" s="151"/>
      <c r="DZ282" s="151"/>
      <c r="EA282" s="151"/>
      <c r="EB282" s="151"/>
      <c r="EC282" s="151"/>
      <c r="ED282" s="151"/>
      <c r="EE282" s="151"/>
      <c r="EF282" s="151"/>
      <c r="EG282" s="151"/>
      <c r="EH282" s="151"/>
      <c r="EI282" s="151"/>
      <c r="EJ282" s="151"/>
      <c r="EK282" s="151"/>
      <c r="EL282" s="151"/>
      <c r="EM282" s="151"/>
      <c r="EN282" s="151"/>
      <c r="EO282" s="151"/>
      <c r="EP282" s="151"/>
      <c r="EQ282" s="151"/>
      <c r="ER282" s="151"/>
      <c r="ES282" s="151"/>
      <c r="ET282" s="151"/>
      <c r="EU282" s="151"/>
      <c r="EV282" s="151"/>
      <c r="EW282" s="151"/>
      <c r="EX282" s="151"/>
      <c r="EY282" s="151"/>
      <c r="EZ282" s="151"/>
      <c r="FA282" s="151"/>
      <c r="FB282" s="151"/>
      <c r="FC282" s="151"/>
      <c r="FD282" s="151"/>
      <c r="FE282" s="151"/>
      <c r="FF282" s="151"/>
      <c r="FG282" s="151"/>
      <c r="FH282" s="151"/>
      <c r="FI282" s="151"/>
      <c r="FJ282" s="151"/>
      <c r="FK282" s="151"/>
      <c r="FL282" s="151"/>
      <c r="FM282" s="151"/>
      <c r="FN282" s="151"/>
      <c r="FO282" s="151"/>
      <c r="FP282" s="151"/>
      <c r="FQ282" s="151"/>
      <c r="FR282" s="151"/>
      <c r="FS282" s="151"/>
      <c r="FT282" s="151"/>
      <c r="FU282" s="151"/>
      <c r="FV282" s="151"/>
      <c r="FW282" s="151"/>
      <c r="FX282" s="151"/>
      <c r="FY282" s="151"/>
      <c r="FZ282" s="151"/>
      <c r="GA282" s="151"/>
      <c r="GB282" s="151"/>
    </row>
    <row r="283" spans="1:184" x14ac:dyDescent="0.2">
      <c r="A283" s="154" t="str">
        <f t="shared" si="5"/>
        <v/>
      </c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51"/>
      <c r="BX283" s="151"/>
      <c r="BY283" s="151"/>
      <c r="BZ283" s="151"/>
      <c r="CA283" s="151"/>
      <c r="CB283" s="151"/>
      <c r="CC283" s="151"/>
      <c r="CD283" s="151"/>
      <c r="CE283" s="151"/>
      <c r="CF283" s="151"/>
      <c r="CG283" s="151"/>
      <c r="CH283" s="151"/>
      <c r="CI283" s="151"/>
      <c r="CJ283" s="151"/>
      <c r="CK283" s="151"/>
      <c r="CL283" s="151"/>
      <c r="CM283" s="151"/>
      <c r="CN283" s="151"/>
      <c r="CO283" s="151"/>
      <c r="CP283" s="151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  <c r="EN283" s="151"/>
      <c r="EO283" s="151"/>
      <c r="EP283" s="151"/>
      <c r="EQ283" s="151"/>
      <c r="ER283" s="151"/>
      <c r="ES283" s="151"/>
      <c r="ET283" s="151"/>
      <c r="EU283" s="151"/>
      <c r="EV283" s="151"/>
      <c r="EW283" s="151"/>
      <c r="EX283" s="151"/>
      <c r="EY283" s="151"/>
      <c r="EZ283" s="151"/>
      <c r="FA283" s="151"/>
      <c r="FB283" s="151"/>
      <c r="FC283" s="151"/>
      <c r="FD283" s="151"/>
      <c r="FE283" s="151"/>
      <c r="FF283" s="151"/>
      <c r="FG283" s="151"/>
      <c r="FH283" s="151"/>
      <c r="FI283" s="151"/>
      <c r="FJ283" s="151"/>
      <c r="FK283" s="151"/>
      <c r="FL283" s="151"/>
      <c r="FM283" s="151"/>
      <c r="FN283" s="151"/>
      <c r="FO283" s="151"/>
      <c r="FP283" s="151"/>
      <c r="FQ283" s="151"/>
      <c r="FR283" s="151"/>
      <c r="FS283" s="151"/>
      <c r="FT283" s="151"/>
      <c r="FU283" s="151"/>
      <c r="FV283" s="151"/>
      <c r="FW283" s="151"/>
      <c r="FX283" s="151"/>
      <c r="FY283" s="151"/>
      <c r="FZ283" s="151"/>
      <c r="GA283" s="151"/>
      <c r="GB283" s="151"/>
    </row>
    <row r="284" spans="1:184" x14ac:dyDescent="0.2">
      <c r="A284" s="154" t="str">
        <f t="shared" si="5"/>
        <v/>
      </c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1"/>
      <c r="BW284" s="151"/>
      <c r="BX284" s="151"/>
      <c r="BY284" s="151"/>
      <c r="BZ284" s="151"/>
      <c r="CA284" s="151"/>
      <c r="CB284" s="151"/>
      <c r="CC284" s="151"/>
      <c r="CD284" s="151"/>
      <c r="CE284" s="151"/>
      <c r="CF284" s="151"/>
      <c r="CG284" s="151"/>
      <c r="CH284" s="151"/>
      <c r="CI284" s="151"/>
      <c r="CJ284" s="151"/>
      <c r="CK284" s="151"/>
      <c r="CL284" s="151"/>
      <c r="CM284" s="151"/>
      <c r="CN284" s="151"/>
      <c r="CO284" s="151"/>
      <c r="CP284" s="151"/>
      <c r="CQ284" s="151"/>
      <c r="CR284" s="151"/>
      <c r="CS284" s="151"/>
      <c r="CT284" s="151"/>
      <c r="CU284" s="151"/>
      <c r="CV284" s="151"/>
      <c r="CW284" s="151"/>
      <c r="CX284" s="151"/>
      <c r="CY284" s="151"/>
      <c r="CZ284" s="151"/>
      <c r="DA284" s="151"/>
      <c r="DB284" s="151"/>
      <c r="DC284" s="151"/>
      <c r="DD284" s="151"/>
      <c r="DE284" s="151"/>
      <c r="DF284" s="151"/>
      <c r="DG284" s="151"/>
      <c r="DH284" s="151"/>
      <c r="DI284" s="151"/>
      <c r="DJ284" s="151"/>
      <c r="DK284" s="151"/>
      <c r="DL284" s="151"/>
      <c r="DM284" s="151"/>
      <c r="DN284" s="151"/>
      <c r="DO284" s="151"/>
      <c r="DP284" s="151"/>
      <c r="DQ284" s="151"/>
      <c r="DR284" s="151"/>
      <c r="DS284" s="151"/>
      <c r="DT284" s="151"/>
      <c r="DU284" s="151"/>
      <c r="DV284" s="151"/>
      <c r="DW284" s="151"/>
      <c r="DX284" s="151"/>
      <c r="DY284" s="151"/>
      <c r="DZ284" s="151"/>
      <c r="EA284" s="151"/>
      <c r="EB284" s="151"/>
      <c r="EC284" s="151"/>
      <c r="ED284" s="151"/>
      <c r="EE284" s="151"/>
      <c r="EF284" s="151"/>
      <c r="EG284" s="151"/>
      <c r="EH284" s="151"/>
      <c r="EI284" s="151"/>
      <c r="EJ284" s="151"/>
      <c r="EK284" s="151"/>
      <c r="EL284" s="151"/>
      <c r="EM284" s="151"/>
      <c r="EN284" s="151"/>
      <c r="EO284" s="151"/>
      <c r="EP284" s="151"/>
      <c r="EQ284" s="151"/>
      <c r="ER284" s="151"/>
      <c r="ES284" s="151"/>
      <c r="ET284" s="151"/>
      <c r="EU284" s="151"/>
      <c r="EV284" s="151"/>
      <c r="EW284" s="151"/>
      <c r="EX284" s="151"/>
      <c r="EY284" s="151"/>
      <c r="EZ284" s="151"/>
      <c r="FA284" s="151"/>
      <c r="FB284" s="151"/>
      <c r="FC284" s="151"/>
      <c r="FD284" s="151"/>
      <c r="FE284" s="151"/>
      <c r="FF284" s="151"/>
      <c r="FG284" s="151"/>
      <c r="FH284" s="151"/>
      <c r="FI284" s="151"/>
      <c r="FJ284" s="151"/>
      <c r="FK284" s="151"/>
      <c r="FL284" s="151"/>
      <c r="FM284" s="151"/>
      <c r="FN284" s="151"/>
      <c r="FO284" s="151"/>
      <c r="FP284" s="151"/>
      <c r="FQ284" s="151"/>
      <c r="FR284" s="151"/>
      <c r="FS284" s="151"/>
      <c r="FT284" s="151"/>
      <c r="FU284" s="151"/>
      <c r="FV284" s="151"/>
      <c r="FW284" s="151"/>
      <c r="FX284" s="151"/>
      <c r="FY284" s="151"/>
      <c r="FZ284" s="151"/>
      <c r="GA284" s="151"/>
      <c r="GB284" s="151"/>
    </row>
    <row r="285" spans="1:184" x14ac:dyDescent="0.2">
      <c r="A285" s="154" t="str">
        <f t="shared" si="5"/>
        <v/>
      </c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1"/>
      <c r="BW285" s="151"/>
      <c r="BX285" s="151"/>
      <c r="BY285" s="151"/>
      <c r="BZ285" s="151"/>
      <c r="CA285" s="151"/>
      <c r="CB285" s="151"/>
      <c r="CC285" s="151"/>
      <c r="CD285" s="151"/>
      <c r="CE285" s="151"/>
      <c r="CF285" s="151"/>
      <c r="CG285" s="151"/>
      <c r="CH285" s="151"/>
      <c r="CI285" s="151"/>
      <c r="CJ285" s="151"/>
      <c r="CK285" s="151"/>
      <c r="CL285" s="151"/>
      <c r="CM285" s="151"/>
      <c r="CN285" s="151"/>
      <c r="CO285" s="151"/>
      <c r="CP285" s="151"/>
      <c r="CQ285" s="151"/>
      <c r="CR285" s="151"/>
      <c r="CS285" s="151"/>
      <c r="CT285" s="151"/>
      <c r="CU285" s="151"/>
      <c r="CV285" s="151"/>
      <c r="CW285" s="151"/>
      <c r="CX285" s="151"/>
      <c r="CY285" s="151"/>
      <c r="CZ285" s="151"/>
      <c r="DA285" s="151"/>
      <c r="DB285" s="151"/>
      <c r="DC285" s="151"/>
      <c r="DD285" s="151"/>
      <c r="DE285" s="151"/>
      <c r="DF285" s="151"/>
      <c r="DG285" s="151"/>
      <c r="DH285" s="151"/>
      <c r="DI285" s="151"/>
      <c r="DJ285" s="151"/>
      <c r="DK285" s="151"/>
      <c r="DL285" s="151"/>
      <c r="DM285" s="151"/>
      <c r="DN285" s="151"/>
      <c r="DO285" s="151"/>
      <c r="DP285" s="151"/>
      <c r="DQ285" s="151"/>
      <c r="DR285" s="151"/>
      <c r="DS285" s="151"/>
      <c r="DT285" s="151"/>
      <c r="DU285" s="151"/>
      <c r="DV285" s="151"/>
      <c r="DW285" s="151"/>
      <c r="DX285" s="151"/>
      <c r="DY285" s="151"/>
      <c r="DZ285" s="151"/>
      <c r="EA285" s="151"/>
      <c r="EB285" s="151"/>
      <c r="EC285" s="151"/>
      <c r="ED285" s="151"/>
      <c r="EE285" s="151"/>
      <c r="EF285" s="151"/>
      <c r="EG285" s="151"/>
      <c r="EH285" s="151"/>
      <c r="EI285" s="151"/>
      <c r="EJ285" s="151"/>
      <c r="EK285" s="151"/>
      <c r="EL285" s="151"/>
      <c r="EM285" s="151"/>
      <c r="EN285" s="151"/>
      <c r="EO285" s="151"/>
      <c r="EP285" s="151"/>
      <c r="EQ285" s="151"/>
      <c r="ER285" s="151"/>
      <c r="ES285" s="151"/>
      <c r="ET285" s="151"/>
      <c r="EU285" s="151"/>
      <c r="EV285" s="151"/>
      <c r="EW285" s="151"/>
      <c r="EX285" s="151"/>
      <c r="EY285" s="151"/>
      <c r="EZ285" s="151"/>
      <c r="FA285" s="151"/>
      <c r="FB285" s="151"/>
      <c r="FC285" s="151"/>
      <c r="FD285" s="151"/>
      <c r="FE285" s="151"/>
      <c r="FF285" s="151"/>
      <c r="FG285" s="151"/>
      <c r="FH285" s="151"/>
      <c r="FI285" s="151"/>
      <c r="FJ285" s="151"/>
      <c r="FK285" s="151"/>
      <c r="FL285" s="151"/>
      <c r="FM285" s="151"/>
      <c r="FN285" s="151"/>
      <c r="FO285" s="151"/>
      <c r="FP285" s="151"/>
      <c r="FQ285" s="151"/>
      <c r="FR285" s="151"/>
      <c r="FS285" s="151"/>
      <c r="FT285" s="151"/>
      <c r="FU285" s="151"/>
      <c r="FV285" s="151"/>
      <c r="FW285" s="151"/>
      <c r="FX285" s="151"/>
      <c r="FY285" s="151"/>
      <c r="FZ285" s="151"/>
      <c r="GA285" s="151"/>
      <c r="GB285" s="151"/>
    </row>
    <row r="286" spans="1:184" x14ac:dyDescent="0.2">
      <c r="A286" s="154" t="str">
        <f t="shared" si="5"/>
        <v/>
      </c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1"/>
      <c r="BW286" s="151"/>
      <c r="BX286" s="151"/>
      <c r="BY286" s="151"/>
      <c r="BZ286" s="151"/>
      <c r="CA286" s="151"/>
      <c r="CB286" s="151"/>
      <c r="CC286" s="151"/>
      <c r="CD286" s="151"/>
      <c r="CE286" s="151"/>
      <c r="CF286" s="151"/>
      <c r="CG286" s="151"/>
      <c r="CH286" s="151"/>
      <c r="CI286" s="151"/>
      <c r="CJ286" s="151"/>
      <c r="CK286" s="151"/>
      <c r="CL286" s="151"/>
      <c r="CM286" s="151"/>
      <c r="CN286" s="151"/>
      <c r="CO286" s="151"/>
      <c r="CP286" s="151"/>
      <c r="CQ286" s="151"/>
      <c r="CR286" s="151"/>
      <c r="CS286" s="151"/>
      <c r="CT286" s="151"/>
      <c r="CU286" s="151"/>
      <c r="CV286" s="151"/>
      <c r="CW286" s="151"/>
      <c r="CX286" s="151"/>
      <c r="CY286" s="151"/>
      <c r="CZ286" s="151"/>
      <c r="DA286" s="151"/>
      <c r="DB286" s="151"/>
      <c r="DC286" s="151"/>
      <c r="DD286" s="151"/>
      <c r="DE286" s="151"/>
      <c r="DF286" s="151"/>
      <c r="DG286" s="151"/>
      <c r="DH286" s="151"/>
      <c r="DI286" s="151"/>
      <c r="DJ286" s="151"/>
      <c r="DK286" s="151"/>
      <c r="DL286" s="151"/>
      <c r="DM286" s="151"/>
      <c r="DN286" s="151"/>
      <c r="DO286" s="151"/>
      <c r="DP286" s="151"/>
      <c r="DQ286" s="151"/>
      <c r="DR286" s="151"/>
      <c r="DS286" s="151"/>
      <c r="DT286" s="151"/>
      <c r="DU286" s="151"/>
      <c r="DV286" s="151"/>
      <c r="DW286" s="151"/>
      <c r="DX286" s="151"/>
      <c r="DY286" s="151"/>
      <c r="DZ286" s="151"/>
      <c r="EA286" s="151"/>
      <c r="EB286" s="151"/>
      <c r="EC286" s="151"/>
      <c r="ED286" s="151"/>
      <c r="EE286" s="151"/>
      <c r="EF286" s="151"/>
      <c r="EG286" s="151"/>
      <c r="EH286" s="151"/>
      <c r="EI286" s="151"/>
      <c r="EJ286" s="151"/>
      <c r="EK286" s="151"/>
      <c r="EL286" s="151"/>
      <c r="EM286" s="151"/>
      <c r="EN286" s="151"/>
      <c r="EO286" s="151"/>
      <c r="EP286" s="151"/>
      <c r="EQ286" s="151"/>
      <c r="ER286" s="151"/>
      <c r="ES286" s="151"/>
      <c r="ET286" s="151"/>
      <c r="EU286" s="151"/>
      <c r="EV286" s="151"/>
      <c r="EW286" s="151"/>
      <c r="EX286" s="151"/>
      <c r="EY286" s="151"/>
      <c r="EZ286" s="151"/>
      <c r="FA286" s="151"/>
      <c r="FB286" s="151"/>
      <c r="FC286" s="151"/>
      <c r="FD286" s="151"/>
      <c r="FE286" s="151"/>
      <c r="FF286" s="151"/>
      <c r="FG286" s="151"/>
      <c r="FH286" s="151"/>
      <c r="FI286" s="151"/>
      <c r="FJ286" s="151"/>
      <c r="FK286" s="151"/>
      <c r="FL286" s="151"/>
      <c r="FM286" s="151"/>
      <c r="FN286" s="151"/>
      <c r="FO286" s="151"/>
      <c r="FP286" s="151"/>
      <c r="FQ286" s="151"/>
      <c r="FR286" s="151"/>
      <c r="FS286" s="151"/>
      <c r="FT286" s="151"/>
      <c r="FU286" s="151"/>
      <c r="FV286" s="151"/>
      <c r="FW286" s="151"/>
      <c r="FX286" s="151"/>
      <c r="FY286" s="151"/>
      <c r="FZ286" s="151"/>
      <c r="GA286" s="151"/>
      <c r="GB286" s="151"/>
    </row>
    <row r="287" spans="1:184" x14ac:dyDescent="0.2">
      <c r="A287" s="154" t="str">
        <f t="shared" si="5"/>
        <v/>
      </c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1"/>
      <c r="BW287" s="151"/>
      <c r="BX287" s="151"/>
      <c r="BY287" s="151"/>
      <c r="BZ287" s="151"/>
      <c r="CA287" s="151"/>
      <c r="CB287" s="151"/>
      <c r="CC287" s="151"/>
      <c r="CD287" s="151"/>
      <c r="CE287" s="151"/>
      <c r="CF287" s="151"/>
      <c r="CG287" s="151"/>
      <c r="CH287" s="151"/>
      <c r="CI287" s="151"/>
      <c r="CJ287" s="151"/>
      <c r="CK287" s="151"/>
      <c r="CL287" s="151"/>
      <c r="CM287" s="151"/>
      <c r="CN287" s="151"/>
      <c r="CO287" s="151"/>
      <c r="CP287" s="151"/>
      <c r="CQ287" s="151"/>
      <c r="CR287" s="151"/>
      <c r="CS287" s="151"/>
      <c r="CT287" s="151"/>
      <c r="CU287" s="151"/>
      <c r="CV287" s="151"/>
      <c r="CW287" s="151"/>
      <c r="CX287" s="151"/>
      <c r="CY287" s="151"/>
      <c r="CZ287" s="151"/>
      <c r="DA287" s="151"/>
      <c r="DB287" s="151"/>
      <c r="DC287" s="151"/>
      <c r="DD287" s="151"/>
      <c r="DE287" s="151"/>
      <c r="DF287" s="151"/>
      <c r="DG287" s="151"/>
      <c r="DH287" s="151"/>
      <c r="DI287" s="151"/>
      <c r="DJ287" s="151"/>
      <c r="DK287" s="151"/>
      <c r="DL287" s="151"/>
      <c r="DM287" s="151"/>
      <c r="DN287" s="151"/>
      <c r="DO287" s="151"/>
      <c r="DP287" s="151"/>
      <c r="DQ287" s="151"/>
      <c r="DR287" s="151"/>
      <c r="DS287" s="151"/>
      <c r="DT287" s="151"/>
      <c r="DU287" s="151"/>
      <c r="DV287" s="151"/>
      <c r="DW287" s="151"/>
      <c r="DX287" s="151"/>
      <c r="DY287" s="151"/>
      <c r="DZ287" s="151"/>
      <c r="EA287" s="151"/>
      <c r="EB287" s="151"/>
      <c r="EC287" s="151"/>
      <c r="ED287" s="151"/>
      <c r="EE287" s="151"/>
      <c r="EF287" s="151"/>
      <c r="EG287" s="151"/>
      <c r="EH287" s="151"/>
      <c r="EI287" s="151"/>
      <c r="EJ287" s="151"/>
      <c r="EK287" s="151"/>
      <c r="EL287" s="151"/>
      <c r="EM287" s="151"/>
      <c r="EN287" s="151"/>
      <c r="EO287" s="151"/>
      <c r="EP287" s="151"/>
      <c r="EQ287" s="151"/>
      <c r="ER287" s="151"/>
      <c r="ES287" s="151"/>
      <c r="ET287" s="151"/>
      <c r="EU287" s="151"/>
      <c r="EV287" s="151"/>
      <c r="EW287" s="151"/>
      <c r="EX287" s="151"/>
      <c r="EY287" s="151"/>
      <c r="EZ287" s="151"/>
      <c r="FA287" s="151"/>
      <c r="FB287" s="151"/>
      <c r="FC287" s="151"/>
      <c r="FD287" s="151"/>
      <c r="FE287" s="151"/>
      <c r="FF287" s="151"/>
      <c r="FG287" s="151"/>
      <c r="FH287" s="151"/>
      <c r="FI287" s="151"/>
      <c r="FJ287" s="151"/>
      <c r="FK287" s="151"/>
      <c r="FL287" s="151"/>
      <c r="FM287" s="151"/>
      <c r="FN287" s="151"/>
      <c r="FO287" s="151"/>
      <c r="FP287" s="151"/>
      <c r="FQ287" s="151"/>
      <c r="FR287" s="151"/>
      <c r="FS287" s="151"/>
      <c r="FT287" s="151"/>
      <c r="FU287" s="151"/>
      <c r="FV287" s="151"/>
      <c r="FW287" s="151"/>
      <c r="FX287" s="151"/>
      <c r="FY287" s="151"/>
      <c r="FZ287" s="151"/>
      <c r="GA287" s="151"/>
      <c r="GB287" s="151"/>
    </row>
    <row r="288" spans="1:184" x14ac:dyDescent="0.2">
      <c r="A288" s="154" t="str">
        <f t="shared" si="5"/>
        <v/>
      </c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/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  <c r="FF288" s="151"/>
      <c r="FG288" s="151"/>
      <c r="FH288" s="151"/>
      <c r="FI288" s="151"/>
      <c r="FJ288" s="151"/>
      <c r="FK288" s="151"/>
      <c r="FL288" s="151"/>
      <c r="FM288" s="151"/>
      <c r="FN288" s="151"/>
      <c r="FO288" s="151"/>
      <c r="FP288" s="151"/>
      <c r="FQ288" s="151"/>
      <c r="FR288" s="151"/>
      <c r="FS288" s="151"/>
      <c r="FT288" s="151"/>
      <c r="FU288" s="151"/>
      <c r="FV288" s="151"/>
      <c r="FW288" s="151"/>
      <c r="FX288" s="151"/>
      <c r="FY288" s="151"/>
      <c r="FZ288" s="151"/>
      <c r="GA288" s="151"/>
      <c r="GB288" s="151"/>
    </row>
    <row r="289" spans="1:184" x14ac:dyDescent="0.2">
      <c r="A289" s="154" t="str">
        <f t="shared" si="5"/>
        <v/>
      </c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/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  <c r="FF289" s="151"/>
      <c r="FG289" s="151"/>
      <c r="FH289" s="151"/>
      <c r="FI289" s="151"/>
      <c r="FJ289" s="151"/>
      <c r="FK289" s="151"/>
      <c r="FL289" s="151"/>
      <c r="FM289" s="151"/>
      <c r="FN289" s="151"/>
      <c r="FO289" s="151"/>
      <c r="FP289" s="151"/>
      <c r="FQ289" s="151"/>
      <c r="FR289" s="151"/>
      <c r="FS289" s="151"/>
      <c r="FT289" s="151"/>
      <c r="FU289" s="151"/>
      <c r="FV289" s="151"/>
      <c r="FW289" s="151"/>
      <c r="FX289" s="151"/>
      <c r="FY289" s="151"/>
      <c r="FZ289" s="151"/>
      <c r="GA289" s="151"/>
      <c r="GB289" s="151"/>
    </row>
    <row r="290" spans="1:184" x14ac:dyDescent="0.2">
      <c r="A290" s="154" t="str">
        <f t="shared" si="5"/>
        <v/>
      </c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1"/>
      <c r="BW290" s="151"/>
      <c r="BX290" s="151"/>
      <c r="BY290" s="151"/>
      <c r="BZ290" s="151"/>
      <c r="CA290" s="151"/>
      <c r="CB290" s="151"/>
      <c r="CC290" s="151"/>
      <c r="CD290" s="151"/>
      <c r="CE290" s="151"/>
      <c r="CF290" s="151"/>
      <c r="CG290" s="151"/>
      <c r="CH290" s="151"/>
      <c r="CI290" s="151"/>
      <c r="CJ290" s="151"/>
      <c r="CK290" s="151"/>
      <c r="CL290" s="151"/>
      <c r="CM290" s="151"/>
      <c r="CN290" s="151"/>
      <c r="CO290" s="151"/>
      <c r="CP290" s="151"/>
      <c r="CQ290" s="151"/>
      <c r="CR290" s="151"/>
      <c r="CS290" s="151"/>
      <c r="CT290" s="151"/>
      <c r="CU290" s="151"/>
      <c r="CV290" s="151"/>
      <c r="CW290" s="151"/>
      <c r="CX290" s="151"/>
      <c r="CY290" s="151"/>
      <c r="CZ290" s="151"/>
      <c r="DA290" s="151"/>
      <c r="DB290" s="151"/>
      <c r="DC290" s="151"/>
      <c r="DD290" s="151"/>
      <c r="DE290" s="151"/>
      <c r="DF290" s="151"/>
      <c r="DG290" s="151"/>
      <c r="DH290" s="151"/>
      <c r="DI290" s="151"/>
      <c r="DJ290" s="151"/>
      <c r="DK290" s="151"/>
      <c r="DL290" s="151"/>
      <c r="DM290" s="151"/>
      <c r="DN290" s="151"/>
      <c r="DO290" s="151"/>
      <c r="DP290" s="151"/>
      <c r="DQ290" s="151"/>
      <c r="DR290" s="151"/>
      <c r="DS290" s="151"/>
      <c r="DT290" s="151"/>
      <c r="DU290" s="151"/>
      <c r="DV290" s="151"/>
      <c r="DW290" s="151"/>
      <c r="DX290" s="151"/>
      <c r="DY290" s="151"/>
      <c r="DZ290" s="151"/>
      <c r="EA290" s="151"/>
      <c r="EB290" s="151"/>
      <c r="EC290" s="151"/>
      <c r="ED290" s="151"/>
      <c r="EE290" s="151"/>
      <c r="EF290" s="151"/>
      <c r="EG290" s="151"/>
      <c r="EH290" s="151"/>
      <c r="EI290" s="151"/>
      <c r="EJ290" s="151"/>
      <c r="EK290" s="151"/>
      <c r="EL290" s="151"/>
      <c r="EM290" s="151"/>
      <c r="EN290" s="151"/>
      <c r="EO290" s="151"/>
      <c r="EP290" s="151"/>
      <c r="EQ290" s="151"/>
      <c r="ER290" s="151"/>
      <c r="ES290" s="151"/>
      <c r="ET290" s="151"/>
      <c r="EU290" s="151"/>
      <c r="EV290" s="151"/>
      <c r="EW290" s="151"/>
      <c r="EX290" s="151"/>
      <c r="EY290" s="151"/>
      <c r="EZ290" s="151"/>
      <c r="FA290" s="151"/>
      <c r="FB290" s="151"/>
      <c r="FC290" s="151"/>
      <c r="FD290" s="151"/>
      <c r="FE290" s="151"/>
      <c r="FF290" s="151"/>
      <c r="FG290" s="151"/>
      <c r="FH290" s="151"/>
      <c r="FI290" s="151"/>
      <c r="FJ290" s="151"/>
      <c r="FK290" s="151"/>
      <c r="FL290" s="151"/>
      <c r="FM290" s="151"/>
      <c r="FN290" s="151"/>
      <c r="FO290" s="151"/>
      <c r="FP290" s="151"/>
      <c r="FQ290" s="151"/>
      <c r="FR290" s="151"/>
      <c r="FS290" s="151"/>
      <c r="FT290" s="151"/>
      <c r="FU290" s="151"/>
      <c r="FV290" s="151"/>
      <c r="FW290" s="151"/>
      <c r="FX290" s="151"/>
      <c r="FY290" s="151"/>
      <c r="FZ290" s="151"/>
      <c r="GA290" s="151"/>
      <c r="GB290" s="151"/>
    </row>
    <row r="291" spans="1:184" x14ac:dyDescent="0.2">
      <c r="A291" s="154" t="str">
        <f t="shared" si="5"/>
        <v/>
      </c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1"/>
      <c r="BW291" s="151"/>
      <c r="BX291" s="151"/>
      <c r="BY291" s="151"/>
      <c r="BZ291" s="151"/>
      <c r="CA291" s="151"/>
      <c r="CB291" s="151"/>
      <c r="CC291" s="151"/>
      <c r="CD291" s="151"/>
      <c r="CE291" s="151"/>
      <c r="CF291" s="151"/>
      <c r="CG291" s="151"/>
      <c r="CH291" s="151"/>
      <c r="CI291" s="151"/>
      <c r="CJ291" s="151"/>
      <c r="CK291" s="151"/>
      <c r="CL291" s="151"/>
      <c r="CM291" s="151"/>
      <c r="CN291" s="151"/>
      <c r="CO291" s="151"/>
      <c r="CP291" s="151"/>
      <c r="CQ291" s="151"/>
      <c r="CR291" s="151"/>
      <c r="CS291" s="151"/>
      <c r="CT291" s="151"/>
      <c r="CU291" s="151"/>
      <c r="CV291" s="151"/>
      <c r="CW291" s="151"/>
      <c r="CX291" s="151"/>
      <c r="CY291" s="151"/>
      <c r="CZ291" s="151"/>
      <c r="DA291" s="151"/>
      <c r="DB291" s="151"/>
      <c r="DC291" s="151"/>
      <c r="DD291" s="151"/>
      <c r="DE291" s="151"/>
      <c r="DF291" s="151"/>
      <c r="DG291" s="151"/>
      <c r="DH291" s="151"/>
      <c r="DI291" s="151"/>
      <c r="DJ291" s="151"/>
      <c r="DK291" s="151"/>
      <c r="DL291" s="151"/>
      <c r="DM291" s="151"/>
      <c r="DN291" s="151"/>
      <c r="DO291" s="151"/>
      <c r="DP291" s="151"/>
      <c r="DQ291" s="151"/>
      <c r="DR291" s="151"/>
      <c r="DS291" s="151"/>
      <c r="DT291" s="151"/>
      <c r="DU291" s="151"/>
      <c r="DV291" s="151"/>
      <c r="DW291" s="151"/>
      <c r="DX291" s="151"/>
      <c r="DY291" s="151"/>
      <c r="DZ291" s="151"/>
      <c r="EA291" s="151"/>
      <c r="EB291" s="151"/>
      <c r="EC291" s="151"/>
      <c r="ED291" s="151"/>
      <c r="EE291" s="151"/>
      <c r="EF291" s="151"/>
      <c r="EG291" s="151"/>
      <c r="EH291" s="151"/>
      <c r="EI291" s="151"/>
      <c r="EJ291" s="151"/>
      <c r="EK291" s="151"/>
      <c r="EL291" s="151"/>
      <c r="EM291" s="151"/>
      <c r="EN291" s="151"/>
      <c r="EO291" s="151"/>
      <c r="EP291" s="151"/>
      <c r="EQ291" s="151"/>
      <c r="ER291" s="151"/>
      <c r="ES291" s="151"/>
      <c r="ET291" s="151"/>
      <c r="EU291" s="151"/>
      <c r="EV291" s="151"/>
      <c r="EW291" s="151"/>
      <c r="EX291" s="151"/>
      <c r="EY291" s="151"/>
      <c r="EZ291" s="151"/>
      <c r="FA291" s="151"/>
      <c r="FB291" s="151"/>
      <c r="FC291" s="151"/>
      <c r="FD291" s="151"/>
      <c r="FE291" s="151"/>
      <c r="FF291" s="151"/>
      <c r="FG291" s="151"/>
      <c r="FH291" s="151"/>
      <c r="FI291" s="151"/>
      <c r="FJ291" s="151"/>
      <c r="FK291" s="151"/>
      <c r="FL291" s="151"/>
      <c r="FM291" s="151"/>
      <c r="FN291" s="151"/>
      <c r="FO291" s="151"/>
      <c r="FP291" s="151"/>
      <c r="FQ291" s="151"/>
      <c r="FR291" s="151"/>
      <c r="FS291" s="151"/>
      <c r="FT291" s="151"/>
      <c r="FU291" s="151"/>
      <c r="FV291" s="151"/>
      <c r="FW291" s="151"/>
      <c r="FX291" s="151"/>
      <c r="FY291" s="151"/>
      <c r="FZ291" s="151"/>
      <c r="GA291" s="151"/>
      <c r="GB291" s="151"/>
    </row>
    <row r="292" spans="1:184" x14ac:dyDescent="0.2">
      <c r="A292" s="154" t="str">
        <f t="shared" si="5"/>
        <v/>
      </c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1"/>
      <c r="BW292" s="151"/>
      <c r="BX292" s="151"/>
      <c r="BY292" s="151"/>
      <c r="BZ292" s="151"/>
      <c r="CA292" s="151"/>
      <c r="CB292" s="151"/>
      <c r="CC292" s="151"/>
      <c r="CD292" s="151"/>
      <c r="CE292" s="151"/>
      <c r="CF292" s="151"/>
      <c r="CG292" s="151"/>
      <c r="CH292" s="151"/>
      <c r="CI292" s="151"/>
      <c r="CJ292" s="151"/>
      <c r="CK292" s="151"/>
      <c r="CL292" s="151"/>
      <c r="CM292" s="151"/>
      <c r="CN292" s="151"/>
      <c r="CO292" s="151"/>
      <c r="CP292" s="151"/>
      <c r="CQ292" s="151"/>
      <c r="CR292" s="151"/>
      <c r="CS292" s="151"/>
      <c r="CT292" s="151"/>
      <c r="CU292" s="151"/>
      <c r="CV292" s="151"/>
      <c r="CW292" s="151"/>
      <c r="CX292" s="151"/>
      <c r="CY292" s="151"/>
      <c r="CZ292" s="151"/>
      <c r="DA292" s="151"/>
      <c r="DB292" s="151"/>
      <c r="DC292" s="151"/>
      <c r="DD292" s="151"/>
      <c r="DE292" s="151"/>
      <c r="DF292" s="151"/>
      <c r="DG292" s="151"/>
      <c r="DH292" s="151"/>
      <c r="DI292" s="151"/>
      <c r="DJ292" s="151"/>
      <c r="DK292" s="151"/>
      <c r="DL292" s="151"/>
      <c r="DM292" s="151"/>
      <c r="DN292" s="151"/>
      <c r="DO292" s="151"/>
      <c r="DP292" s="151"/>
      <c r="DQ292" s="151"/>
      <c r="DR292" s="151"/>
      <c r="DS292" s="151"/>
      <c r="DT292" s="151"/>
      <c r="DU292" s="151"/>
      <c r="DV292" s="151"/>
      <c r="DW292" s="151"/>
      <c r="DX292" s="151"/>
      <c r="DY292" s="151"/>
      <c r="DZ292" s="151"/>
      <c r="EA292" s="151"/>
      <c r="EB292" s="151"/>
      <c r="EC292" s="151"/>
      <c r="ED292" s="151"/>
      <c r="EE292" s="151"/>
      <c r="EF292" s="151"/>
      <c r="EG292" s="151"/>
      <c r="EH292" s="151"/>
      <c r="EI292" s="151"/>
      <c r="EJ292" s="151"/>
      <c r="EK292" s="151"/>
      <c r="EL292" s="151"/>
      <c r="EM292" s="151"/>
      <c r="EN292" s="151"/>
      <c r="EO292" s="151"/>
      <c r="EP292" s="151"/>
      <c r="EQ292" s="151"/>
      <c r="ER292" s="151"/>
      <c r="ES292" s="151"/>
      <c r="ET292" s="151"/>
      <c r="EU292" s="151"/>
      <c r="EV292" s="151"/>
      <c r="EW292" s="151"/>
      <c r="EX292" s="151"/>
      <c r="EY292" s="151"/>
      <c r="EZ292" s="151"/>
      <c r="FA292" s="151"/>
      <c r="FB292" s="151"/>
      <c r="FC292" s="151"/>
      <c r="FD292" s="151"/>
      <c r="FE292" s="151"/>
      <c r="FF292" s="151"/>
      <c r="FG292" s="151"/>
      <c r="FH292" s="151"/>
      <c r="FI292" s="151"/>
      <c r="FJ292" s="151"/>
      <c r="FK292" s="151"/>
      <c r="FL292" s="151"/>
      <c r="FM292" s="151"/>
      <c r="FN292" s="151"/>
      <c r="FO292" s="151"/>
      <c r="FP292" s="151"/>
      <c r="FQ292" s="151"/>
      <c r="FR292" s="151"/>
      <c r="FS292" s="151"/>
      <c r="FT292" s="151"/>
      <c r="FU292" s="151"/>
      <c r="FV292" s="151"/>
      <c r="FW292" s="151"/>
      <c r="FX292" s="151"/>
      <c r="FY292" s="151"/>
      <c r="FZ292" s="151"/>
      <c r="GA292" s="151"/>
      <c r="GB292" s="151"/>
    </row>
    <row r="293" spans="1:184" x14ac:dyDescent="0.2">
      <c r="A293" s="154" t="str">
        <f t="shared" si="5"/>
        <v/>
      </c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1"/>
      <c r="BW293" s="151"/>
      <c r="BX293" s="151"/>
      <c r="BY293" s="151"/>
      <c r="BZ293" s="151"/>
      <c r="CA293" s="151"/>
      <c r="CB293" s="151"/>
      <c r="CC293" s="151"/>
      <c r="CD293" s="151"/>
      <c r="CE293" s="151"/>
      <c r="CF293" s="151"/>
      <c r="CG293" s="151"/>
      <c r="CH293" s="151"/>
      <c r="CI293" s="151"/>
      <c r="CJ293" s="151"/>
      <c r="CK293" s="151"/>
      <c r="CL293" s="151"/>
      <c r="CM293" s="151"/>
      <c r="CN293" s="151"/>
      <c r="CO293" s="151"/>
      <c r="CP293" s="151"/>
      <c r="CQ293" s="151"/>
      <c r="CR293" s="151"/>
      <c r="CS293" s="151"/>
      <c r="CT293" s="151"/>
      <c r="CU293" s="151"/>
      <c r="CV293" s="151"/>
      <c r="CW293" s="151"/>
      <c r="CX293" s="151"/>
      <c r="CY293" s="151"/>
      <c r="CZ293" s="151"/>
      <c r="DA293" s="151"/>
      <c r="DB293" s="151"/>
      <c r="DC293" s="151"/>
      <c r="DD293" s="151"/>
      <c r="DE293" s="151"/>
      <c r="DF293" s="151"/>
      <c r="DG293" s="151"/>
      <c r="DH293" s="151"/>
      <c r="DI293" s="151"/>
      <c r="DJ293" s="151"/>
      <c r="DK293" s="151"/>
      <c r="DL293" s="151"/>
      <c r="DM293" s="151"/>
      <c r="DN293" s="151"/>
      <c r="DO293" s="151"/>
      <c r="DP293" s="151"/>
      <c r="DQ293" s="151"/>
      <c r="DR293" s="151"/>
      <c r="DS293" s="151"/>
      <c r="DT293" s="151"/>
      <c r="DU293" s="151"/>
      <c r="DV293" s="151"/>
      <c r="DW293" s="151"/>
      <c r="DX293" s="151"/>
      <c r="DY293" s="151"/>
      <c r="DZ293" s="151"/>
      <c r="EA293" s="151"/>
      <c r="EB293" s="151"/>
      <c r="EC293" s="151"/>
      <c r="ED293" s="151"/>
      <c r="EE293" s="151"/>
      <c r="EF293" s="151"/>
      <c r="EG293" s="151"/>
      <c r="EH293" s="151"/>
      <c r="EI293" s="151"/>
      <c r="EJ293" s="151"/>
      <c r="EK293" s="151"/>
      <c r="EL293" s="151"/>
      <c r="EM293" s="151"/>
      <c r="EN293" s="151"/>
      <c r="EO293" s="151"/>
      <c r="EP293" s="151"/>
      <c r="EQ293" s="151"/>
      <c r="ER293" s="151"/>
      <c r="ES293" s="151"/>
      <c r="ET293" s="151"/>
      <c r="EU293" s="151"/>
      <c r="EV293" s="151"/>
      <c r="EW293" s="151"/>
      <c r="EX293" s="151"/>
      <c r="EY293" s="151"/>
      <c r="EZ293" s="151"/>
      <c r="FA293" s="151"/>
      <c r="FB293" s="151"/>
      <c r="FC293" s="151"/>
      <c r="FD293" s="151"/>
      <c r="FE293" s="151"/>
      <c r="FF293" s="151"/>
      <c r="FG293" s="151"/>
      <c r="FH293" s="151"/>
      <c r="FI293" s="151"/>
      <c r="FJ293" s="151"/>
      <c r="FK293" s="151"/>
      <c r="FL293" s="151"/>
      <c r="FM293" s="151"/>
      <c r="FN293" s="151"/>
      <c r="FO293" s="151"/>
      <c r="FP293" s="151"/>
      <c r="FQ293" s="151"/>
      <c r="FR293" s="151"/>
      <c r="FS293" s="151"/>
      <c r="FT293" s="151"/>
      <c r="FU293" s="151"/>
      <c r="FV293" s="151"/>
      <c r="FW293" s="151"/>
      <c r="FX293" s="151"/>
      <c r="FY293" s="151"/>
      <c r="FZ293" s="151"/>
      <c r="GA293" s="151"/>
      <c r="GB293" s="151"/>
    </row>
    <row r="294" spans="1:184" x14ac:dyDescent="0.2">
      <c r="A294" s="154" t="str">
        <f t="shared" si="5"/>
        <v/>
      </c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1"/>
      <c r="BW294" s="151"/>
      <c r="BX294" s="151"/>
      <c r="BY294" s="151"/>
      <c r="BZ294" s="151"/>
      <c r="CA294" s="151"/>
      <c r="CB294" s="151"/>
      <c r="CC294" s="151"/>
      <c r="CD294" s="151"/>
      <c r="CE294" s="151"/>
      <c r="CF294" s="151"/>
      <c r="CG294" s="151"/>
      <c r="CH294" s="151"/>
      <c r="CI294" s="151"/>
      <c r="CJ294" s="151"/>
      <c r="CK294" s="151"/>
      <c r="CL294" s="151"/>
      <c r="CM294" s="151"/>
      <c r="CN294" s="151"/>
      <c r="CO294" s="151"/>
      <c r="CP294" s="151"/>
      <c r="CQ294" s="151"/>
      <c r="CR294" s="151"/>
      <c r="CS294" s="151"/>
      <c r="CT294" s="151"/>
      <c r="CU294" s="151"/>
      <c r="CV294" s="151"/>
      <c r="CW294" s="151"/>
      <c r="CX294" s="151"/>
      <c r="CY294" s="151"/>
      <c r="CZ294" s="151"/>
      <c r="DA294" s="151"/>
      <c r="DB294" s="151"/>
      <c r="DC294" s="151"/>
      <c r="DD294" s="151"/>
      <c r="DE294" s="151"/>
      <c r="DF294" s="151"/>
      <c r="DG294" s="151"/>
      <c r="DH294" s="151"/>
      <c r="DI294" s="151"/>
      <c r="DJ294" s="151"/>
      <c r="DK294" s="151"/>
      <c r="DL294" s="151"/>
      <c r="DM294" s="151"/>
      <c r="DN294" s="151"/>
      <c r="DO294" s="151"/>
      <c r="DP294" s="151"/>
      <c r="DQ294" s="151"/>
      <c r="DR294" s="151"/>
      <c r="DS294" s="151"/>
      <c r="DT294" s="151"/>
      <c r="DU294" s="151"/>
      <c r="DV294" s="151"/>
      <c r="DW294" s="151"/>
      <c r="DX294" s="151"/>
      <c r="DY294" s="151"/>
      <c r="DZ294" s="151"/>
      <c r="EA294" s="151"/>
      <c r="EB294" s="151"/>
      <c r="EC294" s="151"/>
      <c r="ED294" s="151"/>
      <c r="EE294" s="151"/>
      <c r="EF294" s="151"/>
      <c r="EG294" s="151"/>
      <c r="EH294" s="151"/>
      <c r="EI294" s="151"/>
      <c r="EJ294" s="151"/>
      <c r="EK294" s="151"/>
      <c r="EL294" s="151"/>
      <c r="EM294" s="151"/>
      <c r="EN294" s="151"/>
      <c r="EO294" s="151"/>
      <c r="EP294" s="151"/>
      <c r="EQ294" s="151"/>
      <c r="ER294" s="151"/>
      <c r="ES294" s="151"/>
      <c r="ET294" s="151"/>
      <c r="EU294" s="151"/>
      <c r="EV294" s="151"/>
      <c r="EW294" s="151"/>
      <c r="EX294" s="151"/>
      <c r="EY294" s="151"/>
      <c r="EZ294" s="151"/>
      <c r="FA294" s="151"/>
      <c r="FB294" s="151"/>
      <c r="FC294" s="151"/>
      <c r="FD294" s="151"/>
      <c r="FE294" s="151"/>
      <c r="FF294" s="151"/>
      <c r="FG294" s="151"/>
      <c r="FH294" s="151"/>
      <c r="FI294" s="151"/>
      <c r="FJ294" s="151"/>
      <c r="FK294" s="151"/>
      <c r="FL294" s="151"/>
      <c r="FM294" s="151"/>
      <c r="FN294" s="151"/>
      <c r="FO294" s="151"/>
      <c r="FP294" s="151"/>
      <c r="FQ294" s="151"/>
      <c r="FR294" s="151"/>
      <c r="FS294" s="151"/>
      <c r="FT294" s="151"/>
      <c r="FU294" s="151"/>
      <c r="FV294" s="151"/>
      <c r="FW294" s="151"/>
      <c r="FX294" s="151"/>
      <c r="FY294" s="151"/>
      <c r="FZ294" s="151"/>
      <c r="GA294" s="151"/>
      <c r="GB294" s="151"/>
    </row>
    <row r="295" spans="1:184" x14ac:dyDescent="0.2">
      <c r="A295" s="154" t="str">
        <f t="shared" si="5"/>
        <v/>
      </c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51"/>
      <c r="BX295" s="151"/>
      <c r="BY295" s="151"/>
      <c r="BZ295" s="151"/>
      <c r="CA295" s="151"/>
      <c r="CB295" s="151"/>
      <c r="CC295" s="151"/>
      <c r="CD295" s="151"/>
      <c r="CE295" s="151"/>
      <c r="CF295" s="151"/>
      <c r="CG295" s="151"/>
      <c r="CH295" s="151"/>
      <c r="CI295" s="151"/>
      <c r="CJ295" s="151"/>
      <c r="CK295" s="151"/>
      <c r="CL295" s="151"/>
      <c r="CM295" s="151"/>
      <c r="CN295" s="151"/>
      <c r="CO295" s="151"/>
      <c r="CP295" s="151"/>
      <c r="CQ295" s="151"/>
      <c r="CR295" s="151"/>
      <c r="CS295" s="151"/>
      <c r="CT295" s="151"/>
      <c r="CU295" s="151"/>
      <c r="CV295" s="151"/>
      <c r="CW295" s="151"/>
      <c r="CX295" s="151"/>
      <c r="CY295" s="151"/>
      <c r="CZ295" s="151"/>
      <c r="DA295" s="151"/>
      <c r="DB295" s="151"/>
      <c r="DC295" s="151"/>
      <c r="DD295" s="151"/>
      <c r="DE295" s="151"/>
      <c r="DF295" s="151"/>
      <c r="DG295" s="151"/>
      <c r="DH295" s="151"/>
      <c r="DI295" s="151"/>
      <c r="DJ295" s="151"/>
      <c r="DK295" s="151"/>
      <c r="DL295" s="151"/>
      <c r="DM295" s="151"/>
      <c r="DN295" s="151"/>
      <c r="DO295" s="151"/>
      <c r="DP295" s="151"/>
      <c r="DQ295" s="151"/>
      <c r="DR295" s="151"/>
      <c r="DS295" s="151"/>
      <c r="DT295" s="151"/>
      <c r="DU295" s="151"/>
      <c r="DV295" s="151"/>
      <c r="DW295" s="151"/>
      <c r="DX295" s="151"/>
      <c r="DY295" s="151"/>
      <c r="DZ295" s="151"/>
      <c r="EA295" s="151"/>
      <c r="EB295" s="151"/>
      <c r="EC295" s="151"/>
      <c r="ED295" s="151"/>
      <c r="EE295" s="151"/>
      <c r="EF295" s="151"/>
      <c r="EG295" s="151"/>
      <c r="EH295" s="151"/>
      <c r="EI295" s="151"/>
      <c r="EJ295" s="151"/>
      <c r="EK295" s="151"/>
      <c r="EL295" s="151"/>
      <c r="EM295" s="151"/>
      <c r="EN295" s="151"/>
      <c r="EO295" s="151"/>
      <c r="EP295" s="151"/>
      <c r="EQ295" s="151"/>
      <c r="ER295" s="151"/>
      <c r="ES295" s="151"/>
      <c r="ET295" s="151"/>
      <c r="EU295" s="151"/>
      <c r="EV295" s="151"/>
      <c r="EW295" s="151"/>
      <c r="EX295" s="151"/>
      <c r="EY295" s="151"/>
      <c r="EZ295" s="151"/>
      <c r="FA295" s="151"/>
      <c r="FB295" s="151"/>
      <c r="FC295" s="151"/>
      <c r="FD295" s="151"/>
      <c r="FE295" s="151"/>
      <c r="FF295" s="151"/>
      <c r="FG295" s="151"/>
      <c r="FH295" s="151"/>
      <c r="FI295" s="151"/>
      <c r="FJ295" s="151"/>
      <c r="FK295" s="151"/>
      <c r="FL295" s="151"/>
      <c r="FM295" s="151"/>
      <c r="FN295" s="151"/>
      <c r="FO295" s="151"/>
      <c r="FP295" s="151"/>
      <c r="FQ295" s="151"/>
      <c r="FR295" s="151"/>
      <c r="FS295" s="151"/>
      <c r="FT295" s="151"/>
      <c r="FU295" s="151"/>
      <c r="FV295" s="151"/>
      <c r="FW295" s="151"/>
      <c r="FX295" s="151"/>
      <c r="FY295" s="151"/>
      <c r="FZ295" s="151"/>
      <c r="GA295" s="151"/>
      <c r="GB295" s="151"/>
    </row>
    <row r="296" spans="1:184" x14ac:dyDescent="0.2">
      <c r="A296" s="154" t="str">
        <f t="shared" si="5"/>
        <v/>
      </c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51"/>
      <c r="BX296" s="151"/>
      <c r="BY296" s="151"/>
      <c r="BZ296" s="151"/>
      <c r="CA296" s="151"/>
      <c r="CB296" s="151"/>
      <c r="CC296" s="151"/>
      <c r="CD296" s="151"/>
      <c r="CE296" s="151"/>
      <c r="CF296" s="151"/>
      <c r="CG296" s="151"/>
      <c r="CH296" s="151"/>
      <c r="CI296" s="151"/>
      <c r="CJ296" s="151"/>
      <c r="CK296" s="151"/>
      <c r="CL296" s="151"/>
      <c r="CM296" s="151"/>
      <c r="CN296" s="151"/>
      <c r="CO296" s="151"/>
      <c r="CP296" s="151"/>
      <c r="CQ296" s="151"/>
      <c r="CR296" s="151"/>
      <c r="CS296" s="151"/>
      <c r="CT296" s="151"/>
      <c r="CU296" s="151"/>
      <c r="CV296" s="151"/>
      <c r="CW296" s="151"/>
      <c r="CX296" s="151"/>
      <c r="CY296" s="151"/>
      <c r="CZ296" s="151"/>
      <c r="DA296" s="151"/>
      <c r="DB296" s="151"/>
      <c r="DC296" s="151"/>
      <c r="DD296" s="151"/>
      <c r="DE296" s="151"/>
      <c r="DF296" s="151"/>
      <c r="DG296" s="151"/>
      <c r="DH296" s="151"/>
      <c r="DI296" s="151"/>
      <c r="DJ296" s="151"/>
      <c r="DK296" s="151"/>
      <c r="DL296" s="151"/>
      <c r="DM296" s="151"/>
      <c r="DN296" s="151"/>
      <c r="DO296" s="151"/>
      <c r="DP296" s="151"/>
      <c r="DQ296" s="151"/>
      <c r="DR296" s="151"/>
      <c r="DS296" s="151"/>
      <c r="DT296" s="151"/>
      <c r="DU296" s="151"/>
      <c r="DV296" s="151"/>
      <c r="DW296" s="151"/>
      <c r="DX296" s="151"/>
      <c r="DY296" s="151"/>
      <c r="DZ296" s="151"/>
      <c r="EA296" s="151"/>
      <c r="EB296" s="151"/>
      <c r="EC296" s="151"/>
      <c r="ED296" s="151"/>
      <c r="EE296" s="151"/>
      <c r="EF296" s="151"/>
      <c r="EG296" s="151"/>
      <c r="EH296" s="151"/>
      <c r="EI296" s="151"/>
      <c r="EJ296" s="151"/>
      <c r="EK296" s="151"/>
      <c r="EL296" s="151"/>
      <c r="EM296" s="151"/>
      <c r="EN296" s="151"/>
      <c r="EO296" s="151"/>
      <c r="EP296" s="151"/>
      <c r="EQ296" s="151"/>
      <c r="ER296" s="151"/>
      <c r="ES296" s="151"/>
      <c r="ET296" s="151"/>
      <c r="EU296" s="151"/>
      <c r="EV296" s="151"/>
      <c r="EW296" s="151"/>
      <c r="EX296" s="151"/>
      <c r="EY296" s="151"/>
      <c r="EZ296" s="151"/>
      <c r="FA296" s="151"/>
      <c r="FB296" s="151"/>
      <c r="FC296" s="151"/>
      <c r="FD296" s="151"/>
      <c r="FE296" s="151"/>
      <c r="FF296" s="151"/>
      <c r="FG296" s="151"/>
      <c r="FH296" s="151"/>
      <c r="FI296" s="151"/>
      <c r="FJ296" s="151"/>
      <c r="FK296" s="151"/>
      <c r="FL296" s="151"/>
      <c r="FM296" s="151"/>
      <c r="FN296" s="151"/>
      <c r="FO296" s="151"/>
      <c r="FP296" s="151"/>
      <c r="FQ296" s="151"/>
      <c r="FR296" s="151"/>
      <c r="FS296" s="151"/>
      <c r="FT296" s="151"/>
      <c r="FU296" s="151"/>
      <c r="FV296" s="151"/>
      <c r="FW296" s="151"/>
      <c r="FX296" s="151"/>
      <c r="FY296" s="151"/>
      <c r="FZ296" s="151"/>
      <c r="GA296" s="151"/>
      <c r="GB296" s="151"/>
    </row>
    <row r="297" spans="1:184" x14ac:dyDescent="0.2">
      <c r="A297" s="154" t="str">
        <f t="shared" si="5"/>
        <v/>
      </c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51"/>
      <c r="BX297" s="151"/>
      <c r="BY297" s="151"/>
      <c r="BZ297" s="151"/>
      <c r="CA297" s="151"/>
      <c r="CB297" s="151"/>
      <c r="CC297" s="151"/>
      <c r="CD297" s="151"/>
      <c r="CE297" s="151"/>
      <c r="CF297" s="151"/>
      <c r="CG297" s="151"/>
      <c r="CH297" s="151"/>
      <c r="CI297" s="151"/>
      <c r="CJ297" s="151"/>
      <c r="CK297" s="151"/>
      <c r="CL297" s="151"/>
      <c r="CM297" s="151"/>
      <c r="CN297" s="151"/>
      <c r="CO297" s="151"/>
      <c r="CP297" s="151"/>
      <c r="CQ297" s="151"/>
      <c r="CR297" s="151"/>
      <c r="CS297" s="151"/>
      <c r="CT297" s="151"/>
      <c r="CU297" s="151"/>
      <c r="CV297" s="151"/>
      <c r="CW297" s="151"/>
      <c r="CX297" s="151"/>
      <c r="CY297" s="151"/>
      <c r="CZ297" s="151"/>
      <c r="DA297" s="151"/>
      <c r="DB297" s="151"/>
      <c r="DC297" s="151"/>
      <c r="DD297" s="151"/>
      <c r="DE297" s="151"/>
      <c r="DF297" s="151"/>
      <c r="DG297" s="151"/>
      <c r="DH297" s="151"/>
      <c r="DI297" s="151"/>
      <c r="DJ297" s="151"/>
      <c r="DK297" s="151"/>
      <c r="DL297" s="151"/>
      <c r="DM297" s="151"/>
      <c r="DN297" s="151"/>
      <c r="DO297" s="151"/>
      <c r="DP297" s="151"/>
      <c r="DQ297" s="151"/>
      <c r="DR297" s="151"/>
      <c r="DS297" s="151"/>
      <c r="DT297" s="151"/>
      <c r="DU297" s="151"/>
      <c r="DV297" s="151"/>
      <c r="DW297" s="151"/>
      <c r="DX297" s="151"/>
      <c r="DY297" s="151"/>
      <c r="DZ297" s="151"/>
      <c r="EA297" s="151"/>
      <c r="EB297" s="151"/>
      <c r="EC297" s="151"/>
      <c r="ED297" s="151"/>
      <c r="EE297" s="151"/>
      <c r="EF297" s="151"/>
      <c r="EG297" s="151"/>
      <c r="EH297" s="151"/>
      <c r="EI297" s="151"/>
      <c r="EJ297" s="151"/>
      <c r="EK297" s="151"/>
      <c r="EL297" s="151"/>
      <c r="EM297" s="151"/>
      <c r="EN297" s="151"/>
      <c r="EO297" s="151"/>
      <c r="EP297" s="151"/>
      <c r="EQ297" s="151"/>
      <c r="ER297" s="151"/>
      <c r="ES297" s="151"/>
      <c r="ET297" s="151"/>
      <c r="EU297" s="151"/>
      <c r="EV297" s="151"/>
      <c r="EW297" s="151"/>
      <c r="EX297" s="151"/>
      <c r="EY297" s="151"/>
      <c r="EZ297" s="151"/>
      <c r="FA297" s="151"/>
      <c r="FB297" s="151"/>
      <c r="FC297" s="151"/>
      <c r="FD297" s="151"/>
      <c r="FE297" s="151"/>
      <c r="FF297" s="151"/>
      <c r="FG297" s="151"/>
      <c r="FH297" s="151"/>
      <c r="FI297" s="151"/>
      <c r="FJ297" s="151"/>
      <c r="FK297" s="151"/>
      <c r="FL297" s="151"/>
      <c r="FM297" s="151"/>
      <c r="FN297" s="151"/>
      <c r="FO297" s="151"/>
      <c r="FP297" s="151"/>
      <c r="FQ297" s="151"/>
      <c r="FR297" s="151"/>
      <c r="FS297" s="151"/>
      <c r="FT297" s="151"/>
      <c r="FU297" s="151"/>
      <c r="FV297" s="151"/>
      <c r="FW297" s="151"/>
      <c r="FX297" s="151"/>
      <c r="FY297" s="151"/>
      <c r="FZ297" s="151"/>
      <c r="GA297" s="151"/>
      <c r="GB297" s="151"/>
    </row>
    <row r="298" spans="1:184" x14ac:dyDescent="0.2">
      <c r="A298" s="154" t="str">
        <f t="shared" si="5"/>
        <v/>
      </c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51"/>
      <c r="BX298" s="151"/>
      <c r="BY298" s="151"/>
      <c r="BZ298" s="151"/>
      <c r="CA298" s="151"/>
      <c r="CB298" s="151"/>
      <c r="CC298" s="151"/>
      <c r="CD298" s="151"/>
      <c r="CE298" s="151"/>
      <c r="CF298" s="151"/>
      <c r="CG298" s="151"/>
      <c r="CH298" s="151"/>
      <c r="CI298" s="151"/>
      <c r="CJ298" s="151"/>
      <c r="CK298" s="151"/>
      <c r="CL298" s="151"/>
      <c r="CM298" s="151"/>
      <c r="CN298" s="151"/>
      <c r="CO298" s="151"/>
      <c r="CP298" s="151"/>
      <c r="CQ298" s="151"/>
      <c r="CR298" s="151"/>
      <c r="CS298" s="151"/>
      <c r="CT298" s="151"/>
      <c r="CU298" s="151"/>
      <c r="CV298" s="151"/>
      <c r="CW298" s="151"/>
      <c r="CX298" s="151"/>
      <c r="CY298" s="151"/>
      <c r="CZ298" s="151"/>
      <c r="DA298" s="151"/>
      <c r="DB298" s="151"/>
      <c r="DC298" s="151"/>
      <c r="DD298" s="151"/>
      <c r="DE298" s="151"/>
      <c r="DF298" s="151"/>
      <c r="DG298" s="151"/>
      <c r="DH298" s="151"/>
      <c r="DI298" s="151"/>
      <c r="DJ298" s="151"/>
      <c r="DK298" s="151"/>
      <c r="DL298" s="151"/>
      <c r="DM298" s="151"/>
      <c r="DN298" s="151"/>
      <c r="DO298" s="151"/>
      <c r="DP298" s="151"/>
      <c r="DQ298" s="151"/>
      <c r="DR298" s="151"/>
      <c r="DS298" s="151"/>
      <c r="DT298" s="151"/>
      <c r="DU298" s="151"/>
      <c r="DV298" s="151"/>
      <c r="DW298" s="151"/>
      <c r="DX298" s="151"/>
      <c r="DY298" s="151"/>
      <c r="DZ298" s="151"/>
      <c r="EA298" s="151"/>
      <c r="EB298" s="151"/>
      <c r="EC298" s="151"/>
      <c r="ED298" s="151"/>
      <c r="EE298" s="151"/>
      <c r="EF298" s="151"/>
      <c r="EG298" s="151"/>
      <c r="EH298" s="151"/>
      <c r="EI298" s="151"/>
      <c r="EJ298" s="151"/>
      <c r="EK298" s="151"/>
      <c r="EL298" s="151"/>
      <c r="EM298" s="151"/>
      <c r="EN298" s="151"/>
      <c r="EO298" s="151"/>
      <c r="EP298" s="151"/>
      <c r="EQ298" s="151"/>
      <c r="ER298" s="151"/>
      <c r="ES298" s="151"/>
      <c r="ET298" s="151"/>
      <c r="EU298" s="151"/>
      <c r="EV298" s="151"/>
      <c r="EW298" s="151"/>
      <c r="EX298" s="151"/>
      <c r="EY298" s="151"/>
      <c r="EZ298" s="151"/>
      <c r="FA298" s="151"/>
      <c r="FB298" s="151"/>
      <c r="FC298" s="151"/>
      <c r="FD298" s="151"/>
      <c r="FE298" s="151"/>
      <c r="FF298" s="151"/>
      <c r="FG298" s="151"/>
      <c r="FH298" s="151"/>
      <c r="FI298" s="151"/>
      <c r="FJ298" s="151"/>
      <c r="FK298" s="151"/>
      <c r="FL298" s="151"/>
      <c r="FM298" s="151"/>
      <c r="FN298" s="151"/>
      <c r="FO298" s="151"/>
      <c r="FP298" s="151"/>
      <c r="FQ298" s="151"/>
      <c r="FR298" s="151"/>
      <c r="FS298" s="151"/>
      <c r="FT298" s="151"/>
      <c r="FU298" s="151"/>
      <c r="FV298" s="151"/>
      <c r="FW298" s="151"/>
      <c r="FX298" s="151"/>
      <c r="FY298" s="151"/>
      <c r="FZ298" s="151"/>
      <c r="GA298" s="151"/>
      <c r="GB298" s="151"/>
    </row>
    <row r="299" spans="1:184" x14ac:dyDescent="0.2">
      <c r="A299" s="154" t="str">
        <f t="shared" si="5"/>
        <v/>
      </c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1"/>
      <c r="BZ299" s="151"/>
      <c r="CA299" s="151"/>
      <c r="CB299" s="151"/>
      <c r="CC299" s="151"/>
      <c r="CD299" s="151"/>
      <c r="CE299" s="151"/>
      <c r="CF299" s="151"/>
      <c r="CG299" s="151"/>
      <c r="CH299" s="151"/>
      <c r="CI299" s="151"/>
      <c r="CJ299" s="151"/>
      <c r="CK299" s="151"/>
      <c r="CL299" s="151"/>
      <c r="CM299" s="151"/>
      <c r="CN299" s="151"/>
      <c r="CO299" s="151"/>
      <c r="CP299" s="151"/>
      <c r="CQ299" s="151"/>
      <c r="CR299" s="151"/>
      <c r="CS299" s="151"/>
      <c r="CT299" s="151"/>
      <c r="CU299" s="151"/>
      <c r="CV299" s="151"/>
      <c r="CW299" s="151"/>
      <c r="CX299" s="151"/>
      <c r="CY299" s="151"/>
      <c r="CZ299" s="151"/>
      <c r="DA299" s="151"/>
      <c r="DB299" s="151"/>
      <c r="DC299" s="151"/>
      <c r="DD299" s="151"/>
      <c r="DE299" s="151"/>
      <c r="DF299" s="151"/>
      <c r="DG299" s="151"/>
      <c r="DH299" s="151"/>
      <c r="DI299" s="151"/>
      <c r="DJ299" s="151"/>
      <c r="DK299" s="151"/>
      <c r="DL299" s="151"/>
      <c r="DM299" s="151"/>
      <c r="DN299" s="151"/>
      <c r="DO299" s="151"/>
      <c r="DP299" s="151"/>
      <c r="DQ299" s="151"/>
      <c r="DR299" s="151"/>
      <c r="DS299" s="151"/>
      <c r="DT299" s="151"/>
      <c r="DU299" s="151"/>
      <c r="DV299" s="151"/>
      <c r="DW299" s="151"/>
      <c r="DX299" s="151"/>
      <c r="DY299" s="151"/>
      <c r="DZ299" s="151"/>
      <c r="EA299" s="151"/>
      <c r="EB299" s="151"/>
      <c r="EC299" s="151"/>
      <c r="ED299" s="151"/>
      <c r="EE299" s="151"/>
      <c r="EF299" s="151"/>
      <c r="EG299" s="151"/>
      <c r="EH299" s="151"/>
      <c r="EI299" s="151"/>
      <c r="EJ299" s="151"/>
      <c r="EK299" s="151"/>
      <c r="EL299" s="151"/>
      <c r="EM299" s="151"/>
      <c r="EN299" s="151"/>
      <c r="EO299" s="151"/>
      <c r="EP299" s="151"/>
      <c r="EQ299" s="151"/>
      <c r="ER299" s="151"/>
      <c r="ES299" s="151"/>
      <c r="ET299" s="151"/>
      <c r="EU299" s="151"/>
      <c r="EV299" s="151"/>
      <c r="EW299" s="151"/>
      <c r="EX299" s="151"/>
      <c r="EY299" s="151"/>
      <c r="EZ299" s="151"/>
      <c r="FA299" s="151"/>
      <c r="FB299" s="151"/>
      <c r="FC299" s="151"/>
      <c r="FD299" s="151"/>
      <c r="FE299" s="151"/>
      <c r="FF299" s="151"/>
      <c r="FG299" s="151"/>
      <c r="FH299" s="151"/>
      <c r="FI299" s="151"/>
      <c r="FJ299" s="151"/>
      <c r="FK299" s="151"/>
      <c r="FL299" s="151"/>
      <c r="FM299" s="151"/>
      <c r="FN299" s="151"/>
      <c r="FO299" s="151"/>
      <c r="FP299" s="151"/>
      <c r="FQ299" s="151"/>
      <c r="FR299" s="151"/>
      <c r="FS299" s="151"/>
      <c r="FT299" s="151"/>
      <c r="FU299" s="151"/>
      <c r="FV299" s="151"/>
      <c r="FW299" s="151"/>
      <c r="FX299" s="151"/>
      <c r="FY299" s="151"/>
      <c r="FZ299" s="151"/>
      <c r="GA299" s="151"/>
      <c r="GB299" s="151"/>
    </row>
    <row r="300" spans="1:184" x14ac:dyDescent="0.2">
      <c r="A300" s="154" t="str">
        <f t="shared" si="5"/>
        <v/>
      </c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1"/>
      <c r="BZ300" s="151"/>
      <c r="CA300" s="151"/>
      <c r="CB300" s="151"/>
      <c r="CC300" s="151"/>
      <c r="CD300" s="151"/>
      <c r="CE300" s="151"/>
      <c r="CF300" s="151"/>
      <c r="CG300" s="151"/>
      <c r="CH300" s="151"/>
      <c r="CI300" s="151"/>
      <c r="CJ300" s="151"/>
      <c r="CK300" s="151"/>
      <c r="CL300" s="151"/>
      <c r="CM300" s="151"/>
      <c r="CN300" s="151"/>
      <c r="CO300" s="151"/>
      <c r="CP300" s="151"/>
      <c r="CQ300" s="151"/>
      <c r="CR300" s="151"/>
      <c r="CS300" s="151"/>
      <c r="CT300" s="151"/>
      <c r="CU300" s="151"/>
      <c r="CV300" s="151"/>
      <c r="CW300" s="151"/>
      <c r="CX300" s="151"/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/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/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/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/>
      <c r="EM300" s="151"/>
      <c r="EN300" s="151"/>
      <c r="EO300" s="151"/>
      <c r="EP300" s="151"/>
      <c r="EQ300" s="151"/>
      <c r="ER300" s="151"/>
      <c r="ES300" s="151"/>
      <c r="ET300" s="151"/>
      <c r="EU300" s="151"/>
      <c r="EV300" s="151"/>
      <c r="EW300" s="151"/>
      <c r="EX300" s="151"/>
      <c r="EY300" s="151"/>
      <c r="EZ300" s="151"/>
      <c r="FA300" s="151"/>
      <c r="FB300" s="151"/>
      <c r="FC300" s="151"/>
      <c r="FD300" s="151"/>
      <c r="FE300" s="151"/>
      <c r="FF300" s="151"/>
      <c r="FG300" s="151"/>
      <c r="FH300" s="151"/>
      <c r="FI300" s="151"/>
      <c r="FJ300" s="151"/>
      <c r="FK300" s="151"/>
      <c r="FL300" s="151"/>
      <c r="FM300" s="151"/>
      <c r="FN300" s="151"/>
      <c r="FO300" s="151"/>
      <c r="FP300" s="151"/>
      <c r="FQ300" s="151"/>
      <c r="FR300" s="151"/>
      <c r="FS300" s="151"/>
      <c r="FT300" s="151"/>
      <c r="FU300" s="151"/>
      <c r="FV300" s="151"/>
      <c r="FW300" s="151"/>
      <c r="FX300" s="151"/>
      <c r="FY300" s="151"/>
      <c r="FZ300" s="151"/>
      <c r="GA300" s="151"/>
      <c r="GB300" s="151"/>
    </row>
    <row r="301" spans="1:184" x14ac:dyDescent="0.2">
      <c r="A301" s="154" t="str">
        <f t="shared" si="5"/>
        <v/>
      </c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1"/>
      <c r="BZ301" s="151"/>
      <c r="CA301" s="151"/>
      <c r="CB301" s="151"/>
      <c r="CC301" s="151"/>
      <c r="CD301" s="151"/>
      <c r="CE301" s="151"/>
      <c r="CF301" s="151"/>
      <c r="CG301" s="151"/>
      <c r="CH301" s="151"/>
      <c r="CI301" s="151"/>
      <c r="CJ301" s="151"/>
      <c r="CK301" s="151"/>
      <c r="CL301" s="151"/>
      <c r="CM301" s="151"/>
      <c r="CN301" s="151"/>
      <c r="CO301" s="151"/>
      <c r="CP301" s="151"/>
      <c r="CQ301" s="151"/>
      <c r="CR301" s="151"/>
      <c r="CS301" s="151"/>
      <c r="CT301" s="151"/>
      <c r="CU301" s="151"/>
      <c r="CV301" s="151"/>
      <c r="CW301" s="151"/>
      <c r="CX301" s="151"/>
      <c r="CY301" s="151"/>
      <c r="CZ301" s="151"/>
      <c r="DA301" s="151"/>
      <c r="DB301" s="151"/>
      <c r="DC301" s="151"/>
      <c r="DD301" s="151"/>
      <c r="DE301" s="151"/>
      <c r="DF301" s="151"/>
      <c r="DG301" s="151"/>
      <c r="DH301" s="151"/>
      <c r="DI301" s="151"/>
      <c r="DJ301" s="151"/>
      <c r="DK301" s="151"/>
      <c r="DL301" s="151"/>
      <c r="DM301" s="151"/>
      <c r="DN301" s="151"/>
      <c r="DO301" s="151"/>
      <c r="DP301" s="151"/>
      <c r="DQ301" s="151"/>
      <c r="DR301" s="151"/>
      <c r="DS301" s="151"/>
      <c r="DT301" s="151"/>
      <c r="DU301" s="151"/>
      <c r="DV301" s="151"/>
      <c r="DW301" s="151"/>
      <c r="DX301" s="151"/>
      <c r="DY301" s="151"/>
      <c r="DZ301" s="151"/>
      <c r="EA301" s="151"/>
      <c r="EB301" s="151"/>
      <c r="EC301" s="151"/>
      <c r="ED301" s="151"/>
      <c r="EE301" s="151"/>
      <c r="EF301" s="151"/>
      <c r="EG301" s="151"/>
      <c r="EH301" s="151"/>
      <c r="EI301" s="151"/>
      <c r="EJ301" s="151"/>
      <c r="EK301" s="151"/>
      <c r="EL301" s="151"/>
      <c r="EM301" s="151"/>
      <c r="EN301" s="151"/>
      <c r="EO301" s="151"/>
      <c r="EP301" s="151"/>
      <c r="EQ301" s="151"/>
      <c r="ER301" s="151"/>
      <c r="ES301" s="151"/>
      <c r="ET301" s="151"/>
      <c r="EU301" s="151"/>
      <c r="EV301" s="151"/>
      <c r="EW301" s="151"/>
      <c r="EX301" s="151"/>
      <c r="EY301" s="151"/>
      <c r="EZ301" s="151"/>
      <c r="FA301" s="151"/>
      <c r="FB301" s="151"/>
      <c r="FC301" s="151"/>
      <c r="FD301" s="151"/>
      <c r="FE301" s="151"/>
      <c r="FF301" s="151"/>
      <c r="FG301" s="151"/>
      <c r="FH301" s="151"/>
      <c r="FI301" s="151"/>
      <c r="FJ301" s="151"/>
      <c r="FK301" s="151"/>
      <c r="FL301" s="151"/>
      <c r="FM301" s="151"/>
      <c r="FN301" s="151"/>
      <c r="FO301" s="151"/>
      <c r="FP301" s="151"/>
      <c r="FQ301" s="151"/>
      <c r="FR301" s="151"/>
      <c r="FS301" s="151"/>
      <c r="FT301" s="151"/>
      <c r="FU301" s="151"/>
      <c r="FV301" s="151"/>
      <c r="FW301" s="151"/>
      <c r="FX301" s="151"/>
      <c r="FY301" s="151"/>
      <c r="FZ301" s="151"/>
      <c r="GA301" s="151"/>
      <c r="GB301" s="151"/>
    </row>
    <row r="302" spans="1:184" x14ac:dyDescent="0.2">
      <c r="A302" s="154" t="str">
        <f t="shared" si="5"/>
        <v/>
      </c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1"/>
      <c r="BZ302" s="151"/>
      <c r="CA302" s="151"/>
      <c r="CB302" s="151"/>
      <c r="CC302" s="151"/>
      <c r="CD302" s="151"/>
      <c r="CE302" s="151"/>
      <c r="CF302" s="151"/>
      <c r="CG302" s="151"/>
      <c r="CH302" s="151"/>
      <c r="CI302" s="151"/>
      <c r="CJ302" s="151"/>
      <c r="CK302" s="151"/>
      <c r="CL302" s="151"/>
      <c r="CM302" s="151"/>
      <c r="CN302" s="151"/>
      <c r="CO302" s="151"/>
      <c r="CP302" s="151"/>
      <c r="CQ302" s="151"/>
      <c r="CR302" s="151"/>
      <c r="CS302" s="151"/>
      <c r="CT302" s="151"/>
      <c r="CU302" s="151"/>
      <c r="CV302" s="151"/>
      <c r="CW302" s="151"/>
      <c r="CX302" s="151"/>
      <c r="CY302" s="151"/>
      <c r="CZ302" s="151"/>
      <c r="DA302" s="151"/>
      <c r="DB302" s="151"/>
      <c r="DC302" s="151"/>
      <c r="DD302" s="151"/>
      <c r="DE302" s="151"/>
      <c r="DF302" s="151"/>
      <c r="DG302" s="151"/>
      <c r="DH302" s="151"/>
      <c r="DI302" s="151"/>
      <c r="DJ302" s="151"/>
      <c r="DK302" s="151"/>
      <c r="DL302" s="151"/>
      <c r="DM302" s="151"/>
      <c r="DN302" s="151"/>
      <c r="DO302" s="151"/>
      <c r="DP302" s="151"/>
      <c r="DQ302" s="151"/>
      <c r="DR302" s="151"/>
      <c r="DS302" s="151"/>
      <c r="DT302" s="151"/>
      <c r="DU302" s="151"/>
      <c r="DV302" s="151"/>
      <c r="DW302" s="151"/>
      <c r="DX302" s="151"/>
      <c r="DY302" s="151"/>
      <c r="DZ302" s="151"/>
      <c r="EA302" s="151"/>
      <c r="EB302" s="151"/>
      <c r="EC302" s="151"/>
      <c r="ED302" s="151"/>
      <c r="EE302" s="151"/>
      <c r="EF302" s="151"/>
      <c r="EG302" s="151"/>
      <c r="EH302" s="151"/>
      <c r="EI302" s="151"/>
      <c r="EJ302" s="151"/>
      <c r="EK302" s="151"/>
      <c r="EL302" s="151"/>
      <c r="EM302" s="151"/>
      <c r="EN302" s="151"/>
      <c r="EO302" s="151"/>
      <c r="EP302" s="151"/>
      <c r="EQ302" s="151"/>
      <c r="ER302" s="151"/>
      <c r="ES302" s="151"/>
      <c r="ET302" s="151"/>
      <c r="EU302" s="151"/>
      <c r="EV302" s="151"/>
      <c r="EW302" s="151"/>
      <c r="EX302" s="151"/>
      <c r="EY302" s="151"/>
      <c r="EZ302" s="151"/>
      <c r="FA302" s="151"/>
      <c r="FB302" s="151"/>
      <c r="FC302" s="151"/>
      <c r="FD302" s="151"/>
      <c r="FE302" s="151"/>
      <c r="FF302" s="151"/>
      <c r="FG302" s="151"/>
      <c r="FH302" s="151"/>
      <c r="FI302" s="151"/>
      <c r="FJ302" s="151"/>
      <c r="FK302" s="151"/>
      <c r="FL302" s="151"/>
      <c r="FM302" s="151"/>
      <c r="FN302" s="151"/>
      <c r="FO302" s="151"/>
      <c r="FP302" s="151"/>
      <c r="FQ302" s="151"/>
      <c r="FR302" s="151"/>
      <c r="FS302" s="151"/>
      <c r="FT302" s="151"/>
      <c r="FU302" s="151"/>
      <c r="FV302" s="151"/>
      <c r="FW302" s="151"/>
      <c r="FX302" s="151"/>
      <c r="FY302" s="151"/>
      <c r="FZ302" s="151"/>
      <c r="GA302" s="151"/>
      <c r="GB302" s="151"/>
    </row>
    <row r="303" spans="1:184" x14ac:dyDescent="0.2">
      <c r="A303" s="154" t="str">
        <f t="shared" si="5"/>
        <v/>
      </c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1"/>
      <c r="BZ303" s="151"/>
      <c r="CA303" s="151"/>
      <c r="CB303" s="151"/>
      <c r="CC303" s="151"/>
      <c r="CD303" s="151"/>
      <c r="CE303" s="151"/>
      <c r="CF303" s="151"/>
      <c r="CG303" s="151"/>
      <c r="CH303" s="151"/>
      <c r="CI303" s="151"/>
      <c r="CJ303" s="151"/>
      <c r="CK303" s="151"/>
      <c r="CL303" s="151"/>
      <c r="CM303" s="151"/>
      <c r="CN303" s="151"/>
      <c r="CO303" s="151"/>
      <c r="CP303" s="151"/>
      <c r="CQ303" s="151"/>
      <c r="CR303" s="151"/>
      <c r="CS303" s="151"/>
      <c r="CT303" s="151"/>
      <c r="CU303" s="151"/>
      <c r="CV303" s="151"/>
      <c r="CW303" s="151"/>
      <c r="CX303" s="151"/>
      <c r="CY303" s="151"/>
      <c r="CZ303" s="151"/>
      <c r="DA303" s="151"/>
      <c r="DB303" s="151"/>
      <c r="DC303" s="151"/>
      <c r="DD303" s="151"/>
      <c r="DE303" s="151"/>
      <c r="DF303" s="151"/>
      <c r="DG303" s="151"/>
      <c r="DH303" s="151"/>
      <c r="DI303" s="151"/>
      <c r="DJ303" s="151"/>
      <c r="DK303" s="151"/>
      <c r="DL303" s="151"/>
      <c r="DM303" s="151"/>
      <c r="DN303" s="151"/>
      <c r="DO303" s="151"/>
      <c r="DP303" s="151"/>
      <c r="DQ303" s="151"/>
      <c r="DR303" s="151"/>
      <c r="DS303" s="151"/>
      <c r="DT303" s="151"/>
      <c r="DU303" s="151"/>
      <c r="DV303" s="151"/>
      <c r="DW303" s="151"/>
      <c r="DX303" s="151"/>
      <c r="DY303" s="151"/>
      <c r="DZ303" s="151"/>
      <c r="EA303" s="151"/>
      <c r="EB303" s="151"/>
      <c r="EC303" s="151"/>
      <c r="ED303" s="151"/>
      <c r="EE303" s="151"/>
      <c r="EF303" s="151"/>
      <c r="EG303" s="151"/>
      <c r="EH303" s="151"/>
      <c r="EI303" s="151"/>
      <c r="EJ303" s="151"/>
      <c r="EK303" s="151"/>
      <c r="EL303" s="151"/>
      <c r="EM303" s="151"/>
      <c r="EN303" s="151"/>
      <c r="EO303" s="151"/>
      <c r="EP303" s="151"/>
      <c r="EQ303" s="151"/>
      <c r="ER303" s="151"/>
      <c r="ES303" s="151"/>
      <c r="ET303" s="151"/>
      <c r="EU303" s="151"/>
      <c r="EV303" s="151"/>
      <c r="EW303" s="151"/>
      <c r="EX303" s="151"/>
      <c r="EY303" s="151"/>
      <c r="EZ303" s="151"/>
      <c r="FA303" s="151"/>
      <c r="FB303" s="151"/>
      <c r="FC303" s="151"/>
      <c r="FD303" s="151"/>
      <c r="FE303" s="151"/>
      <c r="FF303" s="151"/>
      <c r="FG303" s="151"/>
      <c r="FH303" s="151"/>
      <c r="FI303" s="151"/>
      <c r="FJ303" s="151"/>
      <c r="FK303" s="151"/>
      <c r="FL303" s="151"/>
      <c r="FM303" s="151"/>
      <c r="FN303" s="151"/>
      <c r="FO303" s="151"/>
      <c r="FP303" s="151"/>
      <c r="FQ303" s="151"/>
      <c r="FR303" s="151"/>
      <c r="FS303" s="151"/>
      <c r="FT303" s="151"/>
      <c r="FU303" s="151"/>
      <c r="FV303" s="151"/>
      <c r="FW303" s="151"/>
      <c r="FX303" s="151"/>
      <c r="FY303" s="151"/>
      <c r="FZ303" s="151"/>
      <c r="GA303" s="151"/>
      <c r="GB303" s="151"/>
    </row>
    <row r="304" spans="1:184" x14ac:dyDescent="0.2">
      <c r="A304" s="154" t="str">
        <f t="shared" si="5"/>
        <v/>
      </c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1"/>
      <c r="BZ304" s="151"/>
      <c r="CA304" s="151"/>
      <c r="CB304" s="151"/>
      <c r="CC304" s="151"/>
      <c r="CD304" s="151"/>
      <c r="CE304" s="151"/>
      <c r="CF304" s="151"/>
      <c r="CG304" s="151"/>
      <c r="CH304" s="151"/>
      <c r="CI304" s="151"/>
      <c r="CJ304" s="151"/>
      <c r="CK304" s="151"/>
      <c r="CL304" s="151"/>
      <c r="CM304" s="151"/>
      <c r="CN304" s="151"/>
      <c r="CO304" s="151"/>
      <c r="CP304" s="151"/>
      <c r="CQ304" s="151"/>
      <c r="CR304" s="151"/>
      <c r="CS304" s="151"/>
      <c r="CT304" s="151"/>
      <c r="CU304" s="151"/>
      <c r="CV304" s="151"/>
      <c r="CW304" s="151"/>
      <c r="CX304" s="151"/>
      <c r="CY304" s="151"/>
      <c r="CZ304" s="151"/>
      <c r="DA304" s="151"/>
      <c r="DB304" s="151"/>
      <c r="DC304" s="151"/>
      <c r="DD304" s="151"/>
      <c r="DE304" s="151"/>
      <c r="DF304" s="151"/>
      <c r="DG304" s="151"/>
      <c r="DH304" s="151"/>
      <c r="DI304" s="151"/>
      <c r="DJ304" s="151"/>
      <c r="DK304" s="151"/>
      <c r="DL304" s="151"/>
      <c r="DM304" s="151"/>
      <c r="DN304" s="151"/>
      <c r="DO304" s="151"/>
      <c r="DP304" s="151"/>
      <c r="DQ304" s="151"/>
      <c r="DR304" s="151"/>
      <c r="DS304" s="151"/>
      <c r="DT304" s="151"/>
      <c r="DU304" s="151"/>
      <c r="DV304" s="151"/>
      <c r="DW304" s="151"/>
      <c r="DX304" s="151"/>
      <c r="DY304" s="151"/>
      <c r="DZ304" s="151"/>
      <c r="EA304" s="151"/>
      <c r="EB304" s="151"/>
      <c r="EC304" s="151"/>
      <c r="ED304" s="151"/>
      <c r="EE304" s="151"/>
      <c r="EF304" s="151"/>
      <c r="EG304" s="151"/>
      <c r="EH304" s="151"/>
      <c r="EI304" s="151"/>
      <c r="EJ304" s="151"/>
      <c r="EK304" s="151"/>
      <c r="EL304" s="151"/>
      <c r="EM304" s="151"/>
      <c r="EN304" s="151"/>
      <c r="EO304" s="151"/>
      <c r="EP304" s="151"/>
      <c r="EQ304" s="151"/>
      <c r="ER304" s="151"/>
      <c r="ES304" s="151"/>
      <c r="ET304" s="151"/>
      <c r="EU304" s="151"/>
      <c r="EV304" s="151"/>
      <c r="EW304" s="151"/>
      <c r="EX304" s="151"/>
      <c r="EY304" s="151"/>
      <c r="EZ304" s="151"/>
      <c r="FA304" s="151"/>
      <c r="FB304" s="151"/>
      <c r="FC304" s="151"/>
      <c r="FD304" s="151"/>
      <c r="FE304" s="151"/>
      <c r="FF304" s="151"/>
      <c r="FG304" s="151"/>
      <c r="FH304" s="151"/>
      <c r="FI304" s="151"/>
      <c r="FJ304" s="151"/>
      <c r="FK304" s="151"/>
      <c r="FL304" s="151"/>
      <c r="FM304" s="151"/>
      <c r="FN304" s="151"/>
      <c r="FO304" s="151"/>
      <c r="FP304" s="151"/>
      <c r="FQ304" s="151"/>
      <c r="FR304" s="151"/>
      <c r="FS304" s="151"/>
      <c r="FT304" s="151"/>
      <c r="FU304" s="151"/>
      <c r="FV304" s="151"/>
      <c r="FW304" s="151"/>
      <c r="FX304" s="151"/>
      <c r="FY304" s="151"/>
      <c r="FZ304" s="151"/>
      <c r="GA304" s="151"/>
      <c r="GB304" s="151"/>
    </row>
    <row r="305" spans="1:184" x14ac:dyDescent="0.2">
      <c r="A305" s="154" t="str">
        <f t="shared" si="5"/>
        <v/>
      </c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1"/>
      <c r="BZ305" s="151"/>
      <c r="CA305" s="151"/>
      <c r="CB305" s="151"/>
      <c r="CC305" s="151"/>
      <c r="CD305" s="151"/>
      <c r="CE305" s="151"/>
      <c r="CF305" s="151"/>
      <c r="CG305" s="151"/>
      <c r="CH305" s="151"/>
      <c r="CI305" s="151"/>
      <c r="CJ305" s="151"/>
      <c r="CK305" s="151"/>
      <c r="CL305" s="151"/>
      <c r="CM305" s="151"/>
      <c r="CN305" s="151"/>
      <c r="CO305" s="151"/>
      <c r="CP305" s="151"/>
      <c r="CQ305" s="151"/>
      <c r="CR305" s="151"/>
      <c r="CS305" s="151"/>
      <c r="CT305" s="151"/>
      <c r="CU305" s="151"/>
      <c r="CV305" s="151"/>
      <c r="CW305" s="151"/>
      <c r="CX305" s="151"/>
      <c r="CY305" s="151"/>
      <c r="CZ305" s="151"/>
      <c r="DA305" s="151"/>
      <c r="DB305" s="151"/>
      <c r="DC305" s="151"/>
      <c r="DD305" s="151"/>
      <c r="DE305" s="151"/>
      <c r="DF305" s="151"/>
      <c r="DG305" s="151"/>
      <c r="DH305" s="151"/>
      <c r="DI305" s="151"/>
      <c r="DJ305" s="151"/>
      <c r="DK305" s="151"/>
      <c r="DL305" s="151"/>
      <c r="DM305" s="151"/>
      <c r="DN305" s="151"/>
      <c r="DO305" s="151"/>
      <c r="DP305" s="151"/>
      <c r="DQ305" s="151"/>
      <c r="DR305" s="151"/>
      <c r="DS305" s="151"/>
      <c r="DT305" s="151"/>
      <c r="DU305" s="151"/>
      <c r="DV305" s="151"/>
      <c r="DW305" s="151"/>
      <c r="DX305" s="151"/>
      <c r="DY305" s="151"/>
      <c r="DZ305" s="151"/>
      <c r="EA305" s="151"/>
      <c r="EB305" s="151"/>
      <c r="EC305" s="151"/>
      <c r="ED305" s="151"/>
      <c r="EE305" s="151"/>
      <c r="EF305" s="151"/>
      <c r="EG305" s="151"/>
      <c r="EH305" s="151"/>
      <c r="EI305" s="151"/>
      <c r="EJ305" s="151"/>
      <c r="EK305" s="151"/>
      <c r="EL305" s="151"/>
      <c r="EM305" s="151"/>
      <c r="EN305" s="151"/>
      <c r="EO305" s="151"/>
      <c r="EP305" s="151"/>
      <c r="EQ305" s="151"/>
      <c r="ER305" s="151"/>
      <c r="ES305" s="151"/>
      <c r="ET305" s="151"/>
      <c r="EU305" s="151"/>
      <c r="EV305" s="151"/>
      <c r="EW305" s="151"/>
      <c r="EX305" s="151"/>
      <c r="EY305" s="151"/>
      <c r="EZ305" s="151"/>
      <c r="FA305" s="151"/>
      <c r="FB305" s="151"/>
      <c r="FC305" s="151"/>
      <c r="FD305" s="151"/>
      <c r="FE305" s="151"/>
      <c r="FF305" s="151"/>
      <c r="FG305" s="151"/>
      <c r="FH305" s="151"/>
      <c r="FI305" s="151"/>
      <c r="FJ305" s="151"/>
      <c r="FK305" s="151"/>
      <c r="FL305" s="151"/>
      <c r="FM305" s="151"/>
      <c r="FN305" s="151"/>
      <c r="FO305" s="151"/>
      <c r="FP305" s="151"/>
      <c r="FQ305" s="151"/>
      <c r="FR305" s="151"/>
      <c r="FS305" s="151"/>
      <c r="FT305" s="151"/>
      <c r="FU305" s="151"/>
      <c r="FV305" s="151"/>
      <c r="FW305" s="151"/>
      <c r="FX305" s="151"/>
      <c r="FY305" s="151"/>
      <c r="FZ305" s="151"/>
      <c r="GA305" s="151"/>
      <c r="GB305" s="151"/>
    </row>
    <row r="306" spans="1:184" x14ac:dyDescent="0.2">
      <c r="A306" s="154" t="str">
        <f t="shared" si="5"/>
        <v/>
      </c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  <c r="BE306" s="151"/>
      <c r="BF306" s="151"/>
      <c r="BG306" s="151"/>
      <c r="BH306" s="151"/>
      <c r="BI306" s="151"/>
      <c r="BJ306" s="151"/>
      <c r="BK306" s="151"/>
      <c r="BL306" s="151"/>
      <c r="BM306" s="151"/>
      <c r="BN306" s="151"/>
      <c r="BO306" s="151"/>
      <c r="BP306" s="151"/>
      <c r="BQ306" s="151"/>
      <c r="BR306" s="151"/>
      <c r="BS306" s="151"/>
      <c r="BT306" s="151"/>
      <c r="BU306" s="151"/>
      <c r="BV306" s="151"/>
      <c r="BW306" s="151"/>
      <c r="BX306" s="151"/>
      <c r="BY306" s="151"/>
      <c r="BZ306" s="151"/>
      <c r="CA306" s="151"/>
      <c r="CB306" s="151"/>
      <c r="CC306" s="151"/>
      <c r="CD306" s="151"/>
      <c r="CE306" s="151"/>
      <c r="CF306" s="151"/>
      <c r="CG306" s="151"/>
      <c r="CH306" s="151"/>
      <c r="CI306" s="151"/>
      <c r="CJ306" s="151"/>
      <c r="CK306" s="151"/>
      <c r="CL306" s="151"/>
      <c r="CM306" s="151"/>
      <c r="CN306" s="151"/>
      <c r="CO306" s="151"/>
      <c r="CP306" s="151"/>
      <c r="CQ306" s="151"/>
      <c r="CR306" s="151"/>
      <c r="CS306" s="151"/>
      <c r="CT306" s="151"/>
      <c r="CU306" s="151"/>
      <c r="CV306" s="151"/>
      <c r="CW306" s="151"/>
      <c r="CX306" s="151"/>
      <c r="CY306" s="151"/>
      <c r="CZ306" s="151"/>
      <c r="DA306" s="151"/>
      <c r="DB306" s="151"/>
      <c r="DC306" s="151"/>
      <c r="DD306" s="151"/>
      <c r="DE306" s="151"/>
      <c r="DF306" s="151"/>
      <c r="DG306" s="151"/>
      <c r="DH306" s="151"/>
      <c r="DI306" s="151"/>
      <c r="DJ306" s="151"/>
      <c r="DK306" s="151"/>
      <c r="DL306" s="151"/>
      <c r="DM306" s="151"/>
      <c r="DN306" s="151"/>
      <c r="DO306" s="151"/>
      <c r="DP306" s="151"/>
      <c r="DQ306" s="151"/>
      <c r="DR306" s="151"/>
      <c r="DS306" s="151"/>
      <c r="DT306" s="151"/>
      <c r="DU306" s="151"/>
      <c r="DV306" s="151"/>
      <c r="DW306" s="151"/>
      <c r="DX306" s="151"/>
      <c r="DY306" s="151"/>
      <c r="DZ306" s="151"/>
      <c r="EA306" s="151"/>
      <c r="EB306" s="151"/>
      <c r="EC306" s="151"/>
      <c r="ED306" s="151"/>
      <c r="EE306" s="151"/>
      <c r="EF306" s="151"/>
      <c r="EG306" s="151"/>
      <c r="EH306" s="151"/>
      <c r="EI306" s="151"/>
      <c r="EJ306" s="151"/>
      <c r="EK306" s="151"/>
      <c r="EL306" s="151"/>
      <c r="EM306" s="151"/>
      <c r="EN306" s="151"/>
      <c r="EO306" s="151"/>
      <c r="EP306" s="151"/>
      <c r="EQ306" s="151"/>
      <c r="ER306" s="151"/>
      <c r="ES306" s="151"/>
      <c r="ET306" s="151"/>
      <c r="EU306" s="151"/>
      <c r="EV306" s="151"/>
      <c r="EW306" s="151"/>
      <c r="EX306" s="151"/>
      <c r="EY306" s="151"/>
      <c r="EZ306" s="151"/>
      <c r="FA306" s="151"/>
      <c r="FB306" s="151"/>
      <c r="FC306" s="151"/>
      <c r="FD306" s="151"/>
      <c r="FE306" s="151"/>
      <c r="FF306" s="151"/>
      <c r="FG306" s="151"/>
      <c r="FH306" s="151"/>
      <c r="FI306" s="151"/>
      <c r="FJ306" s="151"/>
      <c r="FK306" s="151"/>
      <c r="FL306" s="151"/>
      <c r="FM306" s="151"/>
      <c r="FN306" s="151"/>
      <c r="FO306" s="151"/>
      <c r="FP306" s="151"/>
      <c r="FQ306" s="151"/>
      <c r="FR306" s="151"/>
      <c r="FS306" s="151"/>
      <c r="FT306" s="151"/>
      <c r="FU306" s="151"/>
      <c r="FV306" s="151"/>
      <c r="FW306" s="151"/>
      <c r="FX306" s="151"/>
      <c r="FY306" s="151"/>
      <c r="FZ306" s="151"/>
      <c r="GA306" s="151"/>
      <c r="GB306" s="151"/>
    </row>
    <row r="307" spans="1:184" x14ac:dyDescent="0.2">
      <c r="A307" s="154" t="str">
        <f t="shared" si="5"/>
        <v/>
      </c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  <c r="BE307" s="151"/>
      <c r="BF307" s="151"/>
      <c r="BG307" s="151"/>
      <c r="BH307" s="151"/>
      <c r="BI307" s="151"/>
      <c r="BJ307" s="151"/>
      <c r="BK307" s="151"/>
      <c r="BL307" s="151"/>
      <c r="BM307" s="151"/>
      <c r="BN307" s="151"/>
      <c r="BO307" s="151"/>
      <c r="BP307" s="151"/>
      <c r="BQ307" s="151"/>
      <c r="BR307" s="151"/>
      <c r="BS307" s="151"/>
      <c r="BT307" s="151"/>
      <c r="BU307" s="151"/>
      <c r="BV307" s="151"/>
      <c r="BW307" s="151"/>
      <c r="BX307" s="151"/>
      <c r="BY307" s="151"/>
      <c r="BZ307" s="151"/>
      <c r="CA307" s="151"/>
      <c r="CB307" s="151"/>
      <c r="CC307" s="151"/>
      <c r="CD307" s="151"/>
      <c r="CE307" s="151"/>
      <c r="CF307" s="151"/>
      <c r="CG307" s="151"/>
      <c r="CH307" s="151"/>
      <c r="CI307" s="151"/>
      <c r="CJ307" s="151"/>
      <c r="CK307" s="151"/>
      <c r="CL307" s="151"/>
      <c r="CM307" s="151"/>
      <c r="CN307" s="151"/>
      <c r="CO307" s="151"/>
      <c r="CP307" s="151"/>
      <c r="CQ307" s="151"/>
      <c r="CR307" s="151"/>
      <c r="CS307" s="151"/>
      <c r="CT307" s="151"/>
      <c r="CU307" s="151"/>
      <c r="CV307" s="151"/>
      <c r="CW307" s="151"/>
      <c r="CX307" s="151"/>
      <c r="CY307" s="151"/>
      <c r="CZ307" s="151"/>
      <c r="DA307" s="151"/>
      <c r="DB307" s="151"/>
      <c r="DC307" s="151"/>
      <c r="DD307" s="151"/>
      <c r="DE307" s="151"/>
      <c r="DF307" s="151"/>
      <c r="DG307" s="151"/>
      <c r="DH307" s="151"/>
      <c r="DI307" s="151"/>
      <c r="DJ307" s="151"/>
      <c r="DK307" s="151"/>
      <c r="DL307" s="151"/>
      <c r="DM307" s="151"/>
      <c r="DN307" s="151"/>
      <c r="DO307" s="151"/>
      <c r="DP307" s="151"/>
      <c r="DQ307" s="151"/>
      <c r="DR307" s="151"/>
      <c r="DS307" s="151"/>
      <c r="DT307" s="151"/>
      <c r="DU307" s="151"/>
      <c r="DV307" s="151"/>
      <c r="DW307" s="151"/>
      <c r="DX307" s="151"/>
      <c r="DY307" s="151"/>
      <c r="DZ307" s="151"/>
      <c r="EA307" s="151"/>
      <c r="EB307" s="151"/>
      <c r="EC307" s="151"/>
      <c r="ED307" s="151"/>
      <c r="EE307" s="151"/>
      <c r="EF307" s="151"/>
      <c r="EG307" s="151"/>
      <c r="EH307" s="151"/>
      <c r="EI307" s="151"/>
      <c r="EJ307" s="151"/>
      <c r="EK307" s="151"/>
      <c r="EL307" s="151"/>
      <c r="EM307" s="151"/>
      <c r="EN307" s="151"/>
      <c r="EO307" s="151"/>
      <c r="EP307" s="151"/>
      <c r="EQ307" s="151"/>
      <c r="ER307" s="151"/>
      <c r="ES307" s="151"/>
      <c r="ET307" s="151"/>
      <c r="EU307" s="151"/>
      <c r="EV307" s="151"/>
      <c r="EW307" s="151"/>
      <c r="EX307" s="151"/>
      <c r="EY307" s="151"/>
      <c r="EZ307" s="151"/>
      <c r="FA307" s="151"/>
      <c r="FB307" s="151"/>
      <c r="FC307" s="151"/>
      <c r="FD307" s="151"/>
      <c r="FE307" s="151"/>
      <c r="FF307" s="151"/>
      <c r="FG307" s="151"/>
      <c r="FH307" s="151"/>
      <c r="FI307" s="151"/>
      <c r="FJ307" s="151"/>
      <c r="FK307" s="151"/>
      <c r="FL307" s="151"/>
      <c r="FM307" s="151"/>
      <c r="FN307" s="151"/>
      <c r="FO307" s="151"/>
      <c r="FP307" s="151"/>
      <c r="FQ307" s="151"/>
      <c r="FR307" s="151"/>
      <c r="FS307" s="151"/>
      <c r="FT307" s="151"/>
      <c r="FU307" s="151"/>
      <c r="FV307" s="151"/>
      <c r="FW307" s="151"/>
      <c r="FX307" s="151"/>
      <c r="FY307" s="151"/>
      <c r="FZ307" s="151"/>
      <c r="GA307" s="151"/>
      <c r="GB307" s="151"/>
    </row>
    <row r="308" spans="1:184" x14ac:dyDescent="0.2">
      <c r="A308" s="154" t="str">
        <f t="shared" si="5"/>
        <v/>
      </c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/>
      <c r="BJ308" s="151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1"/>
      <c r="BW308" s="151"/>
      <c r="BX308" s="151"/>
      <c r="BY308" s="151"/>
      <c r="BZ308" s="151"/>
      <c r="CA308" s="151"/>
      <c r="CB308" s="151"/>
      <c r="CC308" s="151"/>
      <c r="CD308" s="151"/>
      <c r="CE308" s="151"/>
      <c r="CF308" s="151"/>
      <c r="CG308" s="151"/>
      <c r="CH308" s="151"/>
      <c r="CI308" s="151"/>
      <c r="CJ308" s="151"/>
      <c r="CK308" s="151"/>
      <c r="CL308" s="151"/>
      <c r="CM308" s="151"/>
      <c r="CN308" s="151"/>
      <c r="CO308" s="151"/>
      <c r="CP308" s="151"/>
      <c r="CQ308" s="151"/>
      <c r="CR308" s="151"/>
      <c r="CS308" s="151"/>
      <c r="CT308" s="151"/>
      <c r="CU308" s="151"/>
      <c r="CV308" s="151"/>
      <c r="CW308" s="151"/>
      <c r="CX308" s="151"/>
      <c r="CY308" s="151"/>
      <c r="CZ308" s="151"/>
      <c r="DA308" s="151"/>
      <c r="DB308" s="151"/>
      <c r="DC308" s="151"/>
      <c r="DD308" s="151"/>
      <c r="DE308" s="151"/>
      <c r="DF308" s="151"/>
      <c r="DG308" s="151"/>
      <c r="DH308" s="151"/>
      <c r="DI308" s="151"/>
      <c r="DJ308" s="151"/>
      <c r="DK308" s="151"/>
      <c r="DL308" s="151"/>
      <c r="DM308" s="151"/>
      <c r="DN308" s="151"/>
      <c r="DO308" s="151"/>
      <c r="DP308" s="151"/>
      <c r="DQ308" s="151"/>
      <c r="DR308" s="151"/>
      <c r="DS308" s="151"/>
      <c r="DT308" s="151"/>
      <c r="DU308" s="151"/>
      <c r="DV308" s="151"/>
      <c r="DW308" s="151"/>
      <c r="DX308" s="151"/>
      <c r="DY308" s="151"/>
      <c r="DZ308" s="151"/>
      <c r="EA308" s="151"/>
      <c r="EB308" s="151"/>
      <c r="EC308" s="151"/>
      <c r="ED308" s="151"/>
      <c r="EE308" s="151"/>
      <c r="EF308" s="151"/>
      <c r="EG308" s="151"/>
      <c r="EH308" s="151"/>
      <c r="EI308" s="151"/>
      <c r="EJ308" s="151"/>
      <c r="EK308" s="151"/>
      <c r="EL308" s="151"/>
      <c r="EM308" s="151"/>
      <c r="EN308" s="151"/>
      <c r="EO308" s="151"/>
      <c r="EP308" s="151"/>
      <c r="EQ308" s="151"/>
      <c r="ER308" s="151"/>
      <c r="ES308" s="151"/>
      <c r="ET308" s="151"/>
      <c r="EU308" s="151"/>
      <c r="EV308" s="151"/>
      <c r="EW308" s="151"/>
      <c r="EX308" s="151"/>
      <c r="EY308" s="151"/>
      <c r="EZ308" s="151"/>
      <c r="FA308" s="151"/>
      <c r="FB308" s="151"/>
      <c r="FC308" s="151"/>
      <c r="FD308" s="151"/>
      <c r="FE308" s="151"/>
      <c r="FF308" s="151"/>
      <c r="FG308" s="151"/>
      <c r="FH308" s="151"/>
      <c r="FI308" s="151"/>
      <c r="FJ308" s="151"/>
      <c r="FK308" s="151"/>
      <c r="FL308" s="151"/>
      <c r="FM308" s="151"/>
      <c r="FN308" s="151"/>
      <c r="FO308" s="151"/>
      <c r="FP308" s="151"/>
      <c r="FQ308" s="151"/>
      <c r="FR308" s="151"/>
      <c r="FS308" s="151"/>
      <c r="FT308" s="151"/>
      <c r="FU308" s="151"/>
      <c r="FV308" s="151"/>
      <c r="FW308" s="151"/>
      <c r="FX308" s="151"/>
      <c r="FY308" s="151"/>
      <c r="FZ308" s="151"/>
      <c r="GA308" s="151"/>
      <c r="GB308" s="151"/>
    </row>
    <row r="309" spans="1:184" x14ac:dyDescent="0.2">
      <c r="A309" s="154" t="str">
        <f t="shared" si="5"/>
        <v/>
      </c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  <c r="BE309" s="151"/>
      <c r="BF309" s="151"/>
      <c r="BG309" s="151"/>
      <c r="BH309" s="151"/>
      <c r="BI309" s="151"/>
      <c r="BJ309" s="151"/>
      <c r="BK309" s="151"/>
      <c r="BL309" s="151"/>
      <c r="BM309" s="151"/>
      <c r="BN309" s="151"/>
      <c r="BO309" s="151"/>
      <c r="BP309" s="151"/>
      <c r="BQ309" s="151"/>
      <c r="BR309" s="151"/>
      <c r="BS309" s="151"/>
      <c r="BT309" s="151"/>
      <c r="BU309" s="151"/>
      <c r="BV309" s="151"/>
      <c r="BW309" s="151"/>
      <c r="BX309" s="151"/>
      <c r="BY309" s="151"/>
      <c r="BZ309" s="151"/>
      <c r="CA309" s="151"/>
      <c r="CB309" s="151"/>
      <c r="CC309" s="151"/>
      <c r="CD309" s="151"/>
      <c r="CE309" s="151"/>
      <c r="CF309" s="151"/>
      <c r="CG309" s="151"/>
      <c r="CH309" s="151"/>
      <c r="CI309" s="151"/>
      <c r="CJ309" s="151"/>
      <c r="CK309" s="151"/>
      <c r="CL309" s="151"/>
      <c r="CM309" s="151"/>
      <c r="CN309" s="151"/>
      <c r="CO309" s="151"/>
      <c r="CP309" s="151"/>
      <c r="CQ309" s="151"/>
      <c r="CR309" s="151"/>
      <c r="CS309" s="151"/>
      <c r="CT309" s="151"/>
      <c r="CU309" s="151"/>
      <c r="CV309" s="151"/>
      <c r="CW309" s="151"/>
      <c r="CX309" s="151"/>
      <c r="CY309" s="151"/>
      <c r="CZ309" s="151"/>
      <c r="DA309" s="151"/>
      <c r="DB309" s="151"/>
      <c r="DC309" s="151"/>
      <c r="DD309" s="151"/>
      <c r="DE309" s="151"/>
      <c r="DF309" s="151"/>
      <c r="DG309" s="151"/>
      <c r="DH309" s="151"/>
      <c r="DI309" s="151"/>
      <c r="DJ309" s="151"/>
      <c r="DK309" s="151"/>
      <c r="DL309" s="151"/>
      <c r="DM309" s="151"/>
      <c r="DN309" s="151"/>
      <c r="DO309" s="151"/>
      <c r="DP309" s="151"/>
      <c r="DQ309" s="151"/>
      <c r="DR309" s="151"/>
      <c r="DS309" s="151"/>
      <c r="DT309" s="151"/>
      <c r="DU309" s="151"/>
      <c r="DV309" s="151"/>
      <c r="DW309" s="151"/>
      <c r="DX309" s="151"/>
      <c r="DY309" s="151"/>
      <c r="DZ309" s="151"/>
      <c r="EA309" s="151"/>
      <c r="EB309" s="151"/>
      <c r="EC309" s="151"/>
      <c r="ED309" s="151"/>
      <c r="EE309" s="151"/>
      <c r="EF309" s="151"/>
      <c r="EG309" s="151"/>
      <c r="EH309" s="151"/>
      <c r="EI309" s="151"/>
      <c r="EJ309" s="151"/>
      <c r="EK309" s="151"/>
      <c r="EL309" s="151"/>
      <c r="EM309" s="151"/>
      <c r="EN309" s="151"/>
      <c r="EO309" s="151"/>
      <c r="EP309" s="151"/>
      <c r="EQ309" s="151"/>
      <c r="ER309" s="151"/>
      <c r="ES309" s="151"/>
      <c r="ET309" s="151"/>
      <c r="EU309" s="151"/>
      <c r="EV309" s="151"/>
      <c r="EW309" s="151"/>
      <c r="EX309" s="151"/>
      <c r="EY309" s="151"/>
      <c r="EZ309" s="151"/>
      <c r="FA309" s="151"/>
      <c r="FB309" s="151"/>
      <c r="FC309" s="151"/>
      <c r="FD309" s="151"/>
      <c r="FE309" s="151"/>
      <c r="FF309" s="151"/>
      <c r="FG309" s="151"/>
      <c r="FH309" s="151"/>
      <c r="FI309" s="151"/>
      <c r="FJ309" s="151"/>
      <c r="FK309" s="151"/>
      <c r="FL309" s="151"/>
      <c r="FM309" s="151"/>
      <c r="FN309" s="151"/>
      <c r="FO309" s="151"/>
      <c r="FP309" s="151"/>
      <c r="FQ309" s="151"/>
      <c r="FR309" s="151"/>
      <c r="FS309" s="151"/>
      <c r="FT309" s="151"/>
      <c r="FU309" s="151"/>
      <c r="FV309" s="151"/>
      <c r="FW309" s="151"/>
      <c r="FX309" s="151"/>
      <c r="FY309" s="151"/>
      <c r="FZ309" s="151"/>
      <c r="GA309" s="151"/>
      <c r="GB309" s="151"/>
    </row>
    <row r="310" spans="1:184" x14ac:dyDescent="0.2">
      <c r="A310" s="154" t="str">
        <f t="shared" si="5"/>
        <v/>
      </c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  <c r="BE310" s="151"/>
      <c r="BF310" s="151"/>
      <c r="BG310" s="151"/>
      <c r="BH310" s="151"/>
      <c r="BI310" s="151"/>
      <c r="BJ310" s="151"/>
      <c r="BK310" s="151"/>
      <c r="BL310" s="151"/>
      <c r="BM310" s="151"/>
      <c r="BN310" s="151"/>
      <c r="BO310" s="151"/>
      <c r="BP310" s="151"/>
      <c r="BQ310" s="151"/>
      <c r="BR310" s="151"/>
      <c r="BS310" s="151"/>
      <c r="BT310" s="151"/>
      <c r="BU310" s="151"/>
      <c r="BV310" s="151"/>
      <c r="BW310" s="151"/>
      <c r="BX310" s="151"/>
      <c r="BY310" s="151"/>
      <c r="BZ310" s="151"/>
      <c r="CA310" s="151"/>
      <c r="CB310" s="151"/>
      <c r="CC310" s="151"/>
      <c r="CD310" s="151"/>
      <c r="CE310" s="151"/>
      <c r="CF310" s="151"/>
      <c r="CG310" s="151"/>
      <c r="CH310" s="151"/>
      <c r="CI310" s="151"/>
      <c r="CJ310" s="151"/>
      <c r="CK310" s="151"/>
      <c r="CL310" s="151"/>
      <c r="CM310" s="151"/>
      <c r="CN310" s="151"/>
      <c r="CO310" s="151"/>
      <c r="CP310" s="151"/>
      <c r="CQ310" s="151"/>
      <c r="CR310" s="151"/>
      <c r="CS310" s="151"/>
      <c r="CT310" s="151"/>
      <c r="CU310" s="151"/>
      <c r="CV310" s="151"/>
      <c r="CW310" s="151"/>
      <c r="CX310" s="151"/>
      <c r="CY310" s="151"/>
      <c r="CZ310" s="151"/>
      <c r="DA310" s="151"/>
      <c r="DB310" s="151"/>
      <c r="DC310" s="151"/>
      <c r="DD310" s="151"/>
      <c r="DE310" s="151"/>
      <c r="DF310" s="151"/>
      <c r="DG310" s="151"/>
      <c r="DH310" s="151"/>
      <c r="DI310" s="151"/>
      <c r="DJ310" s="151"/>
      <c r="DK310" s="151"/>
      <c r="DL310" s="151"/>
      <c r="DM310" s="151"/>
      <c r="DN310" s="151"/>
      <c r="DO310" s="151"/>
      <c r="DP310" s="151"/>
      <c r="DQ310" s="151"/>
      <c r="DR310" s="151"/>
      <c r="DS310" s="151"/>
      <c r="DT310" s="151"/>
      <c r="DU310" s="151"/>
      <c r="DV310" s="151"/>
      <c r="DW310" s="151"/>
      <c r="DX310" s="151"/>
      <c r="DY310" s="151"/>
      <c r="DZ310" s="151"/>
      <c r="EA310" s="151"/>
      <c r="EB310" s="151"/>
      <c r="EC310" s="151"/>
      <c r="ED310" s="151"/>
      <c r="EE310" s="151"/>
      <c r="EF310" s="151"/>
      <c r="EG310" s="151"/>
      <c r="EH310" s="151"/>
      <c r="EI310" s="151"/>
      <c r="EJ310" s="151"/>
      <c r="EK310" s="151"/>
      <c r="EL310" s="151"/>
      <c r="EM310" s="151"/>
      <c r="EN310" s="151"/>
      <c r="EO310" s="151"/>
      <c r="EP310" s="151"/>
      <c r="EQ310" s="151"/>
      <c r="ER310" s="151"/>
      <c r="ES310" s="151"/>
      <c r="ET310" s="151"/>
      <c r="EU310" s="151"/>
      <c r="EV310" s="151"/>
      <c r="EW310" s="151"/>
      <c r="EX310" s="151"/>
      <c r="EY310" s="151"/>
      <c r="EZ310" s="151"/>
      <c r="FA310" s="151"/>
      <c r="FB310" s="151"/>
      <c r="FC310" s="151"/>
      <c r="FD310" s="151"/>
      <c r="FE310" s="151"/>
      <c r="FF310" s="151"/>
      <c r="FG310" s="151"/>
      <c r="FH310" s="151"/>
      <c r="FI310" s="151"/>
      <c r="FJ310" s="151"/>
      <c r="FK310" s="151"/>
      <c r="FL310" s="151"/>
      <c r="FM310" s="151"/>
      <c r="FN310" s="151"/>
      <c r="FO310" s="151"/>
      <c r="FP310" s="151"/>
      <c r="FQ310" s="151"/>
      <c r="FR310" s="151"/>
      <c r="FS310" s="151"/>
      <c r="FT310" s="151"/>
      <c r="FU310" s="151"/>
      <c r="FV310" s="151"/>
      <c r="FW310" s="151"/>
      <c r="FX310" s="151"/>
      <c r="FY310" s="151"/>
      <c r="FZ310" s="151"/>
      <c r="GA310" s="151"/>
      <c r="GB310" s="151"/>
    </row>
    <row r="311" spans="1:184" x14ac:dyDescent="0.2">
      <c r="A311" s="154" t="str">
        <f t="shared" si="5"/>
        <v/>
      </c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  <c r="BG311" s="151"/>
      <c r="BH311" s="151"/>
      <c r="BI311" s="151"/>
      <c r="BJ311" s="151"/>
      <c r="BK311" s="151"/>
      <c r="BL311" s="151"/>
      <c r="BM311" s="151"/>
      <c r="BN311" s="151"/>
      <c r="BO311" s="151"/>
      <c r="BP311" s="151"/>
      <c r="BQ311" s="151"/>
      <c r="BR311" s="151"/>
      <c r="BS311" s="151"/>
      <c r="BT311" s="151"/>
      <c r="BU311" s="151"/>
      <c r="BV311" s="151"/>
      <c r="BW311" s="151"/>
      <c r="BX311" s="151"/>
      <c r="BY311" s="151"/>
      <c r="BZ311" s="151"/>
      <c r="CA311" s="151"/>
      <c r="CB311" s="151"/>
      <c r="CC311" s="151"/>
      <c r="CD311" s="151"/>
      <c r="CE311" s="151"/>
      <c r="CF311" s="151"/>
      <c r="CG311" s="151"/>
      <c r="CH311" s="151"/>
      <c r="CI311" s="151"/>
      <c r="CJ311" s="151"/>
      <c r="CK311" s="151"/>
      <c r="CL311" s="151"/>
      <c r="CM311" s="151"/>
      <c r="CN311" s="151"/>
      <c r="CO311" s="151"/>
      <c r="CP311" s="151"/>
      <c r="CQ311" s="151"/>
      <c r="CR311" s="151"/>
      <c r="CS311" s="151"/>
      <c r="CT311" s="151"/>
      <c r="CU311" s="151"/>
      <c r="CV311" s="151"/>
      <c r="CW311" s="151"/>
      <c r="CX311" s="151"/>
      <c r="CY311" s="151"/>
      <c r="CZ311" s="151"/>
      <c r="DA311" s="151"/>
      <c r="DB311" s="151"/>
      <c r="DC311" s="151"/>
      <c r="DD311" s="151"/>
      <c r="DE311" s="151"/>
      <c r="DF311" s="151"/>
      <c r="DG311" s="151"/>
      <c r="DH311" s="151"/>
      <c r="DI311" s="151"/>
      <c r="DJ311" s="151"/>
      <c r="DK311" s="151"/>
      <c r="DL311" s="151"/>
      <c r="DM311" s="151"/>
      <c r="DN311" s="151"/>
      <c r="DO311" s="151"/>
      <c r="DP311" s="151"/>
      <c r="DQ311" s="151"/>
      <c r="DR311" s="151"/>
      <c r="DS311" s="151"/>
      <c r="DT311" s="151"/>
      <c r="DU311" s="151"/>
      <c r="DV311" s="151"/>
      <c r="DW311" s="151"/>
      <c r="DX311" s="151"/>
      <c r="DY311" s="151"/>
      <c r="DZ311" s="151"/>
      <c r="EA311" s="151"/>
      <c r="EB311" s="151"/>
      <c r="EC311" s="151"/>
      <c r="ED311" s="151"/>
      <c r="EE311" s="151"/>
      <c r="EF311" s="151"/>
      <c r="EG311" s="151"/>
      <c r="EH311" s="151"/>
      <c r="EI311" s="151"/>
      <c r="EJ311" s="151"/>
      <c r="EK311" s="151"/>
      <c r="EL311" s="151"/>
      <c r="EM311" s="151"/>
      <c r="EN311" s="151"/>
      <c r="EO311" s="151"/>
      <c r="EP311" s="151"/>
      <c r="EQ311" s="151"/>
      <c r="ER311" s="151"/>
      <c r="ES311" s="151"/>
      <c r="ET311" s="151"/>
      <c r="EU311" s="151"/>
      <c r="EV311" s="151"/>
      <c r="EW311" s="151"/>
      <c r="EX311" s="151"/>
      <c r="EY311" s="151"/>
      <c r="EZ311" s="151"/>
      <c r="FA311" s="151"/>
      <c r="FB311" s="151"/>
      <c r="FC311" s="151"/>
      <c r="FD311" s="151"/>
      <c r="FE311" s="151"/>
      <c r="FF311" s="151"/>
      <c r="FG311" s="151"/>
      <c r="FH311" s="151"/>
      <c r="FI311" s="151"/>
      <c r="FJ311" s="151"/>
      <c r="FK311" s="151"/>
      <c r="FL311" s="151"/>
      <c r="FM311" s="151"/>
      <c r="FN311" s="151"/>
      <c r="FO311" s="151"/>
      <c r="FP311" s="151"/>
      <c r="FQ311" s="151"/>
      <c r="FR311" s="151"/>
      <c r="FS311" s="151"/>
      <c r="FT311" s="151"/>
      <c r="FU311" s="151"/>
      <c r="FV311" s="151"/>
      <c r="FW311" s="151"/>
      <c r="FX311" s="151"/>
      <c r="FY311" s="151"/>
      <c r="FZ311" s="151"/>
      <c r="GA311" s="151"/>
      <c r="GB311" s="151"/>
    </row>
    <row r="312" spans="1:184" x14ac:dyDescent="0.2">
      <c r="A312" s="154" t="str">
        <f t="shared" si="5"/>
        <v/>
      </c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51"/>
      <c r="BW312" s="151"/>
      <c r="BX312" s="151"/>
      <c r="BY312" s="151"/>
      <c r="BZ312" s="151"/>
      <c r="CA312" s="151"/>
      <c r="CB312" s="151"/>
      <c r="CC312" s="151"/>
      <c r="CD312" s="151"/>
      <c r="CE312" s="151"/>
      <c r="CF312" s="151"/>
      <c r="CG312" s="151"/>
      <c r="CH312" s="151"/>
      <c r="CI312" s="151"/>
      <c r="CJ312" s="151"/>
      <c r="CK312" s="151"/>
      <c r="CL312" s="151"/>
      <c r="CM312" s="151"/>
      <c r="CN312" s="151"/>
      <c r="CO312" s="151"/>
      <c r="CP312" s="151"/>
      <c r="CQ312" s="151"/>
      <c r="CR312" s="151"/>
      <c r="CS312" s="151"/>
      <c r="CT312" s="151"/>
      <c r="CU312" s="151"/>
      <c r="CV312" s="151"/>
      <c r="CW312" s="151"/>
      <c r="CX312" s="151"/>
      <c r="CY312" s="151"/>
      <c r="CZ312" s="151"/>
      <c r="DA312" s="151"/>
      <c r="DB312" s="151"/>
      <c r="DC312" s="151"/>
      <c r="DD312" s="151"/>
      <c r="DE312" s="151"/>
      <c r="DF312" s="151"/>
      <c r="DG312" s="151"/>
      <c r="DH312" s="151"/>
      <c r="DI312" s="151"/>
      <c r="DJ312" s="151"/>
      <c r="DK312" s="151"/>
      <c r="DL312" s="151"/>
      <c r="DM312" s="151"/>
      <c r="DN312" s="151"/>
      <c r="DO312" s="151"/>
      <c r="DP312" s="151"/>
      <c r="DQ312" s="151"/>
      <c r="DR312" s="151"/>
      <c r="DS312" s="151"/>
      <c r="DT312" s="151"/>
      <c r="DU312" s="151"/>
      <c r="DV312" s="151"/>
      <c r="DW312" s="151"/>
      <c r="DX312" s="151"/>
      <c r="DY312" s="151"/>
      <c r="DZ312" s="151"/>
      <c r="EA312" s="151"/>
      <c r="EB312" s="151"/>
      <c r="EC312" s="151"/>
      <c r="ED312" s="151"/>
      <c r="EE312" s="151"/>
      <c r="EF312" s="151"/>
      <c r="EG312" s="151"/>
      <c r="EH312" s="151"/>
      <c r="EI312" s="151"/>
      <c r="EJ312" s="151"/>
      <c r="EK312" s="151"/>
      <c r="EL312" s="151"/>
      <c r="EM312" s="151"/>
      <c r="EN312" s="151"/>
      <c r="EO312" s="151"/>
      <c r="EP312" s="151"/>
      <c r="EQ312" s="151"/>
      <c r="ER312" s="151"/>
      <c r="ES312" s="151"/>
      <c r="ET312" s="151"/>
      <c r="EU312" s="151"/>
      <c r="EV312" s="151"/>
      <c r="EW312" s="151"/>
      <c r="EX312" s="151"/>
      <c r="EY312" s="151"/>
      <c r="EZ312" s="151"/>
      <c r="FA312" s="151"/>
      <c r="FB312" s="151"/>
      <c r="FC312" s="151"/>
      <c r="FD312" s="151"/>
      <c r="FE312" s="151"/>
      <c r="FF312" s="151"/>
      <c r="FG312" s="151"/>
      <c r="FH312" s="151"/>
      <c r="FI312" s="151"/>
      <c r="FJ312" s="151"/>
      <c r="FK312" s="151"/>
      <c r="FL312" s="151"/>
      <c r="FM312" s="151"/>
      <c r="FN312" s="151"/>
      <c r="FO312" s="151"/>
      <c r="FP312" s="151"/>
      <c r="FQ312" s="151"/>
      <c r="FR312" s="151"/>
      <c r="FS312" s="151"/>
      <c r="FT312" s="151"/>
      <c r="FU312" s="151"/>
      <c r="FV312" s="151"/>
      <c r="FW312" s="151"/>
      <c r="FX312" s="151"/>
      <c r="FY312" s="151"/>
      <c r="FZ312" s="151"/>
      <c r="GA312" s="151"/>
      <c r="GB312" s="151"/>
    </row>
    <row r="313" spans="1:184" x14ac:dyDescent="0.2">
      <c r="A313" s="154" t="str">
        <f t="shared" si="5"/>
        <v/>
      </c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  <c r="BE313" s="151"/>
      <c r="BF313" s="151"/>
      <c r="BG313" s="151"/>
      <c r="BH313" s="151"/>
      <c r="BI313" s="151"/>
      <c r="BJ313" s="151"/>
      <c r="BK313" s="151"/>
      <c r="BL313" s="151"/>
      <c r="BM313" s="151"/>
      <c r="BN313" s="151"/>
      <c r="BO313" s="151"/>
      <c r="BP313" s="151"/>
      <c r="BQ313" s="151"/>
      <c r="BR313" s="151"/>
      <c r="BS313" s="151"/>
      <c r="BT313" s="151"/>
      <c r="BU313" s="151"/>
      <c r="BV313" s="151"/>
      <c r="BW313" s="151"/>
      <c r="BX313" s="151"/>
      <c r="BY313" s="151"/>
      <c r="BZ313" s="151"/>
      <c r="CA313" s="151"/>
      <c r="CB313" s="151"/>
      <c r="CC313" s="151"/>
      <c r="CD313" s="151"/>
      <c r="CE313" s="151"/>
      <c r="CF313" s="151"/>
      <c r="CG313" s="151"/>
      <c r="CH313" s="151"/>
      <c r="CI313" s="151"/>
      <c r="CJ313" s="151"/>
      <c r="CK313" s="151"/>
      <c r="CL313" s="151"/>
      <c r="CM313" s="151"/>
      <c r="CN313" s="151"/>
      <c r="CO313" s="151"/>
      <c r="CP313" s="151"/>
      <c r="CQ313" s="151"/>
      <c r="CR313" s="151"/>
      <c r="CS313" s="151"/>
      <c r="CT313" s="151"/>
      <c r="CU313" s="151"/>
      <c r="CV313" s="151"/>
      <c r="CW313" s="151"/>
      <c r="CX313" s="151"/>
      <c r="CY313" s="151"/>
      <c r="CZ313" s="151"/>
      <c r="DA313" s="151"/>
      <c r="DB313" s="151"/>
      <c r="DC313" s="151"/>
      <c r="DD313" s="151"/>
      <c r="DE313" s="151"/>
      <c r="DF313" s="151"/>
      <c r="DG313" s="151"/>
      <c r="DH313" s="151"/>
      <c r="DI313" s="151"/>
      <c r="DJ313" s="151"/>
      <c r="DK313" s="151"/>
      <c r="DL313" s="151"/>
      <c r="DM313" s="151"/>
      <c r="DN313" s="151"/>
      <c r="DO313" s="151"/>
      <c r="DP313" s="151"/>
      <c r="DQ313" s="151"/>
      <c r="DR313" s="151"/>
      <c r="DS313" s="151"/>
      <c r="DT313" s="151"/>
      <c r="DU313" s="151"/>
      <c r="DV313" s="151"/>
      <c r="DW313" s="151"/>
      <c r="DX313" s="151"/>
      <c r="DY313" s="151"/>
      <c r="DZ313" s="151"/>
      <c r="EA313" s="151"/>
      <c r="EB313" s="151"/>
      <c r="EC313" s="151"/>
      <c r="ED313" s="151"/>
      <c r="EE313" s="151"/>
      <c r="EF313" s="151"/>
      <c r="EG313" s="151"/>
      <c r="EH313" s="151"/>
      <c r="EI313" s="151"/>
      <c r="EJ313" s="151"/>
      <c r="EK313" s="151"/>
      <c r="EL313" s="151"/>
      <c r="EM313" s="151"/>
      <c r="EN313" s="151"/>
      <c r="EO313" s="151"/>
      <c r="EP313" s="151"/>
      <c r="EQ313" s="151"/>
      <c r="ER313" s="151"/>
      <c r="ES313" s="151"/>
      <c r="ET313" s="151"/>
      <c r="EU313" s="151"/>
      <c r="EV313" s="151"/>
      <c r="EW313" s="151"/>
      <c r="EX313" s="151"/>
      <c r="EY313" s="151"/>
      <c r="EZ313" s="151"/>
      <c r="FA313" s="151"/>
      <c r="FB313" s="151"/>
      <c r="FC313" s="151"/>
      <c r="FD313" s="151"/>
      <c r="FE313" s="151"/>
      <c r="FF313" s="151"/>
      <c r="FG313" s="151"/>
      <c r="FH313" s="151"/>
      <c r="FI313" s="151"/>
      <c r="FJ313" s="151"/>
      <c r="FK313" s="151"/>
      <c r="FL313" s="151"/>
      <c r="FM313" s="151"/>
      <c r="FN313" s="151"/>
      <c r="FO313" s="151"/>
      <c r="FP313" s="151"/>
      <c r="FQ313" s="151"/>
      <c r="FR313" s="151"/>
      <c r="FS313" s="151"/>
      <c r="FT313" s="151"/>
      <c r="FU313" s="151"/>
      <c r="FV313" s="151"/>
      <c r="FW313" s="151"/>
      <c r="FX313" s="151"/>
      <c r="FY313" s="151"/>
      <c r="FZ313" s="151"/>
      <c r="GA313" s="151"/>
      <c r="GB313" s="151"/>
    </row>
    <row r="314" spans="1:184" x14ac:dyDescent="0.2">
      <c r="A314" s="154" t="str">
        <f t="shared" si="5"/>
        <v/>
      </c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  <c r="BE314" s="151"/>
      <c r="BF314" s="151"/>
      <c r="BG314" s="151"/>
      <c r="BH314" s="151"/>
      <c r="BI314" s="151"/>
      <c r="BJ314" s="151"/>
      <c r="BK314" s="151"/>
      <c r="BL314" s="151"/>
      <c r="BM314" s="151"/>
      <c r="BN314" s="151"/>
      <c r="BO314" s="151"/>
      <c r="BP314" s="151"/>
      <c r="BQ314" s="151"/>
      <c r="BR314" s="151"/>
      <c r="BS314" s="151"/>
      <c r="BT314" s="151"/>
      <c r="BU314" s="151"/>
      <c r="BV314" s="151"/>
      <c r="BW314" s="151"/>
      <c r="BX314" s="151"/>
      <c r="BY314" s="151"/>
      <c r="BZ314" s="151"/>
      <c r="CA314" s="151"/>
      <c r="CB314" s="151"/>
      <c r="CC314" s="151"/>
      <c r="CD314" s="151"/>
      <c r="CE314" s="151"/>
      <c r="CF314" s="151"/>
      <c r="CG314" s="151"/>
      <c r="CH314" s="151"/>
      <c r="CI314" s="151"/>
      <c r="CJ314" s="151"/>
      <c r="CK314" s="151"/>
      <c r="CL314" s="151"/>
      <c r="CM314" s="151"/>
      <c r="CN314" s="151"/>
      <c r="CO314" s="151"/>
      <c r="CP314" s="151"/>
      <c r="CQ314" s="151"/>
      <c r="CR314" s="151"/>
      <c r="CS314" s="151"/>
      <c r="CT314" s="151"/>
      <c r="CU314" s="151"/>
      <c r="CV314" s="151"/>
      <c r="CW314" s="151"/>
      <c r="CX314" s="151"/>
      <c r="CY314" s="151"/>
      <c r="CZ314" s="151"/>
      <c r="DA314" s="151"/>
      <c r="DB314" s="151"/>
      <c r="DC314" s="151"/>
      <c r="DD314" s="151"/>
      <c r="DE314" s="151"/>
      <c r="DF314" s="151"/>
      <c r="DG314" s="151"/>
      <c r="DH314" s="151"/>
      <c r="DI314" s="151"/>
      <c r="DJ314" s="151"/>
      <c r="DK314" s="151"/>
      <c r="DL314" s="151"/>
      <c r="DM314" s="151"/>
      <c r="DN314" s="151"/>
      <c r="DO314" s="151"/>
      <c r="DP314" s="151"/>
      <c r="DQ314" s="151"/>
      <c r="DR314" s="151"/>
      <c r="DS314" s="151"/>
      <c r="DT314" s="151"/>
      <c r="DU314" s="151"/>
      <c r="DV314" s="151"/>
      <c r="DW314" s="151"/>
      <c r="DX314" s="151"/>
      <c r="DY314" s="151"/>
      <c r="DZ314" s="151"/>
      <c r="EA314" s="151"/>
      <c r="EB314" s="151"/>
      <c r="EC314" s="151"/>
      <c r="ED314" s="151"/>
      <c r="EE314" s="151"/>
      <c r="EF314" s="151"/>
      <c r="EG314" s="151"/>
      <c r="EH314" s="151"/>
      <c r="EI314" s="151"/>
      <c r="EJ314" s="151"/>
      <c r="EK314" s="151"/>
      <c r="EL314" s="151"/>
      <c r="EM314" s="151"/>
      <c r="EN314" s="151"/>
      <c r="EO314" s="151"/>
      <c r="EP314" s="151"/>
      <c r="EQ314" s="151"/>
      <c r="ER314" s="151"/>
      <c r="ES314" s="151"/>
      <c r="ET314" s="151"/>
      <c r="EU314" s="151"/>
      <c r="EV314" s="151"/>
      <c r="EW314" s="151"/>
      <c r="EX314" s="151"/>
      <c r="EY314" s="151"/>
      <c r="EZ314" s="151"/>
      <c r="FA314" s="151"/>
      <c r="FB314" s="151"/>
      <c r="FC314" s="151"/>
      <c r="FD314" s="151"/>
      <c r="FE314" s="151"/>
      <c r="FF314" s="151"/>
      <c r="FG314" s="151"/>
      <c r="FH314" s="151"/>
      <c r="FI314" s="151"/>
      <c r="FJ314" s="151"/>
      <c r="FK314" s="151"/>
      <c r="FL314" s="151"/>
      <c r="FM314" s="151"/>
      <c r="FN314" s="151"/>
      <c r="FO314" s="151"/>
      <c r="FP314" s="151"/>
      <c r="FQ314" s="151"/>
      <c r="FR314" s="151"/>
      <c r="FS314" s="151"/>
      <c r="FT314" s="151"/>
      <c r="FU314" s="151"/>
      <c r="FV314" s="151"/>
      <c r="FW314" s="151"/>
      <c r="FX314" s="151"/>
      <c r="FY314" s="151"/>
      <c r="FZ314" s="151"/>
      <c r="GA314" s="151"/>
      <c r="GB314" s="151"/>
    </row>
    <row r="315" spans="1:184" x14ac:dyDescent="0.2">
      <c r="A315" s="154" t="str">
        <f t="shared" si="5"/>
        <v/>
      </c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  <c r="BG315" s="151"/>
      <c r="BH315" s="151"/>
      <c r="BI315" s="151"/>
      <c r="BJ315" s="151"/>
      <c r="BK315" s="151"/>
      <c r="BL315" s="151"/>
      <c r="BM315" s="151"/>
      <c r="BN315" s="151"/>
      <c r="BO315" s="151"/>
      <c r="BP315" s="151"/>
      <c r="BQ315" s="151"/>
      <c r="BR315" s="151"/>
      <c r="BS315" s="151"/>
      <c r="BT315" s="151"/>
      <c r="BU315" s="151"/>
      <c r="BV315" s="151"/>
      <c r="BW315" s="151"/>
      <c r="BX315" s="151"/>
      <c r="BY315" s="151"/>
      <c r="BZ315" s="151"/>
      <c r="CA315" s="151"/>
      <c r="CB315" s="151"/>
      <c r="CC315" s="151"/>
      <c r="CD315" s="151"/>
      <c r="CE315" s="151"/>
      <c r="CF315" s="151"/>
      <c r="CG315" s="151"/>
      <c r="CH315" s="151"/>
      <c r="CI315" s="151"/>
      <c r="CJ315" s="151"/>
      <c r="CK315" s="151"/>
      <c r="CL315" s="151"/>
      <c r="CM315" s="151"/>
      <c r="CN315" s="151"/>
      <c r="CO315" s="151"/>
      <c r="CP315" s="151"/>
      <c r="CQ315" s="151"/>
      <c r="CR315" s="151"/>
      <c r="CS315" s="151"/>
      <c r="CT315" s="151"/>
      <c r="CU315" s="151"/>
      <c r="CV315" s="151"/>
      <c r="CW315" s="151"/>
      <c r="CX315" s="151"/>
      <c r="CY315" s="151"/>
      <c r="CZ315" s="151"/>
      <c r="DA315" s="151"/>
      <c r="DB315" s="151"/>
      <c r="DC315" s="151"/>
      <c r="DD315" s="151"/>
      <c r="DE315" s="151"/>
      <c r="DF315" s="151"/>
      <c r="DG315" s="151"/>
      <c r="DH315" s="151"/>
      <c r="DI315" s="151"/>
      <c r="DJ315" s="151"/>
      <c r="DK315" s="151"/>
      <c r="DL315" s="151"/>
      <c r="DM315" s="151"/>
      <c r="DN315" s="151"/>
      <c r="DO315" s="151"/>
      <c r="DP315" s="151"/>
      <c r="DQ315" s="151"/>
      <c r="DR315" s="151"/>
      <c r="DS315" s="151"/>
      <c r="DT315" s="151"/>
      <c r="DU315" s="151"/>
      <c r="DV315" s="151"/>
      <c r="DW315" s="151"/>
      <c r="DX315" s="151"/>
      <c r="DY315" s="151"/>
      <c r="DZ315" s="151"/>
      <c r="EA315" s="151"/>
      <c r="EB315" s="151"/>
      <c r="EC315" s="151"/>
      <c r="ED315" s="151"/>
      <c r="EE315" s="151"/>
      <c r="EF315" s="151"/>
      <c r="EG315" s="151"/>
      <c r="EH315" s="151"/>
      <c r="EI315" s="151"/>
      <c r="EJ315" s="151"/>
      <c r="EK315" s="151"/>
      <c r="EL315" s="151"/>
      <c r="EM315" s="151"/>
      <c r="EN315" s="151"/>
      <c r="EO315" s="151"/>
      <c r="EP315" s="151"/>
      <c r="EQ315" s="151"/>
      <c r="ER315" s="151"/>
      <c r="ES315" s="151"/>
      <c r="ET315" s="151"/>
      <c r="EU315" s="151"/>
      <c r="EV315" s="151"/>
      <c r="EW315" s="151"/>
      <c r="EX315" s="151"/>
      <c r="EY315" s="151"/>
      <c r="EZ315" s="151"/>
      <c r="FA315" s="151"/>
      <c r="FB315" s="151"/>
      <c r="FC315" s="151"/>
      <c r="FD315" s="151"/>
      <c r="FE315" s="151"/>
      <c r="FF315" s="151"/>
      <c r="FG315" s="151"/>
      <c r="FH315" s="151"/>
      <c r="FI315" s="151"/>
      <c r="FJ315" s="151"/>
      <c r="FK315" s="151"/>
      <c r="FL315" s="151"/>
      <c r="FM315" s="151"/>
      <c r="FN315" s="151"/>
      <c r="FO315" s="151"/>
      <c r="FP315" s="151"/>
      <c r="FQ315" s="151"/>
      <c r="FR315" s="151"/>
      <c r="FS315" s="151"/>
      <c r="FT315" s="151"/>
      <c r="FU315" s="151"/>
      <c r="FV315" s="151"/>
      <c r="FW315" s="151"/>
      <c r="FX315" s="151"/>
      <c r="FY315" s="151"/>
      <c r="FZ315" s="151"/>
      <c r="GA315" s="151"/>
      <c r="GB315" s="151"/>
    </row>
    <row r="316" spans="1:184" x14ac:dyDescent="0.2">
      <c r="A316" s="154" t="str">
        <f t="shared" si="5"/>
        <v/>
      </c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1"/>
      <c r="BK316" s="151"/>
      <c r="BL316" s="151"/>
      <c r="BM316" s="151"/>
      <c r="BN316" s="151"/>
      <c r="BO316" s="151"/>
      <c r="BP316" s="151"/>
      <c r="BQ316" s="151"/>
      <c r="BR316" s="151"/>
      <c r="BS316" s="151"/>
      <c r="BT316" s="151"/>
      <c r="BU316" s="151"/>
      <c r="BV316" s="151"/>
      <c r="BW316" s="151"/>
      <c r="BX316" s="151"/>
      <c r="BY316" s="151"/>
      <c r="BZ316" s="151"/>
      <c r="CA316" s="151"/>
      <c r="CB316" s="151"/>
      <c r="CC316" s="151"/>
      <c r="CD316" s="151"/>
      <c r="CE316" s="151"/>
      <c r="CF316" s="151"/>
      <c r="CG316" s="151"/>
      <c r="CH316" s="151"/>
      <c r="CI316" s="151"/>
      <c r="CJ316" s="151"/>
      <c r="CK316" s="151"/>
      <c r="CL316" s="151"/>
      <c r="CM316" s="151"/>
      <c r="CN316" s="151"/>
      <c r="CO316" s="151"/>
      <c r="CP316" s="151"/>
      <c r="CQ316" s="151"/>
      <c r="CR316" s="151"/>
      <c r="CS316" s="151"/>
      <c r="CT316" s="151"/>
      <c r="CU316" s="151"/>
      <c r="CV316" s="151"/>
      <c r="CW316" s="151"/>
      <c r="CX316" s="151"/>
      <c r="CY316" s="151"/>
      <c r="CZ316" s="151"/>
      <c r="DA316" s="151"/>
      <c r="DB316" s="151"/>
      <c r="DC316" s="151"/>
      <c r="DD316" s="151"/>
      <c r="DE316" s="151"/>
      <c r="DF316" s="151"/>
      <c r="DG316" s="151"/>
      <c r="DH316" s="151"/>
      <c r="DI316" s="151"/>
      <c r="DJ316" s="151"/>
      <c r="DK316" s="151"/>
      <c r="DL316" s="151"/>
      <c r="DM316" s="151"/>
      <c r="DN316" s="151"/>
      <c r="DO316" s="151"/>
      <c r="DP316" s="151"/>
      <c r="DQ316" s="151"/>
      <c r="DR316" s="151"/>
      <c r="DS316" s="151"/>
      <c r="DT316" s="151"/>
      <c r="DU316" s="151"/>
      <c r="DV316" s="151"/>
      <c r="DW316" s="151"/>
      <c r="DX316" s="151"/>
      <c r="DY316" s="151"/>
      <c r="DZ316" s="151"/>
      <c r="EA316" s="151"/>
      <c r="EB316" s="151"/>
      <c r="EC316" s="151"/>
      <c r="ED316" s="151"/>
      <c r="EE316" s="151"/>
      <c r="EF316" s="151"/>
      <c r="EG316" s="151"/>
      <c r="EH316" s="151"/>
      <c r="EI316" s="151"/>
      <c r="EJ316" s="151"/>
      <c r="EK316" s="151"/>
      <c r="EL316" s="151"/>
      <c r="EM316" s="151"/>
      <c r="EN316" s="151"/>
      <c r="EO316" s="151"/>
      <c r="EP316" s="151"/>
      <c r="EQ316" s="151"/>
      <c r="ER316" s="151"/>
      <c r="ES316" s="151"/>
      <c r="ET316" s="151"/>
      <c r="EU316" s="151"/>
      <c r="EV316" s="151"/>
      <c r="EW316" s="151"/>
      <c r="EX316" s="151"/>
      <c r="EY316" s="151"/>
      <c r="EZ316" s="151"/>
      <c r="FA316" s="151"/>
      <c r="FB316" s="151"/>
      <c r="FC316" s="151"/>
      <c r="FD316" s="151"/>
      <c r="FE316" s="151"/>
      <c r="FF316" s="151"/>
      <c r="FG316" s="151"/>
      <c r="FH316" s="151"/>
      <c r="FI316" s="151"/>
      <c r="FJ316" s="151"/>
      <c r="FK316" s="151"/>
      <c r="FL316" s="151"/>
      <c r="FM316" s="151"/>
      <c r="FN316" s="151"/>
      <c r="FO316" s="151"/>
      <c r="FP316" s="151"/>
      <c r="FQ316" s="151"/>
      <c r="FR316" s="151"/>
      <c r="FS316" s="151"/>
      <c r="FT316" s="151"/>
      <c r="FU316" s="151"/>
      <c r="FV316" s="151"/>
      <c r="FW316" s="151"/>
      <c r="FX316" s="151"/>
      <c r="FY316" s="151"/>
      <c r="FZ316" s="151"/>
      <c r="GA316" s="151"/>
      <c r="GB316" s="151"/>
    </row>
    <row r="317" spans="1:184" x14ac:dyDescent="0.2">
      <c r="A317" s="154" t="str">
        <f t="shared" si="5"/>
        <v/>
      </c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1"/>
      <c r="BK317" s="151"/>
      <c r="BL317" s="151"/>
      <c r="BM317" s="151"/>
      <c r="BN317" s="151"/>
      <c r="BO317" s="151"/>
      <c r="BP317" s="151"/>
      <c r="BQ317" s="151"/>
      <c r="BR317" s="151"/>
      <c r="BS317" s="151"/>
      <c r="BT317" s="151"/>
      <c r="BU317" s="151"/>
      <c r="BV317" s="151"/>
      <c r="BW317" s="151"/>
      <c r="BX317" s="151"/>
      <c r="BY317" s="151"/>
      <c r="BZ317" s="151"/>
      <c r="CA317" s="151"/>
      <c r="CB317" s="151"/>
      <c r="CC317" s="151"/>
      <c r="CD317" s="151"/>
      <c r="CE317" s="151"/>
      <c r="CF317" s="151"/>
      <c r="CG317" s="151"/>
      <c r="CH317" s="151"/>
      <c r="CI317" s="151"/>
      <c r="CJ317" s="151"/>
      <c r="CK317" s="151"/>
      <c r="CL317" s="151"/>
      <c r="CM317" s="151"/>
      <c r="CN317" s="151"/>
      <c r="CO317" s="151"/>
      <c r="CP317" s="151"/>
      <c r="CQ317" s="151"/>
      <c r="CR317" s="151"/>
      <c r="CS317" s="151"/>
      <c r="CT317" s="151"/>
      <c r="CU317" s="151"/>
      <c r="CV317" s="151"/>
      <c r="CW317" s="151"/>
      <c r="CX317" s="151"/>
      <c r="CY317" s="151"/>
      <c r="CZ317" s="151"/>
      <c r="DA317" s="151"/>
      <c r="DB317" s="151"/>
      <c r="DC317" s="151"/>
      <c r="DD317" s="151"/>
      <c r="DE317" s="151"/>
      <c r="DF317" s="151"/>
      <c r="DG317" s="151"/>
      <c r="DH317" s="151"/>
      <c r="DI317" s="151"/>
      <c r="DJ317" s="151"/>
      <c r="DK317" s="151"/>
      <c r="DL317" s="151"/>
      <c r="DM317" s="151"/>
      <c r="DN317" s="151"/>
      <c r="DO317" s="151"/>
      <c r="DP317" s="151"/>
      <c r="DQ317" s="151"/>
      <c r="DR317" s="151"/>
      <c r="DS317" s="151"/>
      <c r="DT317" s="151"/>
      <c r="DU317" s="151"/>
      <c r="DV317" s="151"/>
      <c r="DW317" s="151"/>
      <c r="DX317" s="151"/>
      <c r="DY317" s="151"/>
      <c r="DZ317" s="151"/>
      <c r="EA317" s="151"/>
      <c r="EB317" s="151"/>
      <c r="EC317" s="151"/>
      <c r="ED317" s="151"/>
      <c r="EE317" s="151"/>
      <c r="EF317" s="151"/>
      <c r="EG317" s="151"/>
      <c r="EH317" s="151"/>
      <c r="EI317" s="151"/>
      <c r="EJ317" s="151"/>
      <c r="EK317" s="151"/>
      <c r="EL317" s="151"/>
      <c r="EM317" s="151"/>
      <c r="EN317" s="151"/>
      <c r="EO317" s="151"/>
      <c r="EP317" s="151"/>
      <c r="EQ317" s="151"/>
      <c r="ER317" s="151"/>
      <c r="ES317" s="151"/>
      <c r="ET317" s="151"/>
      <c r="EU317" s="151"/>
      <c r="EV317" s="151"/>
      <c r="EW317" s="151"/>
      <c r="EX317" s="151"/>
      <c r="EY317" s="151"/>
      <c r="EZ317" s="151"/>
      <c r="FA317" s="151"/>
      <c r="FB317" s="151"/>
      <c r="FC317" s="151"/>
      <c r="FD317" s="151"/>
      <c r="FE317" s="151"/>
      <c r="FF317" s="151"/>
      <c r="FG317" s="151"/>
      <c r="FH317" s="151"/>
      <c r="FI317" s="151"/>
      <c r="FJ317" s="151"/>
      <c r="FK317" s="151"/>
      <c r="FL317" s="151"/>
      <c r="FM317" s="151"/>
      <c r="FN317" s="151"/>
      <c r="FO317" s="151"/>
      <c r="FP317" s="151"/>
      <c r="FQ317" s="151"/>
      <c r="FR317" s="151"/>
      <c r="FS317" s="151"/>
      <c r="FT317" s="151"/>
      <c r="FU317" s="151"/>
      <c r="FV317" s="151"/>
      <c r="FW317" s="151"/>
      <c r="FX317" s="151"/>
      <c r="FY317" s="151"/>
      <c r="FZ317" s="151"/>
      <c r="GA317" s="151"/>
      <c r="GB317" s="151"/>
    </row>
    <row r="318" spans="1:184" x14ac:dyDescent="0.2">
      <c r="A318" s="154" t="str">
        <f t="shared" si="5"/>
        <v/>
      </c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1"/>
      <c r="BK318" s="151"/>
      <c r="BL318" s="151"/>
      <c r="BM318" s="151"/>
      <c r="BN318" s="151"/>
      <c r="BO318" s="151"/>
      <c r="BP318" s="151"/>
      <c r="BQ318" s="151"/>
      <c r="BR318" s="151"/>
      <c r="BS318" s="151"/>
      <c r="BT318" s="151"/>
      <c r="BU318" s="151"/>
      <c r="BV318" s="151"/>
      <c r="BW318" s="151"/>
      <c r="BX318" s="151"/>
      <c r="BY318" s="151"/>
      <c r="BZ318" s="151"/>
      <c r="CA318" s="151"/>
      <c r="CB318" s="151"/>
      <c r="CC318" s="151"/>
      <c r="CD318" s="151"/>
      <c r="CE318" s="151"/>
      <c r="CF318" s="151"/>
      <c r="CG318" s="151"/>
      <c r="CH318" s="151"/>
      <c r="CI318" s="151"/>
      <c r="CJ318" s="151"/>
      <c r="CK318" s="151"/>
      <c r="CL318" s="151"/>
      <c r="CM318" s="151"/>
      <c r="CN318" s="151"/>
      <c r="CO318" s="151"/>
      <c r="CP318" s="151"/>
      <c r="CQ318" s="151"/>
      <c r="CR318" s="151"/>
      <c r="CS318" s="151"/>
      <c r="CT318" s="151"/>
      <c r="CU318" s="151"/>
      <c r="CV318" s="151"/>
      <c r="CW318" s="151"/>
      <c r="CX318" s="151"/>
      <c r="CY318" s="151"/>
      <c r="CZ318" s="151"/>
      <c r="DA318" s="151"/>
      <c r="DB318" s="151"/>
      <c r="DC318" s="151"/>
      <c r="DD318" s="151"/>
      <c r="DE318" s="151"/>
      <c r="DF318" s="151"/>
      <c r="DG318" s="151"/>
      <c r="DH318" s="151"/>
      <c r="DI318" s="151"/>
      <c r="DJ318" s="151"/>
      <c r="DK318" s="151"/>
      <c r="DL318" s="151"/>
      <c r="DM318" s="151"/>
      <c r="DN318" s="151"/>
      <c r="DO318" s="151"/>
      <c r="DP318" s="151"/>
      <c r="DQ318" s="151"/>
      <c r="DR318" s="151"/>
      <c r="DS318" s="151"/>
      <c r="DT318" s="151"/>
      <c r="DU318" s="151"/>
      <c r="DV318" s="151"/>
      <c r="DW318" s="151"/>
      <c r="DX318" s="151"/>
      <c r="DY318" s="151"/>
      <c r="DZ318" s="151"/>
      <c r="EA318" s="151"/>
      <c r="EB318" s="151"/>
      <c r="EC318" s="151"/>
      <c r="ED318" s="151"/>
      <c r="EE318" s="151"/>
      <c r="EF318" s="151"/>
      <c r="EG318" s="151"/>
      <c r="EH318" s="151"/>
      <c r="EI318" s="151"/>
      <c r="EJ318" s="151"/>
      <c r="EK318" s="151"/>
      <c r="EL318" s="151"/>
      <c r="EM318" s="151"/>
      <c r="EN318" s="151"/>
      <c r="EO318" s="151"/>
      <c r="EP318" s="151"/>
      <c r="EQ318" s="151"/>
      <c r="ER318" s="151"/>
      <c r="ES318" s="151"/>
      <c r="ET318" s="151"/>
      <c r="EU318" s="151"/>
      <c r="EV318" s="151"/>
      <c r="EW318" s="151"/>
      <c r="EX318" s="151"/>
      <c r="EY318" s="151"/>
      <c r="EZ318" s="151"/>
      <c r="FA318" s="151"/>
      <c r="FB318" s="151"/>
      <c r="FC318" s="151"/>
      <c r="FD318" s="151"/>
      <c r="FE318" s="151"/>
      <c r="FF318" s="151"/>
      <c r="FG318" s="151"/>
      <c r="FH318" s="151"/>
      <c r="FI318" s="151"/>
      <c r="FJ318" s="151"/>
      <c r="FK318" s="151"/>
      <c r="FL318" s="151"/>
      <c r="FM318" s="151"/>
      <c r="FN318" s="151"/>
      <c r="FO318" s="151"/>
      <c r="FP318" s="151"/>
      <c r="FQ318" s="151"/>
      <c r="FR318" s="151"/>
      <c r="FS318" s="151"/>
      <c r="FT318" s="151"/>
      <c r="FU318" s="151"/>
      <c r="FV318" s="151"/>
      <c r="FW318" s="151"/>
      <c r="FX318" s="151"/>
      <c r="FY318" s="151"/>
      <c r="FZ318" s="151"/>
      <c r="GA318" s="151"/>
      <c r="GB318" s="151"/>
    </row>
    <row r="319" spans="1:184" x14ac:dyDescent="0.2">
      <c r="A319" s="154" t="str">
        <f t="shared" si="5"/>
        <v/>
      </c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  <c r="BG319" s="151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51"/>
      <c r="BW319" s="151"/>
      <c r="BX319" s="151"/>
      <c r="BY319" s="151"/>
      <c r="BZ319" s="151"/>
      <c r="CA319" s="151"/>
      <c r="CB319" s="151"/>
      <c r="CC319" s="151"/>
      <c r="CD319" s="151"/>
      <c r="CE319" s="151"/>
      <c r="CF319" s="151"/>
      <c r="CG319" s="151"/>
      <c r="CH319" s="151"/>
      <c r="CI319" s="151"/>
      <c r="CJ319" s="151"/>
      <c r="CK319" s="151"/>
      <c r="CL319" s="151"/>
      <c r="CM319" s="151"/>
      <c r="CN319" s="151"/>
      <c r="CO319" s="151"/>
      <c r="CP319" s="151"/>
      <c r="CQ319" s="151"/>
      <c r="CR319" s="151"/>
      <c r="CS319" s="151"/>
      <c r="CT319" s="151"/>
      <c r="CU319" s="151"/>
      <c r="CV319" s="151"/>
      <c r="CW319" s="151"/>
      <c r="CX319" s="151"/>
      <c r="CY319" s="151"/>
      <c r="CZ319" s="151"/>
      <c r="DA319" s="151"/>
      <c r="DB319" s="151"/>
      <c r="DC319" s="151"/>
      <c r="DD319" s="151"/>
      <c r="DE319" s="151"/>
      <c r="DF319" s="151"/>
      <c r="DG319" s="151"/>
      <c r="DH319" s="151"/>
      <c r="DI319" s="151"/>
      <c r="DJ319" s="151"/>
      <c r="DK319" s="151"/>
      <c r="DL319" s="151"/>
      <c r="DM319" s="151"/>
      <c r="DN319" s="151"/>
      <c r="DO319" s="151"/>
      <c r="DP319" s="151"/>
      <c r="DQ319" s="151"/>
      <c r="DR319" s="151"/>
      <c r="DS319" s="151"/>
      <c r="DT319" s="151"/>
      <c r="DU319" s="151"/>
      <c r="DV319" s="151"/>
      <c r="DW319" s="151"/>
      <c r="DX319" s="151"/>
      <c r="DY319" s="151"/>
      <c r="DZ319" s="151"/>
      <c r="EA319" s="151"/>
      <c r="EB319" s="151"/>
      <c r="EC319" s="151"/>
      <c r="ED319" s="151"/>
      <c r="EE319" s="151"/>
      <c r="EF319" s="151"/>
      <c r="EG319" s="151"/>
      <c r="EH319" s="151"/>
      <c r="EI319" s="151"/>
      <c r="EJ319" s="151"/>
      <c r="EK319" s="151"/>
      <c r="EL319" s="151"/>
      <c r="EM319" s="151"/>
      <c r="EN319" s="151"/>
      <c r="EO319" s="151"/>
      <c r="EP319" s="151"/>
      <c r="EQ319" s="151"/>
      <c r="ER319" s="151"/>
      <c r="ES319" s="151"/>
      <c r="ET319" s="151"/>
      <c r="EU319" s="151"/>
      <c r="EV319" s="151"/>
      <c r="EW319" s="151"/>
      <c r="EX319" s="151"/>
      <c r="EY319" s="151"/>
      <c r="EZ319" s="151"/>
      <c r="FA319" s="151"/>
      <c r="FB319" s="151"/>
      <c r="FC319" s="151"/>
      <c r="FD319" s="151"/>
      <c r="FE319" s="151"/>
      <c r="FF319" s="151"/>
      <c r="FG319" s="151"/>
      <c r="FH319" s="151"/>
      <c r="FI319" s="151"/>
      <c r="FJ319" s="151"/>
      <c r="FK319" s="151"/>
      <c r="FL319" s="151"/>
      <c r="FM319" s="151"/>
      <c r="FN319" s="151"/>
      <c r="FO319" s="151"/>
      <c r="FP319" s="151"/>
      <c r="FQ319" s="151"/>
      <c r="FR319" s="151"/>
      <c r="FS319" s="151"/>
      <c r="FT319" s="151"/>
      <c r="FU319" s="151"/>
      <c r="FV319" s="151"/>
      <c r="FW319" s="151"/>
      <c r="FX319" s="151"/>
      <c r="FY319" s="151"/>
      <c r="FZ319" s="151"/>
      <c r="GA319" s="151"/>
      <c r="GB319" s="151"/>
    </row>
    <row r="320" spans="1:184" x14ac:dyDescent="0.2">
      <c r="A320" s="154" t="str">
        <f t="shared" si="5"/>
        <v/>
      </c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51"/>
      <c r="BX320" s="151"/>
      <c r="BY320" s="151"/>
      <c r="BZ320" s="151"/>
      <c r="CA320" s="151"/>
      <c r="CB320" s="151"/>
      <c r="CC320" s="151"/>
      <c r="CD320" s="151"/>
      <c r="CE320" s="151"/>
      <c r="CF320" s="151"/>
      <c r="CG320" s="151"/>
      <c r="CH320" s="151"/>
      <c r="CI320" s="151"/>
      <c r="CJ320" s="151"/>
      <c r="CK320" s="151"/>
      <c r="CL320" s="151"/>
      <c r="CM320" s="151"/>
      <c r="CN320" s="151"/>
      <c r="CO320" s="151"/>
      <c r="CP320" s="151"/>
      <c r="CQ320" s="151"/>
      <c r="CR320" s="151"/>
      <c r="CS320" s="151"/>
      <c r="CT320" s="151"/>
      <c r="CU320" s="151"/>
      <c r="CV320" s="151"/>
      <c r="CW320" s="151"/>
      <c r="CX320" s="151"/>
      <c r="CY320" s="151"/>
      <c r="CZ320" s="151"/>
      <c r="DA320" s="151"/>
      <c r="DB320" s="151"/>
      <c r="DC320" s="151"/>
      <c r="DD320" s="151"/>
      <c r="DE320" s="151"/>
      <c r="DF320" s="151"/>
      <c r="DG320" s="151"/>
      <c r="DH320" s="151"/>
      <c r="DI320" s="151"/>
      <c r="DJ320" s="151"/>
      <c r="DK320" s="151"/>
      <c r="DL320" s="151"/>
      <c r="DM320" s="151"/>
      <c r="DN320" s="151"/>
      <c r="DO320" s="151"/>
      <c r="DP320" s="151"/>
      <c r="DQ320" s="151"/>
      <c r="DR320" s="151"/>
      <c r="DS320" s="151"/>
      <c r="DT320" s="151"/>
      <c r="DU320" s="151"/>
      <c r="DV320" s="151"/>
      <c r="DW320" s="151"/>
      <c r="DX320" s="151"/>
      <c r="DY320" s="151"/>
      <c r="DZ320" s="151"/>
      <c r="EA320" s="151"/>
      <c r="EB320" s="151"/>
      <c r="EC320" s="151"/>
      <c r="ED320" s="151"/>
      <c r="EE320" s="151"/>
      <c r="EF320" s="151"/>
      <c r="EG320" s="151"/>
      <c r="EH320" s="151"/>
      <c r="EI320" s="151"/>
      <c r="EJ320" s="151"/>
      <c r="EK320" s="151"/>
      <c r="EL320" s="151"/>
      <c r="EM320" s="151"/>
      <c r="EN320" s="151"/>
      <c r="EO320" s="151"/>
      <c r="EP320" s="151"/>
      <c r="EQ320" s="151"/>
      <c r="ER320" s="151"/>
      <c r="ES320" s="151"/>
      <c r="ET320" s="151"/>
      <c r="EU320" s="151"/>
      <c r="EV320" s="151"/>
      <c r="EW320" s="151"/>
      <c r="EX320" s="151"/>
      <c r="EY320" s="151"/>
      <c r="EZ320" s="151"/>
      <c r="FA320" s="151"/>
      <c r="FB320" s="151"/>
      <c r="FC320" s="151"/>
      <c r="FD320" s="151"/>
      <c r="FE320" s="151"/>
      <c r="FF320" s="151"/>
      <c r="FG320" s="151"/>
      <c r="FH320" s="151"/>
      <c r="FI320" s="151"/>
      <c r="FJ320" s="151"/>
      <c r="FK320" s="151"/>
      <c r="FL320" s="151"/>
      <c r="FM320" s="151"/>
      <c r="FN320" s="151"/>
      <c r="FO320" s="151"/>
      <c r="FP320" s="151"/>
      <c r="FQ320" s="151"/>
      <c r="FR320" s="151"/>
      <c r="FS320" s="151"/>
      <c r="FT320" s="151"/>
      <c r="FU320" s="151"/>
      <c r="FV320" s="151"/>
      <c r="FW320" s="151"/>
      <c r="FX320" s="151"/>
      <c r="FY320" s="151"/>
      <c r="FZ320" s="151"/>
      <c r="GA320" s="151"/>
      <c r="GB320" s="151"/>
    </row>
    <row r="321" spans="1:184" x14ac:dyDescent="0.2">
      <c r="A321" s="154" t="str">
        <f t="shared" si="5"/>
        <v/>
      </c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  <c r="CB321" s="151"/>
      <c r="CC321" s="151"/>
      <c r="CD321" s="151"/>
      <c r="CE321" s="151"/>
      <c r="CF321" s="151"/>
      <c r="CG321" s="151"/>
      <c r="CH321" s="151"/>
      <c r="CI321" s="151"/>
      <c r="CJ321" s="151"/>
      <c r="CK321" s="151"/>
      <c r="CL321" s="151"/>
      <c r="CM321" s="151"/>
      <c r="CN321" s="151"/>
      <c r="CO321" s="151"/>
      <c r="CP321" s="151"/>
      <c r="CQ321" s="151"/>
      <c r="CR321" s="151"/>
      <c r="CS321" s="151"/>
      <c r="CT321" s="151"/>
      <c r="CU321" s="151"/>
      <c r="CV321" s="151"/>
      <c r="CW321" s="151"/>
      <c r="CX321" s="151"/>
      <c r="CY321" s="151"/>
      <c r="CZ321" s="151"/>
      <c r="DA321" s="151"/>
      <c r="DB321" s="151"/>
      <c r="DC321" s="151"/>
      <c r="DD321" s="151"/>
      <c r="DE321" s="151"/>
      <c r="DF321" s="151"/>
      <c r="DG321" s="151"/>
      <c r="DH321" s="151"/>
      <c r="DI321" s="151"/>
      <c r="DJ321" s="151"/>
      <c r="DK321" s="151"/>
      <c r="DL321" s="151"/>
      <c r="DM321" s="151"/>
      <c r="DN321" s="151"/>
      <c r="DO321" s="151"/>
      <c r="DP321" s="151"/>
      <c r="DQ321" s="151"/>
      <c r="DR321" s="151"/>
      <c r="DS321" s="151"/>
      <c r="DT321" s="151"/>
      <c r="DU321" s="151"/>
      <c r="DV321" s="151"/>
      <c r="DW321" s="151"/>
      <c r="DX321" s="151"/>
      <c r="DY321" s="151"/>
      <c r="DZ321" s="151"/>
      <c r="EA321" s="151"/>
      <c r="EB321" s="151"/>
      <c r="EC321" s="151"/>
      <c r="ED321" s="151"/>
      <c r="EE321" s="151"/>
      <c r="EF321" s="151"/>
      <c r="EG321" s="151"/>
      <c r="EH321" s="151"/>
      <c r="EI321" s="151"/>
      <c r="EJ321" s="151"/>
      <c r="EK321" s="151"/>
      <c r="EL321" s="151"/>
      <c r="EM321" s="151"/>
      <c r="EN321" s="151"/>
      <c r="EO321" s="151"/>
      <c r="EP321" s="151"/>
      <c r="EQ321" s="151"/>
      <c r="ER321" s="151"/>
      <c r="ES321" s="151"/>
      <c r="ET321" s="151"/>
      <c r="EU321" s="151"/>
      <c r="EV321" s="151"/>
      <c r="EW321" s="151"/>
      <c r="EX321" s="151"/>
      <c r="EY321" s="151"/>
      <c r="EZ321" s="151"/>
      <c r="FA321" s="151"/>
      <c r="FB321" s="151"/>
      <c r="FC321" s="151"/>
      <c r="FD321" s="151"/>
      <c r="FE321" s="151"/>
      <c r="FF321" s="151"/>
      <c r="FG321" s="151"/>
      <c r="FH321" s="151"/>
      <c r="FI321" s="151"/>
      <c r="FJ321" s="151"/>
      <c r="FK321" s="151"/>
      <c r="FL321" s="151"/>
      <c r="FM321" s="151"/>
      <c r="FN321" s="151"/>
      <c r="FO321" s="151"/>
      <c r="FP321" s="151"/>
      <c r="FQ321" s="151"/>
      <c r="FR321" s="151"/>
      <c r="FS321" s="151"/>
      <c r="FT321" s="151"/>
      <c r="FU321" s="151"/>
      <c r="FV321" s="151"/>
      <c r="FW321" s="151"/>
      <c r="FX321" s="151"/>
      <c r="FY321" s="151"/>
      <c r="FZ321" s="151"/>
      <c r="GA321" s="151"/>
      <c r="GB321" s="151"/>
    </row>
    <row r="322" spans="1:184" x14ac:dyDescent="0.2">
      <c r="A322" s="154" t="str">
        <f t="shared" si="5"/>
        <v/>
      </c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51"/>
      <c r="BX322" s="151"/>
      <c r="BY322" s="151"/>
      <c r="BZ322" s="151"/>
      <c r="CA322" s="151"/>
      <c r="CB322" s="151"/>
      <c r="CC322" s="151"/>
      <c r="CD322" s="151"/>
      <c r="CE322" s="151"/>
      <c r="CF322" s="151"/>
      <c r="CG322" s="151"/>
      <c r="CH322" s="151"/>
      <c r="CI322" s="151"/>
      <c r="CJ322" s="151"/>
      <c r="CK322" s="151"/>
      <c r="CL322" s="151"/>
      <c r="CM322" s="151"/>
      <c r="CN322" s="151"/>
      <c r="CO322" s="151"/>
      <c r="CP322" s="151"/>
      <c r="CQ322" s="151"/>
      <c r="CR322" s="151"/>
      <c r="CS322" s="151"/>
      <c r="CT322" s="151"/>
      <c r="CU322" s="151"/>
      <c r="CV322" s="151"/>
      <c r="CW322" s="151"/>
      <c r="CX322" s="151"/>
      <c r="CY322" s="151"/>
      <c r="CZ322" s="151"/>
      <c r="DA322" s="151"/>
      <c r="DB322" s="151"/>
      <c r="DC322" s="151"/>
      <c r="DD322" s="151"/>
      <c r="DE322" s="151"/>
      <c r="DF322" s="151"/>
      <c r="DG322" s="151"/>
      <c r="DH322" s="151"/>
      <c r="DI322" s="151"/>
      <c r="DJ322" s="151"/>
      <c r="DK322" s="151"/>
      <c r="DL322" s="151"/>
      <c r="DM322" s="151"/>
      <c r="DN322" s="151"/>
      <c r="DO322" s="151"/>
      <c r="DP322" s="151"/>
      <c r="DQ322" s="151"/>
      <c r="DR322" s="151"/>
      <c r="DS322" s="151"/>
      <c r="DT322" s="151"/>
      <c r="DU322" s="151"/>
      <c r="DV322" s="151"/>
      <c r="DW322" s="151"/>
      <c r="DX322" s="151"/>
      <c r="DY322" s="151"/>
      <c r="DZ322" s="151"/>
      <c r="EA322" s="151"/>
      <c r="EB322" s="151"/>
      <c r="EC322" s="151"/>
      <c r="ED322" s="151"/>
      <c r="EE322" s="151"/>
      <c r="EF322" s="151"/>
      <c r="EG322" s="151"/>
      <c r="EH322" s="151"/>
      <c r="EI322" s="151"/>
      <c r="EJ322" s="151"/>
      <c r="EK322" s="151"/>
      <c r="EL322" s="151"/>
      <c r="EM322" s="151"/>
      <c r="EN322" s="151"/>
      <c r="EO322" s="151"/>
      <c r="EP322" s="151"/>
      <c r="EQ322" s="151"/>
      <c r="ER322" s="151"/>
      <c r="ES322" s="151"/>
      <c r="ET322" s="151"/>
      <c r="EU322" s="151"/>
      <c r="EV322" s="151"/>
      <c r="EW322" s="151"/>
      <c r="EX322" s="151"/>
      <c r="EY322" s="151"/>
      <c r="EZ322" s="151"/>
      <c r="FA322" s="151"/>
      <c r="FB322" s="151"/>
      <c r="FC322" s="151"/>
      <c r="FD322" s="151"/>
      <c r="FE322" s="151"/>
      <c r="FF322" s="151"/>
      <c r="FG322" s="151"/>
      <c r="FH322" s="151"/>
      <c r="FI322" s="151"/>
      <c r="FJ322" s="151"/>
      <c r="FK322" s="151"/>
      <c r="FL322" s="151"/>
      <c r="FM322" s="151"/>
      <c r="FN322" s="151"/>
      <c r="FO322" s="151"/>
      <c r="FP322" s="151"/>
      <c r="FQ322" s="151"/>
      <c r="FR322" s="151"/>
      <c r="FS322" s="151"/>
      <c r="FT322" s="151"/>
      <c r="FU322" s="151"/>
      <c r="FV322" s="151"/>
      <c r="FW322" s="151"/>
      <c r="FX322" s="151"/>
      <c r="FY322" s="151"/>
      <c r="FZ322" s="151"/>
      <c r="GA322" s="151"/>
      <c r="GB322" s="151"/>
    </row>
    <row r="323" spans="1:184" x14ac:dyDescent="0.2">
      <c r="A323" s="154" t="str">
        <f t="shared" si="5"/>
        <v/>
      </c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1"/>
      <c r="BK323" s="151"/>
      <c r="BL323" s="151"/>
      <c r="BM323" s="151"/>
      <c r="BN323" s="151"/>
      <c r="BO323" s="151"/>
      <c r="BP323" s="151"/>
      <c r="BQ323" s="151"/>
      <c r="BR323" s="151"/>
      <c r="BS323" s="151"/>
      <c r="BT323" s="151"/>
      <c r="BU323" s="151"/>
      <c r="BV323" s="151"/>
      <c r="BW323" s="151"/>
      <c r="BX323" s="151"/>
      <c r="BY323" s="151"/>
      <c r="BZ323" s="151"/>
      <c r="CA323" s="151"/>
      <c r="CB323" s="151"/>
      <c r="CC323" s="151"/>
      <c r="CD323" s="151"/>
      <c r="CE323" s="151"/>
      <c r="CF323" s="151"/>
      <c r="CG323" s="151"/>
      <c r="CH323" s="151"/>
      <c r="CI323" s="151"/>
      <c r="CJ323" s="151"/>
      <c r="CK323" s="151"/>
      <c r="CL323" s="151"/>
      <c r="CM323" s="151"/>
      <c r="CN323" s="151"/>
      <c r="CO323" s="151"/>
      <c r="CP323" s="151"/>
      <c r="CQ323" s="151"/>
      <c r="CR323" s="151"/>
      <c r="CS323" s="151"/>
      <c r="CT323" s="151"/>
      <c r="CU323" s="151"/>
      <c r="CV323" s="151"/>
      <c r="CW323" s="151"/>
      <c r="CX323" s="151"/>
      <c r="CY323" s="151"/>
      <c r="CZ323" s="151"/>
      <c r="DA323" s="151"/>
      <c r="DB323" s="151"/>
      <c r="DC323" s="151"/>
      <c r="DD323" s="151"/>
      <c r="DE323" s="151"/>
      <c r="DF323" s="151"/>
      <c r="DG323" s="151"/>
      <c r="DH323" s="151"/>
      <c r="DI323" s="151"/>
      <c r="DJ323" s="151"/>
      <c r="DK323" s="151"/>
      <c r="DL323" s="151"/>
      <c r="DM323" s="151"/>
      <c r="DN323" s="151"/>
      <c r="DO323" s="151"/>
      <c r="DP323" s="151"/>
      <c r="DQ323" s="151"/>
      <c r="DR323" s="151"/>
      <c r="DS323" s="151"/>
      <c r="DT323" s="151"/>
      <c r="DU323" s="151"/>
      <c r="DV323" s="151"/>
      <c r="DW323" s="151"/>
      <c r="DX323" s="151"/>
      <c r="DY323" s="151"/>
      <c r="DZ323" s="151"/>
      <c r="EA323" s="151"/>
      <c r="EB323" s="151"/>
      <c r="EC323" s="151"/>
      <c r="ED323" s="151"/>
      <c r="EE323" s="151"/>
      <c r="EF323" s="151"/>
      <c r="EG323" s="151"/>
      <c r="EH323" s="151"/>
      <c r="EI323" s="151"/>
      <c r="EJ323" s="151"/>
      <c r="EK323" s="151"/>
      <c r="EL323" s="151"/>
      <c r="EM323" s="151"/>
      <c r="EN323" s="151"/>
      <c r="EO323" s="151"/>
      <c r="EP323" s="151"/>
      <c r="EQ323" s="151"/>
      <c r="ER323" s="151"/>
      <c r="ES323" s="151"/>
      <c r="ET323" s="151"/>
      <c r="EU323" s="151"/>
      <c r="EV323" s="151"/>
      <c r="EW323" s="151"/>
      <c r="EX323" s="151"/>
      <c r="EY323" s="151"/>
      <c r="EZ323" s="151"/>
      <c r="FA323" s="151"/>
      <c r="FB323" s="151"/>
      <c r="FC323" s="151"/>
      <c r="FD323" s="151"/>
      <c r="FE323" s="151"/>
      <c r="FF323" s="151"/>
      <c r="FG323" s="151"/>
      <c r="FH323" s="151"/>
      <c r="FI323" s="151"/>
      <c r="FJ323" s="151"/>
      <c r="FK323" s="151"/>
      <c r="FL323" s="151"/>
      <c r="FM323" s="151"/>
      <c r="FN323" s="151"/>
      <c r="FO323" s="151"/>
      <c r="FP323" s="151"/>
      <c r="FQ323" s="151"/>
      <c r="FR323" s="151"/>
      <c r="FS323" s="151"/>
      <c r="FT323" s="151"/>
      <c r="FU323" s="151"/>
      <c r="FV323" s="151"/>
      <c r="FW323" s="151"/>
      <c r="FX323" s="151"/>
      <c r="FY323" s="151"/>
      <c r="FZ323" s="151"/>
      <c r="GA323" s="151"/>
      <c r="GB323" s="151"/>
    </row>
    <row r="324" spans="1:184" x14ac:dyDescent="0.2">
      <c r="A324" s="154" t="str">
        <f t="shared" si="5"/>
        <v/>
      </c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  <c r="BG324" s="151"/>
      <c r="BH324" s="151"/>
      <c r="BI324" s="151"/>
      <c r="BJ324" s="151"/>
      <c r="BK324" s="151"/>
      <c r="BL324" s="151"/>
      <c r="BM324" s="151"/>
      <c r="BN324" s="151"/>
      <c r="BO324" s="151"/>
      <c r="BP324" s="151"/>
      <c r="BQ324" s="151"/>
      <c r="BR324" s="151"/>
      <c r="BS324" s="151"/>
      <c r="BT324" s="151"/>
      <c r="BU324" s="151"/>
      <c r="BV324" s="151"/>
      <c r="BW324" s="151"/>
      <c r="BX324" s="151"/>
      <c r="BY324" s="151"/>
      <c r="BZ324" s="151"/>
      <c r="CA324" s="151"/>
      <c r="CB324" s="151"/>
      <c r="CC324" s="151"/>
      <c r="CD324" s="151"/>
      <c r="CE324" s="151"/>
      <c r="CF324" s="151"/>
      <c r="CG324" s="151"/>
      <c r="CH324" s="151"/>
      <c r="CI324" s="151"/>
      <c r="CJ324" s="151"/>
      <c r="CK324" s="151"/>
      <c r="CL324" s="151"/>
      <c r="CM324" s="151"/>
      <c r="CN324" s="151"/>
      <c r="CO324" s="151"/>
      <c r="CP324" s="151"/>
      <c r="CQ324" s="151"/>
      <c r="CR324" s="151"/>
      <c r="CS324" s="151"/>
      <c r="CT324" s="151"/>
      <c r="CU324" s="151"/>
      <c r="CV324" s="151"/>
      <c r="CW324" s="151"/>
      <c r="CX324" s="151"/>
      <c r="CY324" s="151"/>
      <c r="CZ324" s="151"/>
      <c r="DA324" s="151"/>
      <c r="DB324" s="151"/>
      <c r="DC324" s="151"/>
      <c r="DD324" s="151"/>
      <c r="DE324" s="151"/>
      <c r="DF324" s="151"/>
      <c r="DG324" s="151"/>
      <c r="DH324" s="151"/>
      <c r="DI324" s="151"/>
      <c r="DJ324" s="151"/>
      <c r="DK324" s="151"/>
      <c r="DL324" s="151"/>
      <c r="DM324" s="151"/>
      <c r="DN324" s="151"/>
      <c r="DO324" s="151"/>
      <c r="DP324" s="151"/>
      <c r="DQ324" s="151"/>
      <c r="DR324" s="151"/>
      <c r="DS324" s="151"/>
      <c r="DT324" s="151"/>
      <c r="DU324" s="151"/>
      <c r="DV324" s="151"/>
      <c r="DW324" s="151"/>
      <c r="DX324" s="151"/>
      <c r="DY324" s="151"/>
      <c r="DZ324" s="151"/>
      <c r="EA324" s="151"/>
      <c r="EB324" s="151"/>
      <c r="EC324" s="151"/>
      <c r="ED324" s="151"/>
      <c r="EE324" s="151"/>
      <c r="EF324" s="151"/>
      <c r="EG324" s="151"/>
      <c r="EH324" s="151"/>
      <c r="EI324" s="151"/>
      <c r="EJ324" s="151"/>
      <c r="EK324" s="151"/>
      <c r="EL324" s="151"/>
      <c r="EM324" s="151"/>
      <c r="EN324" s="151"/>
      <c r="EO324" s="151"/>
      <c r="EP324" s="151"/>
      <c r="EQ324" s="151"/>
      <c r="ER324" s="151"/>
      <c r="ES324" s="151"/>
      <c r="ET324" s="151"/>
      <c r="EU324" s="151"/>
      <c r="EV324" s="151"/>
      <c r="EW324" s="151"/>
      <c r="EX324" s="151"/>
      <c r="EY324" s="151"/>
      <c r="EZ324" s="151"/>
      <c r="FA324" s="151"/>
      <c r="FB324" s="151"/>
      <c r="FC324" s="151"/>
      <c r="FD324" s="151"/>
      <c r="FE324" s="151"/>
      <c r="FF324" s="151"/>
      <c r="FG324" s="151"/>
      <c r="FH324" s="151"/>
      <c r="FI324" s="151"/>
      <c r="FJ324" s="151"/>
      <c r="FK324" s="151"/>
      <c r="FL324" s="151"/>
      <c r="FM324" s="151"/>
      <c r="FN324" s="151"/>
      <c r="FO324" s="151"/>
      <c r="FP324" s="151"/>
      <c r="FQ324" s="151"/>
      <c r="FR324" s="151"/>
      <c r="FS324" s="151"/>
      <c r="FT324" s="151"/>
      <c r="FU324" s="151"/>
      <c r="FV324" s="151"/>
      <c r="FW324" s="151"/>
      <c r="FX324" s="151"/>
      <c r="FY324" s="151"/>
      <c r="FZ324" s="151"/>
      <c r="GA324" s="151"/>
      <c r="GB324" s="151"/>
    </row>
    <row r="325" spans="1:184" x14ac:dyDescent="0.2">
      <c r="A325" s="154" t="str">
        <f t="shared" si="5"/>
        <v/>
      </c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  <c r="BE325" s="151"/>
      <c r="BF325" s="151"/>
      <c r="BG325" s="151"/>
      <c r="BH325" s="151"/>
      <c r="BI325" s="151"/>
      <c r="BJ325" s="151"/>
      <c r="BK325" s="151"/>
      <c r="BL325" s="151"/>
      <c r="BM325" s="151"/>
      <c r="BN325" s="151"/>
      <c r="BO325" s="151"/>
      <c r="BP325" s="151"/>
      <c r="BQ325" s="151"/>
      <c r="BR325" s="151"/>
      <c r="BS325" s="151"/>
      <c r="BT325" s="151"/>
      <c r="BU325" s="151"/>
      <c r="BV325" s="151"/>
      <c r="BW325" s="151"/>
      <c r="BX325" s="151"/>
      <c r="BY325" s="151"/>
      <c r="BZ325" s="151"/>
      <c r="CA325" s="151"/>
      <c r="CB325" s="151"/>
      <c r="CC325" s="151"/>
      <c r="CD325" s="151"/>
      <c r="CE325" s="151"/>
      <c r="CF325" s="151"/>
      <c r="CG325" s="151"/>
      <c r="CH325" s="151"/>
      <c r="CI325" s="151"/>
      <c r="CJ325" s="151"/>
      <c r="CK325" s="151"/>
      <c r="CL325" s="151"/>
      <c r="CM325" s="151"/>
      <c r="CN325" s="151"/>
      <c r="CO325" s="151"/>
      <c r="CP325" s="151"/>
      <c r="CQ325" s="151"/>
      <c r="CR325" s="151"/>
      <c r="CS325" s="151"/>
      <c r="CT325" s="151"/>
      <c r="CU325" s="151"/>
      <c r="CV325" s="151"/>
      <c r="CW325" s="151"/>
      <c r="CX325" s="151"/>
      <c r="CY325" s="151"/>
      <c r="CZ325" s="151"/>
      <c r="DA325" s="151"/>
      <c r="DB325" s="151"/>
      <c r="DC325" s="151"/>
      <c r="DD325" s="151"/>
      <c r="DE325" s="151"/>
      <c r="DF325" s="151"/>
      <c r="DG325" s="151"/>
      <c r="DH325" s="151"/>
      <c r="DI325" s="151"/>
      <c r="DJ325" s="151"/>
      <c r="DK325" s="151"/>
      <c r="DL325" s="151"/>
      <c r="DM325" s="151"/>
      <c r="DN325" s="151"/>
      <c r="DO325" s="151"/>
      <c r="DP325" s="151"/>
      <c r="DQ325" s="151"/>
      <c r="DR325" s="151"/>
      <c r="DS325" s="151"/>
      <c r="DT325" s="151"/>
      <c r="DU325" s="151"/>
      <c r="DV325" s="151"/>
      <c r="DW325" s="151"/>
      <c r="DX325" s="151"/>
      <c r="DY325" s="151"/>
      <c r="DZ325" s="151"/>
      <c r="EA325" s="151"/>
      <c r="EB325" s="151"/>
      <c r="EC325" s="151"/>
      <c r="ED325" s="151"/>
      <c r="EE325" s="151"/>
      <c r="EF325" s="151"/>
      <c r="EG325" s="151"/>
      <c r="EH325" s="151"/>
      <c r="EI325" s="151"/>
      <c r="EJ325" s="151"/>
      <c r="EK325" s="151"/>
      <c r="EL325" s="151"/>
      <c r="EM325" s="151"/>
      <c r="EN325" s="151"/>
      <c r="EO325" s="151"/>
      <c r="EP325" s="151"/>
      <c r="EQ325" s="151"/>
      <c r="ER325" s="151"/>
      <c r="ES325" s="151"/>
      <c r="ET325" s="151"/>
      <c r="EU325" s="151"/>
      <c r="EV325" s="151"/>
      <c r="EW325" s="151"/>
      <c r="EX325" s="151"/>
      <c r="EY325" s="151"/>
      <c r="EZ325" s="151"/>
      <c r="FA325" s="151"/>
      <c r="FB325" s="151"/>
      <c r="FC325" s="151"/>
      <c r="FD325" s="151"/>
      <c r="FE325" s="151"/>
      <c r="FF325" s="151"/>
      <c r="FG325" s="151"/>
      <c r="FH325" s="151"/>
      <c r="FI325" s="151"/>
      <c r="FJ325" s="151"/>
      <c r="FK325" s="151"/>
      <c r="FL325" s="151"/>
      <c r="FM325" s="151"/>
      <c r="FN325" s="151"/>
      <c r="FO325" s="151"/>
      <c r="FP325" s="151"/>
      <c r="FQ325" s="151"/>
      <c r="FR325" s="151"/>
      <c r="FS325" s="151"/>
      <c r="FT325" s="151"/>
      <c r="FU325" s="151"/>
      <c r="FV325" s="151"/>
      <c r="FW325" s="151"/>
      <c r="FX325" s="151"/>
      <c r="FY325" s="151"/>
      <c r="FZ325" s="151"/>
      <c r="GA325" s="151"/>
      <c r="GB325" s="151"/>
    </row>
    <row r="326" spans="1:184" x14ac:dyDescent="0.2">
      <c r="A326" s="154" t="str">
        <f t="shared" si="5"/>
        <v/>
      </c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  <c r="BE326" s="151"/>
      <c r="BF326" s="151"/>
      <c r="BG326" s="151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51"/>
      <c r="BW326" s="151"/>
      <c r="BX326" s="151"/>
      <c r="BY326" s="151"/>
      <c r="BZ326" s="151"/>
      <c r="CA326" s="151"/>
      <c r="CB326" s="151"/>
      <c r="CC326" s="151"/>
      <c r="CD326" s="151"/>
      <c r="CE326" s="151"/>
      <c r="CF326" s="151"/>
      <c r="CG326" s="151"/>
      <c r="CH326" s="151"/>
      <c r="CI326" s="151"/>
      <c r="CJ326" s="151"/>
      <c r="CK326" s="151"/>
      <c r="CL326" s="151"/>
      <c r="CM326" s="151"/>
      <c r="CN326" s="151"/>
      <c r="CO326" s="151"/>
      <c r="CP326" s="151"/>
      <c r="CQ326" s="151"/>
      <c r="CR326" s="151"/>
      <c r="CS326" s="151"/>
      <c r="CT326" s="151"/>
      <c r="CU326" s="151"/>
      <c r="CV326" s="151"/>
      <c r="CW326" s="151"/>
      <c r="CX326" s="151"/>
      <c r="CY326" s="151"/>
      <c r="CZ326" s="151"/>
      <c r="DA326" s="151"/>
      <c r="DB326" s="151"/>
      <c r="DC326" s="151"/>
      <c r="DD326" s="151"/>
      <c r="DE326" s="151"/>
      <c r="DF326" s="151"/>
      <c r="DG326" s="151"/>
      <c r="DH326" s="151"/>
      <c r="DI326" s="151"/>
      <c r="DJ326" s="151"/>
      <c r="DK326" s="151"/>
      <c r="DL326" s="151"/>
      <c r="DM326" s="151"/>
      <c r="DN326" s="151"/>
      <c r="DO326" s="151"/>
      <c r="DP326" s="151"/>
      <c r="DQ326" s="151"/>
      <c r="DR326" s="151"/>
      <c r="DS326" s="151"/>
      <c r="DT326" s="151"/>
      <c r="DU326" s="151"/>
      <c r="DV326" s="151"/>
      <c r="DW326" s="151"/>
      <c r="DX326" s="151"/>
      <c r="DY326" s="151"/>
      <c r="DZ326" s="151"/>
      <c r="EA326" s="151"/>
      <c r="EB326" s="151"/>
      <c r="EC326" s="151"/>
      <c r="ED326" s="151"/>
      <c r="EE326" s="151"/>
      <c r="EF326" s="151"/>
      <c r="EG326" s="151"/>
      <c r="EH326" s="151"/>
      <c r="EI326" s="151"/>
      <c r="EJ326" s="151"/>
      <c r="EK326" s="151"/>
      <c r="EL326" s="151"/>
      <c r="EM326" s="151"/>
      <c r="EN326" s="151"/>
      <c r="EO326" s="151"/>
      <c r="EP326" s="151"/>
      <c r="EQ326" s="151"/>
      <c r="ER326" s="151"/>
      <c r="ES326" s="151"/>
      <c r="ET326" s="151"/>
      <c r="EU326" s="151"/>
      <c r="EV326" s="151"/>
      <c r="EW326" s="151"/>
      <c r="EX326" s="151"/>
      <c r="EY326" s="151"/>
      <c r="EZ326" s="151"/>
      <c r="FA326" s="151"/>
      <c r="FB326" s="151"/>
      <c r="FC326" s="151"/>
      <c r="FD326" s="151"/>
      <c r="FE326" s="151"/>
      <c r="FF326" s="151"/>
      <c r="FG326" s="151"/>
      <c r="FH326" s="151"/>
      <c r="FI326" s="151"/>
      <c r="FJ326" s="151"/>
      <c r="FK326" s="151"/>
      <c r="FL326" s="151"/>
      <c r="FM326" s="151"/>
      <c r="FN326" s="151"/>
      <c r="FO326" s="151"/>
      <c r="FP326" s="151"/>
      <c r="FQ326" s="151"/>
      <c r="FR326" s="151"/>
      <c r="FS326" s="151"/>
      <c r="FT326" s="151"/>
      <c r="FU326" s="151"/>
      <c r="FV326" s="151"/>
      <c r="FW326" s="151"/>
      <c r="FX326" s="151"/>
      <c r="FY326" s="151"/>
      <c r="FZ326" s="151"/>
      <c r="GA326" s="151"/>
      <c r="GB326" s="151"/>
    </row>
    <row r="327" spans="1:184" x14ac:dyDescent="0.2">
      <c r="A327" s="154" t="str">
        <f t="shared" si="5"/>
        <v/>
      </c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/>
      <c r="BL327" s="151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1"/>
      <c r="BW327" s="151"/>
      <c r="BX327" s="151"/>
      <c r="BY327" s="151"/>
      <c r="BZ327" s="151"/>
      <c r="CA327" s="151"/>
      <c r="CB327" s="151"/>
      <c r="CC327" s="151"/>
      <c r="CD327" s="151"/>
      <c r="CE327" s="151"/>
      <c r="CF327" s="151"/>
      <c r="CG327" s="151"/>
      <c r="CH327" s="151"/>
      <c r="CI327" s="151"/>
      <c r="CJ327" s="151"/>
      <c r="CK327" s="151"/>
      <c r="CL327" s="151"/>
      <c r="CM327" s="151"/>
      <c r="CN327" s="151"/>
      <c r="CO327" s="151"/>
      <c r="CP327" s="151"/>
      <c r="CQ327" s="151"/>
      <c r="CR327" s="151"/>
      <c r="CS327" s="151"/>
      <c r="CT327" s="151"/>
      <c r="CU327" s="151"/>
      <c r="CV327" s="151"/>
      <c r="CW327" s="151"/>
      <c r="CX327" s="151"/>
      <c r="CY327" s="151"/>
      <c r="CZ327" s="151"/>
      <c r="DA327" s="151"/>
      <c r="DB327" s="151"/>
      <c r="DC327" s="151"/>
      <c r="DD327" s="151"/>
      <c r="DE327" s="151"/>
      <c r="DF327" s="151"/>
      <c r="DG327" s="151"/>
      <c r="DH327" s="151"/>
      <c r="DI327" s="151"/>
      <c r="DJ327" s="151"/>
      <c r="DK327" s="151"/>
      <c r="DL327" s="151"/>
      <c r="DM327" s="151"/>
      <c r="DN327" s="151"/>
      <c r="DO327" s="151"/>
      <c r="DP327" s="151"/>
      <c r="DQ327" s="151"/>
      <c r="DR327" s="151"/>
      <c r="DS327" s="151"/>
      <c r="DT327" s="151"/>
      <c r="DU327" s="151"/>
      <c r="DV327" s="151"/>
      <c r="DW327" s="151"/>
      <c r="DX327" s="151"/>
      <c r="DY327" s="151"/>
      <c r="DZ327" s="151"/>
      <c r="EA327" s="151"/>
      <c r="EB327" s="151"/>
      <c r="EC327" s="151"/>
      <c r="ED327" s="151"/>
      <c r="EE327" s="151"/>
      <c r="EF327" s="151"/>
      <c r="EG327" s="151"/>
      <c r="EH327" s="151"/>
      <c r="EI327" s="151"/>
      <c r="EJ327" s="151"/>
      <c r="EK327" s="151"/>
      <c r="EL327" s="151"/>
      <c r="EM327" s="151"/>
      <c r="EN327" s="151"/>
      <c r="EO327" s="151"/>
      <c r="EP327" s="151"/>
      <c r="EQ327" s="151"/>
      <c r="ER327" s="151"/>
      <c r="ES327" s="151"/>
      <c r="ET327" s="151"/>
      <c r="EU327" s="151"/>
      <c r="EV327" s="151"/>
      <c r="EW327" s="151"/>
      <c r="EX327" s="151"/>
      <c r="EY327" s="151"/>
      <c r="EZ327" s="151"/>
      <c r="FA327" s="151"/>
      <c r="FB327" s="151"/>
      <c r="FC327" s="151"/>
      <c r="FD327" s="151"/>
      <c r="FE327" s="151"/>
      <c r="FF327" s="151"/>
      <c r="FG327" s="151"/>
      <c r="FH327" s="151"/>
      <c r="FI327" s="151"/>
      <c r="FJ327" s="151"/>
      <c r="FK327" s="151"/>
      <c r="FL327" s="151"/>
      <c r="FM327" s="151"/>
      <c r="FN327" s="151"/>
      <c r="FO327" s="151"/>
      <c r="FP327" s="151"/>
      <c r="FQ327" s="151"/>
      <c r="FR327" s="151"/>
      <c r="FS327" s="151"/>
      <c r="FT327" s="151"/>
      <c r="FU327" s="151"/>
      <c r="FV327" s="151"/>
      <c r="FW327" s="151"/>
      <c r="FX327" s="151"/>
      <c r="FY327" s="151"/>
      <c r="FZ327" s="151"/>
      <c r="GA327" s="151"/>
      <c r="GB327" s="151"/>
    </row>
    <row r="328" spans="1:184" x14ac:dyDescent="0.2">
      <c r="A328" s="154" t="str">
        <f t="shared" si="5"/>
        <v/>
      </c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  <c r="BE328" s="151"/>
      <c r="BF328" s="151"/>
      <c r="BG328" s="151"/>
      <c r="BH328" s="151"/>
      <c r="BI328" s="151"/>
      <c r="BJ328" s="151"/>
      <c r="BK328" s="151"/>
      <c r="BL328" s="151"/>
      <c r="BM328" s="151"/>
      <c r="BN328" s="151"/>
      <c r="BO328" s="151"/>
      <c r="BP328" s="151"/>
      <c r="BQ328" s="151"/>
      <c r="BR328" s="151"/>
      <c r="BS328" s="151"/>
      <c r="BT328" s="151"/>
      <c r="BU328" s="151"/>
      <c r="BV328" s="151"/>
      <c r="BW328" s="151"/>
      <c r="BX328" s="151"/>
      <c r="BY328" s="151"/>
      <c r="BZ328" s="151"/>
      <c r="CA328" s="151"/>
      <c r="CB328" s="151"/>
      <c r="CC328" s="151"/>
      <c r="CD328" s="151"/>
      <c r="CE328" s="151"/>
      <c r="CF328" s="151"/>
      <c r="CG328" s="151"/>
      <c r="CH328" s="151"/>
      <c r="CI328" s="151"/>
      <c r="CJ328" s="151"/>
      <c r="CK328" s="151"/>
      <c r="CL328" s="151"/>
      <c r="CM328" s="151"/>
      <c r="CN328" s="151"/>
      <c r="CO328" s="151"/>
      <c r="CP328" s="151"/>
      <c r="CQ328" s="151"/>
      <c r="CR328" s="151"/>
      <c r="CS328" s="151"/>
      <c r="CT328" s="151"/>
      <c r="CU328" s="151"/>
      <c r="CV328" s="151"/>
      <c r="CW328" s="151"/>
      <c r="CX328" s="151"/>
      <c r="CY328" s="151"/>
      <c r="CZ328" s="151"/>
      <c r="DA328" s="151"/>
      <c r="DB328" s="151"/>
      <c r="DC328" s="151"/>
      <c r="DD328" s="151"/>
      <c r="DE328" s="151"/>
      <c r="DF328" s="151"/>
      <c r="DG328" s="151"/>
      <c r="DH328" s="151"/>
      <c r="DI328" s="151"/>
      <c r="DJ328" s="151"/>
      <c r="DK328" s="151"/>
      <c r="DL328" s="151"/>
      <c r="DM328" s="151"/>
      <c r="DN328" s="151"/>
      <c r="DO328" s="151"/>
      <c r="DP328" s="151"/>
      <c r="DQ328" s="151"/>
      <c r="DR328" s="151"/>
      <c r="DS328" s="151"/>
      <c r="DT328" s="151"/>
      <c r="DU328" s="151"/>
      <c r="DV328" s="151"/>
      <c r="DW328" s="151"/>
      <c r="DX328" s="151"/>
      <c r="DY328" s="151"/>
      <c r="DZ328" s="151"/>
      <c r="EA328" s="151"/>
      <c r="EB328" s="151"/>
      <c r="EC328" s="151"/>
      <c r="ED328" s="151"/>
      <c r="EE328" s="151"/>
      <c r="EF328" s="151"/>
      <c r="EG328" s="151"/>
      <c r="EH328" s="151"/>
      <c r="EI328" s="151"/>
      <c r="EJ328" s="151"/>
      <c r="EK328" s="151"/>
      <c r="EL328" s="151"/>
      <c r="EM328" s="151"/>
      <c r="EN328" s="151"/>
      <c r="EO328" s="151"/>
      <c r="EP328" s="151"/>
      <c r="EQ328" s="151"/>
      <c r="ER328" s="151"/>
      <c r="ES328" s="151"/>
      <c r="ET328" s="151"/>
      <c r="EU328" s="151"/>
      <c r="EV328" s="151"/>
      <c r="EW328" s="151"/>
      <c r="EX328" s="151"/>
      <c r="EY328" s="151"/>
      <c r="EZ328" s="151"/>
      <c r="FA328" s="151"/>
      <c r="FB328" s="151"/>
      <c r="FC328" s="151"/>
      <c r="FD328" s="151"/>
      <c r="FE328" s="151"/>
      <c r="FF328" s="151"/>
      <c r="FG328" s="151"/>
      <c r="FH328" s="151"/>
      <c r="FI328" s="151"/>
      <c r="FJ328" s="151"/>
      <c r="FK328" s="151"/>
      <c r="FL328" s="151"/>
      <c r="FM328" s="151"/>
      <c r="FN328" s="151"/>
      <c r="FO328" s="151"/>
      <c r="FP328" s="151"/>
      <c r="FQ328" s="151"/>
      <c r="FR328" s="151"/>
      <c r="FS328" s="151"/>
      <c r="FT328" s="151"/>
      <c r="FU328" s="151"/>
      <c r="FV328" s="151"/>
      <c r="FW328" s="151"/>
      <c r="FX328" s="151"/>
      <c r="FY328" s="151"/>
      <c r="FZ328" s="151"/>
      <c r="GA328" s="151"/>
      <c r="GB328" s="151"/>
    </row>
    <row r="329" spans="1:184" x14ac:dyDescent="0.2">
      <c r="A329" s="154" t="str">
        <f t="shared" si="5"/>
        <v/>
      </c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  <c r="BE329" s="151"/>
      <c r="BF329" s="151"/>
      <c r="BG329" s="151"/>
      <c r="BH329" s="151"/>
      <c r="BI329" s="151"/>
      <c r="BJ329" s="151"/>
      <c r="BK329" s="151"/>
      <c r="BL329" s="151"/>
      <c r="BM329" s="151"/>
      <c r="BN329" s="151"/>
      <c r="BO329" s="151"/>
      <c r="BP329" s="151"/>
      <c r="BQ329" s="151"/>
      <c r="BR329" s="151"/>
      <c r="BS329" s="151"/>
      <c r="BT329" s="151"/>
      <c r="BU329" s="151"/>
      <c r="BV329" s="151"/>
      <c r="BW329" s="151"/>
      <c r="BX329" s="151"/>
      <c r="BY329" s="151"/>
      <c r="BZ329" s="151"/>
      <c r="CA329" s="151"/>
      <c r="CB329" s="151"/>
      <c r="CC329" s="151"/>
      <c r="CD329" s="151"/>
      <c r="CE329" s="151"/>
      <c r="CF329" s="151"/>
      <c r="CG329" s="151"/>
      <c r="CH329" s="151"/>
      <c r="CI329" s="151"/>
      <c r="CJ329" s="151"/>
      <c r="CK329" s="151"/>
      <c r="CL329" s="151"/>
      <c r="CM329" s="151"/>
      <c r="CN329" s="151"/>
      <c r="CO329" s="151"/>
      <c r="CP329" s="151"/>
      <c r="CQ329" s="151"/>
      <c r="CR329" s="151"/>
      <c r="CS329" s="151"/>
      <c r="CT329" s="151"/>
      <c r="CU329" s="151"/>
      <c r="CV329" s="151"/>
      <c r="CW329" s="151"/>
      <c r="CX329" s="151"/>
      <c r="CY329" s="151"/>
      <c r="CZ329" s="151"/>
      <c r="DA329" s="151"/>
      <c r="DB329" s="151"/>
      <c r="DC329" s="151"/>
      <c r="DD329" s="151"/>
      <c r="DE329" s="151"/>
      <c r="DF329" s="151"/>
      <c r="DG329" s="151"/>
      <c r="DH329" s="151"/>
      <c r="DI329" s="151"/>
      <c r="DJ329" s="151"/>
      <c r="DK329" s="151"/>
      <c r="DL329" s="151"/>
      <c r="DM329" s="151"/>
      <c r="DN329" s="151"/>
      <c r="DO329" s="151"/>
      <c r="DP329" s="151"/>
      <c r="DQ329" s="151"/>
      <c r="DR329" s="151"/>
      <c r="DS329" s="151"/>
      <c r="DT329" s="151"/>
      <c r="DU329" s="151"/>
      <c r="DV329" s="151"/>
      <c r="DW329" s="151"/>
      <c r="DX329" s="151"/>
      <c r="DY329" s="151"/>
      <c r="DZ329" s="151"/>
      <c r="EA329" s="151"/>
      <c r="EB329" s="151"/>
      <c r="EC329" s="151"/>
      <c r="ED329" s="151"/>
      <c r="EE329" s="151"/>
      <c r="EF329" s="151"/>
      <c r="EG329" s="151"/>
      <c r="EH329" s="151"/>
      <c r="EI329" s="151"/>
      <c r="EJ329" s="151"/>
      <c r="EK329" s="151"/>
      <c r="EL329" s="151"/>
      <c r="EM329" s="151"/>
      <c r="EN329" s="151"/>
      <c r="EO329" s="151"/>
      <c r="EP329" s="151"/>
      <c r="EQ329" s="151"/>
      <c r="ER329" s="151"/>
      <c r="ES329" s="151"/>
      <c r="ET329" s="151"/>
      <c r="EU329" s="151"/>
      <c r="EV329" s="151"/>
      <c r="EW329" s="151"/>
      <c r="EX329" s="151"/>
      <c r="EY329" s="151"/>
      <c r="EZ329" s="151"/>
      <c r="FA329" s="151"/>
      <c r="FB329" s="151"/>
      <c r="FC329" s="151"/>
      <c r="FD329" s="151"/>
      <c r="FE329" s="151"/>
      <c r="FF329" s="151"/>
      <c r="FG329" s="151"/>
      <c r="FH329" s="151"/>
      <c r="FI329" s="151"/>
      <c r="FJ329" s="151"/>
      <c r="FK329" s="151"/>
      <c r="FL329" s="151"/>
      <c r="FM329" s="151"/>
      <c r="FN329" s="151"/>
      <c r="FO329" s="151"/>
      <c r="FP329" s="151"/>
      <c r="FQ329" s="151"/>
      <c r="FR329" s="151"/>
      <c r="FS329" s="151"/>
      <c r="FT329" s="151"/>
      <c r="FU329" s="151"/>
      <c r="FV329" s="151"/>
      <c r="FW329" s="151"/>
      <c r="FX329" s="151"/>
      <c r="FY329" s="151"/>
      <c r="FZ329" s="151"/>
      <c r="GA329" s="151"/>
      <c r="GB329" s="151"/>
    </row>
    <row r="330" spans="1:184" x14ac:dyDescent="0.2">
      <c r="A330" s="154" t="str">
        <f t="shared" si="5"/>
        <v/>
      </c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  <c r="BE330" s="151"/>
      <c r="BF330" s="151"/>
      <c r="BG330" s="151"/>
      <c r="BH330" s="151"/>
      <c r="BI330" s="151"/>
      <c r="BJ330" s="151"/>
      <c r="BK330" s="151"/>
      <c r="BL330" s="151"/>
      <c r="BM330" s="151"/>
      <c r="BN330" s="151"/>
      <c r="BO330" s="151"/>
      <c r="BP330" s="151"/>
      <c r="BQ330" s="151"/>
      <c r="BR330" s="151"/>
      <c r="BS330" s="151"/>
      <c r="BT330" s="151"/>
      <c r="BU330" s="151"/>
      <c r="BV330" s="151"/>
      <c r="BW330" s="151"/>
      <c r="BX330" s="151"/>
      <c r="BY330" s="151"/>
      <c r="BZ330" s="151"/>
      <c r="CA330" s="151"/>
      <c r="CB330" s="151"/>
      <c r="CC330" s="151"/>
      <c r="CD330" s="151"/>
      <c r="CE330" s="151"/>
      <c r="CF330" s="151"/>
      <c r="CG330" s="151"/>
      <c r="CH330" s="151"/>
      <c r="CI330" s="151"/>
      <c r="CJ330" s="151"/>
      <c r="CK330" s="151"/>
      <c r="CL330" s="151"/>
      <c r="CM330" s="151"/>
      <c r="CN330" s="151"/>
      <c r="CO330" s="151"/>
      <c r="CP330" s="151"/>
      <c r="CQ330" s="151"/>
      <c r="CR330" s="151"/>
      <c r="CS330" s="151"/>
      <c r="CT330" s="151"/>
      <c r="CU330" s="151"/>
      <c r="CV330" s="151"/>
      <c r="CW330" s="151"/>
      <c r="CX330" s="151"/>
      <c r="CY330" s="151"/>
      <c r="CZ330" s="151"/>
      <c r="DA330" s="151"/>
      <c r="DB330" s="151"/>
      <c r="DC330" s="151"/>
      <c r="DD330" s="151"/>
      <c r="DE330" s="151"/>
      <c r="DF330" s="151"/>
      <c r="DG330" s="151"/>
      <c r="DH330" s="151"/>
      <c r="DI330" s="151"/>
      <c r="DJ330" s="151"/>
      <c r="DK330" s="151"/>
      <c r="DL330" s="151"/>
      <c r="DM330" s="151"/>
      <c r="DN330" s="151"/>
      <c r="DO330" s="151"/>
      <c r="DP330" s="151"/>
      <c r="DQ330" s="151"/>
      <c r="DR330" s="151"/>
      <c r="DS330" s="151"/>
      <c r="DT330" s="151"/>
      <c r="DU330" s="151"/>
      <c r="DV330" s="151"/>
      <c r="DW330" s="151"/>
      <c r="DX330" s="151"/>
      <c r="DY330" s="151"/>
      <c r="DZ330" s="151"/>
      <c r="EA330" s="151"/>
      <c r="EB330" s="151"/>
      <c r="EC330" s="151"/>
      <c r="ED330" s="151"/>
      <c r="EE330" s="151"/>
      <c r="EF330" s="151"/>
      <c r="EG330" s="151"/>
      <c r="EH330" s="151"/>
      <c r="EI330" s="151"/>
      <c r="EJ330" s="151"/>
      <c r="EK330" s="151"/>
      <c r="EL330" s="151"/>
      <c r="EM330" s="151"/>
      <c r="EN330" s="151"/>
      <c r="EO330" s="151"/>
      <c r="EP330" s="151"/>
      <c r="EQ330" s="151"/>
      <c r="ER330" s="151"/>
      <c r="ES330" s="151"/>
      <c r="ET330" s="151"/>
      <c r="EU330" s="151"/>
      <c r="EV330" s="151"/>
      <c r="EW330" s="151"/>
      <c r="EX330" s="151"/>
      <c r="EY330" s="151"/>
      <c r="EZ330" s="151"/>
      <c r="FA330" s="151"/>
      <c r="FB330" s="151"/>
      <c r="FC330" s="151"/>
      <c r="FD330" s="151"/>
      <c r="FE330" s="151"/>
      <c r="FF330" s="151"/>
      <c r="FG330" s="151"/>
      <c r="FH330" s="151"/>
      <c r="FI330" s="151"/>
      <c r="FJ330" s="151"/>
      <c r="FK330" s="151"/>
      <c r="FL330" s="151"/>
      <c r="FM330" s="151"/>
      <c r="FN330" s="151"/>
      <c r="FO330" s="151"/>
      <c r="FP330" s="151"/>
      <c r="FQ330" s="151"/>
      <c r="FR330" s="151"/>
      <c r="FS330" s="151"/>
      <c r="FT330" s="151"/>
      <c r="FU330" s="151"/>
      <c r="FV330" s="151"/>
      <c r="FW330" s="151"/>
      <c r="FX330" s="151"/>
      <c r="FY330" s="151"/>
      <c r="FZ330" s="151"/>
      <c r="GA330" s="151"/>
      <c r="GB330" s="151"/>
    </row>
    <row r="331" spans="1:184" x14ac:dyDescent="0.2">
      <c r="A331" s="154" t="str">
        <f t="shared" si="5"/>
        <v/>
      </c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  <c r="BE331" s="151"/>
      <c r="BF331" s="151"/>
      <c r="BG331" s="151"/>
      <c r="BH331" s="151"/>
      <c r="BI331" s="151"/>
      <c r="BJ331" s="151"/>
      <c r="BK331" s="151"/>
      <c r="BL331" s="151"/>
      <c r="BM331" s="151"/>
      <c r="BN331" s="151"/>
      <c r="BO331" s="151"/>
      <c r="BP331" s="151"/>
      <c r="BQ331" s="151"/>
      <c r="BR331" s="151"/>
      <c r="BS331" s="151"/>
      <c r="BT331" s="151"/>
      <c r="BU331" s="151"/>
      <c r="BV331" s="151"/>
      <c r="BW331" s="151"/>
      <c r="BX331" s="151"/>
      <c r="BY331" s="151"/>
      <c r="BZ331" s="151"/>
      <c r="CA331" s="151"/>
      <c r="CB331" s="151"/>
      <c r="CC331" s="151"/>
      <c r="CD331" s="151"/>
      <c r="CE331" s="151"/>
      <c r="CF331" s="151"/>
      <c r="CG331" s="151"/>
      <c r="CH331" s="151"/>
      <c r="CI331" s="151"/>
      <c r="CJ331" s="151"/>
      <c r="CK331" s="151"/>
      <c r="CL331" s="151"/>
      <c r="CM331" s="151"/>
      <c r="CN331" s="151"/>
      <c r="CO331" s="151"/>
      <c r="CP331" s="151"/>
      <c r="CQ331" s="151"/>
      <c r="CR331" s="151"/>
      <c r="CS331" s="151"/>
      <c r="CT331" s="151"/>
      <c r="CU331" s="151"/>
      <c r="CV331" s="151"/>
      <c r="CW331" s="151"/>
      <c r="CX331" s="151"/>
      <c r="CY331" s="151"/>
      <c r="CZ331" s="151"/>
      <c r="DA331" s="151"/>
      <c r="DB331" s="151"/>
      <c r="DC331" s="151"/>
      <c r="DD331" s="151"/>
      <c r="DE331" s="151"/>
      <c r="DF331" s="151"/>
      <c r="DG331" s="151"/>
      <c r="DH331" s="151"/>
      <c r="DI331" s="151"/>
      <c r="DJ331" s="151"/>
      <c r="DK331" s="151"/>
      <c r="DL331" s="151"/>
      <c r="DM331" s="151"/>
      <c r="DN331" s="151"/>
      <c r="DO331" s="151"/>
      <c r="DP331" s="151"/>
      <c r="DQ331" s="151"/>
      <c r="DR331" s="151"/>
      <c r="DS331" s="151"/>
      <c r="DT331" s="151"/>
      <c r="DU331" s="151"/>
      <c r="DV331" s="151"/>
      <c r="DW331" s="151"/>
      <c r="DX331" s="151"/>
      <c r="DY331" s="151"/>
      <c r="DZ331" s="151"/>
      <c r="EA331" s="151"/>
      <c r="EB331" s="151"/>
      <c r="EC331" s="151"/>
      <c r="ED331" s="151"/>
      <c r="EE331" s="151"/>
      <c r="EF331" s="151"/>
      <c r="EG331" s="151"/>
      <c r="EH331" s="151"/>
      <c r="EI331" s="151"/>
      <c r="EJ331" s="151"/>
      <c r="EK331" s="151"/>
      <c r="EL331" s="151"/>
      <c r="EM331" s="151"/>
      <c r="EN331" s="151"/>
      <c r="EO331" s="151"/>
      <c r="EP331" s="151"/>
      <c r="EQ331" s="151"/>
      <c r="ER331" s="151"/>
      <c r="ES331" s="151"/>
      <c r="ET331" s="151"/>
      <c r="EU331" s="151"/>
      <c r="EV331" s="151"/>
      <c r="EW331" s="151"/>
      <c r="EX331" s="151"/>
      <c r="EY331" s="151"/>
      <c r="EZ331" s="151"/>
      <c r="FA331" s="151"/>
      <c r="FB331" s="151"/>
      <c r="FC331" s="151"/>
      <c r="FD331" s="151"/>
      <c r="FE331" s="151"/>
      <c r="FF331" s="151"/>
      <c r="FG331" s="151"/>
      <c r="FH331" s="151"/>
      <c r="FI331" s="151"/>
      <c r="FJ331" s="151"/>
      <c r="FK331" s="151"/>
      <c r="FL331" s="151"/>
      <c r="FM331" s="151"/>
      <c r="FN331" s="151"/>
      <c r="FO331" s="151"/>
      <c r="FP331" s="151"/>
      <c r="FQ331" s="151"/>
      <c r="FR331" s="151"/>
      <c r="FS331" s="151"/>
      <c r="FT331" s="151"/>
      <c r="FU331" s="151"/>
      <c r="FV331" s="151"/>
      <c r="FW331" s="151"/>
      <c r="FX331" s="151"/>
      <c r="FY331" s="151"/>
      <c r="FZ331" s="151"/>
      <c r="GA331" s="151"/>
      <c r="GB331" s="151"/>
    </row>
    <row r="332" spans="1:184" x14ac:dyDescent="0.2">
      <c r="A332" s="154" t="str">
        <f t="shared" si="5"/>
        <v/>
      </c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  <c r="BE332" s="151"/>
      <c r="BF332" s="151"/>
      <c r="BG332" s="151"/>
      <c r="BH332" s="151"/>
      <c r="BI332" s="151"/>
      <c r="BJ332" s="151"/>
      <c r="BK332" s="151"/>
      <c r="BL332" s="151"/>
      <c r="BM332" s="151"/>
      <c r="BN332" s="151"/>
      <c r="BO332" s="151"/>
      <c r="BP332" s="151"/>
      <c r="BQ332" s="151"/>
      <c r="BR332" s="151"/>
      <c r="BS332" s="151"/>
      <c r="BT332" s="151"/>
      <c r="BU332" s="151"/>
      <c r="BV332" s="151"/>
      <c r="BW332" s="151"/>
      <c r="BX332" s="151"/>
      <c r="BY332" s="151"/>
      <c r="BZ332" s="151"/>
      <c r="CA332" s="151"/>
      <c r="CB332" s="151"/>
      <c r="CC332" s="151"/>
      <c r="CD332" s="151"/>
      <c r="CE332" s="151"/>
      <c r="CF332" s="151"/>
      <c r="CG332" s="151"/>
      <c r="CH332" s="151"/>
      <c r="CI332" s="151"/>
      <c r="CJ332" s="151"/>
      <c r="CK332" s="151"/>
      <c r="CL332" s="151"/>
      <c r="CM332" s="151"/>
      <c r="CN332" s="151"/>
      <c r="CO332" s="151"/>
      <c r="CP332" s="151"/>
      <c r="CQ332" s="151"/>
      <c r="CR332" s="151"/>
      <c r="CS332" s="151"/>
      <c r="CT332" s="151"/>
      <c r="CU332" s="151"/>
      <c r="CV332" s="151"/>
      <c r="CW332" s="151"/>
      <c r="CX332" s="151"/>
      <c r="CY332" s="151"/>
      <c r="CZ332" s="151"/>
      <c r="DA332" s="151"/>
      <c r="DB332" s="151"/>
      <c r="DC332" s="151"/>
      <c r="DD332" s="151"/>
      <c r="DE332" s="151"/>
      <c r="DF332" s="151"/>
      <c r="DG332" s="151"/>
      <c r="DH332" s="151"/>
      <c r="DI332" s="151"/>
      <c r="DJ332" s="151"/>
      <c r="DK332" s="151"/>
      <c r="DL332" s="151"/>
      <c r="DM332" s="151"/>
      <c r="DN332" s="151"/>
      <c r="DO332" s="151"/>
      <c r="DP332" s="151"/>
      <c r="DQ332" s="151"/>
      <c r="DR332" s="151"/>
      <c r="DS332" s="151"/>
      <c r="DT332" s="151"/>
      <c r="DU332" s="151"/>
      <c r="DV332" s="151"/>
      <c r="DW332" s="151"/>
      <c r="DX332" s="151"/>
      <c r="DY332" s="151"/>
      <c r="DZ332" s="151"/>
      <c r="EA332" s="151"/>
      <c r="EB332" s="151"/>
      <c r="EC332" s="151"/>
      <c r="ED332" s="151"/>
      <c r="EE332" s="151"/>
      <c r="EF332" s="151"/>
      <c r="EG332" s="151"/>
      <c r="EH332" s="151"/>
      <c r="EI332" s="151"/>
      <c r="EJ332" s="151"/>
      <c r="EK332" s="151"/>
      <c r="EL332" s="151"/>
      <c r="EM332" s="151"/>
      <c r="EN332" s="151"/>
      <c r="EO332" s="151"/>
      <c r="EP332" s="151"/>
      <c r="EQ332" s="151"/>
      <c r="ER332" s="151"/>
      <c r="ES332" s="151"/>
      <c r="ET332" s="151"/>
      <c r="EU332" s="151"/>
      <c r="EV332" s="151"/>
      <c r="EW332" s="151"/>
      <c r="EX332" s="151"/>
      <c r="EY332" s="151"/>
      <c r="EZ332" s="151"/>
      <c r="FA332" s="151"/>
      <c r="FB332" s="151"/>
      <c r="FC332" s="151"/>
      <c r="FD332" s="151"/>
      <c r="FE332" s="151"/>
      <c r="FF332" s="151"/>
      <c r="FG332" s="151"/>
      <c r="FH332" s="151"/>
      <c r="FI332" s="151"/>
      <c r="FJ332" s="151"/>
      <c r="FK332" s="151"/>
      <c r="FL332" s="151"/>
      <c r="FM332" s="151"/>
      <c r="FN332" s="151"/>
      <c r="FO332" s="151"/>
      <c r="FP332" s="151"/>
      <c r="FQ332" s="151"/>
      <c r="FR332" s="151"/>
      <c r="FS332" s="151"/>
      <c r="FT332" s="151"/>
      <c r="FU332" s="151"/>
      <c r="FV332" s="151"/>
      <c r="FW332" s="151"/>
      <c r="FX332" s="151"/>
      <c r="FY332" s="151"/>
      <c r="FZ332" s="151"/>
      <c r="GA332" s="151"/>
      <c r="GB332" s="151"/>
    </row>
    <row r="333" spans="1:184" x14ac:dyDescent="0.2">
      <c r="A333" s="154" t="str">
        <f t="shared" si="5"/>
        <v/>
      </c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  <c r="BE333" s="151"/>
      <c r="BF333" s="151"/>
      <c r="BG333" s="151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1"/>
      <c r="BW333" s="151"/>
      <c r="BX333" s="151"/>
      <c r="BY333" s="151"/>
      <c r="BZ333" s="151"/>
      <c r="CA333" s="151"/>
      <c r="CB333" s="151"/>
      <c r="CC333" s="151"/>
      <c r="CD333" s="151"/>
      <c r="CE333" s="151"/>
      <c r="CF333" s="151"/>
      <c r="CG333" s="151"/>
      <c r="CH333" s="151"/>
      <c r="CI333" s="151"/>
      <c r="CJ333" s="151"/>
      <c r="CK333" s="151"/>
      <c r="CL333" s="151"/>
      <c r="CM333" s="151"/>
      <c r="CN333" s="151"/>
      <c r="CO333" s="151"/>
      <c r="CP333" s="151"/>
      <c r="CQ333" s="151"/>
      <c r="CR333" s="151"/>
      <c r="CS333" s="151"/>
      <c r="CT333" s="151"/>
      <c r="CU333" s="151"/>
      <c r="CV333" s="151"/>
      <c r="CW333" s="151"/>
      <c r="CX333" s="151"/>
      <c r="CY333" s="151"/>
      <c r="CZ333" s="151"/>
      <c r="DA333" s="151"/>
      <c r="DB333" s="151"/>
      <c r="DC333" s="151"/>
      <c r="DD333" s="151"/>
      <c r="DE333" s="151"/>
      <c r="DF333" s="151"/>
      <c r="DG333" s="151"/>
      <c r="DH333" s="151"/>
      <c r="DI333" s="151"/>
      <c r="DJ333" s="151"/>
      <c r="DK333" s="151"/>
      <c r="DL333" s="151"/>
      <c r="DM333" s="151"/>
      <c r="DN333" s="151"/>
      <c r="DO333" s="151"/>
      <c r="DP333" s="151"/>
      <c r="DQ333" s="151"/>
      <c r="DR333" s="151"/>
      <c r="DS333" s="151"/>
      <c r="DT333" s="151"/>
      <c r="DU333" s="151"/>
      <c r="DV333" s="151"/>
      <c r="DW333" s="151"/>
      <c r="DX333" s="151"/>
      <c r="DY333" s="151"/>
      <c r="DZ333" s="151"/>
      <c r="EA333" s="151"/>
      <c r="EB333" s="151"/>
      <c r="EC333" s="151"/>
      <c r="ED333" s="151"/>
      <c r="EE333" s="151"/>
      <c r="EF333" s="151"/>
      <c r="EG333" s="151"/>
      <c r="EH333" s="151"/>
      <c r="EI333" s="151"/>
      <c r="EJ333" s="151"/>
      <c r="EK333" s="151"/>
      <c r="EL333" s="151"/>
      <c r="EM333" s="151"/>
      <c r="EN333" s="151"/>
      <c r="EO333" s="151"/>
      <c r="EP333" s="151"/>
      <c r="EQ333" s="151"/>
      <c r="ER333" s="151"/>
      <c r="ES333" s="151"/>
      <c r="ET333" s="151"/>
      <c r="EU333" s="151"/>
      <c r="EV333" s="151"/>
      <c r="EW333" s="151"/>
      <c r="EX333" s="151"/>
      <c r="EY333" s="151"/>
      <c r="EZ333" s="151"/>
      <c r="FA333" s="151"/>
      <c r="FB333" s="151"/>
      <c r="FC333" s="151"/>
      <c r="FD333" s="151"/>
      <c r="FE333" s="151"/>
      <c r="FF333" s="151"/>
      <c r="FG333" s="151"/>
      <c r="FH333" s="151"/>
      <c r="FI333" s="151"/>
      <c r="FJ333" s="151"/>
      <c r="FK333" s="151"/>
      <c r="FL333" s="151"/>
      <c r="FM333" s="151"/>
      <c r="FN333" s="151"/>
      <c r="FO333" s="151"/>
      <c r="FP333" s="151"/>
      <c r="FQ333" s="151"/>
      <c r="FR333" s="151"/>
      <c r="FS333" s="151"/>
      <c r="FT333" s="151"/>
      <c r="FU333" s="151"/>
      <c r="FV333" s="151"/>
      <c r="FW333" s="151"/>
      <c r="FX333" s="151"/>
      <c r="FY333" s="151"/>
      <c r="FZ333" s="151"/>
      <c r="GA333" s="151"/>
      <c r="GB333" s="151"/>
    </row>
    <row r="334" spans="1:184" x14ac:dyDescent="0.2">
      <c r="A334" s="154" t="str">
        <f t="shared" si="5"/>
        <v/>
      </c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  <c r="BI334" s="151"/>
      <c r="BJ334" s="151"/>
      <c r="BK334" s="151"/>
      <c r="BL334" s="151"/>
      <c r="BM334" s="151"/>
      <c r="BN334" s="151"/>
      <c r="BO334" s="151"/>
      <c r="BP334" s="151"/>
      <c r="BQ334" s="151"/>
      <c r="BR334" s="151"/>
      <c r="BS334" s="151"/>
      <c r="BT334" s="151"/>
      <c r="BU334" s="151"/>
      <c r="BV334" s="151"/>
      <c r="BW334" s="151"/>
      <c r="BX334" s="151"/>
      <c r="BY334" s="151"/>
      <c r="BZ334" s="151"/>
      <c r="CA334" s="151"/>
      <c r="CB334" s="151"/>
      <c r="CC334" s="151"/>
      <c r="CD334" s="151"/>
      <c r="CE334" s="151"/>
      <c r="CF334" s="151"/>
      <c r="CG334" s="151"/>
      <c r="CH334" s="151"/>
      <c r="CI334" s="151"/>
      <c r="CJ334" s="151"/>
      <c r="CK334" s="151"/>
      <c r="CL334" s="151"/>
      <c r="CM334" s="151"/>
      <c r="CN334" s="151"/>
      <c r="CO334" s="151"/>
      <c r="CP334" s="151"/>
      <c r="CQ334" s="151"/>
      <c r="CR334" s="151"/>
      <c r="CS334" s="151"/>
      <c r="CT334" s="151"/>
      <c r="CU334" s="151"/>
      <c r="CV334" s="151"/>
      <c r="CW334" s="151"/>
      <c r="CX334" s="151"/>
      <c r="CY334" s="151"/>
      <c r="CZ334" s="151"/>
      <c r="DA334" s="151"/>
      <c r="DB334" s="151"/>
      <c r="DC334" s="151"/>
      <c r="DD334" s="151"/>
      <c r="DE334" s="151"/>
      <c r="DF334" s="151"/>
      <c r="DG334" s="151"/>
      <c r="DH334" s="151"/>
      <c r="DI334" s="151"/>
      <c r="DJ334" s="151"/>
      <c r="DK334" s="151"/>
      <c r="DL334" s="151"/>
      <c r="DM334" s="151"/>
      <c r="DN334" s="151"/>
      <c r="DO334" s="151"/>
      <c r="DP334" s="151"/>
      <c r="DQ334" s="151"/>
      <c r="DR334" s="151"/>
      <c r="DS334" s="151"/>
      <c r="DT334" s="151"/>
      <c r="DU334" s="151"/>
      <c r="DV334" s="151"/>
      <c r="DW334" s="151"/>
      <c r="DX334" s="151"/>
      <c r="DY334" s="151"/>
      <c r="DZ334" s="151"/>
      <c r="EA334" s="151"/>
      <c r="EB334" s="151"/>
      <c r="EC334" s="151"/>
      <c r="ED334" s="151"/>
      <c r="EE334" s="151"/>
      <c r="EF334" s="151"/>
      <c r="EG334" s="151"/>
      <c r="EH334" s="151"/>
      <c r="EI334" s="151"/>
      <c r="EJ334" s="151"/>
      <c r="EK334" s="151"/>
      <c r="EL334" s="151"/>
      <c r="EM334" s="151"/>
      <c r="EN334" s="151"/>
      <c r="EO334" s="151"/>
      <c r="EP334" s="151"/>
      <c r="EQ334" s="151"/>
      <c r="ER334" s="151"/>
      <c r="ES334" s="151"/>
      <c r="ET334" s="151"/>
      <c r="EU334" s="151"/>
      <c r="EV334" s="151"/>
      <c r="EW334" s="151"/>
      <c r="EX334" s="151"/>
      <c r="EY334" s="151"/>
      <c r="EZ334" s="151"/>
      <c r="FA334" s="151"/>
      <c r="FB334" s="151"/>
      <c r="FC334" s="151"/>
      <c r="FD334" s="151"/>
      <c r="FE334" s="151"/>
      <c r="FF334" s="151"/>
      <c r="FG334" s="151"/>
      <c r="FH334" s="151"/>
      <c r="FI334" s="151"/>
      <c r="FJ334" s="151"/>
      <c r="FK334" s="151"/>
      <c r="FL334" s="151"/>
      <c r="FM334" s="151"/>
      <c r="FN334" s="151"/>
      <c r="FO334" s="151"/>
      <c r="FP334" s="151"/>
      <c r="FQ334" s="151"/>
      <c r="FR334" s="151"/>
      <c r="FS334" s="151"/>
      <c r="FT334" s="151"/>
      <c r="FU334" s="151"/>
      <c r="FV334" s="151"/>
      <c r="FW334" s="151"/>
      <c r="FX334" s="151"/>
      <c r="FY334" s="151"/>
      <c r="FZ334" s="151"/>
      <c r="GA334" s="151"/>
      <c r="GB334" s="151"/>
    </row>
    <row r="335" spans="1:184" x14ac:dyDescent="0.2">
      <c r="A335" s="154" t="str">
        <f t="shared" ref="A335:A398" si="6">IFERROR(LEFT(B335,4),"")</f>
        <v/>
      </c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/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1"/>
      <c r="BW335" s="151"/>
      <c r="BX335" s="151"/>
      <c r="BY335" s="151"/>
      <c r="BZ335" s="151"/>
      <c r="CA335" s="151"/>
      <c r="CB335" s="151"/>
      <c r="CC335" s="151"/>
      <c r="CD335" s="151"/>
      <c r="CE335" s="151"/>
      <c r="CF335" s="151"/>
      <c r="CG335" s="151"/>
      <c r="CH335" s="151"/>
      <c r="CI335" s="151"/>
      <c r="CJ335" s="151"/>
      <c r="CK335" s="151"/>
      <c r="CL335" s="151"/>
      <c r="CM335" s="151"/>
      <c r="CN335" s="151"/>
      <c r="CO335" s="151"/>
      <c r="CP335" s="151"/>
      <c r="CQ335" s="151"/>
      <c r="CR335" s="151"/>
      <c r="CS335" s="151"/>
      <c r="CT335" s="151"/>
      <c r="CU335" s="151"/>
      <c r="CV335" s="151"/>
      <c r="CW335" s="151"/>
      <c r="CX335" s="151"/>
      <c r="CY335" s="151"/>
      <c r="CZ335" s="151"/>
      <c r="DA335" s="151"/>
      <c r="DB335" s="151"/>
      <c r="DC335" s="151"/>
      <c r="DD335" s="151"/>
      <c r="DE335" s="151"/>
      <c r="DF335" s="151"/>
      <c r="DG335" s="151"/>
      <c r="DH335" s="151"/>
      <c r="DI335" s="151"/>
      <c r="DJ335" s="151"/>
      <c r="DK335" s="151"/>
      <c r="DL335" s="151"/>
      <c r="DM335" s="151"/>
      <c r="DN335" s="151"/>
      <c r="DO335" s="151"/>
      <c r="DP335" s="151"/>
      <c r="DQ335" s="151"/>
      <c r="DR335" s="151"/>
      <c r="DS335" s="151"/>
      <c r="DT335" s="151"/>
      <c r="DU335" s="151"/>
      <c r="DV335" s="151"/>
      <c r="DW335" s="151"/>
      <c r="DX335" s="151"/>
      <c r="DY335" s="151"/>
      <c r="DZ335" s="151"/>
      <c r="EA335" s="151"/>
      <c r="EB335" s="151"/>
      <c r="EC335" s="151"/>
      <c r="ED335" s="151"/>
      <c r="EE335" s="151"/>
      <c r="EF335" s="151"/>
      <c r="EG335" s="151"/>
      <c r="EH335" s="151"/>
      <c r="EI335" s="151"/>
      <c r="EJ335" s="151"/>
      <c r="EK335" s="151"/>
      <c r="EL335" s="151"/>
      <c r="EM335" s="151"/>
      <c r="EN335" s="151"/>
      <c r="EO335" s="151"/>
      <c r="EP335" s="151"/>
      <c r="EQ335" s="151"/>
      <c r="ER335" s="151"/>
      <c r="ES335" s="151"/>
      <c r="ET335" s="151"/>
      <c r="EU335" s="151"/>
      <c r="EV335" s="151"/>
      <c r="EW335" s="151"/>
      <c r="EX335" s="151"/>
      <c r="EY335" s="151"/>
      <c r="EZ335" s="151"/>
      <c r="FA335" s="151"/>
      <c r="FB335" s="151"/>
      <c r="FC335" s="151"/>
      <c r="FD335" s="151"/>
      <c r="FE335" s="151"/>
      <c r="FF335" s="151"/>
      <c r="FG335" s="151"/>
      <c r="FH335" s="151"/>
      <c r="FI335" s="151"/>
      <c r="FJ335" s="151"/>
      <c r="FK335" s="151"/>
      <c r="FL335" s="151"/>
      <c r="FM335" s="151"/>
      <c r="FN335" s="151"/>
      <c r="FO335" s="151"/>
      <c r="FP335" s="151"/>
      <c r="FQ335" s="151"/>
      <c r="FR335" s="151"/>
      <c r="FS335" s="151"/>
      <c r="FT335" s="151"/>
      <c r="FU335" s="151"/>
      <c r="FV335" s="151"/>
      <c r="FW335" s="151"/>
      <c r="FX335" s="151"/>
      <c r="FY335" s="151"/>
      <c r="FZ335" s="151"/>
      <c r="GA335" s="151"/>
      <c r="GB335" s="151"/>
    </row>
    <row r="336" spans="1:184" x14ac:dyDescent="0.2">
      <c r="A336" s="154" t="str">
        <f t="shared" si="6"/>
        <v/>
      </c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/>
      <c r="BJ336" s="151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1"/>
      <c r="BW336" s="151"/>
      <c r="BX336" s="151"/>
      <c r="BY336" s="151"/>
      <c r="BZ336" s="151"/>
      <c r="CA336" s="151"/>
      <c r="CB336" s="151"/>
      <c r="CC336" s="151"/>
      <c r="CD336" s="151"/>
      <c r="CE336" s="151"/>
      <c r="CF336" s="151"/>
      <c r="CG336" s="151"/>
      <c r="CH336" s="151"/>
      <c r="CI336" s="151"/>
      <c r="CJ336" s="151"/>
      <c r="CK336" s="151"/>
      <c r="CL336" s="151"/>
      <c r="CM336" s="151"/>
      <c r="CN336" s="151"/>
      <c r="CO336" s="151"/>
      <c r="CP336" s="151"/>
      <c r="CQ336" s="151"/>
      <c r="CR336" s="151"/>
      <c r="CS336" s="151"/>
      <c r="CT336" s="151"/>
      <c r="CU336" s="151"/>
      <c r="CV336" s="151"/>
      <c r="CW336" s="151"/>
      <c r="CX336" s="151"/>
      <c r="CY336" s="151"/>
      <c r="CZ336" s="151"/>
      <c r="DA336" s="151"/>
      <c r="DB336" s="151"/>
      <c r="DC336" s="151"/>
      <c r="DD336" s="151"/>
      <c r="DE336" s="151"/>
      <c r="DF336" s="151"/>
      <c r="DG336" s="151"/>
      <c r="DH336" s="151"/>
      <c r="DI336" s="151"/>
      <c r="DJ336" s="151"/>
      <c r="DK336" s="151"/>
      <c r="DL336" s="151"/>
      <c r="DM336" s="151"/>
      <c r="DN336" s="151"/>
      <c r="DO336" s="151"/>
      <c r="DP336" s="151"/>
      <c r="DQ336" s="151"/>
      <c r="DR336" s="151"/>
      <c r="DS336" s="151"/>
      <c r="DT336" s="151"/>
      <c r="DU336" s="151"/>
      <c r="DV336" s="151"/>
      <c r="DW336" s="151"/>
      <c r="DX336" s="151"/>
      <c r="DY336" s="151"/>
      <c r="DZ336" s="151"/>
      <c r="EA336" s="151"/>
      <c r="EB336" s="151"/>
      <c r="EC336" s="151"/>
      <c r="ED336" s="151"/>
      <c r="EE336" s="151"/>
      <c r="EF336" s="151"/>
      <c r="EG336" s="151"/>
      <c r="EH336" s="151"/>
      <c r="EI336" s="151"/>
      <c r="EJ336" s="151"/>
      <c r="EK336" s="151"/>
      <c r="EL336" s="151"/>
      <c r="EM336" s="151"/>
      <c r="EN336" s="151"/>
      <c r="EO336" s="151"/>
      <c r="EP336" s="151"/>
      <c r="EQ336" s="151"/>
      <c r="ER336" s="151"/>
      <c r="ES336" s="151"/>
      <c r="ET336" s="151"/>
      <c r="EU336" s="151"/>
      <c r="EV336" s="151"/>
      <c r="EW336" s="151"/>
      <c r="EX336" s="151"/>
      <c r="EY336" s="151"/>
      <c r="EZ336" s="151"/>
      <c r="FA336" s="151"/>
      <c r="FB336" s="151"/>
      <c r="FC336" s="151"/>
      <c r="FD336" s="151"/>
      <c r="FE336" s="151"/>
      <c r="FF336" s="151"/>
      <c r="FG336" s="151"/>
      <c r="FH336" s="151"/>
      <c r="FI336" s="151"/>
      <c r="FJ336" s="151"/>
      <c r="FK336" s="151"/>
      <c r="FL336" s="151"/>
      <c r="FM336" s="151"/>
      <c r="FN336" s="151"/>
      <c r="FO336" s="151"/>
      <c r="FP336" s="151"/>
      <c r="FQ336" s="151"/>
      <c r="FR336" s="151"/>
      <c r="FS336" s="151"/>
      <c r="FT336" s="151"/>
      <c r="FU336" s="151"/>
      <c r="FV336" s="151"/>
      <c r="FW336" s="151"/>
      <c r="FX336" s="151"/>
      <c r="FY336" s="151"/>
      <c r="FZ336" s="151"/>
      <c r="GA336" s="151"/>
      <c r="GB336" s="151"/>
    </row>
    <row r="337" spans="1:184" x14ac:dyDescent="0.2">
      <c r="A337" s="154" t="str">
        <f t="shared" si="6"/>
        <v/>
      </c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  <c r="BE337" s="151"/>
      <c r="BF337" s="151"/>
      <c r="BG337" s="151"/>
      <c r="BH337" s="151"/>
      <c r="BI337" s="151"/>
      <c r="BJ337" s="151"/>
      <c r="BK337" s="151"/>
      <c r="BL337" s="151"/>
      <c r="BM337" s="151"/>
      <c r="BN337" s="151"/>
      <c r="BO337" s="151"/>
      <c r="BP337" s="151"/>
      <c r="BQ337" s="151"/>
      <c r="BR337" s="151"/>
      <c r="BS337" s="151"/>
      <c r="BT337" s="151"/>
      <c r="BU337" s="151"/>
      <c r="BV337" s="151"/>
      <c r="BW337" s="151"/>
      <c r="BX337" s="151"/>
      <c r="BY337" s="151"/>
      <c r="BZ337" s="151"/>
      <c r="CA337" s="151"/>
      <c r="CB337" s="151"/>
      <c r="CC337" s="151"/>
      <c r="CD337" s="151"/>
      <c r="CE337" s="151"/>
      <c r="CF337" s="151"/>
      <c r="CG337" s="151"/>
      <c r="CH337" s="151"/>
      <c r="CI337" s="151"/>
      <c r="CJ337" s="151"/>
      <c r="CK337" s="151"/>
      <c r="CL337" s="151"/>
      <c r="CM337" s="151"/>
      <c r="CN337" s="151"/>
      <c r="CO337" s="151"/>
      <c r="CP337" s="151"/>
      <c r="CQ337" s="151"/>
      <c r="CR337" s="151"/>
      <c r="CS337" s="151"/>
      <c r="CT337" s="151"/>
      <c r="CU337" s="151"/>
      <c r="CV337" s="151"/>
      <c r="CW337" s="151"/>
      <c r="CX337" s="151"/>
      <c r="CY337" s="151"/>
      <c r="CZ337" s="151"/>
      <c r="DA337" s="151"/>
      <c r="DB337" s="151"/>
      <c r="DC337" s="151"/>
      <c r="DD337" s="151"/>
      <c r="DE337" s="151"/>
      <c r="DF337" s="151"/>
      <c r="DG337" s="151"/>
      <c r="DH337" s="151"/>
      <c r="DI337" s="151"/>
      <c r="DJ337" s="151"/>
      <c r="DK337" s="151"/>
      <c r="DL337" s="151"/>
      <c r="DM337" s="151"/>
      <c r="DN337" s="151"/>
      <c r="DO337" s="151"/>
      <c r="DP337" s="151"/>
      <c r="DQ337" s="151"/>
      <c r="DR337" s="151"/>
      <c r="DS337" s="151"/>
      <c r="DT337" s="151"/>
      <c r="DU337" s="151"/>
      <c r="DV337" s="151"/>
      <c r="DW337" s="151"/>
      <c r="DX337" s="151"/>
      <c r="DY337" s="151"/>
      <c r="DZ337" s="151"/>
      <c r="EA337" s="151"/>
      <c r="EB337" s="151"/>
      <c r="EC337" s="151"/>
      <c r="ED337" s="151"/>
      <c r="EE337" s="151"/>
      <c r="EF337" s="151"/>
      <c r="EG337" s="151"/>
      <c r="EH337" s="151"/>
      <c r="EI337" s="151"/>
      <c r="EJ337" s="151"/>
      <c r="EK337" s="151"/>
      <c r="EL337" s="151"/>
      <c r="EM337" s="151"/>
      <c r="EN337" s="151"/>
      <c r="EO337" s="151"/>
      <c r="EP337" s="151"/>
      <c r="EQ337" s="151"/>
      <c r="ER337" s="151"/>
      <c r="ES337" s="151"/>
      <c r="ET337" s="151"/>
      <c r="EU337" s="151"/>
      <c r="EV337" s="151"/>
      <c r="EW337" s="151"/>
      <c r="EX337" s="151"/>
      <c r="EY337" s="151"/>
      <c r="EZ337" s="151"/>
      <c r="FA337" s="151"/>
      <c r="FB337" s="151"/>
      <c r="FC337" s="151"/>
      <c r="FD337" s="151"/>
      <c r="FE337" s="151"/>
      <c r="FF337" s="151"/>
      <c r="FG337" s="151"/>
      <c r="FH337" s="151"/>
      <c r="FI337" s="151"/>
      <c r="FJ337" s="151"/>
      <c r="FK337" s="151"/>
      <c r="FL337" s="151"/>
      <c r="FM337" s="151"/>
      <c r="FN337" s="151"/>
      <c r="FO337" s="151"/>
      <c r="FP337" s="151"/>
      <c r="FQ337" s="151"/>
      <c r="FR337" s="151"/>
      <c r="FS337" s="151"/>
      <c r="FT337" s="151"/>
      <c r="FU337" s="151"/>
      <c r="FV337" s="151"/>
      <c r="FW337" s="151"/>
      <c r="FX337" s="151"/>
      <c r="FY337" s="151"/>
      <c r="FZ337" s="151"/>
      <c r="GA337" s="151"/>
      <c r="GB337" s="151"/>
    </row>
    <row r="338" spans="1:184" x14ac:dyDescent="0.2">
      <c r="A338" s="154" t="str">
        <f t="shared" si="6"/>
        <v/>
      </c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  <c r="BD338" s="151"/>
      <c r="BE338" s="151"/>
      <c r="BF338" s="151"/>
      <c r="BG338" s="151"/>
      <c r="BH338" s="151"/>
      <c r="BI338" s="151"/>
      <c r="BJ338" s="151"/>
      <c r="BK338" s="151"/>
      <c r="BL338" s="151"/>
      <c r="BM338" s="151"/>
      <c r="BN338" s="151"/>
      <c r="BO338" s="151"/>
      <c r="BP338" s="151"/>
      <c r="BQ338" s="151"/>
      <c r="BR338" s="151"/>
      <c r="BS338" s="151"/>
      <c r="BT338" s="151"/>
      <c r="BU338" s="151"/>
      <c r="BV338" s="151"/>
      <c r="BW338" s="151"/>
      <c r="BX338" s="151"/>
      <c r="BY338" s="151"/>
      <c r="BZ338" s="151"/>
      <c r="CA338" s="151"/>
      <c r="CB338" s="151"/>
      <c r="CC338" s="151"/>
      <c r="CD338" s="151"/>
      <c r="CE338" s="151"/>
      <c r="CF338" s="151"/>
      <c r="CG338" s="151"/>
      <c r="CH338" s="151"/>
      <c r="CI338" s="151"/>
      <c r="CJ338" s="151"/>
      <c r="CK338" s="151"/>
      <c r="CL338" s="151"/>
      <c r="CM338" s="151"/>
      <c r="CN338" s="151"/>
      <c r="CO338" s="151"/>
      <c r="CP338" s="151"/>
      <c r="CQ338" s="151"/>
      <c r="CR338" s="151"/>
      <c r="CS338" s="151"/>
      <c r="CT338" s="151"/>
      <c r="CU338" s="151"/>
      <c r="CV338" s="151"/>
      <c r="CW338" s="151"/>
      <c r="CX338" s="151"/>
      <c r="CY338" s="151"/>
      <c r="CZ338" s="151"/>
      <c r="DA338" s="151"/>
      <c r="DB338" s="151"/>
      <c r="DC338" s="151"/>
      <c r="DD338" s="151"/>
      <c r="DE338" s="151"/>
      <c r="DF338" s="151"/>
      <c r="DG338" s="151"/>
      <c r="DH338" s="151"/>
      <c r="DI338" s="151"/>
      <c r="DJ338" s="151"/>
      <c r="DK338" s="151"/>
      <c r="DL338" s="151"/>
      <c r="DM338" s="151"/>
      <c r="DN338" s="151"/>
      <c r="DO338" s="151"/>
      <c r="DP338" s="151"/>
      <c r="DQ338" s="151"/>
      <c r="DR338" s="151"/>
      <c r="DS338" s="151"/>
      <c r="DT338" s="151"/>
      <c r="DU338" s="151"/>
      <c r="DV338" s="151"/>
      <c r="DW338" s="151"/>
      <c r="DX338" s="151"/>
      <c r="DY338" s="151"/>
      <c r="DZ338" s="151"/>
      <c r="EA338" s="151"/>
      <c r="EB338" s="151"/>
      <c r="EC338" s="151"/>
      <c r="ED338" s="151"/>
      <c r="EE338" s="151"/>
      <c r="EF338" s="151"/>
      <c r="EG338" s="151"/>
      <c r="EH338" s="151"/>
      <c r="EI338" s="151"/>
      <c r="EJ338" s="151"/>
      <c r="EK338" s="151"/>
      <c r="EL338" s="151"/>
      <c r="EM338" s="151"/>
      <c r="EN338" s="151"/>
      <c r="EO338" s="151"/>
      <c r="EP338" s="151"/>
      <c r="EQ338" s="151"/>
      <c r="ER338" s="151"/>
      <c r="ES338" s="151"/>
      <c r="ET338" s="151"/>
      <c r="EU338" s="151"/>
      <c r="EV338" s="151"/>
      <c r="EW338" s="151"/>
      <c r="EX338" s="151"/>
      <c r="EY338" s="151"/>
      <c r="EZ338" s="151"/>
      <c r="FA338" s="151"/>
      <c r="FB338" s="151"/>
      <c r="FC338" s="151"/>
      <c r="FD338" s="151"/>
      <c r="FE338" s="151"/>
      <c r="FF338" s="151"/>
      <c r="FG338" s="151"/>
      <c r="FH338" s="151"/>
      <c r="FI338" s="151"/>
      <c r="FJ338" s="151"/>
      <c r="FK338" s="151"/>
      <c r="FL338" s="151"/>
      <c r="FM338" s="151"/>
      <c r="FN338" s="151"/>
      <c r="FO338" s="151"/>
      <c r="FP338" s="151"/>
      <c r="FQ338" s="151"/>
      <c r="FR338" s="151"/>
      <c r="FS338" s="151"/>
      <c r="FT338" s="151"/>
      <c r="FU338" s="151"/>
      <c r="FV338" s="151"/>
      <c r="FW338" s="151"/>
      <c r="FX338" s="151"/>
      <c r="FY338" s="151"/>
      <c r="FZ338" s="151"/>
      <c r="GA338" s="151"/>
      <c r="GB338" s="151"/>
    </row>
    <row r="339" spans="1:184" x14ac:dyDescent="0.2">
      <c r="A339" s="154" t="str">
        <f t="shared" si="6"/>
        <v/>
      </c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  <c r="BE339" s="151"/>
      <c r="BF339" s="151"/>
      <c r="BG339" s="151"/>
      <c r="BH339" s="151"/>
      <c r="BI339" s="151"/>
      <c r="BJ339" s="151"/>
      <c r="BK339" s="151"/>
      <c r="BL339" s="151"/>
      <c r="BM339" s="151"/>
      <c r="BN339" s="151"/>
      <c r="BO339" s="151"/>
      <c r="BP339" s="151"/>
      <c r="BQ339" s="151"/>
      <c r="BR339" s="151"/>
      <c r="BS339" s="151"/>
      <c r="BT339" s="151"/>
      <c r="BU339" s="151"/>
      <c r="BV339" s="151"/>
      <c r="BW339" s="151"/>
      <c r="BX339" s="151"/>
      <c r="BY339" s="151"/>
      <c r="BZ339" s="151"/>
      <c r="CA339" s="151"/>
      <c r="CB339" s="151"/>
      <c r="CC339" s="151"/>
      <c r="CD339" s="151"/>
      <c r="CE339" s="151"/>
      <c r="CF339" s="151"/>
      <c r="CG339" s="151"/>
      <c r="CH339" s="151"/>
      <c r="CI339" s="151"/>
      <c r="CJ339" s="151"/>
      <c r="CK339" s="151"/>
      <c r="CL339" s="151"/>
      <c r="CM339" s="151"/>
      <c r="CN339" s="151"/>
      <c r="CO339" s="151"/>
      <c r="CP339" s="151"/>
      <c r="CQ339" s="151"/>
      <c r="CR339" s="151"/>
      <c r="CS339" s="151"/>
      <c r="CT339" s="151"/>
      <c r="CU339" s="151"/>
      <c r="CV339" s="151"/>
      <c r="CW339" s="151"/>
      <c r="CX339" s="151"/>
      <c r="CY339" s="151"/>
      <c r="CZ339" s="151"/>
      <c r="DA339" s="151"/>
      <c r="DB339" s="151"/>
      <c r="DC339" s="151"/>
      <c r="DD339" s="151"/>
      <c r="DE339" s="151"/>
      <c r="DF339" s="151"/>
      <c r="DG339" s="151"/>
      <c r="DH339" s="151"/>
      <c r="DI339" s="151"/>
      <c r="DJ339" s="151"/>
      <c r="DK339" s="151"/>
      <c r="DL339" s="151"/>
      <c r="DM339" s="151"/>
      <c r="DN339" s="151"/>
      <c r="DO339" s="151"/>
      <c r="DP339" s="151"/>
      <c r="DQ339" s="151"/>
      <c r="DR339" s="151"/>
      <c r="DS339" s="151"/>
      <c r="DT339" s="151"/>
      <c r="DU339" s="151"/>
      <c r="DV339" s="151"/>
      <c r="DW339" s="151"/>
      <c r="DX339" s="151"/>
      <c r="DY339" s="151"/>
      <c r="DZ339" s="151"/>
      <c r="EA339" s="151"/>
      <c r="EB339" s="151"/>
      <c r="EC339" s="151"/>
      <c r="ED339" s="151"/>
      <c r="EE339" s="151"/>
      <c r="EF339" s="151"/>
      <c r="EG339" s="151"/>
      <c r="EH339" s="151"/>
      <c r="EI339" s="151"/>
      <c r="EJ339" s="151"/>
      <c r="EK339" s="151"/>
      <c r="EL339" s="151"/>
      <c r="EM339" s="151"/>
      <c r="EN339" s="151"/>
      <c r="EO339" s="151"/>
      <c r="EP339" s="151"/>
      <c r="EQ339" s="151"/>
      <c r="ER339" s="151"/>
      <c r="ES339" s="151"/>
      <c r="ET339" s="151"/>
      <c r="EU339" s="151"/>
      <c r="EV339" s="151"/>
      <c r="EW339" s="151"/>
      <c r="EX339" s="151"/>
      <c r="EY339" s="151"/>
      <c r="EZ339" s="151"/>
      <c r="FA339" s="151"/>
      <c r="FB339" s="151"/>
      <c r="FC339" s="151"/>
      <c r="FD339" s="151"/>
      <c r="FE339" s="151"/>
      <c r="FF339" s="151"/>
      <c r="FG339" s="151"/>
      <c r="FH339" s="151"/>
      <c r="FI339" s="151"/>
      <c r="FJ339" s="151"/>
      <c r="FK339" s="151"/>
      <c r="FL339" s="151"/>
      <c r="FM339" s="151"/>
      <c r="FN339" s="151"/>
      <c r="FO339" s="151"/>
      <c r="FP339" s="151"/>
      <c r="FQ339" s="151"/>
      <c r="FR339" s="151"/>
      <c r="FS339" s="151"/>
      <c r="FT339" s="151"/>
      <c r="FU339" s="151"/>
      <c r="FV339" s="151"/>
      <c r="FW339" s="151"/>
      <c r="FX339" s="151"/>
      <c r="FY339" s="151"/>
      <c r="FZ339" s="151"/>
      <c r="GA339" s="151"/>
      <c r="GB339" s="151"/>
    </row>
    <row r="340" spans="1:184" x14ac:dyDescent="0.2">
      <c r="A340" s="154" t="str">
        <f t="shared" si="6"/>
        <v/>
      </c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  <c r="BE340" s="151"/>
      <c r="BF340" s="151"/>
      <c r="BG340" s="151"/>
      <c r="BH340" s="151"/>
      <c r="BI340" s="151"/>
      <c r="BJ340" s="151"/>
      <c r="BK340" s="151"/>
      <c r="BL340" s="151"/>
      <c r="BM340" s="151"/>
      <c r="BN340" s="151"/>
      <c r="BO340" s="151"/>
      <c r="BP340" s="151"/>
      <c r="BQ340" s="151"/>
      <c r="BR340" s="151"/>
      <c r="BS340" s="151"/>
      <c r="BT340" s="151"/>
      <c r="BU340" s="151"/>
      <c r="BV340" s="151"/>
      <c r="BW340" s="151"/>
      <c r="BX340" s="151"/>
      <c r="BY340" s="151"/>
      <c r="BZ340" s="151"/>
      <c r="CA340" s="151"/>
      <c r="CB340" s="151"/>
      <c r="CC340" s="151"/>
      <c r="CD340" s="151"/>
      <c r="CE340" s="151"/>
      <c r="CF340" s="151"/>
      <c r="CG340" s="151"/>
      <c r="CH340" s="151"/>
      <c r="CI340" s="151"/>
      <c r="CJ340" s="151"/>
      <c r="CK340" s="151"/>
      <c r="CL340" s="151"/>
      <c r="CM340" s="151"/>
      <c r="CN340" s="151"/>
      <c r="CO340" s="151"/>
      <c r="CP340" s="151"/>
      <c r="CQ340" s="151"/>
      <c r="CR340" s="151"/>
      <c r="CS340" s="151"/>
      <c r="CT340" s="151"/>
      <c r="CU340" s="151"/>
      <c r="CV340" s="151"/>
      <c r="CW340" s="151"/>
      <c r="CX340" s="151"/>
      <c r="CY340" s="151"/>
      <c r="CZ340" s="151"/>
      <c r="DA340" s="151"/>
      <c r="DB340" s="151"/>
      <c r="DC340" s="151"/>
      <c r="DD340" s="151"/>
      <c r="DE340" s="151"/>
      <c r="DF340" s="151"/>
      <c r="DG340" s="151"/>
      <c r="DH340" s="151"/>
      <c r="DI340" s="151"/>
      <c r="DJ340" s="151"/>
      <c r="DK340" s="151"/>
      <c r="DL340" s="151"/>
      <c r="DM340" s="151"/>
      <c r="DN340" s="151"/>
      <c r="DO340" s="151"/>
      <c r="DP340" s="151"/>
      <c r="DQ340" s="151"/>
      <c r="DR340" s="151"/>
      <c r="DS340" s="151"/>
      <c r="DT340" s="151"/>
      <c r="DU340" s="151"/>
      <c r="DV340" s="151"/>
      <c r="DW340" s="151"/>
      <c r="DX340" s="151"/>
      <c r="DY340" s="151"/>
      <c r="DZ340" s="151"/>
      <c r="EA340" s="151"/>
      <c r="EB340" s="151"/>
      <c r="EC340" s="151"/>
      <c r="ED340" s="151"/>
      <c r="EE340" s="151"/>
      <c r="EF340" s="151"/>
      <c r="EG340" s="151"/>
      <c r="EH340" s="151"/>
      <c r="EI340" s="151"/>
      <c r="EJ340" s="151"/>
      <c r="EK340" s="151"/>
      <c r="EL340" s="151"/>
      <c r="EM340" s="151"/>
      <c r="EN340" s="151"/>
      <c r="EO340" s="151"/>
      <c r="EP340" s="151"/>
      <c r="EQ340" s="151"/>
      <c r="ER340" s="151"/>
      <c r="ES340" s="151"/>
      <c r="ET340" s="151"/>
      <c r="EU340" s="151"/>
      <c r="EV340" s="151"/>
      <c r="EW340" s="151"/>
      <c r="EX340" s="151"/>
      <c r="EY340" s="151"/>
      <c r="EZ340" s="151"/>
      <c r="FA340" s="151"/>
      <c r="FB340" s="151"/>
      <c r="FC340" s="151"/>
      <c r="FD340" s="151"/>
      <c r="FE340" s="151"/>
      <c r="FF340" s="151"/>
      <c r="FG340" s="151"/>
      <c r="FH340" s="151"/>
      <c r="FI340" s="151"/>
      <c r="FJ340" s="151"/>
      <c r="FK340" s="151"/>
      <c r="FL340" s="151"/>
      <c r="FM340" s="151"/>
      <c r="FN340" s="151"/>
      <c r="FO340" s="151"/>
      <c r="FP340" s="151"/>
      <c r="FQ340" s="151"/>
      <c r="FR340" s="151"/>
      <c r="FS340" s="151"/>
      <c r="FT340" s="151"/>
      <c r="FU340" s="151"/>
      <c r="FV340" s="151"/>
      <c r="FW340" s="151"/>
      <c r="FX340" s="151"/>
      <c r="FY340" s="151"/>
      <c r="FZ340" s="151"/>
      <c r="GA340" s="151"/>
      <c r="GB340" s="151"/>
    </row>
    <row r="341" spans="1:184" x14ac:dyDescent="0.2">
      <c r="A341" s="154" t="str">
        <f t="shared" si="6"/>
        <v/>
      </c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1"/>
      <c r="BE341" s="151"/>
      <c r="BF341" s="151"/>
      <c r="BG341" s="151"/>
      <c r="BH341" s="151"/>
      <c r="BI341" s="151"/>
      <c r="BJ341" s="151"/>
      <c r="BK341" s="151"/>
      <c r="BL341" s="151"/>
      <c r="BM341" s="151"/>
      <c r="BN341" s="151"/>
      <c r="BO341" s="151"/>
      <c r="BP341" s="151"/>
      <c r="BQ341" s="151"/>
      <c r="BR341" s="151"/>
      <c r="BS341" s="151"/>
      <c r="BT341" s="151"/>
      <c r="BU341" s="151"/>
      <c r="BV341" s="151"/>
      <c r="BW341" s="151"/>
      <c r="BX341" s="151"/>
      <c r="BY341" s="151"/>
      <c r="BZ341" s="151"/>
      <c r="CA341" s="151"/>
      <c r="CB341" s="151"/>
      <c r="CC341" s="151"/>
      <c r="CD341" s="151"/>
      <c r="CE341" s="151"/>
      <c r="CF341" s="151"/>
      <c r="CG341" s="151"/>
      <c r="CH341" s="151"/>
      <c r="CI341" s="151"/>
      <c r="CJ341" s="151"/>
      <c r="CK341" s="151"/>
      <c r="CL341" s="151"/>
      <c r="CM341" s="151"/>
      <c r="CN341" s="151"/>
      <c r="CO341" s="151"/>
      <c r="CP341" s="151"/>
      <c r="CQ341" s="151"/>
      <c r="CR341" s="151"/>
      <c r="CS341" s="151"/>
      <c r="CT341" s="151"/>
      <c r="CU341" s="151"/>
      <c r="CV341" s="151"/>
      <c r="CW341" s="151"/>
      <c r="CX341" s="151"/>
      <c r="CY341" s="151"/>
      <c r="CZ341" s="151"/>
      <c r="DA341" s="151"/>
      <c r="DB341" s="151"/>
      <c r="DC341" s="151"/>
      <c r="DD341" s="151"/>
      <c r="DE341" s="151"/>
      <c r="DF341" s="151"/>
      <c r="DG341" s="151"/>
      <c r="DH341" s="151"/>
      <c r="DI341" s="151"/>
      <c r="DJ341" s="151"/>
      <c r="DK341" s="151"/>
      <c r="DL341" s="151"/>
      <c r="DM341" s="151"/>
      <c r="DN341" s="151"/>
      <c r="DO341" s="151"/>
      <c r="DP341" s="151"/>
      <c r="DQ341" s="151"/>
      <c r="DR341" s="151"/>
      <c r="DS341" s="151"/>
      <c r="DT341" s="151"/>
      <c r="DU341" s="151"/>
      <c r="DV341" s="151"/>
      <c r="DW341" s="151"/>
      <c r="DX341" s="151"/>
      <c r="DY341" s="151"/>
      <c r="DZ341" s="151"/>
      <c r="EA341" s="151"/>
      <c r="EB341" s="151"/>
      <c r="EC341" s="151"/>
      <c r="ED341" s="151"/>
      <c r="EE341" s="151"/>
      <c r="EF341" s="151"/>
      <c r="EG341" s="151"/>
      <c r="EH341" s="151"/>
      <c r="EI341" s="151"/>
      <c r="EJ341" s="151"/>
      <c r="EK341" s="151"/>
      <c r="EL341" s="151"/>
      <c r="EM341" s="151"/>
      <c r="EN341" s="151"/>
      <c r="EO341" s="151"/>
      <c r="EP341" s="151"/>
      <c r="EQ341" s="151"/>
      <c r="ER341" s="151"/>
      <c r="ES341" s="151"/>
      <c r="ET341" s="151"/>
      <c r="EU341" s="151"/>
      <c r="EV341" s="151"/>
      <c r="EW341" s="151"/>
      <c r="EX341" s="151"/>
      <c r="EY341" s="151"/>
      <c r="EZ341" s="151"/>
      <c r="FA341" s="151"/>
      <c r="FB341" s="151"/>
      <c r="FC341" s="151"/>
      <c r="FD341" s="151"/>
      <c r="FE341" s="151"/>
      <c r="FF341" s="151"/>
      <c r="FG341" s="151"/>
      <c r="FH341" s="151"/>
      <c r="FI341" s="151"/>
      <c r="FJ341" s="151"/>
      <c r="FK341" s="151"/>
      <c r="FL341" s="151"/>
      <c r="FM341" s="151"/>
      <c r="FN341" s="151"/>
      <c r="FO341" s="151"/>
      <c r="FP341" s="151"/>
      <c r="FQ341" s="151"/>
      <c r="FR341" s="151"/>
      <c r="FS341" s="151"/>
      <c r="FT341" s="151"/>
      <c r="FU341" s="151"/>
      <c r="FV341" s="151"/>
      <c r="FW341" s="151"/>
      <c r="FX341" s="151"/>
      <c r="FY341" s="151"/>
      <c r="FZ341" s="151"/>
      <c r="GA341" s="151"/>
      <c r="GB341" s="151"/>
    </row>
    <row r="342" spans="1:184" x14ac:dyDescent="0.2">
      <c r="A342" s="154" t="str">
        <f t="shared" si="6"/>
        <v/>
      </c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  <c r="BE342" s="151"/>
      <c r="BF342" s="151"/>
      <c r="BG342" s="151"/>
      <c r="BH342" s="151"/>
      <c r="BI342" s="151"/>
      <c r="BJ342" s="151"/>
      <c r="BK342" s="151"/>
      <c r="BL342" s="151"/>
      <c r="BM342" s="151"/>
      <c r="BN342" s="151"/>
      <c r="BO342" s="151"/>
      <c r="BP342" s="151"/>
      <c r="BQ342" s="151"/>
      <c r="BR342" s="151"/>
      <c r="BS342" s="151"/>
      <c r="BT342" s="151"/>
      <c r="BU342" s="151"/>
      <c r="BV342" s="151"/>
      <c r="BW342" s="151"/>
      <c r="BX342" s="151"/>
      <c r="BY342" s="151"/>
      <c r="BZ342" s="151"/>
      <c r="CA342" s="151"/>
      <c r="CB342" s="151"/>
      <c r="CC342" s="151"/>
      <c r="CD342" s="151"/>
      <c r="CE342" s="151"/>
      <c r="CF342" s="151"/>
      <c r="CG342" s="151"/>
      <c r="CH342" s="151"/>
      <c r="CI342" s="151"/>
      <c r="CJ342" s="151"/>
      <c r="CK342" s="151"/>
      <c r="CL342" s="151"/>
      <c r="CM342" s="151"/>
      <c r="CN342" s="151"/>
      <c r="CO342" s="151"/>
      <c r="CP342" s="151"/>
      <c r="CQ342" s="151"/>
      <c r="CR342" s="151"/>
      <c r="CS342" s="151"/>
      <c r="CT342" s="151"/>
      <c r="CU342" s="151"/>
      <c r="CV342" s="151"/>
      <c r="CW342" s="151"/>
      <c r="CX342" s="151"/>
      <c r="CY342" s="151"/>
      <c r="CZ342" s="151"/>
      <c r="DA342" s="151"/>
      <c r="DB342" s="151"/>
      <c r="DC342" s="151"/>
      <c r="DD342" s="151"/>
      <c r="DE342" s="151"/>
      <c r="DF342" s="151"/>
      <c r="DG342" s="151"/>
      <c r="DH342" s="151"/>
      <c r="DI342" s="151"/>
      <c r="DJ342" s="151"/>
      <c r="DK342" s="151"/>
      <c r="DL342" s="151"/>
      <c r="DM342" s="151"/>
      <c r="DN342" s="151"/>
      <c r="DO342" s="151"/>
      <c r="DP342" s="151"/>
      <c r="DQ342" s="151"/>
      <c r="DR342" s="151"/>
      <c r="DS342" s="151"/>
      <c r="DT342" s="151"/>
      <c r="DU342" s="151"/>
      <c r="DV342" s="151"/>
      <c r="DW342" s="151"/>
      <c r="DX342" s="151"/>
      <c r="DY342" s="151"/>
      <c r="DZ342" s="151"/>
      <c r="EA342" s="151"/>
      <c r="EB342" s="151"/>
      <c r="EC342" s="151"/>
      <c r="ED342" s="151"/>
      <c r="EE342" s="151"/>
      <c r="EF342" s="151"/>
      <c r="EG342" s="151"/>
      <c r="EH342" s="151"/>
      <c r="EI342" s="151"/>
      <c r="EJ342" s="151"/>
      <c r="EK342" s="151"/>
      <c r="EL342" s="151"/>
      <c r="EM342" s="151"/>
      <c r="EN342" s="151"/>
      <c r="EO342" s="151"/>
      <c r="EP342" s="151"/>
      <c r="EQ342" s="151"/>
      <c r="ER342" s="151"/>
      <c r="ES342" s="151"/>
      <c r="ET342" s="151"/>
      <c r="EU342" s="151"/>
      <c r="EV342" s="151"/>
      <c r="EW342" s="151"/>
      <c r="EX342" s="151"/>
      <c r="EY342" s="151"/>
      <c r="EZ342" s="151"/>
      <c r="FA342" s="151"/>
      <c r="FB342" s="151"/>
      <c r="FC342" s="151"/>
      <c r="FD342" s="151"/>
      <c r="FE342" s="151"/>
      <c r="FF342" s="151"/>
      <c r="FG342" s="151"/>
      <c r="FH342" s="151"/>
      <c r="FI342" s="151"/>
      <c r="FJ342" s="151"/>
      <c r="FK342" s="151"/>
      <c r="FL342" s="151"/>
      <c r="FM342" s="151"/>
      <c r="FN342" s="151"/>
      <c r="FO342" s="151"/>
      <c r="FP342" s="151"/>
      <c r="FQ342" s="151"/>
      <c r="FR342" s="151"/>
      <c r="FS342" s="151"/>
      <c r="FT342" s="151"/>
      <c r="FU342" s="151"/>
      <c r="FV342" s="151"/>
      <c r="FW342" s="151"/>
      <c r="FX342" s="151"/>
      <c r="FY342" s="151"/>
      <c r="FZ342" s="151"/>
      <c r="GA342" s="151"/>
      <c r="GB342" s="151"/>
    </row>
    <row r="343" spans="1:184" x14ac:dyDescent="0.2">
      <c r="A343" s="154" t="str">
        <f t="shared" si="6"/>
        <v/>
      </c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  <c r="BD343" s="151"/>
      <c r="BE343" s="151"/>
      <c r="BF343" s="151"/>
      <c r="BG343" s="151"/>
      <c r="BH343" s="151"/>
      <c r="BI343" s="151"/>
      <c r="BJ343" s="151"/>
      <c r="BK343" s="151"/>
      <c r="BL343" s="151"/>
      <c r="BM343" s="151"/>
      <c r="BN343" s="151"/>
      <c r="BO343" s="151"/>
      <c r="BP343" s="151"/>
      <c r="BQ343" s="151"/>
      <c r="BR343" s="151"/>
      <c r="BS343" s="151"/>
      <c r="BT343" s="151"/>
      <c r="BU343" s="151"/>
      <c r="BV343" s="151"/>
      <c r="BW343" s="151"/>
      <c r="BX343" s="151"/>
      <c r="BY343" s="151"/>
      <c r="BZ343" s="151"/>
      <c r="CA343" s="151"/>
      <c r="CB343" s="151"/>
      <c r="CC343" s="151"/>
      <c r="CD343" s="151"/>
      <c r="CE343" s="151"/>
      <c r="CF343" s="151"/>
      <c r="CG343" s="151"/>
      <c r="CH343" s="151"/>
      <c r="CI343" s="151"/>
      <c r="CJ343" s="151"/>
      <c r="CK343" s="151"/>
      <c r="CL343" s="151"/>
      <c r="CM343" s="151"/>
      <c r="CN343" s="151"/>
      <c r="CO343" s="151"/>
      <c r="CP343" s="151"/>
      <c r="CQ343" s="151"/>
      <c r="CR343" s="151"/>
      <c r="CS343" s="151"/>
      <c r="CT343" s="151"/>
      <c r="CU343" s="151"/>
      <c r="CV343" s="151"/>
      <c r="CW343" s="151"/>
      <c r="CX343" s="151"/>
      <c r="CY343" s="151"/>
      <c r="CZ343" s="151"/>
      <c r="DA343" s="151"/>
      <c r="DB343" s="151"/>
      <c r="DC343" s="151"/>
      <c r="DD343" s="151"/>
      <c r="DE343" s="151"/>
      <c r="DF343" s="151"/>
      <c r="DG343" s="151"/>
      <c r="DH343" s="151"/>
      <c r="DI343" s="151"/>
      <c r="DJ343" s="151"/>
      <c r="DK343" s="151"/>
      <c r="DL343" s="151"/>
      <c r="DM343" s="151"/>
      <c r="DN343" s="151"/>
      <c r="DO343" s="151"/>
      <c r="DP343" s="151"/>
      <c r="DQ343" s="151"/>
      <c r="DR343" s="151"/>
      <c r="DS343" s="151"/>
      <c r="DT343" s="151"/>
      <c r="DU343" s="151"/>
      <c r="DV343" s="151"/>
      <c r="DW343" s="151"/>
      <c r="DX343" s="151"/>
      <c r="DY343" s="151"/>
      <c r="DZ343" s="151"/>
      <c r="EA343" s="151"/>
      <c r="EB343" s="151"/>
      <c r="EC343" s="151"/>
      <c r="ED343" s="151"/>
      <c r="EE343" s="151"/>
      <c r="EF343" s="151"/>
      <c r="EG343" s="151"/>
      <c r="EH343" s="151"/>
      <c r="EI343" s="151"/>
      <c r="EJ343" s="151"/>
      <c r="EK343" s="151"/>
      <c r="EL343" s="151"/>
      <c r="EM343" s="151"/>
      <c r="EN343" s="151"/>
      <c r="EO343" s="151"/>
      <c r="EP343" s="151"/>
      <c r="EQ343" s="151"/>
      <c r="ER343" s="151"/>
      <c r="ES343" s="151"/>
      <c r="ET343" s="151"/>
      <c r="EU343" s="151"/>
      <c r="EV343" s="151"/>
      <c r="EW343" s="151"/>
      <c r="EX343" s="151"/>
      <c r="EY343" s="151"/>
      <c r="EZ343" s="151"/>
      <c r="FA343" s="151"/>
      <c r="FB343" s="151"/>
      <c r="FC343" s="151"/>
      <c r="FD343" s="151"/>
      <c r="FE343" s="151"/>
      <c r="FF343" s="151"/>
      <c r="FG343" s="151"/>
      <c r="FH343" s="151"/>
      <c r="FI343" s="151"/>
      <c r="FJ343" s="151"/>
      <c r="FK343" s="151"/>
      <c r="FL343" s="151"/>
      <c r="FM343" s="151"/>
      <c r="FN343" s="151"/>
      <c r="FO343" s="151"/>
      <c r="FP343" s="151"/>
      <c r="FQ343" s="151"/>
      <c r="FR343" s="151"/>
      <c r="FS343" s="151"/>
      <c r="FT343" s="151"/>
      <c r="FU343" s="151"/>
      <c r="FV343" s="151"/>
      <c r="FW343" s="151"/>
      <c r="FX343" s="151"/>
      <c r="FY343" s="151"/>
      <c r="FZ343" s="151"/>
      <c r="GA343" s="151"/>
      <c r="GB343" s="151"/>
    </row>
    <row r="344" spans="1:184" x14ac:dyDescent="0.2">
      <c r="A344" s="154" t="str">
        <f t="shared" si="6"/>
        <v/>
      </c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  <c r="BD344" s="151"/>
      <c r="BE344" s="151"/>
      <c r="BF344" s="151"/>
      <c r="BG344" s="151"/>
      <c r="BH344" s="151"/>
      <c r="BI344" s="151"/>
      <c r="BJ344" s="151"/>
      <c r="BK344" s="151"/>
      <c r="BL344" s="151"/>
      <c r="BM344" s="151"/>
      <c r="BN344" s="151"/>
      <c r="BO344" s="151"/>
      <c r="BP344" s="151"/>
      <c r="BQ344" s="151"/>
      <c r="BR344" s="151"/>
      <c r="BS344" s="151"/>
      <c r="BT344" s="151"/>
      <c r="BU344" s="151"/>
      <c r="BV344" s="151"/>
      <c r="BW344" s="151"/>
      <c r="BX344" s="151"/>
      <c r="BY344" s="151"/>
      <c r="BZ344" s="151"/>
      <c r="CA344" s="151"/>
      <c r="CB344" s="151"/>
      <c r="CC344" s="151"/>
      <c r="CD344" s="151"/>
      <c r="CE344" s="151"/>
      <c r="CF344" s="151"/>
      <c r="CG344" s="151"/>
      <c r="CH344" s="151"/>
      <c r="CI344" s="151"/>
      <c r="CJ344" s="151"/>
      <c r="CK344" s="151"/>
      <c r="CL344" s="151"/>
      <c r="CM344" s="151"/>
      <c r="CN344" s="151"/>
      <c r="CO344" s="151"/>
      <c r="CP344" s="151"/>
      <c r="CQ344" s="151"/>
      <c r="CR344" s="151"/>
      <c r="CS344" s="151"/>
      <c r="CT344" s="151"/>
      <c r="CU344" s="151"/>
      <c r="CV344" s="151"/>
      <c r="CW344" s="151"/>
      <c r="CX344" s="151"/>
      <c r="CY344" s="151"/>
      <c r="CZ344" s="151"/>
      <c r="DA344" s="151"/>
      <c r="DB344" s="151"/>
      <c r="DC344" s="151"/>
      <c r="DD344" s="151"/>
      <c r="DE344" s="151"/>
      <c r="DF344" s="151"/>
      <c r="DG344" s="151"/>
      <c r="DH344" s="151"/>
      <c r="DI344" s="151"/>
      <c r="DJ344" s="151"/>
      <c r="DK344" s="151"/>
      <c r="DL344" s="151"/>
      <c r="DM344" s="151"/>
      <c r="DN344" s="151"/>
      <c r="DO344" s="151"/>
      <c r="DP344" s="151"/>
      <c r="DQ344" s="151"/>
      <c r="DR344" s="151"/>
      <c r="DS344" s="151"/>
      <c r="DT344" s="151"/>
      <c r="DU344" s="151"/>
      <c r="DV344" s="151"/>
      <c r="DW344" s="151"/>
      <c r="DX344" s="151"/>
      <c r="DY344" s="151"/>
      <c r="DZ344" s="151"/>
      <c r="EA344" s="151"/>
      <c r="EB344" s="151"/>
      <c r="EC344" s="151"/>
      <c r="ED344" s="151"/>
      <c r="EE344" s="151"/>
      <c r="EF344" s="151"/>
      <c r="EG344" s="151"/>
      <c r="EH344" s="151"/>
      <c r="EI344" s="151"/>
      <c r="EJ344" s="151"/>
      <c r="EK344" s="151"/>
      <c r="EL344" s="151"/>
      <c r="EM344" s="151"/>
      <c r="EN344" s="151"/>
      <c r="EO344" s="151"/>
      <c r="EP344" s="151"/>
      <c r="EQ344" s="151"/>
      <c r="ER344" s="151"/>
      <c r="ES344" s="151"/>
      <c r="ET344" s="151"/>
      <c r="EU344" s="151"/>
      <c r="EV344" s="151"/>
      <c r="EW344" s="151"/>
      <c r="EX344" s="151"/>
      <c r="EY344" s="151"/>
      <c r="EZ344" s="151"/>
      <c r="FA344" s="151"/>
      <c r="FB344" s="151"/>
      <c r="FC344" s="151"/>
      <c r="FD344" s="151"/>
      <c r="FE344" s="151"/>
      <c r="FF344" s="151"/>
      <c r="FG344" s="151"/>
      <c r="FH344" s="151"/>
      <c r="FI344" s="151"/>
      <c r="FJ344" s="151"/>
      <c r="FK344" s="151"/>
      <c r="FL344" s="151"/>
      <c r="FM344" s="151"/>
      <c r="FN344" s="151"/>
      <c r="FO344" s="151"/>
      <c r="FP344" s="151"/>
      <c r="FQ344" s="151"/>
      <c r="FR344" s="151"/>
      <c r="FS344" s="151"/>
      <c r="FT344" s="151"/>
      <c r="FU344" s="151"/>
      <c r="FV344" s="151"/>
      <c r="FW344" s="151"/>
      <c r="FX344" s="151"/>
      <c r="FY344" s="151"/>
      <c r="FZ344" s="151"/>
      <c r="GA344" s="151"/>
      <c r="GB344" s="151"/>
    </row>
    <row r="345" spans="1:184" x14ac:dyDescent="0.2">
      <c r="A345" s="154" t="str">
        <f t="shared" si="6"/>
        <v/>
      </c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  <c r="BD345" s="151"/>
      <c r="BE345" s="151"/>
      <c r="BF345" s="151"/>
      <c r="BG345" s="151"/>
      <c r="BH345" s="151"/>
      <c r="BI345" s="151"/>
      <c r="BJ345" s="151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1"/>
      <c r="BU345" s="151"/>
      <c r="BV345" s="151"/>
      <c r="BW345" s="151"/>
      <c r="BX345" s="151"/>
      <c r="BY345" s="151"/>
      <c r="BZ345" s="151"/>
      <c r="CA345" s="151"/>
      <c r="CB345" s="151"/>
      <c r="CC345" s="151"/>
      <c r="CD345" s="151"/>
      <c r="CE345" s="151"/>
      <c r="CF345" s="151"/>
      <c r="CG345" s="151"/>
      <c r="CH345" s="151"/>
      <c r="CI345" s="151"/>
      <c r="CJ345" s="151"/>
      <c r="CK345" s="151"/>
      <c r="CL345" s="151"/>
      <c r="CM345" s="151"/>
      <c r="CN345" s="151"/>
      <c r="CO345" s="151"/>
      <c r="CP345" s="151"/>
      <c r="CQ345" s="151"/>
      <c r="CR345" s="151"/>
      <c r="CS345" s="151"/>
      <c r="CT345" s="151"/>
      <c r="CU345" s="151"/>
      <c r="CV345" s="151"/>
      <c r="CW345" s="151"/>
      <c r="CX345" s="151"/>
      <c r="CY345" s="151"/>
      <c r="CZ345" s="151"/>
      <c r="DA345" s="151"/>
      <c r="DB345" s="151"/>
      <c r="DC345" s="151"/>
      <c r="DD345" s="151"/>
      <c r="DE345" s="151"/>
      <c r="DF345" s="151"/>
      <c r="DG345" s="151"/>
      <c r="DH345" s="151"/>
      <c r="DI345" s="151"/>
      <c r="DJ345" s="151"/>
      <c r="DK345" s="151"/>
      <c r="DL345" s="151"/>
      <c r="DM345" s="151"/>
      <c r="DN345" s="151"/>
      <c r="DO345" s="151"/>
      <c r="DP345" s="151"/>
      <c r="DQ345" s="151"/>
      <c r="DR345" s="151"/>
      <c r="DS345" s="151"/>
      <c r="DT345" s="151"/>
      <c r="DU345" s="151"/>
      <c r="DV345" s="151"/>
      <c r="DW345" s="151"/>
      <c r="DX345" s="151"/>
      <c r="DY345" s="151"/>
      <c r="DZ345" s="151"/>
      <c r="EA345" s="151"/>
      <c r="EB345" s="151"/>
      <c r="EC345" s="151"/>
      <c r="ED345" s="151"/>
      <c r="EE345" s="151"/>
      <c r="EF345" s="151"/>
      <c r="EG345" s="151"/>
      <c r="EH345" s="151"/>
      <c r="EI345" s="151"/>
      <c r="EJ345" s="151"/>
      <c r="EK345" s="151"/>
      <c r="EL345" s="151"/>
      <c r="EM345" s="151"/>
      <c r="EN345" s="151"/>
      <c r="EO345" s="151"/>
      <c r="EP345" s="151"/>
      <c r="EQ345" s="151"/>
      <c r="ER345" s="151"/>
      <c r="ES345" s="151"/>
      <c r="ET345" s="151"/>
      <c r="EU345" s="151"/>
      <c r="EV345" s="151"/>
      <c r="EW345" s="151"/>
      <c r="EX345" s="151"/>
      <c r="EY345" s="151"/>
      <c r="EZ345" s="151"/>
      <c r="FA345" s="151"/>
      <c r="FB345" s="151"/>
      <c r="FC345" s="151"/>
      <c r="FD345" s="151"/>
      <c r="FE345" s="151"/>
      <c r="FF345" s="151"/>
      <c r="FG345" s="151"/>
      <c r="FH345" s="151"/>
      <c r="FI345" s="151"/>
      <c r="FJ345" s="151"/>
      <c r="FK345" s="151"/>
      <c r="FL345" s="151"/>
      <c r="FM345" s="151"/>
      <c r="FN345" s="151"/>
      <c r="FO345" s="151"/>
      <c r="FP345" s="151"/>
      <c r="FQ345" s="151"/>
      <c r="FR345" s="151"/>
      <c r="FS345" s="151"/>
      <c r="FT345" s="151"/>
      <c r="FU345" s="151"/>
      <c r="FV345" s="151"/>
      <c r="FW345" s="151"/>
      <c r="FX345" s="151"/>
      <c r="FY345" s="151"/>
      <c r="FZ345" s="151"/>
      <c r="GA345" s="151"/>
      <c r="GB345" s="151"/>
    </row>
    <row r="346" spans="1:184" x14ac:dyDescent="0.2">
      <c r="A346" s="154" t="str">
        <f t="shared" si="6"/>
        <v/>
      </c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  <c r="BD346" s="151"/>
      <c r="BE346" s="151"/>
      <c r="BF346" s="151"/>
      <c r="BG346" s="151"/>
      <c r="BH346" s="151"/>
      <c r="BI346" s="151"/>
      <c r="BJ346" s="151"/>
      <c r="BK346" s="151"/>
      <c r="BL346" s="151"/>
      <c r="BM346" s="151"/>
      <c r="BN346" s="151"/>
      <c r="BO346" s="151"/>
      <c r="BP346" s="151"/>
      <c r="BQ346" s="151"/>
      <c r="BR346" s="151"/>
      <c r="BS346" s="151"/>
      <c r="BT346" s="151"/>
      <c r="BU346" s="151"/>
      <c r="BV346" s="151"/>
      <c r="BW346" s="151"/>
      <c r="BX346" s="151"/>
      <c r="BY346" s="151"/>
      <c r="BZ346" s="151"/>
      <c r="CA346" s="151"/>
      <c r="CB346" s="151"/>
      <c r="CC346" s="151"/>
      <c r="CD346" s="151"/>
      <c r="CE346" s="151"/>
      <c r="CF346" s="151"/>
      <c r="CG346" s="151"/>
      <c r="CH346" s="151"/>
      <c r="CI346" s="151"/>
      <c r="CJ346" s="151"/>
      <c r="CK346" s="151"/>
      <c r="CL346" s="151"/>
      <c r="CM346" s="151"/>
      <c r="CN346" s="151"/>
      <c r="CO346" s="151"/>
      <c r="CP346" s="151"/>
      <c r="CQ346" s="151"/>
      <c r="CR346" s="151"/>
      <c r="CS346" s="151"/>
      <c r="CT346" s="151"/>
      <c r="CU346" s="151"/>
      <c r="CV346" s="151"/>
      <c r="CW346" s="151"/>
      <c r="CX346" s="151"/>
      <c r="CY346" s="151"/>
      <c r="CZ346" s="151"/>
      <c r="DA346" s="151"/>
      <c r="DB346" s="151"/>
      <c r="DC346" s="151"/>
      <c r="DD346" s="151"/>
      <c r="DE346" s="151"/>
      <c r="DF346" s="151"/>
      <c r="DG346" s="151"/>
      <c r="DH346" s="151"/>
      <c r="DI346" s="151"/>
      <c r="DJ346" s="151"/>
      <c r="DK346" s="151"/>
      <c r="DL346" s="151"/>
      <c r="DM346" s="151"/>
      <c r="DN346" s="151"/>
      <c r="DO346" s="151"/>
      <c r="DP346" s="151"/>
      <c r="DQ346" s="151"/>
      <c r="DR346" s="151"/>
      <c r="DS346" s="151"/>
      <c r="DT346" s="151"/>
      <c r="DU346" s="151"/>
      <c r="DV346" s="151"/>
      <c r="DW346" s="151"/>
      <c r="DX346" s="151"/>
      <c r="DY346" s="151"/>
      <c r="DZ346" s="151"/>
      <c r="EA346" s="151"/>
      <c r="EB346" s="151"/>
      <c r="EC346" s="151"/>
      <c r="ED346" s="151"/>
      <c r="EE346" s="151"/>
      <c r="EF346" s="151"/>
      <c r="EG346" s="151"/>
      <c r="EH346" s="151"/>
      <c r="EI346" s="151"/>
      <c r="EJ346" s="151"/>
      <c r="EK346" s="151"/>
      <c r="EL346" s="151"/>
      <c r="EM346" s="151"/>
      <c r="EN346" s="151"/>
      <c r="EO346" s="151"/>
      <c r="EP346" s="151"/>
      <c r="EQ346" s="151"/>
      <c r="ER346" s="151"/>
      <c r="ES346" s="151"/>
      <c r="ET346" s="151"/>
      <c r="EU346" s="151"/>
      <c r="EV346" s="151"/>
      <c r="EW346" s="151"/>
      <c r="EX346" s="151"/>
      <c r="EY346" s="151"/>
      <c r="EZ346" s="151"/>
      <c r="FA346" s="151"/>
      <c r="FB346" s="151"/>
      <c r="FC346" s="151"/>
      <c r="FD346" s="151"/>
      <c r="FE346" s="151"/>
      <c r="FF346" s="151"/>
      <c r="FG346" s="151"/>
      <c r="FH346" s="151"/>
      <c r="FI346" s="151"/>
      <c r="FJ346" s="151"/>
      <c r="FK346" s="151"/>
      <c r="FL346" s="151"/>
      <c r="FM346" s="151"/>
      <c r="FN346" s="151"/>
      <c r="FO346" s="151"/>
      <c r="FP346" s="151"/>
      <c r="FQ346" s="151"/>
      <c r="FR346" s="151"/>
      <c r="FS346" s="151"/>
      <c r="FT346" s="151"/>
      <c r="FU346" s="151"/>
      <c r="FV346" s="151"/>
      <c r="FW346" s="151"/>
      <c r="FX346" s="151"/>
      <c r="FY346" s="151"/>
      <c r="FZ346" s="151"/>
      <c r="GA346" s="151"/>
      <c r="GB346" s="151"/>
    </row>
    <row r="347" spans="1:184" x14ac:dyDescent="0.2">
      <c r="A347" s="154" t="str">
        <f t="shared" si="6"/>
        <v/>
      </c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  <c r="BD347" s="151"/>
      <c r="BE347" s="151"/>
      <c r="BF347" s="151"/>
      <c r="BG347" s="151"/>
      <c r="BH347" s="151"/>
      <c r="BI347" s="151"/>
      <c r="BJ347" s="151"/>
      <c r="BK347" s="151"/>
      <c r="BL347" s="151"/>
      <c r="BM347" s="151"/>
      <c r="BN347" s="151"/>
      <c r="BO347" s="151"/>
      <c r="BP347" s="151"/>
      <c r="BQ347" s="151"/>
      <c r="BR347" s="151"/>
      <c r="BS347" s="151"/>
      <c r="BT347" s="151"/>
      <c r="BU347" s="151"/>
      <c r="BV347" s="151"/>
      <c r="BW347" s="151"/>
      <c r="BX347" s="151"/>
      <c r="BY347" s="151"/>
      <c r="BZ347" s="151"/>
      <c r="CA347" s="151"/>
      <c r="CB347" s="151"/>
      <c r="CC347" s="151"/>
      <c r="CD347" s="151"/>
      <c r="CE347" s="151"/>
      <c r="CF347" s="151"/>
      <c r="CG347" s="151"/>
      <c r="CH347" s="151"/>
      <c r="CI347" s="151"/>
      <c r="CJ347" s="151"/>
      <c r="CK347" s="151"/>
      <c r="CL347" s="151"/>
      <c r="CM347" s="151"/>
      <c r="CN347" s="151"/>
      <c r="CO347" s="151"/>
      <c r="CP347" s="151"/>
      <c r="CQ347" s="151"/>
      <c r="CR347" s="151"/>
      <c r="CS347" s="151"/>
      <c r="CT347" s="151"/>
      <c r="CU347" s="151"/>
      <c r="CV347" s="151"/>
      <c r="CW347" s="151"/>
      <c r="CX347" s="151"/>
      <c r="CY347" s="151"/>
      <c r="CZ347" s="151"/>
      <c r="DA347" s="151"/>
      <c r="DB347" s="151"/>
      <c r="DC347" s="151"/>
      <c r="DD347" s="151"/>
      <c r="DE347" s="151"/>
      <c r="DF347" s="151"/>
      <c r="DG347" s="151"/>
      <c r="DH347" s="151"/>
      <c r="DI347" s="151"/>
      <c r="DJ347" s="151"/>
      <c r="DK347" s="151"/>
      <c r="DL347" s="151"/>
      <c r="DM347" s="151"/>
      <c r="DN347" s="151"/>
      <c r="DO347" s="151"/>
      <c r="DP347" s="151"/>
      <c r="DQ347" s="151"/>
      <c r="DR347" s="151"/>
      <c r="DS347" s="151"/>
      <c r="DT347" s="151"/>
      <c r="DU347" s="151"/>
      <c r="DV347" s="151"/>
      <c r="DW347" s="151"/>
      <c r="DX347" s="151"/>
      <c r="DY347" s="151"/>
      <c r="DZ347" s="151"/>
      <c r="EA347" s="151"/>
      <c r="EB347" s="151"/>
      <c r="EC347" s="151"/>
      <c r="ED347" s="151"/>
      <c r="EE347" s="151"/>
      <c r="EF347" s="151"/>
      <c r="EG347" s="151"/>
      <c r="EH347" s="151"/>
      <c r="EI347" s="151"/>
      <c r="EJ347" s="151"/>
      <c r="EK347" s="151"/>
      <c r="EL347" s="151"/>
      <c r="EM347" s="151"/>
      <c r="EN347" s="151"/>
      <c r="EO347" s="151"/>
      <c r="EP347" s="151"/>
      <c r="EQ347" s="151"/>
      <c r="ER347" s="151"/>
      <c r="ES347" s="151"/>
      <c r="ET347" s="151"/>
      <c r="EU347" s="151"/>
      <c r="EV347" s="151"/>
      <c r="EW347" s="151"/>
      <c r="EX347" s="151"/>
      <c r="EY347" s="151"/>
      <c r="EZ347" s="151"/>
      <c r="FA347" s="151"/>
      <c r="FB347" s="151"/>
      <c r="FC347" s="151"/>
      <c r="FD347" s="151"/>
      <c r="FE347" s="151"/>
      <c r="FF347" s="151"/>
      <c r="FG347" s="151"/>
      <c r="FH347" s="151"/>
      <c r="FI347" s="151"/>
      <c r="FJ347" s="151"/>
      <c r="FK347" s="151"/>
      <c r="FL347" s="151"/>
      <c r="FM347" s="151"/>
      <c r="FN347" s="151"/>
      <c r="FO347" s="151"/>
      <c r="FP347" s="151"/>
      <c r="FQ347" s="151"/>
      <c r="FR347" s="151"/>
      <c r="FS347" s="151"/>
      <c r="FT347" s="151"/>
      <c r="FU347" s="151"/>
      <c r="FV347" s="151"/>
      <c r="FW347" s="151"/>
      <c r="FX347" s="151"/>
      <c r="FY347" s="151"/>
      <c r="FZ347" s="151"/>
      <c r="GA347" s="151"/>
      <c r="GB347" s="151"/>
    </row>
    <row r="348" spans="1:184" x14ac:dyDescent="0.2">
      <c r="A348" s="154" t="str">
        <f t="shared" si="6"/>
        <v/>
      </c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  <c r="BD348" s="151"/>
      <c r="BE348" s="151"/>
      <c r="BF348" s="151"/>
      <c r="BG348" s="151"/>
      <c r="BH348" s="151"/>
      <c r="BI348" s="151"/>
      <c r="BJ348" s="151"/>
      <c r="BK348" s="151"/>
      <c r="BL348" s="151"/>
      <c r="BM348" s="151"/>
      <c r="BN348" s="151"/>
      <c r="BO348" s="151"/>
      <c r="BP348" s="151"/>
      <c r="BQ348" s="151"/>
      <c r="BR348" s="151"/>
      <c r="BS348" s="151"/>
      <c r="BT348" s="151"/>
      <c r="BU348" s="151"/>
      <c r="BV348" s="151"/>
      <c r="BW348" s="151"/>
      <c r="BX348" s="151"/>
      <c r="BY348" s="151"/>
      <c r="BZ348" s="151"/>
      <c r="CA348" s="151"/>
      <c r="CB348" s="151"/>
      <c r="CC348" s="151"/>
      <c r="CD348" s="151"/>
      <c r="CE348" s="151"/>
      <c r="CF348" s="151"/>
      <c r="CG348" s="151"/>
      <c r="CH348" s="151"/>
      <c r="CI348" s="151"/>
      <c r="CJ348" s="151"/>
      <c r="CK348" s="151"/>
      <c r="CL348" s="151"/>
      <c r="CM348" s="151"/>
      <c r="CN348" s="151"/>
      <c r="CO348" s="151"/>
      <c r="CP348" s="151"/>
      <c r="CQ348" s="151"/>
      <c r="CR348" s="151"/>
      <c r="CS348" s="151"/>
      <c r="CT348" s="151"/>
      <c r="CU348" s="151"/>
      <c r="CV348" s="151"/>
      <c r="CW348" s="151"/>
      <c r="CX348" s="151"/>
      <c r="CY348" s="151"/>
      <c r="CZ348" s="151"/>
      <c r="DA348" s="151"/>
      <c r="DB348" s="151"/>
      <c r="DC348" s="151"/>
      <c r="DD348" s="151"/>
      <c r="DE348" s="151"/>
      <c r="DF348" s="151"/>
      <c r="DG348" s="151"/>
      <c r="DH348" s="151"/>
      <c r="DI348" s="151"/>
      <c r="DJ348" s="151"/>
      <c r="DK348" s="151"/>
      <c r="DL348" s="151"/>
      <c r="DM348" s="151"/>
      <c r="DN348" s="151"/>
      <c r="DO348" s="151"/>
      <c r="DP348" s="151"/>
      <c r="DQ348" s="151"/>
      <c r="DR348" s="151"/>
      <c r="DS348" s="151"/>
      <c r="DT348" s="151"/>
      <c r="DU348" s="151"/>
      <c r="DV348" s="151"/>
      <c r="DW348" s="151"/>
      <c r="DX348" s="151"/>
      <c r="DY348" s="151"/>
      <c r="DZ348" s="151"/>
      <c r="EA348" s="151"/>
      <c r="EB348" s="151"/>
      <c r="EC348" s="151"/>
      <c r="ED348" s="151"/>
      <c r="EE348" s="151"/>
      <c r="EF348" s="151"/>
      <c r="EG348" s="151"/>
      <c r="EH348" s="151"/>
      <c r="EI348" s="151"/>
      <c r="EJ348" s="151"/>
      <c r="EK348" s="151"/>
      <c r="EL348" s="151"/>
      <c r="EM348" s="151"/>
      <c r="EN348" s="151"/>
      <c r="EO348" s="151"/>
      <c r="EP348" s="151"/>
      <c r="EQ348" s="151"/>
      <c r="ER348" s="151"/>
      <c r="ES348" s="151"/>
      <c r="ET348" s="151"/>
      <c r="EU348" s="151"/>
      <c r="EV348" s="151"/>
      <c r="EW348" s="151"/>
      <c r="EX348" s="151"/>
      <c r="EY348" s="151"/>
      <c r="EZ348" s="151"/>
      <c r="FA348" s="151"/>
      <c r="FB348" s="151"/>
      <c r="FC348" s="151"/>
      <c r="FD348" s="151"/>
      <c r="FE348" s="151"/>
      <c r="FF348" s="151"/>
      <c r="FG348" s="151"/>
      <c r="FH348" s="151"/>
      <c r="FI348" s="151"/>
      <c r="FJ348" s="151"/>
      <c r="FK348" s="151"/>
      <c r="FL348" s="151"/>
      <c r="FM348" s="151"/>
      <c r="FN348" s="151"/>
      <c r="FO348" s="151"/>
      <c r="FP348" s="151"/>
      <c r="FQ348" s="151"/>
      <c r="FR348" s="151"/>
      <c r="FS348" s="151"/>
      <c r="FT348" s="151"/>
      <c r="FU348" s="151"/>
      <c r="FV348" s="151"/>
      <c r="FW348" s="151"/>
      <c r="FX348" s="151"/>
      <c r="FY348" s="151"/>
      <c r="FZ348" s="151"/>
      <c r="GA348" s="151"/>
      <c r="GB348" s="151"/>
    </row>
    <row r="349" spans="1:184" x14ac:dyDescent="0.2">
      <c r="A349" s="154" t="str">
        <f t="shared" si="6"/>
        <v/>
      </c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  <c r="BD349" s="151"/>
      <c r="BE349" s="151"/>
      <c r="BF349" s="151"/>
      <c r="BG349" s="151"/>
      <c r="BH349" s="151"/>
      <c r="BI349" s="151"/>
      <c r="BJ349" s="151"/>
      <c r="BK349" s="151"/>
      <c r="BL349" s="151"/>
      <c r="BM349" s="151"/>
      <c r="BN349" s="151"/>
      <c r="BO349" s="151"/>
      <c r="BP349" s="151"/>
      <c r="BQ349" s="151"/>
      <c r="BR349" s="151"/>
      <c r="BS349" s="151"/>
      <c r="BT349" s="151"/>
      <c r="BU349" s="151"/>
      <c r="BV349" s="151"/>
      <c r="BW349" s="151"/>
      <c r="BX349" s="151"/>
      <c r="BY349" s="151"/>
      <c r="BZ349" s="151"/>
      <c r="CA349" s="151"/>
      <c r="CB349" s="151"/>
      <c r="CC349" s="151"/>
      <c r="CD349" s="151"/>
      <c r="CE349" s="151"/>
      <c r="CF349" s="151"/>
      <c r="CG349" s="151"/>
      <c r="CH349" s="151"/>
      <c r="CI349" s="151"/>
      <c r="CJ349" s="151"/>
      <c r="CK349" s="151"/>
      <c r="CL349" s="151"/>
      <c r="CM349" s="151"/>
      <c r="CN349" s="151"/>
      <c r="CO349" s="151"/>
      <c r="CP349" s="151"/>
      <c r="CQ349" s="151"/>
      <c r="CR349" s="151"/>
      <c r="CS349" s="151"/>
      <c r="CT349" s="151"/>
      <c r="CU349" s="151"/>
      <c r="CV349" s="151"/>
      <c r="CW349" s="151"/>
      <c r="CX349" s="151"/>
      <c r="CY349" s="151"/>
      <c r="CZ349" s="151"/>
      <c r="DA349" s="151"/>
      <c r="DB349" s="151"/>
      <c r="DC349" s="151"/>
      <c r="DD349" s="151"/>
      <c r="DE349" s="151"/>
      <c r="DF349" s="151"/>
      <c r="DG349" s="151"/>
      <c r="DH349" s="151"/>
      <c r="DI349" s="151"/>
      <c r="DJ349" s="151"/>
      <c r="DK349" s="151"/>
      <c r="DL349" s="151"/>
      <c r="DM349" s="151"/>
      <c r="DN349" s="151"/>
      <c r="DO349" s="151"/>
      <c r="DP349" s="151"/>
      <c r="DQ349" s="151"/>
      <c r="DR349" s="151"/>
      <c r="DS349" s="151"/>
      <c r="DT349" s="151"/>
      <c r="DU349" s="151"/>
      <c r="DV349" s="151"/>
      <c r="DW349" s="151"/>
      <c r="DX349" s="151"/>
      <c r="DY349" s="151"/>
      <c r="DZ349" s="151"/>
      <c r="EA349" s="151"/>
      <c r="EB349" s="151"/>
      <c r="EC349" s="151"/>
      <c r="ED349" s="151"/>
      <c r="EE349" s="151"/>
      <c r="EF349" s="151"/>
      <c r="EG349" s="151"/>
      <c r="EH349" s="151"/>
      <c r="EI349" s="151"/>
      <c r="EJ349" s="151"/>
      <c r="EK349" s="151"/>
      <c r="EL349" s="151"/>
      <c r="EM349" s="151"/>
      <c r="EN349" s="151"/>
      <c r="EO349" s="151"/>
      <c r="EP349" s="151"/>
      <c r="EQ349" s="151"/>
      <c r="ER349" s="151"/>
      <c r="ES349" s="151"/>
      <c r="ET349" s="151"/>
      <c r="EU349" s="151"/>
      <c r="EV349" s="151"/>
      <c r="EW349" s="151"/>
      <c r="EX349" s="151"/>
      <c r="EY349" s="151"/>
      <c r="EZ349" s="151"/>
      <c r="FA349" s="151"/>
      <c r="FB349" s="151"/>
      <c r="FC349" s="151"/>
      <c r="FD349" s="151"/>
      <c r="FE349" s="151"/>
      <c r="FF349" s="151"/>
      <c r="FG349" s="151"/>
      <c r="FH349" s="151"/>
      <c r="FI349" s="151"/>
      <c r="FJ349" s="151"/>
      <c r="FK349" s="151"/>
      <c r="FL349" s="151"/>
      <c r="FM349" s="151"/>
      <c r="FN349" s="151"/>
      <c r="FO349" s="151"/>
      <c r="FP349" s="151"/>
      <c r="FQ349" s="151"/>
      <c r="FR349" s="151"/>
      <c r="FS349" s="151"/>
      <c r="FT349" s="151"/>
      <c r="FU349" s="151"/>
      <c r="FV349" s="151"/>
      <c r="FW349" s="151"/>
      <c r="FX349" s="151"/>
      <c r="FY349" s="151"/>
      <c r="FZ349" s="151"/>
      <c r="GA349" s="151"/>
      <c r="GB349" s="151"/>
    </row>
    <row r="350" spans="1:184" x14ac:dyDescent="0.2">
      <c r="A350" s="154" t="str">
        <f t="shared" si="6"/>
        <v/>
      </c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  <c r="BD350" s="151"/>
      <c r="BE350" s="151"/>
      <c r="BF350" s="151"/>
      <c r="BG350" s="151"/>
      <c r="BH350" s="151"/>
      <c r="BI350" s="151"/>
      <c r="BJ350" s="151"/>
      <c r="BK350" s="151"/>
      <c r="BL350" s="151"/>
      <c r="BM350" s="151"/>
      <c r="BN350" s="151"/>
      <c r="BO350" s="151"/>
      <c r="BP350" s="151"/>
      <c r="BQ350" s="151"/>
      <c r="BR350" s="151"/>
      <c r="BS350" s="151"/>
      <c r="BT350" s="151"/>
      <c r="BU350" s="151"/>
      <c r="BV350" s="151"/>
      <c r="BW350" s="151"/>
      <c r="BX350" s="151"/>
      <c r="BY350" s="151"/>
      <c r="BZ350" s="151"/>
      <c r="CA350" s="151"/>
      <c r="CB350" s="151"/>
      <c r="CC350" s="151"/>
      <c r="CD350" s="151"/>
      <c r="CE350" s="151"/>
      <c r="CF350" s="151"/>
      <c r="CG350" s="151"/>
      <c r="CH350" s="151"/>
      <c r="CI350" s="151"/>
      <c r="CJ350" s="151"/>
      <c r="CK350" s="151"/>
      <c r="CL350" s="151"/>
      <c r="CM350" s="151"/>
      <c r="CN350" s="151"/>
      <c r="CO350" s="151"/>
      <c r="CP350" s="151"/>
      <c r="CQ350" s="151"/>
      <c r="CR350" s="151"/>
      <c r="CS350" s="151"/>
      <c r="CT350" s="151"/>
      <c r="CU350" s="151"/>
      <c r="CV350" s="151"/>
      <c r="CW350" s="151"/>
      <c r="CX350" s="151"/>
      <c r="CY350" s="151"/>
      <c r="CZ350" s="151"/>
      <c r="DA350" s="151"/>
      <c r="DB350" s="151"/>
      <c r="DC350" s="151"/>
      <c r="DD350" s="151"/>
      <c r="DE350" s="151"/>
      <c r="DF350" s="151"/>
      <c r="DG350" s="151"/>
      <c r="DH350" s="151"/>
      <c r="DI350" s="151"/>
      <c r="DJ350" s="151"/>
      <c r="DK350" s="151"/>
      <c r="DL350" s="151"/>
      <c r="DM350" s="151"/>
      <c r="DN350" s="151"/>
      <c r="DO350" s="151"/>
      <c r="DP350" s="151"/>
      <c r="DQ350" s="151"/>
      <c r="DR350" s="151"/>
      <c r="DS350" s="151"/>
      <c r="DT350" s="151"/>
      <c r="DU350" s="151"/>
      <c r="DV350" s="151"/>
      <c r="DW350" s="151"/>
      <c r="DX350" s="151"/>
      <c r="DY350" s="151"/>
      <c r="DZ350" s="151"/>
      <c r="EA350" s="151"/>
      <c r="EB350" s="151"/>
      <c r="EC350" s="151"/>
      <c r="ED350" s="151"/>
      <c r="EE350" s="151"/>
      <c r="EF350" s="151"/>
      <c r="EG350" s="151"/>
      <c r="EH350" s="151"/>
      <c r="EI350" s="151"/>
      <c r="EJ350" s="151"/>
      <c r="EK350" s="151"/>
      <c r="EL350" s="151"/>
      <c r="EM350" s="151"/>
      <c r="EN350" s="151"/>
      <c r="EO350" s="151"/>
      <c r="EP350" s="151"/>
      <c r="EQ350" s="151"/>
      <c r="ER350" s="151"/>
      <c r="ES350" s="151"/>
      <c r="ET350" s="151"/>
      <c r="EU350" s="151"/>
      <c r="EV350" s="151"/>
      <c r="EW350" s="151"/>
      <c r="EX350" s="151"/>
      <c r="EY350" s="151"/>
      <c r="EZ350" s="151"/>
      <c r="FA350" s="151"/>
      <c r="FB350" s="151"/>
      <c r="FC350" s="151"/>
      <c r="FD350" s="151"/>
      <c r="FE350" s="151"/>
      <c r="FF350" s="151"/>
      <c r="FG350" s="151"/>
      <c r="FH350" s="151"/>
      <c r="FI350" s="151"/>
      <c r="FJ350" s="151"/>
      <c r="FK350" s="151"/>
      <c r="FL350" s="151"/>
      <c r="FM350" s="151"/>
      <c r="FN350" s="151"/>
      <c r="FO350" s="151"/>
      <c r="FP350" s="151"/>
      <c r="FQ350" s="151"/>
      <c r="FR350" s="151"/>
      <c r="FS350" s="151"/>
      <c r="FT350" s="151"/>
      <c r="FU350" s="151"/>
      <c r="FV350" s="151"/>
      <c r="FW350" s="151"/>
      <c r="FX350" s="151"/>
      <c r="FY350" s="151"/>
      <c r="FZ350" s="151"/>
      <c r="GA350" s="151"/>
      <c r="GB350" s="151"/>
    </row>
    <row r="351" spans="1:184" x14ac:dyDescent="0.2">
      <c r="A351" s="154" t="str">
        <f t="shared" si="6"/>
        <v/>
      </c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  <c r="BD351" s="151"/>
      <c r="BE351" s="151"/>
      <c r="BF351" s="151"/>
      <c r="BG351" s="151"/>
      <c r="BH351" s="151"/>
      <c r="BI351" s="151"/>
      <c r="BJ351" s="151"/>
      <c r="BK351" s="151"/>
      <c r="BL351" s="151"/>
      <c r="BM351" s="151"/>
      <c r="BN351" s="151"/>
      <c r="BO351" s="151"/>
      <c r="BP351" s="151"/>
      <c r="BQ351" s="151"/>
      <c r="BR351" s="151"/>
      <c r="BS351" s="151"/>
      <c r="BT351" s="151"/>
      <c r="BU351" s="151"/>
      <c r="BV351" s="151"/>
      <c r="BW351" s="151"/>
      <c r="BX351" s="151"/>
      <c r="BY351" s="151"/>
      <c r="BZ351" s="151"/>
      <c r="CA351" s="151"/>
      <c r="CB351" s="151"/>
      <c r="CC351" s="151"/>
      <c r="CD351" s="151"/>
      <c r="CE351" s="151"/>
      <c r="CF351" s="151"/>
      <c r="CG351" s="151"/>
      <c r="CH351" s="151"/>
      <c r="CI351" s="151"/>
      <c r="CJ351" s="151"/>
      <c r="CK351" s="151"/>
      <c r="CL351" s="151"/>
      <c r="CM351" s="151"/>
      <c r="CN351" s="151"/>
      <c r="CO351" s="151"/>
      <c r="CP351" s="151"/>
      <c r="CQ351" s="151"/>
      <c r="CR351" s="151"/>
      <c r="CS351" s="151"/>
      <c r="CT351" s="151"/>
      <c r="CU351" s="151"/>
      <c r="CV351" s="151"/>
      <c r="CW351" s="151"/>
      <c r="CX351" s="151"/>
      <c r="CY351" s="151"/>
      <c r="CZ351" s="151"/>
      <c r="DA351" s="151"/>
      <c r="DB351" s="151"/>
      <c r="DC351" s="151"/>
      <c r="DD351" s="151"/>
      <c r="DE351" s="151"/>
      <c r="DF351" s="151"/>
      <c r="DG351" s="151"/>
      <c r="DH351" s="151"/>
      <c r="DI351" s="151"/>
      <c r="DJ351" s="151"/>
      <c r="DK351" s="151"/>
      <c r="DL351" s="151"/>
      <c r="DM351" s="151"/>
      <c r="DN351" s="151"/>
      <c r="DO351" s="151"/>
      <c r="DP351" s="151"/>
      <c r="DQ351" s="151"/>
      <c r="DR351" s="151"/>
      <c r="DS351" s="151"/>
      <c r="DT351" s="151"/>
      <c r="DU351" s="151"/>
      <c r="DV351" s="151"/>
      <c r="DW351" s="151"/>
      <c r="DX351" s="151"/>
      <c r="DY351" s="151"/>
      <c r="DZ351" s="151"/>
      <c r="EA351" s="151"/>
      <c r="EB351" s="151"/>
      <c r="EC351" s="151"/>
      <c r="ED351" s="151"/>
      <c r="EE351" s="151"/>
      <c r="EF351" s="151"/>
      <c r="EG351" s="151"/>
      <c r="EH351" s="151"/>
      <c r="EI351" s="151"/>
      <c r="EJ351" s="151"/>
      <c r="EK351" s="151"/>
      <c r="EL351" s="151"/>
      <c r="EM351" s="151"/>
      <c r="EN351" s="151"/>
      <c r="EO351" s="151"/>
      <c r="EP351" s="151"/>
      <c r="EQ351" s="151"/>
      <c r="ER351" s="151"/>
      <c r="ES351" s="151"/>
      <c r="ET351" s="151"/>
      <c r="EU351" s="151"/>
      <c r="EV351" s="151"/>
      <c r="EW351" s="151"/>
      <c r="EX351" s="151"/>
      <c r="EY351" s="151"/>
      <c r="EZ351" s="151"/>
      <c r="FA351" s="151"/>
      <c r="FB351" s="151"/>
      <c r="FC351" s="151"/>
      <c r="FD351" s="151"/>
      <c r="FE351" s="151"/>
      <c r="FF351" s="151"/>
      <c r="FG351" s="151"/>
      <c r="FH351" s="151"/>
      <c r="FI351" s="151"/>
      <c r="FJ351" s="151"/>
      <c r="FK351" s="151"/>
      <c r="FL351" s="151"/>
      <c r="FM351" s="151"/>
      <c r="FN351" s="151"/>
      <c r="FO351" s="151"/>
      <c r="FP351" s="151"/>
      <c r="FQ351" s="151"/>
      <c r="FR351" s="151"/>
      <c r="FS351" s="151"/>
      <c r="FT351" s="151"/>
      <c r="FU351" s="151"/>
      <c r="FV351" s="151"/>
      <c r="FW351" s="151"/>
      <c r="FX351" s="151"/>
      <c r="FY351" s="151"/>
      <c r="FZ351" s="151"/>
      <c r="GA351" s="151"/>
      <c r="GB351" s="151"/>
    </row>
    <row r="352" spans="1:184" x14ac:dyDescent="0.2">
      <c r="A352" s="154" t="str">
        <f t="shared" si="6"/>
        <v/>
      </c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  <c r="BE352" s="151"/>
      <c r="BF352" s="151"/>
      <c r="BG352" s="151"/>
      <c r="BH352" s="151"/>
      <c r="BI352" s="151"/>
      <c r="BJ352" s="151"/>
      <c r="BK352" s="151"/>
      <c r="BL352" s="151"/>
      <c r="BM352" s="151"/>
      <c r="BN352" s="151"/>
      <c r="BO352" s="151"/>
      <c r="BP352" s="151"/>
      <c r="BQ352" s="151"/>
      <c r="BR352" s="151"/>
      <c r="BS352" s="151"/>
      <c r="BT352" s="151"/>
      <c r="BU352" s="151"/>
      <c r="BV352" s="151"/>
      <c r="BW352" s="151"/>
      <c r="BX352" s="151"/>
      <c r="BY352" s="151"/>
      <c r="BZ352" s="151"/>
      <c r="CA352" s="151"/>
      <c r="CB352" s="151"/>
      <c r="CC352" s="151"/>
      <c r="CD352" s="151"/>
      <c r="CE352" s="151"/>
      <c r="CF352" s="151"/>
      <c r="CG352" s="151"/>
      <c r="CH352" s="151"/>
      <c r="CI352" s="151"/>
      <c r="CJ352" s="151"/>
      <c r="CK352" s="151"/>
      <c r="CL352" s="151"/>
      <c r="CM352" s="151"/>
      <c r="CN352" s="151"/>
      <c r="CO352" s="151"/>
      <c r="CP352" s="151"/>
      <c r="CQ352" s="151"/>
      <c r="CR352" s="151"/>
      <c r="CS352" s="151"/>
      <c r="CT352" s="151"/>
      <c r="CU352" s="151"/>
      <c r="CV352" s="151"/>
      <c r="CW352" s="151"/>
      <c r="CX352" s="151"/>
      <c r="CY352" s="151"/>
      <c r="CZ352" s="151"/>
      <c r="DA352" s="151"/>
      <c r="DB352" s="151"/>
      <c r="DC352" s="151"/>
      <c r="DD352" s="151"/>
      <c r="DE352" s="151"/>
      <c r="DF352" s="151"/>
      <c r="DG352" s="151"/>
      <c r="DH352" s="151"/>
      <c r="DI352" s="151"/>
      <c r="DJ352" s="151"/>
      <c r="DK352" s="151"/>
      <c r="DL352" s="151"/>
      <c r="DM352" s="151"/>
      <c r="DN352" s="151"/>
      <c r="DO352" s="151"/>
      <c r="DP352" s="151"/>
      <c r="DQ352" s="151"/>
      <c r="DR352" s="151"/>
      <c r="DS352" s="151"/>
      <c r="DT352" s="151"/>
      <c r="DU352" s="151"/>
      <c r="DV352" s="151"/>
      <c r="DW352" s="151"/>
      <c r="DX352" s="151"/>
      <c r="DY352" s="151"/>
      <c r="DZ352" s="151"/>
      <c r="EA352" s="151"/>
      <c r="EB352" s="151"/>
      <c r="EC352" s="151"/>
      <c r="ED352" s="151"/>
      <c r="EE352" s="151"/>
      <c r="EF352" s="151"/>
      <c r="EG352" s="151"/>
      <c r="EH352" s="151"/>
      <c r="EI352" s="151"/>
      <c r="EJ352" s="151"/>
      <c r="EK352" s="151"/>
      <c r="EL352" s="151"/>
      <c r="EM352" s="151"/>
      <c r="EN352" s="151"/>
      <c r="EO352" s="151"/>
      <c r="EP352" s="151"/>
      <c r="EQ352" s="151"/>
      <c r="ER352" s="151"/>
      <c r="ES352" s="151"/>
      <c r="ET352" s="151"/>
      <c r="EU352" s="151"/>
      <c r="EV352" s="151"/>
      <c r="EW352" s="151"/>
      <c r="EX352" s="151"/>
      <c r="EY352" s="151"/>
      <c r="EZ352" s="151"/>
      <c r="FA352" s="151"/>
      <c r="FB352" s="151"/>
      <c r="FC352" s="151"/>
      <c r="FD352" s="151"/>
      <c r="FE352" s="151"/>
      <c r="FF352" s="151"/>
      <c r="FG352" s="151"/>
      <c r="FH352" s="151"/>
      <c r="FI352" s="151"/>
      <c r="FJ352" s="151"/>
      <c r="FK352" s="151"/>
      <c r="FL352" s="151"/>
      <c r="FM352" s="151"/>
      <c r="FN352" s="151"/>
      <c r="FO352" s="151"/>
      <c r="FP352" s="151"/>
      <c r="FQ352" s="151"/>
      <c r="FR352" s="151"/>
      <c r="FS352" s="151"/>
      <c r="FT352" s="151"/>
      <c r="FU352" s="151"/>
      <c r="FV352" s="151"/>
      <c r="FW352" s="151"/>
      <c r="FX352" s="151"/>
      <c r="FY352" s="151"/>
      <c r="FZ352" s="151"/>
      <c r="GA352" s="151"/>
      <c r="GB352" s="151"/>
    </row>
    <row r="353" spans="1:184" x14ac:dyDescent="0.2">
      <c r="A353" s="154" t="str">
        <f t="shared" si="6"/>
        <v/>
      </c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  <c r="BE353" s="151"/>
      <c r="BF353" s="151"/>
      <c r="BG353" s="151"/>
      <c r="BH353" s="151"/>
      <c r="BI353" s="151"/>
      <c r="BJ353" s="151"/>
      <c r="BK353" s="151"/>
      <c r="BL353" s="151"/>
      <c r="BM353" s="151"/>
      <c r="BN353" s="151"/>
      <c r="BO353" s="151"/>
      <c r="BP353" s="151"/>
      <c r="BQ353" s="151"/>
      <c r="BR353" s="151"/>
      <c r="BS353" s="151"/>
      <c r="BT353" s="151"/>
      <c r="BU353" s="151"/>
      <c r="BV353" s="151"/>
      <c r="BW353" s="151"/>
      <c r="BX353" s="151"/>
      <c r="BY353" s="151"/>
      <c r="BZ353" s="151"/>
      <c r="CA353" s="151"/>
      <c r="CB353" s="151"/>
      <c r="CC353" s="151"/>
      <c r="CD353" s="151"/>
      <c r="CE353" s="151"/>
      <c r="CF353" s="151"/>
      <c r="CG353" s="151"/>
      <c r="CH353" s="151"/>
      <c r="CI353" s="151"/>
      <c r="CJ353" s="151"/>
      <c r="CK353" s="151"/>
      <c r="CL353" s="151"/>
      <c r="CM353" s="151"/>
      <c r="CN353" s="151"/>
      <c r="CO353" s="151"/>
      <c r="CP353" s="151"/>
      <c r="CQ353" s="151"/>
      <c r="CR353" s="151"/>
      <c r="CS353" s="151"/>
      <c r="CT353" s="151"/>
      <c r="CU353" s="151"/>
      <c r="CV353" s="151"/>
      <c r="CW353" s="151"/>
      <c r="CX353" s="151"/>
      <c r="CY353" s="151"/>
      <c r="CZ353" s="151"/>
      <c r="DA353" s="151"/>
      <c r="DB353" s="151"/>
      <c r="DC353" s="151"/>
      <c r="DD353" s="151"/>
      <c r="DE353" s="151"/>
      <c r="DF353" s="151"/>
      <c r="DG353" s="151"/>
      <c r="DH353" s="151"/>
      <c r="DI353" s="151"/>
      <c r="DJ353" s="151"/>
      <c r="DK353" s="151"/>
      <c r="DL353" s="151"/>
      <c r="DM353" s="151"/>
      <c r="DN353" s="151"/>
      <c r="DO353" s="151"/>
      <c r="DP353" s="151"/>
      <c r="DQ353" s="151"/>
      <c r="DR353" s="151"/>
      <c r="DS353" s="151"/>
      <c r="DT353" s="151"/>
      <c r="DU353" s="151"/>
      <c r="DV353" s="151"/>
      <c r="DW353" s="151"/>
      <c r="DX353" s="151"/>
      <c r="DY353" s="151"/>
      <c r="DZ353" s="151"/>
      <c r="EA353" s="151"/>
      <c r="EB353" s="151"/>
      <c r="EC353" s="151"/>
      <c r="ED353" s="151"/>
      <c r="EE353" s="151"/>
      <c r="EF353" s="151"/>
      <c r="EG353" s="151"/>
      <c r="EH353" s="151"/>
      <c r="EI353" s="151"/>
      <c r="EJ353" s="151"/>
      <c r="EK353" s="151"/>
      <c r="EL353" s="151"/>
      <c r="EM353" s="151"/>
      <c r="EN353" s="151"/>
      <c r="EO353" s="151"/>
      <c r="EP353" s="151"/>
      <c r="EQ353" s="151"/>
      <c r="ER353" s="151"/>
      <c r="ES353" s="151"/>
      <c r="ET353" s="151"/>
      <c r="EU353" s="151"/>
      <c r="EV353" s="151"/>
      <c r="EW353" s="151"/>
      <c r="EX353" s="151"/>
      <c r="EY353" s="151"/>
      <c r="EZ353" s="151"/>
      <c r="FA353" s="151"/>
      <c r="FB353" s="151"/>
      <c r="FC353" s="151"/>
      <c r="FD353" s="151"/>
      <c r="FE353" s="151"/>
      <c r="FF353" s="151"/>
      <c r="FG353" s="151"/>
      <c r="FH353" s="151"/>
      <c r="FI353" s="151"/>
      <c r="FJ353" s="151"/>
      <c r="FK353" s="151"/>
      <c r="FL353" s="151"/>
      <c r="FM353" s="151"/>
      <c r="FN353" s="151"/>
      <c r="FO353" s="151"/>
      <c r="FP353" s="151"/>
      <c r="FQ353" s="151"/>
      <c r="FR353" s="151"/>
      <c r="FS353" s="151"/>
      <c r="FT353" s="151"/>
      <c r="FU353" s="151"/>
      <c r="FV353" s="151"/>
      <c r="FW353" s="151"/>
      <c r="FX353" s="151"/>
      <c r="FY353" s="151"/>
      <c r="FZ353" s="151"/>
      <c r="GA353" s="151"/>
      <c r="GB353" s="151"/>
    </row>
    <row r="354" spans="1:184" x14ac:dyDescent="0.2">
      <c r="A354" s="154" t="str">
        <f t="shared" si="6"/>
        <v/>
      </c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1"/>
      <c r="BE354" s="151"/>
      <c r="BF354" s="151"/>
      <c r="BG354" s="151"/>
      <c r="BH354" s="151"/>
      <c r="BI354" s="151"/>
      <c r="BJ354" s="151"/>
      <c r="BK354" s="151"/>
      <c r="BL354" s="151"/>
      <c r="BM354" s="151"/>
      <c r="BN354" s="151"/>
      <c r="BO354" s="151"/>
      <c r="BP354" s="151"/>
      <c r="BQ354" s="151"/>
      <c r="BR354" s="151"/>
      <c r="BS354" s="151"/>
      <c r="BT354" s="151"/>
      <c r="BU354" s="151"/>
      <c r="BV354" s="151"/>
      <c r="BW354" s="151"/>
      <c r="BX354" s="151"/>
      <c r="BY354" s="151"/>
      <c r="BZ354" s="151"/>
      <c r="CA354" s="151"/>
      <c r="CB354" s="151"/>
      <c r="CC354" s="151"/>
      <c r="CD354" s="151"/>
      <c r="CE354" s="151"/>
      <c r="CF354" s="151"/>
      <c r="CG354" s="151"/>
      <c r="CH354" s="151"/>
      <c r="CI354" s="151"/>
      <c r="CJ354" s="151"/>
      <c r="CK354" s="151"/>
      <c r="CL354" s="151"/>
      <c r="CM354" s="151"/>
      <c r="CN354" s="151"/>
      <c r="CO354" s="151"/>
      <c r="CP354" s="151"/>
      <c r="CQ354" s="151"/>
      <c r="CR354" s="151"/>
      <c r="CS354" s="151"/>
      <c r="CT354" s="151"/>
      <c r="CU354" s="151"/>
      <c r="CV354" s="151"/>
      <c r="CW354" s="151"/>
      <c r="CX354" s="151"/>
      <c r="CY354" s="151"/>
      <c r="CZ354" s="151"/>
      <c r="DA354" s="151"/>
      <c r="DB354" s="151"/>
      <c r="DC354" s="151"/>
      <c r="DD354" s="151"/>
      <c r="DE354" s="151"/>
      <c r="DF354" s="151"/>
      <c r="DG354" s="151"/>
      <c r="DH354" s="151"/>
      <c r="DI354" s="151"/>
      <c r="DJ354" s="151"/>
      <c r="DK354" s="151"/>
      <c r="DL354" s="151"/>
      <c r="DM354" s="151"/>
      <c r="DN354" s="151"/>
      <c r="DO354" s="151"/>
      <c r="DP354" s="151"/>
      <c r="DQ354" s="151"/>
      <c r="DR354" s="151"/>
      <c r="DS354" s="151"/>
      <c r="DT354" s="151"/>
      <c r="DU354" s="151"/>
      <c r="DV354" s="151"/>
      <c r="DW354" s="151"/>
      <c r="DX354" s="151"/>
      <c r="DY354" s="151"/>
      <c r="DZ354" s="151"/>
      <c r="EA354" s="151"/>
      <c r="EB354" s="151"/>
      <c r="EC354" s="151"/>
      <c r="ED354" s="151"/>
      <c r="EE354" s="151"/>
      <c r="EF354" s="151"/>
      <c r="EG354" s="151"/>
      <c r="EH354" s="151"/>
      <c r="EI354" s="151"/>
      <c r="EJ354" s="151"/>
      <c r="EK354" s="151"/>
      <c r="EL354" s="151"/>
      <c r="EM354" s="151"/>
      <c r="EN354" s="151"/>
      <c r="EO354" s="151"/>
      <c r="EP354" s="151"/>
      <c r="EQ354" s="151"/>
      <c r="ER354" s="151"/>
      <c r="ES354" s="151"/>
      <c r="ET354" s="151"/>
      <c r="EU354" s="151"/>
      <c r="EV354" s="151"/>
      <c r="EW354" s="151"/>
      <c r="EX354" s="151"/>
      <c r="EY354" s="151"/>
      <c r="EZ354" s="151"/>
      <c r="FA354" s="151"/>
      <c r="FB354" s="151"/>
      <c r="FC354" s="151"/>
      <c r="FD354" s="151"/>
      <c r="FE354" s="151"/>
      <c r="FF354" s="151"/>
      <c r="FG354" s="151"/>
      <c r="FH354" s="151"/>
      <c r="FI354" s="151"/>
      <c r="FJ354" s="151"/>
      <c r="FK354" s="151"/>
      <c r="FL354" s="151"/>
      <c r="FM354" s="151"/>
      <c r="FN354" s="151"/>
      <c r="FO354" s="151"/>
      <c r="FP354" s="151"/>
      <c r="FQ354" s="151"/>
      <c r="FR354" s="151"/>
      <c r="FS354" s="151"/>
      <c r="FT354" s="151"/>
      <c r="FU354" s="151"/>
      <c r="FV354" s="151"/>
      <c r="FW354" s="151"/>
      <c r="FX354" s="151"/>
      <c r="FY354" s="151"/>
      <c r="FZ354" s="151"/>
      <c r="GA354" s="151"/>
      <c r="GB354" s="151"/>
    </row>
    <row r="355" spans="1:184" x14ac:dyDescent="0.2">
      <c r="A355" s="154" t="str">
        <f t="shared" si="6"/>
        <v/>
      </c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  <c r="BE355" s="151"/>
      <c r="BF355" s="151"/>
      <c r="BG355" s="151"/>
      <c r="BH355" s="151"/>
      <c r="BI355" s="151"/>
      <c r="BJ355" s="151"/>
      <c r="BK355" s="151"/>
      <c r="BL355" s="151"/>
      <c r="BM355" s="151"/>
      <c r="BN355" s="151"/>
      <c r="BO355" s="151"/>
      <c r="BP355" s="151"/>
      <c r="BQ355" s="151"/>
      <c r="BR355" s="151"/>
      <c r="BS355" s="151"/>
      <c r="BT355" s="151"/>
      <c r="BU355" s="151"/>
      <c r="BV355" s="151"/>
      <c r="BW355" s="151"/>
      <c r="BX355" s="151"/>
      <c r="BY355" s="151"/>
      <c r="BZ355" s="151"/>
      <c r="CA355" s="151"/>
      <c r="CB355" s="151"/>
      <c r="CC355" s="151"/>
      <c r="CD355" s="151"/>
      <c r="CE355" s="151"/>
      <c r="CF355" s="151"/>
      <c r="CG355" s="151"/>
      <c r="CH355" s="151"/>
      <c r="CI355" s="151"/>
      <c r="CJ355" s="151"/>
      <c r="CK355" s="151"/>
      <c r="CL355" s="151"/>
      <c r="CM355" s="151"/>
      <c r="CN355" s="151"/>
      <c r="CO355" s="151"/>
      <c r="CP355" s="151"/>
      <c r="CQ355" s="151"/>
      <c r="CR355" s="151"/>
      <c r="CS355" s="151"/>
      <c r="CT355" s="151"/>
      <c r="CU355" s="151"/>
      <c r="CV355" s="151"/>
      <c r="CW355" s="151"/>
      <c r="CX355" s="151"/>
      <c r="CY355" s="151"/>
      <c r="CZ355" s="151"/>
      <c r="DA355" s="151"/>
      <c r="DB355" s="151"/>
      <c r="DC355" s="151"/>
      <c r="DD355" s="151"/>
      <c r="DE355" s="151"/>
      <c r="DF355" s="151"/>
      <c r="DG355" s="151"/>
      <c r="DH355" s="151"/>
      <c r="DI355" s="151"/>
      <c r="DJ355" s="151"/>
      <c r="DK355" s="151"/>
      <c r="DL355" s="151"/>
      <c r="DM355" s="151"/>
      <c r="DN355" s="151"/>
      <c r="DO355" s="151"/>
      <c r="DP355" s="151"/>
      <c r="DQ355" s="151"/>
      <c r="DR355" s="151"/>
      <c r="DS355" s="151"/>
      <c r="DT355" s="151"/>
      <c r="DU355" s="151"/>
      <c r="DV355" s="151"/>
      <c r="DW355" s="151"/>
      <c r="DX355" s="151"/>
      <c r="DY355" s="151"/>
      <c r="DZ355" s="151"/>
      <c r="EA355" s="151"/>
      <c r="EB355" s="151"/>
      <c r="EC355" s="151"/>
      <c r="ED355" s="151"/>
      <c r="EE355" s="151"/>
      <c r="EF355" s="151"/>
      <c r="EG355" s="151"/>
      <c r="EH355" s="151"/>
      <c r="EI355" s="151"/>
      <c r="EJ355" s="151"/>
      <c r="EK355" s="151"/>
      <c r="EL355" s="151"/>
      <c r="EM355" s="151"/>
      <c r="EN355" s="151"/>
      <c r="EO355" s="151"/>
      <c r="EP355" s="151"/>
      <c r="EQ355" s="151"/>
      <c r="ER355" s="151"/>
      <c r="ES355" s="151"/>
      <c r="ET355" s="151"/>
      <c r="EU355" s="151"/>
      <c r="EV355" s="151"/>
      <c r="EW355" s="151"/>
      <c r="EX355" s="151"/>
      <c r="EY355" s="151"/>
      <c r="EZ355" s="151"/>
      <c r="FA355" s="151"/>
      <c r="FB355" s="151"/>
      <c r="FC355" s="151"/>
      <c r="FD355" s="151"/>
      <c r="FE355" s="151"/>
      <c r="FF355" s="151"/>
      <c r="FG355" s="151"/>
      <c r="FH355" s="151"/>
      <c r="FI355" s="151"/>
      <c r="FJ355" s="151"/>
      <c r="FK355" s="151"/>
      <c r="FL355" s="151"/>
      <c r="FM355" s="151"/>
      <c r="FN355" s="151"/>
      <c r="FO355" s="151"/>
      <c r="FP355" s="151"/>
      <c r="FQ355" s="151"/>
      <c r="FR355" s="151"/>
      <c r="FS355" s="151"/>
      <c r="FT355" s="151"/>
      <c r="FU355" s="151"/>
      <c r="FV355" s="151"/>
      <c r="FW355" s="151"/>
      <c r="FX355" s="151"/>
      <c r="FY355" s="151"/>
      <c r="FZ355" s="151"/>
      <c r="GA355" s="151"/>
      <c r="GB355" s="151"/>
    </row>
    <row r="356" spans="1:184" x14ac:dyDescent="0.2">
      <c r="A356" s="154" t="str">
        <f t="shared" si="6"/>
        <v/>
      </c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  <c r="BE356" s="151"/>
      <c r="BF356" s="151"/>
      <c r="BG356" s="151"/>
      <c r="BH356" s="151"/>
      <c r="BI356" s="151"/>
      <c r="BJ356" s="151"/>
      <c r="BK356" s="151"/>
      <c r="BL356" s="151"/>
      <c r="BM356" s="151"/>
      <c r="BN356" s="151"/>
      <c r="BO356" s="151"/>
      <c r="BP356" s="151"/>
      <c r="BQ356" s="151"/>
      <c r="BR356" s="151"/>
      <c r="BS356" s="151"/>
      <c r="BT356" s="151"/>
      <c r="BU356" s="151"/>
      <c r="BV356" s="151"/>
      <c r="BW356" s="151"/>
      <c r="BX356" s="151"/>
      <c r="BY356" s="151"/>
      <c r="BZ356" s="151"/>
      <c r="CA356" s="151"/>
      <c r="CB356" s="151"/>
      <c r="CC356" s="151"/>
      <c r="CD356" s="151"/>
      <c r="CE356" s="151"/>
      <c r="CF356" s="151"/>
      <c r="CG356" s="151"/>
      <c r="CH356" s="151"/>
      <c r="CI356" s="151"/>
      <c r="CJ356" s="151"/>
      <c r="CK356" s="151"/>
      <c r="CL356" s="151"/>
      <c r="CM356" s="151"/>
      <c r="CN356" s="151"/>
      <c r="CO356" s="151"/>
      <c r="CP356" s="151"/>
      <c r="CQ356" s="151"/>
      <c r="CR356" s="151"/>
      <c r="CS356" s="151"/>
      <c r="CT356" s="151"/>
      <c r="CU356" s="151"/>
      <c r="CV356" s="151"/>
      <c r="CW356" s="151"/>
      <c r="CX356" s="151"/>
      <c r="CY356" s="151"/>
      <c r="CZ356" s="151"/>
      <c r="DA356" s="151"/>
      <c r="DB356" s="151"/>
      <c r="DC356" s="151"/>
      <c r="DD356" s="151"/>
      <c r="DE356" s="151"/>
      <c r="DF356" s="151"/>
      <c r="DG356" s="151"/>
      <c r="DH356" s="151"/>
      <c r="DI356" s="151"/>
      <c r="DJ356" s="151"/>
      <c r="DK356" s="151"/>
      <c r="DL356" s="151"/>
      <c r="DM356" s="151"/>
      <c r="DN356" s="151"/>
      <c r="DO356" s="151"/>
      <c r="DP356" s="151"/>
      <c r="DQ356" s="151"/>
      <c r="DR356" s="151"/>
      <c r="DS356" s="151"/>
      <c r="DT356" s="151"/>
      <c r="DU356" s="151"/>
      <c r="DV356" s="151"/>
      <c r="DW356" s="151"/>
      <c r="DX356" s="151"/>
      <c r="DY356" s="151"/>
      <c r="DZ356" s="151"/>
      <c r="EA356" s="151"/>
      <c r="EB356" s="151"/>
      <c r="EC356" s="151"/>
      <c r="ED356" s="151"/>
      <c r="EE356" s="151"/>
      <c r="EF356" s="151"/>
      <c r="EG356" s="151"/>
      <c r="EH356" s="151"/>
      <c r="EI356" s="151"/>
      <c r="EJ356" s="151"/>
      <c r="EK356" s="151"/>
      <c r="EL356" s="151"/>
      <c r="EM356" s="151"/>
      <c r="EN356" s="151"/>
      <c r="EO356" s="151"/>
      <c r="EP356" s="151"/>
      <c r="EQ356" s="151"/>
      <c r="ER356" s="151"/>
      <c r="ES356" s="151"/>
      <c r="ET356" s="151"/>
      <c r="EU356" s="151"/>
      <c r="EV356" s="151"/>
      <c r="EW356" s="151"/>
      <c r="EX356" s="151"/>
      <c r="EY356" s="151"/>
      <c r="EZ356" s="151"/>
      <c r="FA356" s="151"/>
      <c r="FB356" s="151"/>
      <c r="FC356" s="151"/>
      <c r="FD356" s="151"/>
      <c r="FE356" s="151"/>
      <c r="FF356" s="151"/>
      <c r="FG356" s="151"/>
      <c r="FH356" s="151"/>
      <c r="FI356" s="151"/>
      <c r="FJ356" s="151"/>
      <c r="FK356" s="151"/>
      <c r="FL356" s="151"/>
      <c r="FM356" s="151"/>
      <c r="FN356" s="151"/>
      <c r="FO356" s="151"/>
      <c r="FP356" s="151"/>
      <c r="FQ356" s="151"/>
      <c r="FR356" s="151"/>
      <c r="FS356" s="151"/>
      <c r="FT356" s="151"/>
      <c r="FU356" s="151"/>
      <c r="FV356" s="151"/>
      <c r="FW356" s="151"/>
      <c r="FX356" s="151"/>
      <c r="FY356" s="151"/>
      <c r="FZ356" s="151"/>
      <c r="GA356" s="151"/>
      <c r="GB356" s="151"/>
    </row>
    <row r="357" spans="1:184" x14ac:dyDescent="0.2">
      <c r="A357" s="154" t="str">
        <f t="shared" si="6"/>
        <v/>
      </c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  <c r="BD357" s="151"/>
      <c r="BE357" s="151"/>
      <c r="BF357" s="151"/>
      <c r="BG357" s="151"/>
      <c r="BH357" s="151"/>
      <c r="BI357" s="151"/>
      <c r="BJ357" s="151"/>
      <c r="BK357" s="151"/>
      <c r="BL357" s="151"/>
      <c r="BM357" s="151"/>
      <c r="BN357" s="151"/>
      <c r="BO357" s="151"/>
      <c r="BP357" s="151"/>
      <c r="BQ357" s="151"/>
      <c r="BR357" s="151"/>
      <c r="BS357" s="151"/>
      <c r="BT357" s="151"/>
      <c r="BU357" s="151"/>
      <c r="BV357" s="151"/>
      <c r="BW357" s="151"/>
      <c r="BX357" s="151"/>
      <c r="BY357" s="151"/>
      <c r="BZ357" s="151"/>
      <c r="CA357" s="151"/>
      <c r="CB357" s="151"/>
      <c r="CC357" s="151"/>
      <c r="CD357" s="151"/>
      <c r="CE357" s="151"/>
      <c r="CF357" s="151"/>
      <c r="CG357" s="151"/>
      <c r="CH357" s="151"/>
      <c r="CI357" s="151"/>
      <c r="CJ357" s="151"/>
      <c r="CK357" s="151"/>
      <c r="CL357" s="151"/>
      <c r="CM357" s="151"/>
      <c r="CN357" s="151"/>
      <c r="CO357" s="151"/>
      <c r="CP357" s="151"/>
      <c r="CQ357" s="151"/>
      <c r="CR357" s="151"/>
      <c r="CS357" s="151"/>
      <c r="CT357" s="151"/>
      <c r="CU357" s="151"/>
      <c r="CV357" s="151"/>
      <c r="CW357" s="151"/>
      <c r="CX357" s="151"/>
      <c r="CY357" s="151"/>
      <c r="CZ357" s="151"/>
      <c r="DA357" s="151"/>
      <c r="DB357" s="151"/>
      <c r="DC357" s="151"/>
      <c r="DD357" s="151"/>
      <c r="DE357" s="151"/>
      <c r="DF357" s="151"/>
      <c r="DG357" s="151"/>
      <c r="DH357" s="151"/>
      <c r="DI357" s="151"/>
      <c r="DJ357" s="151"/>
      <c r="DK357" s="151"/>
      <c r="DL357" s="151"/>
      <c r="DM357" s="151"/>
      <c r="DN357" s="151"/>
      <c r="DO357" s="151"/>
      <c r="DP357" s="151"/>
      <c r="DQ357" s="151"/>
      <c r="DR357" s="151"/>
      <c r="DS357" s="151"/>
      <c r="DT357" s="151"/>
      <c r="DU357" s="151"/>
      <c r="DV357" s="151"/>
      <c r="DW357" s="151"/>
      <c r="DX357" s="151"/>
      <c r="DY357" s="151"/>
      <c r="DZ357" s="151"/>
      <c r="EA357" s="151"/>
      <c r="EB357" s="151"/>
      <c r="EC357" s="151"/>
      <c r="ED357" s="151"/>
      <c r="EE357" s="151"/>
      <c r="EF357" s="151"/>
      <c r="EG357" s="151"/>
      <c r="EH357" s="151"/>
      <c r="EI357" s="151"/>
      <c r="EJ357" s="151"/>
      <c r="EK357" s="151"/>
      <c r="EL357" s="151"/>
      <c r="EM357" s="151"/>
      <c r="EN357" s="151"/>
      <c r="EO357" s="151"/>
      <c r="EP357" s="151"/>
      <c r="EQ357" s="151"/>
      <c r="ER357" s="151"/>
      <c r="ES357" s="151"/>
      <c r="ET357" s="151"/>
      <c r="EU357" s="151"/>
      <c r="EV357" s="151"/>
      <c r="EW357" s="151"/>
      <c r="EX357" s="151"/>
      <c r="EY357" s="151"/>
      <c r="EZ357" s="151"/>
      <c r="FA357" s="151"/>
      <c r="FB357" s="151"/>
      <c r="FC357" s="151"/>
      <c r="FD357" s="151"/>
      <c r="FE357" s="151"/>
      <c r="FF357" s="151"/>
      <c r="FG357" s="151"/>
      <c r="FH357" s="151"/>
      <c r="FI357" s="151"/>
      <c r="FJ357" s="151"/>
      <c r="FK357" s="151"/>
      <c r="FL357" s="151"/>
      <c r="FM357" s="151"/>
      <c r="FN357" s="151"/>
      <c r="FO357" s="151"/>
      <c r="FP357" s="151"/>
      <c r="FQ357" s="151"/>
      <c r="FR357" s="151"/>
      <c r="FS357" s="151"/>
      <c r="FT357" s="151"/>
      <c r="FU357" s="151"/>
      <c r="FV357" s="151"/>
      <c r="FW357" s="151"/>
      <c r="FX357" s="151"/>
      <c r="FY357" s="151"/>
      <c r="FZ357" s="151"/>
      <c r="GA357" s="151"/>
      <c r="GB357" s="151"/>
    </row>
    <row r="358" spans="1:184" x14ac:dyDescent="0.2">
      <c r="A358" s="154" t="str">
        <f t="shared" si="6"/>
        <v/>
      </c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  <c r="BE358" s="151"/>
      <c r="BF358" s="151"/>
      <c r="BG358" s="151"/>
      <c r="BH358" s="151"/>
      <c r="BI358" s="151"/>
      <c r="BJ358" s="151"/>
      <c r="BK358" s="151"/>
      <c r="BL358" s="151"/>
      <c r="BM358" s="151"/>
      <c r="BN358" s="151"/>
      <c r="BO358" s="151"/>
      <c r="BP358" s="151"/>
      <c r="BQ358" s="151"/>
      <c r="BR358" s="151"/>
      <c r="BS358" s="151"/>
      <c r="BT358" s="151"/>
      <c r="BU358" s="151"/>
      <c r="BV358" s="151"/>
      <c r="BW358" s="151"/>
      <c r="BX358" s="151"/>
      <c r="BY358" s="151"/>
      <c r="BZ358" s="151"/>
      <c r="CA358" s="151"/>
      <c r="CB358" s="151"/>
      <c r="CC358" s="151"/>
      <c r="CD358" s="151"/>
      <c r="CE358" s="151"/>
      <c r="CF358" s="151"/>
      <c r="CG358" s="151"/>
      <c r="CH358" s="151"/>
      <c r="CI358" s="151"/>
      <c r="CJ358" s="151"/>
      <c r="CK358" s="151"/>
      <c r="CL358" s="151"/>
      <c r="CM358" s="151"/>
      <c r="CN358" s="151"/>
      <c r="CO358" s="151"/>
      <c r="CP358" s="151"/>
      <c r="CQ358" s="151"/>
      <c r="CR358" s="151"/>
      <c r="CS358" s="151"/>
      <c r="CT358" s="151"/>
      <c r="CU358" s="151"/>
      <c r="CV358" s="151"/>
      <c r="CW358" s="151"/>
      <c r="CX358" s="151"/>
      <c r="CY358" s="151"/>
      <c r="CZ358" s="151"/>
      <c r="DA358" s="151"/>
      <c r="DB358" s="151"/>
      <c r="DC358" s="151"/>
      <c r="DD358" s="151"/>
      <c r="DE358" s="151"/>
      <c r="DF358" s="151"/>
      <c r="DG358" s="151"/>
      <c r="DH358" s="151"/>
      <c r="DI358" s="151"/>
      <c r="DJ358" s="151"/>
      <c r="DK358" s="151"/>
      <c r="DL358" s="151"/>
      <c r="DM358" s="151"/>
      <c r="DN358" s="151"/>
      <c r="DO358" s="151"/>
      <c r="DP358" s="151"/>
      <c r="DQ358" s="151"/>
      <c r="DR358" s="151"/>
      <c r="DS358" s="151"/>
      <c r="DT358" s="151"/>
      <c r="DU358" s="151"/>
      <c r="DV358" s="151"/>
      <c r="DW358" s="151"/>
      <c r="DX358" s="151"/>
      <c r="DY358" s="151"/>
      <c r="DZ358" s="151"/>
      <c r="EA358" s="151"/>
      <c r="EB358" s="151"/>
      <c r="EC358" s="151"/>
      <c r="ED358" s="151"/>
      <c r="EE358" s="151"/>
      <c r="EF358" s="151"/>
      <c r="EG358" s="151"/>
      <c r="EH358" s="151"/>
      <c r="EI358" s="151"/>
      <c r="EJ358" s="151"/>
      <c r="EK358" s="151"/>
      <c r="EL358" s="151"/>
      <c r="EM358" s="151"/>
      <c r="EN358" s="151"/>
      <c r="EO358" s="151"/>
      <c r="EP358" s="151"/>
      <c r="EQ358" s="151"/>
      <c r="ER358" s="151"/>
      <c r="ES358" s="151"/>
      <c r="ET358" s="151"/>
      <c r="EU358" s="151"/>
      <c r="EV358" s="151"/>
      <c r="EW358" s="151"/>
      <c r="EX358" s="151"/>
      <c r="EY358" s="151"/>
      <c r="EZ358" s="151"/>
      <c r="FA358" s="151"/>
      <c r="FB358" s="151"/>
      <c r="FC358" s="151"/>
      <c r="FD358" s="151"/>
      <c r="FE358" s="151"/>
      <c r="FF358" s="151"/>
      <c r="FG358" s="151"/>
      <c r="FH358" s="151"/>
      <c r="FI358" s="151"/>
      <c r="FJ358" s="151"/>
      <c r="FK358" s="151"/>
      <c r="FL358" s="151"/>
      <c r="FM358" s="151"/>
      <c r="FN358" s="151"/>
      <c r="FO358" s="151"/>
      <c r="FP358" s="151"/>
      <c r="FQ358" s="151"/>
      <c r="FR358" s="151"/>
      <c r="FS358" s="151"/>
      <c r="FT358" s="151"/>
      <c r="FU358" s="151"/>
      <c r="FV358" s="151"/>
      <c r="FW358" s="151"/>
      <c r="FX358" s="151"/>
      <c r="FY358" s="151"/>
      <c r="FZ358" s="151"/>
      <c r="GA358" s="151"/>
      <c r="GB358" s="151"/>
    </row>
    <row r="359" spans="1:184" x14ac:dyDescent="0.2">
      <c r="A359" s="154" t="str">
        <f t="shared" si="6"/>
        <v/>
      </c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  <c r="BE359" s="151"/>
      <c r="BF359" s="151"/>
      <c r="BG359" s="151"/>
      <c r="BH359" s="151"/>
      <c r="BI359" s="151"/>
      <c r="BJ359" s="151"/>
      <c r="BK359" s="151"/>
      <c r="BL359" s="151"/>
      <c r="BM359" s="151"/>
      <c r="BN359" s="151"/>
      <c r="BO359" s="151"/>
      <c r="BP359" s="151"/>
      <c r="BQ359" s="151"/>
      <c r="BR359" s="151"/>
      <c r="BS359" s="151"/>
      <c r="BT359" s="151"/>
      <c r="BU359" s="151"/>
      <c r="BV359" s="151"/>
      <c r="BW359" s="151"/>
      <c r="BX359" s="151"/>
      <c r="BY359" s="151"/>
      <c r="BZ359" s="151"/>
      <c r="CA359" s="151"/>
      <c r="CB359" s="151"/>
      <c r="CC359" s="151"/>
      <c r="CD359" s="151"/>
      <c r="CE359" s="151"/>
      <c r="CF359" s="151"/>
      <c r="CG359" s="151"/>
      <c r="CH359" s="151"/>
      <c r="CI359" s="151"/>
      <c r="CJ359" s="151"/>
      <c r="CK359" s="151"/>
      <c r="CL359" s="151"/>
      <c r="CM359" s="151"/>
      <c r="CN359" s="151"/>
      <c r="CO359" s="151"/>
      <c r="CP359" s="151"/>
      <c r="CQ359" s="151"/>
      <c r="CR359" s="151"/>
      <c r="CS359" s="151"/>
      <c r="CT359" s="151"/>
      <c r="CU359" s="151"/>
      <c r="CV359" s="151"/>
      <c r="CW359" s="151"/>
      <c r="CX359" s="151"/>
      <c r="CY359" s="151"/>
      <c r="CZ359" s="151"/>
      <c r="DA359" s="151"/>
      <c r="DB359" s="151"/>
      <c r="DC359" s="151"/>
      <c r="DD359" s="151"/>
      <c r="DE359" s="151"/>
      <c r="DF359" s="151"/>
      <c r="DG359" s="151"/>
      <c r="DH359" s="151"/>
      <c r="DI359" s="151"/>
      <c r="DJ359" s="151"/>
      <c r="DK359" s="151"/>
      <c r="DL359" s="151"/>
      <c r="DM359" s="151"/>
      <c r="DN359" s="151"/>
      <c r="DO359" s="151"/>
      <c r="DP359" s="151"/>
      <c r="DQ359" s="151"/>
      <c r="DR359" s="151"/>
      <c r="DS359" s="151"/>
      <c r="DT359" s="151"/>
      <c r="DU359" s="151"/>
      <c r="DV359" s="151"/>
      <c r="DW359" s="151"/>
      <c r="DX359" s="151"/>
      <c r="DY359" s="151"/>
      <c r="DZ359" s="151"/>
      <c r="EA359" s="151"/>
      <c r="EB359" s="151"/>
      <c r="EC359" s="151"/>
      <c r="ED359" s="151"/>
      <c r="EE359" s="151"/>
      <c r="EF359" s="151"/>
      <c r="EG359" s="151"/>
      <c r="EH359" s="151"/>
      <c r="EI359" s="151"/>
      <c r="EJ359" s="151"/>
      <c r="EK359" s="151"/>
      <c r="EL359" s="151"/>
      <c r="EM359" s="151"/>
      <c r="EN359" s="151"/>
      <c r="EO359" s="151"/>
      <c r="EP359" s="151"/>
      <c r="EQ359" s="151"/>
      <c r="ER359" s="151"/>
      <c r="ES359" s="151"/>
      <c r="ET359" s="151"/>
      <c r="EU359" s="151"/>
      <c r="EV359" s="151"/>
      <c r="EW359" s="151"/>
      <c r="EX359" s="151"/>
      <c r="EY359" s="151"/>
      <c r="EZ359" s="151"/>
      <c r="FA359" s="151"/>
      <c r="FB359" s="151"/>
      <c r="FC359" s="151"/>
      <c r="FD359" s="151"/>
      <c r="FE359" s="151"/>
      <c r="FF359" s="151"/>
      <c r="FG359" s="151"/>
      <c r="FH359" s="151"/>
      <c r="FI359" s="151"/>
      <c r="FJ359" s="151"/>
      <c r="FK359" s="151"/>
      <c r="FL359" s="151"/>
      <c r="FM359" s="151"/>
      <c r="FN359" s="151"/>
      <c r="FO359" s="151"/>
      <c r="FP359" s="151"/>
      <c r="FQ359" s="151"/>
      <c r="FR359" s="151"/>
      <c r="FS359" s="151"/>
      <c r="FT359" s="151"/>
      <c r="FU359" s="151"/>
      <c r="FV359" s="151"/>
      <c r="FW359" s="151"/>
      <c r="FX359" s="151"/>
      <c r="FY359" s="151"/>
      <c r="FZ359" s="151"/>
      <c r="GA359" s="151"/>
      <c r="GB359" s="151"/>
    </row>
    <row r="360" spans="1:184" x14ac:dyDescent="0.2">
      <c r="A360" s="154" t="str">
        <f t="shared" si="6"/>
        <v/>
      </c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  <c r="BD360" s="151"/>
      <c r="BE360" s="151"/>
      <c r="BF360" s="151"/>
      <c r="BG360" s="151"/>
      <c r="BH360" s="151"/>
      <c r="BI360" s="151"/>
      <c r="BJ360" s="151"/>
      <c r="BK360" s="151"/>
      <c r="BL360" s="151"/>
      <c r="BM360" s="151"/>
      <c r="BN360" s="151"/>
      <c r="BO360" s="151"/>
      <c r="BP360" s="151"/>
      <c r="BQ360" s="151"/>
      <c r="BR360" s="151"/>
      <c r="BS360" s="151"/>
      <c r="BT360" s="151"/>
      <c r="BU360" s="151"/>
      <c r="BV360" s="151"/>
      <c r="BW360" s="151"/>
      <c r="BX360" s="151"/>
      <c r="BY360" s="151"/>
      <c r="BZ360" s="151"/>
      <c r="CA360" s="151"/>
      <c r="CB360" s="151"/>
      <c r="CC360" s="151"/>
      <c r="CD360" s="151"/>
      <c r="CE360" s="151"/>
      <c r="CF360" s="151"/>
      <c r="CG360" s="151"/>
      <c r="CH360" s="151"/>
      <c r="CI360" s="151"/>
      <c r="CJ360" s="151"/>
      <c r="CK360" s="151"/>
      <c r="CL360" s="151"/>
      <c r="CM360" s="151"/>
      <c r="CN360" s="151"/>
      <c r="CO360" s="151"/>
      <c r="CP360" s="151"/>
      <c r="CQ360" s="151"/>
      <c r="CR360" s="151"/>
      <c r="CS360" s="151"/>
      <c r="CT360" s="151"/>
      <c r="CU360" s="151"/>
      <c r="CV360" s="151"/>
      <c r="CW360" s="151"/>
      <c r="CX360" s="151"/>
      <c r="CY360" s="151"/>
      <c r="CZ360" s="151"/>
      <c r="DA360" s="151"/>
      <c r="DB360" s="151"/>
      <c r="DC360" s="151"/>
      <c r="DD360" s="151"/>
      <c r="DE360" s="151"/>
      <c r="DF360" s="151"/>
      <c r="DG360" s="151"/>
      <c r="DH360" s="151"/>
      <c r="DI360" s="151"/>
      <c r="DJ360" s="151"/>
      <c r="DK360" s="151"/>
      <c r="DL360" s="151"/>
      <c r="DM360" s="151"/>
      <c r="DN360" s="151"/>
      <c r="DO360" s="151"/>
      <c r="DP360" s="151"/>
      <c r="DQ360" s="151"/>
      <c r="DR360" s="151"/>
      <c r="DS360" s="151"/>
      <c r="DT360" s="151"/>
      <c r="DU360" s="151"/>
      <c r="DV360" s="151"/>
      <c r="DW360" s="151"/>
      <c r="DX360" s="151"/>
      <c r="DY360" s="151"/>
      <c r="DZ360" s="151"/>
      <c r="EA360" s="151"/>
      <c r="EB360" s="151"/>
      <c r="EC360" s="151"/>
      <c r="ED360" s="151"/>
      <c r="EE360" s="151"/>
      <c r="EF360" s="151"/>
      <c r="EG360" s="151"/>
      <c r="EH360" s="151"/>
      <c r="EI360" s="151"/>
      <c r="EJ360" s="151"/>
      <c r="EK360" s="151"/>
      <c r="EL360" s="151"/>
      <c r="EM360" s="151"/>
      <c r="EN360" s="151"/>
      <c r="EO360" s="151"/>
      <c r="EP360" s="151"/>
      <c r="EQ360" s="151"/>
      <c r="ER360" s="151"/>
      <c r="ES360" s="151"/>
      <c r="ET360" s="151"/>
      <c r="EU360" s="151"/>
      <c r="EV360" s="151"/>
      <c r="EW360" s="151"/>
      <c r="EX360" s="151"/>
      <c r="EY360" s="151"/>
      <c r="EZ360" s="151"/>
      <c r="FA360" s="151"/>
      <c r="FB360" s="151"/>
      <c r="FC360" s="151"/>
      <c r="FD360" s="151"/>
      <c r="FE360" s="151"/>
      <c r="FF360" s="151"/>
      <c r="FG360" s="151"/>
      <c r="FH360" s="151"/>
      <c r="FI360" s="151"/>
      <c r="FJ360" s="151"/>
      <c r="FK360" s="151"/>
      <c r="FL360" s="151"/>
      <c r="FM360" s="151"/>
      <c r="FN360" s="151"/>
      <c r="FO360" s="151"/>
      <c r="FP360" s="151"/>
      <c r="FQ360" s="151"/>
      <c r="FR360" s="151"/>
      <c r="FS360" s="151"/>
      <c r="FT360" s="151"/>
      <c r="FU360" s="151"/>
      <c r="FV360" s="151"/>
      <c r="FW360" s="151"/>
      <c r="FX360" s="151"/>
      <c r="FY360" s="151"/>
      <c r="FZ360" s="151"/>
      <c r="GA360" s="151"/>
      <c r="GB360" s="151"/>
    </row>
    <row r="361" spans="1:184" x14ac:dyDescent="0.2">
      <c r="A361" s="154" t="str">
        <f t="shared" si="6"/>
        <v/>
      </c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  <c r="BE361" s="151"/>
      <c r="BF361" s="151"/>
      <c r="BG361" s="151"/>
      <c r="BH361" s="151"/>
      <c r="BI361" s="151"/>
      <c r="BJ361" s="151"/>
      <c r="BK361" s="151"/>
      <c r="BL361" s="151"/>
      <c r="BM361" s="151"/>
      <c r="BN361" s="151"/>
      <c r="BO361" s="151"/>
      <c r="BP361" s="151"/>
      <c r="BQ361" s="151"/>
      <c r="BR361" s="151"/>
      <c r="BS361" s="151"/>
      <c r="BT361" s="151"/>
      <c r="BU361" s="151"/>
      <c r="BV361" s="151"/>
      <c r="BW361" s="151"/>
      <c r="BX361" s="151"/>
      <c r="BY361" s="151"/>
      <c r="BZ361" s="151"/>
      <c r="CA361" s="151"/>
      <c r="CB361" s="151"/>
      <c r="CC361" s="151"/>
      <c r="CD361" s="151"/>
      <c r="CE361" s="151"/>
      <c r="CF361" s="151"/>
      <c r="CG361" s="151"/>
      <c r="CH361" s="151"/>
      <c r="CI361" s="151"/>
      <c r="CJ361" s="151"/>
      <c r="CK361" s="151"/>
      <c r="CL361" s="151"/>
      <c r="CM361" s="151"/>
      <c r="CN361" s="151"/>
      <c r="CO361" s="151"/>
      <c r="CP361" s="151"/>
      <c r="CQ361" s="151"/>
      <c r="CR361" s="151"/>
      <c r="CS361" s="151"/>
      <c r="CT361" s="151"/>
      <c r="CU361" s="151"/>
      <c r="CV361" s="151"/>
      <c r="CW361" s="151"/>
      <c r="CX361" s="151"/>
      <c r="CY361" s="151"/>
      <c r="CZ361" s="151"/>
      <c r="DA361" s="151"/>
      <c r="DB361" s="151"/>
      <c r="DC361" s="151"/>
      <c r="DD361" s="151"/>
      <c r="DE361" s="151"/>
      <c r="DF361" s="151"/>
      <c r="DG361" s="151"/>
      <c r="DH361" s="151"/>
      <c r="DI361" s="151"/>
      <c r="DJ361" s="151"/>
      <c r="DK361" s="151"/>
      <c r="DL361" s="151"/>
      <c r="DM361" s="151"/>
      <c r="DN361" s="151"/>
      <c r="DO361" s="151"/>
      <c r="DP361" s="151"/>
      <c r="DQ361" s="151"/>
      <c r="DR361" s="151"/>
      <c r="DS361" s="151"/>
      <c r="DT361" s="151"/>
      <c r="DU361" s="151"/>
      <c r="DV361" s="151"/>
      <c r="DW361" s="151"/>
      <c r="DX361" s="151"/>
      <c r="DY361" s="151"/>
      <c r="DZ361" s="151"/>
      <c r="EA361" s="151"/>
      <c r="EB361" s="151"/>
      <c r="EC361" s="151"/>
      <c r="ED361" s="151"/>
      <c r="EE361" s="151"/>
      <c r="EF361" s="151"/>
      <c r="EG361" s="151"/>
      <c r="EH361" s="151"/>
      <c r="EI361" s="151"/>
      <c r="EJ361" s="151"/>
      <c r="EK361" s="151"/>
      <c r="EL361" s="151"/>
      <c r="EM361" s="151"/>
      <c r="EN361" s="151"/>
      <c r="EO361" s="151"/>
      <c r="EP361" s="151"/>
      <c r="EQ361" s="151"/>
      <c r="ER361" s="151"/>
      <c r="ES361" s="151"/>
      <c r="ET361" s="151"/>
      <c r="EU361" s="151"/>
      <c r="EV361" s="151"/>
      <c r="EW361" s="151"/>
      <c r="EX361" s="151"/>
      <c r="EY361" s="151"/>
      <c r="EZ361" s="151"/>
      <c r="FA361" s="151"/>
      <c r="FB361" s="151"/>
      <c r="FC361" s="151"/>
      <c r="FD361" s="151"/>
      <c r="FE361" s="151"/>
      <c r="FF361" s="151"/>
      <c r="FG361" s="151"/>
      <c r="FH361" s="151"/>
      <c r="FI361" s="151"/>
      <c r="FJ361" s="151"/>
      <c r="FK361" s="151"/>
      <c r="FL361" s="151"/>
      <c r="FM361" s="151"/>
      <c r="FN361" s="151"/>
      <c r="FO361" s="151"/>
      <c r="FP361" s="151"/>
      <c r="FQ361" s="151"/>
      <c r="FR361" s="151"/>
      <c r="FS361" s="151"/>
      <c r="FT361" s="151"/>
      <c r="FU361" s="151"/>
      <c r="FV361" s="151"/>
      <c r="FW361" s="151"/>
      <c r="FX361" s="151"/>
      <c r="FY361" s="151"/>
      <c r="FZ361" s="151"/>
      <c r="GA361" s="151"/>
      <c r="GB361" s="151"/>
    </row>
    <row r="362" spans="1:184" x14ac:dyDescent="0.2">
      <c r="A362" s="154" t="str">
        <f t="shared" si="6"/>
        <v/>
      </c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  <c r="BD362" s="151"/>
      <c r="BE362" s="151"/>
      <c r="BF362" s="151"/>
      <c r="BG362" s="151"/>
      <c r="BH362" s="151"/>
      <c r="BI362" s="151"/>
      <c r="BJ362" s="151"/>
      <c r="BK362" s="151"/>
      <c r="BL362" s="151"/>
      <c r="BM362" s="151"/>
      <c r="BN362" s="151"/>
      <c r="BO362" s="151"/>
      <c r="BP362" s="151"/>
      <c r="BQ362" s="151"/>
      <c r="BR362" s="151"/>
      <c r="BS362" s="151"/>
      <c r="BT362" s="151"/>
      <c r="BU362" s="151"/>
      <c r="BV362" s="151"/>
      <c r="BW362" s="151"/>
      <c r="BX362" s="151"/>
      <c r="BY362" s="151"/>
      <c r="BZ362" s="151"/>
      <c r="CA362" s="151"/>
      <c r="CB362" s="151"/>
      <c r="CC362" s="151"/>
      <c r="CD362" s="151"/>
      <c r="CE362" s="151"/>
      <c r="CF362" s="151"/>
      <c r="CG362" s="151"/>
      <c r="CH362" s="151"/>
      <c r="CI362" s="151"/>
      <c r="CJ362" s="151"/>
      <c r="CK362" s="151"/>
      <c r="CL362" s="151"/>
      <c r="CM362" s="151"/>
      <c r="CN362" s="151"/>
      <c r="CO362" s="151"/>
      <c r="CP362" s="151"/>
      <c r="CQ362" s="151"/>
      <c r="CR362" s="151"/>
      <c r="CS362" s="151"/>
      <c r="CT362" s="151"/>
      <c r="CU362" s="151"/>
      <c r="CV362" s="151"/>
      <c r="CW362" s="151"/>
      <c r="CX362" s="151"/>
      <c r="CY362" s="151"/>
      <c r="CZ362" s="151"/>
      <c r="DA362" s="151"/>
      <c r="DB362" s="151"/>
      <c r="DC362" s="151"/>
      <c r="DD362" s="151"/>
      <c r="DE362" s="151"/>
      <c r="DF362" s="151"/>
      <c r="DG362" s="151"/>
      <c r="DH362" s="151"/>
      <c r="DI362" s="151"/>
      <c r="DJ362" s="151"/>
      <c r="DK362" s="151"/>
      <c r="DL362" s="151"/>
      <c r="DM362" s="151"/>
      <c r="DN362" s="151"/>
      <c r="DO362" s="151"/>
      <c r="DP362" s="151"/>
      <c r="DQ362" s="151"/>
      <c r="DR362" s="151"/>
      <c r="DS362" s="151"/>
      <c r="DT362" s="151"/>
      <c r="DU362" s="151"/>
      <c r="DV362" s="151"/>
      <c r="DW362" s="151"/>
      <c r="DX362" s="151"/>
      <c r="DY362" s="151"/>
      <c r="DZ362" s="151"/>
      <c r="EA362" s="151"/>
      <c r="EB362" s="151"/>
      <c r="EC362" s="151"/>
      <c r="ED362" s="151"/>
      <c r="EE362" s="151"/>
      <c r="EF362" s="151"/>
      <c r="EG362" s="151"/>
      <c r="EH362" s="151"/>
      <c r="EI362" s="151"/>
      <c r="EJ362" s="151"/>
      <c r="EK362" s="151"/>
      <c r="EL362" s="151"/>
      <c r="EM362" s="151"/>
      <c r="EN362" s="151"/>
      <c r="EO362" s="151"/>
      <c r="EP362" s="151"/>
      <c r="EQ362" s="151"/>
      <c r="ER362" s="151"/>
      <c r="ES362" s="151"/>
      <c r="ET362" s="151"/>
      <c r="EU362" s="151"/>
      <c r="EV362" s="151"/>
      <c r="EW362" s="151"/>
      <c r="EX362" s="151"/>
      <c r="EY362" s="151"/>
      <c r="EZ362" s="151"/>
      <c r="FA362" s="151"/>
      <c r="FB362" s="151"/>
      <c r="FC362" s="151"/>
      <c r="FD362" s="151"/>
      <c r="FE362" s="151"/>
      <c r="FF362" s="151"/>
      <c r="FG362" s="151"/>
      <c r="FH362" s="151"/>
      <c r="FI362" s="151"/>
      <c r="FJ362" s="151"/>
      <c r="FK362" s="151"/>
      <c r="FL362" s="151"/>
      <c r="FM362" s="151"/>
      <c r="FN362" s="151"/>
      <c r="FO362" s="151"/>
      <c r="FP362" s="151"/>
      <c r="FQ362" s="151"/>
      <c r="FR362" s="151"/>
      <c r="FS362" s="151"/>
      <c r="FT362" s="151"/>
      <c r="FU362" s="151"/>
      <c r="FV362" s="151"/>
      <c r="FW362" s="151"/>
      <c r="FX362" s="151"/>
      <c r="FY362" s="151"/>
      <c r="FZ362" s="151"/>
      <c r="GA362" s="151"/>
      <c r="GB362" s="151"/>
    </row>
    <row r="363" spans="1:184" x14ac:dyDescent="0.2">
      <c r="A363" s="154" t="str">
        <f t="shared" si="6"/>
        <v/>
      </c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  <c r="BE363" s="151"/>
      <c r="BF363" s="151"/>
      <c r="BG363" s="151"/>
      <c r="BH363" s="151"/>
      <c r="BI363" s="151"/>
      <c r="BJ363" s="151"/>
      <c r="BK363" s="151"/>
      <c r="BL363" s="151"/>
      <c r="BM363" s="151"/>
      <c r="BN363" s="151"/>
      <c r="BO363" s="151"/>
      <c r="BP363" s="151"/>
      <c r="BQ363" s="151"/>
      <c r="BR363" s="151"/>
      <c r="BS363" s="151"/>
      <c r="BT363" s="151"/>
      <c r="BU363" s="151"/>
      <c r="BV363" s="151"/>
      <c r="BW363" s="151"/>
      <c r="BX363" s="151"/>
      <c r="BY363" s="151"/>
      <c r="BZ363" s="151"/>
      <c r="CA363" s="151"/>
      <c r="CB363" s="151"/>
      <c r="CC363" s="151"/>
      <c r="CD363" s="151"/>
      <c r="CE363" s="151"/>
      <c r="CF363" s="151"/>
      <c r="CG363" s="151"/>
      <c r="CH363" s="151"/>
      <c r="CI363" s="151"/>
      <c r="CJ363" s="151"/>
      <c r="CK363" s="151"/>
      <c r="CL363" s="151"/>
      <c r="CM363" s="151"/>
      <c r="CN363" s="151"/>
      <c r="CO363" s="151"/>
      <c r="CP363" s="151"/>
      <c r="CQ363" s="151"/>
      <c r="CR363" s="151"/>
      <c r="CS363" s="151"/>
      <c r="CT363" s="151"/>
      <c r="CU363" s="151"/>
      <c r="CV363" s="151"/>
      <c r="CW363" s="151"/>
      <c r="CX363" s="151"/>
      <c r="CY363" s="151"/>
      <c r="CZ363" s="151"/>
      <c r="DA363" s="151"/>
      <c r="DB363" s="151"/>
      <c r="DC363" s="151"/>
      <c r="DD363" s="151"/>
      <c r="DE363" s="151"/>
      <c r="DF363" s="151"/>
      <c r="DG363" s="151"/>
      <c r="DH363" s="151"/>
      <c r="DI363" s="151"/>
      <c r="DJ363" s="151"/>
      <c r="DK363" s="151"/>
      <c r="DL363" s="151"/>
      <c r="DM363" s="151"/>
      <c r="DN363" s="151"/>
      <c r="DO363" s="151"/>
      <c r="DP363" s="151"/>
      <c r="DQ363" s="151"/>
      <c r="DR363" s="151"/>
      <c r="DS363" s="151"/>
      <c r="DT363" s="151"/>
      <c r="DU363" s="151"/>
      <c r="DV363" s="151"/>
      <c r="DW363" s="151"/>
      <c r="DX363" s="151"/>
      <c r="DY363" s="151"/>
      <c r="DZ363" s="151"/>
      <c r="EA363" s="151"/>
      <c r="EB363" s="151"/>
      <c r="EC363" s="151"/>
      <c r="ED363" s="151"/>
      <c r="EE363" s="151"/>
      <c r="EF363" s="151"/>
      <c r="EG363" s="151"/>
      <c r="EH363" s="151"/>
      <c r="EI363" s="151"/>
      <c r="EJ363" s="151"/>
      <c r="EK363" s="151"/>
      <c r="EL363" s="151"/>
      <c r="EM363" s="151"/>
      <c r="EN363" s="151"/>
      <c r="EO363" s="151"/>
      <c r="EP363" s="151"/>
      <c r="EQ363" s="151"/>
      <c r="ER363" s="151"/>
      <c r="ES363" s="151"/>
      <c r="ET363" s="151"/>
      <c r="EU363" s="151"/>
      <c r="EV363" s="151"/>
      <c r="EW363" s="151"/>
      <c r="EX363" s="151"/>
      <c r="EY363" s="151"/>
      <c r="EZ363" s="151"/>
      <c r="FA363" s="151"/>
      <c r="FB363" s="151"/>
      <c r="FC363" s="151"/>
      <c r="FD363" s="151"/>
      <c r="FE363" s="151"/>
      <c r="FF363" s="151"/>
      <c r="FG363" s="151"/>
      <c r="FH363" s="151"/>
      <c r="FI363" s="151"/>
      <c r="FJ363" s="151"/>
      <c r="FK363" s="151"/>
      <c r="FL363" s="151"/>
      <c r="FM363" s="151"/>
      <c r="FN363" s="151"/>
      <c r="FO363" s="151"/>
      <c r="FP363" s="151"/>
      <c r="FQ363" s="151"/>
      <c r="FR363" s="151"/>
      <c r="FS363" s="151"/>
      <c r="FT363" s="151"/>
      <c r="FU363" s="151"/>
      <c r="FV363" s="151"/>
      <c r="FW363" s="151"/>
      <c r="FX363" s="151"/>
      <c r="FY363" s="151"/>
      <c r="FZ363" s="151"/>
      <c r="GA363" s="151"/>
      <c r="GB363" s="151"/>
    </row>
    <row r="364" spans="1:184" x14ac:dyDescent="0.2">
      <c r="A364" s="154" t="str">
        <f t="shared" si="6"/>
        <v/>
      </c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  <c r="BE364" s="151"/>
      <c r="BF364" s="151"/>
      <c r="BG364" s="151"/>
      <c r="BH364" s="151"/>
      <c r="BI364" s="151"/>
      <c r="BJ364" s="151"/>
      <c r="BK364" s="151"/>
      <c r="BL364" s="151"/>
      <c r="BM364" s="151"/>
      <c r="BN364" s="151"/>
      <c r="BO364" s="151"/>
      <c r="BP364" s="151"/>
      <c r="BQ364" s="151"/>
      <c r="BR364" s="151"/>
      <c r="BS364" s="151"/>
      <c r="BT364" s="151"/>
      <c r="BU364" s="151"/>
      <c r="BV364" s="151"/>
      <c r="BW364" s="151"/>
      <c r="BX364" s="151"/>
      <c r="BY364" s="151"/>
      <c r="BZ364" s="151"/>
      <c r="CA364" s="151"/>
      <c r="CB364" s="151"/>
      <c r="CC364" s="151"/>
      <c r="CD364" s="151"/>
      <c r="CE364" s="151"/>
      <c r="CF364" s="151"/>
      <c r="CG364" s="151"/>
      <c r="CH364" s="151"/>
      <c r="CI364" s="151"/>
      <c r="CJ364" s="151"/>
      <c r="CK364" s="151"/>
      <c r="CL364" s="151"/>
      <c r="CM364" s="151"/>
      <c r="CN364" s="151"/>
      <c r="CO364" s="151"/>
      <c r="CP364" s="151"/>
      <c r="CQ364" s="151"/>
      <c r="CR364" s="151"/>
      <c r="CS364" s="151"/>
      <c r="CT364" s="151"/>
      <c r="CU364" s="151"/>
      <c r="CV364" s="151"/>
      <c r="CW364" s="151"/>
      <c r="CX364" s="151"/>
      <c r="CY364" s="151"/>
      <c r="CZ364" s="151"/>
      <c r="DA364" s="151"/>
      <c r="DB364" s="151"/>
      <c r="DC364" s="151"/>
      <c r="DD364" s="151"/>
      <c r="DE364" s="151"/>
      <c r="DF364" s="151"/>
      <c r="DG364" s="151"/>
      <c r="DH364" s="151"/>
      <c r="DI364" s="151"/>
      <c r="DJ364" s="151"/>
      <c r="DK364" s="151"/>
      <c r="DL364" s="151"/>
      <c r="DM364" s="151"/>
      <c r="DN364" s="151"/>
      <c r="DO364" s="151"/>
      <c r="DP364" s="151"/>
      <c r="DQ364" s="151"/>
      <c r="DR364" s="151"/>
      <c r="DS364" s="151"/>
      <c r="DT364" s="151"/>
      <c r="DU364" s="151"/>
      <c r="DV364" s="151"/>
      <c r="DW364" s="151"/>
      <c r="DX364" s="151"/>
      <c r="DY364" s="151"/>
      <c r="DZ364" s="151"/>
      <c r="EA364" s="151"/>
      <c r="EB364" s="151"/>
      <c r="EC364" s="151"/>
      <c r="ED364" s="151"/>
      <c r="EE364" s="151"/>
      <c r="EF364" s="151"/>
      <c r="EG364" s="151"/>
      <c r="EH364" s="151"/>
      <c r="EI364" s="151"/>
      <c r="EJ364" s="151"/>
      <c r="EK364" s="151"/>
      <c r="EL364" s="151"/>
      <c r="EM364" s="151"/>
      <c r="EN364" s="151"/>
      <c r="EO364" s="151"/>
      <c r="EP364" s="151"/>
      <c r="EQ364" s="151"/>
      <c r="ER364" s="151"/>
      <c r="ES364" s="151"/>
      <c r="ET364" s="151"/>
      <c r="EU364" s="151"/>
      <c r="EV364" s="151"/>
      <c r="EW364" s="151"/>
      <c r="EX364" s="151"/>
      <c r="EY364" s="151"/>
      <c r="EZ364" s="151"/>
      <c r="FA364" s="151"/>
      <c r="FB364" s="151"/>
      <c r="FC364" s="151"/>
      <c r="FD364" s="151"/>
      <c r="FE364" s="151"/>
      <c r="FF364" s="151"/>
      <c r="FG364" s="151"/>
      <c r="FH364" s="151"/>
      <c r="FI364" s="151"/>
      <c r="FJ364" s="151"/>
      <c r="FK364" s="151"/>
      <c r="FL364" s="151"/>
      <c r="FM364" s="151"/>
      <c r="FN364" s="151"/>
      <c r="FO364" s="151"/>
      <c r="FP364" s="151"/>
      <c r="FQ364" s="151"/>
      <c r="FR364" s="151"/>
      <c r="FS364" s="151"/>
      <c r="FT364" s="151"/>
      <c r="FU364" s="151"/>
      <c r="FV364" s="151"/>
      <c r="FW364" s="151"/>
      <c r="FX364" s="151"/>
      <c r="FY364" s="151"/>
      <c r="FZ364" s="151"/>
      <c r="GA364" s="151"/>
      <c r="GB364" s="151"/>
    </row>
    <row r="365" spans="1:184" x14ac:dyDescent="0.2">
      <c r="A365" s="154" t="str">
        <f t="shared" si="6"/>
        <v/>
      </c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1"/>
      <c r="BW365" s="151"/>
      <c r="BX365" s="151"/>
      <c r="BY365" s="151"/>
      <c r="BZ365" s="151"/>
      <c r="CA365" s="151"/>
      <c r="CB365" s="151"/>
      <c r="CC365" s="151"/>
      <c r="CD365" s="151"/>
      <c r="CE365" s="151"/>
      <c r="CF365" s="151"/>
      <c r="CG365" s="151"/>
      <c r="CH365" s="151"/>
      <c r="CI365" s="151"/>
      <c r="CJ365" s="151"/>
      <c r="CK365" s="151"/>
      <c r="CL365" s="151"/>
      <c r="CM365" s="151"/>
      <c r="CN365" s="151"/>
      <c r="CO365" s="151"/>
      <c r="CP365" s="151"/>
      <c r="CQ365" s="151"/>
      <c r="CR365" s="151"/>
      <c r="CS365" s="151"/>
      <c r="CT365" s="151"/>
      <c r="CU365" s="151"/>
      <c r="CV365" s="151"/>
      <c r="CW365" s="151"/>
      <c r="CX365" s="151"/>
      <c r="CY365" s="151"/>
      <c r="CZ365" s="151"/>
      <c r="DA365" s="151"/>
      <c r="DB365" s="151"/>
      <c r="DC365" s="151"/>
      <c r="DD365" s="151"/>
      <c r="DE365" s="151"/>
      <c r="DF365" s="151"/>
      <c r="DG365" s="151"/>
      <c r="DH365" s="151"/>
      <c r="DI365" s="151"/>
      <c r="DJ365" s="151"/>
      <c r="DK365" s="151"/>
      <c r="DL365" s="151"/>
      <c r="DM365" s="151"/>
      <c r="DN365" s="151"/>
      <c r="DO365" s="151"/>
      <c r="DP365" s="151"/>
      <c r="DQ365" s="151"/>
      <c r="DR365" s="151"/>
      <c r="DS365" s="151"/>
      <c r="DT365" s="151"/>
      <c r="DU365" s="151"/>
      <c r="DV365" s="151"/>
      <c r="DW365" s="151"/>
      <c r="DX365" s="151"/>
      <c r="DY365" s="151"/>
      <c r="DZ365" s="151"/>
      <c r="EA365" s="151"/>
      <c r="EB365" s="151"/>
      <c r="EC365" s="151"/>
      <c r="ED365" s="151"/>
      <c r="EE365" s="151"/>
      <c r="EF365" s="151"/>
      <c r="EG365" s="151"/>
      <c r="EH365" s="151"/>
      <c r="EI365" s="151"/>
      <c r="EJ365" s="151"/>
      <c r="EK365" s="151"/>
      <c r="EL365" s="151"/>
      <c r="EM365" s="151"/>
      <c r="EN365" s="151"/>
      <c r="EO365" s="151"/>
      <c r="EP365" s="151"/>
      <c r="EQ365" s="151"/>
      <c r="ER365" s="151"/>
      <c r="ES365" s="151"/>
      <c r="ET365" s="151"/>
      <c r="EU365" s="151"/>
      <c r="EV365" s="151"/>
      <c r="EW365" s="151"/>
      <c r="EX365" s="151"/>
      <c r="EY365" s="151"/>
      <c r="EZ365" s="151"/>
      <c r="FA365" s="151"/>
      <c r="FB365" s="151"/>
      <c r="FC365" s="151"/>
      <c r="FD365" s="151"/>
      <c r="FE365" s="151"/>
      <c r="FF365" s="151"/>
      <c r="FG365" s="151"/>
      <c r="FH365" s="151"/>
      <c r="FI365" s="151"/>
      <c r="FJ365" s="151"/>
      <c r="FK365" s="151"/>
      <c r="FL365" s="151"/>
      <c r="FM365" s="151"/>
      <c r="FN365" s="151"/>
      <c r="FO365" s="151"/>
      <c r="FP365" s="151"/>
      <c r="FQ365" s="151"/>
      <c r="FR365" s="151"/>
      <c r="FS365" s="151"/>
      <c r="FT365" s="151"/>
      <c r="FU365" s="151"/>
      <c r="FV365" s="151"/>
      <c r="FW365" s="151"/>
      <c r="FX365" s="151"/>
      <c r="FY365" s="151"/>
      <c r="FZ365" s="151"/>
      <c r="GA365" s="151"/>
      <c r="GB365" s="151"/>
    </row>
    <row r="366" spans="1:184" x14ac:dyDescent="0.2">
      <c r="A366" s="154" t="str">
        <f t="shared" si="6"/>
        <v/>
      </c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/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W366" s="151"/>
      <c r="BX366" s="151"/>
      <c r="BY366" s="151"/>
      <c r="BZ366" s="151"/>
      <c r="CA366" s="151"/>
      <c r="CB366" s="151"/>
      <c r="CC366" s="151"/>
      <c r="CD366" s="151"/>
      <c r="CE366" s="151"/>
      <c r="CF366" s="151"/>
      <c r="CG366" s="151"/>
      <c r="CH366" s="151"/>
      <c r="CI366" s="151"/>
      <c r="CJ366" s="151"/>
      <c r="CK366" s="151"/>
      <c r="CL366" s="151"/>
      <c r="CM366" s="151"/>
      <c r="CN366" s="151"/>
      <c r="CO366" s="151"/>
      <c r="CP366" s="151"/>
      <c r="CQ366" s="151"/>
      <c r="CR366" s="151"/>
      <c r="CS366" s="151"/>
      <c r="CT366" s="151"/>
      <c r="CU366" s="151"/>
      <c r="CV366" s="151"/>
      <c r="CW366" s="151"/>
      <c r="CX366" s="151"/>
      <c r="CY366" s="151"/>
      <c r="CZ366" s="151"/>
      <c r="DA366" s="151"/>
      <c r="DB366" s="151"/>
      <c r="DC366" s="151"/>
      <c r="DD366" s="151"/>
      <c r="DE366" s="151"/>
      <c r="DF366" s="151"/>
      <c r="DG366" s="151"/>
      <c r="DH366" s="151"/>
      <c r="DI366" s="151"/>
      <c r="DJ366" s="151"/>
      <c r="DK366" s="151"/>
      <c r="DL366" s="151"/>
      <c r="DM366" s="151"/>
      <c r="DN366" s="151"/>
      <c r="DO366" s="151"/>
      <c r="DP366" s="151"/>
      <c r="DQ366" s="151"/>
      <c r="DR366" s="151"/>
      <c r="DS366" s="151"/>
      <c r="DT366" s="151"/>
      <c r="DU366" s="151"/>
      <c r="DV366" s="151"/>
      <c r="DW366" s="151"/>
      <c r="DX366" s="151"/>
      <c r="DY366" s="151"/>
      <c r="DZ366" s="151"/>
      <c r="EA366" s="151"/>
      <c r="EB366" s="151"/>
      <c r="EC366" s="151"/>
      <c r="ED366" s="151"/>
      <c r="EE366" s="151"/>
      <c r="EF366" s="151"/>
      <c r="EG366" s="151"/>
      <c r="EH366" s="151"/>
      <c r="EI366" s="151"/>
      <c r="EJ366" s="151"/>
      <c r="EK366" s="151"/>
      <c r="EL366" s="151"/>
      <c r="EM366" s="151"/>
      <c r="EN366" s="151"/>
      <c r="EO366" s="151"/>
      <c r="EP366" s="151"/>
      <c r="EQ366" s="151"/>
      <c r="ER366" s="151"/>
      <c r="ES366" s="151"/>
      <c r="ET366" s="151"/>
      <c r="EU366" s="151"/>
      <c r="EV366" s="151"/>
      <c r="EW366" s="151"/>
      <c r="EX366" s="151"/>
      <c r="EY366" s="151"/>
      <c r="EZ366" s="151"/>
      <c r="FA366" s="151"/>
      <c r="FB366" s="151"/>
      <c r="FC366" s="151"/>
      <c r="FD366" s="151"/>
      <c r="FE366" s="151"/>
      <c r="FF366" s="151"/>
      <c r="FG366" s="151"/>
      <c r="FH366" s="151"/>
      <c r="FI366" s="151"/>
      <c r="FJ366" s="151"/>
      <c r="FK366" s="151"/>
      <c r="FL366" s="151"/>
      <c r="FM366" s="151"/>
      <c r="FN366" s="151"/>
      <c r="FO366" s="151"/>
      <c r="FP366" s="151"/>
      <c r="FQ366" s="151"/>
      <c r="FR366" s="151"/>
      <c r="FS366" s="151"/>
      <c r="FT366" s="151"/>
      <c r="FU366" s="151"/>
      <c r="FV366" s="151"/>
      <c r="FW366" s="151"/>
      <c r="FX366" s="151"/>
      <c r="FY366" s="151"/>
      <c r="FZ366" s="151"/>
      <c r="GA366" s="151"/>
      <c r="GB366" s="151"/>
    </row>
    <row r="367" spans="1:184" x14ac:dyDescent="0.2">
      <c r="A367" s="154" t="str">
        <f t="shared" si="6"/>
        <v/>
      </c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  <c r="BE367" s="151"/>
      <c r="BF367" s="151"/>
      <c r="BG367" s="151"/>
      <c r="BH367" s="151"/>
      <c r="BI367" s="151"/>
      <c r="BJ367" s="151"/>
      <c r="BK367" s="151"/>
      <c r="BL367" s="151"/>
      <c r="BM367" s="151"/>
      <c r="BN367" s="151"/>
      <c r="BO367" s="151"/>
      <c r="BP367" s="151"/>
      <c r="BQ367" s="151"/>
      <c r="BR367" s="151"/>
      <c r="BS367" s="151"/>
      <c r="BT367" s="151"/>
      <c r="BU367" s="151"/>
      <c r="BV367" s="151"/>
      <c r="BW367" s="151"/>
      <c r="BX367" s="151"/>
      <c r="BY367" s="151"/>
      <c r="BZ367" s="151"/>
      <c r="CA367" s="151"/>
      <c r="CB367" s="151"/>
      <c r="CC367" s="151"/>
      <c r="CD367" s="151"/>
      <c r="CE367" s="151"/>
      <c r="CF367" s="151"/>
      <c r="CG367" s="151"/>
      <c r="CH367" s="151"/>
      <c r="CI367" s="151"/>
      <c r="CJ367" s="151"/>
      <c r="CK367" s="151"/>
      <c r="CL367" s="151"/>
      <c r="CM367" s="151"/>
      <c r="CN367" s="151"/>
      <c r="CO367" s="151"/>
      <c r="CP367" s="151"/>
      <c r="CQ367" s="151"/>
      <c r="CR367" s="151"/>
      <c r="CS367" s="151"/>
      <c r="CT367" s="151"/>
      <c r="CU367" s="151"/>
      <c r="CV367" s="151"/>
      <c r="CW367" s="151"/>
      <c r="CX367" s="151"/>
      <c r="CY367" s="151"/>
      <c r="CZ367" s="151"/>
      <c r="DA367" s="151"/>
      <c r="DB367" s="151"/>
      <c r="DC367" s="151"/>
      <c r="DD367" s="151"/>
      <c r="DE367" s="151"/>
      <c r="DF367" s="151"/>
      <c r="DG367" s="151"/>
      <c r="DH367" s="151"/>
      <c r="DI367" s="151"/>
      <c r="DJ367" s="151"/>
      <c r="DK367" s="151"/>
      <c r="DL367" s="151"/>
      <c r="DM367" s="151"/>
      <c r="DN367" s="151"/>
      <c r="DO367" s="151"/>
      <c r="DP367" s="151"/>
      <c r="DQ367" s="151"/>
      <c r="DR367" s="151"/>
      <c r="DS367" s="151"/>
      <c r="DT367" s="151"/>
      <c r="DU367" s="151"/>
      <c r="DV367" s="151"/>
      <c r="DW367" s="151"/>
      <c r="DX367" s="151"/>
      <c r="DY367" s="151"/>
      <c r="DZ367" s="151"/>
      <c r="EA367" s="151"/>
      <c r="EB367" s="151"/>
      <c r="EC367" s="151"/>
      <c r="ED367" s="151"/>
      <c r="EE367" s="151"/>
      <c r="EF367" s="151"/>
      <c r="EG367" s="151"/>
      <c r="EH367" s="151"/>
      <c r="EI367" s="151"/>
      <c r="EJ367" s="151"/>
      <c r="EK367" s="151"/>
      <c r="EL367" s="151"/>
      <c r="EM367" s="151"/>
      <c r="EN367" s="151"/>
      <c r="EO367" s="151"/>
      <c r="EP367" s="151"/>
      <c r="EQ367" s="151"/>
      <c r="ER367" s="151"/>
      <c r="ES367" s="151"/>
      <c r="ET367" s="151"/>
      <c r="EU367" s="151"/>
      <c r="EV367" s="151"/>
      <c r="EW367" s="151"/>
      <c r="EX367" s="151"/>
      <c r="EY367" s="151"/>
      <c r="EZ367" s="151"/>
      <c r="FA367" s="151"/>
      <c r="FB367" s="151"/>
      <c r="FC367" s="151"/>
      <c r="FD367" s="151"/>
      <c r="FE367" s="151"/>
      <c r="FF367" s="151"/>
      <c r="FG367" s="151"/>
      <c r="FH367" s="151"/>
      <c r="FI367" s="151"/>
      <c r="FJ367" s="151"/>
      <c r="FK367" s="151"/>
      <c r="FL367" s="151"/>
      <c r="FM367" s="151"/>
      <c r="FN367" s="151"/>
      <c r="FO367" s="151"/>
      <c r="FP367" s="151"/>
      <c r="FQ367" s="151"/>
      <c r="FR367" s="151"/>
      <c r="FS367" s="151"/>
      <c r="FT367" s="151"/>
      <c r="FU367" s="151"/>
      <c r="FV367" s="151"/>
      <c r="FW367" s="151"/>
      <c r="FX367" s="151"/>
      <c r="FY367" s="151"/>
      <c r="FZ367" s="151"/>
      <c r="GA367" s="151"/>
      <c r="GB367" s="151"/>
    </row>
    <row r="368" spans="1:184" x14ac:dyDescent="0.2">
      <c r="A368" s="154" t="str">
        <f t="shared" si="6"/>
        <v/>
      </c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  <c r="BE368" s="151"/>
      <c r="BF368" s="151"/>
      <c r="BG368" s="151"/>
      <c r="BH368" s="151"/>
      <c r="BI368" s="151"/>
      <c r="BJ368" s="151"/>
      <c r="BK368" s="151"/>
      <c r="BL368" s="151"/>
      <c r="BM368" s="151"/>
      <c r="BN368" s="151"/>
      <c r="BO368" s="151"/>
      <c r="BP368" s="151"/>
      <c r="BQ368" s="151"/>
      <c r="BR368" s="151"/>
      <c r="BS368" s="151"/>
      <c r="BT368" s="151"/>
      <c r="BU368" s="151"/>
      <c r="BV368" s="151"/>
      <c r="BW368" s="151"/>
      <c r="BX368" s="151"/>
      <c r="BY368" s="151"/>
      <c r="BZ368" s="151"/>
      <c r="CA368" s="151"/>
      <c r="CB368" s="151"/>
      <c r="CC368" s="151"/>
      <c r="CD368" s="151"/>
      <c r="CE368" s="151"/>
      <c r="CF368" s="151"/>
      <c r="CG368" s="151"/>
      <c r="CH368" s="151"/>
      <c r="CI368" s="151"/>
      <c r="CJ368" s="151"/>
      <c r="CK368" s="151"/>
      <c r="CL368" s="151"/>
      <c r="CM368" s="151"/>
      <c r="CN368" s="151"/>
      <c r="CO368" s="151"/>
      <c r="CP368" s="151"/>
      <c r="CQ368" s="151"/>
      <c r="CR368" s="151"/>
      <c r="CS368" s="151"/>
      <c r="CT368" s="151"/>
      <c r="CU368" s="151"/>
      <c r="CV368" s="151"/>
      <c r="CW368" s="151"/>
      <c r="CX368" s="151"/>
      <c r="CY368" s="151"/>
      <c r="CZ368" s="151"/>
      <c r="DA368" s="151"/>
      <c r="DB368" s="151"/>
      <c r="DC368" s="151"/>
      <c r="DD368" s="151"/>
      <c r="DE368" s="151"/>
      <c r="DF368" s="151"/>
      <c r="DG368" s="151"/>
      <c r="DH368" s="151"/>
      <c r="DI368" s="151"/>
      <c r="DJ368" s="151"/>
      <c r="DK368" s="151"/>
      <c r="DL368" s="151"/>
      <c r="DM368" s="151"/>
      <c r="DN368" s="151"/>
      <c r="DO368" s="151"/>
      <c r="DP368" s="151"/>
      <c r="DQ368" s="151"/>
      <c r="DR368" s="151"/>
      <c r="DS368" s="151"/>
      <c r="DT368" s="151"/>
      <c r="DU368" s="151"/>
      <c r="DV368" s="151"/>
      <c r="DW368" s="151"/>
      <c r="DX368" s="151"/>
      <c r="DY368" s="151"/>
      <c r="DZ368" s="151"/>
      <c r="EA368" s="151"/>
      <c r="EB368" s="151"/>
      <c r="EC368" s="151"/>
      <c r="ED368" s="151"/>
      <c r="EE368" s="151"/>
      <c r="EF368" s="151"/>
      <c r="EG368" s="151"/>
      <c r="EH368" s="151"/>
      <c r="EI368" s="151"/>
      <c r="EJ368" s="151"/>
      <c r="EK368" s="151"/>
      <c r="EL368" s="151"/>
      <c r="EM368" s="151"/>
      <c r="EN368" s="151"/>
      <c r="EO368" s="151"/>
      <c r="EP368" s="151"/>
      <c r="EQ368" s="151"/>
      <c r="ER368" s="151"/>
      <c r="ES368" s="151"/>
      <c r="ET368" s="151"/>
      <c r="EU368" s="151"/>
      <c r="EV368" s="151"/>
      <c r="EW368" s="151"/>
      <c r="EX368" s="151"/>
      <c r="EY368" s="151"/>
      <c r="EZ368" s="151"/>
      <c r="FA368" s="151"/>
      <c r="FB368" s="151"/>
      <c r="FC368" s="151"/>
      <c r="FD368" s="151"/>
      <c r="FE368" s="151"/>
      <c r="FF368" s="151"/>
      <c r="FG368" s="151"/>
      <c r="FH368" s="151"/>
      <c r="FI368" s="151"/>
      <c r="FJ368" s="151"/>
      <c r="FK368" s="151"/>
      <c r="FL368" s="151"/>
      <c r="FM368" s="151"/>
      <c r="FN368" s="151"/>
      <c r="FO368" s="151"/>
      <c r="FP368" s="151"/>
      <c r="FQ368" s="151"/>
      <c r="FR368" s="151"/>
      <c r="FS368" s="151"/>
      <c r="FT368" s="151"/>
      <c r="FU368" s="151"/>
      <c r="FV368" s="151"/>
      <c r="FW368" s="151"/>
      <c r="FX368" s="151"/>
      <c r="FY368" s="151"/>
      <c r="FZ368" s="151"/>
      <c r="GA368" s="151"/>
      <c r="GB368" s="151"/>
    </row>
    <row r="369" spans="1:184" x14ac:dyDescent="0.2">
      <c r="A369" s="154" t="str">
        <f t="shared" si="6"/>
        <v/>
      </c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W369" s="151"/>
      <c r="BX369" s="151"/>
      <c r="BY369" s="151"/>
      <c r="BZ369" s="151"/>
      <c r="CA369" s="151"/>
      <c r="CB369" s="151"/>
      <c r="CC369" s="151"/>
      <c r="CD369" s="151"/>
      <c r="CE369" s="151"/>
      <c r="CF369" s="151"/>
      <c r="CG369" s="151"/>
      <c r="CH369" s="151"/>
      <c r="CI369" s="151"/>
      <c r="CJ369" s="151"/>
      <c r="CK369" s="151"/>
      <c r="CL369" s="151"/>
      <c r="CM369" s="151"/>
      <c r="CN369" s="151"/>
      <c r="CO369" s="151"/>
      <c r="CP369" s="151"/>
      <c r="CQ369" s="151"/>
      <c r="CR369" s="151"/>
      <c r="CS369" s="151"/>
      <c r="CT369" s="151"/>
      <c r="CU369" s="151"/>
      <c r="CV369" s="151"/>
      <c r="CW369" s="151"/>
      <c r="CX369" s="151"/>
      <c r="CY369" s="151"/>
      <c r="CZ369" s="151"/>
      <c r="DA369" s="151"/>
      <c r="DB369" s="151"/>
      <c r="DC369" s="151"/>
      <c r="DD369" s="151"/>
      <c r="DE369" s="151"/>
      <c r="DF369" s="151"/>
      <c r="DG369" s="151"/>
      <c r="DH369" s="151"/>
      <c r="DI369" s="151"/>
      <c r="DJ369" s="151"/>
      <c r="DK369" s="151"/>
      <c r="DL369" s="151"/>
      <c r="DM369" s="151"/>
      <c r="DN369" s="151"/>
      <c r="DO369" s="151"/>
      <c r="DP369" s="151"/>
      <c r="DQ369" s="151"/>
      <c r="DR369" s="151"/>
      <c r="DS369" s="151"/>
      <c r="DT369" s="151"/>
      <c r="DU369" s="151"/>
      <c r="DV369" s="151"/>
      <c r="DW369" s="151"/>
      <c r="DX369" s="151"/>
      <c r="DY369" s="151"/>
      <c r="DZ369" s="151"/>
      <c r="EA369" s="151"/>
      <c r="EB369" s="151"/>
      <c r="EC369" s="151"/>
      <c r="ED369" s="151"/>
      <c r="EE369" s="151"/>
      <c r="EF369" s="151"/>
      <c r="EG369" s="151"/>
      <c r="EH369" s="151"/>
      <c r="EI369" s="151"/>
      <c r="EJ369" s="151"/>
      <c r="EK369" s="151"/>
      <c r="EL369" s="151"/>
      <c r="EM369" s="151"/>
      <c r="EN369" s="151"/>
      <c r="EO369" s="151"/>
      <c r="EP369" s="151"/>
      <c r="EQ369" s="151"/>
      <c r="ER369" s="151"/>
      <c r="ES369" s="151"/>
      <c r="ET369" s="151"/>
      <c r="EU369" s="151"/>
      <c r="EV369" s="151"/>
      <c r="EW369" s="151"/>
      <c r="EX369" s="151"/>
      <c r="EY369" s="151"/>
      <c r="EZ369" s="151"/>
      <c r="FA369" s="151"/>
      <c r="FB369" s="151"/>
      <c r="FC369" s="151"/>
      <c r="FD369" s="151"/>
      <c r="FE369" s="151"/>
      <c r="FF369" s="151"/>
      <c r="FG369" s="151"/>
      <c r="FH369" s="151"/>
      <c r="FI369" s="151"/>
      <c r="FJ369" s="151"/>
      <c r="FK369" s="151"/>
      <c r="FL369" s="151"/>
      <c r="FM369" s="151"/>
      <c r="FN369" s="151"/>
      <c r="FO369" s="151"/>
      <c r="FP369" s="151"/>
      <c r="FQ369" s="151"/>
      <c r="FR369" s="151"/>
      <c r="FS369" s="151"/>
      <c r="FT369" s="151"/>
      <c r="FU369" s="151"/>
      <c r="FV369" s="151"/>
      <c r="FW369" s="151"/>
      <c r="FX369" s="151"/>
      <c r="FY369" s="151"/>
      <c r="FZ369" s="151"/>
      <c r="GA369" s="151"/>
      <c r="GB369" s="151"/>
    </row>
    <row r="370" spans="1:184" x14ac:dyDescent="0.2">
      <c r="A370" s="154" t="str">
        <f t="shared" si="6"/>
        <v/>
      </c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  <c r="BE370" s="151"/>
      <c r="BF370" s="151"/>
      <c r="BG370" s="151"/>
      <c r="BH370" s="151"/>
      <c r="BI370" s="151"/>
      <c r="BJ370" s="151"/>
      <c r="BK370" s="151"/>
      <c r="BL370" s="151"/>
      <c r="BM370" s="151"/>
      <c r="BN370" s="151"/>
      <c r="BO370" s="151"/>
      <c r="BP370" s="151"/>
      <c r="BQ370" s="151"/>
      <c r="BR370" s="151"/>
      <c r="BS370" s="151"/>
      <c r="BT370" s="151"/>
      <c r="BU370" s="151"/>
      <c r="BV370" s="151"/>
      <c r="BW370" s="151"/>
      <c r="BX370" s="151"/>
      <c r="BY370" s="151"/>
      <c r="BZ370" s="151"/>
      <c r="CA370" s="151"/>
      <c r="CB370" s="151"/>
      <c r="CC370" s="151"/>
      <c r="CD370" s="151"/>
      <c r="CE370" s="151"/>
      <c r="CF370" s="151"/>
      <c r="CG370" s="151"/>
      <c r="CH370" s="151"/>
      <c r="CI370" s="151"/>
      <c r="CJ370" s="151"/>
      <c r="CK370" s="151"/>
      <c r="CL370" s="151"/>
      <c r="CM370" s="151"/>
      <c r="CN370" s="151"/>
      <c r="CO370" s="151"/>
      <c r="CP370" s="151"/>
      <c r="CQ370" s="151"/>
      <c r="CR370" s="151"/>
      <c r="CS370" s="151"/>
      <c r="CT370" s="151"/>
      <c r="CU370" s="151"/>
      <c r="CV370" s="151"/>
      <c r="CW370" s="151"/>
      <c r="CX370" s="151"/>
      <c r="CY370" s="151"/>
      <c r="CZ370" s="151"/>
      <c r="DA370" s="151"/>
      <c r="DB370" s="151"/>
      <c r="DC370" s="151"/>
      <c r="DD370" s="151"/>
      <c r="DE370" s="151"/>
      <c r="DF370" s="151"/>
      <c r="DG370" s="151"/>
      <c r="DH370" s="151"/>
      <c r="DI370" s="151"/>
      <c r="DJ370" s="151"/>
      <c r="DK370" s="151"/>
      <c r="DL370" s="151"/>
      <c r="DM370" s="151"/>
      <c r="DN370" s="151"/>
      <c r="DO370" s="151"/>
      <c r="DP370" s="151"/>
      <c r="DQ370" s="151"/>
      <c r="DR370" s="151"/>
      <c r="DS370" s="151"/>
      <c r="DT370" s="151"/>
      <c r="DU370" s="151"/>
      <c r="DV370" s="151"/>
      <c r="DW370" s="151"/>
      <c r="DX370" s="151"/>
      <c r="DY370" s="151"/>
      <c r="DZ370" s="151"/>
      <c r="EA370" s="151"/>
      <c r="EB370" s="151"/>
      <c r="EC370" s="151"/>
      <c r="ED370" s="151"/>
      <c r="EE370" s="151"/>
      <c r="EF370" s="151"/>
      <c r="EG370" s="151"/>
      <c r="EH370" s="151"/>
      <c r="EI370" s="151"/>
      <c r="EJ370" s="151"/>
      <c r="EK370" s="151"/>
      <c r="EL370" s="151"/>
      <c r="EM370" s="151"/>
      <c r="EN370" s="151"/>
      <c r="EO370" s="151"/>
      <c r="EP370" s="151"/>
      <c r="EQ370" s="151"/>
      <c r="ER370" s="151"/>
      <c r="ES370" s="151"/>
      <c r="ET370" s="151"/>
      <c r="EU370" s="151"/>
      <c r="EV370" s="151"/>
      <c r="EW370" s="151"/>
      <c r="EX370" s="151"/>
      <c r="EY370" s="151"/>
      <c r="EZ370" s="151"/>
      <c r="FA370" s="151"/>
      <c r="FB370" s="151"/>
      <c r="FC370" s="151"/>
      <c r="FD370" s="151"/>
      <c r="FE370" s="151"/>
      <c r="FF370" s="151"/>
      <c r="FG370" s="151"/>
      <c r="FH370" s="151"/>
      <c r="FI370" s="151"/>
      <c r="FJ370" s="151"/>
      <c r="FK370" s="151"/>
      <c r="FL370" s="151"/>
      <c r="FM370" s="151"/>
      <c r="FN370" s="151"/>
      <c r="FO370" s="151"/>
      <c r="FP370" s="151"/>
      <c r="FQ370" s="151"/>
      <c r="FR370" s="151"/>
      <c r="FS370" s="151"/>
      <c r="FT370" s="151"/>
      <c r="FU370" s="151"/>
      <c r="FV370" s="151"/>
      <c r="FW370" s="151"/>
      <c r="FX370" s="151"/>
      <c r="FY370" s="151"/>
      <c r="FZ370" s="151"/>
      <c r="GA370" s="151"/>
      <c r="GB370" s="151"/>
    </row>
    <row r="371" spans="1:184" x14ac:dyDescent="0.2">
      <c r="A371" s="154" t="str">
        <f t="shared" si="6"/>
        <v/>
      </c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  <c r="BE371" s="151"/>
      <c r="BF371" s="151"/>
      <c r="BG371" s="151"/>
      <c r="BH371" s="151"/>
      <c r="BI371" s="151"/>
      <c r="BJ371" s="151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1"/>
      <c r="BU371" s="151"/>
      <c r="BV371" s="151"/>
      <c r="BW371" s="151"/>
      <c r="BX371" s="151"/>
      <c r="BY371" s="151"/>
      <c r="BZ371" s="151"/>
      <c r="CA371" s="151"/>
      <c r="CB371" s="151"/>
      <c r="CC371" s="151"/>
      <c r="CD371" s="151"/>
      <c r="CE371" s="151"/>
      <c r="CF371" s="151"/>
      <c r="CG371" s="151"/>
      <c r="CH371" s="151"/>
      <c r="CI371" s="151"/>
      <c r="CJ371" s="151"/>
      <c r="CK371" s="151"/>
      <c r="CL371" s="151"/>
      <c r="CM371" s="151"/>
      <c r="CN371" s="151"/>
      <c r="CO371" s="151"/>
      <c r="CP371" s="151"/>
      <c r="CQ371" s="151"/>
      <c r="CR371" s="151"/>
      <c r="CS371" s="151"/>
      <c r="CT371" s="151"/>
      <c r="CU371" s="151"/>
      <c r="CV371" s="151"/>
      <c r="CW371" s="151"/>
      <c r="CX371" s="151"/>
      <c r="CY371" s="151"/>
      <c r="CZ371" s="151"/>
      <c r="DA371" s="151"/>
      <c r="DB371" s="151"/>
      <c r="DC371" s="151"/>
      <c r="DD371" s="151"/>
      <c r="DE371" s="151"/>
      <c r="DF371" s="151"/>
      <c r="DG371" s="151"/>
      <c r="DH371" s="151"/>
      <c r="DI371" s="151"/>
      <c r="DJ371" s="151"/>
      <c r="DK371" s="151"/>
      <c r="DL371" s="151"/>
      <c r="DM371" s="151"/>
      <c r="DN371" s="151"/>
      <c r="DO371" s="151"/>
      <c r="DP371" s="151"/>
      <c r="DQ371" s="151"/>
      <c r="DR371" s="151"/>
      <c r="DS371" s="151"/>
      <c r="DT371" s="151"/>
      <c r="DU371" s="151"/>
      <c r="DV371" s="151"/>
      <c r="DW371" s="151"/>
      <c r="DX371" s="151"/>
      <c r="DY371" s="151"/>
      <c r="DZ371" s="151"/>
      <c r="EA371" s="151"/>
      <c r="EB371" s="151"/>
      <c r="EC371" s="151"/>
      <c r="ED371" s="151"/>
      <c r="EE371" s="151"/>
      <c r="EF371" s="151"/>
      <c r="EG371" s="151"/>
      <c r="EH371" s="151"/>
      <c r="EI371" s="151"/>
      <c r="EJ371" s="151"/>
      <c r="EK371" s="151"/>
      <c r="EL371" s="151"/>
      <c r="EM371" s="151"/>
      <c r="EN371" s="151"/>
      <c r="EO371" s="151"/>
      <c r="EP371" s="151"/>
      <c r="EQ371" s="151"/>
      <c r="ER371" s="151"/>
      <c r="ES371" s="151"/>
      <c r="ET371" s="151"/>
      <c r="EU371" s="151"/>
      <c r="EV371" s="151"/>
      <c r="EW371" s="151"/>
      <c r="EX371" s="151"/>
      <c r="EY371" s="151"/>
      <c r="EZ371" s="151"/>
      <c r="FA371" s="151"/>
      <c r="FB371" s="151"/>
      <c r="FC371" s="151"/>
      <c r="FD371" s="151"/>
      <c r="FE371" s="151"/>
      <c r="FF371" s="151"/>
      <c r="FG371" s="151"/>
      <c r="FH371" s="151"/>
      <c r="FI371" s="151"/>
      <c r="FJ371" s="151"/>
      <c r="FK371" s="151"/>
      <c r="FL371" s="151"/>
      <c r="FM371" s="151"/>
      <c r="FN371" s="151"/>
      <c r="FO371" s="151"/>
      <c r="FP371" s="151"/>
      <c r="FQ371" s="151"/>
      <c r="FR371" s="151"/>
      <c r="FS371" s="151"/>
      <c r="FT371" s="151"/>
      <c r="FU371" s="151"/>
      <c r="FV371" s="151"/>
      <c r="FW371" s="151"/>
      <c r="FX371" s="151"/>
      <c r="FY371" s="151"/>
      <c r="FZ371" s="151"/>
      <c r="GA371" s="151"/>
      <c r="GB371" s="151"/>
    </row>
    <row r="372" spans="1:184" x14ac:dyDescent="0.2">
      <c r="A372" s="154" t="str">
        <f t="shared" si="6"/>
        <v/>
      </c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  <c r="BE372" s="151"/>
      <c r="BF372" s="151"/>
      <c r="BG372" s="151"/>
      <c r="BH372" s="151"/>
      <c r="BI372" s="151"/>
      <c r="BJ372" s="151"/>
      <c r="BK372" s="151"/>
      <c r="BL372" s="151"/>
      <c r="BM372" s="151"/>
      <c r="BN372" s="151"/>
      <c r="BO372" s="151"/>
      <c r="BP372" s="151"/>
      <c r="BQ372" s="151"/>
      <c r="BR372" s="151"/>
      <c r="BS372" s="151"/>
      <c r="BT372" s="151"/>
      <c r="BU372" s="151"/>
      <c r="BV372" s="151"/>
      <c r="BW372" s="151"/>
      <c r="BX372" s="151"/>
      <c r="BY372" s="151"/>
      <c r="BZ372" s="151"/>
      <c r="CA372" s="151"/>
      <c r="CB372" s="151"/>
      <c r="CC372" s="151"/>
      <c r="CD372" s="151"/>
      <c r="CE372" s="151"/>
      <c r="CF372" s="151"/>
      <c r="CG372" s="151"/>
      <c r="CH372" s="151"/>
      <c r="CI372" s="151"/>
      <c r="CJ372" s="151"/>
      <c r="CK372" s="151"/>
      <c r="CL372" s="151"/>
      <c r="CM372" s="151"/>
      <c r="CN372" s="151"/>
      <c r="CO372" s="151"/>
      <c r="CP372" s="151"/>
      <c r="CQ372" s="151"/>
      <c r="CR372" s="151"/>
      <c r="CS372" s="151"/>
      <c r="CT372" s="151"/>
      <c r="CU372" s="151"/>
      <c r="CV372" s="151"/>
      <c r="CW372" s="151"/>
      <c r="CX372" s="151"/>
      <c r="CY372" s="151"/>
      <c r="CZ372" s="151"/>
      <c r="DA372" s="151"/>
      <c r="DB372" s="151"/>
      <c r="DC372" s="151"/>
      <c r="DD372" s="151"/>
      <c r="DE372" s="151"/>
      <c r="DF372" s="151"/>
      <c r="DG372" s="151"/>
      <c r="DH372" s="151"/>
      <c r="DI372" s="151"/>
      <c r="DJ372" s="151"/>
      <c r="DK372" s="151"/>
      <c r="DL372" s="151"/>
      <c r="DM372" s="151"/>
      <c r="DN372" s="151"/>
      <c r="DO372" s="151"/>
      <c r="DP372" s="151"/>
      <c r="DQ372" s="151"/>
      <c r="DR372" s="151"/>
      <c r="DS372" s="151"/>
      <c r="DT372" s="151"/>
      <c r="DU372" s="151"/>
      <c r="DV372" s="151"/>
      <c r="DW372" s="151"/>
      <c r="DX372" s="151"/>
      <c r="DY372" s="151"/>
      <c r="DZ372" s="151"/>
      <c r="EA372" s="151"/>
      <c r="EB372" s="151"/>
      <c r="EC372" s="151"/>
      <c r="ED372" s="151"/>
      <c r="EE372" s="151"/>
      <c r="EF372" s="151"/>
      <c r="EG372" s="151"/>
      <c r="EH372" s="151"/>
      <c r="EI372" s="151"/>
      <c r="EJ372" s="151"/>
      <c r="EK372" s="151"/>
      <c r="EL372" s="151"/>
      <c r="EM372" s="151"/>
      <c r="EN372" s="151"/>
      <c r="EO372" s="151"/>
      <c r="EP372" s="151"/>
      <c r="EQ372" s="151"/>
      <c r="ER372" s="151"/>
      <c r="ES372" s="151"/>
      <c r="ET372" s="151"/>
      <c r="EU372" s="151"/>
      <c r="EV372" s="151"/>
      <c r="EW372" s="151"/>
      <c r="EX372" s="151"/>
      <c r="EY372" s="151"/>
      <c r="EZ372" s="151"/>
      <c r="FA372" s="151"/>
      <c r="FB372" s="151"/>
      <c r="FC372" s="151"/>
      <c r="FD372" s="151"/>
      <c r="FE372" s="151"/>
      <c r="FF372" s="151"/>
      <c r="FG372" s="151"/>
      <c r="FH372" s="151"/>
      <c r="FI372" s="151"/>
      <c r="FJ372" s="151"/>
      <c r="FK372" s="151"/>
      <c r="FL372" s="151"/>
      <c r="FM372" s="151"/>
      <c r="FN372" s="151"/>
      <c r="FO372" s="151"/>
      <c r="FP372" s="151"/>
      <c r="FQ372" s="151"/>
      <c r="FR372" s="151"/>
      <c r="FS372" s="151"/>
      <c r="FT372" s="151"/>
      <c r="FU372" s="151"/>
      <c r="FV372" s="151"/>
      <c r="FW372" s="151"/>
      <c r="FX372" s="151"/>
      <c r="FY372" s="151"/>
      <c r="FZ372" s="151"/>
      <c r="GA372" s="151"/>
      <c r="GB372" s="151"/>
    </row>
    <row r="373" spans="1:184" x14ac:dyDescent="0.2">
      <c r="A373" s="154" t="str">
        <f t="shared" si="6"/>
        <v/>
      </c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  <c r="BE373" s="151"/>
      <c r="BF373" s="151"/>
      <c r="BG373" s="151"/>
      <c r="BH373" s="151"/>
      <c r="BI373" s="151"/>
      <c r="BJ373" s="151"/>
      <c r="BK373" s="151"/>
      <c r="BL373" s="151"/>
      <c r="BM373" s="151"/>
      <c r="BN373" s="151"/>
      <c r="BO373" s="151"/>
      <c r="BP373" s="151"/>
      <c r="BQ373" s="151"/>
      <c r="BR373" s="151"/>
      <c r="BS373" s="151"/>
      <c r="BT373" s="151"/>
      <c r="BU373" s="151"/>
      <c r="BV373" s="151"/>
      <c r="BW373" s="151"/>
      <c r="BX373" s="151"/>
      <c r="BY373" s="151"/>
      <c r="BZ373" s="151"/>
      <c r="CA373" s="151"/>
      <c r="CB373" s="151"/>
      <c r="CC373" s="151"/>
      <c r="CD373" s="151"/>
      <c r="CE373" s="151"/>
      <c r="CF373" s="151"/>
      <c r="CG373" s="151"/>
      <c r="CH373" s="151"/>
      <c r="CI373" s="151"/>
      <c r="CJ373" s="151"/>
      <c r="CK373" s="151"/>
      <c r="CL373" s="151"/>
      <c r="CM373" s="151"/>
      <c r="CN373" s="151"/>
      <c r="CO373" s="151"/>
      <c r="CP373" s="151"/>
      <c r="CQ373" s="151"/>
      <c r="CR373" s="151"/>
      <c r="CS373" s="151"/>
      <c r="CT373" s="151"/>
      <c r="CU373" s="151"/>
      <c r="CV373" s="151"/>
      <c r="CW373" s="151"/>
      <c r="CX373" s="151"/>
      <c r="CY373" s="151"/>
      <c r="CZ373" s="151"/>
      <c r="DA373" s="151"/>
      <c r="DB373" s="151"/>
      <c r="DC373" s="151"/>
      <c r="DD373" s="151"/>
      <c r="DE373" s="151"/>
      <c r="DF373" s="151"/>
      <c r="DG373" s="151"/>
      <c r="DH373" s="151"/>
      <c r="DI373" s="151"/>
      <c r="DJ373" s="151"/>
      <c r="DK373" s="151"/>
      <c r="DL373" s="151"/>
      <c r="DM373" s="151"/>
      <c r="DN373" s="151"/>
      <c r="DO373" s="151"/>
      <c r="DP373" s="151"/>
      <c r="DQ373" s="151"/>
      <c r="DR373" s="151"/>
      <c r="DS373" s="151"/>
      <c r="DT373" s="151"/>
      <c r="DU373" s="151"/>
      <c r="DV373" s="151"/>
      <c r="DW373" s="151"/>
      <c r="DX373" s="151"/>
      <c r="DY373" s="151"/>
      <c r="DZ373" s="151"/>
      <c r="EA373" s="151"/>
      <c r="EB373" s="151"/>
      <c r="EC373" s="151"/>
      <c r="ED373" s="151"/>
      <c r="EE373" s="151"/>
      <c r="EF373" s="151"/>
      <c r="EG373" s="151"/>
      <c r="EH373" s="151"/>
      <c r="EI373" s="151"/>
      <c r="EJ373" s="151"/>
      <c r="EK373" s="151"/>
      <c r="EL373" s="151"/>
      <c r="EM373" s="151"/>
      <c r="EN373" s="151"/>
      <c r="EO373" s="151"/>
      <c r="EP373" s="151"/>
      <c r="EQ373" s="151"/>
      <c r="ER373" s="151"/>
      <c r="ES373" s="151"/>
      <c r="ET373" s="151"/>
      <c r="EU373" s="151"/>
      <c r="EV373" s="151"/>
      <c r="EW373" s="151"/>
      <c r="EX373" s="151"/>
      <c r="EY373" s="151"/>
      <c r="EZ373" s="151"/>
      <c r="FA373" s="151"/>
      <c r="FB373" s="151"/>
      <c r="FC373" s="151"/>
      <c r="FD373" s="151"/>
      <c r="FE373" s="151"/>
      <c r="FF373" s="151"/>
      <c r="FG373" s="151"/>
      <c r="FH373" s="151"/>
      <c r="FI373" s="151"/>
      <c r="FJ373" s="151"/>
      <c r="FK373" s="151"/>
      <c r="FL373" s="151"/>
      <c r="FM373" s="151"/>
      <c r="FN373" s="151"/>
      <c r="FO373" s="151"/>
      <c r="FP373" s="151"/>
      <c r="FQ373" s="151"/>
      <c r="FR373" s="151"/>
      <c r="FS373" s="151"/>
      <c r="FT373" s="151"/>
      <c r="FU373" s="151"/>
      <c r="FV373" s="151"/>
      <c r="FW373" s="151"/>
      <c r="FX373" s="151"/>
      <c r="FY373" s="151"/>
      <c r="FZ373" s="151"/>
      <c r="GA373" s="151"/>
      <c r="GB373" s="151"/>
    </row>
    <row r="374" spans="1:184" x14ac:dyDescent="0.2">
      <c r="A374" s="154" t="str">
        <f t="shared" si="6"/>
        <v/>
      </c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  <c r="BE374" s="151"/>
      <c r="BF374" s="151"/>
      <c r="BG374" s="151"/>
      <c r="BH374" s="151"/>
      <c r="BI374" s="151"/>
      <c r="BJ374" s="151"/>
      <c r="BK374" s="151"/>
      <c r="BL374" s="151"/>
      <c r="BM374" s="151"/>
      <c r="BN374" s="151"/>
      <c r="BO374" s="151"/>
      <c r="BP374" s="151"/>
      <c r="BQ374" s="151"/>
      <c r="BR374" s="151"/>
      <c r="BS374" s="151"/>
      <c r="BT374" s="151"/>
      <c r="BU374" s="151"/>
      <c r="BV374" s="151"/>
      <c r="BW374" s="151"/>
      <c r="BX374" s="151"/>
      <c r="BY374" s="151"/>
      <c r="BZ374" s="151"/>
      <c r="CA374" s="151"/>
      <c r="CB374" s="151"/>
      <c r="CC374" s="151"/>
      <c r="CD374" s="151"/>
      <c r="CE374" s="151"/>
      <c r="CF374" s="151"/>
      <c r="CG374" s="151"/>
      <c r="CH374" s="151"/>
      <c r="CI374" s="151"/>
      <c r="CJ374" s="151"/>
      <c r="CK374" s="151"/>
      <c r="CL374" s="151"/>
      <c r="CM374" s="151"/>
      <c r="CN374" s="151"/>
      <c r="CO374" s="151"/>
      <c r="CP374" s="151"/>
      <c r="CQ374" s="151"/>
      <c r="CR374" s="151"/>
      <c r="CS374" s="151"/>
      <c r="CT374" s="151"/>
      <c r="CU374" s="151"/>
      <c r="CV374" s="151"/>
      <c r="CW374" s="151"/>
      <c r="CX374" s="151"/>
      <c r="CY374" s="151"/>
      <c r="CZ374" s="151"/>
      <c r="DA374" s="151"/>
      <c r="DB374" s="151"/>
      <c r="DC374" s="151"/>
      <c r="DD374" s="151"/>
      <c r="DE374" s="151"/>
      <c r="DF374" s="151"/>
      <c r="DG374" s="151"/>
      <c r="DH374" s="151"/>
      <c r="DI374" s="151"/>
      <c r="DJ374" s="151"/>
      <c r="DK374" s="151"/>
      <c r="DL374" s="151"/>
      <c r="DM374" s="151"/>
      <c r="DN374" s="151"/>
      <c r="DO374" s="151"/>
      <c r="DP374" s="151"/>
      <c r="DQ374" s="151"/>
      <c r="DR374" s="151"/>
      <c r="DS374" s="151"/>
      <c r="DT374" s="151"/>
      <c r="DU374" s="151"/>
      <c r="DV374" s="151"/>
      <c r="DW374" s="151"/>
      <c r="DX374" s="151"/>
      <c r="DY374" s="151"/>
      <c r="DZ374" s="151"/>
      <c r="EA374" s="151"/>
      <c r="EB374" s="151"/>
      <c r="EC374" s="151"/>
      <c r="ED374" s="151"/>
      <c r="EE374" s="151"/>
      <c r="EF374" s="151"/>
      <c r="EG374" s="151"/>
      <c r="EH374" s="151"/>
      <c r="EI374" s="151"/>
      <c r="EJ374" s="151"/>
      <c r="EK374" s="151"/>
      <c r="EL374" s="151"/>
      <c r="EM374" s="151"/>
      <c r="EN374" s="151"/>
      <c r="EO374" s="151"/>
      <c r="EP374" s="151"/>
      <c r="EQ374" s="151"/>
      <c r="ER374" s="151"/>
      <c r="ES374" s="151"/>
      <c r="ET374" s="151"/>
      <c r="EU374" s="151"/>
      <c r="EV374" s="151"/>
      <c r="EW374" s="151"/>
      <c r="EX374" s="151"/>
      <c r="EY374" s="151"/>
      <c r="EZ374" s="151"/>
      <c r="FA374" s="151"/>
      <c r="FB374" s="151"/>
      <c r="FC374" s="151"/>
      <c r="FD374" s="151"/>
      <c r="FE374" s="151"/>
      <c r="FF374" s="151"/>
      <c r="FG374" s="151"/>
      <c r="FH374" s="151"/>
      <c r="FI374" s="151"/>
      <c r="FJ374" s="151"/>
      <c r="FK374" s="151"/>
      <c r="FL374" s="151"/>
      <c r="FM374" s="151"/>
      <c r="FN374" s="151"/>
      <c r="FO374" s="151"/>
      <c r="FP374" s="151"/>
      <c r="FQ374" s="151"/>
      <c r="FR374" s="151"/>
      <c r="FS374" s="151"/>
      <c r="FT374" s="151"/>
      <c r="FU374" s="151"/>
      <c r="FV374" s="151"/>
      <c r="FW374" s="151"/>
      <c r="FX374" s="151"/>
      <c r="FY374" s="151"/>
      <c r="FZ374" s="151"/>
      <c r="GA374" s="151"/>
      <c r="GB374" s="151"/>
    </row>
    <row r="375" spans="1:184" x14ac:dyDescent="0.2">
      <c r="A375" s="154" t="str">
        <f t="shared" si="6"/>
        <v/>
      </c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  <c r="BE375" s="151"/>
      <c r="BF375" s="151"/>
      <c r="BG375" s="151"/>
      <c r="BH375" s="151"/>
      <c r="BI375" s="151"/>
      <c r="BJ375" s="151"/>
      <c r="BK375" s="151"/>
      <c r="BL375" s="151"/>
      <c r="BM375" s="151"/>
      <c r="BN375" s="151"/>
      <c r="BO375" s="151"/>
      <c r="BP375" s="151"/>
      <c r="BQ375" s="151"/>
      <c r="BR375" s="151"/>
      <c r="BS375" s="151"/>
      <c r="BT375" s="151"/>
      <c r="BU375" s="151"/>
      <c r="BV375" s="151"/>
      <c r="BW375" s="151"/>
      <c r="BX375" s="151"/>
      <c r="BY375" s="151"/>
      <c r="BZ375" s="151"/>
      <c r="CA375" s="151"/>
      <c r="CB375" s="151"/>
      <c r="CC375" s="151"/>
      <c r="CD375" s="151"/>
      <c r="CE375" s="151"/>
      <c r="CF375" s="151"/>
      <c r="CG375" s="151"/>
      <c r="CH375" s="151"/>
      <c r="CI375" s="151"/>
      <c r="CJ375" s="151"/>
      <c r="CK375" s="151"/>
      <c r="CL375" s="151"/>
      <c r="CM375" s="151"/>
      <c r="CN375" s="151"/>
      <c r="CO375" s="151"/>
      <c r="CP375" s="151"/>
      <c r="CQ375" s="151"/>
      <c r="CR375" s="151"/>
      <c r="CS375" s="151"/>
      <c r="CT375" s="151"/>
      <c r="CU375" s="151"/>
      <c r="CV375" s="151"/>
      <c r="CW375" s="151"/>
      <c r="CX375" s="151"/>
      <c r="CY375" s="151"/>
      <c r="CZ375" s="151"/>
      <c r="DA375" s="151"/>
      <c r="DB375" s="151"/>
      <c r="DC375" s="151"/>
      <c r="DD375" s="151"/>
      <c r="DE375" s="151"/>
      <c r="DF375" s="151"/>
      <c r="DG375" s="151"/>
      <c r="DH375" s="151"/>
      <c r="DI375" s="151"/>
      <c r="DJ375" s="151"/>
      <c r="DK375" s="151"/>
      <c r="DL375" s="151"/>
      <c r="DM375" s="151"/>
      <c r="DN375" s="151"/>
      <c r="DO375" s="151"/>
      <c r="DP375" s="151"/>
      <c r="DQ375" s="151"/>
      <c r="DR375" s="151"/>
      <c r="DS375" s="151"/>
      <c r="DT375" s="151"/>
      <c r="DU375" s="151"/>
      <c r="DV375" s="151"/>
      <c r="DW375" s="151"/>
      <c r="DX375" s="151"/>
      <c r="DY375" s="151"/>
      <c r="DZ375" s="151"/>
      <c r="EA375" s="151"/>
      <c r="EB375" s="151"/>
      <c r="EC375" s="151"/>
      <c r="ED375" s="151"/>
      <c r="EE375" s="151"/>
      <c r="EF375" s="151"/>
      <c r="EG375" s="151"/>
      <c r="EH375" s="151"/>
      <c r="EI375" s="151"/>
      <c r="EJ375" s="151"/>
      <c r="EK375" s="151"/>
      <c r="EL375" s="151"/>
      <c r="EM375" s="151"/>
      <c r="EN375" s="151"/>
      <c r="EO375" s="151"/>
      <c r="EP375" s="151"/>
      <c r="EQ375" s="151"/>
      <c r="ER375" s="151"/>
      <c r="ES375" s="151"/>
      <c r="ET375" s="151"/>
      <c r="EU375" s="151"/>
      <c r="EV375" s="151"/>
      <c r="EW375" s="151"/>
      <c r="EX375" s="151"/>
      <c r="EY375" s="151"/>
      <c r="EZ375" s="151"/>
      <c r="FA375" s="151"/>
      <c r="FB375" s="151"/>
      <c r="FC375" s="151"/>
      <c r="FD375" s="151"/>
      <c r="FE375" s="151"/>
      <c r="FF375" s="151"/>
      <c r="FG375" s="151"/>
      <c r="FH375" s="151"/>
      <c r="FI375" s="151"/>
      <c r="FJ375" s="151"/>
      <c r="FK375" s="151"/>
      <c r="FL375" s="151"/>
      <c r="FM375" s="151"/>
      <c r="FN375" s="151"/>
      <c r="FO375" s="151"/>
      <c r="FP375" s="151"/>
      <c r="FQ375" s="151"/>
      <c r="FR375" s="151"/>
      <c r="FS375" s="151"/>
      <c r="FT375" s="151"/>
      <c r="FU375" s="151"/>
      <c r="FV375" s="151"/>
      <c r="FW375" s="151"/>
      <c r="FX375" s="151"/>
      <c r="FY375" s="151"/>
      <c r="FZ375" s="151"/>
      <c r="GA375" s="151"/>
      <c r="GB375" s="151"/>
    </row>
    <row r="376" spans="1:184" x14ac:dyDescent="0.2">
      <c r="A376" s="154" t="str">
        <f t="shared" si="6"/>
        <v/>
      </c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  <c r="BE376" s="151"/>
      <c r="BF376" s="151"/>
      <c r="BG376" s="151"/>
      <c r="BH376" s="151"/>
      <c r="BI376" s="151"/>
      <c r="BJ376" s="151"/>
      <c r="BK376" s="151"/>
      <c r="BL376" s="151"/>
      <c r="BM376" s="151"/>
      <c r="BN376" s="151"/>
      <c r="BO376" s="151"/>
      <c r="BP376" s="151"/>
      <c r="BQ376" s="151"/>
      <c r="BR376" s="151"/>
      <c r="BS376" s="151"/>
      <c r="BT376" s="151"/>
      <c r="BU376" s="151"/>
      <c r="BV376" s="151"/>
      <c r="BW376" s="151"/>
      <c r="BX376" s="151"/>
      <c r="BY376" s="151"/>
      <c r="BZ376" s="151"/>
      <c r="CA376" s="151"/>
      <c r="CB376" s="151"/>
      <c r="CC376" s="151"/>
      <c r="CD376" s="151"/>
      <c r="CE376" s="151"/>
      <c r="CF376" s="151"/>
      <c r="CG376" s="151"/>
      <c r="CH376" s="151"/>
      <c r="CI376" s="151"/>
      <c r="CJ376" s="151"/>
      <c r="CK376" s="151"/>
      <c r="CL376" s="151"/>
      <c r="CM376" s="151"/>
      <c r="CN376" s="151"/>
      <c r="CO376" s="151"/>
      <c r="CP376" s="151"/>
      <c r="CQ376" s="151"/>
      <c r="CR376" s="151"/>
      <c r="CS376" s="151"/>
      <c r="CT376" s="151"/>
      <c r="CU376" s="151"/>
      <c r="CV376" s="151"/>
      <c r="CW376" s="151"/>
      <c r="CX376" s="151"/>
      <c r="CY376" s="151"/>
      <c r="CZ376" s="151"/>
      <c r="DA376" s="151"/>
      <c r="DB376" s="151"/>
      <c r="DC376" s="151"/>
      <c r="DD376" s="151"/>
      <c r="DE376" s="151"/>
      <c r="DF376" s="151"/>
      <c r="DG376" s="151"/>
      <c r="DH376" s="151"/>
      <c r="DI376" s="151"/>
      <c r="DJ376" s="151"/>
      <c r="DK376" s="151"/>
      <c r="DL376" s="151"/>
      <c r="DM376" s="151"/>
      <c r="DN376" s="151"/>
      <c r="DO376" s="151"/>
      <c r="DP376" s="151"/>
      <c r="DQ376" s="151"/>
      <c r="DR376" s="151"/>
      <c r="DS376" s="151"/>
      <c r="DT376" s="151"/>
      <c r="DU376" s="151"/>
      <c r="DV376" s="151"/>
      <c r="DW376" s="151"/>
      <c r="DX376" s="151"/>
      <c r="DY376" s="151"/>
      <c r="DZ376" s="151"/>
      <c r="EA376" s="151"/>
      <c r="EB376" s="151"/>
      <c r="EC376" s="151"/>
      <c r="ED376" s="151"/>
      <c r="EE376" s="151"/>
      <c r="EF376" s="151"/>
      <c r="EG376" s="151"/>
      <c r="EH376" s="151"/>
      <c r="EI376" s="151"/>
      <c r="EJ376" s="151"/>
      <c r="EK376" s="151"/>
      <c r="EL376" s="151"/>
      <c r="EM376" s="151"/>
      <c r="EN376" s="151"/>
      <c r="EO376" s="151"/>
      <c r="EP376" s="151"/>
      <c r="EQ376" s="151"/>
      <c r="ER376" s="151"/>
      <c r="ES376" s="151"/>
      <c r="ET376" s="151"/>
      <c r="EU376" s="151"/>
      <c r="EV376" s="151"/>
      <c r="EW376" s="151"/>
      <c r="EX376" s="151"/>
      <c r="EY376" s="151"/>
      <c r="EZ376" s="151"/>
      <c r="FA376" s="151"/>
      <c r="FB376" s="151"/>
      <c r="FC376" s="151"/>
      <c r="FD376" s="151"/>
      <c r="FE376" s="151"/>
      <c r="FF376" s="151"/>
      <c r="FG376" s="151"/>
      <c r="FH376" s="151"/>
      <c r="FI376" s="151"/>
      <c r="FJ376" s="151"/>
      <c r="FK376" s="151"/>
      <c r="FL376" s="151"/>
      <c r="FM376" s="151"/>
      <c r="FN376" s="151"/>
      <c r="FO376" s="151"/>
      <c r="FP376" s="151"/>
      <c r="FQ376" s="151"/>
      <c r="FR376" s="151"/>
      <c r="FS376" s="151"/>
      <c r="FT376" s="151"/>
      <c r="FU376" s="151"/>
      <c r="FV376" s="151"/>
      <c r="FW376" s="151"/>
      <c r="FX376" s="151"/>
      <c r="FY376" s="151"/>
      <c r="FZ376" s="151"/>
      <c r="GA376" s="151"/>
      <c r="GB376" s="151"/>
    </row>
    <row r="377" spans="1:184" x14ac:dyDescent="0.2">
      <c r="A377" s="154" t="str">
        <f t="shared" si="6"/>
        <v/>
      </c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  <c r="BE377" s="151"/>
      <c r="BF377" s="151"/>
      <c r="BG377" s="151"/>
      <c r="BH377" s="151"/>
      <c r="BI377" s="151"/>
      <c r="BJ377" s="151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1"/>
      <c r="BW377" s="151"/>
      <c r="BX377" s="151"/>
      <c r="BY377" s="151"/>
      <c r="BZ377" s="151"/>
      <c r="CA377" s="151"/>
      <c r="CB377" s="151"/>
      <c r="CC377" s="151"/>
      <c r="CD377" s="151"/>
      <c r="CE377" s="151"/>
      <c r="CF377" s="151"/>
      <c r="CG377" s="151"/>
      <c r="CH377" s="151"/>
      <c r="CI377" s="151"/>
      <c r="CJ377" s="151"/>
      <c r="CK377" s="151"/>
      <c r="CL377" s="151"/>
      <c r="CM377" s="151"/>
      <c r="CN377" s="151"/>
      <c r="CO377" s="151"/>
      <c r="CP377" s="151"/>
      <c r="CQ377" s="151"/>
      <c r="CR377" s="151"/>
      <c r="CS377" s="151"/>
      <c r="CT377" s="151"/>
      <c r="CU377" s="151"/>
      <c r="CV377" s="151"/>
      <c r="CW377" s="151"/>
      <c r="CX377" s="151"/>
      <c r="CY377" s="151"/>
      <c r="CZ377" s="151"/>
      <c r="DA377" s="151"/>
      <c r="DB377" s="151"/>
      <c r="DC377" s="151"/>
      <c r="DD377" s="151"/>
      <c r="DE377" s="151"/>
      <c r="DF377" s="151"/>
      <c r="DG377" s="151"/>
      <c r="DH377" s="151"/>
      <c r="DI377" s="151"/>
      <c r="DJ377" s="151"/>
      <c r="DK377" s="151"/>
      <c r="DL377" s="151"/>
      <c r="DM377" s="151"/>
      <c r="DN377" s="151"/>
      <c r="DO377" s="151"/>
      <c r="DP377" s="151"/>
      <c r="DQ377" s="151"/>
      <c r="DR377" s="151"/>
      <c r="DS377" s="151"/>
      <c r="DT377" s="151"/>
      <c r="DU377" s="151"/>
      <c r="DV377" s="151"/>
      <c r="DW377" s="151"/>
      <c r="DX377" s="151"/>
      <c r="DY377" s="151"/>
      <c r="DZ377" s="151"/>
      <c r="EA377" s="151"/>
      <c r="EB377" s="151"/>
      <c r="EC377" s="151"/>
      <c r="ED377" s="151"/>
      <c r="EE377" s="151"/>
      <c r="EF377" s="151"/>
      <c r="EG377" s="151"/>
      <c r="EH377" s="151"/>
      <c r="EI377" s="151"/>
      <c r="EJ377" s="151"/>
      <c r="EK377" s="151"/>
      <c r="EL377" s="151"/>
      <c r="EM377" s="151"/>
      <c r="EN377" s="151"/>
      <c r="EO377" s="151"/>
      <c r="EP377" s="151"/>
      <c r="EQ377" s="151"/>
      <c r="ER377" s="151"/>
      <c r="ES377" s="151"/>
      <c r="ET377" s="151"/>
      <c r="EU377" s="151"/>
      <c r="EV377" s="151"/>
      <c r="EW377" s="151"/>
      <c r="EX377" s="151"/>
      <c r="EY377" s="151"/>
      <c r="EZ377" s="151"/>
      <c r="FA377" s="151"/>
      <c r="FB377" s="151"/>
      <c r="FC377" s="151"/>
      <c r="FD377" s="151"/>
      <c r="FE377" s="151"/>
      <c r="FF377" s="151"/>
      <c r="FG377" s="151"/>
      <c r="FH377" s="151"/>
      <c r="FI377" s="151"/>
      <c r="FJ377" s="151"/>
      <c r="FK377" s="151"/>
      <c r="FL377" s="151"/>
      <c r="FM377" s="151"/>
      <c r="FN377" s="151"/>
      <c r="FO377" s="151"/>
      <c r="FP377" s="151"/>
      <c r="FQ377" s="151"/>
      <c r="FR377" s="151"/>
      <c r="FS377" s="151"/>
      <c r="FT377" s="151"/>
      <c r="FU377" s="151"/>
      <c r="FV377" s="151"/>
      <c r="FW377" s="151"/>
      <c r="FX377" s="151"/>
      <c r="FY377" s="151"/>
      <c r="FZ377" s="151"/>
      <c r="GA377" s="151"/>
      <c r="GB377" s="151"/>
    </row>
    <row r="378" spans="1:184" x14ac:dyDescent="0.2">
      <c r="A378" s="154" t="str">
        <f t="shared" si="6"/>
        <v/>
      </c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1"/>
      <c r="BW378" s="151"/>
      <c r="BX378" s="151"/>
      <c r="BY378" s="151"/>
      <c r="BZ378" s="151"/>
      <c r="CA378" s="151"/>
      <c r="CB378" s="151"/>
      <c r="CC378" s="151"/>
      <c r="CD378" s="151"/>
      <c r="CE378" s="151"/>
      <c r="CF378" s="151"/>
      <c r="CG378" s="151"/>
      <c r="CH378" s="151"/>
      <c r="CI378" s="151"/>
      <c r="CJ378" s="151"/>
      <c r="CK378" s="151"/>
      <c r="CL378" s="151"/>
      <c r="CM378" s="151"/>
      <c r="CN378" s="151"/>
      <c r="CO378" s="151"/>
      <c r="CP378" s="151"/>
      <c r="CQ378" s="151"/>
      <c r="CR378" s="151"/>
      <c r="CS378" s="151"/>
      <c r="CT378" s="151"/>
      <c r="CU378" s="151"/>
      <c r="CV378" s="151"/>
      <c r="CW378" s="151"/>
      <c r="CX378" s="151"/>
      <c r="CY378" s="151"/>
      <c r="CZ378" s="151"/>
      <c r="DA378" s="151"/>
      <c r="DB378" s="151"/>
      <c r="DC378" s="151"/>
      <c r="DD378" s="151"/>
      <c r="DE378" s="151"/>
      <c r="DF378" s="151"/>
      <c r="DG378" s="151"/>
      <c r="DH378" s="151"/>
      <c r="DI378" s="151"/>
      <c r="DJ378" s="151"/>
      <c r="DK378" s="151"/>
      <c r="DL378" s="151"/>
      <c r="DM378" s="151"/>
      <c r="DN378" s="151"/>
      <c r="DO378" s="151"/>
      <c r="DP378" s="151"/>
      <c r="DQ378" s="151"/>
      <c r="DR378" s="151"/>
      <c r="DS378" s="151"/>
      <c r="DT378" s="151"/>
      <c r="DU378" s="151"/>
      <c r="DV378" s="151"/>
      <c r="DW378" s="151"/>
      <c r="DX378" s="151"/>
      <c r="DY378" s="151"/>
      <c r="DZ378" s="151"/>
      <c r="EA378" s="151"/>
      <c r="EB378" s="151"/>
      <c r="EC378" s="151"/>
      <c r="ED378" s="151"/>
      <c r="EE378" s="151"/>
      <c r="EF378" s="151"/>
      <c r="EG378" s="151"/>
      <c r="EH378" s="151"/>
      <c r="EI378" s="151"/>
      <c r="EJ378" s="151"/>
      <c r="EK378" s="151"/>
      <c r="EL378" s="151"/>
      <c r="EM378" s="151"/>
      <c r="EN378" s="151"/>
      <c r="EO378" s="151"/>
      <c r="EP378" s="151"/>
      <c r="EQ378" s="151"/>
      <c r="ER378" s="151"/>
      <c r="ES378" s="151"/>
      <c r="ET378" s="151"/>
      <c r="EU378" s="151"/>
      <c r="EV378" s="151"/>
      <c r="EW378" s="151"/>
      <c r="EX378" s="151"/>
      <c r="EY378" s="151"/>
      <c r="EZ378" s="151"/>
      <c r="FA378" s="151"/>
      <c r="FB378" s="151"/>
      <c r="FC378" s="151"/>
      <c r="FD378" s="151"/>
      <c r="FE378" s="151"/>
      <c r="FF378" s="151"/>
      <c r="FG378" s="151"/>
      <c r="FH378" s="151"/>
      <c r="FI378" s="151"/>
      <c r="FJ378" s="151"/>
      <c r="FK378" s="151"/>
      <c r="FL378" s="151"/>
      <c r="FM378" s="151"/>
      <c r="FN378" s="151"/>
      <c r="FO378" s="151"/>
      <c r="FP378" s="151"/>
      <c r="FQ378" s="151"/>
      <c r="FR378" s="151"/>
      <c r="FS378" s="151"/>
      <c r="FT378" s="151"/>
      <c r="FU378" s="151"/>
      <c r="FV378" s="151"/>
      <c r="FW378" s="151"/>
      <c r="FX378" s="151"/>
      <c r="FY378" s="151"/>
      <c r="FZ378" s="151"/>
      <c r="GA378" s="151"/>
      <c r="GB378" s="151"/>
    </row>
    <row r="379" spans="1:184" x14ac:dyDescent="0.2">
      <c r="A379" s="154" t="str">
        <f t="shared" si="6"/>
        <v/>
      </c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/>
      <c r="BJ379" s="151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1"/>
      <c r="BW379" s="151"/>
      <c r="BX379" s="151"/>
      <c r="BY379" s="151"/>
      <c r="BZ379" s="151"/>
      <c r="CA379" s="151"/>
      <c r="CB379" s="151"/>
      <c r="CC379" s="151"/>
      <c r="CD379" s="151"/>
      <c r="CE379" s="151"/>
      <c r="CF379" s="151"/>
      <c r="CG379" s="151"/>
      <c r="CH379" s="151"/>
      <c r="CI379" s="151"/>
      <c r="CJ379" s="151"/>
      <c r="CK379" s="151"/>
      <c r="CL379" s="151"/>
      <c r="CM379" s="151"/>
      <c r="CN379" s="151"/>
      <c r="CO379" s="151"/>
      <c r="CP379" s="151"/>
      <c r="CQ379" s="151"/>
      <c r="CR379" s="151"/>
      <c r="CS379" s="151"/>
      <c r="CT379" s="151"/>
      <c r="CU379" s="151"/>
      <c r="CV379" s="151"/>
      <c r="CW379" s="151"/>
      <c r="CX379" s="151"/>
      <c r="CY379" s="151"/>
      <c r="CZ379" s="151"/>
      <c r="DA379" s="151"/>
      <c r="DB379" s="151"/>
      <c r="DC379" s="151"/>
      <c r="DD379" s="151"/>
      <c r="DE379" s="151"/>
      <c r="DF379" s="151"/>
      <c r="DG379" s="151"/>
      <c r="DH379" s="151"/>
      <c r="DI379" s="151"/>
      <c r="DJ379" s="151"/>
      <c r="DK379" s="151"/>
      <c r="DL379" s="151"/>
      <c r="DM379" s="151"/>
      <c r="DN379" s="151"/>
      <c r="DO379" s="151"/>
      <c r="DP379" s="151"/>
      <c r="DQ379" s="151"/>
      <c r="DR379" s="151"/>
      <c r="DS379" s="151"/>
      <c r="DT379" s="151"/>
      <c r="DU379" s="151"/>
      <c r="DV379" s="151"/>
      <c r="DW379" s="151"/>
      <c r="DX379" s="151"/>
      <c r="DY379" s="151"/>
      <c r="DZ379" s="151"/>
      <c r="EA379" s="151"/>
      <c r="EB379" s="151"/>
      <c r="EC379" s="151"/>
      <c r="ED379" s="151"/>
      <c r="EE379" s="151"/>
      <c r="EF379" s="151"/>
      <c r="EG379" s="151"/>
      <c r="EH379" s="151"/>
      <c r="EI379" s="151"/>
      <c r="EJ379" s="151"/>
      <c r="EK379" s="151"/>
      <c r="EL379" s="151"/>
      <c r="EM379" s="151"/>
      <c r="EN379" s="151"/>
      <c r="EO379" s="151"/>
      <c r="EP379" s="151"/>
      <c r="EQ379" s="151"/>
      <c r="ER379" s="151"/>
      <c r="ES379" s="151"/>
      <c r="ET379" s="151"/>
      <c r="EU379" s="151"/>
      <c r="EV379" s="151"/>
      <c r="EW379" s="151"/>
      <c r="EX379" s="151"/>
      <c r="EY379" s="151"/>
      <c r="EZ379" s="151"/>
      <c r="FA379" s="151"/>
      <c r="FB379" s="151"/>
      <c r="FC379" s="151"/>
      <c r="FD379" s="151"/>
      <c r="FE379" s="151"/>
      <c r="FF379" s="151"/>
      <c r="FG379" s="151"/>
      <c r="FH379" s="151"/>
      <c r="FI379" s="151"/>
      <c r="FJ379" s="151"/>
      <c r="FK379" s="151"/>
      <c r="FL379" s="151"/>
      <c r="FM379" s="151"/>
      <c r="FN379" s="151"/>
      <c r="FO379" s="151"/>
      <c r="FP379" s="151"/>
      <c r="FQ379" s="151"/>
      <c r="FR379" s="151"/>
      <c r="FS379" s="151"/>
      <c r="FT379" s="151"/>
      <c r="FU379" s="151"/>
      <c r="FV379" s="151"/>
      <c r="FW379" s="151"/>
      <c r="FX379" s="151"/>
      <c r="FY379" s="151"/>
      <c r="FZ379" s="151"/>
      <c r="GA379" s="151"/>
      <c r="GB379" s="151"/>
    </row>
    <row r="380" spans="1:184" x14ac:dyDescent="0.2">
      <c r="A380" s="154" t="str">
        <f t="shared" si="6"/>
        <v/>
      </c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  <c r="BE380" s="151"/>
      <c r="BF380" s="151"/>
      <c r="BG380" s="151"/>
      <c r="BH380" s="151"/>
      <c r="BI380" s="151"/>
      <c r="BJ380" s="151"/>
      <c r="BK380" s="151"/>
      <c r="BL380" s="151"/>
      <c r="BM380" s="151"/>
      <c r="BN380" s="151"/>
      <c r="BO380" s="151"/>
      <c r="BP380" s="151"/>
      <c r="BQ380" s="151"/>
      <c r="BR380" s="151"/>
      <c r="BS380" s="151"/>
      <c r="BT380" s="151"/>
      <c r="BU380" s="151"/>
      <c r="BV380" s="151"/>
      <c r="BW380" s="151"/>
      <c r="BX380" s="151"/>
      <c r="BY380" s="151"/>
      <c r="BZ380" s="151"/>
      <c r="CA380" s="151"/>
      <c r="CB380" s="151"/>
      <c r="CC380" s="151"/>
      <c r="CD380" s="151"/>
      <c r="CE380" s="151"/>
      <c r="CF380" s="151"/>
      <c r="CG380" s="151"/>
      <c r="CH380" s="151"/>
      <c r="CI380" s="151"/>
      <c r="CJ380" s="151"/>
      <c r="CK380" s="151"/>
      <c r="CL380" s="151"/>
      <c r="CM380" s="151"/>
      <c r="CN380" s="151"/>
      <c r="CO380" s="151"/>
      <c r="CP380" s="151"/>
      <c r="CQ380" s="151"/>
      <c r="CR380" s="151"/>
      <c r="CS380" s="151"/>
      <c r="CT380" s="151"/>
      <c r="CU380" s="151"/>
      <c r="CV380" s="151"/>
      <c r="CW380" s="151"/>
      <c r="CX380" s="151"/>
      <c r="CY380" s="151"/>
      <c r="CZ380" s="151"/>
      <c r="DA380" s="151"/>
      <c r="DB380" s="151"/>
      <c r="DC380" s="151"/>
      <c r="DD380" s="151"/>
      <c r="DE380" s="151"/>
      <c r="DF380" s="151"/>
      <c r="DG380" s="151"/>
      <c r="DH380" s="151"/>
      <c r="DI380" s="151"/>
      <c r="DJ380" s="151"/>
      <c r="DK380" s="151"/>
      <c r="DL380" s="151"/>
      <c r="DM380" s="151"/>
      <c r="DN380" s="151"/>
      <c r="DO380" s="151"/>
      <c r="DP380" s="151"/>
      <c r="DQ380" s="151"/>
      <c r="DR380" s="151"/>
      <c r="DS380" s="151"/>
      <c r="DT380" s="151"/>
      <c r="DU380" s="151"/>
      <c r="DV380" s="151"/>
      <c r="DW380" s="151"/>
      <c r="DX380" s="151"/>
      <c r="DY380" s="151"/>
      <c r="DZ380" s="151"/>
      <c r="EA380" s="151"/>
      <c r="EB380" s="151"/>
      <c r="EC380" s="151"/>
      <c r="ED380" s="151"/>
      <c r="EE380" s="151"/>
      <c r="EF380" s="151"/>
      <c r="EG380" s="151"/>
      <c r="EH380" s="151"/>
      <c r="EI380" s="151"/>
      <c r="EJ380" s="151"/>
      <c r="EK380" s="151"/>
      <c r="EL380" s="151"/>
      <c r="EM380" s="151"/>
      <c r="EN380" s="151"/>
      <c r="EO380" s="151"/>
      <c r="EP380" s="151"/>
      <c r="EQ380" s="151"/>
      <c r="ER380" s="151"/>
      <c r="ES380" s="151"/>
      <c r="ET380" s="151"/>
      <c r="EU380" s="151"/>
      <c r="EV380" s="151"/>
      <c r="EW380" s="151"/>
      <c r="EX380" s="151"/>
      <c r="EY380" s="151"/>
      <c r="EZ380" s="151"/>
      <c r="FA380" s="151"/>
      <c r="FB380" s="151"/>
      <c r="FC380" s="151"/>
      <c r="FD380" s="151"/>
      <c r="FE380" s="151"/>
      <c r="FF380" s="151"/>
      <c r="FG380" s="151"/>
      <c r="FH380" s="151"/>
      <c r="FI380" s="151"/>
      <c r="FJ380" s="151"/>
      <c r="FK380" s="151"/>
      <c r="FL380" s="151"/>
      <c r="FM380" s="151"/>
      <c r="FN380" s="151"/>
      <c r="FO380" s="151"/>
      <c r="FP380" s="151"/>
      <c r="FQ380" s="151"/>
      <c r="FR380" s="151"/>
      <c r="FS380" s="151"/>
      <c r="FT380" s="151"/>
      <c r="FU380" s="151"/>
      <c r="FV380" s="151"/>
      <c r="FW380" s="151"/>
      <c r="FX380" s="151"/>
      <c r="FY380" s="151"/>
      <c r="FZ380" s="151"/>
      <c r="GA380" s="151"/>
      <c r="GB380" s="151"/>
    </row>
    <row r="381" spans="1:184" x14ac:dyDescent="0.2">
      <c r="A381" s="154" t="str">
        <f t="shared" si="6"/>
        <v/>
      </c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  <c r="BE381" s="151"/>
      <c r="BF381" s="151"/>
      <c r="BG381" s="151"/>
      <c r="BH381" s="151"/>
      <c r="BI381" s="151"/>
      <c r="BJ381" s="151"/>
      <c r="BK381" s="151"/>
      <c r="BL381" s="151"/>
      <c r="BM381" s="151"/>
      <c r="BN381" s="151"/>
      <c r="BO381" s="151"/>
      <c r="BP381" s="151"/>
      <c r="BQ381" s="151"/>
      <c r="BR381" s="151"/>
      <c r="BS381" s="151"/>
      <c r="BT381" s="151"/>
      <c r="BU381" s="151"/>
      <c r="BV381" s="151"/>
      <c r="BW381" s="151"/>
      <c r="BX381" s="151"/>
      <c r="BY381" s="151"/>
      <c r="BZ381" s="151"/>
      <c r="CA381" s="151"/>
      <c r="CB381" s="151"/>
      <c r="CC381" s="151"/>
      <c r="CD381" s="151"/>
      <c r="CE381" s="151"/>
      <c r="CF381" s="151"/>
      <c r="CG381" s="151"/>
      <c r="CH381" s="151"/>
      <c r="CI381" s="151"/>
      <c r="CJ381" s="151"/>
      <c r="CK381" s="151"/>
      <c r="CL381" s="151"/>
      <c r="CM381" s="151"/>
      <c r="CN381" s="151"/>
      <c r="CO381" s="151"/>
      <c r="CP381" s="151"/>
      <c r="CQ381" s="151"/>
      <c r="CR381" s="151"/>
      <c r="CS381" s="151"/>
      <c r="CT381" s="151"/>
      <c r="CU381" s="151"/>
      <c r="CV381" s="151"/>
      <c r="CW381" s="151"/>
      <c r="CX381" s="151"/>
      <c r="CY381" s="151"/>
      <c r="CZ381" s="151"/>
      <c r="DA381" s="151"/>
      <c r="DB381" s="151"/>
      <c r="DC381" s="151"/>
      <c r="DD381" s="151"/>
      <c r="DE381" s="151"/>
      <c r="DF381" s="151"/>
      <c r="DG381" s="151"/>
      <c r="DH381" s="151"/>
      <c r="DI381" s="151"/>
      <c r="DJ381" s="151"/>
      <c r="DK381" s="151"/>
      <c r="DL381" s="151"/>
      <c r="DM381" s="151"/>
      <c r="DN381" s="151"/>
      <c r="DO381" s="151"/>
      <c r="DP381" s="151"/>
      <c r="DQ381" s="151"/>
      <c r="DR381" s="151"/>
      <c r="DS381" s="151"/>
      <c r="DT381" s="151"/>
      <c r="DU381" s="151"/>
      <c r="DV381" s="151"/>
      <c r="DW381" s="151"/>
      <c r="DX381" s="151"/>
      <c r="DY381" s="151"/>
      <c r="DZ381" s="151"/>
      <c r="EA381" s="151"/>
      <c r="EB381" s="151"/>
      <c r="EC381" s="151"/>
      <c r="ED381" s="151"/>
      <c r="EE381" s="151"/>
      <c r="EF381" s="151"/>
      <c r="EG381" s="151"/>
      <c r="EH381" s="151"/>
      <c r="EI381" s="151"/>
      <c r="EJ381" s="151"/>
      <c r="EK381" s="151"/>
      <c r="EL381" s="151"/>
      <c r="EM381" s="151"/>
      <c r="EN381" s="151"/>
      <c r="EO381" s="151"/>
      <c r="EP381" s="151"/>
      <c r="EQ381" s="151"/>
      <c r="ER381" s="151"/>
      <c r="ES381" s="151"/>
      <c r="ET381" s="151"/>
      <c r="EU381" s="151"/>
      <c r="EV381" s="151"/>
      <c r="EW381" s="151"/>
      <c r="EX381" s="151"/>
      <c r="EY381" s="151"/>
      <c r="EZ381" s="151"/>
      <c r="FA381" s="151"/>
      <c r="FB381" s="151"/>
      <c r="FC381" s="151"/>
      <c r="FD381" s="151"/>
      <c r="FE381" s="151"/>
      <c r="FF381" s="151"/>
      <c r="FG381" s="151"/>
      <c r="FH381" s="151"/>
      <c r="FI381" s="151"/>
      <c r="FJ381" s="151"/>
      <c r="FK381" s="151"/>
      <c r="FL381" s="151"/>
      <c r="FM381" s="151"/>
      <c r="FN381" s="151"/>
      <c r="FO381" s="151"/>
      <c r="FP381" s="151"/>
      <c r="FQ381" s="151"/>
      <c r="FR381" s="151"/>
      <c r="FS381" s="151"/>
      <c r="FT381" s="151"/>
      <c r="FU381" s="151"/>
      <c r="FV381" s="151"/>
      <c r="FW381" s="151"/>
      <c r="FX381" s="151"/>
      <c r="FY381" s="151"/>
      <c r="FZ381" s="151"/>
      <c r="GA381" s="151"/>
      <c r="GB381" s="151"/>
    </row>
    <row r="382" spans="1:184" x14ac:dyDescent="0.2">
      <c r="A382" s="154" t="str">
        <f t="shared" si="6"/>
        <v/>
      </c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  <c r="BE382" s="151"/>
      <c r="BF382" s="151"/>
      <c r="BG382" s="151"/>
      <c r="BH382" s="151"/>
      <c r="BI382" s="151"/>
      <c r="BJ382" s="151"/>
      <c r="BK382" s="151"/>
      <c r="BL382" s="151"/>
      <c r="BM382" s="151"/>
      <c r="BN382" s="151"/>
      <c r="BO382" s="151"/>
      <c r="BP382" s="151"/>
      <c r="BQ382" s="151"/>
      <c r="BR382" s="151"/>
      <c r="BS382" s="151"/>
      <c r="BT382" s="151"/>
      <c r="BU382" s="151"/>
      <c r="BV382" s="151"/>
      <c r="BW382" s="151"/>
      <c r="BX382" s="151"/>
      <c r="BY382" s="151"/>
      <c r="BZ382" s="151"/>
      <c r="CA382" s="151"/>
      <c r="CB382" s="151"/>
      <c r="CC382" s="151"/>
      <c r="CD382" s="151"/>
      <c r="CE382" s="151"/>
      <c r="CF382" s="151"/>
      <c r="CG382" s="151"/>
      <c r="CH382" s="151"/>
      <c r="CI382" s="151"/>
      <c r="CJ382" s="151"/>
      <c r="CK382" s="151"/>
      <c r="CL382" s="151"/>
      <c r="CM382" s="151"/>
      <c r="CN382" s="151"/>
      <c r="CO382" s="151"/>
      <c r="CP382" s="151"/>
      <c r="CQ382" s="151"/>
      <c r="CR382" s="151"/>
      <c r="CS382" s="151"/>
      <c r="CT382" s="151"/>
      <c r="CU382" s="151"/>
      <c r="CV382" s="151"/>
      <c r="CW382" s="151"/>
      <c r="CX382" s="151"/>
      <c r="CY382" s="151"/>
      <c r="CZ382" s="151"/>
      <c r="DA382" s="151"/>
      <c r="DB382" s="151"/>
      <c r="DC382" s="151"/>
      <c r="DD382" s="151"/>
      <c r="DE382" s="151"/>
      <c r="DF382" s="151"/>
      <c r="DG382" s="151"/>
      <c r="DH382" s="151"/>
      <c r="DI382" s="151"/>
      <c r="DJ382" s="151"/>
      <c r="DK382" s="151"/>
      <c r="DL382" s="151"/>
      <c r="DM382" s="151"/>
      <c r="DN382" s="151"/>
      <c r="DO382" s="151"/>
      <c r="DP382" s="151"/>
      <c r="DQ382" s="151"/>
      <c r="DR382" s="151"/>
      <c r="DS382" s="151"/>
      <c r="DT382" s="151"/>
      <c r="DU382" s="151"/>
      <c r="DV382" s="151"/>
      <c r="DW382" s="151"/>
      <c r="DX382" s="151"/>
      <c r="DY382" s="151"/>
      <c r="DZ382" s="151"/>
      <c r="EA382" s="151"/>
      <c r="EB382" s="151"/>
      <c r="EC382" s="151"/>
      <c r="ED382" s="151"/>
      <c r="EE382" s="151"/>
      <c r="EF382" s="151"/>
      <c r="EG382" s="151"/>
      <c r="EH382" s="151"/>
      <c r="EI382" s="151"/>
      <c r="EJ382" s="151"/>
      <c r="EK382" s="151"/>
      <c r="EL382" s="151"/>
      <c r="EM382" s="151"/>
      <c r="EN382" s="151"/>
      <c r="EO382" s="151"/>
      <c r="EP382" s="151"/>
      <c r="EQ382" s="151"/>
      <c r="ER382" s="151"/>
      <c r="ES382" s="151"/>
      <c r="ET382" s="151"/>
      <c r="EU382" s="151"/>
      <c r="EV382" s="151"/>
      <c r="EW382" s="151"/>
      <c r="EX382" s="151"/>
      <c r="EY382" s="151"/>
      <c r="EZ382" s="151"/>
      <c r="FA382" s="151"/>
      <c r="FB382" s="151"/>
      <c r="FC382" s="151"/>
      <c r="FD382" s="151"/>
      <c r="FE382" s="151"/>
      <c r="FF382" s="151"/>
      <c r="FG382" s="151"/>
      <c r="FH382" s="151"/>
      <c r="FI382" s="151"/>
      <c r="FJ382" s="151"/>
      <c r="FK382" s="151"/>
      <c r="FL382" s="151"/>
      <c r="FM382" s="151"/>
      <c r="FN382" s="151"/>
      <c r="FO382" s="151"/>
      <c r="FP382" s="151"/>
      <c r="FQ382" s="151"/>
      <c r="FR382" s="151"/>
      <c r="FS382" s="151"/>
      <c r="FT382" s="151"/>
      <c r="FU382" s="151"/>
      <c r="FV382" s="151"/>
      <c r="FW382" s="151"/>
      <c r="FX382" s="151"/>
      <c r="FY382" s="151"/>
      <c r="FZ382" s="151"/>
      <c r="GA382" s="151"/>
      <c r="GB382" s="151"/>
    </row>
    <row r="383" spans="1:184" x14ac:dyDescent="0.2">
      <c r="A383" s="154" t="str">
        <f t="shared" si="6"/>
        <v/>
      </c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  <c r="BE383" s="151"/>
      <c r="BF383" s="151"/>
      <c r="BG383" s="151"/>
      <c r="BH383" s="151"/>
      <c r="BI383" s="151"/>
      <c r="BJ383" s="151"/>
      <c r="BK383" s="151"/>
      <c r="BL383" s="151"/>
      <c r="BM383" s="151"/>
      <c r="BN383" s="151"/>
      <c r="BO383" s="151"/>
      <c r="BP383" s="151"/>
      <c r="BQ383" s="151"/>
      <c r="BR383" s="151"/>
      <c r="BS383" s="151"/>
      <c r="BT383" s="151"/>
      <c r="BU383" s="151"/>
      <c r="BV383" s="151"/>
      <c r="BW383" s="151"/>
      <c r="BX383" s="151"/>
      <c r="BY383" s="151"/>
      <c r="BZ383" s="151"/>
      <c r="CA383" s="151"/>
      <c r="CB383" s="151"/>
      <c r="CC383" s="151"/>
      <c r="CD383" s="151"/>
      <c r="CE383" s="151"/>
      <c r="CF383" s="151"/>
      <c r="CG383" s="151"/>
      <c r="CH383" s="151"/>
      <c r="CI383" s="151"/>
      <c r="CJ383" s="151"/>
      <c r="CK383" s="151"/>
      <c r="CL383" s="151"/>
      <c r="CM383" s="151"/>
      <c r="CN383" s="151"/>
      <c r="CO383" s="151"/>
      <c r="CP383" s="151"/>
      <c r="CQ383" s="151"/>
      <c r="CR383" s="151"/>
      <c r="CS383" s="151"/>
      <c r="CT383" s="151"/>
      <c r="CU383" s="151"/>
      <c r="CV383" s="151"/>
      <c r="CW383" s="151"/>
      <c r="CX383" s="151"/>
      <c r="CY383" s="151"/>
      <c r="CZ383" s="151"/>
      <c r="DA383" s="151"/>
      <c r="DB383" s="151"/>
      <c r="DC383" s="151"/>
      <c r="DD383" s="151"/>
      <c r="DE383" s="151"/>
      <c r="DF383" s="151"/>
      <c r="DG383" s="151"/>
      <c r="DH383" s="151"/>
      <c r="DI383" s="151"/>
      <c r="DJ383" s="151"/>
      <c r="DK383" s="151"/>
      <c r="DL383" s="151"/>
      <c r="DM383" s="151"/>
      <c r="DN383" s="151"/>
      <c r="DO383" s="151"/>
      <c r="DP383" s="151"/>
      <c r="DQ383" s="151"/>
      <c r="DR383" s="151"/>
      <c r="DS383" s="151"/>
      <c r="DT383" s="151"/>
      <c r="DU383" s="151"/>
      <c r="DV383" s="151"/>
      <c r="DW383" s="151"/>
      <c r="DX383" s="151"/>
      <c r="DY383" s="151"/>
      <c r="DZ383" s="151"/>
      <c r="EA383" s="151"/>
      <c r="EB383" s="151"/>
      <c r="EC383" s="151"/>
      <c r="ED383" s="151"/>
      <c r="EE383" s="151"/>
      <c r="EF383" s="151"/>
      <c r="EG383" s="151"/>
      <c r="EH383" s="151"/>
      <c r="EI383" s="151"/>
      <c r="EJ383" s="151"/>
      <c r="EK383" s="151"/>
      <c r="EL383" s="151"/>
      <c r="EM383" s="151"/>
      <c r="EN383" s="151"/>
      <c r="EO383" s="151"/>
      <c r="EP383" s="151"/>
      <c r="EQ383" s="151"/>
      <c r="ER383" s="151"/>
      <c r="ES383" s="151"/>
      <c r="ET383" s="151"/>
      <c r="EU383" s="151"/>
      <c r="EV383" s="151"/>
      <c r="EW383" s="151"/>
      <c r="EX383" s="151"/>
      <c r="EY383" s="151"/>
      <c r="EZ383" s="151"/>
      <c r="FA383" s="151"/>
      <c r="FB383" s="151"/>
      <c r="FC383" s="151"/>
      <c r="FD383" s="151"/>
      <c r="FE383" s="151"/>
      <c r="FF383" s="151"/>
      <c r="FG383" s="151"/>
      <c r="FH383" s="151"/>
      <c r="FI383" s="151"/>
      <c r="FJ383" s="151"/>
      <c r="FK383" s="151"/>
      <c r="FL383" s="151"/>
      <c r="FM383" s="151"/>
      <c r="FN383" s="151"/>
      <c r="FO383" s="151"/>
      <c r="FP383" s="151"/>
      <c r="FQ383" s="151"/>
      <c r="FR383" s="151"/>
      <c r="FS383" s="151"/>
      <c r="FT383" s="151"/>
      <c r="FU383" s="151"/>
      <c r="FV383" s="151"/>
      <c r="FW383" s="151"/>
      <c r="FX383" s="151"/>
      <c r="FY383" s="151"/>
      <c r="FZ383" s="151"/>
      <c r="GA383" s="151"/>
      <c r="GB383" s="151"/>
    </row>
    <row r="384" spans="1:184" x14ac:dyDescent="0.2">
      <c r="A384" s="154" t="str">
        <f t="shared" si="6"/>
        <v/>
      </c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  <c r="BE384" s="151"/>
      <c r="BF384" s="151"/>
      <c r="BG384" s="151"/>
      <c r="BH384" s="151"/>
      <c r="BI384" s="151"/>
      <c r="BJ384" s="151"/>
      <c r="BK384" s="151"/>
      <c r="BL384" s="151"/>
      <c r="BM384" s="151"/>
      <c r="BN384" s="151"/>
      <c r="BO384" s="151"/>
      <c r="BP384" s="151"/>
      <c r="BQ384" s="151"/>
      <c r="BR384" s="151"/>
      <c r="BS384" s="151"/>
      <c r="BT384" s="151"/>
      <c r="BU384" s="151"/>
      <c r="BV384" s="151"/>
      <c r="BW384" s="151"/>
      <c r="BX384" s="151"/>
      <c r="BY384" s="151"/>
      <c r="BZ384" s="151"/>
      <c r="CA384" s="151"/>
      <c r="CB384" s="151"/>
      <c r="CC384" s="151"/>
      <c r="CD384" s="151"/>
      <c r="CE384" s="151"/>
      <c r="CF384" s="151"/>
      <c r="CG384" s="151"/>
      <c r="CH384" s="151"/>
      <c r="CI384" s="151"/>
      <c r="CJ384" s="151"/>
      <c r="CK384" s="151"/>
      <c r="CL384" s="151"/>
      <c r="CM384" s="151"/>
      <c r="CN384" s="151"/>
      <c r="CO384" s="151"/>
      <c r="CP384" s="151"/>
      <c r="CQ384" s="151"/>
      <c r="CR384" s="151"/>
      <c r="CS384" s="151"/>
      <c r="CT384" s="151"/>
      <c r="CU384" s="151"/>
      <c r="CV384" s="151"/>
      <c r="CW384" s="151"/>
      <c r="CX384" s="151"/>
      <c r="CY384" s="151"/>
      <c r="CZ384" s="151"/>
      <c r="DA384" s="151"/>
      <c r="DB384" s="151"/>
      <c r="DC384" s="151"/>
      <c r="DD384" s="151"/>
      <c r="DE384" s="151"/>
      <c r="DF384" s="151"/>
      <c r="DG384" s="151"/>
      <c r="DH384" s="151"/>
      <c r="DI384" s="151"/>
      <c r="DJ384" s="151"/>
      <c r="DK384" s="151"/>
      <c r="DL384" s="151"/>
      <c r="DM384" s="151"/>
      <c r="DN384" s="151"/>
      <c r="DO384" s="151"/>
      <c r="DP384" s="151"/>
      <c r="DQ384" s="151"/>
      <c r="DR384" s="151"/>
      <c r="DS384" s="151"/>
      <c r="DT384" s="151"/>
      <c r="DU384" s="151"/>
      <c r="DV384" s="151"/>
      <c r="DW384" s="151"/>
      <c r="DX384" s="151"/>
      <c r="DY384" s="151"/>
      <c r="DZ384" s="151"/>
      <c r="EA384" s="151"/>
      <c r="EB384" s="151"/>
      <c r="EC384" s="151"/>
      <c r="ED384" s="151"/>
      <c r="EE384" s="151"/>
      <c r="EF384" s="151"/>
      <c r="EG384" s="151"/>
      <c r="EH384" s="151"/>
      <c r="EI384" s="151"/>
      <c r="EJ384" s="151"/>
      <c r="EK384" s="151"/>
      <c r="EL384" s="151"/>
      <c r="EM384" s="151"/>
      <c r="EN384" s="151"/>
      <c r="EO384" s="151"/>
      <c r="EP384" s="151"/>
      <c r="EQ384" s="151"/>
      <c r="ER384" s="151"/>
      <c r="ES384" s="151"/>
      <c r="ET384" s="151"/>
      <c r="EU384" s="151"/>
      <c r="EV384" s="151"/>
      <c r="EW384" s="151"/>
      <c r="EX384" s="151"/>
      <c r="EY384" s="151"/>
      <c r="EZ384" s="151"/>
      <c r="FA384" s="151"/>
      <c r="FB384" s="151"/>
      <c r="FC384" s="151"/>
      <c r="FD384" s="151"/>
      <c r="FE384" s="151"/>
      <c r="FF384" s="151"/>
      <c r="FG384" s="151"/>
      <c r="FH384" s="151"/>
      <c r="FI384" s="151"/>
      <c r="FJ384" s="151"/>
      <c r="FK384" s="151"/>
      <c r="FL384" s="151"/>
      <c r="FM384" s="151"/>
      <c r="FN384" s="151"/>
      <c r="FO384" s="151"/>
      <c r="FP384" s="151"/>
      <c r="FQ384" s="151"/>
      <c r="FR384" s="151"/>
      <c r="FS384" s="151"/>
      <c r="FT384" s="151"/>
      <c r="FU384" s="151"/>
      <c r="FV384" s="151"/>
      <c r="FW384" s="151"/>
      <c r="FX384" s="151"/>
      <c r="FY384" s="151"/>
      <c r="FZ384" s="151"/>
      <c r="GA384" s="151"/>
      <c r="GB384" s="151"/>
    </row>
    <row r="385" spans="1:184" x14ac:dyDescent="0.2">
      <c r="A385" s="154" t="str">
        <f t="shared" si="6"/>
        <v/>
      </c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  <c r="BE385" s="151"/>
      <c r="BF385" s="151"/>
      <c r="BG385" s="151"/>
      <c r="BH385" s="151"/>
      <c r="BI385" s="151"/>
      <c r="BJ385" s="151"/>
      <c r="BK385" s="151"/>
      <c r="BL385" s="151"/>
      <c r="BM385" s="151"/>
      <c r="BN385" s="151"/>
      <c r="BO385" s="151"/>
      <c r="BP385" s="151"/>
      <c r="BQ385" s="151"/>
      <c r="BR385" s="151"/>
      <c r="BS385" s="151"/>
      <c r="BT385" s="151"/>
      <c r="BU385" s="151"/>
      <c r="BV385" s="151"/>
      <c r="BW385" s="151"/>
      <c r="BX385" s="151"/>
      <c r="BY385" s="151"/>
      <c r="BZ385" s="151"/>
      <c r="CA385" s="151"/>
      <c r="CB385" s="151"/>
      <c r="CC385" s="151"/>
      <c r="CD385" s="151"/>
      <c r="CE385" s="151"/>
      <c r="CF385" s="151"/>
      <c r="CG385" s="151"/>
      <c r="CH385" s="151"/>
      <c r="CI385" s="151"/>
      <c r="CJ385" s="151"/>
      <c r="CK385" s="151"/>
      <c r="CL385" s="151"/>
      <c r="CM385" s="151"/>
      <c r="CN385" s="151"/>
      <c r="CO385" s="151"/>
      <c r="CP385" s="151"/>
      <c r="CQ385" s="151"/>
      <c r="CR385" s="151"/>
      <c r="CS385" s="151"/>
      <c r="CT385" s="151"/>
      <c r="CU385" s="151"/>
      <c r="CV385" s="151"/>
      <c r="CW385" s="151"/>
      <c r="CX385" s="151"/>
      <c r="CY385" s="151"/>
      <c r="CZ385" s="151"/>
      <c r="DA385" s="151"/>
      <c r="DB385" s="151"/>
      <c r="DC385" s="151"/>
      <c r="DD385" s="151"/>
      <c r="DE385" s="151"/>
      <c r="DF385" s="151"/>
      <c r="DG385" s="151"/>
      <c r="DH385" s="151"/>
      <c r="DI385" s="151"/>
      <c r="DJ385" s="151"/>
      <c r="DK385" s="151"/>
      <c r="DL385" s="151"/>
      <c r="DM385" s="151"/>
      <c r="DN385" s="151"/>
      <c r="DO385" s="151"/>
      <c r="DP385" s="151"/>
      <c r="DQ385" s="151"/>
      <c r="DR385" s="151"/>
      <c r="DS385" s="151"/>
      <c r="DT385" s="151"/>
      <c r="DU385" s="151"/>
      <c r="DV385" s="151"/>
      <c r="DW385" s="151"/>
      <c r="DX385" s="151"/>
      <c r="DY385" s="151"/>
      <c r="DZ385" s="151"/>
      <c r="EA385" s="151"/>
      <c r="EB385" s="151"/>
      <c r="EC385" s="151"/>
      <c r="ED385" s="151"/>
      <c r="EE385" s="151"/>
      <c r="EF385" s="151"/>
      <c r="EG385" s="151"/>
      <c r="EH385" s="151"/>
      <c r="EI385" s="151"/>
      <c r="EJ385" s="151"/>
      <c r="EK385" s="151"/>
      <c r="EL385" s="151"/>
      <c r="EM385" s="151"/>
      <c r="EN385" s="151"/>
      <c r="EO385" s="151"/>
      <c r="EP385" s="151"/>
      <c r="EQ385" s="151"/>
      <c r="ER385" s="151"/>
      <c r="ES385" s="151"/>
      <c r="ET385" s="151"/>
      <c r="EU385" s="151"/>
      <c r="EV385" s="151"/>
      <c r="EW385" s="151"/>
      <c r="EX385" s="151"/>
      <c r="EY385" s="151"/>
      <c r="EZ385" s="151"/>
      <c r="FA385" s="151"/>
      <c r="FB385" s="151"/>
      <c r="FC385" s="151"/>
      <c r="FD385" s="151"/>
      <c r="FE385" s="151"/>
      <c r="FF385" s="151"/>
      <c r="FG385" s="151"/>
      <c r="FH385" s="151"/>
      <c r="FI385" s="151"/>
      <c r="FJ385" s="151"/>
      <c r="FK385" s="151"/>
      <c r="FL385" s="151"/>
      <c r="FM385" s="151"/>
      <c r="FN385" s="151"/>
      <c r="FO385" s="151"/>
      <c r="FP385" s="151"/>
      <c r="FQ385" s="151"/>
      <c r="FR385" s="151"/>
      <c r="FS385" s="151"/>
      <c r="FT385" s="151"/>
      <c r="FU385" s="151"/>
      <c r="FV385" s="151"/>
      <c r="FW385" s="151"/>
      <c r="FX385" s="151"/>
      <c r="FY385" s="151"/>
      <c r="FZ385" s="151"/>
      <c r="GA385" s="151"/>
      <c r="GB385" s="151"/>
    </row>
    <row r="386" spans="1:184" x14ac:dyDescent="0.2">
      <c r="A386" s="154" t="str">
        <f t="shared" si="6"/>
        <v/>
      </c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  <c r="BE386" s="151"/>
      <c r="BF386" s="151"/>
      <c r="BG386" s="151"/>
      <c r="BH386" s="151"/>
      <c r="BI386" s="151"/>
      <c r="BJ386" s="151"/>
      <c r="BK386" s="151"/>
      <c r="BL386" s="151"/>
      <c r="BM386" s="151"/>
      <c r="BN386" s="151"/>
      <c r="BO386" s="151"/>
      <c r="BP386" s="151"/>
      <c r="BQ386" s="151"/>
      <c r="BR386" s="151"/>
      <c r="BS386" s="151"/>
      <c r="BT386" s="151"/>
      <c r="BU386" s="151"/>
      <c r="BV386" s="151"/>
      <c r="BW386" s="151"/>
      <c r="BX386" s="151"/>
      <c r="BY386" s="151"/>
      <c r="BZ386" s="151"/>
      <c r="CA386" s="151"/>
      <c r="CB386" s="151"/>
      <c r="CC386" s="151"/>
      <c r="CD386" s="151"/>
      <c r="CE386" s="151"/>
      <c r="CF386" s="151"/>
      <c r="CG386" s="151"/>
      <c r="CH386" s="151"/>
      <c r="CI386" s="151"/>
      <c r="CJ386" s="151"/>
      <c r="CK386" s="151"/>
      <c r="CL386" s="151"/>
      <c r="CM386" s="151"/>
      <c r="CN386" s="151"/>
      <c r="CO386" s="151"/>
      <c r="CP386" s="151"/>
      <c r="CQ386" s="151"/>
      <c r="CR386" s="151"/>
      <c r="CS386" s="151"/>
      <c r="CT386" s="151"/>
      <c r="CU386" s="151"/>
      <c r="CV386" s="151"/>
      <c r="CW386" s="151"/>
      <c r="CX386" s="151"/>
      <c r="CY386" s="151"/>
      <c r="CZ386" s="151"/>
      <c r="DA386" s="151"/>
      <c r="DB386" s="151"/>
      <c r="DC386" s="151"/>
      <c r="DD386" s="151"/>
      <c r="DE386" s="151"/>
      <c r="DF386" s="151"/>
      <c r="DG386" s="151"/>
      <c r="DH386" s="151"/>
      <c r="DI386" s="151"/>
      <c r="DJ386" s="151"/>
      <c r="DK386" s="151"/>
      <c r="DL386" s="151"/>
      <c r="DM386" s="151"/>
      <c r="DN386" s="151"/>
      <c r="DO386" s="151"/>
      <c r="DP386" s="151"/>
      <c r="DQ386" s="151"/>
      <c r="DR386" s="151"/>
      <c r="DS386" s="151"/>
      <c r="DT386" s="151"/>
      <c r="DU386" s="151"/>
      <c r="DV386" s="151"/>
      <c r="DW386" s="151"/>
      <c r="DX386" s="151"/>
      <c r="DY386" s="151"/>
      <c r="DZ386" s="151"/>
      <c r="EA386" s="151"/>
      <c r="EB386" s="151"/>
      <c r="EC386" s="151"/>
      <c r="ED386" s="151"/>
      <c r="EE386" s="151"/>
      <c r="EF386" s="151"/>
      <c r="EG386" s="151"/>
      <c r="EH386" s="151"/>
      <c r="EI386" s="151"/>
      <c r="EJ386" s="151"/>
      <c r="EK386" s="151"/>
      <c r="EL386" s="151"/>
      <c r="EM386" s="151"/>
      <c r="EN386" s="151"/>
      <c r="EO386" s="151"/>
      <c r="EP386" s="151"/>
      <c r="EQ386" s="151"/>
      <c r="ER386" s="151"/>
      <c r="ES386" s="151"/>
      <c r="ET386" s="151"/>
      <c r="EU386" s="151"/>
      <c r="EV386" s="151"/>
      <c r="EW386" s="151"/>
      <c r="EX386" s="151"/>
      <c r="EY386" s="151"/>
      <c r="EZ386" s="151"/>
      <c r="FA386" s="151"/>
      <c r="FB386" s="151"/>
      <c r="FC386" s="151"/>
      <c r="FD386" s="151"/>
      <c r="FE386" s="151"/>
      <c r="FF386" s="151"/>
      <c r="FG386" s="151"/>
      <c r="FH386" s="151"/>
      <c r="FI386" s="151"/>
      <c r="FJ386" s="151"/>
      <c r="FK386" s="151"/>
      <c r="FL386" s="151"/>
      <c r="FM386" s="151"/>
      <c r="FN386" s="151"/>
      <c r="FO386" s="151"/>
      <c r="FP386" s="151"/>
      <c r="FQ386" s="151"/>
      <c r="FR386" s="151"/>
      <c r="FS386" s="151"/>
      <c r="FT386" s="151"/>
      <c r="FU386" s="151"/>
      <c r="FV386" s="151"/>
      <c r="FW386" s="151"/>
      <c r="FX386" s="151"/>
      <c r="FY386" s="151"/>
      <c r="FZ386" s="151"/>
      <c r="GA386" s="151"/>
      <c r="GB386" s="151"/>
    </row>
    <row r="387" spans="1:184" x14ac:dyDescent="0.2">
      <c r="A387" s="154" t="str">
        <f t="shared" si="6"/>
        <v/>
      </c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  <c r="BE387" s="151"/>
      <c r="BF387" s="151"/>
      <c r="BG387" s="151"/>
      <c r="BH387" s="151"/>
      <c r="BI387" s="151"/>
      <c r="BJ387" s="151"/>
      <c r="BK387" s="151"/>
      <c r="BL387" s="151"/>
      <c r="BM387" s="151"/>
      <c r="BN387" s="151"/>
      <c r="BO387" s="151"/>
      <c r="BP387" s="151"/>
      <c r="BQ387" s="151"/>
      <c r="BR387" s="151"/>
      <c r="BS387" s="151"/>
      <c r="BT387" s="151"/>
      <c r="BU387" s="151"/>
      <c r="BV387" s="151"/>
      <c r="BW387" s="151"/>
      <c r="BX387" s="151"/>
      <c r="BY387" s="151"/>
      <c r="BZ387" s="151"/>
      <c r="CA387" s="151"/>
      <c r="CB387" s="151"/>
      <c r="CC387" s="151"/>
      <c r="CD387" s="151"/>
      <c r="CE387" s="151"/>
      <c r="CF387" s="151"/>
      <c r="CG387" s="151"/>
      <c r="CH387" s="151"/>
      <c r="CI387" s="151"/>
      <c r="CJ387" s="151"/>
      <c r="CK387" s="151"/>
      <c r="CL387" s="151"/>
      <c r="CM387" s="151"/>
      <c r="CN387" s="151"/>
      <c r="CO387" s="151"/>
      <c r="CP387" s="151"/>
      <c r="CQ387" s="151"/>
      <c r="CR387" s="151"/>
      <c r="CS387" s="151"/>
      <c r="CT387" s="151"/>
      <c r="CU387" s="151"/>
      <c r="CV387" s="151"/>
      <c r="CW387" s="151"/>
      <c r="CX387" s="151"/>
      <c r="CY387" s="151"/>
      <c r="CZ387" s="151"/>
      <c r="DA387" s="151"/>
      <c r="DB387" s="151"/>
      <c r="DC387" s="151"/>
      <c r="DD387" s="151"/>
      <c r="DE387" s="151"/>
      <c r="DF387" s="151"/>
      <c r="DG387" s="151"/>
      <c r="DH387" s="151"/>
      <c r="DI387" s="151"/>
      <c r="DJ387" s="151"/>
      <c r="DK387" s="151"/>
      <c r="DL387" s="151"/>
      <c r="DM387" s="151"/>
      <c r="DN387" s="151"/>
      <c r="DO387" s="151"/>
      <c r="DP387" s="151"/>
      <c r="DQ387" s="151"/>
      <c r="DR387" s="151"/>
      <c r="DS387" s="151"/>
      <c r="DT387" s="151"/>
      <c r="DU387" s="151"/>
      <c r="DV387" s="151"/>
      <c r="DW387" s="151"/>
      <c r="DX387" s="151"/>
      <c r="DY387" s="151"/>
      <c r="DZ387" s="151"/>
      <c r="EA387" s="151"/>
      <c r="EB387" s="151"/>
      <c r="EC387" s="151"/>
      <c r="ED387" s="151"/>
      <c r="EE387" s="151"/>
      <c r="EF387" s="151"/>
      <c r="EG387" s="151"/>
      <c r="EH387" s="151"/>
      <c r="EI387" s="151"/>
      <c r="EJ387" s="151"/>
      <c r="EK387" s="151"/>
      <c r="EL387" s="151"/>
      <c r="EM387" s="151"/>
      <c r="EN387" s="151"/>
      <c r="EO387" s="151"/>
      <c r="EP387" s="151"/>
      <c r="EQ387" s="151"/>
      <c r="ER387" s="151"/>
      <c r="ES387" s="151"/>
      <c r="ET387" s="151"/>
      <c r="EU387" s="151"/>
      <c r="EV387" s="151"/>
      <c r="EW387" s="151"/>
      <c r="EX387" s="151"/>
      <c r="EY387" s="151"/>
      <c r="EZ387" s="151"/>
      <c r="FA387" s="151"/>
      <c r="FB387" s="151"/>
      <c r="FC387" s="151"/>
      <c r="FD387" s="151"/>
      <c r="FE387" s="151"/>
      <c r="FF387" s="151"/>
      <c r="FG387" s="151"/>
      <c r="FH387" s="151"/>
      <c r="FI387" s="151"/>
      <c r="FJ387" s="151"/>
      <c r="FK387" s="151"/>
      <c r="FL387" s="151"/>
      <c r="FM387" s="151"/>
      <c r="FN387" s="151"/>
      <c r="FO387" s="151"/>
      <c r="FP387" s="151"/>
      <c r="FQ387" s="151"/>
      <c r="FR387" s="151"/>
      <c r="FS387" s="151"/>
      <c r="FT387" s="151"/>
      <c r="FU387" s="151"/>
      <c r="FV387" s="151"/>
      <c r="FW387" s="151"/>
      <c r="FX387" s="151"/>
      <c r="FY387" s="151"/>
      <c r="FZ387" s="151"/>
      <c r="GA387" s="151"/>
      <c r="GB387" s="151"/>
    </row>
    <row r="388" spans="1:184" x14ac:dyDescent="0.2">
      <c r="A388" s="154" t="str">
        <f t="shared" si="6"/>
        <v/>
      </c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  <c r="BE388" s="151"/>
      <c r="BF388" s="151"/>
      <c r="BG388" s="151"/>
      <c r="BH388" s="151"/>
      <c r="BI388" s="151"/>
      <c r="BJ388" s="151"/>
      <c r="BK388" s="151"/>
      <c r="BL388" s="151"/>
      <c r="BM388" s="151"/>
      <c r="BN388" s="151"/>
      <c r="BO388" s="151"/>
      <c r="BP388" s="151"/>
      <c r="BQ388" s="151"/>
      <c r="BR388" s="151"/>
      <c r="BS388" s="151"/>
      <c r="BT388" s="151"/>
      <c r="BU388" s="151"/>
      <c r="BV388" s="151"/>
      <c r="BW388" s="151"/>
      <c r="BX388" s="151"/>
      <c r="BY388" s="151"/>
      <c r="BZ388" s="151"/>
      <c r="CA388" s="151"/>
      <c r="CB388" s="151"/>
      <c r="CC388" s="151"/>
      <c r="CD388" s="151"/>
      <c r="CE388" s="151"/>
      <c r="CF388" s="151"/>
      <c r="CG388" s="151"/>
      <c r="CH388" s="151"/>
      <c r="CI388" s="151"/>
      <c r="CJ388" s="151"/>
      <c r="CK388" s="151"/>
      <c r="CL388" s="151"/>
      <c r="CM388" s="151"/>
      <c r="CN388" s="151"/>
      <c r="CO388" s="151"/>
      <c r="CP388" s="151"/>
      <c r="CQ388" s="151"/>
      <c r="CR388" s="151"/>
      <c r="CS388" s="151"/>
      <c r="CT388" s="151"/>
      <c r="CU388" s="151"/>
      <c r="CV388" s="151"/>
      <c r="CW388" s="151"/>
      <c r="CX388" s="151"/>
      <c r="CY388" s="151"/>
      <c r="CZ388" s="151"/>
      <c r="DA388" s="151"/>
      <c r="DB388" s="151"/>
      <c r="DC388" s="151"/>
      <c r="DD388" s="151"/>
      <c r="DE388" s="151"/>
      <c r="DF388" s="151"/>
      <c r="DG388" s="151"/>
      <c r="DH388" s="151"/>
      <c r="DI388" s="151"/>
      <c r="DJ388" s="151"/>
      <c r="DK388" s="151"/>
      <c r="DL388" s="151"/>
      <c r="DM388" s="151"/>
      <c r="DN388" s="151"/>
      <c r="DO388" s="151"/>
      <c r="DP388" s="151"/>
      <c r="DQ388" s="151"/>
      <c r="DR388" s="151"/>
      <c r="DS388" s="151"/>
      <c r="DT388" s="151"/>
      <c r="DU388" s="151"/>
      <c r="DV388" s="151"/>
      <c r="DW388" s="151"/>
      <c r="DX388" s="151"/>
      <c r="DY388" s="151"/>
      <c r="DZ388" s="151"/>
      <c r="EA388" s="151"/>
      <c r="EB388" s="151"/>
      <c r="EC388" s="151"/>
      <c r="ED388" s="151"/>
      <c r="EE388" s="151"/>
      <c r="EF388" s="151"/>
      <c r="EG388" s="151"/>
      <c r="EH388" s="151"/>
      <c r="EI388" s="151"/>
      <c r="EJ388" s="151"/>
      <c r="EK388" s="151"/>
      <c r="EL388" s="151"/>
      <c r="EM388" s="151"/>
      <c r="EN388" s="151"/>
      <c r="EO388" s="151"/>
      <c r="EP388" s="151"/>
      <c r="EQ388" s="151"/>
      <c r="ER388" s="151"/>
      <c r="ES388" s="151"/>
      <c r="ET388" s="151"/>
      <c r="EU388" s="151"/>
      <c r="EV388" s="151"/>
      <c r="EW388" s="151"/>
      <c r="EX388" s="151"/>
      <c r="EY388" s="151"/>
      <c r="EZ388" s="151"/>
      <c r="FA388" s="151"/>
      <c r="FB388" s="151"/>
      <c r="FC388" s="151"/>
      <c r="FD388" s="151"/>
      <c r="FE388" s="151"/>
      <c r="FF388" s="151"/>
      <c r="FG388" s="151"/>
      <c r="FH388" s="151"/>
      <c r="FI388" s="151"/>
      <c r="FJ388" s="151"/>
      <c r="FK388" s="151"/>
      <c r="FL388" s="151"/>
      <c r="FM388" s="151"/>
      <c r="FN388" s="151"/>
      <c r="FO388" s="151"/>
      <c r="FP388" s="151"/>
      <c r="FQ388" s="151"/>
      <c r="FR388" s="151"/>
      <c r="FS388" s="151"/>
      <c r="FT388" s="151"/>
      <c r="FU388" s="151"/>
      <c r="FV388" s="151"/>
      <c r="FW388" s="151"/>
      <c r="FX388" s="151"/>
      <c r="FY388" s="151"/>
      <c r="FZ388" s="151"/>
      <c r="GA388" s="151"/>
      <c r="GB388" s="151"/>
    </row>
    <row r="389" spans="1:184" x14ac:dyDescent="0.2">
      <c r="A389" s="154" t="str">
        <f t="shared" si="6"/>
        <v/>
      </c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  <c r="BI389" s="151"/>
      <c r="BJ389" s="151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1"/>
      <c r="BW389" s="151"/>
      <c r="BX389" s="151"/>
      <c r="BY389" s="151"/>
      <c r="BZ389" s="151"/>
      <c r="CA389" s="151"/>
      <c r="CB389" s="151"/>
      <c r="CC389" s="151"/>
      <c r="CD389" s="151"/>
      <c r="CE389" s="151"/>
      <c r="CF389" s="151"/>
      <c r="CG389" s="151"/>
      <c r="CH389" s="151"/>
      <c r="CI389" s="151"/>
      <c r="CJ389" s="151"/>
      <c r="CK389" s="151"/>
      <c r="CL389" s="151"/>
      <c r="CM389" s="151"/>
      <c r="CN389" s="151"/>
      <c r="CO389" s="151"/>
      <c r="CP389" s="151"/>
      <c r="CQ389" s="151"/>
      <c r="CR389" s="151"/>
      <c r="CS389" s="151"/>
      <c r="CT389" s="151"/>
      <c r="CU389" s="151"/>
      <c r="CV389" s="151"/>
      <c r="CW389" s="151"/>
      <c r="CX389" s="151"/>
      <c r="CY389" s="151"/>
      <c r="CZ389" s="151"/>
      <c r="DA389" s="151"/>
      <c r="DB389" s="151"/>
      <c r="DC389" s="151"/>
      <c r="DD389" s="151"/>
      <c r="DE389" s="151"/>
      <c r="DF389" s="151"/>
      <c r="DG389" s="151"/>
      <c r="DH389" s="151"/>
      <c r="DI389" s="151"/>
      <c r="DJ389" s="151"/>
      <c r="DK389" s="151"/>
      <c r="DL389" s="151"/>
      <c r="DM389" s="151"/>
      <c r="DN389" s="151"/>
      <c r="DO389" s="151"/>
      <c r="DP389" s="151"/>
      <c r="DQ389" s="151"/>
      <c r="DR389" s="151"/>
      <c r="DS389" s="151"/>
      <c r="DT389" s="151"/>
      <c r="DU389" s="151"/>
      <c r="DV389" s="151"/>
      <c r="DW389" s="151"/>
      <c r="DX389" s="151"/>
      <c r="DY389" s="151"/>
      <c r="DZ389" s="151"/>
      <c r="EA389" s="151"/>
      <c r="EB389" s="151"/>
      <c r="EC389" s="151"/>
      <c r="ED389" s="151"/>
      <c r="EE389" s="151"/>
      <c r="EF389" s="151"/>
      <c r="EG389" s="151"/>
      <c r="EH389" s="151"/>
      <c r="EI389" s="151"/>
      <c r="EJ389" s="151"/>
      <c r="EK389" s="151"/>
      <c r="EL389" s="151"/>
      <c r="EM389" s="151"/>
      <c r="EN389" s="151"/>
      <c r="EO389" s="151"/>
      <c r="EP389" s="151"/>
      <c r="EQ389" s="151"/>
      <c r="ER389" s="151"/>
      <c r="ES389" s="151"/>
      <c r="ET389" s="151"/>
      <c r="EU389" s="151"/>
      <c r="EV389" s="151"/>
      <c r="EW389" s="151"/>
      <c r="EX389" s="151"/>
      <c r="EY389" s="151"/>
      <c r="EZ389" s="151"/>
      <c r="FA389" s="151"/>
      <c r="FB389" s="151"/>
      <c r="FC389" s="151"/>
      <c r="FD389" s="151"/>
      <c r="FE389" s="151"/>
      <c r="FF389" s="151"/>
      <c r="FG389" s="151"/>
      <c r="FH389" s="151"/>
      <c r="FI389" s="151"/>
      <c r="FJ389" s="151"/>
      <c r="FK389" s="151"/>
      <c r="FL389" s="151"/>
      <c r="FM389" s="151"/>
      <c r="FN389" s="151"/>
      <c r="FO389" s="151"/>
      <c r="FP389" s="151"/>
      <c r="FQ389" s="151"/>
      <c r="FR389" s="151"/>
      <c r="FS389" s="151"/>
      <c r="FT389" s="151"/>
      <c r="FU389" s="151"/>
      <c r="FV389" s="151"/>
      <c r="FW389" s="151"/>
      <c r="FX389" s="151"/>
      <c r="FY389" s="151"/>
      <c r="FZ389" s="151"/>
      <c r="GA389" s="151"/>
      <c r="GB389" s="151"/>
    </row>
    <row r="390" spans="1:184" x14ac:dyDescent="0.2">
      <c r="A390" s="154" t="str">
        <f t="shared" si="6"/>
        <v/>
      </c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/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  <c r="FF390" s="151"/>
      <c r="FG390" s="151"/>
      <c r="FH390" s="151"/>
      <c r="FI390" s="151"/>
      <c r="FJ390" s="151"/>
      <c r="FK390" s="151"/>
      <c r="FL390" s="151"/>
      <c r="FM390" s="151"/>
      <c r="FN390" s="151"/>
      <c r="FO390" s="151"/>
      <c r="FP390" s="151"/>
      <c r="FQ390" s="151"/>
      <c r="FR390" s="151"/>
      <c r="FS390" s="151"/>
      <c r="FT390" s="151"/>
      <c r="FU390" s="151"/>
      <c r="FV390" s="151"/>
      <c r="FW390" s="151"/>
      <c r="FX390" s="151"/>
      <c r="FY390" s="151"/>
      <c r="FZ390" s="151"/>
      <c r="GA390" s="151"/>
      <c r="GB390" s="151"/>
    </row>
    <row r="391" spans="1:184" x14ac:dyDescent="0.2">
      <c r="A391" s="154" t="str">
        <f t="shared" si="6"/>
        <v/>
      </c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  <c r="BE391" s="151"/>
      <c r="BF391" s="151"/>
      <c r="BG391" s="151"/>
      <c r="BH391" s="151"/>
      <c r="BI391" s="151"/>
      <c r="BJ391" s="151"/>
      <c r="BK391" s="151"/>
      <c r="BL391" s="151"/>
      <c r="BM391" s="151"/>
      <c r="BN391" s="151"/>
      <c r="BO391" s="151"/>
      <c r="BP391" s="151"/>
      <c r="BQ391" s="151"/>
      <c r="BR391" s="151"/>
      <c r="BS391" s="151"/>
      <c r="BT391" s="151"/>
      <c r="BU391" s="151"/>
      <c r="BV391" s="151"/>
      <c r="BW391" s="151"/>
      <c r="BX391" s="151"/>
      <c r="BY391" s="151"/>
      <c r="BZ391" s="151"/>
      <c r="CA391" s="151"/>
      <c r="CB391" s="151"/>
      <c r="CC391" s="151"/>
      <c r="CD391" s="151"/>
      <c r="CE391" s="151"/>
      <c r="CF391" s="151"/>
      <c r="CG391" s="151"/>
      <c r="CH391" s="151"/>
      <c r="CI391" s="151"/>
      <c r="CJ391" s="151"/>
      <c r="CK391" s="151"/>
      <c r="CL391" s="151"/>
      <c r="CM391" s="151"/>
      <c r="CN391" s="151"/>
      <c r="CO391" s="151"/>
      <c r="CP391" s="151"/>
      <c r="CQ391" s="151"/>
      <c r="CR391" s="151"/>
      <c r="CS391" s="151"/>
      <c r="CT391" s="151"/>
      <c r="CU391" s="151"/>
      <c r="CV391" s="151"/>
      <c r="CW391" s="151"/>
      <c r="CX391" s="151"/>
      <c r="CY391" s="151"/>
      <c r="CZ391" s="151"/>
      <c r="DA391" s="151"/>
      <c r="DB391" s="151"/>
      <c r="DC391" s="151"/>
      <c r="DD391" s="151"/>
      <c r="DE391" s="151"/>
      <c r="DF391" s="151"/>
      <c r="DG391" s="151"/>
      <c r="DH391" s="151"/>
      <c r="DI391" s="151"/>
      <c r="DJ391" s="151"/>
      <c r="DK391" s="151"/>
      <c r="DL391" s="151"/>
      <c r="DM391" s="151"/>
      <c r="DN391" s="151"/>
      <c r="DO391" s="151"/>
      <c r="DP391" s="151"/>
      <c r="DQ391" s="151"/>
      <c r="DR391" s="151"/>
      <c r="DS391" s="151"/>
      <c r="DT391" s="151"/>
      <c r="DU391" s="151"/>
      <c r="DV391" s="151"/>
      <c r="DW391" s="151"/>
      <c r="DX391" s="151"/>
      <c r="DY391" s="151"/>
      <c r="DZ391" s="151"/>
      <c r="EA391" s="151"/>
      <c r="EB391" s="151"/>
      <c r="EC391" s="151"/>
      <c r="ED391" s="151"/>
      <c r="EE391" s="151"/>
      <c r="EF391" s="151"/>
      <c r="EG391" s="151"/>
      <c r="EH391" s="151"/>
      <c r="EI391" s="151"/>
      <c r="EJ391" s="151"/>
      <c r="EK391" s="151"/>
      <c r="EL391" s="151"/>
      <c r="EM391" s="151"/>
      <c r="EN391" s="151"/>
      <c r="EO391" s="151"/>
      <c r="EP391" s="151"/>
      <c r="EQ391" s="151"/>
      <c r="ER391" s="151"/>
      <c r="ES391" s="151"/>
      <c r="ET391" s="151"/>
      <c r="EU391" s="151"/>
      <c r="EV391" s="151"/>
      <c r="EW391" s="151"/>
      <c r="EX391" s="151"/>
      <c r="EY391" s="151"/>
      <c r="EZ391" s="151"/>
      <c r="FA391" s="151"/>
      <c r="FB391" s="151"/>
      <c r="FC391" s="151"/>
      <c r="FD391" s="151"/>
      <c r="FE391" s="151"/>
      <c r="FF391" s="151"/>
      <c r="FG391" s="151"/>
      <c r="FH391" s="151"/>
      <c r="FI391" s="151"/>
      <c r="FJ391" s="151"/>
      <c r="FK391" s="151"/>
      <c r="FL391" s="151"/>
      <c r="FM391" s="151"/>
      <c r="FN391" s="151"/>
      <c r="FO391" s="151"/>
      <c r="FP391" s="151"/>
      <c r="FQ391" s="151"/>
      <c r="FR391" s="151"/>
      <c r="FS391" s="151"/>
      <c r="FT391" s="151"/>
      <c r="FU391" s="151"/>
      <c r="FV391" s="151"/>
      <c r="FW391" s="151"/>
      <c r="FX391" s="151"/>
      <c r="FY391" s="151"/>
      <c r="FZ391" s="151"/>
      <c r="GA391" s="151"/>
      <c r="GB391" s="151"/>
    </row>
    <row r="392" spans="1:184" x14ac:dyDescent="0.2">
      <c r="A392" s="154" t="str">
        <f t="shared" si="6"/>
        <v/>
      </c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  <c r="BE392" s="151"/>
      <c r="BF392" s="151"/>
      <c r="BG392" s="151"/>
      <c r="BH392" s="151"/>
      <c r="BI392" s="151"/>
      <c r="BJ392" s="151"/>
      <c r="BK392" s="151"/>
      <c r="BL392" s="151"/>
      <c r="BM392" s="151"/>
      <c r="BN392" s="151"/>
      <c r="BO392" s="151"/>
      <c r="BP392" s="151"/>
      <c r="BQ392" s="151"/>
      <c r="BR392" s="151"/>
      <c r="BS392" s="151"/>
      <c r="BT392" s="151"/>
      <c r="BU392" s="151"/>
      <c r="BV392" s="151"/>
      <c r="BW392" s="151"/>
      <c r="BX392" s="151"/>
      <c r="BY392" s="151"/>
      <c r="BZ392" s="151"/>
      <c r="CA392" s="151"/>
      <c r="CB392" s="151"/>
      <c r="CC392" s="151"/>
      <c r="CD392" s="151"/>
      <c r="CE392" s="151"/>
      <c r="CF392" s="151"/>
      <c r="CG392" s="151"/>
      <c r="CH392" s="151"/>
      <c r="CI392" s="151"/>
      <c r="CJ392" s="151"/>
      <c r="CK392" s="151"/>
      <c r="CL392" s="151"/>
      <c r="CM392" s="151"/>
      <c r="CN392" s="151"/>
      <c r="CO392" s="151"/>
      <c r="CP392" s="151"/>
      <c r="CQ392" s="151"/>
      <c r="CR392" s="151"/>
      <c r="CS392" s="151"/>
      <c r="CT392" s="151"/>
      <c r="CU392" s="151"/>
      <c r="CV392" s="151"/>
      <c r="CW392" s="151"/>
      <c r="CX392" s="151"/>
      <c r="CY392" s="151"/>
      <c r="CZ392" s="151"/>
      <c r="DA392" s="151"/>
      <c r="DB392" s="151"/>
      <c r="DC392" s="151"/>
      <c r="DD392" s="151"/>
      <c r="DE392" s="151"/>
      <c r="DF392" s="151"/>
      <c r="DG392" s="151"/>
      <c r="DH392" s="151"/>
      <c r="DI392" s="151"/>
      <c r="DJ392" s="151"/>
      <c r="DK392" s="151"/>
      <c r="DL392" s="151"/>
      <c r="DM392" s="151"/>
      <c r="DN392" s="151"/>
      <c r="DO392" s="151"/>
      <c r="DP392" s="151"/>
      <c r="DQ392" s="151"/>
      <c r="DR392" s="151"/>
      <c r="DS392" s="151"/>
      <c r="DT392" s="151"/>
      <c r="DU392" s="151"/>
      <c r="DV392" s="151"/>
      <c r="DW392" s="151"/>
      <c r="DX392" s="151"/>
      <c r="DY392" s="151"/>
      <c r="DZ392" s="151"/>
      <c r="EA392" s="151"/>
      <c r="EB392" s="151"/>
      <c r="EC392" s="151"/>
      <c r="ED392" s="151"/>
      <c r="EE392" s="151"/>
      <c r="EF392" s="151"/>
      <c r="EG392" s="151"/>
      <c r="EH392" s="151"/>
      <c r="EI392" s="151"/>
      <c r="EJ392" s="151"/>
      <c r="EK392" s="151"/>
      <c r="EL392" s="151"/>
      <c r="EM392" s="151"/>
      <c r="EN392" s="151"/>
      <c r="EO392" s="151"/>
      <c r="EP392" s="151"/>
      <c r="EQ392" s="151"/>
      <c r="ER392" s="151"/>
      <c r="ES392" s="151"/>
      <c r="ET392" s="151"/>
      <c r="EU392" s="151"/>
      <c r="EV392" s="151"/>
      <c r="EW392" s="151"/>
      <c r="EX392" s="151"/>
      <c r="EY392" s="151"/>
      <c r="EZ392" s="151"/>
      <c r="FA392" s="151"/>
      <c r="FB392" s="151"/>
      <c r="FC392" s="151"/>
      <c r="FD392" s="151"/>
      <c r="FE392" s="151"/>
      <c r="FF392" s="151"/>
      <c r="FG392" s="151"/>
      <c r="FH392" s="151"/>
      <c r="FI392" s="151"/>
      <c r="FJ392" s="151"/>
      <c r="FK392" s="151"/>
      <c r="FL392" s="151"/>
      <c r="FM392" s="151"/>
      <c r="FN392" s="151"/>
      <c r="FO392" s="151"/>
      <c r="FP392" s="151"/>
      <c r="FQ392" s="151"/>
      <c r="FR392" s="151"/>
      <c r="FS392" s="151"/>
      <c r="FT392" s="151"/>
      <c r="FU392" s="151"/>
      <c r="FV392" s="151"/>
      <c r="FW392" s="151"/>
      <c r="FX392" s="151"/>
      <c r="FY392" s="151"/>
      <c r="FZ392" s="151"/>
      <c r="GA392" s="151"/>
      <c r="GB392" s="151"/>
    </row>
    <row r="393" spans="1:184" x14ac:dyDescent="0.2">
      <c r="A393" s="154" t="str">
        <f t="shared" si="6"/>
        <v/>
      </c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/>
      <c r="BJ393" s="151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1"/>
      <c r="BW393" s="151"/>
      <c r="BX393" s="151"/>
      <c r="BY393" s="151"/>
      <c r="BZ393" s="151"/>
      <c r="CA393" s="151"/>
      <c r="CB393" s="151"/>
      <c r="CC393" s="151"/>
      <c r="CD393" s="151"/>
      <c r="CE393" s="151"/>
      <c r="CF393" s="151"/>
      <c r="CG393" s="151"/>
      <c r="CH393" s="151"/>
      <c r="CI393" s="151"/>
      <c r="CJ393" s="151"/>
      <c r="CK393" s="151"/>
      <c r="CL393" s="151"/>
      <c r="CM393" s="151"/>
      <c r="CN393" s="151"/>
      <c r="CO393" s="151"/>
      <c r="CP393" s="151"/>
      <c r="CQ393" s="151"/>
      <c r="CR393" s="151"/>
      <c r="CS393" s="151"/>
      <c r="CT393" s="151"/>
      <c r="CU393" s="151"/>
      <c r="CV393" s="151"/>
      <c r="CW393" s="151"/>
      <c r="CX393" s="151"/>
      <c r="CY393" s="151"/>
      <c r="CZ393" s="151"/>
      <c r="DA393" s="151"/>
      <c r="DB393" s="151"/>
      <c r="DC393" s="151"/>
      <c r="DD393" s="151"/>
      <c r="DE393" s="151"/>
      <c r="DF393" s="151"/>
      <c r="DG393" s="151"/>
      <c r="DH393" s="151"/>
      <c r="DI393" s="151"/>
      <c r="DJ393" s="151"/>
      <c r="DK393" s="151"/>
      <c r="DL393" s="151"/>
      <c r="DM393" s="151"/>
      <c r="DN393" s="151"/>
      <c r="DO393" s="151"/>
      <c r="DP393" s="151"/>
      <c r="DQ393" s="151"/>
      <c r="DR393" s="151"/>
      <c r="DS393" s="151"/>
      <c r="DT393" s="151"/>
      <c r="DU393" s="151"/>
      <c r="DV393" s="151"/>
      <c r="DW393" s="151"/>
      <c r="DX393" s="151"/>
      <c r="DY393" s="151"/>
      <c r="DZ393" s="151"/>
      <c r="EA393" s="151"/>
      <c r="EB393" s="151"/>
      <c r="EC393" s="151"/>
      <c r="ED393" s="151"/>
      <c r="EE393" s="151"/>
      <c r="EF393" s="151"/>
      <c r="EG393" s="151"/>
      <c r="EH393" s="151"/>
      <c r="EI393" s="151"/>
      <c r="EJ393" s="151"/>
      <c r="EK393" s="151"/>
      <c r="EL393" s="151"/>
      <c r="EM393" s="151"/>
      <c r="EN393" s="151"/>
      <c r="EO393" s="151"/>
      <c r="EP393" s="151"/>
      <c r="EQ393" s="151"/>
      <c r="ER393" s="151"/>
      <c r="ES393" s="151"/>
      <c r="ET393" s="151"/>
      <c r="EU393" s="151"/>
      <c r="EV393" s="151"/>
      <c r="EW393" s="151"/>
      <c r="EX393" s="151"/>
      <c r="EY393" s="151"/>
      <c r="EZ393" s="151"/>
      <c r="FA393" s="151"/>
      <c r="FB393" s="151"/>
      <c r="FC393" s="151"/>
      <c r="FD393" s="151"/>
      <c r="FE393" s="151"/>
      <c r="FF393" s="151"/>
      <c r="FG393" s="151"/>
      <c r="FH393" s="151"/>
      <c r="FI393" s="151"/>
      <c r="FJ393" s="151"/>
      <c r="FK393" s="151"/>
      <c r="FL393" s="151"/>
      <c r="FM393" s="151"/>
      <c r="FN393" s="151"/>
      <c r="FO393" s="151"/>
      <c r="FP393" s="151"/>
      <c r="FQ393" s="151"/>
      <c r="FR393" s="151"/>
      <c r="FS393" s="151"/>
      <c r="FT393" s="151"/>
      <c r="FU393" s="151"/>
      <c r="FV393" s="151"/>
      <c r="FW393" s="151"/>
      <c r="FX393" s="151"/>
      <c r="FY393" s="151"/>
      <c r="FZ393" s="151"/>
      <c r="GA393" s="151"/>
      <c r="GB393" s="151"/>
    </row>
    <row r="394" spans="1:184" x14ac:dyDescent="0.2">
      <c r="A394" s="154" t="str">
        <f t="shared" si="6"/>
        <v/>
      </c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  <c r="BE394" s="151"/>
      <c r="BF394" s="151"/>
      <c r="BG394" s="151"/>
      <c r="BH394" s="151"/>
      <c r="BI394" s="151"/>
      <c r="BJ394" s="151"/>
      <c r="BK394" s="151"/>
      <c r="BL394" s="151"/>
      <c r="BM394" s="151"/>
      <c r="BN394" s="151"/>
      <c r="BO394" s="151"/>
      <c r="BP394" s="151"/>
      <c r="BQ394" s="151"/>
      <c r="BR394" s="151"/>
      <c r="BS394" s="151"/>
      <c r="BT394" s="151"/>
      <c r="BU394" s="151"/>
      <c r="BV394" s="151"/>
      <c r="BW394" s="151"/>
      <c r="BX394" s="151"/>
      <c r="BY394" s="151"/>
      <c r="BZ394" s="151"/>
      <c r="CA394" s="151"/>
      <c r="CB394" s="151"/>
      <c r="CC394" s="151"/>
      <c r="CD394" s="151"/>
      <c r="CE394" s="151"/>
      <c r="CF394" s="151"/>
      <c r="CG394" s="151"/>
      <c r="CH394" s="151"/>
      <c r="CI394" s="151"/>
      <c r="CJ394" s="151"/>
      <c r="CK394" s="151"/>
      <c r="CL394" s="151"/>
      <c r="CM394" s="151"/>
      <c r="CN394" s="151"/>
      <c r="CO394" s="151"/>
      <c r="CP394" s="151"/>
      <c r="CQ394" s="151"/>
      <c r="CR394" s="151"/>
      <c r="CS394" s="151"/>
      <c r="CT394" s="151"/>
      <c r="CU394" s="151"/>
      <c r="CV394" s="151"/>
      <c r="CW394" s="151"/>
      <c r="CX394" s="151"/>
      <c r="CY394" s="151"/>
      <c r="CZ394" s="151"/>
      <c r="DA394" s="151"/>
      <c r="DB394" s="151"/>
      <c r="DC394" s="151"/>
      <c r="DD394" s="151"/>
      <c r="DE394" s="151"/>
      <c r="DF394" s="151"/>
      <c r="DG394" s="151"/>
      <c r="DH394" s="151"/>
      <c r="DI394" s="151"/>
      <c r="DJ394" s="151"/>
      <c r="DK394" s="151"/>
      <c r="DL394" s="151"/>
      <c r="DM394" s="151"/>
      <c r="DN394" s="151"/>
      <c r="DO394" s="151"/>
      <c r="DP394" s="151"/>
      <c r="DQ394" s="151"/>
      <c r="DR394" s="151"/>
      <c r="DS394" s="151"/>
      <c r="DT394" s="151"/>
      <c r="DU394" s="151"/>
      <c r="DV394" s="151"/>
      <c r="DW394" s="151"/>
      <c r="DX394" s="151"/>
      <c r="DY394" s="151"/>
      <c r="DZ394" s="151"/>
      <c r="EA394" s="151"/>
      <c r="EB394" s="151"/>
      <c r="EC394" s="151"/>
      <c r="ED394" s="151"/>
      <c r="EE394" s="151"/>
      <c r="EF394" s="151"/>
      <c r="EG394" s="151"/>
      <c r="EH394" s="151"/>
      <c r="EI394" s="151"/>
      <c r="EJ394" s="151"/>
      <c r="EK394" s="151"/>
      <c r="EL394" s="151"/>
      <c r="EM394" s="151"/>
      <c r="EN394" s="151"/>
      <c r="EO394" s="151"/>
      <c r="EP394" s="151"/>
      <c r="EQ394" s="151"/>
      <c r="ER394" s="151"/>
      <c r="ES394" s="151"/>
      <c r="ET394" s="151"/>
      <c r="EU394" s="151"/>
      <c r="EV394" s="151"/>
      <c r="EW394" s="151"/>
      <c r="EX394" s="151"/>
      <c r="EY394" s="151"/>
      <c r="EZ394" s="151"/>
      <c r="FA394" s="151"/>
      <c r="FB394" s="151"/>
      <c r="FC394" s="151"/>
      <c r="FD394" s="151"/>
      <c r="FE394" s="151"/>
      <c r="FF394" s="151"/>
      <c r="FG394" s="151"/>
      <c r="FH394" s="151"/>
      <c r="FI394" s="151"/>
      <c r="FJ394" s="151"/>
      <c r="FK394" s="151"/>
      <c r="FL394" s="151"/>
      <c r="FM394" s="151"/>
      <c r="FN394" s="151"/>
      <c r="FO394" s="151"/>
      <c r="FP394" s="151"/>
      <c r="FQ394" s="151"/>
      <c r="FR394" s="151"/>
      <c r="FS394" s="151"/>
      <c r="FT394" s="151"/>
      <c r="FU394" s="151"/>
      <c r="FV394" s="151"/>
      <c r="FW394" s="151"/>
      <c r="FX394" s="151"/>
      <c r="FY394" s="151"/>
      <c r="FZ394" s="151"/>
      <c r="GA394" s="151"/>
      <c r="GB394" s="151"/>
    </row>
    <row r="395" spans="1:184" x14ac:dyDescent="0.2">
      <c r="A395" s="154" t="str">
        <f t="shared" si="6"/>
        <v/>
      </c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  <c r="BE395" s="151"/>
      <c r="BF395" s="151"/>
      <c r="BG395" s="151"/>
      <c r="BH395" s="151"/>
      <c r="BI395" s="151"/>
      <c r="BJ395" s="151"/>
      <c r="BK395" s="151"/>
      <c r="BL395" s="151"/>
      <c r="BM395" s="151"/>
      <c r="BN395" s="151"/>
      <c r="BO395" s="151"/>
      <c r="BP395" s="151"/>
      <c r="BQ395" s="151"/>
      <c r="BR395" s="151"/>
      <c r="BS395" s="151"/>
      <c r="BT395" s="151"/>
      <c r="BU395" s="151"/>
      <c r="BV395" s="151"/>
      <c r="BW395" s="151"/>
      <c r="BX395" s="151"/>
      <c r="BY395" s="151"/>
      <c r="BZ395" s="151"/>
      <c r="CA395" s="151"/>
      <c r="CB395" s="151"/>
      <c r="CC395" s="151"/>
      <c r="CD395" s="151"/>
      <c r="CE395" s="151"/>
      <c r="CF395" s="151"/>
      <c r="CG395" s="151"/>
      <c r="CH395" s="151"/>
      <c r="CI395" s="151"/>
      <c r="CJ395" s="151"/>
      <c r="CK395" s="151"/>
      <c r="CL395" s="151"/>
      <c r="CM395" s="151"/>
      <c r="CN395" s="151"/>
      <c r="CO395" s="151"/>
      <c r="CP395" s="151"/>
      <c r="CQ395" s="151"/>
      <c r="CR395" s="151"/>
      <c r="CS395" s="151"/>
      <c r="CT395" s="151"/>
      <c r="CU395" s="151"/>
      <c r="CV395" s="151"/>
      <c r="CW395" s="151"/>
      <c r="CX395" s="151"/>
      <c r="CY395" s="151"/>
      <c r="CZ395" s="151"/>
      <c r="DA395" s="151"/>
      <c r="DB395" s="151"/>
      <c r="DC395" s="151"/>
      <c r="DD395" s="151"/>
      <c r="DE395" s="151"/>
      <c r="DF395" s="151"/>
      <c r="DG395" s="151"/>
      <c r="DH395" s="151"/>
      <c r="DI395" s="151"/>
      <c r="DJ395" s="151"/>
      <c r="DK395" s="151"/>
      <c r="DL395" s="151"/>
      <c r="DM395" s="151"/>
      <c r="DN395" s="151"/>
      <c r="DO395" s="151"/>
      <c r="DP395" s="151"/>
      <c r="DQ395" s="151"/>
      <c r="DR395" s="151"/>
      <c r="DS395" s="151"/>
      <c r="DT395" s="151"/>
      <c r="DU395" s="151"/>
      <c r="DV395" s="151"/>
      <c r="DW395" s="151"/>
      <c r="DX395" s="151"/>
      <c r="DY395" s="151"/>
      <c r="DZ395" s="151"/>
      <c r="EA395" s="151"/>
      <c r="EB395" s="151"/>
      <c r="EC395" s="151"/>
      <c r="ED395" s="151"/>
      <c r="EE395" s="151"/>
      <c r="EF395" s="151"/>
      <c r="EG395" s="151"/>
      <c r="EH395" s="151"/>
      <c r="EI395" s="151"/>
      <c r="EJ395" s="151"/>
      <c r="EK395" s="151"/>
      <c r="EL395" s="151"/>
      <c r="EM395" s="151"/>
      <c r="EN395" s="151"/>
      <c r="EO395" s="151"/>
      <c r="EP395" s="151"/>
      <c r="EQ395" s="151"/>
      <c r="ER395" s="151"/>
      <c r="ES395" s="151"/>
      <c r="ET395" s="151"/>
      <c r="EU395" s="151"/>
      <c r="EV395" s="151"/>
      <c r="EW395" s="151"/>
      <c r="EX395" s="151"/>
      <c r="EY395" s="151"/>
      <c r="EZ395" s="151"/>
      <c r="FA395" s="151"/>
      <c r="FB395" s="151"/>
      <c r="FC395" s="151"/>
      <c r="FD395" s="151"/>
      <c r="FE395" s="151"/>
      <c r="FF395" s="151"/>
      <c r="FG395" s="151"/>
      <c r="FH395" s="151"/>
      <c r="FI395" s="151"/>
      <c r="FJ395" s="151"/>
      <c r="FK395" s="151"/>
      <c r="FL395" s="151"/>
      <c r="FM395" s="151"/>
      <c r="FN395" s="151"/>
      <c r="FO395" s="151"/>
      <c r="FP395" s="151"/>
      <c r="FQ395" s="151"/>
      <c r="FR395" s="151"/>
      <c r="FS395" s="151"/>
      <c r="FT395" s="151"/>
      <c r="FU395" s="151"/>
      <c r="FV395" s="151"/>
      <c r="FW395" s="151"/>
      <c r="FX395" s="151"/>
      <c r="FY395" s="151"/>
      <c r="FZ395" s="151"/>
      <c r="GA395" s="151"/>
      <c r="GB395" s="151"/>
    </row>
    <row r="396" spans="1:184" x14ac:dyDescent="0.2">
      <c r="A396" s="154" t="str">
        <f t="shared" si="6"/>
        <v/>
      </c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  <c r="BE396" s="151"/>
      <c r="BF396" s="151"/>
      <c r="BG396" s="151"/>
      <c r="BH396" s="151"/>
      <c r="BI396" s="151"/>
      <c r="BJ396" s="151"/>
      <c r="BK396" s="151"/>
      <c r="BL396" s="151"/>
      <c r="BM396" s="151"/>
      <c r="BN396" s="151"/>
      <c r="BO396" s="151"/>
      <c r="BP396" s="151"/>
      <c r="BQ396" s="151"/>
      <c r="BR396" s="151"/>
      <c r="BS396" s="151"/>
      <c r="BT396" s="151"/>
      <c r="BU396" s="151"/>
      <c r="BV396" s="151"/>
      <c r="BW396" s="151"/>
      <c r="BX396" s="151"/>
      <c r="BY396" s="151"/>
      <c r="BZ396" s="151"/>
      <c r="CA396" s="151"/>
      <c r="CB396" s="151"/>
      <c r="CC396" s="151"/>
      <c r="CD396" s="151"/>
      <c r="CE396" s="151"/>
      <c r="CF396" s="151"/>
      <c r="CG396" s="151"/>
      <c r="CH396" s="151"/>
      <c r="CI396" s="151"/>
      <c r="CJ396" s="151"/>
      <c r="CK396" s="151"/>
      <c r="CL396" s="151"/>
      <c r="CM396" s="151"/>
      <c r="CN396" s="151"/>
      <c r="CO396" s="151"/>
      <c r="CP396" s="151"/>
      <c r="CQ396" s="151"/>
      <c r="CR396" s="151"/>
      <c r="CS396" s="151"/>
      <c r="CT396" s="151"/>
      <c r="CU396" s="151"/>
      <c r="CV396" s="151"/>
      <c r="CW396" s="151"/>
      <c r="CX396" s="151"/>
      <c r="CY396" s="151"/>
      <c r="CZ396" s="151"/>
      <c r="DA396" s="151"/>
      <c r="DB396" s="151"/>
      <c r="DC396" s="151"/>
      <c r="DD396" s="151"/>
      <c r="DE396" s="151"/>
      <c r="DF396" s="151"/>
      <c r="DG396" s="151"/>
      <c r="DH396" s="151"/>
      <c r="DI396" s="151"/>
      <c r="DJ396" s="151"/>
      <c r="DK396" s="151"/>
      <c r="DL396" s="151"/>
      <c r="DM396" s="151"/>
      <c r="DN396" s="151"/>
      <c r="DO396" s="151"/>
      <c r="DP396" s="151"/>
      <c r="DQ396" s="151"/>
      <c r="DR396" s="151"/>
      <c r="DS396" s="151"/>
      <c r="DT396" s="151"/>
      <c r="DU396" s="151"/>
      <c r="DV396" s="151"/>
      <c r="DW396" s="151"/>
      <c r="DX396" s="151"/>
      <c r="DY396" s="151"/>
      <c r="DZ396" s="151"/>
      <c r="EA396" s="151"/>
      <c r="EB396" s="151"/>
      <c r="EC396" s="151"/>
      <c r="ED396" s="151"/>
      <c r="EE396" s="151"/>
      <c r="EF396" s="151"/>
      <c r="EG396" s="151"/>
      <c r="EH396" s="151"/>
      <c r="EI396" s="151"/>
      <c r="EJ396" s="151"/>
      <c r="EK396" s="151"/>
      <c r="EL396" s="151"/>
      <c r="EM396" s="151"/>
      <c r="EN396" s="151"/>
      <c r="EO396" s="151"/>
      <c r="EP396" s="151"/>
      <c r="EQ396" s="151"/>
      <c r="ER396" s="151"/>
      <c r="ES396" s="151"/>
      <c r="ET396" s="151"/>
      <c r="EU396" s="151"/>
      <c r="EV396" s="151"/>
      <c r="EW396" s="151"/>
      <c r="EX396" s="151"/>
      <c r="EY396" s="151"/>
      <c r="EZ396" s="151"/>
      <c r="FA396" s="151"/>
      <c r="FB396" s="151"/>
      <c r="FC396" s="151"/>
      <c r="FD396" s="151"/>
      <c r="FE396" s="151"/>
      <c r="FF396" s="151"/>
      <c r="FG396" s="151"/>
      <c r="FH396" s="151"/>
      <c r="FI396" s="151"/>
      <c r="FJ396" s="151"/>
      <c r="FK396" s="151"/>
      <c r="FL396" s="151"/>
      <c r="FM396" s="151"/>
      <c r="FN396" s="151"/>
      <c r="FO396" s="151"/>
      <c r="FP396" s="151"/>
      <c r="FQ396" s="151"/>
      <c r="FR396" s="151"/>
      <c r="FS396" s="151"/>
      <c r="FT396" s="151"/>
      <c r="FU396" s="151"/>
      <c r="FV396" s="151"/>
      <c r="FW396" s="151"/>
      <c r="FX396" s="151"/>
      <c r="FY396" s="151"/>
      <c r="FZ396" s="151"/>
      <c r="GA396" s="151"/>
      <c r="GB396" s="151"/>
    </row>
    <row r="397" spans="1:184" x14ac:dyDescent="0.2">
      <c r="A397" s="154" t="str">
        <f t="shared" si="6"/>
        <v/>
      </c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  <c r="BE397" s="151"/>
      <c r="BF397" s="151"/>
      <c r="BG397" s="151"/>
      <c r="BH397" s="151"/>
      <c r="BI397" s="151"/>
      <c r="BJ397" s="151"/>
      <c r="BK397" s="151"/>
      <c r="BL397" s="151"/>
      <c r="BM397" s="151"/>
      <c r="BN397" s="151"/>
      <c r="BO397" s="151"/>
      <c r="BP397" s="151"/>
      <c r="BQ397" s="151"/>
      <c r="BR397" s="151"/>
      <c r="BS397" s="151"/>
      <c r="BT397" s="151"/>
      <c r="BU397" s="151"/>
      <c r="BV397" s="151"/>
      <c r="BW397" s="151"/>
      <c r="BX397" s="151"/>
      <c r="BY397" s="151"/>
      <c r="BZ397" s="151"/>
      <c r="CA397" s="151"/>
      <c r="CB397" s="151"/>
      <c r="CC397" s="151"/>
      <c r="CD397" s="151"/>
      <c r="CE397" s="151"/>
      <c r="CF397" s="151"/>
      <c r="CG397" s="151"/>
      <c r="CH397" s="151"/>
      <c r="CI397" s="151"/>
      <c r="CJ397" s="151"/>
      <c r="CK397" s="151"/>
      <c r="CL397" s="151"/>
      <c r="CM397" s="151"/>
      <c r="CN397" s="151"/>
      <c r="CO397" s="151"/>
      <c r="CP397" s="151"/>
      <c r="CQ397" s="151"/>
      <c r="CR397" s="151"/>
      <c r="CS397" s="151"/>
      <c r="CT397" s="151"/>
      <c r="CU397" s="151"/>
      <c r="CV397" s="151"/>
      <c r="CW397" s="151"/>
      <c r="CX397" s="151"/>
      <c r="CY397" s="151"/>
      <c r="CZ397" s="151"/>
      <c r="DA397" s="151"/>
      <c r="DB397" s="151"/>
      <c r="DC397" s="151"/>
      <c r="DD397" s="151"/>
      <c r="DE397" s="151"/>
      <c r="DF397" s="151"/>
      <c r="DG397" s="151"/>
      <c r="DH397" s="151"/>
      <c r="DI397" s="151"/>
      <c r="DJ397" s="151"/>
      <c r="DK397" s="151"/>
      <c r="DL397" s="151"/>
      <c r="DM397" s="151"/>
      <c r="DN397" s="151"/>
      <c r="DO397" s="151"/>
      <c r="DP397" s="151"/>
      <c r="DQ397" s="151"/>
      <c r="DR397" s="151"/>
      <c r="DS397" s="151"/>
      <c r="DT397" s="151"/>
      <c r="DU397" s="151"/>
      <c r="DV397" s="151"/>
      <c r="DW397" s="151"/>
      <c r="DX397" s="151"/>
      <c r="DY397" s="151"/>
      <c r="DZ397" s="151"/>
      <c r="EA397" s="151"/>
      <c r="EB397" s="151"/>
      <c r="EC397" s="151"/>
      <c r="ED397" s="151"/>
      <c r="EE397" s="151"/>
      <c r="EF397" s="151"/>
      <c r="EG397" s="151"/>
      <c r="EH397" s="151"/>
      <c r="EI397" s="151"/>
      <c r="EJ397" s="151"/>
      <c r="EK397" s="151"/>
      <c r="EL397" s="151"/>
      <c r="EM397" s="151"/>
      <c r="EN397" s="151"/>
      <c r="EO397" s="151"/>
      <c r="EP397" s="151"/>
      <c r="EQ397" s="151"/>
      <c r="ER397" s="151"/>
      <c r="ES397" s="151"/>
      <c r="ET397" s="151"/>
      <c r="EU397" s="151"/>
      <c r="EV397" s="151"/>
      <c r="EW397" s="151"/>
      <c r="EX397" s="151"/>
      <c r="EY397" s="151"/>
      <c r="EZ397" s="151"/>
      <c r="FA397" s="151"/>
      <c r="FB397" s="151"/>
      <c r="FC397" s="151"/>
      <c r="FD397" s="151"/>
      <c r="FE397" s="151"/>
      <c r="FF397" s="151"/>
      <c r="FG397" s="151"/>
      <c r="FH397" s="151"/>
      <c r="FI397" s="151"/>
      <c r="FJ397" s="151"/>
      <c r="FK397" s="151"/>
      <c r="FL397" s="151"/>
      <c r="FM397" s="151"/>
      <c r="FN397" s="151"/>
      <c r="FO397" s="151"/>
      <c r="FP397" s="151"/>
      <c r="FQ397" s="151"/>
      <c r="FR397" s="151"/>
      <c r="FS397" s="151"/>
      <c r="FT397" s="151"/>
      <c r="FU397" s="151"/>
      <c r="FV397" s="151"/>
      <c r="FW397" s="151"/>
      <c r="FX397" s="151"/>
      <c r="FY397" s="151"/>
      <c r="FZ397" s="151"/>
      <c r="GA397" s="151"/>
      <c r="GB397" s="151"/>
    </row>
    <row r="398" spans="1:184" x14ac:dyDescent="0.2">
      <c r="A398" s="154" t="str">
        <f t="shared" si="6"/>
        <v/>
      </c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  <c r="BE398" s="151"/>
      <c r="BF398" s="151"/>
      <c r="BG398" s="151"/>
      <c r="BH398" s="151"/>
      <c r="BI398" s="151"/>
      <c r="BJ398" s="151"/>
      <c r="BK398" s="151"/>
      <c r="BL398" s="151"/>
      <c r="BM398" s="151"/>
      <c r="BN398" s="151"/>
      <c r="BO398" s="151"/>
      <c r="BP398" s="151"/>
      <c r="BQ398" s="151"/>
      <c r="BR398" s="151"/>
      <c r="BS398" s="151"/>
      <c r="BT398" s="151"/>
      <c r="BU398" s="151"/>
      <c r="BV398" s="151"/>
      <c r="BW398" s="151"/>
      <c r="BX398" s="151"/>
      <c r="BY398" s="151"/>
      <c r="BZ398" s="151"/>
      <c r="CA398" s="151"/>
      <c r="CB398" s="151"/>
      <c r="CC398" s="151"/>
      <c r="CD398" s="151"/>
      <c r="CE398" s="151"/>
      <c r="CF398" s="151"/>
      <c r="CG398" s="151"/>
      <c r="CH398" s="151"/>
      <c r="CI398" s="151"/>
      <c r="CJ398" s="151"/>
      <c r="CK398" s="151"/>
      <c r="CL398" s="151"/>
      <c r="CM398" s="151"/>
      <c r="CN398" s="151"/>
      <c r="CO398" s="151"/>
      <c r="CP398" s="151"/>
      <c r="CQ398" s="151"/>
      <c r="CR398" s="151"/>
      <c r="CS398" s="151"/>
      <c r="CT398" s="151"/>
      <c r="CU398" s="151"/>
      <c r="CV398" s="151"/>
      <c r="CW398" s="151"/>
      <c r="CX398" s="151"/>
      <c r="CY398" s="151"/>
      <c r="CZ398" s="151"/>
      <c r="DA398" s="151"/>
      <c r="DB398" s="151"/>
      <c r="DC398" s="151"/>
      <c r="DD398" s="151"/>
      <c r="DE398" s="151"/>
      <c r="DF398" s="151"/>
      <c r="DG398" s="151"/>
      <c r="DH398" s="151"/>
      <c r="DI398" s="151"/>
      <c r="DJ398" s="151"/>
      <c r="DK398" s="151"/>
      <c r="DL398" s="151"/>
      <c r="DM398" s="151"/>
      <c r="DN398" s="151"/>
      <c r="DO398" s="151"/>
      <c r="DP398" s="151"/>
      <c r="DQ398" s="151"/>
      <c r="DR398" s="151"/>
      <c r="DS398" s="151"/>
      <c r="DT398" s="151"/>
      <c r="DU398" s="151"/>
      <c r="DV398" s="151"/>
      <c r="DW398" s="151"/>
      <c r="DX398" s="151"/>
      <c r="DY398" s="151"/>
      <c r="DZ398" s="151"/>
      <c r="EA398" s="151"/>
      <c r="EB398" s="151"/>
      <c r="EC398" s="151"/>
      <c r="ED398" s="151"/>
      <c r="EE398" s="151"/>
      <c r="EF398" s="151"/>
      <c r="EG398" s="151"/>
      <c r="EH398" s="151"/>
      <c r="EI398" s="151"/>
      <c r="EJ398" s="151"/>
      <c r="EK398" s="151"/>
      <c r="EL398" s="151"/>
      <c r="EM398" s="151"/>
      <c r="EN398" s="151"/>
      <c r="EO398" s="151"/>
      <c r="EP398" s="151"/>
      <c r="EQ398" s="151"/>
      <c r="ER398" s="151"/>
      <c r="ES398" s="151"/>
      <c r="ET398" s="151"/>
      <c r="EU398" s="151"/>
      <c r="EV398" s="151"/>
      <c r="EW398" s="151"/>
      <c r="EX398" s="151"/>
      <c r="EY398" s="151"/>
      <c r="EZ398" s="151"/>
      <c r="FA398" s="151"/>
      <c r="FB398" s="151"/>
      <c r="FC398" s="151"/>
      <c r="FD398" s="151"/>
      <c r="FE398" s="151"/>
      <c r="FF398" s="151"/>
      <c r="FG398" s="151"/>
      <c r="FH398" s="151"/>
      <c r="FI398" s="151"/>
      <c r="FJ398" s="151"/>
      <c r="FK398" s="151"/>
      <c r="FL398" s="151"/>
      <c r="FM398" s="151"/>
      <c r="FN398" s="151"/>
      <c r="FO398" s="151"/>
      <c r="FP398" s="151"/>
      <c r="FQ398" s="151"/>
      <c r="FR398" s="151"/>
      <c r="FS398" s="151"/>
      <c r="FT398" s="151"/>
      <c r="FU398" s="151"/>
      <c r="FV398" s="151"/>
      <c r="FW398" s="151"/>
      <c r="FX398" s="151"/>
      <c r="FY398" s="151"/>
      <c r="FZ398" s="151"/>
      <c r="GA398" s="151"/>
      <c r="GB398" s="151"/>
    </row>
    <row r="399" spans="1:184" x14ac:dyDescent="0.2">
      <c r="A399" s="154" t="str">
        <f t="shared" ref="A399:A413" si="7">IFERROR(LEFT(B399,4),"")</f>
        <v/>
      </c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  <c r="BD399" s="151"/>
      <c r="BE399" s="151"/>
      <c r="BF399" s="151"/>
      <c r="BG399" s="151"/>
      <c r="BH399" s="151"/>
      <c r="BI399" s="151"/>
      <c r="BJ399" s="151"/>
      <c r="BK399" s="151"/>
      <c r="BL399" s="151"/>
      <c r="BM399" s="151"/>
      <c r="BN399" s="151"/>
      <c r="BO399" s="151"/>
      <c r="BP399" s="151"/>
      <c r="BQ399" s="151"/>
      <c r="BR399" s="151"/>
      <c r="BS399" s="151"/>
      <c r="BT399" s="151"/>
      <c r="BU399" s="151"/>
      <c r="BV399" s="151"/>
      <c r="BW399" s="151"/>
      <c r="BX399" s="151"/>
      <c r="BY399" s="151"/>
      <c r="BZ399" s="151"/>
      <c r="CA399" s="151"/>
      <c r="CB399" s="151"/>
      <c r="CC399" s="151"/>
      <c r="CD399" s="151"/>
      <c r="CE399" s="151"/>
      <c r="CF399" s="151"/>
      <c r="CG399" s="151"/>
      <c r="CH399" s="151"/>
      <c r="CI399" s="151"/>
      <c r="CJ399" s="151"/>
      <c r="CK399" s="151"/>
      <c r="CL399" s="151"/>
      <c r="CM399" s="151"/>
      <c r="CN399" s="151"/>
      <c r="CO399" s="151"/>
      <c r="CP399" s="151"/>
      <c r="CQ399" s="151"/>
      <c r="CR399" s="151"/>
      <c r="CS399" s="151"/>
      <c r="CT399" s="151"/>
      <c r="CU399" s="151"/>
      <c r="CV399" s="151"/>
      <c r="CW399" s="151"/>
      <c r="CX399" s="151"/>
      <c r="CY399" s="151"/>
      <c r="CZ399" s="151"/>
      <c r="DA399" s="151"/>
      <c r="DB399" s="151"/>
      <c r="DC399" s="151"/>
      <c r="DD399" s="151"/>
      <c r="DE399" s="151"/>
      <c r="DF399" s="151"/>
      <c r="DG399" s="151"/>
      <c r="DH399" s="151"/>
      <c r="DI399" s="151"/>
      <c r="DJ399" s="151"/>
      <c r="DK399" s="151"/>
      <c r="DL399" s="151"/>
      <c r="DM399" s="151"/>
      <c r="DN399" s="151"/>
      <c r="DO399" s="151"/>
      <c r="DP399" s="151"/>
      <c r="DQ399" s="151"/>
      <c r="DR399" s="151"/>
      <c r="DS399" s="151"/>
      <c r="DT399" s="151"/>
      <c r="DU399" s="151"/>
      <c r="DV399" s="151"/>
      <c r="DW399" s="151"/>
      <c r="DX399" s="151"/>
      <c r="DY399" s="151"/>
      <c r="DZ399" s="151"/>
      <c r="EA399" s="151"/>
      <c r="EB399" s="151"/>
      <c r="EC399" s="151"/>
      <c r="ED399" s="151"/>
      <c r="EE399" s="151"/>
      <c r="EF399" s="151"/>
      <c r="EG399" s="151"/>
      <c r="EH399" s="151"/>
      <c r="EI399" s="151"/>
      <c r="EJ399" s="151"/>
      <c r="EK399" s="151"/>
      <c r="EL399" s="151"/>
      <c r="EM399" s="151"/>
      <c r="EN399" s="151"/>
      <c r="EO399" s="151"/>
      <c r="EP399" s="151"/>
      <c r="EQ399" s="151"/>
      <c r="ER399" s="151"/>
      <c r="ES399" s="151"/>
      <c r="ET399" s="151"/>
      <c r="EU399" s="151"/>
      <c r="EV399" s="151"/>
      <c r="EW399" s="151"/>
      <c r="EX399" s="151"/>
      <c r="EY399" s="151"/>
      <c r="EZ399" s="151"/>
      <c r="FA399" s="151"/>
      <c r="FB399" s="151"/>
      <c r="FC399" s="151"/>
      <c r="FD399" s="151"/>
      <c r="FE399" s="151"/>
      <c r="FF399" s="151"/>
      <c r="FG399" s="151"/>
      <c r="FH399" s="151"/>
      <c r="FI399" s="151"/>
      <c r="FJ399" s="151"/>
      <c r="FK399" s="151"/>
      <c r="FL399" s="151"/>
      <c r="FM399" s="151"/>
      <c r="FN399" s="151"/>
      <c r="FO399" s="151"/>
      <c r="FP399" s="151"/>
      <c r="FQ399" s="151"/>
      <c r="FR399" s="151"/>
      <c r="FS399" s="151"/>
      <c r="FT399" s="151"/>
      <c r="FU399" s="151"/>
      <c r="FV399" s="151"/>
      <c r="FW399" s="151"/>
      <c r="FX399" s="151"/>
      <c r="FY399" s="151"/>
      <c r="FZ399" s="151"/>
      <c r="GA399" s="151"/>
      <c r="GB399" s="151"/>
    </row>
    <row r="400" spans="1:184" x14ac:dyDescent="0.2">
      <c r="A400" s="154" t="str">
        <f t="shared" si="7"/>
        <v/>
      </c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  <c r="BD400" s="151"/>
      <c r="BE400" s="151"/>
      <c r="BF400" s="151"/>
      <c r="BG400" s="151"/>
      <c r="BH400" s="151"/>
      <c r="BI400" s="151"/>
      <c r="BJ400" s="151"/>
      <c r="BK400" s="151"/>
      <c r="BL400" s="151"/>
      <c r="BM400" s="151"/>
      <c r="BN400" s="151"/>
      <c r="BO400" s="151"/>
      <c r="BP400" s="151"/>
      <c r="BQ400" s="151"/>
      <c r="BR400" s="151"/>
      <c r="BS400" s="151"/>
      <c r="BT400" s="151"/>
      <c r="BU400" s="151"/>
      <c r="BV400" s="151"/>
      <c r="BW400" s="151"/>
      <c r="BX400" s="151"/>
      <c r="BY400" s="151"/>
      <c r="BZ400" s="151"/>
      <c r="CA400" s="151"/>
      <c r="CB400" s="151"/>
      <c r="CC400" s="151"/>
      <c r="CD400" s="151"/>
      <c r="CE400" s="151"/>
      <c r="CF400" s="151"/>
      <c r="CG400" s="151"/>
      <c r="CH400" s="151"/>
      <c r="CI400" s="151"/>
      <c r="CJ400" s="151"/>
      <c r="CK400" s="151"/>
      <c r="CL400" s="151"/>
      <c r="CM400" s="151"/>
      <c r="CN400" s="151"/>
      <c r="CO400" s="151"/>
      <c r="CP400" s="151"/>
      <c r="CQ400" s="151"/>
      <c r="CR400" s="151"/>
      <c r="CS400" s="151"/>
      <c r="CT400" s="151"/>
      <c r="CU400" s="151"/>
      <c r="CV400" s="151"/>
      <c r="CW400" s="151"/>
      <c r="CX400" s="151"/>
      <c r="CY400" s="151"/>
      <c r="CZ400" s="151"/>
      <c r="DA400" s="151"/>
      <c r="DB400" s="151"/>
      <c r="DC400" s="151"/>
      <c r="DD400" s="151"/>
      <c r="DE400" s="151"/>
      <c r="DF400" s="151"/>
      <c r="DG400" s="151"/>
      <c r="DH400" s="151"/>
      <c r="DI400" s="151"/>
      <c r="DJ400" s="151"/>
      <c r="DK400" s="151"/>
      <c r="DL400" s="151"/>
      <c r="DM400" s="151"/>
      <c r="DN400" s="151"/>
      <c r="DO400" s="151"/>
      <c r="DP400" s="151"/>
      <c r="DQ400" s="151"/>
      <c r="DR400" s="151"/>
      <c r="DS400" s="151"/>
      <c r="DT400" s="151"/>
      <c r="DU400" s="151"/>
      <c r="DV400" s="151"/>
      <c r="DW400" s="151"/>
      <c r="DX400" s="151"/>
      <c r="DY400" s="151"/>
      <c r="DZ400" s="151"/>
      <c r="EA400" s="151"/>
      <c r="EB400" s="151"/>
      <c r="EC400" s="151"/>
      <c r="ED400" s="151"/>
      <c r="EE400" s="151"/>
      <c r="EF400" s="151"/>
      <c r="EG400" s="151"/>
      <c r="EH400" s="151"/>
      <c r="EI400" s="151"/>
      <c r="EJ400" s="151"/>
      <c r="EK400" s="151"/>
      <c r="EL400" s="151"/>
      <c r="EM400" s="151"/>
      <c r="EN400" s="151"/>
      <c r="EO400" s="151"/>
      <c r="EP400" s="151"/>
      <c r="EQ400" s="151"/>
      <c r="ER400" s="151"/>
      <c r="ES400" s="151"/>
      <c r="ET400" s="151"/>
      <c r="EU400" s="151"/>
      <c r="EV400" s="151"/>
      <c r="EW400" s="151"/>
      <c r="EX400" s="151"/>
      <c r="EY400" s="151"/>
      <c r="EZ400" s="151"/>
      <c r="FA400" s="151"/>
      <c r="FB400" s="151"/>
      <c r="FC400" s="151"/>
      <c r="FD400" s="151"/>
      <c r="FE400" s="151"/>
      <c r="FF400" s="151"/>
      <c r="FG400" s="151"/>
      <c r="FH400" s="151"/>
      <c r="FI400" s="151"/>
      <c r="FJ400" s="151"/>
      <c r="FK400" s="151"/>
      <c r="FL400" s="151"/>
      <c r="FM400" s="151"/>
      <c r="FN400" s="151"/>
      <c r="FO400" s="151"/>
      <c r="FP400" s="151"/>
      <c r="FQ400" s="151"/>
      <c r="FR400" s="151"/>
      <c r="FS400" s="151"/>
      <c r="FT400" s="151"/>
      <c r="FU400" s="151"/>
      <c r="FV400" s="151"/>
      <c r="FW400" s="151"/>
      <c r="FX400" s="151"/>
      <c r="FY400" s="151"/>
      <c r="FZ400" s="151"/>
      <c r="GA400" s="151"/>
      <c r="GB400" s="151"/>
    </row>
    <row r="401" spans="1:52" x14ac:dyDescent="0.2">
      <c r="A401" s="154" t="str">
        <f t="shared" si="7"/>
        <v/>
      </c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</row>
    <row r="402" spans="1:52" x14ac:dyDescent="0.2">
      <c r="A402" s="154" t="str">
        <f t="shared" si="7"/>
        <v/>
      </c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  <c r="AY402" s="151"/>
      <c r="AZ402" s="151"/>
    </row>
    <row r="403" spans="1:52" x14ac:dyDescent="0.2">
      <c r="A403" s="154" t="str">
        <f t="shared" si="7"/>
        <v/>
      </c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  <c r="AX403" s="151"/>
      <c r="AY403" s="151"/>
      <c r="AZ403" s="151"/>
    </row>
    <row r="404" spans="1:52" x14ac:dyDescent="0.2">
      <c r="A404" s="154" t="str">
        <f t="shared" si="7"/>
        <v/>
      </c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  <c r="AX404" s="151"/>
      <c r="AY404" s="151"/>
      <c r="AZ404" s="151"/>
    </row>
    <row r="405" spans="1:52" x14ac:dyDescent="0.2">
      <c r="A405" s="154" t="str">
        <f t="shared" si="7"/>
        <v/>
      </c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</row>
    <row r="406" spans="1:52" x14ac:dyDescent="0.2">
      <c r="A406" s="154" t="str">
        <f t="shared" si="7"/>
        <v/>
      </c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  <c r="AX406" s="151"/>
      <c r="AY406" s="151"/>
      <c r="AZ406" s="151"/>
    </row>
    <row r="407" spans="1:52" x14ac:dyDescent="0.2">
      <c r="A407" s="154" t="str">
        <f t="shared" si="7"/>
        <v/>
      </c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  <c r="AX407" s="151"/>
      <c r="AY407" s="151"/>
      <c r="AZ407" s="151"/>
    </row>
    <row r="408" spans="1:52" x14ac:dyDescent="0.2">
      <c r="A408" s="154" t="str">
        <f t="shared" si="7"/>
        <v/>
      </c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  <c r="AX408" s="151"/>
      <c r="AY408" s="151"/>
      <c r="AZ408" s="151"/>
    </row>
    <row r="409" spans="1:52" x14ac:dyDescent="0.2">
      <c r="A409" s="154" t="str">
        <f t="shared" si="7"/>
        <v/>
      </c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  <c r="AX409" s="151"/>
      <c r="AY409" s="151"/>
      <c r="AZ409" s="151"/>
    </row>
    <row r="410" spans="1:52" x14ac:dyDescent="0.2">
      <c r="A410" s="154" t="str">
        <f t="shared" si="7"/>
        <v/>
      </c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  <c r="AX410" s="151"/>
      <c r="AY410" s="151"/>
      <c r="AZ410" s="151"/>
    </row>
    <row r="411" spans="1:52" x14ac:dyDescent="0.2">
      <c r="A411" s="154" t="str">
        <f t="shared" si="7"/>
        <v/>
      </c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  <c r="AX411" s="151"/>
      <c r="AY411" s="151"/>
      <c r="AZ411" s="151"/>
    </row>
    <row r="412" spans="1:52" x14ac:dyDescent="0.2">
      <c r="A412" s="154" t="str">
        <f t="shared" si="7"/>
        <v/>
      </c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  <c r="AY412" s="151"/>
      <c r="AZ412" s="151"/>
    </row>
    <row r="413" spans="1:52" x14ac:dyDescent="0.2">
      <c r="A413" s="154" t="str">
        <f t="shared" si="7"/>
        <v/>
      </c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  <c r="AX413" s="151"/>
      <c r="AY413" s="151"/>
      <c r="AZ413" s="151"/>
    </row>
    <row r="414" spans="1:52" x14ac:dyDescent="0.2">
      <c r="A414" s="154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  <c r="AX414" s="151"/>
      <c r="AY414" s="151"/>
      <c r="AZ414" s="151"/>
    </row>
    <row r="415" spans="1:52" x14ac:dyDescent="0.2">
      <c r="A415" s="154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  <c r="AX415" s="151"/>
      <c r="AY415" s="151"/>
      <c r="AZ415" s="151"/>
    </row>
    <row r="416" spans="1:52" x14ac:dyDescent="0.2">
      <c r="A416" s="154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  <c r="AY416" s="151"/>
      <c r="AZ416" s="151"/>
    </row>
    <row r="417" spans="1:52" x14ac:dyDescent="0.2">
      <c r="A417" s="154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  <c r="AX417" s="151"/>
      <c r="AY417" s="151"/>
      <c r="AZ417" s="151"/>
    </row>
    <row r="418" spans="1:52" x14ac:dyDescent="0.2">
      <c r="A418" s="154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  <c r="AX418" s="151"/>
      <c r="AY418" s="151"/>
      <c r="AZ418" s="151"/>
    </row>
    <row r="419" spans="1:52" x14ac:dyDescent="0.2">
      <c r="A419" s="154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  <c r="AY419" s="151"/>
      <c r="AZ419" s="151"/>
    </row>
    <row r="420" spans="1:52" x14ac:dyDescent="0.2">
      <c r="A420" s="154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  <c r="AX420" s="151"/>
      <c r="AY420" s="151"/>
      <c r="AZ420" s="151"/>
    </row>
    <row r="421" spans="1:52" x14ac:dyDescent="0.2">
      <c r="A421" s="154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  <c r="AX421" s="151"/>
      <c r="AY421" s="151"/>
      <c r="AZ421" s="151"/>
    </row>
    <row r="422" spans="1:52" x14ac:dyDescent="0.2">
      <c r="A422" s="154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  <c r="AX422" s="151"/>
      <c r="AY422" s="151"/>
      <c r="AZ422" s="151"/>
    </row>
    <row r="423" spans="1:52" x14ac:dyDescent="0.2">
      <c r="A423" s="154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  <c r="AX423" s="151"/>
      <c r="AY423" s="151"/>
      <c r="AZ423" s="151"/>
    </row>
    <row r="424" spans="1:52" x14ac:dyDescent="0.2">
      <c r="A424" s="154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  <c r="AY424" s="151"/>
      <c r="AZ424" s="151"/>
    </row>
    <row r="425" spans="1:52" x14ac:dyDescent="0.2">
      <c r="A425" s="154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  <c r="AX425" s="151"/>
      <c r="AY425" s="151"/>
      <c r="AZ425" s="151"/>
    </row>
    <row r="426" spans="1:52" x14ac:dyDescent="0.2">
      <c r="A426" s="154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  <c r="AY426" s="151"/>
      <c r="AZ426" s="151"/>
    </row>
    <row r="427" spans="1:52" x14ac:dyDescent="0.2">
      <c r="A427" s="154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  <c r="AX427" s="151"/>
      <c r="AY427" s="151"/>
      <c r="AZ427" s="151"/>
    </row>
    <row r="428" spans="1:52" x14ac:dyDescent="0.2">
      <c r="A428" s="154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  <c r="AY428" s="151"/>
      <c r="AZ428" s="151"/>
    </row>
    <row r="429" spans="1:52" x14ac:dyDescent="0.2">
      <c r="A429" s="154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  <c r="AX429" s="151"/>
      <c r="AY429" s="151"/>
      <c r="AZ429" s="151"/>
    </row>
    <row r="430" spans="1:52" x14ac:dyDescent="0.2">
      <c r="A430" s="154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  <c r="AX430" s="151"/>
      <c r="AY430" s="151"/>
      <c r="AZ430" s="151"/>
    </row>
    <row r="431" spans="1:52" x14ac:dyDescent="0.2">
      <c r="A431" s="154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  <c r="AY431" s="151"/>
      <c r="AZ431" s="151"/>
    </row>
    <row r="432" spans="1:52" x14ac:dyDescent="0.2">
      <c r="A432" s="154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  <c r="AY432" s="151"/>
      <c r="AZ432" s="151"/>
    </row>
    <row r="433" spans="1:52" x14ac:dyDescent="0.2">
      <c r="A433" s="154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  <c r="AY433" s="151"/>
      <c r="AZ433" s="151"/>
    </row>
    <row r="434" spans="1:52" x14ac:dyDescent="0.2">
      <c r="A434" s="154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  <c r="AX434" s="151"/>
      <c r="AY434" s="151"/>
      <c r="AZ434" s="151"/>
    </row>
    <row r="435" spans="1:52" x14ac:dyDescent="0.2">
      <c r="A435" s="154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  <c r="AY435" s="151"/>
      <c r="AZ435" s="151"/>
    </row>
    <row r="436" spans="1:52" x14ac:dyDescent="0.2">
      <c r="A436" s="154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  <c r="AY436" s="151"/>
      <c r="AZ436" s="151"/>
    </row>
    <row r="437" spans="1:52" x14ac:dyDescent="0.2">
      <c r="A437" s="154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</row>
    <row r="438" spans="1:52" x14ac:dyDescent="0.2">
      <c r="A438" s="154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  <c r="AY438" s="151"/>
      <c r="AZ438" s="151"/>
    </row>
    <row r="439" spans="1:52" x14ac:dyDescent="0.2">
      <c r="A439" s="154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  <c r="AY439" s="151"/>
      <c r="AZ439" s="151"/>
    </row>
    <row r="440" spans="1:52" x14ac:dyDescent="0.2">
      <c r="A440" s="154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</row>
    <row r="441" spans="1:52" x14ac:dyDescent="0.2">
      <c r="A441" s="154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  <c r="AY441" s="151"/>
      <c r="AZ441" s="151"/>
    </row>
    <row r="442" spans="1:52" x14ac:dyDescent="0.2">
      <c r="A442" s="154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  <c r="AX442" s="151"/>
      <c r="AY442" s="151"/>
      <c r="AZ442" s="151"/>
    </row>
    <row r="443" spans="1:52" x14ac:dyDescent="0.2">
      <c r="A443" s="154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</row>
    <row r="444" spans="1:52" x14ac:dyDescent="0.2">
      <c r="A444" s="154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  <c r="AY444" s="151"/>
      <c r="AZ444" s="151"/>
    </row>
    <row r="445" spans="1:52" x14ac:dyDescent="0.2">
      <c r="A445" s="154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</row>
    <row r="446" spans="1:52" x14ac:dyDescent="0.2">
      <c r="A446" s="154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</row>
    <row r="447" spans="1:52" x14ac:dyDescent="0.2">
      <c r="A447" s="154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  <c r="AX447" s="151"/>
      <c r="AY447" s="151"/>
      <c r="AZ447" s="151"/>
    </row>
    <row r="448" spans="1:52" x14ac:dyDescent="0.2">
      <c r="A448" s="154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  <c r="AY448" s="151"/>
      <c r="AZ448" s="151"/>
    </row>
    <row r="449" spans="1:52" x14ac:dyDescent="0.2">
      <c r="A449" s="154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</row>
    <row r="450" spans="1:52" x14ac:dyDescent="0.2">
      <c r="A450" s="154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  <c r="AX450" s="151"/>
      <c r="AY450" s="151"/>
      <c r="AZ450" s="151"/>
    </row>
    <row r="451" spans="1:52" x14ac:dyDescent="0.2">
      <c r="A451" s="154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  <c r="AX451" s="151"/>
      <c r="AY451" s="151"/>
      <c r="AZ451" s="151"/>
    </row>
    <row r="452" spans="1:52" x14ac:dyDescent="0.2">
      <c r="A452" s="154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  <c r="AY452" s="151"/>
      <c r="AZ452" s="151"/>
    </row>
    <row r="453" spans="1:52" x14ac:dyDescent="0.2">
      <c r="A453" s="154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  <c r="AX453" s="151"/>
      <c r="AY453" s="151"/>
      <c r="AZ453" s="151"/>
    </row>
    <row r="454" spans="1:52" x14ac:dyDescent="0.2">
      <c r="A454" s="154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  <c r="AX454" s="151"/>
      <c r="AY454" s="151"/>
      <c r="AZ454" s="151"/>
    </row>
    <row r="455" spans="1:52" x14ac:dyDescent="0.2">
      <c r="A455" s="154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  <c r="AX455" s="151"/>
      <c r="AY455" s="151"/>
      <c r="AZ455" s="151"/>
    </row>
    <row r="456" spans="1:52" x14ac:dyDescent="0.2">
      <c r="A456" s="154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  <c r="AX456" s="151"/>
      <c r="AY456" s="151"/>
      <c r="AZ456" s="151"/>
    </row>
    <row r="457" spans="1:52" x14ac:dyDescent="0.2">
      <c r="A457" s="154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  <c r="AX457" s="151"/>
      <c r="AY457" s="151"/>
      <c r="AZ457" s="151"/>
    </row>
    <row r="458" spans="1:52" x14ac:dyDescent="0.2">
      <c r="A458" s="154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  <c r="AX458" s="151"/>
      <c r="AY458" s="151"/>
      <c r="AZ458" s="151"/>
    </row>
    <row r="459" spans="1:52" x14ac:dyDescent="0.2">
      <c r="A459" s="154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  <c r="AX459" s="151"/>
      <c r="AY459" s="151"/>
      <c r="AZ459" s="151"/>
    </row>
    <row r="460" spans="1:52" x14ac:dyDescent="0.2">
      <c r="A460" s="154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  <c r="AX460" s="151"/>
      <c r="AY460" s="151"/>
      <c r="AZ460" s="151"/>
    </row>
    <row r="461" spans="1:52" x14ac:dyDescent="0.2">
      <c r="A461" s="154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</row>
    <row r="462" spans="1:52" x14ac:dyDescent="0.2">
      <c r="A462" s="154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  <c r="AX462" s="151"/>
      <c r="AY462" s="151"/>
      <c r="AZ462" s="151"/>
    </row>
    <row r="463" spans="1:52" x14ac:dyDescent="0.2">
      <c r="A463" s="154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  <c r="AX463" s="151"/>
      <c r="AY463" s="151"/>
      <c r="AZ463" s="151"/>
    </row>
    <row r="464" spans="1:52" x14ac:dyDescent="0.2">
      <c r="A464" s="154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  <c r="AX464" s="151"/>
      <c r="AY464" s="151"/>
      <c r="AZ464" s="151"/>
    </row>
    <row r="465" spans="1:52" x14ac:dyDescent="0.2">
      <c r="A465" s="154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</row>
    <row r="466" spans="1:52" x14ac:dyDescent="0.2">
      <c r="A466" s="154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  <c r="AY466" s="151"/>
      <c r="AZ466" s="151"/>
    </row>
    <row r="467" spans="1:52" x14ac:dyDescent="0.2">
      <c r="A467" s="154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  <c r="AY467" s="151"/>
      <c r="AZ467" s="151"/>
    </row>
    <row r="468" spans="1:52" x14ac:dyDescent="0.2">
      <c r="A468" s="154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  <c r="AX468" s="151"/>
      <c r="AY468" s="151"/>
      <c r="AZ468" s="151"/>
    </row>
    <row r="469" spans="1:52" x14ac:dyDescent="0.2">
      <c r="A469" s="154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  <c r="AX469" s="151"/>
      <c r="AY469" s="151"/>
      <c r="AZ469" s="151"/>
    </row>
    <row r="470" spans="1:52" x14ac:dyDescent="0.2">
      <c r="A470" s="154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  <c r="AX470" s="151"/>
      <c r="AY470" s="151"/>
      <c r="AZ470" s="151"/>
    </row>
    <row r="471" spans="1:52" x14ac:dyDescent="0.2">
      <c r="A471" s="154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  <c r="AX471" s="151"/>
      <c r="AY471" s="151"/>
      <c r="AZ471" s="151"/>
    </row>
    <row r="472" spans="1:52" x14ac:dyDescent="0.2">
      <c r="A472" s="154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  <c r="AX472" s="151"/>
      <c r="AY472" s="151"/>
      <c r="AZ472" s="151"/>
    </row>
    <row r="473" spans="1:52" x14ac:dyDescent="0.2">
      <c r="A473" s="154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  <c r="AX473" s="151"/>
      <c r="AY473" s="151"/>
      <c r="AZ473" s="151"/>
    </row>
    <row r="474" spans="1:52" x14ac:dyDescent="0.2">
      <c r="A474" s="154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  <c r="AY474" s="151"/>
      <c r="AZ474" s="151"/>
    </row>
    <row r="475" spans="1:52" x14ac:dyDescent="0.2">
      <c r="A475" s="154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  <c r="AX475" s="151"/>
      <c r="AY475" s="151"/>
      <c r="AZ475" s="151"/>
    </row>
    <row r="476" spans="1:52" x14ac:dyDescent="0.2">
      <c r="A476" s="154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  <c r="AX476" s="151"/>
      <c r="AY476" s="151"/>
      <c r="AZ476" s="151"/>
    </row>
    <row r="477" spans="1:52" x14ac:dyDescent="0.2">
      <c r="A477" s="154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  <c r="AX477" s="151"/>
      <c r="AY477" s="151"/>
      <c r="AZ477" s="151"/>
    </row>
    <row r="478" spans="1:52" x14ac:dyDescent="0.2">
      <c r="A478" s="154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  <c r="AX478" s="151"/>
      <c r="AY478" s="151"/>
      <c r="AZ478" s="151"/>
    </row>
    <row r="479" spans="1:52" x14ac:dyDescent="0.2">
      <c r="A479" s="154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  <c r="AX479" s="151"/>
      <c r="AY479" s="151"/>
      <c r="AZ479" s="151"/>
    </row>
    <row r="480" spans="1:52" x14ac:dyDescent="0.2">
      <c r="A480" s="154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  <c r="AX480" s="151"/>
      <c r="AY480" s="151"/>
      <c r="AZ480" s="151"/>
    </row>
    <row r="481" spans="1:52" x14ac:dyDescent="0.2">
      <c r="A481" s="154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  <c r="AY481" s="151"/>
      <c r="AZ481" s="151"/>
    </row>
    <row r="482" spans="1:52" x14ac:dyDescent="0.2">
      <c r="A482" s="154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  <c r="AX482" s="151"/>
      <c r="AY482" s="151"/>
      <c r="AZ482" s="151"/>
    </row>
    <row r="483" spans="1:52" x14ac:dyDescent="0.2">
      <c r="A483" s="154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  <c r="AX483" s="151"/>
      <c r="AY483" s="151"/>
      <c r="AZ483" s="151"/>
    </row>
    <row r="484" spans="1:52" x14ac:dyDescent="0.2">
      <c r="A484" s="154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  <c r="AX484" s="151"/>
      <c r="AY484" s="151"/>
      <c r="AZ484" s="151"/>
    </row>
    <row r="485" spans="1:52" x14ac:dyDescent="0.2">
      <c r="A485" s="154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</row>
    <row r="486" spans="1:52" x14ac:dyDescent="0.2">
      <c r="A486" s="154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  <c r="AX486" s="151"/>
      <c r="AY486" s="151"/>
      <c r="AZ486" s="151"/>
    </row>
    <row r="487" spans="1:52" x14ac:dyDescent="0.2">
      <c r="A487" s="154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  <c r="AX487" s="151"/>
      <c r="AY487" s="151"/>
      <c r="AZ487" s="151"/>
    </row>
    <row r="488" spans="1:52" x14ac:dyDescent="0.2">
      <c r="A488" s="154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  <c r="AX488" s="151"/>
      <c r="AY488" s="151"/>
      <c r="AZ488" s="151"/>
    </row>
    <row r="489" spans="1:52" x14ac:dyDescent="0.2">
      <c r="A489" s="154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  <c r="AX489" s="151"/>
      <c r="AY489" s="151"/>
      <c r="AZ489" s="151"/>
    </row>
    <row r="490" spans="1:52" x14ac:dyDescent="0.2">
      <c r="A490" s="154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  <c r="AY490" s="151"/>
      <c r="AZ490" s="151"/>
    </row>
    <row r="491" spans="1:52" x14ac:dyDescent="0.2">
      <c r="A491" s="154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  <c r="AY491" s="151"/>
      <c r="AZ491" s="151"/>
    </row>
    <row r="492" spans="1:52" x14ac:dyDescent="0.2">
      <c r="A492" s="154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  <c r="AY492" s="151"/>
      <c r="AZ492" s="151"/>
    </row>
    <row r="493" spans="1:52" x14ac:dyDescent="0.2">
      <c r="A493" s="154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  <c r="AX493" s="151"/>
      <c r="AY493" s="151"/>
      <c r="AZ493" s="151"/>
    </row>
    <row r="494" spans="1:52" x14ac:dyDescent="0.2">
      <c r="A494" s="154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</row>
    <row r="495" spans="1:52" x14ac:dyDescent="0.2">
      <c r="A495" s="154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  <c r="AX495" s="151"/>
      <c r="AY495" s="151"/>
      <c r="AZ495" s="151"/>
    </row>
    <row r="496" spans="1:52" x14ac:dyDescent="0.2">
      <c r="A496" s="154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  <c r="AX496" s="151"/>
      <c r="AY496" s="151"/>
      <c r="AZ496" s="151"/>
    </row>
    <row r="497" spans="1:52" x14ac:dyDescent="0.2">
      <c r="A497" s="154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  <c r="AX497" s="151"/>
      <c r="AY497" s="151"/>
      <c r="AZ497" s="151"/>
    </row>
    <row r="498" spans="1:52" x14ac:dyDescent="0.2">
      <c r="A498" s="154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  <c r="AY498" s="151"/>
      <c r="AZ498" s="151"/>
    </row>
    <row r="499" spans="1:52" x14ac:dyDescent="0.2">
      <c r="A499" s="154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/>
      <c r="AZ499" s="151"/>
    </row>
    <row r="500" spans="1:52" x14ac:dyDescent="0.2">
      <c r="A500" s="154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  <c r="AX500" s="151"/>
      <c r="AY500" s="151"/>
      <c r="AZ500" s="151"/>
    </row>
    <row r="501" spans="1:52" x14ac:dyDescent="0.2">
      <c r="A501" s="154"/>
    </row>
    <row r="502" spans="1:52" x14ac:dyDescent="0.2">
      <c r="A502" s="154"/>
    </row>
    <row r="503" spans="1:52" x14ac:dyDescent="0.2">
      <c r="A503" s="154"/>
    </row>
    <row r="504" spans="1:52" x14ac:dyDescent="0.2">
      <c r="A504" s="154"/>
    </row>
    <row r="505" spans="1:52" x14ac:dyDescent="0.2">
      <c r="A505" s="154"/>
    </row>
    <row r="506" spans="1:52" x14ac:dyDescent="0.2">
      <c r="A506" s="154"/>
    </row>
    <row r="507" spans="1:52" x14ac:dyDescent="0.2">
      <c r="A507" s="154"/>
    </row>
    <row r="508" spans="1:52" x14ac:dyDescent="0.2">
      <c r="A508" s="154"/>
    </row>
    <row r="509" spans="1:52" x14ac:dyDescent="0.2">
      <c r="A509" s="154"/>
    </row>
    <row r="510" spans="1:52" x14ac:dyDescent="0.2">
      <c r="A510" s="154"/>
    </row>
    <row r="511" spans="1:52" x14ac:dyDescent="0.2">
      <c r="A511" s="154"/>
    </row>
    <row r="512" spans="1:52" x14ac:dyDescent="0.2">
      <c r="A512" s="154"/>
    </row>
    <row r="513" spans="1:1" x14ac:dyDescent="0.2">
      <c r="A513" s="154"/>
    </row>
    <row r="514" spans="1:1" x14ac:dyDescent="0.2">
      <c r="A514" s="154"/>
    </row>
    <row r="515" spans="1:1" x14ac:dyDescent="0.2">
      <c r="A515" s="154"/>
    </row>
    <row r="516" spans="1:1" x14ac:dyDescent="0.2">
      <c r="A516" s="154"/>
    </row>
    <row r="517" spans="1:1" x14ac:dyDescent="0.2">
      <c r="A517" s="154"/>
    </row>
    <row r="518" spans="1:1" x14ac:dyDescent="0.2">
      <c r="A518" s="154"/>
    </row>
    <row r="519" spans="1:1" x14ac:dyDescent="0.2">
      <c r="A519" s="154"/>
    </row>
    <row r="520" spans="1:1" x14ac:dyDescent="0.2">
      <c r="A520" s="154"/>
    </row>
    <row r="521" spans="1:1" x14ac:dyDescent="0.2">
      <c r="A521" s="154"/>
    </row>
    <row r="522" spans="1:1" x14ac:dyDescent="0.2">
      <c r="A522" s="154"/>
    </row>
    <row r="523" spans="1:1" x14ac:dyDescent="0.2">
      <c r="A523" s="154"/>
    </row>
    <row r="524" spans="1:1" x14ac:dyDescent="0.2">
      <c r="A524" s="154"/>
    </row>
    <row r="525" spans="1:1" x14ac:dyDescent="0.2">
      <c r="A525" s="154"/>
    </row>
    <row r="526" spans="1:1" x14ac:dyDescent="0.2">
      <c r="A526" s="154"/>
    </row>
    <row r="527" spans="1:1" x14ac:dyDescent="0.2">
      <c r="A527" s="154"/>
    </row>
    <row r="528" spans="1:1" x14ac:dyDescent="0.2">
      <c r="A528" s="154"/>
    </row>
    <row r="529" spans="1:1" x14ac:dyDescent="0.2">
      <c r="A529" s="154"/>
    </row>
    <row r="530" spans="1:1" x14ac:dyDescent="0.2">
      <c r="A530" s="154"/>
    </row>
    <row r="531" spans="1:1" x14ac:dyDescent="0.2">
      <c r="A531" s="154"/>
    </row>
    <row r="532" spans="1:1" x14ac:dyDescent="0.2">
      <c r="A532" s="154"/>
    </row>
    <row r="533" spans="1:1" x14ac:dyDescent="0.2">
      <c r="A533" s="154"/>
    </row>
    <row r="534" spans="1:1" x14ac:dyDescent="0.2">
      <c r="A534" s="154"/>
    </row>
    <row r="535" spans="1:1" x14ac:dyDescent="0.2">
      <c r="A535" s="154"/>
    </row>
    <row r="536" spans="1:1" x14ac:dyDescent="0.2">
      <c r="A536" s="154"/>
    </row>
    <row r="537" spans="1:1" x14ac:dyDescent="0.2">
      <c r="A537" s="154"/>
    </row>
    <row r="538" spans="1:1" x14ac:dyDescent="0.2">
      <c r="A538" s="154"/>
    </row>
    <row r="539" spans="1:1" x14ac:dyDescent="0.2">
      <c r="A539" s="154"/>
    </row>
    <row r="540" spans="1:1" x14ac:dyDescent="0.2">
      <c r="A540" s="154"/>
    </row>
    <row r="541" spans="1:1" x14ac:dyDescent="0.2">
      <c r="A541" s="154"/>
    </row>
    <row r="542" spans="1:1" x14ac:dyDescent="0.2">
      <c r="A542" s="154"/>
    </row>
    <row r="543" spans="1:1" x14ac:dyDescent="0.2">
      <c r="A543" s="154"/>
    </row>
    <row r="544" spans="1:1" x14ac:dyDescent="0.2">
      <c r="A544" s="154"/>
    </row>
    <row r="545" spans="1:1" x14ac:dyDescent="0.2">
      <c r="A545" s="154"/>
    </row>
    <row r="546" spans="1:1" x14ac:dyDescent="0.2">
      <c r="A546" s="154"/>
    </row>
    <row r="547" spans="1:1" x14ac:dyDescent="0.2">
      <c r="A547" s="154"/>
    </row>
    <row r="548" spans="1:1" x14ac:dyDescent="0.2">
      <c r="A548" s="154"/>
    </row>
    <row r="549" spans="1:1" x14ac:dyDescent="0.2">
      <c r="A549" s="154"/>
    </row>
    <row r="550" spans="1:1" x14ac:dyDescent="0.2">
      <c r="A550" s="154"/>
    </row>
    <row r="551" spans="1:1" x14ac:dyDescent="0.2">
      <c r="A551" s="154"/>
    </row>
    <row r="552" spans="1:1" x14ac:dyDescent="0.2">
      <c r="A552" s="154"/>
    </row>
    <row r="553" spans="1:1" x14ac:dyDescent="0.2">
      <c r="A553" s="154"/>
    </row>
    <row r="554" spans="1:1" x14ac:dyDescent="0.2">
      <c r="A554" s="154"/>
    </row>
    <row r="555" spans="1:1" x14ac:dyDescent="0.2">
      <c r="A555" s="154"/>
    </row>
    <row r="556" spans="1:1" x14ac:dyDescent="0.2">
      <c r="A556" s="154"/>
    </row>
    <row r="557" spans="1:1" x14ac:dyDescent="0.2">
      <c r="A557" s="154"/>
    </row>
    <row r="558" spans="1:1" x14ac:dyDescent="0.2">
      <c r="A558" s="154"/>
    </row>
    <row r="559" spans="1:1" x14ac:dyDescent="0.2">
      <c r="A559" s="154"/>
    </row>
    <row r="560" spans="1:1" x14ac:dyDescent="0.2">
      <c r="A560" s="154"/>
    </row>
    <row r="561" spans="1:1" x14ac:dyDescent="0.2">
      <c r="A561" s="154"/>
    </row>
    <row r="562" spans="1:1" x14ac:dyDescent="0.2">
      <c r="A562" s="154"/>
    </row>
    <row r="563" spans="1:1" x14ac:dyDescent="0.2">
      <c r="A563" s="154"/>
    </row>
    <row r="564" spans="1:1" x14ac:dyDescent="0.2">
      <c r="A564" s="154"/>
    </row>
    <row r="565" spans="1:1" x14ac:dyDescent="0.2">
      <c r="A565" s="154"/>
    </row>
    <row r="566" spans="1:1" x14ac:dyDescent="0.2">
      <c r="A566" s="154"/>
    </row>
    <row r="567" spans="1:1" x14ac:dyDescent="0.2">
      <c r="A567" s="154"/>
    </row>
    <row r="568" spans="1:1" x14ac:dyDescent="0.2">
      <c r="A568" s="154"/>
    </row>
    <row r="569" spans="1:1" x14ac:dyDescent="0.2">
      <c r="A569" s="154"/>
    </row>
    <row r="570" spans="1:1" x14ac:dyDescent="0.2">
      <c r="A570" s="154"/>
    </row>
    <row r="571" spans="1:1" x14ac:dyDescent="0.2">
      <c r="A571" s="154"/>
    </row>
    <row r="572" spans="1:1" x14ac:dyDescent="0.2">
      <c r="A572" s="154"/>
    </row>
    <row r="573" spans="1:1" x14ac:dyDescent="0.2">
      <c r="A573" s="154"/>
    </row>
    <row r="574" spans="1:1" x14ac:dyDescent="0.2">
      <c r="A574" s="154"/>
    </row>
    <row r="575" spans="1:1" x14ac:dyDescent="0.2">
      <c r="A575" s="154"/>
    </row>
    <row r="576" spans="1:1" x14ac:dyDescent="0.2">
      <c r="A576" s="154"/>
    </row>
    <row r="577" spans="1:1" x14ac:dyDescent="0.2">
      <c r="A577" s="154"/>
    </row>
    <row r="578" spans="1:1" x14ac:dyDescent="0.2">
      <c r="A578" s="154"/>
    </row>
    <row r="579" spans="1:1" x14ac:dyDescent="0.2">
      <c r="A579" s="154"/>
    </row>
    <row r="580" spans="1:1" x14ac:dyDescent="0.2">
      <c r="A580" s="154"/>
    </row>
    <row r="581" spans="1:1" x14ac:dyDescent="0.2">
      <c r="A581" s="154"/>
    </row>
    <row r="582" spans="1:1" x14ac:dyDescent="0.2">
      <c r="A582" s="154"/>
    </row>
    <row r="583" spans="1:1" x14ac:dyDescent="0.2">
      <c r="A583" s="154"/>
    </row>
    <row r="584" spans="1:1" x14ac:dyDescent="0.2">
      <c r="A584" s="154"/>
    </row>
    <row r="585" spans="1:1" x14ac:dyDescent="0.2">
      <c r="A585" s="154"/>
    </row>
    <row r="586" spans="1:1" x14ac:dyDescent="0.2">
      <c r="A586" s="154"/>
    </row>
    <row r="587" spans="1:1" x14ac:dyDescent="0.2">
      <c r="A587" s="154"/>
    </row>
    <row r="588" spans="1:1" x14ac:dyDescent="0.2">
      <c r="A588" s="154"/>
    </row>
    <row r="589" spans="1:1" x14ac:dyDescent="0.2">
      <c r="A589" s="154"/>
    </row>
    <row r="590" spans="1:1" x14ac:dyDescent="0.2">
      <c r="A590" s="154"/>
    </row>
    <row r="591" spans="1:1" x14ac:dyDescent="0.2">
      <c r="A591" s="154"/>
    </row>
    <row r="592" spans="1:1" x14ac:dyDescent="0.2">
      <c r="A592" s="154"/>
    </row>
    <row r="593" spans="1:1" x14ac:dyDescent="0.2">
      <c r="A593" s="154"/>
    </row>
    <row r="594" spans="1:1" x14ac:dyDescent="0.2">
      <c r="A594" s="154"/>
    </row>
    <row r="595" spans="1:1" x14ac:dyDescent="0.2">
      <c r="A595" s="154"/>
    </row>
    <row r="596" spans="1:1" x14ac:dyDescent="0.2">
      <c r="A596" s="154"/>
    </row>
    <row r="597" spans="1:1" x14ac:dyDescent="0.2">
      <c r="A597" s="154"/>
    </row>
    <row r="598" spans="1:1" x14ac:dyDescent="0.2">
      <c r="A598" s="154"/>
    </row>
    <row r="599" spans="1:1" x14ac:dyDescent="0.2">
      <c r="A599" s="154"/>
    </row>
    <row r="600" spans="1:1" x14ac:dyDescent="0.2">
      <c r="A600" s="154"/>
    </row>
    <row r="601" spans="1:1" x14ac:dyDescent="0.2">
      <c r="A601" s="154"/>
    </row>
    <row r="602" spans="1:1" x14ac:dyDescent="0.2">
      <c r="A602" s="154"/>
    </row>
    <row r="603" spans="1:1" x14ac:dyDescent="0.2">
      <c r="A603" s="154"/>
    </row>
    <row r="604" spans="1:1" x14ac:dyDescent="0.2">
      <c r="A604" s="154"/>
    </row>
    <row r="605" spans="1:1" x14ac:dyDescent="0.2">
      <c r="A605" s="154"/>
    </row>
    <row r="606" spans="1:1" x14ac:dyDescent="0.2">
      <c r="A606" s="154"/>
    </row>
    <row r="607" spans="1:1" x14ac:dyDescent="0.2">
      <c r="A607" s="154"/>
    </row>
    <row r="608" spans="1:1" x14ac:dyDescent="0.2">
      <c r="A608" s="154"/>
    </row>
    <row r="609" spans="1:1" x14ac:dyDescent="0.2">
      <c r="A609" s="154"/>
    </row>
    <row r="610" spans="1:1" x14ac:dyDescent="0.2">
      <c r="A610" s="154"/>
    </row>
    <row r="611" spans="1:1" x14ac:dyDescent="0.2">
      <c r="A611" s="154"/>
    </row>
    <row r="612" spans="1:1" x14ac:dyDescent="0.2">
      <c r="A612" s="154"/>
    </row>
    <row r="613" spans="1:1" x14ac:dyDescent="0.2">
      <c r="A613" s="154"/>
    </row>
    <row r="614" spans="1:1" x14ac:dyDescent="0.2">
      <c r="A614" s="154"/>
    </row>
    <row r="615" spans="1:1" x14ac:dyDescent="0.2">
      <c r="A615" s="154"/>
    </row>
    <row r="616" spans="1:1" x14ac:dyDescent="0.2">
      <c r="A616" s="154"/>
    </row>
    <row r="617" spans="1:1" x14ac:dyDescent="0.2">
      <c r="A617" s="154"/>
    </row>
    <row r="618" spans="1:1" x14ac:dyDescent="0.2">
      <c r="A618" s="154"/>
    </row>
    <row r="619" spans="1:1" x14ac:dyDescent="0.2">
      <c r="A619" s="154"/>
    </row>
    <row r="620" spans="1:1" x14ac:dyDescent="0.2">
      <c r="A620" s="154"/>
    </row>
    <row r="621" spans="1:1" x14ac:dyDescent="0.2">
      <c r="A621" s="154"/>
    </row>
    <row r="622" spans="1:1" x14ac:dyDescent="0.2">
      <c r="A622" s="154"/>
    </row>
    <row r="623" spans="1:1" x14ac:dyDescent="0.2">
      <c r="A623" s="154"/>
    </row>
    <row r="624" spans="1:1" x14ac:dyDescent="0.2">
      <c r="A624" s="154"/>
    </row>
    <row r="625" spans="1:1" x14ac:dyDescent="0.2">
      <c r="A625" s="154"/>
    </row>
    <row r="626" spans="1:1" x14ac:dyDescent="0.2">
      <c r="A626" s="154"/>
    </row>
    <row r="627" spans="1:1" x14ac:dyDescent="0.2">
      <c r="A627" s="154"/>
    </row>
    <row r="628" spans="1:1" x14ac:dyDescent="0.2">
      <c r="A628" s="154"/>
    </row>
    <row r="629" spans="1:1" x14ac:dyDescent="0.2">
      <c r="A629" s="154"/>
    </row>
    <row r="630" spans="1:1" x14ac:dyDescent="0.2">
      <c r="A630" s="154"/>
    </row>
    <row r="631" spans="1:1" x14ac:dyDescent="0.2">
      <c r="A631" s="154"/>
    </row>
    <row r="632" spans="1:1" x14ac:dyDescent="0.2">
      <c r="A632" s="154"/>
    </row>
    <row r="633" spans="1:1" x14ac:dyDescent="0.2">
      <c r="A633" s="154"/>
    </row>
    <row r="634" spans="1:1" x14ac:dyDescent="0.2">
      <c r="A634" s="154"/>
    </row>
    <row r="635" spans="1:1" x14ac:dyDescent="0.2">
      <c r="A635" s="154"/>
    </row>
    <row r="636" spans="1:1" x14ac:dyDescent="0.2">
      <c r="A636" s="154"/>
    </row>
    <row r="637" spans="1:1" x14ac:dyDescent="0.2">
      <c r="A637" s="154"/>
    </row>
    <row r="638" spans="1:1" x14ac:dyDescent="0.2">
      <c r="A638" s="154"/>
    </row>
    <row r="639" spans="1:1" x14ac:dyDescent="0.2">
      <c r="A639" s="154"/>
    </row>
    <row r="640" spans="1:1" x14ac:dyDescent="0.2">
      <c r="A640" s="154"/>
    </row>
    <row r="641" spans="1:1" x14ac:dyDescent="0.2">
      <c r="A641" s="154"/>
    </row>
    <row r="642" spans="1:1" x14ac:dyDescent="0.2">
      <c r="A642" s="154"/>
    </row>
    <row r="643" spans="1:1" x14ac:dyDescent="0.2">
      <c r="A643" s="154"/>
    </row>
    <row r="644" spans="1:1" x14ac:dyDescent="0.2">
      <c r="A644" s="154"/>
    </row>
    <row r="645" spans="1:1" x14ac:dyDescent="0.2">
      <c r="A645" s="154"/>
    </row>
    <row r="646" spans="1:1" x14ac:dyDescent="0.2">
      <c r="A646" s="154"/>
    </row>
    <row r="647" spans="1:1" x14ac:dyDescent="0.2">
      <c r="A647" s="154"/>
    </row>
    <row r="648" spans="1:1" x14ac:dyDescent="0.2">
      <c r="A648" s="154"/>
    </row>
    <row r="649" spans="1:1" x14ac:dyDescent="0.2">
      <c r="A649" s="154"/>
    </row>
    <row r="650" spans="1:1" x14ac:dyDescent="0.2">
      <c r="A650" s="154"/>
    </row>
    <row r="651" spans="1:1" x14ac:dyDescent="0.2">
      <c r="A651" s="154"/>
    </row>
    <row r="652" spans="1:1" x14ac:dyDescent="0.2">
      <c r="A652" s="154"/>
    </row>
    <row r="653" spans="1:1" x14ac:dyDescent="0.2">
      <c r="A653" s="154"/>
    </row>
    <row r="654" spans="1:1" x14ac:dyDescent="0.2">
      <c r="A654" s="154"/>
    </row>
    <row r="655" spans="1:1" x14ac:dyDescent="0.2">
      <c r="A655" s="154"/>
    </row>
    <row r="656" spans="1:1" x14ac:dyDescent="0.2">
      <c r="A656" s="154"/>
    </row>
    <row r="657" spans="1:1" x14ac:dyDescent="0.2">
      <c r="A657" s="154"/>
    </row>
    <row r="658" spans="1:1" x14ac:dyDescent="0.2">
      <c r="A658" s="154"/>
    </row>
    <row r="659" spans="1:1" x14ac:dyDescent="0.2">
      <c r="A659" s="154"/>
    </row>
    <row r="660" spans="1:1" x14ac:dyDescent="0.2">
      <c r="A660" s="154"/>
    </row>
    <row r="661" spans="1:1" x14ac:dyDescent="0.2">
      <c r="A661" s="154"/>
    </row>
    <row r="662" spans="1:1" x14ac:dyDescent="0.2">
      <c r="A662" s="154"/>
    </row>
    <row r="663" spans="1:1" x14ac:dyDescent="0.2">
      <c r="A663" s="154"/>
    </row>
    <row r="664" spans="1:1" x14ac:dyDescent="0.2">
      <c r="A664" s="154"/>
    </row>
    <row r="665" spans="1:1" x14ac:dyDescent="0.2">
      <c r="A665" s="154"/>
    </row>
    <row r="666" spans="1:1" x14ac:dyDescent="0.2">
      <c r="A666" s="154"/>
    </row>
    <row r="667" spans="1:1" x14ac:dyDescent="0.2">
      <c r="A667" s="154"/>
    </row>
    <row r="668" spans="1:1" x14ac:dyDescent="0.2">
      <c r="A668" s="154"/>
    </row>
    <row r="669" spans="1:1" x14ac:dyDescent="0.2">
      <c r="A669" s="154"/>
    </row>
    <row r="670" spans="1:1" x14ac:dyDescent="0.2">
      <c r="A670" s="154"/>
    </row>
    <row r="671" spans="1:1" x14ac:dyDescent="0.2">
      <c r="A671" s="154"/>
    </row>
    <row r="672" spans="1:1" x14ac:dyDescent="0.2">
      <c r="A672" s="154"/>
    </row>
    <row r="673" spans="1:1" x14ac:dyDescent="0.2">
      <c r="A673" s="154"/>
    </row>
    <row r="674" spans="1:1" x14ac:dyDescent="0.2">
      <c r="A674" s="154"/>
    </row>
    <row r="675" spans="1:1" x14ac:dyDescent="0.2">
      <c r="A675" s="154"/>
    </row>
    <row r="676" spans="1:1" x14ac:dyDescent="0.2">
      <c r="A676" s="154"/>
    </row>
    <row r="677" spans="1:1" x14ac:dyDescent="0.2">
      <c r="A677" s="154"/>
    </row>
    <row r="678" spans="1:1" x14ac:dyDescent="0.2">
      <c r="A678" s="154"/>
    </row>
    <row r="679" spans="1:1" x14ac:dyDescent="0.2">
      <c r="A679" s="154"/>
    </row>
    <row r="680" spans="1:1" x14ac:dyDescent="0.2">
      <c r="A680" s="154"/>
    </row>
    <row r="681" spans="1:1" x14ac:dyDescent="0.2">
      <c r="A681" s="154"/>
    </row>
    <row r="682" spans="1:1" x14ac:dyDescent="0.2">
      <c r="A682" s="154"/>
    </row>
    <row r="683" spans="1:1" x14ac:dyDescent="0.2">
      <c r="A683" s="154"/>
    </row>
    <row r="684" spans="1:1" x14ac:dyDescent="0.2">
      <c r="A684" s="154"/>
    </row>
    <row r="685" spans="1:1" x14ac:dyDescent="0.2">
      <c r="A685" s="154"/>
    </row>
    <row r="686" spans="1:1" x14ac:dyDescent="0.2">
      <c r="A686" s="154"/>
    </row>
    <row r="687" spans="1:1" x14ac:dyDescent="0.2">
      <c r="A687" s="154"/>
    </row>
    <row r="688" spans="1:1" x14ac:dyDescent="0.2">
      <c r="A688" s="154"/>
    </row>
    <row r="689" spans="1:1" x14ac:dyDescent="0.2">
      <c r="A689" s="154"/>
    </row>
    <row r="690" spans="1:1" x14ac:dyDescent="0.2">
      <c r="A690" s="154"/>
    </row>
    <row r="691" spans="1:1" x14ac:dyDescent="0.2">
      <c r="A691" s="154"/>
    </row>
    <row r="692" spans="1:1" x14ac:dyDescent="0.2">
      <c r="A692" s="154"/>
    </row>
    <row r="693" spans="1:1" x14ac:dyDescent="0.2">
      <c r="A693" s="154"/>
    </row>
    <row r="694" spans="1:1" x14ac:dyDescent="0.2">
      <c r="A694" s="154"/>
    </row>
    <row r="695" spans="1:1" x14ac:dyDescent="0.2">
      <c r="A695" s="154"/>
    </row>
    <row r="696" spans="1:1" x14ac:dyDescent="0.2">
      <c r="A696" s="154"/>
    </row>
    <row r="697" spans="1:1" x14ac:dyDescent="0.2">
      <c r="A697" s="154"/>
    </row>
    <row r="698" spans="1:1" x14ac:dyDescent="0.2">
      <c r="A698" s="154"/>
    </row>
    <row r="699" spans="1:1" x14ac:dyDescent="0.2">
      <c r="A699" s="154"/>
    </row>
    <row r="700" spans="1:1" x14ac:dyDescent="0.2">
      <c r="A700" s="154"/>
    </row>
    <row r="701" spans="1:1" x14ac:dyDescent="0.2">
      <c r="A701" s="154"/>
    </row>
    <row r="702" spans="1:1" x14ac:dyDescent="0.2">
      <c r="A702" s="154"/>
    </row>
    <row r="703" spans="1:1" x14ac:dyDescent="0.2">
      <c r="A703" s="154"/>
    </row>
    <row r="704" spans="1:1" x14ac:dyDescent="0.2">
      <c r="A704" s="154"/>
    </row>
    <row r="705" spans="1:1" x14ac:dyDescent="0.2">
      <c r="A705" s="154"/>
    </row>
    <row r="706" spans="1:1" x14ac:dyDescent="0.2">
      <c r="A706" s="154"/>
    </row>
    <row r="707" spans="1:1" x14ac:dyDescent="0.2">
      <c r="A707" s="154"/>
    </row>
    <row r="708" spans="1:1" x14ac:dyDescent="0.2">
      <c r="A708" s="154"/>
    </row>
    <row r="709" spans="1:1" x14ac:dyDescent="0.2">
      <c r="A709" s="154"/>
    </row>
    <row r="710" spans="1:1" x14ac:dyDescent="0.2">
      <c r="A710" s="154"/>
    </row>
    <row r="711" spans="1:1" x14ac:dyDescent="0.2">
      <c r="A711" s="154"/>
    </row>
    <row r="712" spans="1:1" x14ac:dyDescent="0.2">
      <c r="A712" s="154"/>
    </row>
    <row r="713" spans="1:1" x14ac:dyDescent="0.2">
      <c r="A713" s="154"/>
    </row>
    <row r="714" spans="1:1" x14ac:dyDescent="0.2">
      <c r="A714" s="154"/>
    </row>
    <row r="715" spans="1:1" x14ac:dyDescent="0.2">
      <c r="A715" s="154"/>
    </row>
    <row r="716" spans="1:1" x14ac:dyDescent="0.2">
      <c r="A716" s="154"/>
    </row>
    <row r="717" spans="1:1" x14ac:dyDescent="0.2">
      <c r="A717" s="154"/>
    </row>
    <row r="718" spans="1:1" x14ac:dyDescent="0.2">
      <c r="A718" s="154"/>
    </row>
    <row r="719" spans="1:1" x14ac:dyDescent="0.2">
      <c r="A719" s="154"/>
    </row>
    <row r="720" spans="1:1" x14ac:dyDescent="0.2">
      <c r="A720" s="154"/>
    </row>
    <row r="721" spans="1:1" x14ac:dyDescent="0.2">
      <c r="A721" s="154"/>
    </row>
    <row r="722" spans="1:1" x14ac:dyDescent="0.2">
      <c r="A722" s="154"/>
    </row>
    <row r="723" spans="1:1" x14ac:dyDescent="0.2">
      <c r="A723" s="154"/>
    </row>
    <row r="724" spans="1:1" x14ac:dyDescent="0.2">
      <c r="A724" s="154"/>
    </row>
    <row r="725" spans="1:1" x14ac:dyDescent="0.2">
      <c r="A725" s="154"/>
    </row>
    <row r="726" spans="1:1" x14ac:dyDescent="0.2">
      <c r="A726" s="154"/>
    </row>
    <row r="727" spans="1:1" x14ac:dyDescent="0.2">
      <c r="A727" s="154"/>
    </row>
    <row r="728" spans="1:1" x14ac:dyDescent="0.2">
      <c r="A728" s="154"/>
    </row>
    <row r="729" spans="1:1" x14ac:dyDescent="0.2">
      <c r="A729" s="154"/>
    </row>
    <row r="730" spans="1:1" x14ac:dyDescent="0.2">
      <c r="A730" s="154"/>
    </row>
    <row r="731" spans="1:1" x14ac:dyDescent="0.2">
      <c r="A731" s="154"/>
    </row>
    <row r="732" spans="1:1" x14ac:dyDescent="0.2">
      <c r="A732" s="154"/>
    </row>
    <row r="733" spans="1:1" x14ac:dyDescent="0.2">
      <c r="A733" s="154"/>
    </row>
    <row r="734" spans="1:1" x14ac:dyDescent="0.2">
      <c r="A734" s="154"/>
    </row>
    <row r="735" spans="1:1" x14ac:dyDescent="0.2">
      <c r="A735" s="154"/>
    </row>
    <row r="736" spans="1:1" x14ac:dyDescent="0.2">
      <c r="A736" s="154"/>
    </row>
    <row r="737" spans="1:1" x14ac:dyDescent="0.2">
      <c r="A737" s="154"/>
    </row>
    <row r="738" spans="1:1" x14ac:dyDescent="0.2">
      <c r="A738" s="154"/>
    </row>
    <row r="739" spans="1:1" x14ac:dyDescent="0.2">
      <c r="A739" s="154"/>
    </row>
    <row r="740" spans="1:1" x14ac:dyDescent="0.2">
      <c r="A740" s="154"/>
    </row>
    <row r="741" spans="1:1" x14ac:dyDescent="0.2">
      <c r="A741" s="154"/>
    </row>
    <row r="742" spans="1:1" x14ac:dyDescent="0.2">
      <c r="A742" s="154"/>
    </row>
    <row r="743" spans="1:1" x14ac:dyDescent="0.2">
      <c r="A743" s="154"/>
    </row>
    <row r="744" spans="1:1" x14ac:dyDescent="0.2">
      <c r="A744" s="154"/>
    </row>
    <row r="745" spans="1:1" x14ac:dyDescent="0.2">
      <c r="A745" s="154"/>
    </row>
    <row r="746" spans="1:1" x14ac:dyDescent="0.2">
      <c r="A746" s="154"/>
    </row>
    <row r="747" spans="1:1" x14ac:dyDescent="0.2">
      <c r="A747" s="154"/>
    </row>
    <row r="748" spans="1:1" x14ac:dyDescent="0.2">
      <c r="A748" s="154"/>
    </row>
    <row r="749" spans="1:1" x14ac:dyDescent="0.2">
      <c r="A749" s="154"/>
    </row>
    <row r="750" spans="1:1" x14ac:dyDescent="0.2">
      <c r="A750" s="154"/>
    </row>
    <row r="751" spans="1:1" x14ac:dyDescent="0.2">
      <c r="A751" s="154"/>
    </row>
    <row r="752" spans="1:1" x14ac:dyDescent="0.2">
      <c r="A752" s="154"/>
    </row>
    <row r="753" spans="1:1" x14ac:dyDescent="0.2">
      <c r="A753" s="154"/>
    </row>
    <row r="754" spans="1:1" x14ac:dyDescent="0.2">
      <c r="A754" s="154"/>
    </row>
    <row r="755" spans="1:1" x14ac:dyDescent="0.2">
      <c r="A755" s="154"/>
    </row>
    <row r="756" spans="1:1" x14ac:dyDescent="0.2">
      <c r="A756" s="154"/>
    </row>
    <row r="757" spans="1:1" x14ac:dyDescent="0.2">
      <c r="A757" s="154"/>
    </row>
    <row r="758" spans="1:1" x14ac:dyDescent="0.2">
      <c r="A758" s="154"/>
    </row>
    <row r="759" spans="1:1" x14ac:dyDescent="0.2">
      <c r="A759" s="154"/>
    </row>
    <row r="760" spans="1:1" x14ac:dyDescent="0.2">
      <c r="A760" s="154"/>
    </row>
    <row r="761" spans="1:1" x14ac:dyDescent="0.2">
      <c r="A761" s="154"/>
    </row>
    <row r="762" spans="1:1" x14ac:dyDescent="0.2">
      <c r="A762" s="154"/>
    </row>
    <row r="763" spans="1:1" x14ac:dyDescent="0.2">
      <c r="A763" s="154"/>
    </row>
    <row r="764" spans="1:1" x14ac:dyDescent="0.2">
      <c r="A764" s="154"/>
    </row>
    <row r="765" spans="1:1" x14ac:dyDescent="0.2">
      <c r="A765" s="154"/>
    </row>
    <row r="766" spans="1:1" x14ac:dyDescent="0.2">
      <c r="A766" s="154"/>
    </row>
    <row r="767" spans="1:1" x14ac:dyDescent="0.2">
      <c r="A767" s="154"/>
    </row>
    <row r="768" spans="1:1" x14ac:dyDescent="0.2">
      <c r="A768" s="154"/>
    </row>
    <row r="769" spans="1:1" x14ac:dyDescent="0.2">
      <c r="A769" s="154"/>
    </row>
    <row r="770" spans="1:1" x14ac:dyDescent="0.2">
      <c r="A770" s="154"/>
    </row>
    <row r="771" spans="1:1" x14ac:dyDescent="0.2">
      <c r="A771" s="154"/>
    </row>
    <row r="772" spans="1:1" x14ac:dyDescent="0.2">
      <c r="A772" s="154"/>
    </row>
    <row r="773" spans="1:1" x14ac:dyDescent="0.2">
      <c r="A773" s="154"/>
    </row>
    <row r="774" spans="1:1" x14ac:dyDescent="0.2">
      <c r="A774" s="154"/>
    </row>
    <row r="775" spans="1:1" x14ac:dyDescent="0.2">
      <c r="A775" s="154"/>
    </row>
    <row r="776" spans="1:1" x14ac:dyDescent="0.2">
      <c r="A776" s="154"/>
    </row>
    <row r="777" spans="1:1" x14ac:dyDescent="0.2">
      <c r="A777" s="154"/>
    </row>
    <row r="778" spans="1:1" x14ac:dyDescent="0.2">
      <c r="A778" s="154"/>
    </row>
    <row r="779" spans="1:1" x14ac:dyDescent="0.2">
      <c r="A779" s="154"/>
    </row>
    <row r="780" spans="1:1" x14ac:dyDescent="0.2">
      <c r="A780" s="154"/>
    </row>
    <row r="781" spans="1:1" x14ac:dyDescent="0.2">
      <c r="A781" s="154"/>
    </row>
    <row r="782" spans="1:1" x14ac:dyDescent="0.2">
      <c r="A782" s="154"/>
    </row>
    <row r="783" spans="1:1" x14ac:dyDescent="0.2">
      <c r="A783" s="154"/>
    </row>
    <row r="784" spans="1:1" x14ac:dyDescent="0.2">
      <c r="A784" s="154"/>
    </row>
    <row r="785" spans="1:1" x14ac:dyDescent="0.2">
      <c r="A785" s="154"/>
    </row>
    <row r="786" spans="1:1" x14ac:dyDescent="0.2">
      <c r="A786" s="154"/>
    </row>
    <row r="787" spans="1:1" x14ac:dyDescent="0.2">
      <c r="A787" s="154"/>
    </row>
    <row r="788" spans="1:1" x14ac:dyDescent="0.2">
      <c r="A788" s="154"/>
    </row>
    <row r="789" spans="1:1" x14ac:dyDescent="0.2">
      <c r="A789" s="154"/>
    </row>
    <row r="790" spans="1:1" x14ac:dyDescent="0.2">
      <c r="A790" s="154"/>
    </row>
    <row r="791" spans="1:1" x14ac:dyDescent="0.2">
      <c r="A791" s="154"/>
    </row>
    <row r="792" spans="1:1" x14ac:dyDescent="0.2">
      <c r="A792" s="154"/>
    </row>
    <row r="793" spans="1:1" x14ac:dyDescent="0.2">
      <c r="A793" s="154"/>
    </row>
    <row r="794" spans="1:1" x14ac:dyDescent="0.2">
      <c r="A794" s="154"/>
    </row>
    <row r="795" spans="1:1" x14ac:dyDescent="0.2">
      <c r="A795" s="154"/>
    </row>
    <row r="796" spans="1:1" x14ac:dyDescent="0.2">
      <c r="A796" s="154"/>
    </row>
    <row r="797" spans="1:1" x14ac:dyDescent="0.2">
      <c r="A797" s="154"/>
    </row>
    <row r="798" spans="1:1" x14ac:dyDescent="0.2">
      <c r="A798" s="154"/>
    </row>
    <row r="799" spans="1:1" x14ac:dyDescent="0.2">
      <c r="A799" s="154"/>
    </row>
    <row r="800" spans="1:1" x14ac:dyDescent="0.2">
      <c r="A800" s="154"/>
    </row>
    <row r="801" spans="1:1" x14ac:dyDescent="0.2">
      <c r="A801" s="154"/>
    </row>
    <row r="802" spans="1:1" x14ac:dyDescent="0.2">
      <c r="A802" s="154"/>
    </row>
    <row r="803" spans="1:1" x14ac:dyDescent="0.2">
      <c r="A803" s="154"/>
    </row>
    <row r="804" spans="1:1" x14ac:dyDescent="0.2">
      <c r="A804" s="154"/>
    </row>
    <row r="805" spans="1:1" x14ac:dyDescent="0.2">
      <c r="A805" s="154"/>
    </row>
    <row r="806" spans="1:1" x14ac:dyDescent="0.2">
      <c r="A806" s="154"/>
    </row>
    <row r="807" spans="1:1" x14ac:dyDescent="0.2">
      <c r="A807" s="154"/>
    </row>
    <row r="808" spans="1:1" x14ac:dyDescent="0.2">
      <c r="A808" s="154"/>
    </row>
    <row r="809" spans="1:1" x14ac:dyDescent="0.2">
      <c r="A809" s="154"/>
    </row>
    <row r="810" spans="1:1" x14ac:dyDescent="0.2">
      <c r="A810" s="154"/>
    </row>
    <row r="811" spans="1:1" x14ac:dyDescent="0.2">
      <c r="A811" s="154"/>
    </row>
    <row r="812" spans="1:1" x14ac:dyDescent="0.2">
      <c r="A812" s="154"/>
    </row>
    <row r="813" spans="1:1" x14ac:dyDescent="0.2">
      <c r="A813" s="154"/>
    </row>
    <row r="814" spans="1:1" x14ac:dyDescent="0.2">
      <c r="A814" s="154"/>
    </row>
    <row r="815" spans="1:1" x14ac:dyDescent="0.2">
      <c r="A815" s="154"/>
    </row>
    <row r="816" spans="1:1" x14ac:dyDescent="0.2">
      <c r="A816" s="154"/>
    </row>
    <row r="817" spans="1:1" x14ac:dyDescent="0.2">
      <c r="A817" s="154"/>
    </row>
    <row r="818" spans="1:1" x14ac:dyDescent="0.2">
      <c r="A818" s="154"/>
    </row>
    <row r="819" spans="1:1" x14ac:dyDescent="0.2">
      <c r="A819" s="154"/>
    </row>
    <row r="820" spans="1:1" x14ac:dyDescent="0.2">
      <c r="A820" s="154"/>
    </row>
    <row r="821" spans="1:1" x14ac:dyDescent="0.2">
      <c r="A821" s="154"/>
    </row>
    <row r="822" spans="1:1" x14ac:dyDescent="0.2">
      <c r="A822" s="154"/>
    </row>
    <row r="823" spans="1:1" x14ac:dyDescent="0.2">
      <c r="A823" s="154"/>
    </row>
    <row r="824" spans="1:1" x14ac:dyDescent="0.2">
      <c r="A824" s="154"/>
    </row>
    <row r="825" spans="1:1" x14ac:dyDescent="0.2">
      <c r="A825" s="154"/>
    </row>
    <row r="826" spans="1:1" x14ac:dyDescent="0.2">
      <c r="A826" s="154"/>
    </row>
    <row r="827" spans="1:1" x14ac:dyDescent="0.2">
      <c r="A827" s="154"/>
    </row>
    <row r="828" spans="1:1" x14ac:dyDescent="0.2">
      <c r="A828" s="154"/>
    </row>
    <row r="829" spans="1:1" x14ac:dyDescent="0.2">
      <c r="A829" s="154"/>
    </row>
    <row r="830" spans="1:1" x14ac:dyDescent="0.2">
      <c r="A830" s="154"/>
    </row>
    <row r="831" spans="1:1" x14ac:dyDescent="0.2">
      <c r="A831" s="154"/>
    </row>
    <row r="832" spans="1:1" x14ac:dyDescent="0.2">
      <c r="A832" s="154"/>
    </row>
    <row r="833" spans="1:1" x14ac:dyDescent="0.2">
      <c r="A833" s="154"/>
    </row>
    <row r="834" spans="1:1" x14ac:dyDescent="0.2">
      <c r="A834" s="154"/>
    </row>
    <row r="835" spans="1:1" x14ac:dyDescent="0.2">
      <c r="A835" s="154"/>
    </row>
    <row r="836" spans="1:1" x14ac:dyDescent="0.2">
      <c r="A836" s="154"/>
    </row>
    <row r="837" spans="1:1" x14ac:dyDescent="0.2">
      <c r="A837" s="154"/>
    </row>
    <row r="838" spans="1:1" x14ac:dyDescent="0.2">
      <c r="A838" s="154"/>
    </row>
    <row r="839" spans="1:1" x14ac:dyDescent="0.2">
      <c r="A839" s="154"/>
    </row>
    <row r="840" spans="1:1" x14ac:dyDescent="0.2">
      <c r="A840" s="154"/>
    </row>
    <row r="841" spans="1:1" x14ac:dyDescent="0.2">
      <c r="A841" s="154"/>
    </row>
    <row r="842" spans="1:1" x14ac:dyDescent="0.2">
      <c r="A842" s="154"/>
    </row>
    <row r="843" spans="1:1" x14ac:dyDescent="0.2">
      <c r="A843" s="154"/>
    </row>
    <row r="844" spans="1:1" x14ac:dyDescent="0.2">
      <c r="A844" s="154"/>
    </row>
    <row r="845" spans="1:1" x14ac:dyDescent="0.2">
      <c r="A845" s="154"/>
    </row>
    <row r="846" spans="1:1" x14ac:dyDescent="0.2">
      <c r="A846" s="154"/>
    </row>
    <row r="847" spans="1:1" x14ac:dyDescent="0.2">
      <c r="A847" s="154"/>
    </row>
    <row r="848" spans="1:1" x14ac:dyDescent="0.2">
      <c r="A848" s="154"/>
    </row>
    <row r="849" spans="1:1" x14ac:dyDescent="0.2">
      <c r="A849" s="154"/>
    </row>
    <row r="850" spans="1:1" x14ac:dyDescent="0.2">
      <c r="A850" s="154"/>
    </row>
    <row r="851" spans="1:1" x14ac:dyDescent="0.2">
      <c r="A851" s="154"/>
    </row>
    <row r="852" spans="1:1" x14ac:dyDescent="0.2">
      <c r="A852" s="154"/>
    </row>
    <row r="853" spans="1:1" x14ac:dyDescent="0.2">
      <c r="A853" s="154"/>
    </row>
    <row r="854" spans="1:1" x14ac:dyDescent="0.2">
      <c r="A854" s="154"/>
    </row>
    <row r="855" spans="1:1" x14ac:dyDescent="0.2">
      <c r="A855" s="154"/>
    </row>
    <row r="856" spans="1:1" x14ac:dyDescent="0.2">
      <c r="A856" s="154"/>
    </row>
    <row r="857" spans="1:1" x14ac:dyDescent="0.2">
      <c r="A857" s="154"/>
    </row>
    <row r="858" spans="1:1" x14ac:dyDescent="0.2">
      <c r="A858" s="154"/>
    </row>
    <row r="859" spans="1:1" x14ac:dyDescent="0.2">
      <c r="A859" s="154"/>
    </row>
    <row r="860" spans="1:1" x14ac:dyDescent="0.2">
      <c r="A860" s="154"/>
    </row>
    <row r="861" spans="1:1" x14ac:dyDescent="0.2">
      <c r="A861" s="154"/>
    </row>
    <row r="862" spans="1:1" x14ac:dyDescent="0.2">
      <c r="A862" s="154"/>
    </row>
    <row r="863" spans="1:1" x14ac:dyDescent="0.2">
      <c r="A863" s="154"/>
    </row>
    <row r="864" spans="1:1" x14ac:dyDescent="0.2">
      <c r="A864" s="154"/>
    </row>
    <row r="865" spans="1:1" x14ac:dyDescent="0.2">
      <c r="A865" s="154"/>
    </row>
    <row r="866" spans="1:1" x14ac:dyDescent="0.2">
      <c r="A866" s="154"/>
    </row>
    <row r="867" spans="1:1" x14ac:dyDescent="0.2">
      <c r="A867" s="154"/>
    </row>
    <row r="868" spans="1:1" x14ac:dyDescent="0.2">
      <c r="A868" s="154"/>
    </row>
    <row r="869" spans="1:1" x14ac:dyDescent="0.2">
      <c r="A869" s="154"/>
    </row>
    <row r="870" spans="1:1" x14ac:dyDescent="0.2">
      <c r="A870" s="154"/>
    </row>
    <row r="871" spans="1:1" x14ac:dyDescent="0.2">
      <c r="A871" s="154"/>
    </row>
    <row r="872" spans="1:1" x14ac:dyDescent="0.2">
      <c r="A872" s="154"/>
    </row>
    <row r="873" spans="1:1" x14ac:dyDescent="0.2">
      <c r="A873" s="154"/>
    </row>
    <row r="874" spans="1:1" x14ac:dyDescent="0.2">
      <c r="A874" s="154"/>
    </row>
    <row r="875" spans="1:1" x14ac:dyDescent="0.2">
      <c r="A875" s="154"/>
    </row>
    <row r="876" spans="1:1" x14ac:dyDescent="0.2">
      <c r="A876" s="154"/>
    </row>
    <row r="877" spans="1:1" x14ac:dyDescent="0.2">
      <c r="A877" s="154"/>
    </row>
    <row r="878" spans="1:1" x14ac:dyDescent="0.2">
      <c r="A878" s="154"/>
    </row>
    <row r="879" spans="1:1" x14ac:dyDescent="0.2">
      <c r="A879" s="154"/>
    </row>
    <row r="880" spans="1:1" x14ac:dyDescent="0.2">
      <c r="A880" s="154"/>
    </row>
    <row r="881" spans="1:1" x14ac:dyDescent="0.2">
      <c r="A881" s="154"/>
    </row>
    <row r="882" spans="1:1" x14ac:dyDescent="0.2">
      <c r="A882" s="154"/>
    </row>
    <row r="883" spans="1:1" x14ac:dyDescent="0.2">
      <c r="A883" s="154"/>
    </row>
    <row r="884" spans="1:1" x14ac:dyDescent="0.2">
      <c r="A884" s="154"/>
    </row>
    <row r="885" spans="1:1" x14ac:dyDescent="0.2">
      <c r="A885" s="154"/>
    </row>
    <row r="886" spans="1:1" x14ac:dyDescent="0.2">
      <c r="A886" s="154"/>
    </row>
    <row r="887" spans="1:1" x14ac:dyDescent="0.2">
      <c r="A887" s="154"/>
    </row>
    <row r="888" spans="1:1" x14ac:dyDescent="0.2">
      <c r="A888" s="154"/>
    </row>
    <row r="889" spans="1:1" x14ac:dyDescent="0.2">
      <c r="A889" s="154"/>
    </row>
    <row r="890" spans="1:1" x14ac:dyDescent="0.2">
      <c r="A890" s="154"/>
    </row>
    <row r="891" spans="1:1" x14ac:dyDescent="0.2">
      <c r="A891" s="154"/>
    </row>
    <row r="892" spans="1:1" x14ac:dyDescent="0.2">
      <c r="A892" s="154"/>
    </row>
    <row r="893" spans="1:1" x14ac:dyDescent="0.2">
      <c r="A893" s="154"/>
    </row>
    <row r="894" spans="1:1" x14ac:dyDescent="0.2">
      <c r="A894" s="154"/>
    </row>
    <row r="895" spans="1:1" x14ac:dyDescent="0.2">
      <c r="A895" s="154"/>
    </row>
    <row r="896" spans="1:1" x14ac:dyDescent="0.2">
      <c r="A896" s="154"/>
    </row>
    <row r="897" spans="1:1" x14ac:dyDescent="0.2">
      <c r="A897" s="154"/>
    </row>
    <row r="898" spans="1:1" x14ac:dyDescent="0.2">
      <c r="A898" s="154"/>
    </row>
    <row r="899" spans="1:1" x14ac:dyDescent="0.2">
      <c r="A899" s="154"/>
    </row>
    <row r="900" spans="1:1" x14ac:dyDescent="0.2">
      <c r="A900" s="154"/>
    </row>
    <row r="901" spans="1:1" x14ac:dyDescent="0.2">
      <c r="A901" s="154"/>
    </row>
    <row r="902" spans="1:1" x14ac:dyDescent="0.2">
      <c r="A902" s="154"/>
    </row>
    <row r="903" spans="1:1" x14ac:dyDescent="0.2">
      <c r="A903" s="154"/>
    </row>
    <row r="904" spans="1:1" x14ac:dyDescent="0.2">
      <c r="A904" s="154"/>
    </row>
    <row r="905" spans="1:1" x14ac:dyDescent="0.2">
      <c r="A905" s="154"/>
    </row>
    <row r="906" spans="1:1" x14ac:dyDescent="0.2">
      <c r="A906" s="154"/>
    </row>
    <row r="907" spans="1:1" x14ac:dyDescent="0.2">
      <c r="A907" s="154"/>
    </row>
    <row r="908" spans="1:1" x14ac:dyDescent="0.2">
      <c r="A908" s="154"/>
    </row>
    <row r="909" spans="1:1" x14ac:dyDescent="0.2">
      <c r="A909" s="154"/>
    </row>
    <row r="910" spans="1:1" x14ac:dyDescent="0.2">
      <c r="A910" s="154"/>
    </row>
    <row r="911" spans="1:1" x14ac:dyDescent="0.2">
      <c r="A911" s="154"/>
    </row>
    <row r="912" spans="1:1" x14ac:dyDescent="0.2">
      <c r="A912" s="154"/>
    </row>
    <row r="913" spans="1:1" x14ac:dyDescent="0.2">
      <c r="A913" s="154"/>
    </row>
    <row r="914" spans="1:1" x14ac:dyDescent="0.2">
      <c r="A914" s="154"/>
    </row>
    <row r="915" spans="1:1" x14ac:dyDescent="0.2">
      <c r="A915" s="154"/>
    </row>
    <row r="916" spans="1:1" x14ac:dyDescent="0.2">
      <c r="A916" s="154"/>
    </row>
    <row r="917" spans="1:1" x14ac:dyDescent="0.2">
      <c r="A917" s="154"/>
    </row>
    <row r="918" spans="1:1" x14ac:dyDescent="0.2">
      <c r="A918" s="154"/>
    </row>
    <row r="919" spans="1:1" x14ac:dyDescent="0.2">
      <c r="A919" s="154"/>
    </row>
    <row r="920" spans="1:1" x14ac:dyDescent="0.2">
      <c r="A920" s="154"/>
    </row>
    <row r="921" spans="1:1" x14ac:dyDescent="0.2">
      <c r="A921" s="154"/>
    </row>
    <row r="922" spans="1:1" x14ac:dyDescent="0.2">
      <c r="A922" s="154"/>
    </row>
    <row r="923" spans="1:1" x14ac:dyDescent="0.2">
      <c r="A923" s="154"/>
    </row>
    <row r="924" spans="1:1" x14ac:dyDescent="0.2">
      <c r="A924" s="154"/>
    </row>
    <row r="925" spans="1:1" x14ac:dyDescent="0.2">
      <c r="A925" s="154"/>
    </row>
    <row r="926" spans="1:1" x14ac:dyDescent="0.2">
      <c r="A926" s="154"/>
    </row>
    <row r="927" spans="1:1" x14ac:dyDescent="0.2">
      <c r="A927" s="154"/>
    </row>
    <row r="928" spans="1:1" x14ac:dyDescent="0.2">
      <c r="A928" s="154"/>
    </row>
    <row r="929" spans="1:1" x14ac:dyDescent="0.2">
      <c r="A929" s="154"/>
    </row>
    <row r="930" spans="1:1" x14ac:dyDescent="0.2">
      <c r="A930" s="154"/>
    </row>
    <row r="931" spans="1:1" x14ac:dyDescent="0.2">
      <c r="A931" s="154"/>
    </row>
    <row r="932" spans="1:1" x14ac:dyDescent="0.2">
      <c r="A932" s="154"/>
    </row>
    <row r="933" spans="1:1" x14ac:dyDescent="0.2">
      <c r="A933" s="154"/>
    </row>
    <row r="934" spans="1:1" x14ac:dyDescent="0.2">
      <c r="A934" s="154"/>
    </row>
    <row r="935" spans="1:1" x14ac:dyDescent="0.2">
      <c r="A935" s="154"/>
    </row>
    <row r="936" spans="1:1" x14ac:dyDescent="0.2">
      <c r="A936" s="154"/>
    </row>
    <row r="937" spans="1:1" x14ac:dyDescent="0.2">
      <c r="A937" s="154"/>
    </row>
    <row r="938" spans="1:1" x14ac:dyDescent="0.2">
      <c r="A938" s="154"/>
    </row>
    <row r="939" spans="1:1" x14ac:dyDescent="0.2">
      <c r="A939" s="154"/>
    </row>
    <row r="940" spans="1:1" x14ac:dyDescent="0.2">
      <c r="A940" s="154"/>
    </row>
    <row r="941" spans="1:1" x14ac:dyDescent="0.2">
      <c r="A941" s="154"/>
    </row>
    <row r="942" spans="1:1" x14ac:dyDescent="0.2">
      <c r="A942" s="154"/>
    </row>
    <row r="943" spans="1:1" x14ac:dyDescent="0.2">
      <c r="A943" s="154"/>
    </row>
    <row r="944" spans="1:1" x14ac:dyDescent="0.2">
      <c r="A944" s="154"/>
    </row>
    <row r="945" spans="1:1" x14ac:dyDescent="0.2">
      <c r="A945" s="154"/>
    </row>
    <row r="946" spans="1:1" x14ac:dyDescent="0.2">
      <c r="A946" s="154"/>
    </row>
    <row r="947" spans="1:1" x14ac:dyDescent="0.2">
      <c r="A947" s="154"/>
    </row>
    <row r="948" spans="1:1" x14ac:dyDescent="0.2">
      <c r="A948" s="154"/>
    </row>
    <row r="949" spans="1:1" x14ac:dyDescent="0.2">
      <c r="A949" s="154"/>
    </row>
    <row r="950" spans="1:1" x14ac:dyDescent="0.2">
      <c r="A950" s="154"/>
    </row>
    <row r="951" spans="1:1" x14ac:dyDescent="0.2">
      <c r="A951" s="154"/>
    </row>
    <row r="952" spans="1:1" x14ac:dyDescent="0.2">
      <c r="A952" s="154"/>
    </row>
    <row r="953" spans="1:1" x14ac:dyDescent="0.2">
      <c r="A953" s="154"/>
    </row>
    <row r="954" spans="1:1" x14ac:dyDescent="0.2">
      <c r="A954" s="154"/>
    </row>
    <row r="955" spans="1:1" x14ac:dyDescent="0.2">
      <c r="A955" s="154"/>
    </row>
    <row r="956" spans="1:1" x14ac:dyDescent="0.2">
      <c r="A956" s="154"/>
    </row>
    <row r="957" spans="1:1" x14ac:dyDescent="0.2">
      <c r="A957" s="154"/>
    </row>
    <row r="958" spans="1:1" x14ac:dyDescent="0.2">
      <c r="A958" s="154"/>
    </row>
    <row r="959" spans="1:1" x14ac:dyDescent="0.2">
      <c r="A959" s="154"/>
    </row>
    <row r="960" spans="1:1" x14ac:dyDescent="0.2">
      <c r="A960" s="154"/>
    </row>
    <row r="961" spans="1:1" x14ac:dyDescent="0.2">
      <c r="A961" s="154"/>
    </row>
    <row r="962" spans="1:1" x14ac:dyDescent="0.2">
      <c r="A962" s="154"/>
    </row>
    <row r="963" spans="1:1" x14ac:dyDescent="0.2">
      <c r="A963" s="154"/>
    </row>
    <row r="964" spans="1:1" x14ac:dyDescent="0.2">
      <c r="A964" s="154"/>
    </row>
    <row r="965" spans="1:1" x14ac:dyDescent="0.2">
      <c r="A965" s="154"/>
    </row>
    <row r="966" spans="1:1" x14ac:dyDescent="0.2">
      <c r="A966" s="154"/>
    </row>
    <row r="967" spans="1:1" x14ac:dyDescent="0.2">
      <c r="A967" s="154"/>
    </row>
    <row r="968" spans="1:1" x14ac:dyDescent="0.2">
      <c r="A968" s="154"/>
    </row>
    <row r="969" spans="1:1" x14ac:dyDescent="0.2">
      <c r="A969" s="154"/>
    </row>
    <row r="970" spans="1:1" x14ac:dyDescent="0.2">
      <c r="A970" s="154"/>
    </row>
    <row r="971" spans="1:1" x14ac:dyDescent="0.2">
      <c r="A971" s="154"/>
    </row>
    <row r="972" spans="1:1" x14ac:dyDescent="0.2">
      <c r="A972" s="154"/>
    </row>
    <row r="973" spans="1:1" x14ac:dyDescent="0.2">
      <c r="A973" s="154"/>
    </row>
    <row r="974" spans="1:1" x14ac:dyDescent="0.2">
      <c r="A974" s="154"/>
    </row>
    <row r="975" spans="1:1" x14ac:dyDescent="0.2">
      <c r="A975" s="154"/>
    </row>
    <row r="976" spans="1:1" x14ac:dyDescent="0.2">
      <c r="A976" s="154"/>
    </row>
    <row r="977" spans="1:1" x14ac:dyDescent="0.2">
      <c r="A977" s="154"/>
    </row>
    <row r="978" spans="1:1" x14ac:dyDescent="0.2">
      <c r="A978" s="154"/>
    </row>
    <row r="979" spans="1:1" x14ac:dyDescent="0.2">
      <c r="A979" s="154"/>
    </row>
    <row r="980" spans="1:1" x14ac:dyDescent="0.2">
      <c r="A980" s="154"/>
    </row>
    <row r="981" spans="1:1" x14ac:dyDescent="0.2">
      <c r="A981" s="154"/>
    </row>
    <row r="982" spans="1:1" x14ac:dyDescent="0.2">
      <c r="A982" s="154"/>
    </row>
    <row r="983" spans="1:1" x14ac:dyDescent="0.2">
      <c r="A983" s="154"/>
    </row>
    <row r="984" spans="1:1" x14ac:dyDescent="0.2">
      <c r="A984" s="154"/>
    </row>
    <row r="985" spans="1:1" x14ac:dyDescent="0.2">
      <c r="A985" s="154"/>
    </row>
    <row r="986" spans="1:1" x14ac:dyDescent="0.2">
      <c r="A986" s="154"/>
    </row>
    <row r="987" spans="1:1" x14ac:dyDescent="0.2">
      <c r="A987" s="154"/>
    </row>
    <row r="988" spans="1:1" x14ac:dyDescent="0.2">
      <c r="A988" s="154"/>
    </row>
    <row r="989" spans="1:1" x14ac:dyDescent="0.2">
      <c r="A989" s="154"/>
    </row>
    <row r="990" spans="1:1" x14ac:dyDescent="0.2">
      <c r="A990" s="154"/>
    </row>
    <row r="991" spans="1:1" x14ac:dyDescent="0.2">
      <c r="A991" s="154"/>
    </row>
    <row r="992" spans="1:1" x14ac:dyDescent="0.2">
      <c r="A992" s="154"/>
    </row>
    <row r="993" spans="1:1" x14ac:dyDescent="0.2">
      <c r="A993" s="154"/>
    </row>
    <row r="994" spans="1:1" x14ac:dyDescent="0.2">
      <c r="A994" s="154"/>
    </row>
    <row r="995" spans="1:1" x14ac:dyDescent="0.2">
      <c r="A995" s="154"/>
    </row>
    <row r="996" spans="1:1" x14ac:dyDescent="0.2">
      <c r="A996" s="154"/>
    </row>
    <row r="997" spans="1:1" x14ac:dyDescent="0.2">
      <c r="A997" s="154"/>
    </row>
    <row r="998" spans="1:1" x14ac:dyDescent="0.2">
      <c r="A998" s="154"/>
    </row>
    <row r="999" spans="1:1" x14ac:dyDescent="0.2">
      <c r="A999" s="154"/>
    </row>
    <row r="1000" spans="1:1" x14ac:dyDescent="0.2">
      <c r="A1000" s="154"/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Q473"/>
  <sheetViews>
    <sheetView topLeftCell="D1" zoomScaleNormal="100" workbookViewId="0">
      <pane ySplit="2" topLeftCell="A447" activePane="bottomLeft" state="frozen"/>
      <selection activeCell="E477" sqref="E477"/>
      <selection pane="bottomLeft" activeCell="L473" sqref="L473"/>
    </sheetView>
  </sheetViews>
  <sheetFormatPr defaultColWidth="9.140625" defaultRowHeight="12.75" x14ac:dyDescent="0.2"/>
  <cols>
    <col min="1" max="1" width="18" style="14" bestFit="1" customWidth="1"/>
    <col min="2" max="2" width="39.140625" style="14" bestFit="1" customWidth="1"/>
    <col min="3" max="17" width="9.140625" style="14"/>
    <col min="18" max="16384" width="9.140625" style="15"/>
  </cols>
  <sheetData>
    <row r="1" spans="1:17" x14ac:dyDescent="0.2">
      <c r="A1" s="122">
        <v>1</v>
      </c>
      <c r="B1" s="122">
        <v>2</v>
      </c>
      <c r="C1" s="122">
        <v>3</v>
      </c>
      <c r="D1" s="122">
        <v>4</v>
      </c>
      <c r="E1" s="122">
        <v>5</v>
      </c>
      <c r="F1" s="122">
        <v>6</v>
      </c>
      <c r="G1" s="122">
        <v>7</v>
      </c>
      <c r="H1" s="122">
        <v>8</v>
      </c>
      <c r="I1" s="122">
        <v>9</v>
      </c>
      <c r="J1" s="122">
        <v>10</v>
      </c>
      <c r="K1" s="122">
        <v>11</v>
      </c>
      <c r="L1" s="122">
        <v>12</v>
      </c>
      <c r="M1" s="122">
        <v>13</v>
      </c>
      <c r="N1" s="122">
        <v>14</v>
      </c>
      <c r="O1" s="122">
        <v>15</v>
      </c>
      <c r="P1" s="122">
        <v>16</v>
      </c>
      <c r="Q1" s="122">
        <v>17</v>
      </c>
    </row>
    <row r="2" spans="1:17" s="33" customFormat="1" x14ac:dyDescent="0.2">
      <c r="A2" s="100" t="s">
        <v>814</v>
      </c>
      <c r="B2" s="100" t="s">
        <v>813</v>
      </c>
      <c r="C2" s="100" t="s">
        <v>812</v>
      </c>
      <c r="D2" s="100" t="s">
        <v>811</v>
      </c>
      <c r="E2" s="100" t="s">
        <v>94</v>
      </c>
      <c r="F2" s="100" t="s">
        <v>103</v>
      </c>
      <c r="G2" s="100" t="s">
        <v>121</v>
      </c>
      <c r="H2" s="100" t="s">
        <v>95</v>
      </c>
      <c r="I2" s="100" t="s">
        <v>810</v>
      </c>
      <c r="J2" s="100" t="s">
        <v>809</v>
      </c>
      <c r="K2" s="100" t="s">
        <v>808</v>
      </c>
      <c r="L2" s="100" t="s">
        <v>807</v>
      </c>
      <c r="M2" s="100" t="s">
        <v>806</v>
      </c>
      <c r="N2" s="100" t="s">
        <v>86</v>
      </c>
      <c r="O2" s="100" t="s">
        <v>805</v>
      </c>
      <c r="P2" s="100" t="s">
        <v>804</v>
      </c>
      <c r="Q2" s="100" t="s">
        <v>803</v>
      </c>
    </row>
    <row r="3" spans="1:17" x14ac:dyDescent="0.2">
      <c r="A3" s="14" t="s">
        <v>133</v>
      </c>
      <c r="B3" s="14" t="s">
        <v>802</v>
      </c>
      <c r="C3" s="14">
        <v>741</v>
      </c>
      <c r="D3" s="14">
        <v>99</v>
      </c>
      <c r="E3" s="14">
        <v>107</v>
      </c>
      <c r="F3" s="14">
        <v>117</v>
      </c>
      <c r="G3" s="14">
        <v>113</v>
      </c>
      <c r="H3" s="14">
        <v>115</v>
      </c>
      <c r="I3" s="14">
        <v>119</v>
      </c>
      <c r="Q3" s="14">
        <v>71</v>
      </c>
    </row>
    <row r="4" spans="1:17" x14ac:dyDescent="0.2">
      <c r="A4" s="14" t="s">
        <v>134</v>
      </c>
      <c r="B4" s="14" t="s">
        <v>801</v>
      </c>
      <c r="C4" s="14">
        <v>413</v>
      </c>
      <c r="D4" s="14">
        <v>71</v>
      </c>
      <c r="E4" s="14">
        <v>54</v>
      </c>
      <c r="F4" s="14">
        <v>58</v>
      </c>
      <c r="G4" s="14">
        <v>56</v>
      </c>
      <c r="H4" s="14">
        <v>43</v>
      </c>
      <c r="I4" s="14">
        <v>41</v>
      </c>
      <c r="J4" s="14">
        <v>28</v>
      </c>
      <c r="K4" s="14">
        <v>31</v>
      </c>
      <c r="L4" s="14">
        <v>31</v>
      </c>
    </row>
    <row r="5" spans="1:17" x14ac:dyDescent="0.2">
      <c r="A5" s="14" t="s">
        <v>135</v>
      </c>
      <c r="B5" s="14" t="s">
        <v>96</v>
      </c>
      <c r="C5" s="14">
        <v>1603</v>
      </c>
      <c r="D5" s="14">
        <v>146</v>
      </c>
      <c r="E5" s="14">
        <v>194</v>
      </c>
      <c r="F5" s="14">
        <v>179</v>
      </c>
      <c r="G5" s="14">
        <v>193</v>
      </c>
      <c r="H5" s="14">
        <v>186</v>
      </c>
      <c r="I5" s="14">
        <v>169</v>
      </c>
      <c r="J5" s="14">
        <v>148</v>
      </c>
      <c r="K5" s="14">
        <v>165</v>
      </c>
      <c r="L5" s="14">
        <v>181</v>
      </c>
      <c r="Q5" s="14">
        <v>42</v>
      </c>
    </row>
    <row r="6" spans="1:17" x14ac:dyDescent="0.2">
      <c r="A6" s="14" t="s">
        <v>136</v>
      </c>
      <c r="B6" s="14" t="s">
        <v>75</v>
      </c>
      <c r="C6" s="14">
        <v>433</v>
      </c>
      <c r="E6" s="14">
        <v>104</v>
      </c>
      <c r="F6" s="14">
        <v>75</v>
      </c>
      <c r="G6" s="14">
        <v>84</v>
      </c>
      <c r="H6" s="14">
        <v>82</v>
      </c>
      <c r="I6" s="14">
        <v>88</v>
      </c>
    </row>
    <row r="7" spans="1:17" x14ac:dyDescent="0.2">
      <c r="A7" s="14" t="s">
        <v>137</v>
      </c>
      <c r="B7" s="14" t="s">
        <v>77</v>
      </c>
      <c r="C7" s="14">
        <v>1120</v>
      </c>
      <c r="D7" s="14">
        <v>125</v>
      </c>
      <c r="E7" s="14">
        <v>149</v>
      </c>
      <c r="F7" s="14">
        <v>135</v>
      </c>
      <c r="G7" s="14">
        <v>153</v>
      </c>
      <c r="H7" s="14">
        <v>120</v>
      </c>
      <c r="I7" s="14">
        <v>122</v>
      </c>
      <c r="J7" s="14">
        <v>123</v>
      </c>
      <c r="K7" s="14">
        <v>80</v>
      </c>
      <c r="L7" s="14">
        <v>113</v>
      </c>
    </row>
    <row r="8" spans="1:17" x14ac:dyDescent="0.2">
      <c r="A8" s="14" t="s">
        <v>138</v>
      </c>
      <c r="B8" s="14" t="s">
        <v>800</v>
      </c>
      <c r="C8" s="14">
        <v>429</v>
      </c>
      <c r="D8" s="14">
        <v>63</v>
      </c>
      <c r="E8" s="14">
        <v>63</v>
      </c>
      <c r="F8" s="14">
        <v>66</v>
      </c>
      <c r="G8" s="14">
        <v>80</v>
      </c>
      <c r="H8" s="14">
        <v>60</v>
      </c>
      <c r="I8" s="14">
        <v>59</v>
      </c>
      <c r="Q8" s="14">
        <v>38</v>
      </c>
    </row>
    <row r="9" spans="1:17" x14ac:dyDescent="0.2">
      <c r="A9" s="14" t="s">
        <v>139</v>
      </c>
      <c r="B9" s="14" t="s">
        <v>799</v>
      </c>
      <c r="C9" s="14">
        <v>1721</v>
      </c>
      <c r="D9" s="14">
        <v>128</v>
      </c>
      <c r="E9" s="14">
        <v>139</v>
      </c>
      <c r="F9" s="14">
        <v>162</v>
      </c>
      <c r="G9" s="14">
        <v>192</v>
      </c>
      <c r="H9" s="14">
        <v>215</v>
      </c>
      <c r="I9" s="14">
        <v>194</v>
      </c>
      <c r="J9" s="14">
        <v>218</v>
      </c>
      <c r="K9" s="14">
        <v>232</v>
      </c>
      <c r="L9" s="14">
        <v>241</v>
      </c>
    </row>
    <row r="10" spans="1:17" x14ac:dyDescent="0.2">
      <c r="A10" s="14" t="s">
        <v>140</v>
      </c>
      <c r="B10" s="14" t="s">
        <v>854</v>
      </c>
      <c r="C10" s="14">
        <v>1769</v>
      </c>
      <c r="D10" s="14">
        <v>192</v>
      </c>
      <c r="E10" s="14">
        <v>202</v>
      </c>
      <c r="F10" s="14">
        <v>204</v>
      </c>
      <c r="G10" s="14">
        <v>220</v>
      </c>
      <c r="H10" s="14">
        <v>206</v>
      </c>
      <c r="I10" s="14">
        <v>169</v>
      </c>
      <c r="J10" s="14">
        <v>185</v>
      </c>
      <c r="K10" s="14">
        <v>194</v>
      </c>
      <c r="L10" s="14">
        <v>197</v>
      </c>
    </row>
    <row r="11" spans="1:17" x14ac:dyDescent="0.2">
      <c r="A11" s="14" t="s">
        <v>141</v>
      </c>
      <c r="B11" s="14" t="s">
        <v>72</v>
      </c>
      <c r="C11" s="14">
        <v>745</v>
      </c>
      <c r="D11" s="14">
        <v>125</v>
      </c>
      <c r="E11" s="14">
        <v>94</v>
      </c>
      <c r="F11" s="14">
        <v>149</v>
      </c>
      <c r="G11" s="14">
        <v>127</v>
      </c>
      <c r="H11" s="14">
        <v>123</v>
      </c>
      <c r="I11" s="14">
        <v>127</v>
      </c>
    </row>
    <row r="12" spans="1:17" x14ac:dyDescent="0.2">
      <c r="A12" s="14" t="s">
        <v>142</v>
      </c>
      <c r="B12" s="14" t="s">
        <v>798</v>
      </c>
      <c r="C12" s="14">
        <v>481</v>
      </c>
      <c r="D12" s="14">
        <v>62</v>
      </c>
      <c r="E12" s="14">
        <v>71</v>
      </c>
      <c r="F12" s="14">
        <v>68</v>
      </c>
      <c r="G12" s="14">
        <v>67</v>
      </c>
      <c r="H12" s="14">
        <v>57</v>
      </c>
      <c r="I12" s="14">
        <v>84</v>
      </c>
      <c r="Q12" s="14">
        <v>72</v>
      </c>
    </row>
    <row r="13" spans="1:17" x14ac:dyDescent="0.2">
      <c r="A13" s="14" t="s">
        <v>143</v>
      </c>
      <c r="B13" s="14" t="s">
        <v>97</v>
      </c>
      <c r="C13" s="14">
        <v>517</v>
      </c>
      <c r="D13" s="14">
        <v>98</v>
      </c>
      <c r="E13" s="14">
        <v>95</v>
      </c>
      <c r="F13" s="14">
        <v>94</v>
      </c>
      <c r="G13" s="14">
        <v>89</v>
      </c>
      <c r="H13" s="14">
        <v>72</v>
      </c>
      <c r="I13" s="14">
        <v>69</v>
      </c>
    </row>
    <row r="14" spans="1:17" x14ac:dyDescent="0.2">
      <c r="A14" s="14" t="s">
        <v>144</v>
      </c>
      <c r="B14" s="14" t="s">
        <v>797</v>
      </c>
      <c r="C14" s="14">
        <v>671</v>
      </c>
      <c r="D14" s="14">
        <v>141</v>
      </c>
      <c r="E14" s="14">
        <v>116</v>
      </c>
      <c r="F14" s="14">
        <v>93</v>
      </c>
      <c r="G14" s="14">
        <v>91</v>
      </c>
      <c r="H14" s="14">
        <v>79</v>
      </c>
      <c r="I14" s="14">
        <v>94</v>
      </c>
      <c r="Q14" s="14">
        <v>57</v>
      </c>
    </row>
    <row r="15" spans="1:17" x14ac:dyDescent="0.2">
      <c r="A15" s="14" t="s">
        <v>145</v>
      </c>
      <c r="B15" s="14" t="s">
        <v>796</v>
      </c>
      <c r="C15" s="14">
        <v>820</v>
      </c>
      <c r="D15" s="14">
        <v>96</v>
      </c>
      <c r="E15" s="14">
        <v>147</v>
      </c>
      <c r="F15" s="14">
        <v>137</v>
      </c>
      <c r="G15" s="14">
        <v>129</v>
      </c>
      <c r="H15" s="14">
        <v>131</v>
      </c>
      <c r="I15" s="14">
        <v>133</v>
      </c>
      <c r="Q15" s="14">
        <v>47</v>
      </c>
    </row>
    <row r="16" spans="1:17" x14ac:dyDescent="0.2">
      <c r="A16" s="14" t="s">
        <v>146</v>
      </c>
      <c r="B16" s="14" t="s">
        <v>795</v>
      </c>
      <c r="C16" s="14">
        <v>1658</v>
      </c>
      <c r="D16" s="14">
        <v>151</v>
      </c>
      <c r="E16" s="14">
        <v>171</v>
      </c>
      <c r="F16" s="14">
        <v>183</v>
      </c>
      <c r="G16" s="14">
        <v>185</v>
      </c>
      <c r="H16" s="14">
        <v>205</v>
      </c>
      <c r="I16" s="14">
        <v>171</v>
      </c>
      <c r="J16" s="14">
        <v>186</v>
      </c>
      <c r="K16" s="14">
        <v>195</v>
      </c>
      <c r="L16" s="14">
        <v>192</v>
      </c>
      <c r="Q16" s="14">
        <v>19</v>
      </c>
    </row>
    <row r="17" spans="1:17" x14ac:dyDescent="0.2">
      <c r="A17" s="14" t="s">
        <v>147</v>
      </c>
      <c r="B17" s="14" t="s">
        <v>794</v>
      </c>
      <c r="C17" s="14">
        <v>1255</v>
      </c>
      <c r="D17" s="14">
        <v>196</v>
      </c>
      <c r="E17" s="14">
        <v>204</v>
      </c>
      <c r="F17" s="14">
        <v>174</v>
      </c>
      <c r="G17" s="14">
        <v>230</v>
      </c>
      <c r="H17" s="14">
        <v>206</v>
      </c>
      <c r="I17" s="14">
        <v>226</v>
      </c>
      <c r="Q17" s="14">
        <v>19</v>
      </c>
    </row>
    <row r="18" spans="1:17" x14ac:dyDescent="0.2">
      <c r="A18" s="14" t="s">
        <v>148</v>
      </c>
      <c r="B18" s="14" t="s">
        <v>793</v>
      </c>
      <c r="C18" s="14">
        <v>570</v>
      </c>
      <c r="D18" s="14">
        <v>134</v>
      </c>
      <c r="E18" s="14">
        <v>144</v>
      </c>
      <c r="F18" s="14">
        <v>151</v>
      </c>
      <c r="G18" s="14">
        <v>141</v>
      </c>
    </row>
    <row r="19" spans="1:17" x14ac:dyDescent="0.2">
      <c r="A19" s="14" t="s">
        <v>149</v>
      </c>
      <c r="B19" s="14" t="s">
        <v>792</v>
      </c>
      <c r="C19" s="14">
        <v>354</v>
      </c>
      <c r="D19" s="14">
        <v>51</v>
      </c>
      <c r="E19" s="14">
        <v>62</v>
      </c>
      <c r="F19" s="14">
        <v>63</v>
      </c>
      <c r="G19" s="14">
        <v>35</v>
      </c>
      <c r="H19" s="14">
        <v>57</v>
      </c>
      <c r="I19" s="14">
        <v>52</v>
      </c>
      <c r="Q19" s="14">
        <v>34</v>
      </c>
    </row>
    <row r="20" spans="1:17" x14ac:dyDescent="0.2">
      <c r="A20" s="14" t="s">
        <v>150</v>
      </c>
      <c r="B20" s="14" t="s">
        <v>791</v>
      </c>
      <c r="C20" s="14">
        <v>820</v>
      </c>
      <c r="D20" s="14">
        <v>104</v>
      </c>
      <c r="E20" s="14">
        <v>119</v>
      </c>
      <c r="F20" s="14">
        <v>123</v>
      </c>
      <c r="G20" s="14">
        <v>131</v>
      </c>
      <c r="H20" s="14">
        <v>162</v>
      </c>
      <c r="I20" s="14">
        <v>162</v>
      </c>
      <c r="Q20" s="14">
        <v>19</v>
      </c>
    </row>
    <row r="21" spans="1:17" x14ac:dyDescent="0.2">
      <c r="A21" s="14" t="s">
        <v>151</v>
      </c>
      <c r="B21" s="14" t="s">
        <v>78</v>
      </c>
      <c r="C21" s="14">
        <v>1867</v>
      </c>
      <c r="D21" s="14">
        <v>211</v>
      </c>
      <c r="E21" s="14">
        <v>230</v>
      </c>
      <c r="F21" s="14">
        <v>207</v>
      </c>
      <c r="G21" s="14">
        <v>205</v>
      </c>
      <c r="H21" s="14">
        <v>212</v>
      </c>
      <c r="I21" s="14">
        <v>198</v>
      </c>
      <c r="J21" s="14">
        <v>204</v>
      </c>
      <c r="K21" s="14">
        <v>187</v>
      </c>
      <c r="L21" s="14">
        <v>213</v>
      </c>
    </row>
    <row r="22" spans="1:17" x14ac:dyDescent="0.2">
      <c r="A22" s="14" t="s">
        <v>152</v>
      </c>
      <c r="B22" s="14" t="s">
        <v>790</v>
      </c>
      <c r="C22" s="14">
        <v>1248</v>
      </c>
      <c r="D22" s="14">
        <v>123</v>
      </c>
      <c r="E22" s="14">
        <v>122</v>
      </c>
      <c r="F22" s="14">
        <v>156</v>
      </c>
      <c r="G22" s="14">
        <v>144</v>
      </c>
      <c r="H22" s="14">
        <v>161</v>
      </c>
      <c r="I22" s="14">
        <v>122</v>
      </c>
      <c r="J22" s="14">
        <v>162</v>
      </c>
      <c r="K22" s="14">
        <v>114</v>
      </c>
      <c r="L22" s="14">
        <v>125</v>
      </c>
      <c r="Q22" s="14">
        <v>19</v>
      </c>
    </row>
    <row r="23" spans="1:17" x14ac:dyDescent="0.2">
      <c r="A23" s="14" t="s">
        <v>153</v>
      </c>
      <c r="B23" s="14" t="s">
        <v>98</v>
      </c>
      <c r="C23" s="14">
        <v>708</v>
      </c>
      <c r="D23" s="14">
        <v>118</v>
      </c>
      <c r="E23" s="14">
        <v>112</v>
      </c>
      <c r="F23" s="14">
        <v>104</v>
      </c>
      <c r="G23" s="14">
        <v>116</v>
      </c>
      <c r="H23" s="14">
        <v>113</v>
      </c>
      <c r="I23" s="14">
        <v>107</v>
      </c>
      <c r="Q23" s="14">
        <v>38</v>
      </c>
    </row>
    <row r="24" spans="1:17" x14ac:dyDescent="0.2">
      <c r="A24" s="14" t="s">
        <v>154</v>
      </c>
      <c r="B24" s="14" t="s">
        <v>789</v>
      </c>
      <c r="C24" s="14">
        <v>476</v>
      </c>
      <c r="D24" s="14">
        <v>82</v>
      </c>
      <c r="E24" s="14">
        <v>76</v>
      </c>
      <c r="F24" s="14">
        <v>76</v>
      </c>
      <c r="G24" s="14">
        <v>76</v>
      </c>
      <c r="H24" s="14">
        <v>60</v>
      </c>
      <c r="I24" s="14">
        <v>69</v>
      </c>
      <c r="Q24" s="14">
        <v>37</v>
      </c>
    </row>
    <row r="25" spans="1:17" x14ac:dyDescent="0.2">
      <c r="A25" s="14" t="s">
        <v>155</v>
      </c>
      <c r="B25" s="14" t="s">
        <v>788</v>
      </c>
      <c r="C25" s="14">
        <v>554</v>
      </c>
      <c r="D25" s="14">
        <v>103</v>
      </c>
      <c r="E25" s="14">
        <v>72</v>
      </c>
      <c r="F25" s="14">
        <v>87</v>
      </c>
      <c r="G25" s="14">
        <v>83</v>
      </c>
      <c r="H25" s="14">
        <v>94</v>
      </c>
      <c r="I25" s="14">
        <v>98</v>
      </c>
      <c r="Q25" s="14">
        <v>17</v>
      </c>
    </row>
    <row r="26" spans="1:17" x14ac:dyDescent="0.2">
      <c r="A26" s="14" t="s">
        <v>156</v>
      </c>
      <c r="B26" s="14" t="s">
        <v>521</v>
      </c>
      <c r="C26" s="14">
        <v>607</v>
      </c>
      <c r="D26" s="14">
        <v>117</v>
      </c>
      <c r="E26" s="14">
        <v>121</v>
      </c>
      <c r="F26" s="14">
        <v>110</v>
      </c>
      <c r="G26" s="14">
        <v>84</v>
      </c>
      <c r="H26" s="14">
        <v>96</v>
      </c>
      <c r="I26" s="14">
        <v>79</v>
      </c>
    </row>
    <row r="27" spans="1:17" x14ac:dyDescent="0.2">
      <c r="A27" s="14" t="s">
        <v>157</v>
      </c>
      <c r="B27" s="14" t="s">
        <v>4</v>
      </c>
      <c r="C27" s="14">
        <v>611</v>
      </c>
      <c r="D27" s="14">
        <v>99</v>
      </c>
      <c r="E27" s="14">
        <v>104</v>
      </c>
      <c r="F27" s="14">
        <v>101</v>
      </c>
      <c r="G27" s="14">
        <v>107</v>
      </c>
      <c r="H27" s="14">
        <v>99</v>
      </c>
      <c r="I27" s="14">
        <v>101</v>
      </c>
    </row>
    <row r="28" spans="1:17" x14ac:dyDescent="0.2">
      <c r="A28" s="14" t="s">
        <v>158</v>
      </c>
      <c r="B28" s="14" t="s">
        <v>787</v>
      </c>
      <c r="C28" s="14">
        <v>678</v>
      </c>
      <c r="D28" s="14">
        <v>99</v>
      </c>
      <c r="E28" s="14">
        <v>88</v>
      </c>
      <c r="F28" s="14">
        <v>92</v>
      </c>
      <c r="G28" s="14">
        <v>123</v>
      </c>
      <c r="H28" s="14">
        <v>105</v>
      </c>
      <c r="I28" s="14">
        <v>109</v>
      </c>
      <c r="Q28" s="14">
        <v>62</v>
      </c>
    </row>
    <row r="29" spans="1:17" x14ac:dyDescent="0.2">
      <c r="A29" s="14" t="s">
        <v>924</v>
      </c>
      <c r="B29" s="14" t="s">
        <v>925</v>
      </c>
      <c r="C29" s="14">
        <v>39</v>
      </c>
      <c r="Q29" s="14">
        <v>39</v>
      </c>
    </row>
    <row r="30" spans="1:17" x14ac:dyDescent="0.2">
      <c r="A30" s="14" t="s">
        <v>159</v>
      </c>
      <c r="B30" s="14" t="s">
        <v>786</v>
      </c>
      <c r="C30" s="14">
        <v>639</v>
      </c>
      <c r="G30" s="14">
        <v>66</v>
      </c>
      <c r="H30" s="14">
        <v>46</v>
      </c>
      <c r="I30" s="14">
        <v>88</v>
      </c>
      <c r="J30" s="14">
        <v>165</v>
      </c>
      <c r="K30" s="14">
        <v>150</v>
      </c>
      <c r="L30" s="14">
        <v>124</v>
      </c>
    </row>
    <row r="31" spans="1:17" x14ac:dyDescent="0.2">
      <c r="A31" s="14" t="s">
        <v>785</v>
      </c>
      <c r="B31" s="14" t="s">
        <v>784</v>
      </c>
      <c r="C31" s="14">
        <v>318</v>
      </c>
      <c r="D31" s="14">
        <v>45</v>
      </c>
      <c r="E31" s="14">
        <v>60</v>
      </c>
      <c r="F31" s="14">
        <v>60</v>
      </c>
      <c r="G31" s="14">
        <v>60</v>
      </c>
      <c r="H31" s="14">
        <v>49</v>
      </c>
      <c r="I31" s="14">
        <v>44</v>
      </c>
    </row>
    <row r="32" spans="1:17" x14ac:dyDescent="0.2">
      <c r="A32" s="14" t="s">
        <v>160</v>
      </c>
      <c r="B32" s="14" t="s">
        <v>93</v>
      </c>
      <c r="C32" s="14">
        <v>563</v>
      </c>
      <c r="D32" s="14">
        <v>74</v>
      </c>
      <c r="E32" s="14">
        <v>92</v>
      </c>
      <c r="F32" s="14">
        <v>93</v>
      </c>
      <c r="G32" s="14">
        <v>96</v>
      </c>
      <c r="H32" s="14">
        <v>103</v>
      </c>
      <c r="I32" s="14">
        <v>105</v>
      </c>
    </row>
    <row r="33" spans="1:17" x14ac:dyDescent="0.2">
      <c r="A33" s="14" t="s">
        <v>161</v>
      </c>
      <c r="B33" s="14" t="s">
        <v>544</v>
      </c>
      <c r="C33" s="14">
        <v>746</v>
      </c>
      <c r="D33" s="14">
        <v>136</v>
      </c>
      <c r="E33" s="14">
        <v>134</v>
      </c>
      <c r="F33" s="14">
        <v>115</v>
      </c>
      <c r="G33" s="14">
        <v>127</v>
      </c>
      <c r="H33" s="14">
        <v>113</v>
      </c>
      <c r="I33" s="14">
        <v>121</v>
      </c>
    </row>
    <row r="34" spans="1:17" x14ac:dyDescent="0.2">
      <c r="A34" s="14" t="s">
        <v>926</v>
      </c>
      <c r="B34" s="14" t="s">
        <v>927</v>
      </c>
      <c r="C34" s="14">
        <v>85</v>
      </c>
      <c r="Q34" s="14">
        <v>85</v>
      </c>
    </row>
    <row r="35" spans="1:17" x14ac:dyDescent="0.2">
      <c r="A35" s="14" t="s">
        <v>162</v>
      </c>
      <c r="B35" s="14" t="s">
        <v>99</v>
      </c>
      <c r="C35" s="14">
        <v>606</v>
      </c>
      <c r="D35" s="14">
        <v>111</v>
      </c>
      <c r="E35" s="14">
        <v>93</v>
      </c>
      <c r="F35" s="14">
        <v>83</v>
      </c>
      <c r="G35" s="14">
        <v>90</v>
      </c>
      <c r="H35" s="14">
        <v>81</v>
      </c>
      <c r="I35" s="14">
        <v>81</v>
      </c>
      <c r="Q35" s="14">
        <v>67</v>
      </c>
    </row>
    <row r="36" spans="1:17" x14ac:dyDescent="0.2">
      <c r="A36" s="14" t="s">
        <v>163</v>
      </c>
      <c r="B36" s="14" t="s">
        <v>783</v>
      </c>
      <c r="C36" s="14">
        <v>911</v>
      </c>
      <c r="D36" s="14">
        <v>165</v>
      </c>
      <c r="E36" s="14">
        <v>154</v>
      </c>
      <c r="F36" s="14">
        <v>152</v>
      </c>
      <c r="G36" s="14">
        <v>157</v>
      </c>
      <c r="H36" s="14">
        <v>150</v>
      </c>
      <c r="I36" s="14">
        <v>133</v>
      </c>
    </row>
    <row r="37" spans="1:17" x14ac:dyDescent="0.2">
      <c r="A37" s="14" t="s">
        <v>164</v>
      </c>
      <c r="B37" s="14" t="s">
        <v>782</v>
      </c>
      <c r="C37" s="14">
        <v>555</v>
      </c>
      <c r="D37" s="14">
        <v>86</v>
      </c>
      <c r="E37" s="14">
        <v>85</v>
      </c>
      <c r="F37" s="14">
        <v>89</v>
      </c>
      <c r="G37" s="14">
        <v>102</v>
      </c>
      <c r="H37" s="14">
        <v>73</v>
      </c>
      <c r="I37" s="14">
        <v>82</v>
      </c>
      <c r="Q37" s="14">
        <v>38</v>
      </c>
    </row>
    <row r="38" spans="1:17" x14ac:dyDescent="0.2">
      <c r="A38" s="14" t="s">
        <v>819</v>
      </c>
      <c r="B38" s="14" t="s">
        <v>820</v>
      </c>
      <c r="C38" s="14">
        <v>613</v>
      </c>
      <c r="D38" s="14">
        <v>95</v>
      </c>
      <c r="E38" s="14">
        <v>162</v>
      </c>
      <c r="F38" s="14">
        <v>124</v>
      </c>
      <c r="G38" s="14">
        <v>113</v>
      </c>
      <c r="H38" s="14">
        <v>64</v>
      </c>
      <c r="I38" s="14">
        <v>55</v>
      </c>
    </row>
    <row r="39" spans="1:17" x14ac:dyDescent="0.2">
      <c r="A39" s="14" t="s">
        <v>165</v>
      </c>
      <c r="B39" s="14" t="s">
        <v>781</v>
      </c>
      <c r="C39" s="14">
        <v>458</v>
      </c>
      <c r="D39" s="14">
        <v>54</v>
      </c>
      <c r="E39" s="14">
        <v>59</v>
      </c>
      <c r="F39" s="14">
        <v>60</v>
      </c>
      <c r="G39" s="14">
        <v>75</v>
      </c>
      <c r="H39" s="14">
        <v>74</v>
      </c>
      <c r="I39" s="14">
        <v>66</v>
      </c>
      <c r="Q39" s="14">
        <v>70</v>
      </c>
    </row>
    <row r="40" spans="1:17" x14ac:dyDescent="0.2">
      <c r="A40" s="14" t="s">
        <v>166</v>
      </c>
      <c r="B40" s="14" t="s">
        <v>923</v>
      </c>
      <c r="C40" s="14">
        <v>1397</v>
      </c>
      <c r="D40" s="14">
        <v>138</v>
      </c>
      <c r="E40" s="14">
        <v>108</v>
      </c>
      <c r="F40" s="14">
        <v>120</v>
      </c>
      <c r="G40" s="14">
        <v>122</v>
      </c>
      <c r="H40" s="14">
        <v>148</v>
      </c>
      <c r="I40" s="14">
        <v>139</v>
      </c>
      <c r="J40" s="14">
        <v>148</v>
      </c>
      <c r="K40" s="14">
        <v>200</v>
      </c>
      <c r="L40" s="14">
        <v>225</v>
      </c>
      <c r="Q40" s="14">
        <v>49</v>
      </c>
    </row>
    <row r="41" spans="1:17" x14ac:dyDescent="0.2">
      <c r="A41" s="14" t="s">
        <v>167</v>
      </c>
      <c r="B41" s="14" t="s">
        <v>780</v>
      </c>
      <c r="C41" s="14">
        <v>790</v>
      </c>
      <c r="D41" s="14">
        <v>130</v>
      </c>
      <c r="E41" s="14">
        <v>119</v>
      </c>
      <c r="F41" s="14">
        <v>122</v>
      </c>
      <c r="G41" s="14">
        <v>141</v>
      </c>
      <c r="H41" s="14">
        <v>102</v>
      </c>
      <c r="I41" s="14">
        <v>120</v>
      </c>
      <c r="Q41" s="14">
        <v>56</v>
      </c>
    </row>
    <row r="42" spans="1:17" x14ac:dyDescent="0.2">
      <c r="A42" s="14" t="s">
        <v>168</v>
      </c>
      <c r="B42" s="14" t="s">
        <v>917</v>
      </c>
      <c r="C42" s="14">
        <v>735</v>
      </c>
      <c r="D42" s="14">
        <v>86</v>
      </c>
      <c r="E42" s="14">
        <v>100</v>
      </c>
      <c r="F42" s="14">
        <v>112</v>
      </c>
      <c r="G42" s="14">
        <v>128</v>
      </c>
      <c r="H42" s="14">
        <v>118</v>
      </c>
      <c r="I42" s="14">
        <v>132</v>
      </c>
      <c r="Q42" s="14">
        <v>59</v>
      </c>
    </row>
    <row r="43" spans="1:17" x14ac:dyDescent="0.2">
      <c r="A43" s="14" t="s">
        <v>169</v>
      </c>
      <c r="B43" s="14" t="s">
        <v>16</v>
      </c>
      <c r="C43" s="14">
        <v>555</v>
      </c>
      <c r="D43" s="14">
        <v>79</v>
      </c>
      <c r="E43" s="14">
        <v>122</v>
      </c>
      <c r="F43" s="14">
        <v>103</v>
      </c>
      <c r="G43" s="14">
        <v>85</v>
      </c>
      <c r="H43" s="14">
        <v>80</v>
      </c>
      <c r="I43" s="14">
        <v>86</v>
      </c>
    </row>
    <row r="44" spans="1:17" x14ac:dyDescent="0.2">
      <c r="A44" s="14" t="s">
        <v>170</v>
      </c>
      <c r="B44" s="14" t="s">
        <v>73</v>
      </c>
      <c r="C44" s="14">
        <v>570</v>
      </c>
      <c r="D44" s="14">
        <v>105</v>
      </c>
      <c r="E44" s="14">
        <v>100</v>
      </c>
      <c r="F44" s="14">
        <v>79</v>
      </c>
      <c r="G44" s="14">
        <v>103</v>
      </c>
      <c r="H44" s="14">
        <v>92</v>
      </c>
      <c r="I44" s="14">
        <v>91</v>
      </c>
    </row>
    <row r="45" spans="1:17" x14ac:dyDescent="0.2">
      <c r="A45" s="14" t="s">
        <v>171</v>
      </c>
      <c r="B45" s="14" t="s">
        <v>779</v>
      </c>
      <c r="C45" s="14">
        <v>457</v>
      </c>
      <c r="D45" s="14">
        <v>75</v>
      </c>
      <c r="E45" s="14">
        <v>69</v>
      </c>
      <c r="F45" s="14">
        <v>70</v>
      </c>
      <c r="G45" s="14">
        <v>62</v>
      </c>
      <c r="H45" s="14">
        <v>64</v>
      </c>
      <c r="I45" s="14">
        <v>71</v>
      </c>
      <c r="Q45" s="14">
        <v>46</v>
      </c>
    </row>
    <row r="46" spans="1:17" x14ac:dyDescent="0.2">
      <c r="A46" s="14" t="s">
        <v>172</v>
      </c>
      <c r="B46" s="14" t="s">
        <v>778</v>
      </c>
      <c r="C46" s="14">
        <v>742</v>
      </c>
      <c r="D46" s="14">
        <v>121</v>
      </c>
      <c r="E46" s="14">
        <v>123</v>
      </c>
      <c r="F46" s="14">
        <v>110</v>
      </c>
      <c r="G46" s="14">
        <v>126</v>
      </c>
      <c r="H46" s="14">
        <v>111</v>
      </c>
      <c r="I46" s="14">
        <v>121</v>
      </c>
      <c r="Q46" s="14">
        <v>30</v>
      </c>
    </row>
    <row r="47" spans="1:17" x14ac:dyDescent="0.2">
      <c r="A47" s="14" t="s">
        <v>173</v>
      </c>
      <c r="B47" s="14" t="s">
        <v>17</v>
      </c>
      <c r="C47" s="14">
        <v>641</v>
      </c>
      <c r="D47" s="14">
        <v>75</v>
      </c>
      <c r="E47" s="14">
        <v>122</v>
      </c>
      <c r="F47" s="14">
        <v>110</v>
      </c>
      <c r="G47" s="14">
        <v>122</v>
      </c>
      <c r="H47" s="14">
        <v>113</v>
      </c>
      <c r="I47" s="14">
        <v>99</v>
      </c>
    </row>
    <row r="48" spans="1:17" x14ac:dyDescent="0.2">
      <c r="A48" s="14" t="s">
        <v>174</v>
      </c>
      <c r="B48" s="14" t="s">
        <v>777</v>
      </c>
      <c r="C48" s="14">
        <v>276</v>
      </c>
      <c r="D48" s="14">
        <v>39</v>
      </c>
      <c r="E48" s="14">
        <v>48</v>
      </c>
      <c r="F48" s="14">
        <v>41</v>
      </c>
      <c r="G48" s="14">
        <v>43</v>
      </c>
      <c r="H48" s="14">
        <v>36</v>
      </c>
      <c r="I48" s="14">
        <v>30</v>
      </c>
      <c r="Q48" s="14">
        <v>39</v>
      </c>
    </row>
    <row r="49" spans="1:17" x14ac:dyDescent="0.2">
      <c r="A49" s="14" t="s">
        <v>175</v>
      </c>
      <c r="B49" s="14" t="s">
        <v>855</v>
      </c>
      <c r="C49" s="14">
        <v>749</v>
      </c>
      <c r="D49" s="14">
        <v>107</v>
      </c>
      <c r="E49" s="14">
        <v>104</v>
      </c>
      <c r="F49" s="14">
        <v>94</v>
      </c>
      <c r="G49" s="14">
        <v>96</v>
      </c>
      <c r="H49" s="14">
        <v>85</v>
      </c>
      <c r="I49" s="14">
        <v>100</v>
      </c>
      <c r="J49" s="14">
        <v>62</v>
      </c>
      <c r="K49" s="14">
        <v>60</v>
      </c>
      <c r="Q49" s="14">
        <v>41</v>
      </c>
    </row>
    <row r="50" spans="1:17" x14ac:dyDescent="0.2">
      <c r="A50" s="14" t="s">
        <v>176</v>
      </c>
      <c r="B50" s="14" t="s">
        <v>776</v>
      </c>
      <c r="C50" s="14">
        <v>625</v>
      </c>
      <c r="D50" s="14">
        <v>105</v>
      </c>
      <c r="E50" s="14">
        <v>106</v>
      </c>
      <c r="F50" s="14">
        <v>91</v>
      </c>
      <c r="G50" s="14">
        <v>110</v>
      </c>
      <c r="H50" s="14">
        <v>80</v>
      </c>
      <c r="I50" s="14">
        <v>87</v>
      </c>
      <c r="Q50" s="14">
        <v>46</v>
      </c>
    </row>
    <row r="51" spans="1:17" x14ac:dyDescent="0.2">
      <c r="A51" s="14" t="s">
        <v>177</v>
      </c>
      <c r="B51" s="14" t="s">
        <v>775</v>
      </c>
      <c r="C51" s="14">
        <v>902</v>
      </c>
      <c r="D51" s="14">
        <v>135</v>
      </c>
      <c r="E51" s="14">
        <v>158</v>
      </c>
      <c r="F51" s="14">
        <v>123</v>
      </c>
      <c r="G51" s="14">
        <v>143</v>
      </c>
      <c r="H51" s="14">
        <v>159</v>
      </c>
      <c r="I51" s="14">
        <v>164</v>
      </c>
      <c r="Q51" s="14">
        <v>20</v>
      </c>
    </row>
    <row r="52" spans="1:17" x14ac:dyDescent="0.2">
      <c r="A52" s="14" t="s">
        <v>178</v>
      </c>
      <c r="B52" s="14" t="s">
        <v>774</v>
      </c>
      <c r="C52" s="14">
        <v>645</v>
      </c>
      <c r="D52" s="14">
        <v>100</v>
      </c>
      <c r="E52" s="14">
        <v>91</v>
      </c>
      <c r="F52" s="14">
        <v>122</v>
      </c>
      <c r="G52" s="14">
        <v>99</v>
      </c>
      <c r="H52" s="14">
        <v>85</v>
      </c>
      <c r="I52" s="14">
        <v>93</v>
      </c>
      <c r="Q52" s="14">
        <v>55</v>
      </c>
    </row>
    <row r="53" spans="1:17" x14ac:dyDescent="0.2">
      <c r="A53" s="14" t="s">
        <v>179</v>
      </c>
      <c r="B53" s="14" t="s">
        <v>773</v>
      </c>
      <c r="C53" s="14">
        <v>453</v>
      </c>
      <c r="D53" s="14">
        <v>66</v>
      </c>
      <c r="E53" s="14">
        <v>80</v>
      </c>
      <c r="F53" s="14">
        <v>66</v>
      </c>
      <c r="G53" s="14">
        <v>84</v>
      </c>
      <c r="H53" s="14">
        <v>80</v>
      </c>
      <c r="I53" s="14">
        <v>77</v>
      </c>
    </row>
    <row r="54" spans="1:17" x14ac:dyDescent="0.2">
      <c r="A54" s="14" t="s">
        <v>180</v>
      </c>
      <c r="B54" s="14" t="s">
        <v>517</v>
      </c>
      <c r="C54" s="14">
        <v>829</v>
      </c>
      <c r="D54" s="14">
        <v>70</v>
      </c>
      <c r="E54" s="14">
        <v>75</v>
      </c>
      <c r="F54" s="14">
        <v>76</v>
      </c>
      <c r="G54" s="14">
        <v>82</v>
      </c>
      <c r="H54" s="14">
        <v>87</v>
      </c>
      <c r="I54" s="14">
        <v>89</v>
      </c>
      <c r="J54" s="14">
        <v>110</v>
      </c>
      <c r="K54" s="14">
        <v>91</v>
      </c>
      <c r="L54" s="14">
        <v>85</v>
      </c>
      <c r="Q54" s="14">
        <v>64</v>
      </c>
    </row>
    <row r="55" spans="1:17" x14ac:dyDescent="0.2">
      <c r="A55" s="14" t="s">
        <v>181</v>
      </c>
      <c r="B55" s="14" t="s">
        <v>772</v>
      </c>
      <c r="C55" s="14">
        <v>498</v>
      </c>
      <c r="D55" s="14">
        <v>92</v>
      </c>
      <c r="E55" s="14">
        <v>62</v>
      </c>
      <c r="F55" s="14">
        <v>69</v>
      </c>
      <c r="G55" s="14">
        <v>66</v>
      </c>
      <c r="H55" s="14">
        <v>53</v>
      </c>
      <c r="I55" s="14">
        <v>50</v>
      </c>
      <c r="Q55" s="14">
        <v>106</v>
      </c>
    </row>
    <row r="56" spans="1:17" x14ac:dyDescent="0.2">
      <c r="A56" s="14" t="s">
        <v>182</v>
      </c>
      <c r="B56" s="14" t="s">
        <v>771</v>
      </c>
      <c r="C56" s="14">
        <v>856</v>
      </c>
      <c r="D56" s="14">
        <v>120</v>
      </c>
      <c r="E56" s="14">
        <v>124</v>
      </c>
      <c r="F56" s="14">
        <v>141</v>
      </c>
      <c r="G56" s="14">
        <v>132</v>
      </c>
      <c r="H56" s="14">
        <v>150</v>
      </c>
      <c r="I56" s="14">
        <v>137</v>
      </c>
      <c r="Q56" s="14">
        <v>52</v>
      </c>
    </row>
    <row r="57" spans="1:17" x14ac:dyDescent="0.2">
      <c r="A57" s="14" t="s">
        <v>183</v>
      </c>
      <c r="B57" s="14" t="s">
        <v>770</v>
      </c>
      <c r="C57" s="14">
        <v>748</v>
      </c>
      <c r="D57" s="14">
        <v>93</v>
      </c>
      <c r="E57" s="14">
        <v>123</v>
      </c>
      <c r="F57" s="14">
        <v>109</v>
      </c>
      <c r="G57" s="14">
        <v>123</v>
      </c>
      <c r="H57" s="14">
        <v>115</v>
      </c>
      <c r="I57" s="14">
        <v>115</v>
      </c>
      <c r="Q57" s="14">
        <v>70</v>
      </c>
    </row>
    <row r="58" spans="1:17" x14ac:dyDescent="0.2">
      <c r="A58" s="14" t="s">
        <v>184</v>
      </c>
      <c r="B58" s="14" t="s">
        <v>769</v>
      </c>
      <c r="C58" s="14">
        <v>387</v>
      </c>
      <c r="D58" s="14">
        <v>76</v>
      </c>
      <c r="E58" s="14">
        <v>63</v>
      </c>
      <c r="F58" s="14">
        <v>53</v>
      </c>
      <c r="G58" s="14">
        <v>51</v>
      </c>
      <c r="H58" s="14">
        <v>60</v>
      </c>
      <c r="I58" s="14">
        <v>57</v>
      </c>
      <c r="Q58" s="14">
        <v>27</v>
      </c>
    </row>
    <row r="59" spans="1:17" x14ac:dyDescent="0.2">
      <c r="A59" s="14" t="s">
        <v>185</v>
      </c>
      <c r="B59" s="14" t="s">
        <v>768</v>
      </c>
      <c r="C59" s="14">
        <v>273</v>
      </c>
      <c r="D59" s="14">
        <v>40</v>
      </c>
      <c r="E59" s="14">
        <v>36</v>
      </c>
      <c r="F59" s="14">
        <v>41</v>
      </c>
      <c r="G59" s="14">
        <v>44</v>
      </c>
      <c r="H59" s="14">
        <v>30</v>
      </c>
      <c r="I59" s="14">
        <v>43</v>
      </c>
      <c r="Q59" s="14">
        <v>39</v>
      </c>
    </row>
    <row r="60" spans="1:17" x14ac:dyDescent="0.2">
      <c r="A60" s="14" t="s">
        <v>186</v>
      </c>
      <c r="B60" s="14" t="s">
        <v>767</v>
      </c>
      <c r="C60" s="14">
        <v>553</v>
      </c>
      <c r="D60" s="14">
        <v>86</v>
      </c>
      <c r="E60" s="14">
        <v>89</v>
      </c>
      <c r="F60" s="14">
        <v>73</v>
      </c>
      <c r="G60" s="14">
        <v>92</v>
      </c>
      <c r="H60" s="14">
        <v>83</v>
      </c>
      <c r="I60" s="14">
        <v>74</v>
      </c>
      <c r="Q60" s="14">
        <v>56</v>
      </c>
    </row>
    <row r="61" spans="1:17" x14ac:dyDescent="0.2">
      <c r="A61" s="14" t="s">
        <v>187</v>
      </c>
      <c r="B61" s="14" t="s">
        <v>542</v>
      </c>
      <c r="C61" s="14">
        <v>5</v>
      </c>
      <c r="D61" s="14">
        <v>1</v>
      </c>
      <c r="F61" s="14">
        <v>1</v>
      </c>
      <c r="I61" s="14">
        <v>1</v>
      </c>
      <c r="Q61" s="14">
        <v>2</v>
      </c>
    </row>
    <row r="62" spans="1:17" x14ac:dyDescent="0.2">
      <c r="A62" s="14" t="s">
        <v>188</v>
      </c>
      <c r="B62" s="14" t="s">
        <v>766</v>
      </c>
      <c r="C62" s="14">
        <v>984</v>
      </c>
      <c r="D62" s="14">
        <v>108</v>
      </c>
      <c r="E62" s="14">
        <v>108</v>
      </c>
      <c r="F62" s="14">
        <v>113</v>
      </c>
      <c r="G62" s="14">
        <v>107</v>
      </c>
      <c r="H62" s="14">
        <v>119</v>
      </c>
      <c r="I62" s="14">
        <v>109</v>
      </c>
      <c r="J62" s="14">
        <v>108</v>
      </c>
      <c r="K62" s="14">
        <v>108</v>
      </c>
      <c r="L62" s="14">
        <v>104</v>
      </c>
    </row>
    <row r="63" spans="1:17" x14ac:dyDescent="0.2">
      <c r="A63" s="14" t="s">
        <v>189</v>
      </c>
      <c r="B63" s="14" t="s">
        <v>848</v>
      </c>
      <c r="C63" s="14">
        <v>796</v>
      </c>
      <c r="D63" s="14">
        <v>86</v>
      </c>
      <c r="E63" s="14">
        <v>92</v>
      </c>
      <c r="F63" s="14">
        <v>87</v>
      </c>
      <c r="G63" s="14">
        <v>96</v>
      </c>
      <c r="H63" s="14">
        <v>104</v>
      </c>
      <c r="I63" s="14">
        <v>89</v>
      </c>
      <c r="J63" s="14">
        <v>70</v>
      </c>
      <c r="K63" s="14">
        <v>99</v>
      </c>
      <c r="L63" s="14">
        <v>53</v>
      </c>
      <c r="Q63" s="14">
        <v>20</v>
      </c>
    </row>
    <row r="64" spans="1:17" x14ac:dyDescent="0.2">
      <c r="A64" s="14" t="s">
        <v>190</v>
      </c>
      <c r="B64" s="14" t="s">
        <v>765</v>
      </c>
      <c r="C64" s="14">
        <v>1096</v>
      </c>
      <c r="D64" s="14">
        <v>163</v>
      </c>
      <c r="E64" s="14">
        <v>167</v>
      </c>
      <c r="F64" s="14">
        <v>154</v>
      </c>
      <c r="G64" s="14">
        <v>166</v>
      </c>
      <c r="H64" s="14">
        <v>168</v>
      </c>
      <c r="I64" s="14">
        <v>203</v>
      </c>
      <c r="Q64" s="14">
        <v>75</v>
      </c>
    </row>
    <row r="65" spans="1:17" x14ac:dyDescent="0.2">
      <c r="A65" s="14" t="s">
        <v>191</v>
      </c>
      <c r="B65" s="14" t="s">
        <v>511</v>
      </c>
      <c r="C65" s="14">
        <v>900</v>
      </c>
      <c r="E65" s="14">
        <v>215</v>
      </c>
      <c r="F65" s="14">
        <v>193</v>
      </c>
      <c r="G65" s="14">
        <v>154</v>
      </c>
      <c r="H65" s="14">
        <v>164</v>
      </c>
      <c r="I65" s="14">
        <v>174</v>
      </c>
    </row>
    <row r="66" spans="1:17" x14ac:dyDescent="0.2">
      <c r="A66" s="14" t="s">
        <v>764</v>
      </c>
      <c r="B66" s="14" t="s">
        <v>1435</v>
      </c>
      <c r="C66" s="14">
        <v>447</v>
      </c>
      <c r="D66" s="14">
        <v>52</v>
      </c>
      <c r="E66" s="14">
        <v>100</v>
      </c>
      <c r="F66" s="14">
        <v>100</v>
      </c>
      <c r="G66" s="14">
        <v>66</v>
      </c>
      <c r="H66" s="14">
        <v>68</v>
      </c>
      <c r="I66" s="14">
        <v>61</v>
      </c>
    </row>
    <row r="67" spans="1:17" x14ac:dyDescent="0.2">
      <c r="A67" s="14" t="s">
        <v>763</v>
      </c>
      <c r="B67" s="14" t="s">
        <v>532</v>
      </c>
      <c r="C67" s="14">
        <v>501</v>
      </c>
      <c r="D67" s="14">
        <v>124</v>
      </c>
      <c r="E67" s="14">
        <v>111</v>
      </c>
      <c r="F67" s="14">
        <v>86</v>
      </c>
      <c r="G67" s="14">
        <v>83</v>
      </c>
      <c r="H67" s="14">
        <v>45</v>
      </c>
      <c r="I67" s="14">
        <v>52</v>
      </c>
    </row>
    <row r="68" spans="1:17" x14ac:dyDescent="0.2">
      <c r="A68" s="14" t="s">
        <v>192</v>
      </c>
      <c r="B68" s="14" t="s">
        <v>101</v>
      </c>
      <c r="C68" s="14">
        <v>600</v>
      </c>
      <c r="D68" s="14">
        <v>85</v>
      </c>
      <c r="E68" s="14">
        <v>73</v>
      </c>
      <c r="F68" s="14">
        <v>57</v>
      </c>
      <c r="G68" s="14">
        <v>52</v>
      </c>
      <c r="H68" s="14">
        <v>42</v>
      </c>
      <c r="I68" s="14">
        <v>52</v>
      </c>
      <c r="J68" s="14">
        <v>63</v>
      </c>
      <c r="K68" s="14">
        <v>90</v>
      </c>
      <c r="L68" s="14">
        <v>86</v>
      </c>
    </row>
    <row r="69" spans="1:17" x14ac:dyDescent="0.2">
      <c r="A69" s="14" t="s">
        <v>193</v>
      </c>
      <c r="B69" s="14" t="s">
        <v>762</v>
      </c>
      <c r="C69" s="14">
        <v>818</v>
      </c>
      <c r="D69" s="14">
        <v>131</v>
      </c>
      <c r="E69" s="14">
        <v>104</v>
      </c>
      <c r="F69" s="14">
        <v>130</v>
      </c>
      <c r="G69" s="14">
        <v>134</v>
      </c>
      <c r="H69" s="14">
        <v>155</v>
      </c>
      <c r="I69" s="14">
        <v>146</v>
      </c>
      <c r="Q69" s="14">
        <v>18</v>
      </c>
    </row>
    <row r="70" spans="1:17" x14ac:dyDescent="0.2">
      <c r="A70" s="14" t="s">
        <v>761</v>
      </c>
      <c r="B70" s="14" t="s">
        <v>552</v>
      </c>
      <c r="C70" s="14">
        <v>36</v>
      </c>
      <c r="D70" s="14">
        <v>7</v>
      </c>
      <c r="E70" s="14">
        <v>3</v>
      </c>
      <c r="F70" s="14">
        <v>6</v>
      </c>
      <c r="G70" s="14">
        <v>7</v>
      </c>
      <c r="H70" s="14">
        <v>7</v>
      </c>
      <c r="J70" s="14">
        <v>5</v>
      </c>
      <c r="K70" s="14">
        <v>1</v>
      </c>
    </row>
    <row r="71" spans="1:17" x14ac:dyDescent="0.2">
      <c r="A71" s="14" t="s">
        <v>194</v>
      </c>
      <c r="B71" s="14" t="s">
        <v>760</v>
      </c>
      <c r="C71" s="14">
        <v>495</v>
      </c>
      <c r="D71" s="14">
        <v>71</v>
      </c>
      <c r="E71" s="14">
        <v>77</v>
      </c>
      <c r="F71" s="14">
        <v>85</v>
      </c>
      <c r="G71" s="14">
        <v>78</v>
      </c>
      <c r="H71" s="14">
        <v>77</v>
      </c>
      <c r="I71" s="14">
        <v>88</v>
      </c>
      <c r="Q71" s="14">
        <v>19</v>
      </c>
    </row>
    <row r="72" spans="1:17" x14ac:dyDescent="0.2">
      <c r="A72" s="14" t="s">
        <v>195</v>
      </c>
      <c r="B72" s="14" t="s">
        <v>74</v>
      </c>
      <c r="C72" s="14">
        <v>1527</v>
      </c>
      <c r="D72" s="14">
        <v>157</v>
      </c>
      <c r="E72" s="14">
        <v>154</v>
      </c>
      <c r="F72" s="14">
        <v>150</v>
      </c>
      <c r="G72" s="14">
        <v>171</v>
      </c>
      <c r="H72" s="14">
        <v>166</v>
      </c>
      <c r="I72" s="14">
        <v>186</v>
      </c>
      <c r="J72" s="14">
        <v>172</v>
      </c>
      <c r="K72" s="14">
        <v>162</v>
      </c>
      <c r="L72" s="14">
        <v>180</v>
      </c>
      <c r="Q72" s="14">
        <v>29</v>
      </c>
    </row>
    <row r="73" spans="1:17" x14ac:dyDescent="0.2">
      <c r="A73" s="14" t="s">
        <v>196</v>
      </c>
      <c r="B73" s="14" t="s">
        <v>759</v>
      </c>
      <c r="C73" s="14">
        <v>499</v>
      </c>
      <c r="D73" s="14">
        <v>82</v>
      </c>
      <c r="E73" s="14">
        <v>63</v>
      </c>
      <c r="F73" s="14">
        <v>72</v>
      </c>
      <c r="G73" s="14">
        <v>94</v>
      </c>
      <c r="H73" s="14">
        <v>68</v>
      </c>
      <c r="I73" s="14">
        <v>101</v>
      </c>
      <c r="Q73" s="14">
        <v>19</v>
      </c>
    </row>
    <row r="74" spans="1:17" x14ac:dyDescent="0.2">
      <c r="A74" s="14" t="s">
        <v>197</v>
      </c>
      <c r="B74" s="14" t="s">
        <v>758</v>
      </c>
      <c r="C74" s="14">
        <v>796</v>
      </c>
      <c r="D74" s="14">
        <v>115</v>
      </c>
      <c r="E74" s="14">
        <v>94</v>
      </c>
      <c r="F74" s="14">
        <v>123</v>
      </c>
      <c r="G74" s="14">
        <v>163</v>
      </c>
      <c r="H74" s="14">
        <v>152</v>
      </c>
      <c r="I74" s="14">
        <v>134</v>
      </c>
      <c r="Q74" s="14">
        <v>15</v>
      </c>
    </row>
    <row r="75" spans="1:17" x14ac:dyDescent="0.2">
      <c r="A75" s="14" t="s">
        <v>198</v>
      </c>
      <c r="B75" s="14" t="s">
        <v>757</v>
      </c>
      <c r="C75" s="14">
        <v>340</v>
      </c>
      <c r="D75" s="14">
        <v>45</v>
      </c>
      <c r="E75" s="14">
        <v>60</v>
      </c>
      <c r="F75" s="14">
        <v>37</v>
      </c>
      <c r="G75" s="14">
        <v>50</v>
      </c>
      <c r="H75" s="14">
        <v>65</v>
      </c>
      <c r="I75" s="14">
        <v>64</v>
      </c>
      <c r="Q75" s="14">
        <v>19</v>
      </c>
    </row>
    <row r="76" spans="1:17" x14ac:dyDescent="0.2">
      <c r="A76" s="14" t="s">
        <v>199</v>
      </c>
      <c r="B76" s="14" t="s">
        <v>5</v>
      </c>
      <c r="C76" s="14">
        <v>1539</v>
      </c>
      <c r="D76" s="14">
        <v>127</v>
      </c>
      <c r="E76" s="14">
        <v>174</v>
      </c>
      <c r="F76" s="14">
        <v>154</v>
      </c>
      <c r="G76" s="14">
        <v>158</v>
      </c>
      <c r="H76" s="14">
        <v>166</v>
      </c>
      <c r="I76" s="14">
        <v>174</v>
      </c>
      <c r="J76" s="14">
        <v>198</v>
      </c>
      <c r="K76" s="14">
        <v>180</v>
      </c>
      <c r="L76" s="14">
        <v>189</v>
      </c>
      <c r="Q76" s="14">
        <v>19</v>
      </c>
    </row>
    <row r="77" spans="1:17" x14ac:dyDescent="0.2">
      <c r="A77" s="14" t="s">
        <v>200</v>
      </c>
      <c r="B77" s="14" t="s">
        <v>756</v>
      </c>
      <c r="C77" s="14">
        <v>333</v>
      </c>
      <c r="D77" s="14">
        <v>38</v>
      </c>
      <c r="E77" s="14">
        <v>38</v>
      </c>
      <c r="F77" s="14">
        <v>36</v>
      </c>
      <c r="G77" s="14">
        <v>69</v>
      </c>
      <c r="H77" s="14">
        <v>32</v>
      </c>
      <c r="I77" s="14">
        <v>30</v>
      </c>
      <c r="Q77" s="14">
        <v>90</v>
      </c>
    </row>
    <row r="78" spans="1:17" x14ac:dyDescent="0.2">
      <c r="A78" s="14" t="s">
        <v>201</v>
      </c>
      <c r="B78" s="14" t="s">
        <v>102</v>
      </c>
      <c r="C78" s="14">
        <v>1035</v>
      </c>
      <c r="D78" s="14">
        <v>135</v>
      </c>
      <c r="E78" s="14">
        <v>162</v>
      </c>
      <c r="F78" s="14">
        <v>154</v>
      </c>
      <c r="G78" s="14">
        <v>159</v>
      </c>
      <c r="H78" s="14">
        <v>162</v>
      </c>
      <c r="I78" s="14">
        <v>206</v>
      </c>
      <c r="Q78" s="14">
        <v>57</v>
      </c>
    </row>
    <row r="79" spans="1:17" x14ac:dyDescent="0.2">
      <c r="A79" s="14" t="s">
        <v>202</v>
      </c>
      <c r="B79" s="14" t="s">
        <v>1436</v>
      </c>
      <c r="C79" s="14">
        <v>353</v>
      </c>
      <c r="D79" s="14">
        <v>54</v>
      </c>
      <c r="E79" s="14">
        <v>36</v>
      </c>
      <c r="F79" s="14">
        <v>33</v>
      </c>
      <c r="G79" s="14">
        <v>35</v>
      </c>
      <c r="H79" s="14">
        <v>32</v>
      </c>
      <c r="I79" s="14">
        <v>39</v>
      </c>
      <c r="J79" s="14">
        <v>46</v>
      </c>
      <c r="Q79" s="14">
        <v>78</v>
      </c>
    </row>
    <row r="80" spans="1:17" x14ac:dyDescent="0.2">
      <c r="A80" s="14" t="s">
        <v>203</v>
      </c>
      <c r="B80" s="14" t="s">
        <v>1437</v>
      </c>
      <c r="C80" s="14">
        <v>403</v>
      </c>
      <c r="D80" s="14">
        <v>53</v>
      </c>
      <c r="E80" s="14">
        <v>60</v>
      </c>
      <c r="F80" s="14">
        <v>62</v>
      </c>
      <c r="G80" s="14">
        <v>60</v>
      </c>
      <c r="H80" s="14">
        <v>56</v>
      </c>
      <c r="I80" s="14">
        <v>57</v>
      </c>
      <c r="J80" s="14">
        <v>35</v>
      </c>
      <c r="Q80" s="14">
        <v>20</v>
      </c>
    </row>
    <row r="81" spans="1:17" x14ac:dyDescent="0.2">
      <c r="A81" s="14" t="s">
        <v>204</v>
      </c>
      <c r="B81" s="14" t="s">
        <v>755</v>
      </c>
      <c r="C81" s="14">
        <v>712</v>
      </c>
      <c r="D81" s="14">
        <v>79</v>
      </c>
      <c r="E81" s="14">
        <v>92</v>
      </c>
      <c r="F81" s="14">
        <v>110</v>
      </c>
      <c r="G81" s="14">
        <v>107</v>
      </c>
      <c r="H81" s="14">
        <v>107</v>
      </c>
      <c r="I81" s="14">
        <v>131</v>
      </c>
      <c r="Q81" s="14">
        <v>86</v>
      </c>
    </row>
    <row r="82" spans="1:17" x14ac:dyDescent="0.2">
      <c r="A82" s="14" t="s">
        <v>205</v>
      </c>
      <c r="B82" s="14" t="s">
        <v>754</v>
      </c>
      <c r="C82" s="14">
        <v>424</v>
      </c>
      <c r="D82" s="14">
        <v>50</v>
      </c>
      <c r="E82" s="14">
        <v>51</v>
      </c>
      <c r="F82" s="14">
        <v>66</v>
      </c>
      <c r="G82" s="14">
        <v>79</v>
      </c>
      <c r="H82" s="14">
        <v>65</v>
      </c>
      <c r="I82" s="14">
        <v>73</v>
      </c>
      <c r="Q82" s="14">
        <v>40</v>
      </c>
    </row>
    <row r="83" spans="1:17" x14ac:dyDescent="0.2">
      <c r="A83" s="14" t="s">
        <v>206</v>
      </c>
      <c r="B83" s="14" t="s">
        <v>753</v>
      </c>
      <c r="C83" s="14">
        <v>469</v>
      </c>
      <c r="D83" s="14">
        <v>79</v>
      </c>
      <c r="E83" s="14">
        <v>70</v>
      </c>
      <c r="F83" s="14">
        <v>93</v>
      </c>
      <c r="G83" s="14">
        <v>74</v>
      </c>
      <c r="H83" s="14">
        <v>72</v>
      </c>
      <c r="I83" s="14">
        <v>65</v>
      </c>
      <c r="Q83" s="14">
        <v>16</v>
      </c>
    </row>
    <row r="84" spans="1:17" x14ac:dyDescent="0.2">
      <c r="A84" s="14" t="s">
        <v>207</v>
      </c>
      <c r="B84" s="14" t="s">
        <v>1438</v>
      </c>
      <c r="C84" s="14">
        <v>378</v>
      </c>
      <c r="D84" s="14">
        <v>63</v>
      </c>
      <c r="E84" s="14">
        <v>58</v>
      </c>
      <c r="F84" s="14">
        <v>64</v>
      </c>
      <c r="G84" s="14">
        <v>60</v>
      </c>
      <c r="H84" s="14">
        <v>43</v>
      </c>
      <c r="I84" s="14">
        <v>46</v>
      </c>
      <c r="J84" s="14">
        <v>25</v>
      </c>
      <c r="Q84" s="14">
        <v>19</v>
      </c>
    </row>
    <row r="85" spans="1:17" x14ac:dyDescent="0.2">
      <c r="A85" s="14" t="s">
        <v>208</v>
      </c>
      <c r="B85" s="14" t="s">
        <v>752</v>
      </c>
      <c r="C85" s="14">
        <v>403</v>
      </c>
      <c r="D85" s="14">
        <v>64</v>
      </c>
      <c r="E85" s="14">
        <v>69</v>
      </c>
      <c r="F85" s="14">
        <v>45</v>
      </c>
      <c r="G85" s="14">
        <v>80</v>
      </c>
      <c r="H85" s="14">
        <v>52</v>
      </c>
      <c r="I85" s="14">
        <v>73</v>
      </c>
      <c r="Q85" s="14">
        <v>20</v>
      </c>
    </row>
    <row r="86" spans="1:17" x14ac:dyDescent="0.2">
      <c r="A86" s="14" t="s">
        <v>209</v>
      </c>
      <c r="B86" s="14" t="s">
        <v>856</v>
      </c>
      <c r="C86" s="14">
        <v>457</v>
      </c>
      <c r="D86" s="14">
        <v>42</v>
      </c>
      <c r="E86" s="14">
        <v>45</v>
      </c>
      <c r="F86" s="14">
        <v>55</v>
      </c>
      <c r="G86" s="14">
        <v>42</v>
      </c>
      <c r="H86" s="14">
        <v>60</v>
      </c>
      <c r="I86" s="14">
        <v>43</v>
      </c>
      <c r="J86" s="14">
        <v>60</v>
      </c>
      <c r="K86" s="14">
        <v>36</v>
      </c>
      <c r="L86" s="14">
        <v>24</v>
      </c>
      <c r="Q86" s="14">
        <v>50</v>
      </c>
    </row>
    <row r="87" spans="1:17" x14ac:dyDescent="0.2">
      <c r="A87" s="14" t="s">
        <v>210</v>
      </c>
      <c r="B87" s="14" t="s">
        <v>751</v>
      </c>
      <c r="C87" s="14">
        <v>631</v>
      </c>
      <c r="D87" s="14">
        <v>101</v>
      </c>
      <c r="E87" s="14">
        <v>87</v>
      </c>
      <c r="F87" s="14">
        <v>111</v>
      </c>
      <c r="G87" s="14">
        <v>95</v>
      </c>
      <c r="H87" s="14">
        <v>105</v>
      </c>
      <c r="I87" s="14">
        <v>111</v>
      </c>
      <c r="Q87" s="14">
        <v>21</v>
      </c>
    </row>
    <row r="88" spans="1:17" x14ac:dyDescent="0.2">
      <c r="A88" s="14" t="s">
        <v>211</v>
      </c>
      <c r="B88" s="14" t="s">
        <v>18</v>
      </c>
      <c r="C88" s="14">
        <v>1141</v>
      </c>
      <c r="D88" s="14">
        <v>100</v>
      </c>
      <c r="E88" s="14">
        <v>126</v>
      </c>
      <c r="F88" s="14">
        <v>117</v>
      </c>
      <c r="G88" s="14">
        <v>103</v>
      </c>
      <c r="H88" s="14">
        <v>115</v>
      </c>
      <c r="I88" s="14">
        <v>118</v>
      </c>
      <c r="J88" s="14">
        <v>133</v>
      </c>
      <c r="K88" s="14">
        <v>153</v>
      </c>
      <c r="L88" s="14">
        <v>143</v>
      </c>
      <c r="Q88" s="14">
        <v>33</v>
      </c>
    </row>
    <row r="89" spans="1:17" x14ac:dyDescent="0.2">
      <c r="A89" s="14" t="s">
        <v>212</v>
      </c>
      <c r="B89" s="14" t="s">
        <v>750</v>
      </c>
      <c r="C89" s="14">
        <v>634</v>
      </c>
      <c r="D89" s="14">
        <v>102</v>
      </c>
      <c r="E89" s="14">
        <v>102</v>
      </c>
      <c r="F89" s="14">
        <v>104</v>
      </c>
      <c r="G89" s="14">
        <v>118</v>
      </c>
      <c r="H89" s="14">
        <v>88</v>
      </c>
      <c r="I89" s="14">
        <v>91</v>
      </c>
      <c r="Q89" s="14">
        <v>29</v>
      </c>
    </row>
    <row r="90" spans="1:17" x14ac:dyDescent="0.2">
      <c r="A90" s="14" t="s">
        <v>213</v>
      </c>
      <c r="B90" s="14" t="s">
        <v>749</v>
      </c>
      <c r="C90" s="14">
        <v>673</v>
      </c>
      <c r="D90" s="14">
        <v>97</v>
      </c>
      <c r="E90" s="14">
        <v>115</v>
      </c>
      <c r="F90" s="14">
        <v>108</v>
      </c>
      <c r="G90" s="14">
        <v>100</v>
      </c>
      <c r="H90" s="14">
        <v>118</v>
      </c>
      <c r="I90" s="14">
        <v>116</v>
      </c>
      <c r="Q90" s="14">
        <v>19</v>
      </c>
    </row>
    <row r="91" spans="1:17" x14ac:dyDescent="0.2">
      <c r="A91" s="14" t="s">
        <v>214</v>
      </c>
      <c r="B91" s="14" t="s">
        <v>748</v>
      </c>
      <c r="C91" s="14">
        <v>530</v>
      </c>
      <c r="D91" s="14">
        <v>80</v>
      </c>
      <c r="E91" s="14">
        <v>86</v>
      </c>
      <c r="F91" s="14">
        <v>85</v>
      </c>
      <c r="G91" s="14">
        <v>82</v>
      </c>
      <c r="H91" s="14">
        <v>79</v>
      </c>
      <c r="I91" s="14">
        <v>99</v>
      </c>
      <c r="Q91" s="14">
        <v>19</v>
      </c>
    </row>
    <row r="92" spans="1:17" x14ac:dyDescent="0.2">
      <c r="A92" s="14" t="s">
        <v>215</v>
      </c>
      <c r="B92" s="14" t="s">
        <v>747</v>
      </c>
      <c r="C92" s="14">
        <v>470</v>
      </c>
      <c r="D92" s="14">
        <v>61</v>
      </c>
      <c r="E92" s="14">
        <v>74</v>
      </c>
      <c r="F92" s="14">
        <v>78</v>
      </c>
      <c r="G92" s="14">
        <v>69</v>
      </c>
      <c r="H92" s="14">
        <v>73</v>
      </c>
      <c r="I92" s="14">
        <v>87</v>
      </c>
      <c r="Q92" s="14">
        <v>28</v>
      </c>
    </row>
    <row r="93" spans="1:17" x14ac:dyDescent="0.2">
      <c r="A93" s="14" t="s">
        <v>216</v>
      </c>
      <c r="B93" s="14" t="s">
        <v>746</v>
      </c>
      <c r="C93" s="14">
        <v>832</v>
      </c>
      <c r="D93" s="14">
        <v>127</v>
      </c>
      <c r="E93" s="14">
        <v>142</v>
      </c>
      <c r="F93" s="14">
        <v>124</v>
      </c>
      <c r="G93" s="14">
        <v>140</v>
      </c>
      <c r="H93" s="14">
        <v>116</v>
      </c>
      <c r="I93" s="14">
        <v>133</v>
      </c>
      <c r="Q93" s="14">
        <v>50</v>
      </c>
    </row>
    <row r="94" spans="1:17" x14ac:dyDescent="0.2">
      <c r="A94" s="14" t="s">
        <v>217</v>
      </c>
      <c r="B94" s="14" t="s">
        <v>745</v>
      </c>
      <c r="C94" s="14">
        <v>766</v>
      </c>
      <c r="D94" s="14">
        <v>92</v>
      </c>
      <c r="E94" s="14">
        <v>107</v>
      </c>
      <c r="F94" s="14">
        <v>117</v>
      </c>
      <c r="G94" s="14">
        <v>147</v>
      </c>
      <c r="H94" s="14">
        <v>128</v>
      </c>
      <c r="I94" s="14">
        <v>156</v>
      </c>
      <c r="Q94" s="14">
        <v>19</v>
      </c>
    </row>
    <row r="95" spans="1:17" x14ac:dyDescent="0.2">
      <c r="A95" s="14" t="s">
        <v>218</v>
      </c>
      <c r="B95" s="14" t="s">
        <v>744</v>
      </c>
      <c r="C95" s="14">
        <v>757</v>
      </c>
      <c r="D95" s="14">
        <v>145</v>
      </c>
      <c r="E95" s="14">
        <v>142</v>
      </c>
      <c r="F95" s="14">
        <v>118</v>
      </c>
      <c r="G95" s="14">
        <v>96</v>
      </c>
      <c r="H95" s="14">
        <v>117</v>
      </c>
      <c r="I95" s="14">
        <v>99</v>
      </c>
      <c r="Q95" s="14">
        <v>40</v>
      </c>
    </row>
    <row r="96" spans="1:17" x14ac:dyDescent="0.2">
      <c r="A96" s="14" t="s">
        <v>821</v>
      </c>
      <c r="B96" s="14" t="s">
        <v>1439</v>
      </c>
      <c r="C96" s="14">
        <v>307</v>
      </c>
      <c r="D96" s="14">
        <v>60</v>
      </c>
      <c r="E96" s="14">
        <v>36</v>
      </c>
      <c r="F96" s="14">
        <v>76</v>
      </c>
      <c r="G96" s="14">
        <v>52</v>
      </c>
      <c r="H96" s="14">
        <v>44</v>
      </c>
      <c r="I96" s="14">
        <v>39</v>
      </c>
    </row>
    <row r="97" spans="1:17" x14ac:dyDescent="0.2">
      <c r="A97" s="14" t="s">
        <v>743</v>
      </c>
      <c r="B97" s="14" t="s">
        <v>524</v>
      </c>
      <c r="C97" s="14">
        <v>25</v>
      </c>
      <c r="F97" s="14">
        <v>25</v>
      </c>
    </row>
    <row r="98" spans="1:17" x14ac:dyDescent="0.2">
      <c r="A98" s="14" t="s">
        <v>219</v>
      </c>
      <c r="B98" s="14" t="s">
        <v>545</v>
      </c>
      <c r="C98" s="14">
        <v>81</v>
      </c>
      <c r="D98" s="14">
        <v>11</v>
      </c>
      <c r="E98" s="14">
        <v>16</v>
      </c>
      <c r="F98" s="14">
        <v>9</v>
      </c>
      <c r="G98" s="14">
        <v>17</v>
      </c>
      <c r="H98" s="14">
        <v>15</v>
      </c>
      <c r="I98" s="14">
        <v>13</v>
      </c>
    </row>
    <row r="99" spans="1:17" x14ac:dyDescent="0.2">
      <c r="A99" s="14" t="s">
        <v>742</v>
      </c>
      <c r="B99" s="14" t="s">
        <v>549</v>
      </c>
      <c r="C99" s="14">
        <v>474</v>
      </c>
      <c r="D99" s="14">
        <v>75</v>
      </c>
      <c r="E99" s="14">
        <v>77</v>
      </c>
      <c r="F99" s="14">
        <v>75</v>
      </c>
      <c r="G99" s="14">
        <v>98</v>
      </c>
      <c r="H99" s="14">
        <v>99</v>
      </c>
      <c r="I99" s="14">
        <v>50</v>
      </c>
    </row>
    <row r="100" spans="1:17" x14ac:dyDescent="0.2">
      <c r="A100" s="14" t="s">
        <v>741</v>
      </c>
      <c r="B100" s="14" t="s">
        <v>551</v>
      </c>
      <c r="C100" s="14">
        <v>290</v>
      </c>
      <c r="D100" s="14">
        <v>41</v>
      </c>
      <c r="E100" s="14">
        <v>57</v>
      </c>
      <c r="F100" s="14">
        <v>34</v>
      </c>
      <c r="G100" s="14">
        <v>50</v>
      </c>
      <c r="H100" s="14">
        <v>72</v>
      </c>
      <c r="I100" s="14">
        <v>36</v>
      </c>
    </row>
    <row r="101" spans="1:17" s="11" customFormat="1" x14ac:dyDescent="0.2">
      <c r="A101" s="14" t="s">
        <v>857</v>
      </c>
      <c r="B101" s="14" t="s">
        <v>1440</v>
      </c>
      <c r="C101" s="14">
        <v>278</v>
      </c>
      <c r="D101" s="14">
        <v>80</v>
      </c>
      <c r="E101" s="14">
        <v>87</v>
      </c>
      <c r="F101" s="14">
        <v>38</v>
      </c>
      <c r="G101" s="14">
        <v>25</v>
      </c>
      <c r="H101" s="14">
        <v>27</v>
      </c>
      <c r="I101" s="14">
        <v>21</v>
      </c>
      <c r="J101" s="14"/>
      <c r="K101" s="14"/>
      <c r="L101" s="14"/>
      <c r="M101" s="14"/>
      <c r="N101" s="14"/>
      <c r="O101" s="14"/>
      <c r="P101" s="14"/>
      <c r="Q101" s="14"/>
    </row>
    <row r="102" spans="1:17" x14ac:dyDescent="0.2">
      <c r="A102" s="14" t="s">
        <v>220</v>
      </c>
      <c r="B102" s="14" t="s">
        <v>740</v>
      </c>
      <c r="C102" s="14">
        <v>599</v>
      </c>
      <c r="D102" s="14">
        <v>101</v>
      </c>
      <c r="E102" s="14">
        <v>101</v>
      </c>
      <c r="F102" s="14">
        <v>77</v>
      </c>
      <c r="G102" s="14">
        <v>93</v>
      </c>
      <c r="H102" s="14">
        <v>96</v>
      </c>
      <c r="I102" s="14">
        <v>94</v>
      </c>
      <c r="Q102" s="14">
        <v>37</v>
      </c>
    </row>
    <row r="103" spans="1:17" x14ac:dyDescent="0.2">
      <c r="A103" s="14" t="s">
        <v>221</v>
      </c>
      <c r="B103" s="14" t="s">
        <v>858</v>
      </c>
      <c r="C103" s="14">
        <v>529</v>
      </c>
      <c r="D103" s="14">
        <v>70</v>
      </c>
      <c r="E103" s="14">
        <v>64</v>
      </c>
      <c r="F103" s="14">
        <v>67</v>
      </c>
      <c r="G103" s="14">
        <v>68</v>
      </c>
      <c r="H103" s="14">
        <v>63</v>
      </c>
      <c r="I103" s="14">
        <v>74</v>
      </c>
      <c r="J103" s="14">
        <v>61</v>
      </c>
      <c r="K103" s="14">
        <v>43</v>
      </c>
      <c r="Q103" s="14">
        <v>19</v>
      </c>
    </row>
    <row r="104" spans="1:17" x14ac:dyDescent="0.2">
      <c r="A104" s="14" t="s">
        <v>222</v>
      </c>
      <c r="B104" s="14" t="s">
        <v>20</v>
      </c>
      <c r="C104" s="14">
        <v>260</v>
      </c>
      <c r="D104" s="14">
        <v>31</v>
      </c>
      <c r="E104" s="14">
        <v>25</v>
      </c>
      <c r="F104" s="14">
        <v>30</v>
      </c>
      <c r="G104" s="14">
        <v>22</v>
      </c>
      <c r="H104" s="14">
        <v>21</v>
      </c>
      <c r="I104" s="14">
        <v>27</v>
      </c>
      <c r="J104" s="14">
        <v>43</v>
      </c>
      <c r="K104" s="14">
        <v>33</v>
      </c>
      <c r="L104" s="14">
        <v>28</v>
      </c>
    </row>
    <row r="105" spans="1:17" x14ac:dyDescent="0.2">
      <c r="A105" s="14" t="s">
        <v>223</v>
      </c>
      <c r="B105" s="14" t="s">
        <v>739</v>
      </c>
      <c r="C105" s="14">
        <v>514</v>
      </c>
      <c r="D105" s="14">
        <v>99</v>
      </c>
      <c r="E105" s="14">
        <v>88</v>
      </c>
      <c r="F105" s="14">
        <v>68</v>
      </c>
      <c r="G105" s="14">
        <v>80</v>
      </c>
      <c r="H105" s="14">
        <v>82</v>
      </c>
      <c r="I105" s="14">
        <v>78</v>
      </c>
      <c r="Q105" s="14">
        <v>19</v>
      </c>
    </row>
    <row r="106" spans="1:17" x14ac:dyDescent="0.2">
      <c r="A106" s="14" t="s">
        <v>224</v>
      </c>
      <c r="B106" s="14" t="s">
        <v>738</v>
      </c>
      <c r="C106" s="14">
        <v>822</v>
      </c>
      <c r="D106" s="14">
        <v>136</v>
      </c>
      <c r="E106" s="14">
        <v>117</v>
      </c>
      <c r="F106" s="14">
        <v>126</v>
      </c>
      <c r="G106" s="14">
        <v>135</v>
      </c>
      <c r="H106" s="14">
        <v>134</v>
      </c>
      <c r="I106" s="14">
        <v>132</v>
      </c>
      <c r="Q106" s="14">
        <v>42</v>
      </c>
    </row>
    <row r="107" spans="1:17" x14ac:dyDescent="0.2">
      <c r="A107" s="14" t="s">
        <v>225</v>
      </c>
      <c r="B107" s="14" t="s">
        <v>737</v>
      </c>
      <c r="C107" s="14">
        <v>1107</v>
      </c>
      <c r="D107" s="14">
        <v>174</v>
      </c>
      <c r="E107" s="14">
        <v>153</v>
      </c>
      <c r="F107" s="14">
        <v>193</v>
      </c>
      <c r="G107" s="14">
        <v>178</v>
      </c>
      <c r="H107" s="14">
        <v>187</v>
      </c>
      <c r="I107" s="14">
        <v>202</v>
      </c>
      <c r="Q107" s="14">
        <v>20</v>
      </c>
    </row>
    <row r="108" spans="1:17" x14ac:dyDescent="0.2">
      <c r="A108" s="14" t="s">
        <v>226</v>
      </c>
      <c r="B108" s="14" t="s">
        <v>736</v>
      </c>
      <c r="C108" s="14">
        <v>267</v>
      </c>
      <c r="D108" s="14">
        <v>44</v>
      </c>
      <c r="E108" s="14">
        <v>40</v>
      </c>
      <c r="F108" s="14">
        <v>33</v>
      </c>
      <c r="G108" s="14">
        <v>47</v>
      </c>
      <c r="H108" s="14">
        <v>38</v>
      </c>
      <c r="I108" s="14">
        <v>33</v>
      </c>
      <c r="Q108" s="14">
        <v>32</v>
      </c>
    </row>
    <row r="109" spans="1:17" x14ac:dyDescent="0.2">
      <c r="A109" s="14" t="s">
        <v>227</v>
      </c>
      <c r="B109" s="14" t="s">
        <v>735</v>
      </c>
      <c r="C109" s="14">
        <v>916</v>
      </c>
      <c r="D109" s="14">
        <v>148</v>
      </c>
      <c r="E109" s="14">
        <v>135</v>
      </c>
      <c r="F109" s="14">
        <v>140</v>
      </c>
      <c r="G109" s="14">
        <v>153</v>
      </c>
      <c r="H109" s="14">
        <v>167</v>
      </c>
      <c r="I109" s="14">
        <v>155</v>
      </c>
      <c r="Q109" s="14">
        <v>18</v>
      </c>
    </row>
    <row r="110" spans="1:17" x14ac:dyDescent="0.2">
      <c r="A110" s="14" t="s">
        <v>228</v>
      </c>
      <c r="B110" s="14" t="s">
        <v>734</v>
      </c>
      <c r="C110" s="14">
        <v>1625</v>
      </c>
      <c r="D110" s="14">
        <v>259</v>
      </c>
      <c r="E110" s="14">
        <v>243</v>
      </c>
      <c r="F110" s="14">
        <v>245</v>
      </c>
      <c r="G110" s="14">
        <v>307</v>
      </c>
      <c r="H110" s="14">
        <v>273</v>
      </c>
      <c r="I110" s="14">
        <v>290</v>
      </c>
      <c r="Q110" s="14">
        <v>8</v>
      </c>
    </row>
    <row r="111" spans="1:17" x14ac:dyDescent="0.2">
      <c r="A111" s="14" t="s">
        <v>229</v>
      </c>
      <c r="B111" s="14" t="s">
        <v>733</v>
      </c>
      <c r="C111" s="14">
        <v>671</v>
      </c>
      <c r="D111" s="14">
        <v>91</v>
      </c>
      <c r="E111" s="14">
        <v>78</v>
      </c>
      <c r="F111" s="14">
        <v>75</v>
      </c>
      <c r="G111" s="14">
        <v>108</v>
      </c>
      <c r="H111" s="14">
        <v>73</v>
      </c>
      <c r="I111" s="14">
        <v>91</v>
      </c>
      <c r="J111" s="14">
        <v>77</v>
      </c>
      <c r="Q111" s="14">
        <v>78</v>
      </c>
    </row>
    <row r="112" spans="1:17" x14ac:dyDescent="0.2">
      <c r="A112" s="14" t="s">
        <v>230</v>
      </c>
      <c r="B112" s="14" t="s">
        <v>732</v>
      </c>
      <c r="C112" s="14">
        <v>480</v>
      </c>
      <c r="D112" s="14">
        <v>77</v>
      </c>
      <c r="E112" s="14">
        <v>57</v>
      </c>
      <c r="F112" s="14">
        <v>65</v>
      </c>
      <c r="G112" s="14">
        <v>83</v>
      </c>
      <c r="H112" s="14">
        <v>89</v>
      </c>
      <c r="I112" s="14">
        <v>77</v>
      </c>
      <c r="Q112" s="14">
        <v>32</v>
      </c>
    </row>
    <row r="113" spans="1:17" x14ac:dyDescent="0.2">
      <c r="A113" s="14" t="s">
        <v>231</v>
      </c>
      <c r="B113" s="14" t="s">
        <v>731</v>
      </c>
      <c r="C113" s="14">
        <v>792</v>
      </c>
      <c r="D113" s="14">
        <v>130</v>
      </c>
      <c r="E113" s="14">
        <v>118</v>
      </c>
      <c r="F113" s="14">
        <v>104</v>
      </c>
      <c r="G113" s="14">
        <v>136</v>
      </c>
      <c r="H113" s="14">
        <v>112</v>
      </c>
      <c r="I113" s="14">
        <v>112</v>
      </c>
      <c r="Q113" s="14">
        <v>80</v>
      </c>
    </row>
    <row r="114" spans="1:17" x14ac:dyDescent="0.2">
      <c r="A114" s="14" t="s">
        <v>232</v>
      </c>
      <c r="B114" s="14" t="s">
        <v>730</v>
      </c>
      <c r="C114" s="14">
        <v>554</v>
      </c>
      <c r="D114" s="14">
        <v>86</v>
      </c>
      <c r="E114" s="14">
        <v>86</v>
      </c>
      <c r="F114" s="14">
        <v>82</v>
      </c>
      <c r="G114" s="14">
        <v>74</v>
      </c>
      <c r="H114" s="14">
        <v>72</v>
      </c>
      <c r="I114" s="14">
        <v>66</v>
      </c>
      <c r="Q114" s="14">
        <v>88</v>
      </c>
    </row>
    <row r="115" spans="1:17" x14ac:dyDescent="0.2">
      <c r="A115" s="14" t="s">
        <v>233</v>
      </c>
      <c r="B115" s="14" t="s">
        <v>729</v>
      </c>
      <c r="C115" s="14">
        <v>1018</v>
      </c>
      <c r="D115" s="14">
        <v>163</v>
      </c>
      <c r="E115" s="14">
        <v>174</v>
      </c>
      <c r="F115" s="14">
        <v>178</v>
      </c>
      <c r="G115" s="14">
        <v>143</v>
      </c>
      <c r="H115" s="14">
        <v>177</v>
      </c>
      <c r="I115" s="14">
        <v>148</v>
      </c>
      <c r="Q115" s="14">
        <v>35</v>
      </c>
    </row>
    <row r="116" spans="1:17" x14ac:dyDescent="0.2">
      <c r="A116" s="14" t="s">
        <v>234</v>
      </c>
      <c r="B116" s="14" t="s">
        <v>728</v>
      </c>
      <c r="C116" s="14">
        <v>568</v>
      </c>
      <c r="D116" s="14">
        <v>94</v>
      </c>
      <c r="E116" s="14">
        <v>67</v>
      </c>
      <c r="F116" s="14">
        <v>91</v>
      </c>
      <c r="G116" s="14">
        <v>96</v>
      </c>
      <c r="H116" s="14">
        <v>92</v>
      </c>
      <c r="I116" s="14">
        <v>108</v>
      </c>
      <c r="Q116" s="14">
        <v>20</v>
      </c>
    </row>
    <row r="117" spans="1:17" x14ac:dyDescent="0.2">
      <c r="A117" s="14" t="s">
        <v>235</v>
      </c>
      <c r="B117" s="14" t="s">
        <v>727</v>
      </c>
      <c r="C117" s="14">
        <v>580</v>
      </c>
      <c r="D117" s="14">
        <v>102</v>
      </c>
      <c r="E117" s="14">
        <v>100</v>
      </c>
      <c r="F117" s="14">
        <v>90</v>
      </c>
      <c r="G117" s="14">
        <v>96</v>
      </c>
      <c r="H117" s="14">
        <v>89</v>
      </c>
      <c r="I117" s="14">
        <v>85</v>
      </c>
      <c r="Q117" s="14">
        <v>18</v>
      </c>
    </row>
    <row r="118" spans="1:17" x14ac:dyDescent="0.2">
      <c r="A118" s="14" t="s">
        <v>236</v>
      </c>
      <c r="B118" s="14" t="s">
        <v>726</v>
      </c>
      <c r="C118" s="14">
        <v>668</v>
      </c>
      <c r="D118" s="14">
        <v>72</v>
      </c>
      <c r="E118" s="14">
        <v>104</v>
      </c>
      <c r="F118" s="14">
        <v>110</v>
      </c>
      <c r="G118" s="14">
        <v>110</v>
      </c>
      <c r="H118" s="14">
        <v>118</v>
      </c>
      <c r="I118" s="14">
        <v>126</v>
      </c>
      <c r="Q118" s="14">
        <v>28</v>
      </c>
    </row>
    <row r="119" spans="1:17" x14ac:dyDescent="0.2">
      <c r="A119" s="14" t="s">
        <v>237</v>
      </c>
      <c r="B119" s="14" t="s">
        <v>725</v>
      </c>
      <c r="C119" s="14">
        <v>1163</v>
      </c>
      <c r="D119" s="14">
        <v>182</v>
      </c>
      <c r="E119" s="14">
        <v>165</v>
      </c>
      <c r="F119" s="14">
        <v>206</v>
      </c>
      <c r="G119" s="14">
        <v>212</v>
      </c>
      <c r="H119" s="14">
        <v>208</v>
      </c>
      <c r="I119" s="14">
        <v>174</v>
      </c>
      <c r="Q119" s="14">
        <v>16</v>
      </c>
    </row>
    <row r="120" spans="1:17" x14ac:dyDescent="0.2">
      <c r="A120" s="14" t="s">
        <v>238</v>
      </c>
      <c r="B120" s="14" t="s">
        <v>724</v>
      </c>
      <c r="C120" s="14">
        <v>547</v>
      </c>
      <c r="D120" s="14">
        <v>85</v>
      </c>
      <c r="E120" s="14">
        <v>68</v>
      </c>
      <c r="F120" s="14">
        <v>90</v>
      </c>
      <c r="G120" s="14">
        <v>90</v>
      </c>
      <c r="H120" s="14">
        <v>71</v>
      </c>
      <c r="I120" s="14">
        <v>110</v>
      </c>
      <c r="Q120" s="14">
        <v>33</v>
      </c>
    </row>
    <row r="121" spans="1:17" x14ac:dyDescent="0.2">
      <c r="A121" s="14" t="s">
        <v>239</v>
      </c>
      <c r="B121" s="14" t="s">
        <v>723</v>
      </c>
      <c r="C121" s="14">
        <v>734</v>
      </c>
      <c r="D121" s="14">
        <v>101</v>
      </c>
      <c r="E121" s="14">
        <v>136</v>
      </c>
      <c r="F121" s="14">
        <v>112</v>
      </c>
      <c r="G121" s="14">
        <v>143</v>
      </c>
      <c r="H121" s="14">
        <v>124</v>
      </c>
      <c r="I121" s="14">
        <v>86</v>
      </c>
      <c r="Q121" s="14">
        <v>32</v>
      </c>
    </row>
    <row r="122" spans="1:17" x14ac:dyDescent="0.2">
      <c r="A122" s="14" t="s">
        <v>240</v>
      </c>
      <c r="B122" s="14" t="s">
        <v>6</v>
      </c>
      <c r="C122" s="14">
        <v>579</v>
      </c>
      <c r="D122" s="14">
        <v>111</v>
      </c>
      <c r="E122" s="14">
        <v>111</v>
      </c>
      <c r="F122" s="14">
        <v>90</v>
      </c>
      <c r="G122" s="14">
        <v>104</v>
      </c>
      <c r="H122" s="14">
        <v>64</v>
      </c>
      <c r="I122" s="14">
        <v>80</v>
      </c>
      <c r="Q122" s="14">
        <v>19</v>
      </c>
    </row>
    <row r="123" spans="1:17" x14ac:dyDescent="0.2">
      <c r="A123" s="14" t="s">
        <v>241</v>
      </c>
      <c r="B123" s="14" t="s">
        <v>722</v>
      </c>
      <c r="C123" s="14">
        <v>732</v>
      </c>
      <c r="D123" s="14">
        <v>96</v>
      </c>
      <c r="E123" s="14">
        <v>111</v>
      </c>
      <c r="F123" s="14">
        <v>86</v>
      </c>
      <c r="G123" s="14">
        <v>135</v>
      </c>
      <c r="H123" s="14">
        <v>114</v>
      </c>
      <c r="I123" s="14">
        <v>135</v>
      </c>
      <c r="Q123" s="14">
        <v>55</v>
      </c>
    </row>
    <row r="124" spans="1:17" x14ac:dyDescent="0.2">
      <c r="A124" s="14" t="s">
        <v>242</v>
      </c>
      <c r="B124" s="14" t="s">
        <v>721</v>
      </c>
      <c r="C124" s="14">
        <v>809</v>
      </c>
      <c r="D124" s="14">
        <v>114</v>
      </c>
      <c r="E124" s="14">
        <v>106</v>
      </c>
      <c r="F124" s="14">
        <v>126</v>
      </c>
      <c r="G124" s="14">
        <v>141</v>
      </c>
      <c r="H124" s="14">
        <v>134</v>
      </c>
      <c r="I124" s="14">
        <v>142</v>
      </c>
      <c r="Q124" s="14">
        <v>46</v>
      </c>
    </row>
    <row r="125" spans="1:17" x14ac:dyDescent="0.2">
      <c r="A125" s="14" t="s">
        <v>243</v>
      </c>
      <c r="B125" s="14" t="s">
        <v>928</v>
      </c>
      <c r="C125" s="14">
        <v>47</v>
      </c>
      <c r="Q125" s="14">
        <v>47</v>
      </c>
    </row>
    <row r="126" spans="1:17" x14ac:dyDescent="0.2">
      <c r="A126" s="14" t="s">
        <v>244</v>
      </c>
      <c r="B126" s="14" t="s">
        <v>720</v>
      </c>
      <c r="C126" s="14">
        <v>646</v>
      </c>
      <c r="D126" s="14">
        <v>72</v>
      </c>
      <c r="E126" s="14">
        <v>95</v>
      </c>
      <c r="F126" s="14">
        <v>99</v>
      </c>
      <c r="G126" s="14">
        <v>95</v>
      </c>
      <c r="H126" s="14">
        <v>135</v>
      </c>
      <c r="I126" s="14">
        <v>112</v>
      </c>
      <c r="Q126" s="14">
        <v>38</v>
      </c>
    </row>
    <row r="127" spans="1:17" x14ac:dyDescent="0.2">
      <c r="A127" s="14" t="s">
        <v>245</v>
      </c>
      <c r="B127" s="14" t="s">
        <v>7</v>
      </c>
      <c r="C127" s="14">
        <v>716</v>
      </c>
      <c r="D127" s="14">
        <v>103</v>
      </c>
      <c r="E127" s="14">
        <v>136</v>
      </c>
      <c r="F127" s="14">
        <v>109</v>
      </c>
      <c r="G127" s="14">
        <v>109</v>
      </c>
      <c r="H127" s="14">
        <v>123</v>
      </c>
      <c r="I127" s="14">
        <v>114</v>
      </c>
      <c r="Q127" s="14">
        <v>22</v>
      </c>
    </row>
    <row r="128" spans="1:17" x14ac:dyDescent="0.2">
      <c r="A128" s="14" t="s">
        <v>246</v>
      </c>
      <c r="B128" s="14" t="s">
        <v>719</v>
      </c>
      <c r="C128" s="14">
        <v>482</v>
      </c>
      <c r="D128" s="14">
        <v>75</v>
      </c>
      <c r="E128" s="14">
        <v>71</v>
      </c>
      <c r="F128" s="14">
        <v>78</v>
      </c>
      <c r="G128" s="14">
        <v>78</v>
      </c>
      <c r="H128" s="14">
        <v>75</v>
      </c>
      <c r="I128" s="14">
        <v>77</v>
      </c>
      <c r="Q128" s="14">
        <v>28</v>
      </c>
    </row>
    <row r="129" spans="1:17" x14ac:dyDescent="0.2">
      <c r="A129" s="14" t="s">
        <v>247</v>
      </c>
      <c r="B129" s="14" t="s">
        <v>718</v>
      </c>
      <c r="C129" s="14">
        <v>712</v>
      </c>
      <c r="D129" s="14">
        <v>121</v>
      </c>
      <c r="E129" s="14">
        <v>109</v>
      </c>
      <c r="F129" s="14">
        <v>96</v>
      </c>
      <c r="G129" s="14">
        <v>104</v>
      </c>
      <c r="H129" s="14">
        <v>107</v>
      </c>
      <c r="I129" s="14">
        <v>123</v>
      </c>
      <c r="Q129" s="14">
        <v>52</v>
      </c>
    </row>
    <row r="130" spans="1:17" x14ac:dyDescent="0.2">
      <c r="A130" s="14" t="s">
        <v>248</v>
      </c>
      <c r="B130" s="14" t="s">
        <v>717</v>
      </c>
      <c r="C130" s="14">
        <v>1122</v>
      </c>
      <c r="D130" s="14">
        <v>162</v>
      </c>
      <c r="E130" s="14">
        <v>161</v>
      </c>
      <c r="F130" s="14">
        <v>178</v>
      </c>
      <c r="G130" s="14">
        <v>199</v>
      </c>
      <c r="H130" s="14">
        <v>189</v>
      </c>
      <c r="I130" s="14">
        <v>191</v>
      </c>
      <c r="Q130" s="14">
        <v>42</v>
      </c>
    </row>
    <row r="131" spans="1:17" x14ac:dyDescent="0.2">
      <c r="A131" s="14" t="s">
        <v>249</v>
      </c>
      <c r="B131" s="14" t="s">
        <v>19</v>
      </c>
      <c r="C131" s="14">
        <v>1057</v>
      </c>
      <c r="D131" s="14">
        <v>112</v>
      </c>
      <c r="E131" s="14">
        <v>89</v>
      </c>
      <c r="F131" s="14">
        <v>100</v>
      </c>
      <c r="G131" s="14">
        <v>121</v>
      </c>
      <c r="H131" s="14">
        <v>115</v>
      </c>
      <c r="I131" s="14">
        <v>101</v>
      </c>
      <c r="J131" s="14">
        <v>143</v>
      </c>
      <c r="K131" s="14">
        <v>125</v>
      </c>
      <c r="L131" s="14">
        <v>126</v>
      </c>
      <c r="Q131" s="14">
        <v>25</v>
      </c>
    </row>
    <row r="132" spans="1:17" x14ac:dyDescent="0.2">
      <c r="A132" s="14" t="s">
        <v>250</v>
      </c>
      <c r="B132" s="14" t="s">
        <v>104</v>
      </c>
      <c r="C132" s="14">
        <v>1306</v>
      </c>
      <c r="D132" s="14">
        <v>142</v>
      </c>
      <c r="E132" s="14">
        <v>153</v>
      </c>
      <c r="F132" s="14">
        <v>142</v>
      </c>
      <c r="G132" s="14">
        <v>181</v>
      </c>
      <c r="H132" s="14">
        <v>159</v>
      </c>
      <c r="I132" s="14">
        <v>155</v>
      </c>
      <c r="J132" s="14">
        <v>152</v>
      </c>
      <c r="K132" s="14">
        <v>137</v>
      </c>
      <c r="L132" s="14">
        <v>65</v>
      </c>
      <c r="Q132" s="14">
        <v>20</v>
      </c>
    </row>
    <row r="133" spans="1:17" x14ac:dyDescent="0.2">
      <c r="A133" s="14" t="s">
        <v>251</v>
      </c>
      <c r="B133" s="14" t="s">
        <v>716</v>
      </c>
      <c r="C133" s="14">
        <v>812</v>
      </c>
      <c r="D133" s="14">
        <v>122</v>
      </c>
      <c r="E133" s="14">
        <v>118</v>
      </c>
      <c r="F133" s="14">
        <v>126</v>
      </c>
      <c r="G133" s="14">
        <v>133</v>
      </c>
      <c r="H133" s="14">
        <v>132</v>
      </c>
      <c r="I133" s="14">
        <v>162</v>
      </c>
      <c r="Q133" s="14">
        <v>19</v>
      </c>
    </row>
    <row r="134" spans="1:17" x14ac:dyDescent="0.2">
      <c r="A134" s="14" t="s">
        <v>252</v>
      </c>
      <c r="B134" s="14" t="s">
        <v>715</v>
      </c>
      <c r="C134" s="14">
        <v>289</v>
      </c>
      <c r="D134" s="14">
        <v>48</v>
      </c>
      <c r="E134" s="14">
        <v>32</v>
      </c>
      <c r="F134" s="14">
        <v>44</v>
      </c>
      <c r="G134" s="14">
        <v>43</v>
      </c>
      <c r="H134" s="14">
        <v>51</v>
      </c>
      <c r="I134" s="14">
        <v>43</v>
      </c>
      <c r="Q134" s="14">
        <v>28</v>
      </c>
    </row>
    <row r="135" spans="1:17" x14ac:dyDescent="0.2">
      <c r="A135" s="14" t="s">
        <v>253</v>
      </c>
      <c r="B135" s="14" t="s">
        <v>714</v>
      </c>
      <c r="C135" s="14">
        <v>416</v>
      </c>
      <c r="D135" s="14">
        <v>65</v>
      </c>
      <c r="E135" s="14">
        <v>58</v>
      </c>
      <c r="F135" s="14">
        <v>57</v>
      </c>
      <c r="G135" s="14">
        <v>64</v>
      </c>
      <c r="H135" s="14">
        <v>65</v>
      </c>
      <c r="I135" s="14">
        <v>79</v>
      </c>
      <c r="Q135" s="14">
        <v>28</v>
      </c>
    </row>
    <row r="136" spans="1:17" x14ac:dyDescent="0.2">
      <c r="A136" s="14" t="s">
        <v>254</v>
      </c>
      <c r="B136" s="14" t="s">
        <v>105</v>
      </c>
      <c r="C136" s="14">
        <v>797</v>
      </c>
      <c r="D136" s="14">
        <v>92</v>
      </c>
      <c r="E136" s="14">
        <v>80</v>
      </c>
      <c r="F136" s="14">
        <v>89</v>
      </c>
      <c r="G136" s="14">
        <v>105</v>
      </c>
      <c r="H136" s="14">
        <v>109</v>
      </c>
      <c r="I136" s="14">
        <v>89</v>
      </c>
      <c r="J136" s="14">
        <v>77</v>
      </c>
      <c r="K136" s="14">
        <v>67</v>
      </c>
      <c r="L136" s="14">
        <v>51</v>
      </c>
      <c r="Q136" s="14">
        <v>38</v>
      </c>
    </row>
    <row r="137" spans="1:17" x14ac:dyDescent="0.2">
      <c r="A137" s="14" t="s">
        <v>255</v>
      </c>
      <c r="B137" s="14" t="s">
        <v>713</v>
      </c>
      <c r="C137" s="14">
        <v>618</v>
      </c>
      <c r="D137" s="14">
        <v>98</v>
      </c>
      <c r="E137" s="14">
        <v>87</v>
      </c>
      <c r="F137" s="14">
        <v>82</v>
      </c>
      <c r="G137" s="14">
        <v>110</v>
      </c>
      <c r="H137" s="14">
        <v>118</v>
      </c>
      <c r="I137" s="14">
        <v>95</v>
      </c>
      <c r="Q137" s="14">
        <v>28</v>
      </c>
    </row>
    <row r="138" spans="1:17" x14ac:dyDescent="0.2">
      <c r="A138" s="14" t="s">
        <v>256</v>
      </c>
      <c r="B138" s="14" t="s">
        <v>106</v>
      </c>
      <c r="C138" s="14">
        <v>1111</v>
      </c>
      <c r="D138" s="14">
        <v>92</v>
      </c>
      <c r="E138" s="14">
        <v>112</v>
      </c>
      <c r="F138" s="14">
        <v>122</v>
      </c>
      <c r="G138" s="14">
        <v>96</v>
      </c>
      <c r="H138" s="14">
        <v>129</v>
      </c>
      <c r="I138" s="14">
        <v>123</v>
      </c>
      <c r="J138" s="14">
        <v>100</v>
      </c>
      <c r="K138" s="14">
        <v>113</v>
      </c>
      <c r="L138" s="14">
        <v>129</v>
      </c>
      <c r="Q138" s="14">
        <v>95</v>
      </c>
    </row>
    <row r="139" spans="1:17" x14ac:dyDescent="0.2">
      <c r="A139" s="14" t="s">
        <v>257</v>
      </c>
      <c r="B139" s="14" t="s">
        <v>107</v>
      </c>
      <c r="C139" s="14">
        <v>963</v>
      </c>
      <c r="D139" s="14">
        <v>86</v>
      </c>
      <c r="E139" s="14">
        <v>81</v>
      </c>
      <c r="F139" s="14">
        <v>88</v>
      </c>
      <c r="G139" s="14">
        <v>105</v>
      </c>
      <c r="H139" s="14">
        <v>96</v>
      </c>
      <c r="I139" s="14">
        <v>136</v>
      </c>
      <c r="J139" s="14">
        <v>122</v>
      </c>
      <c r="K139" s="14">
        <v>102</v>
      </c>
      <c r="L139" s="14">
        <v>110</v>
      </c>
      <c r="Q139" s="14">
        <v>37</v>
      </c>
    </row>
    <row r="140" spans="1:17" x14ac:dyDescent="0.2">
      <c r="A140" s="14" t="s">
        <v>258</v>
      </c>
      <c r="B140" s="14" t="s">
        <v>712</v>
      </c>
      <c r="C140" s="14">
        <v>706</v>
      </c>
      <c r="D140" s="14">
        <v>132</v>
      </c>
      <c r="E140" s="14">
        <v>125</v>
      </c>
      <c r="F140" s="14">
        <v>114</v>
      </c>
      <c r="G140" s="14">
        <v>122</v>
      </c>
      <c r="H140" s="14">
        <v>94</v>
      </c>
      <c r="I140" s="14">
        <v>99</v>
      </c>
      <c r="Q140" s="14">
        <v>20</v>
      </c>
    </row>
    <row r="141" spans="1:17" x14ac:dyDescent="0.2">
      <c r="A141" s="14" t="s">
        <v>259</v>
      </c>
      <c r="B141" s="14" t="s">
        <v>711</v>
      </c>
      <c r="C141" s="14">
        <v>432</v>
      </c>
      <c r="D141" s="14">
        <v>64</v>
      </c>
      <c r="E141" s="14">
        <v>57</v>
      </c>
      <c r="F141" s="14">
        <v>45</v>
      </c>
      <c r="G141" s="14">
        <v>62</v>
      </c>
      <c r="H141" s="14">
        <v>56</v>
      </c>
      <c r="I141" s="14">
        <v>49</v>
      </c>
      <c r="Q141" s="14">
        <v>99</v>
      </c>
    </row>
    <row r="142" spans="1:17" x14ac:dyDescent="0.2">
      <c r="A142" s="14" t="s">
        <v>260</v>
      </c>
      <c r="B142" s="14" t="s">
        <v>815</v>
      </c>
      <c r="C142" s="14">
        <v>552</v>
      </c>
      <c r="D142" s="14">
        <v>108</v>
      </c>
      <c r="E142" s="14">
        <v>93</v>
      </c>
      <c r="F142" s="14">
        <v>72</v>
      </c>
      <c r="G142" s="14">
        <v>99</v>
      </c>
      <c r="H142" s="14">
        <v>77</v>
      </c>
      <c r="I142" s="14">
        <v>68</v>
      </c>
      <c r="Q142" s="14">
        <v>35</v>
      </c>
    </row>
    <row r="143" spans="1:17" x14ac:dyDescent="0.2">
      <c r="A143" s="14" t="s">
        <v>822</v>
      </c>
      <c r="B143" s="14" t="s">
        <v>823</v>
      </c>
      <c r="C143" s="14">
        <v>442</v>
      </c>
      <c r="D143" s="14">
        <v>80</v>
      </c>
      <c r="E143" s="14">
        <v>70</v>
      </c>
      <c r="F143" s="14">
        <v>85</v>
      </c>
      <c r="G143" s="14">
        <v>85</v>
      </c>
      <c r="H143" s="14">
        <v>65</v>
      </c>
      <c r="I143" s="14">
        <v>57</v>
      </c>
    </row>
    <row r="144" spans="1:17" x14ac:dyDescent="0.2">
      <c r="A144" s="14" t="s">
        <v>859</v>
      </c>
      <c r="B144" s="14" t="s">
        <v>860</v>
      </c>
      <c r="C144" s="14">
        <v>284</v>
      </c>
      <c r="D144" s="14">
        <v>61</v>
      </c>
      <c r="E144" s="14">
        <v>88</v>
      </c>
      <c r="F144" s="14">
        <v>53</v>
      </c>
      <c r="G144" s="14">
        <v>24</v>
      </c>
      <c r="H144" s="14">
        <v>33</v>
      </c>
      <c r="I144" s="14">
        <v>25</v>
      </c>
    </row>
    <row r="145" spans="1:17" x14ac:dyDescent="0.2">
      <c r="A145" s="14" t="s">
        <v>861</v>
      </c>
      <c r="B145" s="14" t="s">
        <v>862</v>
      </c>
      <c r="C145" s="14">
        <v>105</v>
      </c>
      <c r="D145" s="14">
        <v>105</v>
      </c>
    </row>
    <row r="146" spans="1:17" x14ac:dyDescent="0.2">
      <c r="A146" s="14" t="s">
        <v>863</v>
      </c>
      <c r="B146" s="14" t="s">
        <v>864</v>
      </c>
      <c r="C146" s="14">
        <v>238</v>
      </c>
      <c r="D146" s="14">
        <v>238</v>
      </c>
    </row>
    <row r="147" spans="1:17" x14ac:dyDescent="0.2">
      <c r="A147" s="14" t="s">
        <v>865</v>
      </c>
      <c r="B147" s="14" t="s">
        <v>866</v>
      </c>
      <c r="C147" s="14">
        <v>203</v>
      </c>
      <c r="J147" s="14">
        <v>70</v>
      </c>
      <c r="K147" s="14">
        <v>63</v>
      </c>
      <c r="L147" s="14">
        <v>70</v>
      </c>
    </row>
    <row r="148" spans="1:17" x14ac:dyDescent="0.2">
      <c r="A148" s="14" t="s">
        <v>261</v>
      </c>
      <c r="B148" s="14" t="s">
        <v>83</v>
      </c>
      <c r="C148" s="14">
        <v>925</v>
      </c>
      <c r="D148" s="14">
        <v>183</v>
      </c>
      <c r="E148" s="14">
        <v>169</v>
      </c>
      <c r="F148" s="14">
        <v>142</v>
      </c>
      <c r="G148" s="14">
        <v>129</v>
      </c>
      <c r="H148" s="14">
        <v>149</v>
      </c>
      <c r="I148" s="14">
        <v>153</v>
      </c>
    </row>
    <row r="149" spans="1:17" x14ac:dyDescent="0.2">
      <c r="A149" s="14" t="s">
        <v>929</v>
      </c>
      <c r="B149" s="14" t="s">
        <v>930</v>
      </c>
      <c r="C149" s="14">
        <v>451</v>
      </c>
      <c r="J149" s="14">
        <v>187</v>
      </c>
      <c r="K149" s="14">
        <v>132</v>
      </c>
      <c r="L149" s="14">
        <v>132</v>
      </c>
    </row>
    <row r="150" spans="1:17" x14ac:dyDescent="0.2">
      <c r="A150" s="14" t="s">
        <v>867</v>
      </c>
      <c r="B150" s="14" t="s">
        <v>868</v>
      </c>
      <c r="C150" s="14">
        <v>51</v>
      </c>
      <c r="D150" s="14">
        <v>40</v>
      </c>
      <c r="E150" s="14">
        <v>11</v>
      </c>
    </row>
    <row r="151" spans="1:17" x14ac:dyDescent="0.2">
      <c r="A151" s="14" t="s">
        <v>869</v>
      </c>
      <c r="B151" s="14" t="s">
        <v>1446</v>
      </c>
      <c r="C151" s="14">
        <v>172</v>
      </c>
      <c r="D151" s="14">
        <v>62</v>
      </c>
      <c r="E151" s="14">
        <v>49</v>
      </c>
      <c r="F151" s="14">
        <v>18</v>
      </c>
      <c r="G151" s="14">
        <v>17</v>
      </c>
      <c r="H151" s="14">
        <v>12</v>
      </c>
      <c r="I151" s="14">
        <v>12</v>
      </c>
      <c r="K151" s="14">
        <v>2</v>
      </c>
    </row>
    <row r="152" spans="1:17" x14ac:dyDescent="0.2">
      <c r="A152" s="14" t="s">
        <v>870</v>
      </c>
      <c r="B152" s="14" t="s">
        <v>871</v>
      </c>
      <c r="C152" s="14">
        <v>149</v>
      </c>
      <c r="D152" s="14">
        <v>35</v>
      </c>
      <c r="E152" s="14">
        <v>36</v>
      </c>
      <c r="F152" s="14">
        <v>21</v>
      </c>
      <c r="G152" s="14">
        <v>25</v>
      </c>
      <c r="H152" s="14">
        <v>11</v>
      </c>
      <c r="I152" s="14">
        <v>21</v>
      </c>
    </row>
    <row r="153" spans="1:17" x14ac:dyDescent="0.2">
      <c r="A153" s="14" t="s">
        <v>262</v>
      </c>
      <c r="B153" s="14" t="s">
        <v>710</v>
      </c>
      <c r="C153" s="14">
        <v>432</v>
      </c>
      <c r="D153" s="14">
        <v>92</v>
      </c>
      <c r="E153" s="14">
        <v>67</v>
      </c>
      <c r="F153" s="14">
        <v>75</v>
      </c>
      <c r="G153" s="14">
        <v>69</v>
      </c>
      <c r="H153" s="14">
        <v>52</v>
      </c>
      <c r="I153" s="14">
        <v>57</v>
      </c>
      <c r="Q153" s="14">
        <v>20</v>
      </c>
    </row>
    <row r="154" spans="1:17" x14ac:dyDescent="0.2">
      <c r="A154" s="14" t="s">
        <v>263</v>
      </c>
      <c r="B154" s="14" t="s">
        <v>709</v>
      </c>
      <c r="C154" s="14">
        <v>472</v>
      </c>
      <c r="D154" s="14">
        <v>69</v>
      </c>
      <c r="E154" s="14">
        <v>62</v>
      </c>
      <c r="F154" s="14">
        <v>70</v>
      </c>
      <c r="G154" s="14">
        <v>85</v>
      </c>
      <c r="H154" s="14">
        <v>76</v>
      </c>
      <c r="I154" s="14">
        <v>73</v>
      </c>
      <c r="Q154" s="14">
        <v>37</v>
      </c>
    </row>
    <row r="155" spans="1:17" x14ac:dyDescent="0.2">
      <c r="A155" s="14" t="s">
        <v>264</v>
      </c>
      <c r="B155" s="14" t="s">
        <v>708</v>
      </c>
      <c r="C155" s="14">
        <v>393</v>
      </c>
      <c r="D155" s="14">
        <v>70</v>
      </c>
      <c r="E155" s="14">
        <v>67</v>
      </c>
      <c r="F155" s="14">
        <v>68</v>
      </c>
      <c r="G155" s="14">
        <v>59</v>
      </c>
      <c r="H155" s="14">
        <v>54</v>
      </c>
      <c r="I155" s="14">
        <v>61</v>
      </c>
      <c r="Q155" s="14">
        <v>14</v>
      </c>
    </row>
    <row r="156" spans="1:17" x14ac:dyDescent="0.2">
      <c r="A156" s="14" t="s">
        <v>265</v>
      </c>
      <c r="B156" s="14" t="s">
        <v>108</v>
      </c>
      <c r="C156" s="14">
        <v>625</v>
      </c>
      <c r="D156" s="14">
        <v>156</v>
      </c>
      <c r="E156" s="14">
        <v>125</v>
      </c>
      <c r="F156" s="14">
        <v>129</v>
      </c>
      <c r="G156" s="14">
        <v>81</v>
      </c>
      <c r="H156" s="14">
        <v>69</v>
      </c>
      <c r="I156" s="14">
        <v>65</v>
      </c>
    </row>
    <row r="157" spans="1:17" x14ac:dyDescent="0.2">
      <c r="A157" s="14" t="s">
        <v>266</v>
      </c>
      <c r="B157" s="14" t="s">
        <v>519</v>
      </c>
      <c r="C157" s="14">
        <v>1164</v>
      </c>
      <c r="D157" s="14">
        <v>103</v>
      </c>
      <c r="E157" s="14">
        <v>118</v>
      </c>
      <c r="F157" s="14">
        <v>121</v>
      </c>
      <c r="G157" s="14">
        <v>142</v>
      </c>
      <c r="H157" s="14">
        <v>131</v>
      </c>
      <c r="I157" s="14">
        <v>129</v>
      </c>
      <c r="J157" s="14">
        <v>135</v>
      </c>
      <c r="K157" s="14">
        <v>136</v>
      </c>
      <c r="L157" s="14">
        <v>131</v>
      </c>
      <c r="Q157" s="14">
        <v>18</v>
      </c>
    </row>
    <row r="158" spans="1:17" x14ac:dyDescent="0.2">
      <c r="A158" s="14" t="s">
        <v>267</v>
      </c>
      <c r="B158" s="14" t="s">
        <v>707</v>
      </c>
      <c r="C158" s="14">
        <v>508</v>
      </c>
      <c r="D158" s="14">
        <v>81</v>
      </c>
      <c r="E158" s="14">
        <v>73</v>
      </c>
      <c r="F158" s="14">
        <v>68</v>
      </c>
      <c r="G158" s="14">
        <v>85</v>
      </c>
      <c r="H158" s="14">
        <v>78</v>
      </c>
      <c r="I158" s="14">
        <v>85</v>
      </c>
      <c r="Q158" s="14">
        <v>38</v>
      </c>
    </row>
    <row r="159" spans="1:17" x14ac:dyDescent="0.2">
      <c r="A159" s="14" t="s">
        <v>268</v>
      </c>
      <c r="B159" s="14" t="s">
        <v>706</v>
      </c>
      <c r="C159" s="14">
        <v>1088</v>
      </c>
      <c r="D159" s="14">
        <v>132</v>
      </c>
      <c r="E159" s="14">
        <v>173</v>
      </c>
      <c r="F159" s="14">
        <v>173</v>
      </c>
      <c r="G159" s="14">
        <v>181</v>
      </c>
      <c r="H159" s="14">
        <v>191</v>
      </c>
      <c r="I159" s="14">
        <v>219</v>
      </c>
      <c r="Q159" s="14">
        <v>19</v>
      </c>
    </row>
    <row r="160" spans="1:17" x14ac:dyDescent="0.2">
      <c r="A160" s="14" t="s">
        <v>269</v>
      </c>
      <c r="B160" s="14" t="s">
        <v>705</v>
      </c>
      <c r="C160" s="14">
        <v>746</v>
      </c>
      <c r="D160" s="14">
        <v>80</v>
      </c>
      <c r="E160" s="14">
        <v>73</v>
      </c>
      <c r="F160" s="14">
        <v>101</v>
      </c>
      <c r="G160" s="14">
        <v>96</v>
      </c>
      <c r="H160" s="14">
        <v>103</v>
      </c>
      <c r="I160" s="14">
        <v>76</v>
      </c>
      <c r="Q160" s="14">
        <v>217</v>
      </c>
    </row>
    <row r="161" spans="1:17" x14ac:dyDescent="0.2">
      <c r="A161" s="14" t="s">
        <v>270</v>
      </c>
      <c r="B161" s="14" t="s">
        <v>79</v>
      </c>
      <c r="C161" s="14">
        <v>727</v>
      </c>
      <c r="D161" s="14">
        <v>72</v>
      </c>
      <c r="E161" s="14">
        <v>72</v>
      </c>
      <c r="F161" s="14">
        <v>68</v>
      </c>
      <c r="G161" s="14">
        <v>78</v>
      </c>
      <c r="H161" s="14">
        <v>63</v>
      </c>
      <c r="I161" s="14">
        <v>73</v>
      </c>
      <c r="J161" s="14">
        <v>98</v>
      </c>
      <c r="K161" s="14">
        <v>112</v>
      </c>
      <c r="L161" s="14">
        <v>91</v>
      </c>
    </row>
    <row r="162" spans="1:17" x14ac:dyDescent="0.2">
      <c r="A162" s="14" t="s">
        <v>271</v>
      </c>
      <c r="B162" s="14" t="s">
        <v>704</v>
      </c>
      <c r="C162" s="14">
        <v>291</v>
      </c>
      <c r="D162" s="14">
        <v>40</v>
      </c>
      <c r="E162" s="14">
        <v>48</v>
      </c>
      <c r="F162" s="14">
        <v>45</v>
      </c>
      <c r="G162" s="14">
        <v>40</v>
      </c>
      <c r="H162" s="14">
        <v>52</v>
      </c>
      <c r="I162" s="14">
        <v>37</v>
      </c>
      <c r="Q162" s="14">
        <v>29</v>
      </c>
    </row>
    <row r="163" spans="1:17" x14ac:dyDescent="0.2">
      <c r="A163" s="14" t="s">
        <v>272</v>
      </c>
      <c r="B163" s="14" t="s">
        <v>703</v>
      </c>
      <c r="C163" s="14">
        <v>1146</v>
      </c>
      <c r="D163" s="14">
        <v>184</v>
      </c>
      <c r="E163" s="14">
        <v>162</v>
      </c>
      <c r="F163" s="14">
        <v>152</v>
      </c>
      <c r="G163" s="14">
        <v>203</v>
      </c>
      <c r="H163" s="14">
        <v>165</v>
      </c>
      <c r="I163" s="14">
        <v>181</v>
      </c>
      <c r="Q163" s="14">
        <v>99</v>
      </c>
    </row>
    <row r="164" spans="1:17" x14ac:dyDescent="0.2">
      <c r="A164" s="14" t="s">
        <v>273</v>
      </c>
      <c r="B164" s="14" t="s">
        <v>8</v>
      </c>
      <c r="C164" s="14">
        <v>1387</v>
      </c>
      <c r="D164" s="14">
        <v>124</v>
      </c>
      <c r="E164" s="14">
        <v>154</v>
      </c>
      <c r="F164" s="14">
        <v>127</v>
      </c>
      <c r="G164" s="14">
        <v>140</v>
      </c>
      <c r="H164" s="14">
        <v>165</v>
      </c>
      <c r="I164" s="14">
        <v>153</v>
      </c>
      <c r="J164" s="14">
        <v>168</v>
      </c>
      <c r="K164" s="14">
        <v>152</v>
      </c>
      <c r="L164" s="14">
        <v>184</v>
      </c>
      <c r="Q164" s="14">
        <v>20</v>
      </c>
    </row>
    <row r="165" spans="1:17" x14ac:dyDescent="0.2">
      <c r="A165" s="14" t="s">
        <v>274</v>
      </c>
      <c r="B165" s="14" t="s">
        <v>702</v>
      </c>
      <c r="C165" s="14">
        <v>458</v>
      </c>
      <c r="D165" s="14">
        <v>71</v>
      </c>
      <c r="E165" s="14">
        <v>72</v>
      </c>
      <c r="F165" s="14">
        <v>57</v>
      </c>
      <c r="G165" s="14">
        <v>69</v>
      </c>
      <c r="H165" s="14">
        <v>60</v>
      </c>
      <c r="I165" s="14">
        <v>57</v>
      </c>
      <c r="Q165" s="14">
        <v>72</v>
      </c>
    </row>
    <row r="166" spans="1:17" x14ac:dyDescent="0.2">
      <c r="A166" s="14" t="s">
        <v>275</v>
      </c>
      <c r="B166" s="14" t="s">
        <v>701</v>
      </c>
      <c r="C166" s="14">
        <v>776</v>
      </c>
      <c r="D166" s="14">
        <v>110</v>
      </c>
      <c r="E166" s="14">
        <v>151</v>
      </c>
      <c r="F166" s="14">
        <v>119</v>
      </c>
      <c r="G166" s="14">
        <v>134</v>
      </c>
      <c r="H166" s="14">
        <v>119</v>
      </c>
      <c r="I166" s="14">
        <v>126</v>
      </c>
      <c r="Q166" s="14">
        <v>17</v>
      </c>
    </row>
    <row r="167" spans="1:17" x14ac:dyDescent="0.2">
      <c r="A167" s="14" t="s">
        <v>276</v>
      </c>
      <c r="B167" s="14" t="s">
        <v>700</v>
      </c>
      <c r="C167" s="14">
        <v>539</v>
      </c>
      <c r="D167" s="14">
        <v>67</v>
      </c>
      <c r="E167" s="14">
        <v>76</v>
      </c>
      <c r="F167" s="14">
        <v>89</v>
      </c>
      <c r="G167" s="14">
        <v>81</v>
      </c>
      <c r="H167" s="14">
        <v>100</v>
      </c>
      <c r="I167" s="14">
        <v>100</v>
      </c>
      <c r="Q167" s="14">
        <v>26</v>
      </c>
    </row>
    <row r="168" spans="1:17" x14ac:dyDescent="0.2">
      <c r="A168" s="14" t="s">
        <v>277</v>
      </c>
      <c r="B168" s="14" t="s">
        <v>699</v>
      </c>
      <c r="C168" s="14">
        <v>993</v>
      </c>
      <c r="D168" s="14">
        <v>72</v>
      </c>
      <c r="E168" s="14">
        <v>84</v>
      </c>
      <c r="F168" s="14">
        <v>80</v>
      </c>
      <c r="G168" s="14">
        <v>97</v>
      </c>
      <c r="H168" s="14">
        <v>103</v>
      </c>
      <c r="I168" s="14">
        <v>113</v>
      </c>
      <c r="J168" s="14">
        <v>123</v>
      </c>
      <c r="K168" s="14">
        <v>154</v>
      </c>
      <c r="L168" s="14">
        <v>148</v>
      </c>
      <c r="Q168" s="14">
        <v>19</v>
      </c>
    </row>
    <row r="169" spans="1:17" s="11" customFormat="1" x14ac:dyDescent="0.2">
      <c r="A169" s="14" t="s">
        <v>278</v>
      </c>
      <c r="B169" s="14" t="s">
        <v>698</v>
      </c>
      <c r="C169" s="14">
        <v>696</v>
      </c>
      <c r="D169" s="14">
        <v>115</v>
      </c>
      <c r="E169" s="14">
        <v>95</v>
      </c>
      <c r="F169" s="14">
        <v>98</v>
      </c>
      <c r="G169" s="14">
        <v>129</v>
      </c>
      <c r="H169" s="14">
        <v>98</v>
      </c>
      <c r="I169" s="14">
        <v>101</v>
      </c>
      <c r="J169" s="14"/>
      <c r="K169" s="14"/>
      <c r="L169" s="14"/>
      <c r="M169" s="14"/>
      <c r="N169" s="14"/>
      <c r="O169" s="14"/>
      <c r="P169" s="14"/>
      <c r="Q169" s="14">
        <v>60</v>
      </c>
    </row>
    <row r="170" spans="1:17" x14ac:dyDescent="0.2">
      <c r="A170" s="14" t="s">
        <v>279</v>
      </c>
      <c r="B170" s="14" t="s">
        <v>1447</v>
      </c>
      <c r="C170" s="14">
        <v>442</v>
      </c>
      <c r="D170" s="14">
        <v>59</v>
      </c>
      <c r="E170" s="14">
        <v>51</v>
      </c>
      <c r="F170" s="14">
        <v>70</v>
      </c>
      <c r="G170" s="14">
        <v>58</v>
      </c>
      <c r="H170" s="14">
        <v>78</v>
      </c>
      <c r="I170" s="14">
        <v>66</v>
      </c>
      <c r="J170" s="14">
        <v>28</v>
      </c>
      <c r="Q170" s="14">
        <v>32</v>
      </c>
    </row>
    <row r="171" spans="1:17" x14ac:dyDescent="0.2">
      <c r="A171" s="14" t="s">
        <v>280</v>
      </c>
      <c r="B171" s="14" t="s">
        <v>697</v>
      </c>
      <c r="C171" s="14">
        <v>333</v>
      </c>
      <c r="D171" s="14">
        <v>63</v>
      </c>
      <c r="E171" s="14">
        <v>62</v>
      </c>
      <c r="F171" s="14">
        <v>47</v>
      </c>
      <c r="G171" s="14">
        <v>44</v>
      </c>
      <c r="H171" s="14">
        <v>43</v>
      </c>
      <c r="I171" s="14">
        <v>36</v>
      </c>
      <c r="Q171" s="14">
        <v>38</v>
      </c>
    </row>
    <row r="172" spans="1:17" x14ac:dyDescent="0.2">
      <c r="A172" s="14" t="s">
        <v>281</v>
      </c>
      <c r="B172" s="14" t="s">
        <v>1448</v>
      </c>
      <c r="C172" s="14">
        <v>437</v>
      </c>
      <c r="D172" s="14">
        <v>64</v>
      </c>
      <c r="E172" s="14">
        <v>62</v>
      </c>
      <c r="F172" s="14">
        <v>61</v>
      </c>
      <c r="G172" s="14">
        <v>49</v>
      </c>
      <c r="H172" s="14">
        <v>49</v>
      </c>
      <c r="I172" s="14">
        <v>49</v>
      </c>
      <c r="J172" s="14">
        <v>44</v>
      </c>
      <c r="Q172" s="14">
        <v>59</v>
      </c>
    </row>
    <row r="173" spans="1:17" x14ac:dyDescent="0.2">
      <c r="A173" s="14" t="s">
        <v>282</v>
      </c>
      <c r="B173" s="14" t="s">
        <v>109</v>
      </c>
      <c r="C173" s="14">
        <v>647</v>
      </c>
      <c r="D173" s="14">
        <v>106</v>
      </c>
      <c r="E173" s="14">
        <v>104</v>
      </c>
      <c r="F173" s="14">
        <v>95</v>
      </c>
      <c r="G173" s="14">
        <v>79</v>
      </c>
      <c r="H173" s="14">
        <v>99</v>
      </c>
      <c r="I173" s="14">
        <v>90</v>
      </c>
      <c r="J173" s="14">
        <v>74</v>
      </c>
    </row>
    <row r="174" spans="1:17" x14ac:dyDescent="0.2">
      <c r="A174" s="14" t="s">
        <v>283</v>
      </c>
      <c r="B174" s="14" t="s">
        <v>110</v>
      </c>
      <c r="C174" s="14">
        <v>2020</v>
      </c>
      <c r="D174" s="14">
        <v>207</v>
      </c>
      <c r="E174" s="14">
        <v>214</v>
      </c>
      <c r="F174" s="14">
        <v>219</v>
      </c>
      <c r="G174" s="14">
        <v>216</v>
      </c>
      <c r="H174" s="14">
        <v>176</v>
      </c>
      <c r="I174" s="14">
        <v>183</v>
      </c>
      <c r="J174" s="14">
        <v>235</v>
      </c>
      <c r="K174" s="14">
        <v>292</v>
      </c>
      <c r="L174" s="14">
        <v>278</v>
      </c>
    </row>
    <row r="175" spans="1:17" x14ac:dyDescent="0.2">
      <c r="A175" s="14" t="s">
        <v>284</v>
      </c>
      <c r="B175" s="14" t="s">
        <v>111</v>
      </c>
      <c r="C175" s="14">
        <v>1222</v>
      </c>
      <c r="D175" s="14">
        <v>141</v>
      </c>
      <c r="E175" s="14">
        <v>145</v>
      </c>
      <c r="F175" s="14">
        <v>165</v>
      </c>
      <c r="G175" s="14">
        <v>168</v>
      </c>
      <c r="H175" s="14">
        <v>140</v>
      </c>
      <c r="I175" s="14">
        <v>139</v>
      </c>
      <c r="J175" s="14">
        <v>135</v>
      </c>
      <c r="K175" s="14">
        <v>117</v>
      </c>
      <c r="L175" s="14">
        <v>72</v>
      </c>
    </row>
    <row r="176" spans="1:17" x14ac:dyDescent="0.2">
      <c r="A176" s="14" t="s">
        <v>285</v>
      </c>
      <c r="B176" s="14" t="s">
        <v>696</v>
      </c>
      <c r="C176" s="14">
        <v>624</v>
      </c>
      <c r="D176" s="14">
        <v>101</v>
      </c>
      <c r="E176" s="14">
        <v>87</v>
      </c>
      <c r="F176" s="14">
        <v>111</v>
      </c>
      <c r="G176" s="14">
        <v>95</v>
      </c>
      <c r="H176" s="14">
        <v>83</v>
      </c>
      <c r="I176" s="14">
        <v>75</v>
      </c>
      <c r="Q176" s="14">
        <v>72</v>
      </c>
    </row>
    <row r="177" spans="1:17" x14ac:dyDescent="0.2">
      <c r="A177" s="14" t="s">
        <v>286</v>
      </c>
      <c r="B177" s="14" t="s">
        <v>695</v>
      </c>
      <c r="C177" s="14">
        <v>624</v>
      </c>
      <c r="D177" s="14">
        <v>110</v>
      </c>
      <c r="E177" s="14">
        <v>88</v>
      </c>
      <c r="F177" s="14">
        <v>88</v>
      </c>
      <c r="G177" s="14">
        <v>94</v>
      </c>
      <c r="H177" s="14">
        <v>98</v>
      </c>
      <c r="I177" s="14">
        <v>105</v>
      </c>
      <c r="Q177" s="14">
        <v>41</v>
      </c>
    </row>
    <row r="178" spans="1:17" x14ac:dyDescent="0.2">
      <c r="A178" s="14" t="s">
        <v>287</v>
      </c>
      <c r="B178" s="14" t="s">
        <v>694</v>
      </c>
      <c r="C178" s="14">
        <v>1027</v>
      </c>
      <c r="D178" s="14">
        <v>145</v>
      </c>
      <c r="E178" s="14">
        <v>179</v>
      </c>
      <c r="F178" s="14">
        <v>173</v>
      </c>
      <c r="G178" s="14">
        <v>180</v>
      </c>
      <c r="H178" s="14">
        <v>152</v>
      </c>
      <c r="I178" s="14">
        <v>159</v>
      </c>
      <c r="Q178" s="14">
        <v>39</v>
      </c>
    </row>
    <row r="179" spans="1:17" x14ac:dyDescent="0.2">
      <c r="A179" s="14" t="s">
        <v>288</v>
      </c>
      <c r="B179" s="14" t="s">
        <v>693</v>
      </c>
      <c r="C179" s="14">
        <v>326</v>
      </c>
      <c r="D179" s="14">
        <v>52</v>
      </c>
      <c r="E179" s="14">
        <v>56</v>
      </c>
      <c r="F179" s="14">
        <v>51</v>
      </c>
      <c r="G179" s="14">
        <v>62</v>
      </c>
      <c r="H179" s="14">
        <v>40</v>
      </c>
      <c r="I179" s="14">
        <v>45</v>
      </c>
      <c r="Q179" s="14">
        <v>20</v>
      </c>
    </row>
    <row r="180" spans="1:17" x14ac:dyDescent="0.2">
      <c r="A180" s="14" t="s">
        <v>289</v>
      </c>
      <c r="B180" s="14" t="s">
        <v>872</v>
      </c>
      <c r="C180" s="14">
        <v>358</v>
      </c>
      <c r="D180" s="14">
        <v>48</v>
      </c>
      <c r="E180" s="14">
        <v>39</v>
      </c>
      <c r="F180" s="14">
        <v>51</v>
      </c>
      <c r="G180" s="14">
        <v>51</v>
      </c>
      <c r="H180" s="14">
        <v>36</v>
      </c>
      <c r="I180" s="14">
        <v>33</v>
      </c>
      <c r="J180" s="14">
        <v>44</v>
      </c>
      <c r="K180" s="14">
        <v>37</v>
      </c>
      <c r="Q180" s="14">
        <v>19</v>
      </c>
    </row>
    <row r="181" spans="1:17" x14ac:dyDescent="0.2">
      <c r="A181" s="14" t="s">
        <v>290</v>
      </c>
      <c r="B181" s="14" t="s">
        <v>692</v>
      </c>
      <c r="C181" s="14">
        <v>351</v>
      </c>
      <c r="D181" s="14">
        <v>56</v>
      </c>
      <c r="E181" s="14">
        <v>47</v>
      </c>
      <c r="F181" s="14">
        <v>53</v>
      </c>
      <c r="G181" s="14">
        <v>72</v>
      </c>
      <c r="H181" s="14">
        <v>46</v>
      </c>
      <c r="I181" s="14">
        <v>48</v>
      </c>
      <c r="Q181" s="14">
        <v>29</v>
      </c>
    </row>
    <row r="182" spans="1:17" x14ac:dyDescent="0.2">
      <c r="A182" s="14" t="s">
        <v>291</v>
      </c>
      <c r="B182" s="14" t="s">
        <v>691</v>
      </c>
      <c r="C182" s="14">
        <v>606</v>
      </c>
      <c r="D182" s="14">
        <v>69</v>
      </c>
      <c r="E182" s="14">
        <v>87</v>
      </c>
      <c r="F182" s="14">
        <v>107</v>
      </c>
      <c r="G182" s="14">
        <v>109</v>
      </c>
      <c r="H182" s="14">
        <v>108</v>
      </c>
      <c r="I182" s="14">
        <v>108</v>
      </c>
      <c r="Q182" s="14">
        <v>18</v>
      </c>
    </row>
    <row r="183" spans="1:17" x14ac:dyDescent="0.2">
      <c r="A183" s="14" t="s">
        <v>292</v>
      </c>
      <c r="B183" s="14" t="s">
        <v>690</v>
      </c>
      <c r="C183" s="14">
        <v>608</v>
      </c>
      <c r="D183" s="14">
        <v>101</v>
      </c>
      <c r="E183" s="14">
        <v>91</v>
      </c>
      <c r="F183" s="14">
        <v>95</v>
      </c>
      <c r="G183" s="14">
        <v>78</v>
      </c>
      <c r="H183" s="14">
        <v>93</v>
      </c>
      <c r="I183" s="14">
        <v>75</v>
      </c>
      <c r="Q183" s="14">
        <v>75</v>
      </c>
    </row>
    <row r="184" spans="1:17" x14ac:dyDescent="0.2">
      <c r="A184" s="14" t="s">
        <v>293</v>
      </c>
      <c r="B184" s="14" t="s">
        <v>689</v>
      </c>
      <c r="C184" s="14">
        <v>583</v>
      </c>
      <c r="D184" s="14">
        <v>72</v>
      </c>
      <c r="E184" s="14">
        <v>90</v>
      </c>
      <c r="F184" s="14">
        <v>79</v>
      </c>
      <c r="G184" s="14">
        <v>101</v>
      </c>
      <c r="H184" s="14">
        <v>104</v>
      </c>
      <c r="I184" s="14">
        <v>82</v>
      </c>
      <c r="Q184" s="14">
        <v>55</v>
      </c>
    </row>
    <row r="185" spans="1:17" x14ac:dyDescent="0.2">
      <c r="A185" s="14" t="s">
        <v>688</v>
      </c>
      <c r="B185" s="14" t="s">
        <v>687</v>
      </c>
      <c r="C185" s="14">
        <v>303</v>
      </c>
      <c r="D185" s="14">
        <v>62</v>
      </c>
      <c r="E185" s="14">
        <v>54</v>
      </c>
      <c r="F185" s="14">
        <v>50</v>
      </c>
      <c r="G185" s="14">
        <v>54</v>
      </c>
      <c r="H185" s="14">
        <v>36</v>
      </c>
      <c r="I185" s="14">
        <v>47</v>
      </c>
    </row>
    <row r="186" spans="1:17" x14ac:dyDescent="0.2">
      <c r="A186" s="14" t="s">
        <v>294</v>
      </c>
      <c r="B186" s="14" t="s">
        <v>686</v>
      </c>
      <c r="C186" s="14">
        <v>472</v>
      </c>
      <c r="D186" s="14">
        <v>71</v>
      </c>
      <c r="E186" s="14">
        <v>75</v>
      </c>
      <c r="F186" s="14">
        <v>86</v>
      </c>
      <c r="G186" s="14">
        <v>75</v>
      </c>
      <c r="H186" s="14">
        <v>61</v>
      </c>
      <c r="I186" s="14">
        <v>64</v>
      </c>
      <c r="Q186" s="14">
        <v>40</v>
      </c>
    </row>
    <row r="187" spans="1:17" x14ac:dyDescent="0.2">
      <c r="A187" s="14" t="s">
        <v>873</v>
      </c>
      <c r="B187" s="14" t="s">
        <v>874</v>
      </c>
      <c r="C187" s="14">
        <v>614</v>
      </c>
      <c r="D187" s="14">
        <v>142</v>
      </c>
      <c r="E187" s="14">
        <v>121</v>
      </c>
      <c r="F187" s="14">
        <v>126</v>
      </c>
      <c r="G187" s="14">
        <v>69</v>
      </c>
      <c r="H187" s="14">
        <v>87</v>
      </c>
      <c r="I187" s="14">
        <v>69</v>
      </c>
    </row>
    <row r="188" spans="1:17" x14ac:dyDescent="0.2">
      <c r="A188" s="14" t="s">
        <v>295</v>
      </c>
      <c r="B188" s="14" t="s">
        <v>685</v>
      </c>
      <c r="C188" s="14">
        <v>682</v>
      </c>
      <c r="D188" s="14">
        <v>84</v>
      </c>
      <c r="E188" s="14">
        <v>99</v>
      </c>
      <c r="F188" s="14">
        <v>82</v>
      </c>
      <c r="G188" s="14">
        <v>97</v>
      </c>
      <c r="H188" s="14">
        <v>99</v>
      </c>
      <c r="I188" s="14">
        <v>104</v>
      </c>
      <c r="J188" s="14">
        <v>62</v>
      </c>
      <c r="Q188" s="14">
        <v>55</v>
      </c>
    </row>
    <row r="189" spans="1:17" x14ac:dyDescent="0.2">
      <c r="A189" s="14" t="s">
        <v>684</v>
      </c>
      <c r="B189" s="14" t="s">
        <v>520</v>
      </c>
      <c r="C189" s="14">
        <v>1596</v>
      </c>
      <c r="D189" s="14">
        <v>217</v>
      </c>
      <c r="E189" s="14">
        <v>245</v>
      </c>
      <c r="F189" s="14">
        <v>207</v>
      </c>
      <c r="G189" s="14">
        <v>230</v>
      </c>
      <c r="H189" s="14">
        <v>206</v>
      </c>
      <c r="I189" s="14">
        <v>171</v>
      </c>
      <c r="J189" s="14">
        <v>154</v>
      </c>
      <c r="K189" s="14">
        <v>131</v>
      </c>
      <c r="Q189" s="14">
        <v>35</v>
      </c>
    </row>
    <row r="190" spans="1:17" x14ac:dyDescent="0.2">
      <c r="A190" s="14" t="s">
        <v>296</v>
      </c>
      <c r="B190" s="14" t="s">
        <v>683</v>
      </c>
      <c r="C190" s="14">
        <v>900</v>
      </c>
      <c r="D190" s="14">
        <v>152</v>
      </c>
      <c r="E190" s="14">
        <v>151</v>
      </c>
      <c r="F190" s="14">
        <v>139</v>
      </c>
      <c r="G190" s="14">
        <v>152</v>
      </c>
      <c r="H190" s="14">
        <v>157</v>
      </c>
      <c r="I190" s="14">
        <v>149</v>
      </c>
    </row>
    <row r="191" spans="1:17" x14ac:dyDescent="0.2">
      <c r="A191" s="14" t="s">
        <v>682</v>
      </c>
      <c r="B191" s="14" t="s">
        <v>513</v>
      </c>
      <c r="C191" s="14">
        <v>119</v>
      </c>
      <c r="D191" s="14">
        <v>26</v>
      </c>
      <c r="E191" s="14">
        <v>10</v>
      </c>
      <c r="F191" s="14">
        <v>3</v>
      </c>
      <c r="Q191" s="14">
        <v>80</v>
      </c>
    </row>
    <row r="192" spans="1:17" x14ac:dyDescent="0.2">
      <c r="A192" s="14" t="s">
        <v>297</v>
      </c>
      <c r="B192" s="14" t="s">
        <v>1449</v>
      </c>
      <c r="C192" s="14">
        <v>328</v>
      </c>
      <c r="D192" s="14">
        <v>44</v>
      </c>
      <c r="E192" s="14">
        <v>43</v>
      </c>
      <c r="F192" s="14">
        <v>57</v>
      </c>
      <c r="G192" s="14">
        <v>53</v>
      </c>
      <c r="H192" s="14">
        <v>46</v>
      </c>
      <c r="I192" s="14">
        <v>49</v>
      </c>
      <c r="Q192" s="14">
        <v>36</v>
      </c>
    </row>
    <row r="193" spans="1:17" x14ac:dyDescent="0.2">
      <c r="A193" s="14" t="s">
        <v>681</v>
      </c>
      <c r="B193" s="14" t="s">
        <v>843</v>
      </c>
      <c r="C193" s="14">
        <v>207</v>
      </c>
      <c r="D193" s="14">
        <v>52</v>
      </c>
      <c r="E193" s="14">
        <v>52</v>
      </c>
      <c r="F193" s="14">
        <v>35</v>
      </c>
      <c r="G193" s="14">
        <v>18</v>
      </c>
      <c r="Q193" s="14">
        <v>50</v>
      </c>
    </row>
    <row r="194" spans="1:17" x14ac:dyDescent="0.2">
      <c r="A194" s="14" t="s">
        <v>298</v>
      </c>
      <c r="B194" s="14" t="s">
        <v>680</v>
      </c>
      <c r="C194" s="14">
        <v>500</v>
      </c>
      <c r="D194" s="14">
        <v>70</v>
      </c>
      <c r="E194" s="14">
        <v>83</v>
      </c>
      <c r="F194" s="14">
        <v>88</v>
      </c>
      <c r="G194" s="14">
        <v>77</v>
      </c>
      <c r="H194" s="14">
        <v>86</v>
      </c>
      <c r="I194" s="14">
        <v>77</v>
      </c>
      <c r="Q194" s="14">
        <v>19</v>
      </c>
    </row>
    <row r="195" spans="1:17" x14ac:dyDescent="0.2">
      <c r="A195" s="14" t="s">
        <v>299</v>
      </c>
      <c r="B195" s="14" t="s">
        <v>679</v>
      </c>
      <c r="C195" s="14">
        <v>382</v>
      </c>
      <c r="D195" s="14">
        <v>67</v>
      </c>
      <c r="E195" s="14">
        <v>56</v>
      </c>
      <c r="F195" s="14">
        <v>70</v>
      </c>
      <c r="G195" s="14">
        <v>70</v>
      </c>
      <c r="H195" s="14">
        <v>53</v>
      </c>
      <c r="I195" s="14">
        <v>47</v>
      </c>
      <c r="Q195" s="14">
        <v>19</v>
      </c>
    </row>
    <row r="196" spans="1:17" x14ac:dyDescent="0.2">
      <c r="A196" s="14" t="s">
        <v>300</v>
      </c>
      <c r="B196" s="14" t="s">
        <v>678</v>
      </c>
      <c r="C196" s="14">
        <v>454</v>
      </c>
      <c r="D196" s="14">
        <v>82</v>
      </c>
      <c r="E196" s="14">
        <v>75</v>
      </c>
      <c r="F196" s="14">
        <v>59</v>
      </c>
      <c r="G196" s="14">
        <v>75</v>
      </c>
      <c r="H196" s="14">
        <v>58</v>
      </c>
      <c r="I196" s="14">
        <v>51</v>
      </c>
      <c r="Q196" s="14">
        <v>54</v>
      </c>
    </row>
    <row r="197" spans="1:17" x14ac:dyDescent="0.2">
      <c r="A197" s="14" t="s">
        <v>301</v>
      </c>
      <c r="B197" s="14" t="s">
        <v>677</v>
      </c>
      <c r="C197" s="14">
        <v>615</v>
      </c>
      <c r="D197" s="14">
        <v>76</v>
      </c>
      <c r="E197" s="14">
        <v>98</v>
      </c>
      <c r="F197" s="14">
        <v>82</v>
      </c>
      <c r="G197" s="14">
        <v>112</v>
      </c>
      <c r="H197" s="14">
        <v>98</v>
      </c>
      <c r="I197" s="14">
        <v>103</v>
      </c>
      <c r="Q197" s="14">
        <v>46</v>
      </c>
    </row>
    <row r="198" spans="1:17" x14ac:dyDescent="0.2">
      <c r="A198" s="14" t="s">
        <v>302</v>
      </c>
      <c r="B198" s="14" t="s">
        <v>676</v>
      </c>
      <c r="C198" s="14">
        <v>848</v>
      </c>
      <c r="D198" s="14">
        <v>93</v>
      </c>
      <c r="E198" s="14">
        <v>133</v>
      </c>
      <c r="F198" s="14">
        <v>119</v>
      </c>
      <c r="G198" s="14">
        <v>154</v>
      </c>
      <c r="H198" s="14">
        <v>138</v>
      </c>
      <c r="I198" s="14">
        <v>165</v>
      </c>
      <c r="Q198" s="14">
        <v>46</v>
      </c>
    </row>
    <row r="199" spans="1:17" x14ac:dyDescent="0.2">
      <c r="A199" s="14" t="s">
        <v>303</v>
      </c>
      <c r="B199" s="14" t="s">
        <v>675</v>
      </c>
      <c r="C199" s="14">
        <v>726</v>
      </c>
      <c r="D199" s="14">
        <v>92</v>
      </c>
      <c r="E199" s="14">
        <v>118</v>
      </c>
      <c r="F199" s="14">
        <v>113</v>
      </c>
      <c r="G199" s="14">
        <v>122</v>
      </c>
      <c r="H199" s="14">
        <v>124</v>
      </c>
      <c r="I199" s="14">
        <v>118</v>
      </c>
      <c r="Q199" s="14">
        <v>39</v>
      </c>
    </row>
    <row r="200" spans="1:17" x14ac:dyDescent="0.2">
      <c r="A200" s="14" t="s">
        <v>304</v>
      </c>
      <c r="B200" s="14" t="s">
        <v>674</v>
      </c>
      <c r="C200" s="14">
        <v>1012</v>
      </c>
      <c r="D200" s="14">
        <v>168</v>
      </c>
      <c r="E200" s="14">
        <v>141</v>
      </c>
      <c r="F200" s="14">
        <v>173</v>
      </c>
      <c r="G200" s="14">
        <v>158</v>
      </c>
      <c r="H200" s="14">
        <v>187</v>
      </c>
      <c r="I200" s="14">
        <v>157</v>
      </c>
      <c r="Q200" s="14">
        <v>28</v>
      </c>
    </row>
    <row r="201" spans="1:17" x14ac:dyDescent="0.2">
      <c r="A201" s="14" t="s">
        <v>305</v>
      </c>
      <c r="B201" s="14" t="s">
        <v>673</v>
      </c>
      <c r="C201" s="14">
        <v>401</v>
      </c>
      <c r="D201" s="14">
        <v>73</v>
      </c>
      <c r="E201" s="14">
        <v>71</v>
      </c>
      <c r="F201" s="14">
        <v>49</v>
      </c>
      <c r="G201" s="14">
        <v>65</v>
      </c>
      <c r="H201" s="14">
        <v>59</v>
      </c>
      <c r="I201" s="14">
        <v>50</v>
      </c>
      <c r="Q201" s="14">
        <v>34</v>
      </c>
    </row>
    <row r="202" spans="1:17" x14ac:dyDescent="0.2">
      <c r="A202" s="14" t="s">
        <v>306</v>
      </c>
      <c r="B202" s="14" t="s">
        <v>672</v>
      </c>
      <c r="C202" s="14">
        <v>383</v>
      </c>
      <c r="D202" s="14">
        <v>84</v>
      </c>
      <c r="E202" s="14">
        <v>63</v>
      </c>
      <c r="F202" s="14">
        <v>54</v>
      </c>
      <c r="G202" s="14">
        <v>50</v>
      </c>
      <c r="H202" s="14">
        <v>56</v>
      </c>
      <c r="I202" s="14">
        <v>56</v>
      </c>
      <c r="Q202" s="14">
        <v>20</v>
      </c>
    </row>
    <row r="203" spans="1:17" x14ac:dyDescent="0.2">
      <c r="A203" s="14" t="s">
        <v>307</v>
      </c>
      <c r="B203" s="14" t="s">
        <v>931</v>
      </c>
      <c r="C203" s="14">
        <v>768</v>
      </c>
      <c r="D203" s="14">
        <v>91</v>
      </c>
      <c r="E203" s="14">
        <v>135</v>
      </c>
      <c r="F203" s="14">
        <v>119</v>
      </c>
      <c r="G203" s="14">
        <v>131</v>
      </c>
      <c r="H203" s="14">
        <v>151</v>
      </c>
      <c r="I203" s="14">
        <v>141</v>
      </c>
    </row>
    <row r="204" spans="1:17" x14ac:dyDescent="0.2">
      <c r="A204" s="14" t="s">
        <v>308</v>
      </c>
      <c r="B204" s="14" t="s">
        <v>875</v>
      </c>
      <c r="C204" s="14">
        <v>672</v>
      </c>
      <c r="D204" s="14">
        <v>106</v>
      </c>
      <c r="E204" s="14">
        <v>90</v>
      </c>
      <c r="F204" s="14">
        <v>94</v>
      </c>
      <c r="G204" s="14">
        <v>69</v>
      </c>
      <c r="H204" s="14">
        <v>81</v>
      </c>
      <c r="I204" s="14">
        <v>101</v>
      </c>
      <c r="J204" s="14">
        <v>70</v>
      </c>
      <c r="K204" s="14">
        <v>40</v>
      </c>
      <c r="Q204" s="14">
        <v>21</v>
      </c>
    </row>
    <row r="205" spans="1:17" x14ac:dyDescent="0.2">
      <c r="A205" s="14" t="s">
        <v>309</v>
      </c>
      <c r="B205" s="14" t="s">
        <v>671</v>
      </c>
      <c r="C205" s="14">
        <v>313</v>
      </c>
      <c r="D205" s="14">
        <v>47</v>
      </c>
      <c r="E205" s="14">
        <v>49</v>
      </c>
      <c r="F205" s="14">
        <v>49</v>
      </c>
      <c r="G205" s="14">
        <v>54</v>
      </c>
      <c r="H205" s="14">
        <v>47</v>
      </c>
      <c r="I205" s="14">
        <v>43</v>
      </c>
      <c r="Q205" s="14">
        <v>24</v>
      </c>
    </row>
    <row r="206" spans="1:17" x14ac:dyDescent="0.2">
      <c r="A206" s="14" t="s">
        <v>310</v>
      </c>
      <c r="B206" s="14" t="s">
        <v>670</v>
      </c>
      <c r="C206" s="14">
        <v>1037</v>
      </c>
      <c r="D206" s="14">
        <v>141</v>
      </c>
      <c r="E206" s="14">
        <v>151</v>
      </c>
      <c r="F206" s="14">
        <v>172</v>
      </c>
      <c r="G206" s="14">
        <v>181</v>
      </c>
      <c r="H206" s="14">
        <v>159</v>
      </c>
      <c r="I206" s="14">
        <v>177</v>
      </c>
      <c r="Q206" s="14">
        <v>56</v>
      </c>
    </row>
    <row r="207" spans="1:17" x14ac:dyDescent="0.2">
      <c r="A207" s="14" t="s">
        <v>311</v>
      </c>
      <c r="B207" s="14" t="s">
        <v>669</v>
      </c>
      <c r="C207" s="14">
        <v>423</v>
      </c>
      <c r="D207" s="14">
        <v>57</v>
      </c>
      <c r="E207" s="14">
        <v>54</v>
      </c>
      <c r="F207" s="14">
        <v>78</v>
      </c>
      <c r="G207" s="14">
        <v>77</v>
      </c>
      <c r="H207" s="14">
        <v>60</v>
      </c>
      <c r="I207" s="14">
        <v>64</v>
      </c>
      <c r="Q207" s="14">
        <v>33</v>
      </c>
    </row>
    <row r="208" spans="1:17" x14ac:dyDescent="0.2">
      <c r="A208" s="14" t="s">
        <v>312</v>
      </c>
      <c r="B208" s="14" t="s">
        <v>668</v>
      </c>
      <c r="C208" s="14">
        <v>383</v>
      </c>
      <c r="D208" s="14">
        <v>60</v>
      </c>
      <c r="E208" s="14">
        <v>43</v>
      </c>
      <c r="F208" s="14">
        <v>45</v>
      </c>
      <c r="G208" s="14">
        <v>56</v>
      </c>
      <c r="H208" s="14">
        <v>45</v>
      </c>
      <c r="I208" s="14">
        <v>32</v>
      </c>
      <c r="Q208" s="14">
        <v>102</v>
      </c>
    </row>
    <row r="209" spans="1:17" x14ac:dyDescent="0.2">
      <c r="A209" s="14" t="s">
        <v>313</v>
      </c>
      <c r="B209" s="14" t="s">
        <v>667</v>
      </c>
      <c r="C209" s="14">
        <v>786</v>
      </c>
      <c r="D209" s="14">
        <v>127</v>
      </c>
      <c r="E209" s="14">
        <v>133</v>
      </c>
      <c r="F209" s="14">
        <v>108</v>
      </c>
      <c r="G209" s="14">
        <v>171</v>
      </c>
      <c r="H209" s="14">
        <v>134</v>
      </c>
      <c r="I209" s="14">
        <v>113</v>
      </c>
    </row>
    <row r="210" spans="1:17" x14ac:dyDescent="0.2">
      <c r="A210" s="14" t="s">
        <v>314</v>
      </c>
      <c r="B210" s="14" t="s">
        <v>666</v>
      </c>
      <c r="C210" s="14">
        <v>374</v>
      </c>
      <c r="D210" s="14">
        <v>58</v>
      </c>
      <c r="E210" s="14">
        <v>46</v>
      </c>
      <c r="F210" s="14">
        <v>48</v>
      </c>
      <c r="G210" s="14">
        <v>64</v>
      </c>
      <c r="H210" s="14">
        <v>47</v>
      </c>
      <c r="I210" s="14">
        <v>43</v>
      </c>
      <c r="Q210" s="14">
        <v>68</v>
      </c>
    </row>
    <row r="211" spans="1:17" x14ac:dyDescent="0.2">
      <c r="A211" s="14" t="s">
        <v>315</v>
      </c>
      <c r="B211" s="14" t="s">
        <v>824</v>
      </c>
      <c r="C211" s="14">
        <v>754</v>
      </c>
      <c r="D211" s="14">
        <v>112</v>
      </c>
      <c r="E211" s="14">
        <v>106</v>
      </c>
      <c r="F211" s="14">
        <v>121</v>
      </c>
      <c r="G211" s="14">
        <v>117</v>
      </c>
      <c r="H211" s="14">
        <v>124</v>
      </c>
      <c r="I211" s="14">
        <v>130</v>
      </c>
      <c r="Q211" s="14">
        <v>44</v>
      </c>
    </row>
    <row r="212" spans="1:17" x14ac:dyDescent="0.2">
      <c r="A212" s="14" t="s">
        <v>316</v>
      </c>
      <c r="B212" s="14" t="s">
        <v>665</v>
      </c>
      <c r="C212" s="14">
        <v>380</v>
      </c>
      <c r="D212" s="14">
        <v>58</v>
      </c>
      <c r="E212" s="14">
        <v>52</v>
      </c>
      <c r="F212" s="14">
        <v>47</v>
      </c>
      <c r="G212" s="14">
        <v>70</v>
      </c>
      <c r="H212" s="14">
        <v>60</v>
      </c>
      <c r="I212" s="14">
        <v>74</v>
      </c>
      <c r="Q212" s="14">
        <v>19</v>
      </c>
    </row>
    <row r="213" spans="1:17" x14ac:dyDescent="0.2">
      <c r="A213" s="14" t="s">
        <v>317</v>
      </c>
      <c r="B213" s="14" t="s">
        <v>664</v>
      </c>
      <c r="C213" s="14">
        <v>872</v>
      </c>
      <c r="D213" s="14">
        <v>145</v>
      </c>
      <c r="E213" s="14">
        <v>149</v>
      </c>
      <c r="F213" s="14">
        <v>139</v>
      </c>
      <c r="G213" s="14">
        <v>138</v>
      </c>
      <c r="H213" s="14">
        <v>133</v>
      </c>
      <c r="I213" s="14">
        <v>149</v>
      </c>
      <c r="Q213" s="14">
        <v>19</v>
      </c>
    </row>
    <row r="214" spans="1:17" x14ac:dyDescent="0.2">
      <c r="A214" s="14" t="s">
        <v>318</v>
      </c>
      <c r="B214" s="14" t="s">
        <v>663</v>
      </c>
      <c r="C214" s="14">
        <v>666</v>
      </c>
      <c r="D214" s="14">
        <v>182</v>
      </c>
      <c r="E214" s="14">
        <v>147</v>
      </c>
      <c r="F214" s="14">
        <v>155</v>
      </c>
      <c r="G214" s="14">
        <v>143</v>
      </c>
      <c r="Q214" s="14">
        <v>39</v>
      </c>
    </row>
    <row r="215" spans="1:17" x14ac:dyDescent="0.2">
      <c r="A215" s="14" t="s">
        <v>319</v>
      </c>
      <c r="B215" s="14" t="s">
        <v>662</v>
      </c>
      <c r="C215" s="14">
        <v>275</v>
      </c>
      <c r="D215" s="14">
        <v>40</v>
      </c>
      <c r="E215" s="14">
        <v>42</v>
      </c>
      <c r="F215" s="14">
        <v>47</v>
      </c>
      <c r="G215" s="14">
        <v>42</v>
      </c>
      <c r="H215" s="14">
        <v>28</v>
      </c>
      <c r="I215" s="14">
        <v>30</v>
      </c>
      <c r="Q215" s="14">
        <v>46</v>
      </c>
    </row>
    <row r="216" spans="1:17" x14ac:dyDescent="0.2">
      <c r="A216" s="14" t="s">
        <v>320</v>
      </c>
      <c r="B216" s="14" t="s">
        <v>661</v>
      </c>
      <c r="C216" s="14">
        <v>1101</v>
      </c>
      <c r="D216" s="14">
        <v>192</v>
      </c>
      <c r="E216" s="14">
        <v>169</v>
      </c>
      <c r="F216" s="14">
        <v>162</v>
      </c>
      <c r="G216" s="14">
        <v>240</v>
      </c>
      <c r="H216" s="14">
        <v>143</v>
      </c>
      <c r="I216" s="14">
        <v>158</v>
      </c>
      <c r="Q216" s="14">
        <v>37</v>
      </c>
    </row>
    <row r="217" spans="1:17" x14ac:dyDescent="0.2">
      <c r="A217" s="14" t="s">
        <v>321</v>
      </c>
      <c r="B217" s="14" t="s">
        <v>660</v>
      </c>
      <c r="C217" s="14">
        <v>885</v>
      </c>
      <c r="D217" s="14">
        <v>94</v>
      </c>
      <c r="E217" s="14">
        <v>76</v>
      </c>
      <c r="F217" s="14">
        <v>80</v>
      </c>
      <c r="G217" s="14">
        <v>70</v>
      </c>
      <c r="H217" s="14">
        <v>98</v>
      </c>
      <c r="I217" s="14">
        <v>113</v>
      </c>
      <c r="J217" s="14">
        <v>83</v>
      </c>
      <c r="K217" s="14">
        <v>120</v>
      </c>
      <c r="L217" s="14">
        <v>94</v>
      </c>
      <c r="Q217" s="14">
        <v>57</v>
      </c>
    </row>
    <row r="218" spans="1:17" x14ac:dyDescent="0.2">
      <c r="A218" s="14" t="s">
        <v>322</v>
      </c>
      <c r="B218" s="14" t="s">
        <v>659</v>
      </c>
      <c r="C218" s="14">
        <v>436</v>
      </c>
      <c r="D218" s="14">
        <v>69</v>
      </c>
      <c r="E218" s="14">
        <v>59</v>
      </c>
      <c r="F218" s="14">
        <v>57</v>
      </c>
      <c r="G218" s="14">
        <v>72</v>
      </c>
      <c r="H218" s="14">
        <v>81</v>
      </c>
      <c r="I218" s="14">
        <v>79</v>
      </c>
      <c r="Q218" s="14">
        <v>19</v>
      </c>
    </row>
    <row r="219" spans="1:17" x14ac:dyDescent="0.2">
      <c r="A219" s="14" t="s">
        <v>323</v>
      </c>
      <c r="B219" s="14" t="s">
        <v>658</v>
      </c>
      <c r="C219" s="14">
        <v>587</v>
      </c>
      <c r="D219" s="14">
        <v>82</v>
      </c>
      <c r="E219" s="14">
        <v>110</v>
      </c>
      <c r="F219" s="14">
        <v>71</v>
      </c>
      <c r="G219" s="14">
        <v>100</v>
      </c>
      <c r="H219" s="14">
        <v>91</v>
      </c>
      <c r="I219" s="14">
        <v>113</v>
      </c>
      <c r="Q219" s="14">
        <v>20</v>
      </c>
    </row>
    <row r="220" spans="1:17" x14ac:dyDescent="0.2">
      <c r="A220" s="14" t="s">
        <v>324</v>
      </c>
      <c r="B220" s="14" t="s">
        <v>657</v>
      </c>
      <c r="C220" s="14">
        <v>517</v>
      </c>
      <c r="D220" s="14">
        <v>79</v>
      </c>
      <c r="E220" s="14">
        <v>78</v>
      </c>
      <c r="F220" s="14">
        <v>79</v>
      </c>
      <c r="G220" s="14">
        <v>77</v>
      </c>
      <c r="H220" s="14">
        <v>98</v>
      </c>
      <c r="I220" s="14">
        <v>75</v>
      </c>
      <c r="Q220" s="14">
        <v>31</v>
      </c>
    </row>
    <row r="221" spans="1:17" x14ac:dyDescent="0.2">
      <c r="A221" s="14" t="s">
        <v>325</v>
      </c>
      <c r="B221" s="14" t="s">
        <v>656</v>
      </c>
      <c r="C221" s="14">
        <v>728</v>
      </c>
      <c r="D221" s="14">
        <v>76</v>
      </c>
      <c r="E221" s="14">
        <v>97</v>
      </c>
      <c r="F221" s="14">
        <v>123</v>
      </c>
      <c r="G221" s="14">
        <v>106</v>
      </c>
      <c r="H221" s="14">
        <v>107</v>
      </c>
      <c r="I221" s="14">
        <v>136</v>
      </c>
      <c r="Q221" s="14">
        <v>83</v>
      </c>
    </row>
    <row r="222" spans="1:17" x14ac:dyDescent="0.2">
      <c r="A222" s="14" t="s">
        <v>326</v>
      </c>
      <c r="B222" s="14" t="s">
        <v>655</v>
      </c>
      <c r="C222" s="14">
        <v>590</v>
      </c>
      <c r="D222" s="14">
        <v>97</v>
      </c>
      <c r="E222" s="14">
        <v>97</v>
      </c>
      <c r="F222" s="14">
        <v>89</v>
      </c>
      <c r="G222" s="14">
        <v>113</v>
      </c>
      <c r="H222" s="14">
        <v>81</v>
      </c>
      <c r="I222" s="14">
        <v>93</v>
      </c>
      <c r="Q222" s="14">
        <v>20</v>
      </c>
    </row>
    <row r="223" spans="1:17" x14ac:dyDescent="0.2">
      <c r="A223" s="14" t="s">
        <v>327</v>
      </c>
      <c r="B223" s="14" t="s">
        <v>654</v>
      </c>
      <c r="C223" s="14">
        <v>543</v>
      </c>
      <c r="D223" s="14">
        <v>91</v>
      </c>
      <c r="E223" s="14">
        <v>74</v>
      </c>
      <c r="F223" s="14">
        <v>73</v>
      </c>
      <c r="G223" s="14">
        <v>79</v>
      </c>
      <c r="H223" s="14">
        <v>76</v>
      </c>
      <c r="I223" s="14">
        <v>81</v>
      </c>
      <c r="Q223" s="14">
        <v>69</v>
      </c>
    </row>
    <row r="224" spans="1:17" x14ac:dyDescent="0.2">
      <c r="A224" s="14" t="s">
        <v>328</v>
      </c>
      <c r="B224" s="14" t="s">
        <v>653</v>
      </c>
      <c r="C224" s="14">
        <v>528</v>
      </c>
      <c r="D224" s="14">
        <v>99</v>
      </c>
      <c r="E224" s="14">
        <v>71</v>
      </c>
      <c r="F224" s="14">
        <v>89</v>
      </c>
      <c r="G224" s="14">
        <v>79</v>
      </c>
      <c r="H224" s="14">
        <v>101</v>
      </c>
      <c r="I224" s="14">
        <v>70</v>
      </c>
      <c r="Q224" s="14">
        <v>19</v>
      </c>
    </row>
    <row r="225" spans="1:17" x14ac:dyDescent="0.2">
      <c r="A225" s="14" t="s">
        <v>329</v>
      </c>
      <c r="B225" s="14" t="s">
        <v>652</v>
      </c>
      <c r="C225" s="14">
        <v>317</v>
      </c>
      <c r="D225" s="14">
        <v>59</v>
      </c>
      <c r="E225" s="14">
        <v>48</v>
      </c>
      <c r="F225" s="14">
        <v>48</v>
      </c>
      <c r="G225" s="14">
        <v>54</v>
      </c>
      <c r="H225" s="14">
        <v>39</v>
      </c>
      <c r="I225" s="14">
        <v>50</v>
      </c>
      <c r="Q225" s="14">
        <v>19</v>
      </c>
    </row>
    <row r="226" spans="1:17" x14ac:dyDescent="0.2">
      <c r="A226" s="14" t="s">
        <v>330</v>
      </c>
      <c r="B226" s="14" t="s">
        <v>651</v>
      </c>
      <c r="C226" s="14">
        <v>1048</v>
      </c>
      <c r="D226" s="14">
        <v>160</v>
      </c>
      <c r="E226" s="14">
        <v>163</v>
      </c>
      <c r="F226" s="14">
        <v>170</v>
      </c>
      <c r="G226" s="14">
        <v>189</v>
      </c>
      <c r="H226" s="14">
        <v>169</v>
      </c>
      <c r="I226" s="14">
        <v>161</v>
      </c>
      <c r="Q226" s="14">
        <v>36</v>
      </c>
    </row>
    <row r="227" spans="1:17" x14ac:dyDescent="0.2">
      <c r="A227" s="14" t="s">
        <v>331</v>
      </c>
      <c r="B227" s="14" t="s">
        <v>76</v>
      </c>
      <c r="C227" s="14">
        <v>1250</v>
      </c>
      <c r="H227" s="14">
        <v>229</v>
      </c>
      <c r="I227" s="14">
        <v>226</v>
      </c>
      <c r="J227" s="14">
        <v>271</v>
      </c>
      <c r="K227" s="14">
        <v>258</v>
      </c>
      <c r="L227" s="14">
        <v>266</v>
      </c>
    </row>
    <row r="228" spans="1:17" x14ac:dyDescent="0.2">
      <c r="A228" s="14" t="s">
        <v>332</v>
      </c>
      <c r="B228" s="14" t="s">
        <v>650</v>
      </c>
      <c r="C228" s="14">
        <v>1620</v>
      </c>
      <c r="D228" s="14">
        <v>173</v>
      </c>
      <c r="E228" s="14">
        <v>187</v>
      </c>
      <c r="F228" s="14">
        <v>172</v>
      </c>
      <c r="G228" s="14">
        <v>201</v>
      </c>
      <c r="H228" s="14">
        <v>167</v>
      </c>
      <c r="I228" s="14">
        <v>158</v>
      </c>
      <c r="J228" s="14">
        <v>185</v>
      </c>
      <c r="K228" s="14">
        <v>195</v>
      </c>
      <c r="L228" s="14">
        <v>162</v>
      </c>
      <c r="Q228" s="14">
        <v>20</v>
      </c>
    </row>
    <row r="229" spans="1:17" x14ac:dyDescent="0.2">
      <c r="A229" s="14" t="s">
        <v>932</v>
      </c>
      <c r="B229" s="14" t="s">
        <v>933</v>
      </c>
      <c r="C229" s="14">
        <v>608</v>
      </c>
      <c r="J229" s="14">
        <v>222</v>
      </c>
      <c r="K229" s="14">
        <v>188</v>
      </c>
      <c r="L229" s="14">
        <v>198</v>
      </c>
    </row>
    <row r="230" spans="1:17" x14ac:dyDescent="0.2">
      <c r="A230" s="14" t="s">
        <v>649</v>
      </c>
      <c r="B230" s="14" t="s">
        <v>876</v>
      </c>
      <c r="C230" s="14">
        <v>336</v>
      </c>
      <c r="D230" s="14">
        <v>51</v>
      </c>
      <c r="E230" s="14">
        <v>49</v>
      </c>
      <c r="F230" s="14">
        <v>48</v>
      </c>
      <c r="G230" s="14">
        <v>49</v>
      </c>
      <c r="H230" s="14">
        <v>40</v>
      </c>
      <c r="I230" s="14">
        <v>29</v>
      </c>
      <c r="J230" s="14">
        <v>30</v>
      </c>
      <c r="K230" s="14">
        <v>20</v>
      </c>
      <c r="L230" s="14">
        <v>20</v>
      </c>
    </row>
    <row r="231" spans="1:17" x14ac:dyDescent="0.2">
      <c r="A231" s="14" t="s">
        <v>825</v>
      </c>
      <c r="B231" s="14" t="s">
        <v>934</v>
      </c>
      <c r="C231" s="14">
        <v>230</v>
      </c>
      <c r="D231" s="14">
        <v>138</v>
      </c>
      <c r="E231" s="14">
        <v>33</v>
      </c>
      <c r="F231" s="14">
        <v>27</v>
      </c>
      <c r="G231" s="14">
        <v>19</v>
      </c>
      <c r="H231" s="14">
        <v>13</v>
      </c>
    </row>
    <row r="232" spans="1:17" x14ac:dyDescent="0.2">
      <c r="A232" s="14" t="s">
        <v>333</v>
      </c>
      <c r="B232" s="14" t="s">
        <v>0</v>
      </c>
      <c r="C232" s="14">
        <v>243</v>
      </c>
      <c r="D232" s="14">
        <v>34</v>
      </c>
      <c r="E232" s="14">
        <v>46</v>
      </c>
      <c r="F232" s="14">
        <v>39</v>
      </c>
      <c r="G232" s="14">
        <v>36</v>
      </c>
      <c r="H232" s="14">
        <v>23</v>
      </c>
      <c r="I232" s="14">
        <v>20</v>
      </c>
      <c r="J232" s="14">
        <v>20</v>
      </c>
      <c r="K232" s="14">
        <v>13</v>
      </c>
      <c r="L232" s="14">
        <v>12</v>
      </c>
    </row>
    <row r="233" spans="1:17" x14ac:dyDescent="0.2">
      <c r="A233" s="14" t="s">
        <v>935</v>
      </c>
      <c r="B233" s="14" t="s">
        <v>3475</v>
      </c>
      <c r="C233" s="14">
        <v>174</v>
      </c>
      <c r="D233" s="14">
        <v>47</v>
      </c>
      <c r="E233" s="14">
        <v>18</v>
      </c>
      <c r="F233" s="14">
        <v>23</v>
      </c>
      <c r="G233" s="14">
        <v>14</v>
      </c>
      <c r="H233" s="14">
        <v>14</v>
      </c>
      <c r="I233" s="14">
        <v>10</v>
      </c>
      <c r="J233" s="14">
        <v>20</v>
      </c>
      <c r="K233" s="14">
        <v>16</v>
      </c>
      <c r="L233" s="14">
        <v>12</v>
      </c>
    </row>
    <row r="234" spans="1:17" x14ac:dyDescent="0.2">
      <c r="A234" s="14" t="s">
        <v>334</v>
      </c>
      <c r="B234" s="14" t="s">
        <v>648</v>
      </c>
      <c r="C234" s="14">
        <v>1015</v>
      </c>
      <c r="D234" s="14">
        <v>151</v>
      </c>
      <c r="E234" s="14">
        <v>158</v>
      </c>
      <c r="F234" s="14">
        <v>151</v>
      </c>
      <c r="G234" s="14">
        <v>162</v>
      </c>
      <c r="H234" s="14">
        <v>159</v>
      </c>
      <c r="I234" s="14">
        <v>146</v>
      </c>
      <c r="Q234" s="14">
        <v>88</v>
      </c>
    </row>
    <row r="235" spans="1:17" x14ac:dyDescent="0.2">
      <c r="A235" s="14" t="s">
        <v>826</v>
      </c>
      <c r="B235" s="14" t="s">
        <v>827</v>
      </c>
      <c r="C235" s="14">
        <v>235</v>
      </c>
      <c r="D235" s="14">
        <v>44</v>
      </c>
      <c r="E235" s="14">
        <v>51</v>
      </c>
      <c r="F235" s="14">
        <v>35</v>
      </c>
      <c r="G235" s="14">
        <v>25</v>
      </c>
      <c r="H235" s="14">
        <v>21</v>
      </c>
      <c r="I235" s="14">
        <v>18</v>
      </c>
      <c r="J235" s="14">
        <v>25</v>
      </c>
      <c r="K235" s="14">
        <v>16</v>
      </c>
    </row>
    <row r="236" spans="1:17" x14ac:dyDescent="0.2">
      <c r="A236" s="14" t="s">
        <v>647</v>
      </c>
      <c r="B236" s="14" t="s">
        <v>528</v>
      </c>
      <c r="C236" s="14">
        <v>660</v>
      </c>
      <c r="D236" s="14">
        <v>103</v>
      </c>
      <c r="E236" s="14">
        <v>106</v>
      </c>
      <c r="F236" s="14">
        <v>77</v>
      </c>
      <c r="G236" s="14">
        <v>82</v>
      </c>
      <c r="H236" s="14">
        <v>66</v>
      </c>
      <c r="I236" s="14">
        <v>46</v>
      </c>
      <c r="J236" s="14">
        <v>46</v>
      </c>
      <c r="K236" s="14">
        <v>79</v>
      </c>
      <c r="L236" s="14">
        <v>55</v>
      </c>
    </row>
    <row r="237" spans="1:17" x14ac:dyDescent="0.2">
      <c r="A237" s="14" t="s">
        <v>335</v>
      </c>
      <c r="B237" s="14" t="s">
        <v>515</v>
      </c>
      <c r="C237" s="14">
        <v>554</v>
      </c>
      <c r="D237" s="14">
        <v>48</v>
      </c>
      <c r="E237" s="14">
        <v>48</v>
      </c>
      <c r="F237" s="14">
        <v>49</v>
      </c>
      <c r="G237" s="14">
        <v>71</v>
      </c>
      <c r="H237" s="14">
        <v>49</v>
      </c>
      <c r="I237" s="14">
        <v>61</v>
      </c>
      <c r="J237" s="14">
        <v>61</v>
      </c>
      <c r="K237" s="14">
        <v>84</v>
      </c>
      <c r="L237" s="14">
        <v>83</v>
      </c>
    </row>
    <row r="238" spans="1:17" x14ac:dyDescent="0.2">
      <c r="A238" s="14" t="s">
        <v>646</v>
      </c>
      <c r="B238" s="14" t="s">
        <v>514</v>
      </c>
      <c r="C238" s="14">
        <v>217</v>
      </c>
      <c r="D238" s="14">
        <v>30</v>
      </c>
      <c r="E238" s="14">
        <v>22</v>
      </c>
      <c r="F238" s="14">
        <v>34</v>
      </c>
      <c r="G238" s="14">
        <v>16</v>
      </c>
      <c r="H238" s="14">
        <v>21</v>
      </c>
      <c r="I238" s="14">
        <v>24</v>
      </c>
      <c r="J238" s="14">
        <v>29</v>
      </c>
      <c r="K238" s="14">
        <v>22</v>
      </c>
      <c r="L238" s="14">
        <v>19</v>
      </c>
    </row>
    <row r="239" spans="1:17" x14ac:dyDescent="0.2">
      <c r="A239" s="14" t="s">
        <v>336</v>
      </c>
      <c r="B239" s="14" t="s">
        <v>645</v>
      </c>
      <c r="C239" s="14">
        <v>579</v>
      </c>
      <c r="D239" s="14">
        <v>89</v>
      </c>
      <c r="E239" s="14">
        <v>98</v>
      </c>
      <c r="F239" s="14">
        <v>93</v>
      </c>
      <c r="G239" s="14">
        <v>75</v>
      </c>
      <c r="H239" s="14">
        <v>103</v>
      </c>
      <c r="I239" s="14">
        <v>86</v>
      </c>
      <c r="Q239" s="14">
        <v>35</v>
      </c>
    </row>
    <row r="240" spans="1:17" x14ac:dyDescent="0.2">
      <c r="A240" s="14" t="s">
        <v>828</v>
      </c>
      <c r="B240" s="14" t="s">
        <v>849</v>
      </c>
      <c r="C240" s="14">
        <v>277</v>
      </c>
      <c r="D240" s="14">
        <v>74</v>
      </c>
      <c r="E240" s="14">
        <v>75</v>
      </c>
      <c r="F240" s="14">
        <v>43</v>
      </c>
      <c r="G240" s="14">
        <v>28</v>
      </c>
      <c r="H240" s="14">
        <v>26</v>
      </c>
      <c r="I240" s="14">
        <v>22</v>
      </c>
      <c r="J240" s="14">
        <v>9</v>
      </c>
    </row>
    <row r="241" spans="1:17" x14ac:dyDescent="0.2">
      <c r="A241" s="14" t="s">
        <v>877</v>
      </c>
      <c r="B241" s="14" t="s">
        <v>918</v>
      </c>
      <c r="C241" s="14">
        <v>305</v>
      </c>
      <c r="D241" s="14">
        <v>49</v>
      </c>
      <c r="E241" s="14">
        <v>50</v>
      </c>
      <c r="F241" s="14">
        <v>39</v>
      </c>
      <c r="G241" s="14">
        <v>37</v>
      </c>
      <c r="H241" s="14">
        <v>26</v>
      </c>
      <c r="I241" s="14">
        <v>37</v>
      </c>
      <c r="J241" s="14">
        <v>54</v>
      </c>
      <c r="K241" s="14">
        <v>13</v>
      </c>
    </row>
    <row r="242" spans="1:17" x14ac:dyDescent="0.2">
      <c r="A242" s="14" t="s">
        <v>878</v>
      </c>
      <c r="B242" s="14" t="s">
        <v>879</v>
      </c>
      <c r="C242" s="14">
        <v>101</v>
      </c>
      <c r="E242" s="14">
        <v>18</v>
      </c>
      <c r="F242" s="14">
        <v>16</v>
      </c>
      <c r="G242" s="14">
        <v>19</v>
      </c>
      <c r="H242" s="14">
        <v>13</v>
      </c>
      <c r="I242" s="14">
        <v>20</v>
      </c>
      <c r="J242" s="14">
        <v>15</v>
      </c>
    </row>
    <row r="243" spans="1:17" x14ac:dyDescent="0.2">
      <c r="A243" s="14" t="s">
        <v>880</v>
      </c>
      <c r="B243" s="14" t="s">
        <v>881</v>
      </c>
      <c r="C243" s="14">
        <v>155</v>
      </c>
      <c r="D243" s="14">
        <v>40</v>
      </c>
      <c r="E243" s="14">
        <v>19</v>
      </c>
      <c r="F243" s="14">
        <v>18</v>
      </c>
      <c r="G243" s="14">
        <v>19</v>
      </c>
      <c r="H243" s="14">
        <v>19</v>
      </c>
      <c r="I243" s="14">
        <v>20</v>
      </c>
      <c r="J243" s="14">
        <v>20</v>
      </c>
    </row>
    <row r="244" spans="1:17" x14ac:dyDescent="0.2">
      <c r="A244" s="14" t="s">
        <v>829</v>
      </c>
      <c r="B244" s="14" t="s">
        <v>830</v>
      </c>
      <c r="C244" s="14">
        <v>527</v>
      </c>
      <c r="D244" s="14">
        <v>77</v>
      </c>
      <c r="E244" s="14">
        <v>70</v>
      </c>
      <c r="F244" s="14">
        <v>60</v>
      </c>
      <c r="G244" s="14">
        <v>52</v>
      </c>
      <c r="H244" s="14">
        <v>59</v>
      </c>
      <c r="I244" s="14">
        <v>41</v>
      </c>
      <c r="J244" s="14">
        <v>46</v>
      </c>
      <c r="K244" s="14">
        <v>80</v>
      </c>
      <c r="L244" s="14">
        <v>42</v>
      </c>
    </row>
    <row r="245" spans="1:17" x14ac:dyDescent="0.2">
      <c r="A245" s="14" t="s">
        <v>831</v>
      </c>
      <c r="B245" s="14" t="s">
        <v>832</v>
      </c>
      <c r="C245" s="14">
        <v>417</v>
      </c>
      <c r="D245" s="14">
        <v>103</v>
      </c>
      <c r="E245" s="14">
        <v>68</v>
      </c>
      <c r="F245" s="14">
        <v>74</v>
      </c>
      <c r="G245" s="14">
        <v>79</v>
      </c>
      <c r="H245" s="14">
        <v>46</v>
      </c>
      <c r="I245" s="14">
        <v>47</v>
      </c>
    </row>
    <row r="246" spans="1:17" x14ac:dyDescent="0.2">
      <c r="A246" s="14" t="s">
        <v>882</v>
      </c>
      <c r="B246" s="14" t="s">
        <v>883</v>
      </c>
      <c r="C246" s="14">
        <v>630</v>
      </c>
      <c r="D246" s="14">
        <v>135</v>
      </c>
      <c r="E246" s="14">
        <v>119</v>
      </c>
      <c r="F246" s="14">
        <v>71</v>
      </c>
      <c r="G246" s="14">
        <v>70</v>
      </c>
      <c r="H246" s="14">
        <v>71</v>
      </c>
      <c r="I246" s="14">
        <v>50</v>
      </c>
      <c r="J246" s="14">
        <v>87</v>
      </c>
      <c r="K246" s="14">
        <v>27</v>
      </c>
    </row>
    <row r="247" spans="1:17" x14ac:dyDescent="0.2">
      <c r="A247" s="14" t="s">
        <v>337</v>
      </c>
      <c r="B247" s="14" t="s">
        <v>884</v>
      </c>
      <c r="C247" s="14">
        <v>1439</v>
      </c>
      <c r="D247" s="14">
        <v>151</v>
      </c>
      <c r="E247" s="14">
        <v>176</v>
      </c>
      <c r="F247" s="14">
        <v>176</v>
      </c>
      <c r="G247" s="14">
        <v>239</v>
      </c>
      <c r="H247" s="14">
        <v>189</v>
      </c>
      <c r="I247" s="14">
        <v>234</v>
      </c>
      <c r="J247" s="14">
        <v>151</v>
      </c>
      <c r="K247" s="14">
        <v>103</v>
      </c>
      <c r="Q247" s="14">
        <v>20</v>
      </c>
    </row>
    <row r="248" spans="1:17" x14ac:dyDescent="0.2">
      <c r="A248" s="14" t="s">
        <v>936</v>
      </c>
      <c r="B248" s="14" t="s">
        <v>937</v>
      </c>
      <c r="C248" s="14">
        <v>37</v>
      </c>
      <c r="D248" s="14">
        <v>21</v>
      </c>
      <c r="E248" s="14">
        <v>3</v>
      </c>
      <c r="F248" s="14">
        <v>8</v>
      </c>
      <c r="G248" s="14">
        <v>5</v>
      </c>
    </row>
    <row r="249" spans="1:17" x14ac:dyDescent="0.2">
      <c r="A249" s="14" t="s">
        <v>338</v>
      </c>
      <c r="B249" s="14" t="s">
        <v>644</v>
      </c>
      <c r="C249" s="14">
        <v>506</v>
      </c>
      <c r="D249" s="14">
        <v>74</v>
      </c>
      <c r="E249" s="14">
        <v>80</v>
      </c>
      <c r="F249" s="14">
        <v>70</v>
      </c>
      <c r="G249" s="14">
        <v>68</v>
      </c>
      <c r="H249" s="14">
        <v>68</v>
      </c>
      <c r="I249" s="14">
        <v>89</v>
      </c>
      <c r="Q249" s="14">
        <v>57</v>
      </c>
    </row>
    <row r="250" spans="1:17" x14ac:dyDescent="0.2">
      <c r="A250" s="14" t="s">
        <v>339</v>
      </c>
      <c r="B250" s="14" t="s">
        <v>643</v>
      </c>
      <c r="C250" s="14">
        <v>398</v>
      </c>
      <c r="D250" s="14">
        <v>57</v>
      </c>
      <c r="E250" s="14">
        <v>60</v>
      </c>
      <c r="F250" s="14">
        <v>79</v>
      </c>
      <c r="G250" s="14">
        <v>66</v>
      </c>
      <c r="H250" s="14">
        <v>48</v>
      </c>
      <c r="I250" s="14">
        <v>67</v>
      </c>
      <c r="Q250" s="14">
        <v>21</v>
      </c>
    </row>
    <row r="251" spans="1:17" x14ac:dyDescent="0.2">
      <c r="A251" s="14" t="s">
        <v>340</v>
      </c>
      <c r="B251" s="14" t="s">
        <v>642</v>
      </c>
      <c r="C251" s="14">
        <v>605</v>
      </c>
      <c r="D251" s="14">
        <v>96</v>
      </c>
      <c r="E251" s="14">
        <v>107</v>
      </c>
      <c r="F251" s="14">
        <v>96</v>
      </c>
      <c r="G251" s="14">
        <v>97</v>
      </c>
      <c r="H251" s="14">
        <v>94</v>
      </c>
      <c r="I251" s="14">
        <v>76</v>
      </c>
      <c r="Q251" s="14">
        <v>39</v>
      </c>
    </row>
    <row r="252" spans="1:17" x14ac:dyDescent="0.2">
      <c r="A252" s="14" t="s">
        <v>341</v>
      </c>
      <c r="B252" s="14" t="s">
        <v>885</v>
      </c>
      <c r="C252" s="14">
        <v>1314</v>
      </c>
      <c r="D252" s="14">
        <v>154</v>
      </c>
      <c r="E252" s="14">
        <v>167</v>
      </c>
      <c r="F252" s="14">
        <v>186</v>
      </c>
      <c r="G252" s="14">
        <v>176</v>
      </c>
      <c r="H252" s="14">
        <v>183</v>
      </c>
      <c r="I252" s="14">
        <v>192</v>
      </c>
      <c r="J252" s="14">
        <v>111</v>
      </c>
      <c r="K252" s="14">
        <v>108</v>
      </c>
      <c r="Q252" s="14">
        <v>37</v>
      </c>
    </row>
    <row r="253" spans="1:17" x14ac:dyDescent="0.2">
      <c r="A253" s="14" t="s">
        <v>342</v>
      </c>
      <c r="B253" s="14" t="s">
        <v>641</v>
      </c>
      <c r="C253" s="14">
        <v>498</v>
      </c>
      <c r="D253" s="14">
        <v>79</v>
      </c>
      <c r="E253" s="14">
        <v>73</v>
      </c>
      <c r="F253" s="14">
        <v>74</v>
      </c>
      <c r="G253" s="14">
        <v>92</v>
      </c>
      <c r="H253" s="14">
        <v>67</v>
      </c>
      <c r="I253" s="14">
        <v>96</v>
      </c>
      <c r="Q253" s="14">
        <v>17</v>
      </c>
    </row>
    <row r="254" spans="1:17" x14ac:dyDescent="0.2">
      <c r="A254" s="14" t="s">
        <v>343</v>
      </c>
      <c r="B254" s="14" t="s">
        <v>640</v>
      </c>
      <c r="C254" s="14">
        <v>394</v>
      </c>
      <c r="E254" s="14">
        <v>54</v>
      </c>
      <c r="F254" s="14">
        <v>82</v>
      </c>
      <c r="G254" s="14">
        <v>87</v>
      </c>
      <c r="H254" s="14">
        <v>93</v>
      </c>
      <c r="I254" s="14">
        <v>78</v>
      </c>
    </row>
    <row r="255" spans="1:17" x14ac:dyDescent="0.2">
      <c r="A255" s="14" t="s">
        <v>344</v>
      </c>
      <c r="B255" s="14" t="s">
        <v>886</v>
      </c>
      <c r="C255" s="14">
        <v>859</v>
      </c>
      <c r="D255" s="14">
        <v>97</v>
      </c>
      <c r="E255" s="14">
        <v>84</v>
      </c>
      <c r="F255" s="14">
        <v>86</v>
      </c>
      <c r="G255" s="14">
        <v>124</v>
      </c>
      <c r="H255" s="14">
        <v>80</v>
      </c>
      <c r="I255" s="14">
        <v>86</v>
      </c>
      <c r="J255" s="14">
        <v>108</v>
      </c>
      <c r="K255" s="14">
        <v>98</v>
      </c>
      <c r="L255" s="14">
        <v>76</v>
      </c>
      <c r="Q255" s="14">
        <v>20</v>
      </c>
    </row>
    <row r="256" spans="1:17" x14ac:dyDescent="0.2">
      <c r="A256" s="14" t="s">
        <v>345</v>
      </c>
      <c r="B256" s="14" t="s">
        <v>639</v>
      </c>
      <c r="C256" s="14">
        <v>1223</v>
      </c>
      <c r="D256" s="14">
        <v>154</v>
      </c>
      <c r="E256" s="14">
        <v>161</v>
      </c>
      <c r="F256" s="14">
        <v>205</v>
      </c>
      <c r="G256" s="14">
        <v>205</v>
      </c>
      <c r="H256" s="14">
        <v>212</v>
      </c>
      <c r="I256" s="14">
        <v>199</v>
      </c>
      <c r="Q256" s="14">
        <v>87</v>
      </c>
    </row>
    <row r="257" spans="1:17" x14ac:dyDescent="0.2">
      <c r="A257" s="14" t="s">
        <v>346</v>
      </c>
      <c r="B257" s="14" t="s">
        <v>9</v>
      </c>
      <c r="C257" s="14">
        <v>806</v>
      </c>
      <c r="D257" s="14">
        <v>60</v>
      </c>
      <c r="E257" s="14">
        <v>68</v>
      </c>
      <c r="F257" s="14">
        <v>77</v>
      </c>
      <c r="G257" s="14">
        <v>128</v>
      </c>
      <c r="H257" s="14">
        <v>134</v>
      </c>
      <c r="I257" s="14">
        <v>134</v>
      </c>
      <c r="J257" s="14">
        <v>78</v>
      </c>
      <c r="K257" s="14">
        <v>63</v>
      </c>
      <c r="L257" s="14">
        <v>62</v>
      </c>
      <c r="Q257" s="14">
        <v>2</v>
      </c>
    </row>
    <row r="258" spans="1:17" x14ac:dyDescent="0.2">
      <c r="A258" s="14" t="s">
        <v>347</v>
      </c>
      <c r="B258" s="14" t="s">
        <v>112</v>
      </c>
      <c r="C258" s="14">
        <v>638</v>
      </c>
      <c r="D258" s="14">
        <v>112</v>
      </c>
      <c r="E258" s="14">
        <v>121</v>
      </c>
      <c r="F258" s="14">
        <v>79</v>
      </c>
      <c r="G258" s="14">
        <v>110</v>
      </c>
      <c r="H258" s="14">
        <v>84</v>
      </c>
      <c r="I258" s="14">
        <v>112</v>
      </c>
      <c r="Q258" s="14">
        <v>20</v>
      </c>
    </row>
    <row r="259" spans="1:17" x14ac:dyDescent="0.2">
      <c r="A259" s="14" t="s">
        <v>348</v>
      </c>
      <c r="B259" s="14" t="s">
        <v>638</v>
      </c>
      <c r="C259" s="14">
        <v>844</v>
      </c>
      <c r="D259" s="14">
        <v>147</v>
      </c>
      <c r="E259" s="14">
        <v>147</v>
      </c>
      <c r="F259" s="14">
        <v>155</v>
      </c>
      <c r="G259" s="14">
        <v>117</v>
      </c>
      <c r="H259" s="14">
        <v>135</v>
      </c>
      <c r="I259" s="14">
        <v>111</v>
      </c>
      <c r="Q259" s="14">
        <v>32</v>
      </c>
    </row>
    <row r="260" spans="1:17" x14ac:dyDescent="0.2">
      <c r="A260" s="14" t="s">
        <v>349</v>
      </c>
      <c r="B260" s="14" t="s">
        <v>637</v>
      </c>
      <c r="C260" s="14">
        <v>486</v>
      </c>
      <c r="D260" s="14">
        <v>76</v>
      </c>
      <c r="E260" s="14">
        <v>74</v>
      </c>
      <c r="F260" s="14">
        <v>82</v>
      </c>
      <c r="G260" s="14">
        <v>75</v>
      </c>
      <c r="H260" s="14">
        <v>69</v>
      </c>
      <c r="I260" s="14">
        <v>78</v>
      </c>
      <c r="Q260" s="14">
        <v>32</v>
      </c>
    </row>
    <row r="261" spans="1:17" x14ac:dyDescent="0.2">
      <c r="A261" s="14" t="s">
        <v>350</v>
      </c>
      <c r="B261" s="14" t="s">
        <v>636</v>
      </c>
      <c r="C261" s="14">
        <v>846</v>
      </c>
      <c r="D261" s="14">
        <v>135</v>
      </c>
      <c r="E261" s="14">
        <v>109</v>
      </c>
      <c r="F261" s="14">
        <v>146</v>
      </c>
      <c r="G261" s="14">
        <v>143</v>
      </c>
      <c r="H261" s="14">
        <v>117</v>
      </c>
      <c r="I261" s="14">
        <v>141</v>
      </c>
      <c r="Q261" s="14">
        <v>55</v>
      </c>
    </row>
    <row r="262" spans="1:17" x14ac:dyDescent="0.2">
      <c r="A262" s="14" t="s">
        <v>351</v>
      </c>
      <c r="B262" s="14" t="s">
        <v>635</v>
      </c>
      <c r="C262" s="14">
        <v>1115</v>
      </c>
      <c r="D262" s="14">
        <v>70</v>
      </c>
      <c r="E262" s="14">
        <v>216</v>
      </c>
      <c r="F262" s="14">
        <v>212</v>
      </c>
      <c r="G262" s="14">
        <v>193</v>
      </c>
      <c r="H262" s="14">
        <v>200</v>
      </c>
      <c r="I262" s="14">
        <v>205</v>
      </c>
      <c r="Q262" s="14">
        <v>19</v>
      </c>
    </row>
    <row r="263" spans="1:17" x14ac:dyDescent="0.2">
      <c r="A263" s="14" t="s">
        <v>938</v>
      </c>
      <c r="B263" s="14" t="s">
        <v>939</v>
      </c>
      <c r="C263" s="14">
        <v>111</v>
      </c>
      <c r="D263" s="14">
        <v>47</v>
      </c>
      <c r="E263" s="14">
        <v>14</v>
      </c>
      <c r="F263" s="14">
        <v>18</v>
      </c>
      <c r="G263" s="14">
        <v>10</v>
      </c>
      <c r="H263" s="14">
        <v>10</v>
      </c>
      <c r="I263" s="14">
        <v>12</v>
      </c>
    </row>
    <row r="264" spans="1:17" x14ac:dyDescent="0.2">
      <c r="A264" s="14" t="s">
        <v>352</v>
      </c>
      <c r="B264" s="14" t="s">
        <v>634</v>
      </c>
      <c r="C264" s="14">
        <v>654</v>
      </c>
      <c r="D264" s="14">
        <v>114</v>
      </c>
      <c r="E264" s="14">
        <v>129</v>
      </c>
      <c r="F264" s="14">
        <v>97</v>
      </c>
      <c r="G264" s="14">
        <v>87</v>
      </c>
      <c r="H264" s="14">
        <v>102</v>
      </c>
      <c r="I264" s="14">
        <v>98</v>
      </c>
      <c r="Q264" s="14">
        <v>27</v>
      </c>
    </row>
    <row r="265" spans="1:17" x14ac:dyDescent="0.2">
      <c r="A265" s="14" t="s">
        <v>353</v>
      </c>
      <c r="B265" s="14" t="s">
        <v>633</v>
      </c>
      <c r="C265" s="14">
        <v>869</v>
      </c>
      <c r="D265" s="14">
        <v>124</v>
      </c>
      <c r="E265" s="14">
        <v>124</v>
      </c>
      <c r="F265" s="14">
        <v>149</v>
      </c>
      <c r="G265" s="14">
        <v>149</v>
      </c>
      <c r="H265" s="14">
        <v>124</v>
      </c>
      <c r="I265" s="14">
        <v>142</v>
      </c>
      <c r="Q265" s="14">
        <v>57</v>
      </c>
    </row>
    <row r="266" spans="1:17" x14ac:dyDescent="0.2">
      <c r="A266" s="14" t="s">
        <v>354</v>
      </c>
      <c r="B266" s="14" t="s">
        <v>632</v>
      </c>
      <c r="C266" s="14">
        <v>529</v>
      </c>
      <c r="D266" s="14">
        <v>79</v>
      </c>
      <c r="E266" s="14">
        <v>81</v>
      </c>
      <c r="F266" s="14">
        <v>81</v>
      </c>
      <c r="G266" s="14">
        <v>83</v>
      </c>
      <c r="H266" s="14">
        <v>113</v>
      </c>
      <c r="I266" s="14">
        <v>78</v>
      </c>
      <c r="Q266" s="14">
        <v>14</v>
      </c>
    </row>
    <row r="267" spans="1:17" x14ac:dyDescent="0.2">
      <c r="A267" s="14" t="s">
        <v>355</v>
      </c>
      <c r="B267" s="14" t="s">
        <v>631</v>
      </c>
      <c r="C267" s="14">
        <v>693</v>
      </c>
      <c r="D267" s="14">
        <v>108</v>
      </c>
      <c r="E267" s="14">
        <v>79</v>
      </c>
      <c r="F267" s="14">
        <v>91</v>
      </c>
      <c r="G267" s="14">
        <v>114</v>
      </c>
      <c r="H267" s="14">
        <v>105</v>
      </c>
      <c r="I267" s="14">
        <v>123</v>
      </c>
      <c r="Q267" s="14">
        <v>73</v>
      </c>
    </row>
    <row r="268" spans="1:17" x14ac:dyDescent="0.2">
      <c r="A268" s="14" t="s">
        <v>356</v>
      </c>
      <c r="B268" s="14" t="s">
        <v>630</v>
      </c>
      <c r="C268" s="14">
        <v>462</v>
      </c>
      <c r="D268" s="14">
        <v>61</v>
      </c>
      <c r="E268" s="14">
        <v>64</v>
      </c>
      <c r="F268" s="14">
        <v>64</v>
      </c>
      <c r="G268" s="14">
        <v>52</v>
      </c>
      <c r="H268" s="14">
        <v>50</v>
      </c>
      <c r="I268" s="14">
        <v>50</v>
      </c>
      <c r="Q268" s="14">
        <v>121</v>
      </c>
    </row>
    <row r="269" spans="1:17" x14ac:dyDescent="0.2">
      <c r="A269" s="14" t="s">
        <v>357</v>
      </c>
      <c r="B269" s="14" t="s">
        <v>629</v>
      </c>
      <c r="C269" s="14">
        <v>388</v>
      </c>
      <c r="D269" s="14">
        <v>83</v>
      </c>
      <c r="E269" s="14">
        <v>51</v>
      </c>
      <c r="F269" s="14">
        <v>66</v>
      </c>
      <c r="G269" s="14">
        <v>69</v>
      </c>
      <c r="H269" s="14">
        <v>52</v>
      </c>
      <c r="I269" s="14">
        <v>46</v>
      </c>
      <c r="Q269" s="14">
        <v>21</v>
      </c>
    </row>
    <row r="270" spans="1:17" x14ac:dyDescent="0.2">
      <c r="A270" s="14" t="s">
        <v>358</v>
      </c>
      <c r="B270" s="14" t="s">
        <v>628</v>
      </c>
      <c r="C270" s="14">
        <v>609</v>
      </c>
      <c r="D270" s="14">
        <v>83</v>
      </c>
      <c r="E270" s="14">
        <v>93</v>
      </c>
      <c r="F270" s="14">
        <v>92</v>
      </c>
      <c r="G270" s="14">
        <v>114</v>
      </c>
      <c r="H270" s="14">
        <v>101</v>
      </c>
      <c r="I270" s="14">
        <v>107</v>
      </c>
      <c r="Q270" s="14">
        <v>19</v>
      </c>
    </row>
    <row r="271" spans="1:17" x14ac:dyDescent="0.2">
      <c r="A271" s="14" t="s">
        <v>359</v>
      </c>
      <c r="B271" s="14" t="s">
        <v>627</v>
      </c>
      <c r="C271" s="14">
        <v>385</v>
      </c>
      <c r="D271" s="14">
        <v>46</v>
      </c>
      <c r="E271" s="14">
        <v>61</v>
      </c>
      <c r="F271" s="14">
        <v>58</v>
      </c>
      <c r="G271" s="14">
        <v>56</v>
      </c>
      <c r="H271" s="14">
        <v>61</v>
      </c>
      <c r="I271" s="14">
        <v>68</v>
      </c>
      <c r="Q271" s="14">
        <v>35</v>
      </c>
    </row>
    <row r="272" spans="1:17" x14ac:dyDescent="0.2">
      <c r="A272" s="14" t="s">
        <v>360</v>
      </c>
      <c r="B272" s="14" t="s">
        <v>113</v>
      </c>
      <c r="C272" s="14">
        <v>852</v>
      </c>
      <c r="D272" s="14">
        <v>74</v>
      </c>
      <c r="E272" s="14">
        <v>94</v>
      </c>
      <c r="F272" s="14">
        <v>91</v>
      </c>
      <c r="G272" s="14">
        <v>105</v>
      </c>
      <c r="H272" s="14">
        <v>117</v>
      </c>
      <c r="I272" s="14">
        <v>111</v>
      </c>
      <c r="J272" s="14">
        <v>80</v>
      </c>
      <c r="K272" s="14">
        <v>89</v>
      </c>
      <c r="L272" s="14">
        <v>72</v>
      </c>
      <c r="Q272" s="14">
        <v>19</v>
      </c>
    </row>
    <row r="273" spans="1:17" x14ac:dyDescent="0.2">
      <c r="A273" s="14" t="s">
        <v>361</v>
      </c>
      <c r="B273" s="14" t="s">
        <v>626</v>
      </c>
      <c r="C273" s="14">
        <v>723</v>
      </c>
      <c r="D273" s="14">
        <v>90</v>
      </c>
      <c r="E273" s="14">
        <v>96</v>
      </c>
      <c r="F273" s="14">
        <v>102</v>
      </c>
      <c r="G273" s="14">
        <v>117</v>
      </c>
      <c r="H273" s="14">
        <v>161</v>
      </c>
      <c r="I273" s="14">
        <v>112</v>
      </c>
      <c r="Q273" s="14">
        <v>45</v>
      </c>
    </row>
    <row r="274" spans="1:17" x14ac:dyDescent="0.2">
      <c r="A274" s="14" t="s">
        <v>362</v>
      </c>
      <c r="B274" s="14" t="s">
        <v>625</v>
      </c>
      <c r="C274" s="14">
        <v>682</v>
      </c>
      <c r="D274" s="14">
        <v>133</v>
      </c>
      <c r="E274" s="14">
        <v>137</v>
      </c>
      <c r="F274" s="14">
        <v>131</v>
      </c>
      <c r="G274" s="14">
        <v>107</v>
      </c>
      <c r="H274" s="14">
        <v>77</v>
      </c>
      <c r="I274" s="14">
        <v>77</v>
      </c>
      <c r="Q274" s="14">
        <v>20</v>
      </c>
    </row>
    <row r="275" spans="1:17" x14ac:dyDescent="0.2">
      <c r="A275" s="14" t="s">
        <v>363</v>
      </c>
      <c r="B275" s="14" t="s">
        <v>624</v>
      </c>
      <c r="C275" s="14">
        <v>258</v>
      </c>
      <c r="D275" s="14">
        <v>35</v>
      </c>
      <c r="E275" s="14">
        <v>56</v>
      </c>
      <c r="F275" s="14">
        <v>66</v>
      </c>
      <c r="G275" s="14">
        <v>36</v>
      </c>
      <c r="H275" s="14">
        <v>31</v>
      </c>
      <c r="I275" s="14">
        <v>34</v>
      </c>
    </row>
    <row r="276" spans="1:17" x14ac:dyDescent="0.2">
      <c r="A276" s="14" t="s">
        <v>364</v>
      </c>
      <c r="B276" s="14" t="s">
        <v>887</v>
      </c>
      <c r="C276" s="14">
        <v>440</v>
      </c>
      <c r="D276" s="14">
        <v>46</v>
      </c>
      <c r="E276" s="14">
        <v>51</v>
      </c>
      <c r="F276" s="14">
        <v>52</v>
      </c>
      <c r="G276" s="14">
        <v>83</v>
      </c>
      <c r="H276" s="14">
        <v>52</v>
      </c>
      <c r="I276" s="14">
        <v>48</v>
      </c>
      <c r="J276" s="14">
        <v>45</v>
      </c>
      <c r="K276" s="14">
        <v>43</v>
      </c>
      <c r="Q276" s="14">
        <v>20</v>
      </c>
    </row>
    <row r="277" spans="1:17" x14ac:dyDescent="0.2">
      <c r="A277" s="14" t="s">
        <v>365</v>
      </c>
      <c r="B277" s="14" t="s">
        <v>888</v>
      </c>
      <c r="C277" s="14">
        <v>529</v>
      </c>
      <c r="D277" s="14">
        <v>58</v>
      </c>
      <c r="E277" s="14">
        <v>53</v>
      </c>
      <c r="F277" s="14">
        <v>56</v>
      </c>
      <c r="G277" s="14">
        <v>61</v>
      </c>
      <c r="H277" s="14">
        <v>42</v>
      </c>
      <c r="I277" s="14">
        <v>58</v>
      </c>
      <c r="J277" s="14">
        <v>71</v>
      </c>
      <c r="K277" s="14">
        <v>60</v>
      </c>
      <c r="Q277" s="14">
        <v>70</v>
      </c>
    </row>
    <row r="278" spans="1:17" x14ac:dyDescent="0.2">
      <c r="A278" s="14" t="s">
        <v>366</v>
      </c>
      <c r="B278" s="14" t="s">
        <v>623</v>
      </c>
      <c r="C278" s="14">
        <v>242</v>
      </c>
      <c r="D278" s="14">
        <v>53</v>
      </c>
      <c r="E278" s="14">
        <v>38</v>
      </c>
      <c r="F278" s="14">
        <v>37</v>
      </c>
      <c r="G278" s="14">
        <v>38</v>
      </c>
      <c r="H278" s="14">
        <v>27</v>
      </c>
      <c r="I278" s="14">
        <v>31</v>
      </c>
      <c r="Q278" s="14">
        <v>18</v>
      </c>
    </row>
    <row r="279" spans="1:17" x14ac:dyDescent="0.2">
      <c r="A279" s="14" t="s">
        <v>367</v>
      </c>
      <c r="B279" s="14" t="s">
        <v>622</v>
      </c>
      <c r="C279" s="14">
        <v>644</v>
      </c>
      <c r="D279" s="14">
        <v>89</v>
      </c>
      <c r="E279" s="14">
        <v>79</v>
      </c>
      <c r="F279" s="14">
        <v>102</v>
      </c>
      <c r="G279" s="14">
        <v>116</v>
      </c>
      <c r="H279" s="14">
        <v>111</v>
      </c>
      <c r="I279" s="14">
        <v>110</v>
      </c>
      <c r="Q279" s="14">
        <v>37</v>
      </c>
    </row>
    <row r="280" spans="1:17" x14ac:dyDescent="0.2">
      <c r="A280" s="14" t="s">
        <v>368</v>
      </c>
      <c r="B280" s="14" t="s">
        <v>80</v>
      </c>
      <c r="C280" s="14">
        <v>1295</v>
      </c>
      <c r="D280" s="14">
        <v>124</v>
      </c>
      <c r="E280" s="14">
        <v>135</v>
      </c>
      <c r="F280" s="14">
        <v>119</v>
      </c>
      <c r="G280" s="14">
        <v>119</v>
      </c>
      <c r="H280" s="14">
        <v>128</v>
      </c>
      <c r="I280" s="14">
        <v>140</v>
      </c>
      <c r="J280" s="14">
        <v>152</v>
      </c>
      <c r="K280" s="14">
        <v>164</v>
      </c>
      <c r="L280" s="14">
        <v>175</v>
      </c>
      <c r="Q280" s="14">
        <v>39</v>
      </c>
    </row>
    <row r="281" spans="1:17" x14ac:dyDescent="0.2">
      <c r="A281" s="14" t="s">
        <v>369</v>
      </c>
      <c r="B281" s="14" t="s">
        <v>621</v>
      </c>
      <c r="C281" s="14">
        <v>363</v>
      </c>
      <c r="D281" s="14">
        <v>72</v>
      </c>
      <c r="E281" s="14">
        <v>50</v>
      </c>
      <c r="F281" s="14">
        <v>50</v>
      </c>
      <c r="G281" s="14">
        <v>59</v>
      </c>
      <c r="H281" s="14">
        <v>39</v>
      </c>
      <c r="I281" s="14">
        <v>32</v>
      </c>
      <c r="Q281" s="14">
        <v>61</v>
      </c>
    </row>
    <row r="282" spans="1:17" x14ac:dyDescent="0.2">
      <c r="A282" s="14" t="s">
        <v>370</v>
      </c>
      <c r="B282" s="14" t="s">
        <v>620</v>
      </c>
      <c r="C282" s="14">
        <v>738</v>
      </c>
      <c r="D282" s="14">
        <v>112</v>
      </c>
      <c r="E282" s="14">
        <v>125</v>
      </c>
      <c r="F282" s="14">
        <v>107</v>
      </c>
      <c r="G282" s="14">
        <v>116</v>
      </c>
      <c r="H282" s="14">
        <v>93</v>
      </c>
      <c r="I282" s="14">
        <v>97</v>
      </c>
      <c r="Q282" s="14">
        <v>88</v>
      </c>
    </row>
    <row r="283" spans="1:17" x14ac:dyDescent="0.2">
      <c r="A283" s="14" t="s">
        <v>371</v>
      </c>
      <c r="B283" s="14" t="s">
        <v>619</v>
      </c>
      <c r="C283" s="14">
        <v>742</v>
      </c>
      <c r="D283" s="14">
        <v>94</v>
      </c>
      <c r="E283" s="14">
        <v>120</v>
      </c>
      <c r="F283" s="14">
        <v>122</v>
      </c>
      <c r="G283" s="14">
        <v>123</v>
      </c>
      <c r="H283" s="14">
        <v>126</v>
      </c>
      <c r="I283" s="14">
        <v>148</v>
      </c>
      <c r="Q283" s="14">
        <v>9</v>
      </c>
    </row>
    <row r="284" spans="1:17" x14ac:dyDescent="0.2">
      <c r="A284" s="14" t="s">
        <v>372</v>
      </c>
      <c r="B284" s="14" t="s">
        <v>522</v>
      </c>
      <c r="C284" s="14">
        <v>1205</v>
      </c>
      <c r="J284" s="14">
        <v>409</v>
      </c>
      <c r="K284" s="14">
        <v>419</v>
      </c>
      <c r="L284" s="14">
        <v>377</v>
      </c>
    </row>
    <row r="285" spans="1:17" x14ac:dyDescent="0.2">
      <c r="A285" s="14" t="s">
        <v>889</v>
      </c>
      <c r="B285" s="14" t="s">
        <v>890</v>
      </c>
      <c r="C285" s="14">
        <v>19</v>
      </c>
      <c r="J285" s="14">
        <v>19</v>
      </c>
    </row>
    <row r="286" spans="1:17" x14ac:dyDescent="0.2">
      <c r="A286" s="14" t="s">
        <v>373</v>
      </c>
      <c r="B286" s="14" t="s">
        <v>21</v>
      </c>
      <c r="C286" s="14">
        <v>227</v>
      </c>
      <c r="J286" s="14">
        <v>86</v>
      </c>
      <c r="K286" s="14">
        <v>92</v>
      </c>
      <c r="L286" s="14">
        <v>49</v>
      </c>
    </row>
    <row r="287" spans="1:17" x14ac:dyDescent="0.2">
      <c r="A287" s="14" t="s">
        <v>891</v>
      </c>
      <c r="B287" s="14" t="s">
        <v>892</v>
      </c>
      <c r="C287" s="14">
        <v>95</v>
      </c>
      <c r="J287" s="14">
        <v>43</v>
      </c>
      <c r="K287" s="14">
        <v>36</v>
      </c>
      <c r="L287" s="14">
        <v>16</v>
      </c>
    </row>
    <row r="288" spans="1:17" x14ac:dyDescent="0.2">
      <c r="A288" s="14" t="s">
        <v>374</v>
      </c>
      <c r="B288" s="14" t="s">
        <v>618</v>
      </c>
      <c r="C288" s="14">
        <v>312</v>
      </c>
      <c r="J288" s="14">
        <v>112</v>
      </c>
      <c r="K288" s="14">
        <v>121</v>
      </c>
      <c r="L288" s="14">
        <v>79</v>
      </c>
    </row>
    <row r="289" spans="1:16" x14ac:dyDescent="0.2">
      <c r="A289" s="14" t="s">
        <v>375</v>
      </c>
      <c r="B289" s="14" t="s">
        <v>527</v>
      </c>
      <c r="C289" s="14">
        <v>94</v>
      </c>
      <c r="J289" s="14">
        <v>29</v>
      </c>
      <c r="K289" s="14">
        <v>35</v>
      </c>
      <c r="L289" s="14">
        <v>30</v>
      </c>
    </row>
    <row r="290" spans="1:16" x14ac:dyDescent="0.2">
      <c r="A290" s="14" t="s">
        <v>376</v>
      </c>
      <c r="B290" s="14" t="s">
        <v>529</v>
      </c>
      <c r="C290" s="14">
        <v>324</v>
      </c>
      <c r="J290" s="14">
        <v>90</v>
      </c>
      <c r="K290" s="14">
        <v>115</v>
      </c>
      <c r="L290" s="14">
        <v>119</v>
      </c>
    </row>
    <row r="291" spans="1:16" x14ac:dyDescent="0.2">
      <c r="A291" s="14" t="s">
        <v>377</v>
      </c>
      <c r="B291" s="14" t="s">
        <v>518</v>
      </c>
      <c r="C291" s="14">
        <v>365</v>
      </c>
      <c r="J291" s="14">
        <v>132</v>
      </c>
      <c r="K291" s="14">
        <v>123</v>
      </c>
      <c r="L291" s="14">
        <v>110</v>
      </c>
    </row>
    <row r="292" spans="1:16" x14ac:dyDescent="0.2">
      <c r="A292" s="14" t="s">
        <v>378</v>
      </c>
      <c r="B292" s="14" t="s">
        <v>22</v>
      </c>
      <c r="C292" s="14">
        <v>576</v>
      </c>
      <c r="J292" s="14">
        <v>168</v>
      </c>
      <c r="K292" s="14">
        <v>189</v>
      </c>
      <c r="L292" s="14">
        <v>219</v>
      </c>
    </row>
    <row r="293" spans="1:16" x14ac:dyDescent="0.2">
      <c r="A293" s="14" t="s">
        <v>379</v>
      </c>
      <c r="B293" s="14" t="s">
        <v>114</v>
      </c>
      <c r="C293" s="14">
        <v>1438</v>
      </c>
      <c r="J293" s="14">
        <v>462</v>
      </c>
      <c r="K293" s="14">
        <v>502</v>
      </c>
      <c r="L293" s="14">
        <v>474</v>
      </c>
    </row>
    <row r="294" spans="1:16" x14ac:dyDescent="0.2">
      <c r="A294" s="14" t="s">
        <v>617</v>
      </c>
      <c r="B294" s="14" t="s">
        <v>550</v>
      </c>
      <c r="C294" s="14">
        <v>131</v>
      </c>
      <c r="J294" s="14">
        <v>44</v>
      </c>
      <c r="K294" s="14">
        <v>42</v>
      </c>
      <c r="L294" s="14">
        <v>45</v>
      </c>
    </row>
    <row r="295" spans="1:16" x14ac:dyDescent="0.2">
      <c r="A295" s="14" t="s">
        <v>380</v>
      </c>
      <c r="B295" s="14" t="s">
        <v>833</v>
      </c>
      <c r="C295" s="14">
        <v>604</v>
      </c>
      <c r="J295" s="14">
        <v>197</v>
      </c>
      <c r="K295" s="14">
        <v>207</v>
      </c>
      <c r="L295" s="14">
        <v>200</v>
      </c>
    </row>
    <row r="296" spans="1:16" x14ac:dyDescent="0.2">
      <c r="A296" s="14" t="s">
        <v>381</v>
      </c>
      <c r="B296" s="14" t="s">
        <v>2</v>
      </c>
      <c r="C296" s="14">
        <v>1263</v>
      </c>
      <c r="J296" s="14">
        <v>421</v>
      </c>
      <c r="K296" s="14">
        <v>394</v>
      </c>
      <c r="L296" s="14">
        <v>448</v>
      </c>
    </row>
    <row r="297" spans="1:16" x14ac:dyDescent="0.2">
      <c r="A297" s="14" t="s">
        <v>382</v>
      </c>
      <c r="B297" s="14" t="s">
        <v>616</v>
      </c>
      <c r="C297" s="14">
        <v>686</v>
      </c>
      <c r="J297" s="14">
        <v>191</v>
      </c>
      <c r="K297" s="14">
        <v>207</v>
      </c>
      <c r="L297" s="14">
        <v>288</v>
      </c>
    </row>
    <row r="298" spans="1:16" x14ac:dyDescent="0.2">
      <c r="A298" s="14" t="s">
        <v>383</v>
      </c>
      <c r="B298" s="14" t="s">
        <v>92</v>
      </c>
      <c r="C298" s="14">
        <v>1004</v>
      </c>
      <c r="J298" s="14">
        <v>305</v>
      </c>
      <c r="K298" s="14">
        <v>349</v>
      </c>
      <c r="L298" s="14">
        <v>350</v>
      </c>
    </row>
    <row r="299" spans="1:16" x14ac:dyDescent="0.2">
      <c r="A299" s="14" t="s">
        <v>384</v>
      </c>
      <c r="B299" s="14" t="s">
        <v>615</v>
      </c>
      <c r="C299" s="14">
        <v>459</v>
      </c>
      <c r="J299" s="14">
        <v>162</v>
      </c>
      <c r="K299" s="14">
        <v>146</v>
      </c>
      <c r="L299" s="14">
        <v>151</v>
      </c>
    </row>
    <row r="300" spans="1:16" x14ac:dyDescent="0.2">
      <c r="A300" s="14" t="s">
        <v>385</v>
      </c>
      <c r="B300" s="14" t="s">
        <v>614</v>
      </c>
      <c r="C300" s="14">
        <v>1146</v>
      </c>
      <c r="J300" s="14">
        <v>330</v>
      </c>
      <c r="K300" s="14">
        <v>465</v>
      </c>
      <c r="L300" s="14">
        <v>351</v>
      </c>
    </row>
    <row r="301" spans="1:16" x14ac:dyDescent="0.2">
      <c r="A301" s="14" t="s">
        <v>386</v>
      </c>
      <c r="B301" s="14" t="s">
        <v>23</v>
      </c>
      <c r="C301" s="14">
        <v>757</v>
      </c>
      <c r="J301" s="14">
        <v>310</v>
      </c>
      <c r="K301" s="14">
        <v>221</v>
      </c>
      <c r="L301" s="14">
        <v>226</v>
      </c>
    </row>
    <row r="302" spans="1:16" x14ac:dyDescent="0.2">
      <c r="A302" s="14" t="s">
        <v>387</v>
      </c>
      <c r="B302" s="14" t="s">
        <v>530</v>
      </c>
      <c r="C302" s="14">
        <v>629</v>
      </c>
      <c r="J302" s="14">
        <v>211</v>
      </c>
      <c r="K302" s="14">
        <v>210</v>
      </c>
      <c r="L302" s="14">
        <v>208</v>
      </c>
    </row>
    <row r="303" spans="1:16" x14ac:dyDescent="0.2">
      <c r="A303" s="14" t="s">
        <v>388</v>
      </c>
      <c r="B303" s="14" t="s">
        <v>512</v>
      </c>
      <c r="C303" s="14">
        <v>558</v>
      </c>
      <c r="J303" s="14">
        <v>85</v>
      </c>
      <c r="K303" s="14">
        <v>84</v>
      </c>
      <c r="L303" s="14">
        <v>83</v>
      </c>
      <c r="M303" s="14">
        <v>78</v>
      </c>
      <c r="N303" s="14">
        <v>94</v>
      </c>
      <c r="O303" s="14">
        <v>67</v>
      </c>
      <c r="P303" s="14">
        <v>67</v>
      </c>
    </row>
    <row r="304" spans="1:16" x14ac:dyDescent="0.2">
      <c r="A304" s="14" t="s">
        <v>389</v>
      </c>
      <c r="B304" s="14" t="s">
        <v>10</v>
      </c>
      <c r="C304" s="14">
        <v>566</v>
      </c>
      <c r="J304" s="14">
        <v>135</v>
      </c>
      <c r="K304" s="14">
        <v>185</v>
      </c>
      <c r="L304" s="14">
        <v>246</v>
      </c>
    </row>
    <row r="305" spans="1:17" x14ac:dyDescent="0.2">
      <c r="A305" s="14" t="s">
        <v>390</v>
      </c>
      <c r="B305" s="14" t="s">
        <v>533</v>
      </c>
      <c r="C305" s="14">
        <v>274</v>
      </c>
      <c r="J305" s="14">
        <v>104</v>
      </c>
      <c r="K305" s="14">
        <v>92</v>
      </c>
      <c r="L305" s="14">
        <v>78</v>
      </c>
    </row>
    <row r="306" spans="1:17" x14ac:dyDescent="0.2">
      <c r="A306" s="14" t="s">
        <v>391</v>
      </c>
      <c r="B306" s="14" t="s">
        <v>893</v>
      </c>
      <c r="C306" s="14">
        <v>40</v>
      </c>
      <c r="J306" s="14">
        <v>28</v>
      </c>
      <c r="K306" s="14">
        <v>9</v>
      </c>
      <c r="L306" s="14">
        <v>3</v>
      </c>
    </row>
    <row r="307" spans="1:17" x14ac:dyDescent="0.2">
      <c r="A307" s="14" t="s">
        <v>613</v>
      </c>
      <c r="B307" s="14" t="s">
        <v>817</v>
      </c>
      <c r="C307" s="14">
        <v>251</v>
      </c>
      <c r="J307" s="14">
        <v>75</v>
      </c>
      <c r="K307" s="14">
        <v>87</v>
      </c>
      <c r="L307" s="14">
        <v>89</v>
      </c>
    </row>
    <row r="308" spans="1:17" x14ac:dyDescent="0.2">
      <c r="A308" s="14" t="s">
        <v>392</v>
      </c>
      <c r="B308" s="14" t="s">
        <v>531</v>
      </c>
      <c r="C308" s="14">
        <v>130</v>
      </c>
      <c r="J308" s="14">
        <v>41</v>
      </c>
      <c r="K308" s="14">
        <v>42</v>
      </c>
      <c r="L308" s="14">
        <v>47</v>
      </c>
    </row>
    <row r="309" spans="1:17" x14ac:dyDescent="0.2">
      <c r="A309" s="14" t="s">
        <v>393</v>
      </c>
      <c r="B309" s="14" t="s">
        <v>539</v>
      </c>
      <c r="C309" s="14">
        <v>296</v>
      </c>
      <c r="J309" s="14">
        <v>108</v>
      </c>
      <c r="K309" s="14">
        <v>94</v>
      </c>
      <c r="L309" s="14">
        <v>94</v>
      </c>
    </row>
    <row r="310" spans="1:17" x14ac:dyDescent="0.2">
      <c r="A310" s="14" t="s">
        <v>394</v>
      </c>
      <c r="B310" s="14" t="s">
        <v>546</v>
      </c>
      <c r="C310" s="14">
        <v>141</v>
      </c>
      <c r="J310" s="14">
        <v>46</v>
      </c>
      <c r="K310" s="14">
        <v>64</v>
      </c>
      <c r="L310" s="14">
        <v>31</v>
      </c>
    </row>
    <row r="311" spans="1:17" x14ac:dyDescent="0.2">
      <c r="A311" s="14" t="s">
        <v>395</v>
      </c>
      <c r="B311" s="14" t="s">
        <v>24</v>
      </c>
      <c r="C311" s="14">
        <v>593</v>
      </c>
      <c r="J311" s="14">
        <v>176</v>
      </c>
      <c r="K311" s="14">
        <v>205</v>
      </c>
      <c r="L311" s="14">
        <v>212</v>
      </c>
    </row>
    <row r="312" spans="1:17" x14ac:dyDescent="0.2">
      <c r="A312" s="14" t="s">
        <v>396</v>
      </c>
      <c r="B312" s="14" t="s">
        <v>81</v>
      </c>
      <c r="C312" s="14">
        <v>1288</v>
      </c>
      <c r="J312" s="14">
        <v>326</v>
      </c>
      <c r="K312" s="14">
        <v>408</v>
      </c>
      <c r="L312" s="14">
        <v>546</v>
      </c>
      <c r="Q312" s="14">
        <v>8</v>
      </c>
    </row>
    <row r="313" spans="1:17" x14ac:dyDescent="0.2">
      <c r="A313" s="14" t="s">
        <v>612</v>
      </c>
      <c r="B313" s="14" t="s">
        <v>894</v>
      </c>
      <c r="C313" s="14">
        <v>131</v>
      </c>
      <c r="J313" s="14">
        <v>40</v>
      </c>
      <c r="K313" s="14">
        <v>50</v>
      </c>
      <c r="L313" s="14">
        <v>41</v>
      </c>
    </row>
    <row r="314" spans="1:17" x14ac:dyDescent="0.2">
      <c r="A314" s="14" t="s">
        <v>397</v>
      </c>
      <c r="B314" s="14" t="s">
        <v>611</v>
      </c>
      <c r="C314" s="14">
        <v>321</v>
      </c>
      <c r="J314" s="14">
        <v>100</v>
      </c>
      <c r="K314" s="14">
        <v>100</v>
      </c>
      <c r="L314" s="14">
        <v>121</v>
      </c>
    </row>
    <row r="315" spans="1:17" x14ac:dyDescent="0.2">
      <c r="A315" s="14" t="s">
        <v>398</v>
      </c>
      <c r="B315" s="14" t="s">
        <v>25</v>
      </c>
      <c r="C315" s="14">
        <v>543</v>
      </c>
      <c r="J315" s="14">
        <v>160</v>
      </c>
      <c r="K315" s="14">
        <v>142</v>
      </c>
      <c r="L315" s="14">
        <v>241</v>
      </c>
    </row>
    <row r="316" spans="1:17" x14ac:dyDescent="0.2">
      <c r="A316" s="14" t="s">
        <v>399</v>
      </c>
      <c r="B316" s="14" t="s">
        <v>610</v>
      </c>
      <c r="C316" s="14">
        <v>501</v>
      </c>
      <c r="J316" s="14">
        <v>169</v>
      </c>
      <c r="K316" s="14">
        <v>190</v>
      </c>
      <c r="L316" s="14">
        <v>142</v>
      </c>
    </row>
    <row r="317" spans="1:17" x14ac:dyDescent="0.2">
      <c r="A317" s="14" t="s">
        <v>400</v>
      </c>
      <c r="B317" s="14" t="s">
        <v>609</v>
      </c>
      <c r="C317" s="14">
        <v>978</v>
      </c>
      <c r="J317" s="14">
        <v>367</v>
      </c>
      <c r="K317" s="14">
        <v>308</v>
      </c>
      <c r="L317" s="14">
        <v>303</v>
      </c>
    </row>
    <row r="318" spans="1:17" x14ac:dyDescent="0.2">
      <c r="A318" s="14" t="s">
        <v>401</v>
      </c>
      <c r="B318" s="14" t="s">
        <v>1453</v>
      </c>
      <c r="C318" s="14">
        <v>699</v>
      </c>
      <c r="J318" s="14">
        <v>16</v>
      </c>
      <c r="K318" s="14">
        <v>327</v>
      </c>
      <c r="L318" s="14">
        <v>275</v>
      </c>
      <c r="M318" s="14">
        <v>81</v>
      </c>
    </row>
    <row r="319" spans="1:17" x14ac:dyDescent="0.2">
      <c r="A319" s="14" t="s">
        <v>940</v>
      </c>
      <c r="B319" s="14" t="s">
        <v>941</v>
      </c>
      <c r="C319" s="14">
        <v>37</v>
      </c>
      <c r="J319" s="14">
        <v>16</v>
      </c>
      <c r="K319" s="14">
        <v>14</v>
      </c>
      <c r="L319" s="14">
        <v>7</v>
      </c>
    </row>
    <row r="320" spans="1:17" x14ac:dyDescent="0.2">
      <c r="A320" s="14" t="s">
        <v>942</v>
      </c>
      <c r="B320" s="14" t="s">
        <v>943</v>
      </c>
      <c r="C320" s="14">
        <v>95</v>
      </c>
      <c r="J320" s="14">
        <v>95</v>
      </c>
    </row>
    <row r="321" spans="1:17" x14ac:dyDescent="0.2">
      <c r="A321" s="14" t="s">
        <v>402</v>
      </c>
      <c r="B321" s="14" t="s">
        <v>115</v>
      </c>
      <c r="C321" s="14">
        <v>942</v>
      </c>
      <c r="J321" s="14">
        <v>258</v>
      </c>
      <c r="K321" s="14">
        <v>324</v>
      </c>
      <c r="L321" s="14">
        <v>360</v>
      </c>
    </row>
    <row r="322" spans="1:17" x14ac:dyDescent="0.2">
      <c r="A322" s="14" t="s">
        <v>403</v>
      </c>
      <c r="B322" s="14" t="s">
        <v>1454</v>
      </c>
      <c r="C322" s="14">
        <v>978</v>
      </c>
      <c r="J322" s="14">
        <v>445</v>
      </c>
      <c r="K322" s="14">
        <v>264</v>
      </c>
      <c r="L322" s="14">
        <v>269</v>
      </c>
    </row>
    <row r="323" spans="1:17" x14ac:dyDescent="0.2">
      <c r="A323" s="14" t="s">
        <v>404</v>
      </c>
      <c r="B323" s="14" t="s">
        <v>26</v>
      </c>
      <c r="C323" s="14">
        <v>692</v>
      </c>
      <c r="J323" s="14">
        <v>205</v>
      </c>
      <c r="K323" s="14">
        <v>220</v>
      </c>
      <c r="L323" s="14">
        <v>267</v>
      </c>
    </row>
    <row r="324" spans="1:17" x14ac:dyDescent="0.2">
      <c r="A324" s="14" t="s">
        <v>405</v>
      </c>
      <c r="B324" s="14" t="s">
        <v>11</v>
      </c>
      <c r="C324" s="14">
        <v>261</v>
      </c>
      <c r="K324" s="14">
        <v>137</v>
      </c>
      <c r="L324" s="14">
        <v>124</v>
      </c>
    </row>
    <row r="325" spans="1:17" x14ac:dyDescent="0.2">
      <c r="A325" s="14" t="s">
        <v>1457</v>
      </c>
      <c r="B325" s="14" t="s">
        <v>1458</v>
      </c>
      <c r="C325" s="14">
        <v>219</v>
      </c>
      <c r="L325" s="14">
        <v>219</v>
      </c>
    </row>
    <row r="326" spans="1:17" x14ac:dyDescent="0.2">
      <c r="A326" s="14" t="s">
        <v>406</v>
      </c>
      <c r="B326" s="14" t="s">
        <v>116</v>
      </c>
      <c r="C326" s="14">
        <v>693</v>
      </c>
      <c r="J326" s="14">
        <v>144</v>
      </c>
      <c r="K326" s="14">
        <v>246</v>
      </c>
      <c r="L326" s="14">
        <v>303</v>
      </c>
    </row>
    <row r="327" spans="1:17" x14ac:dyDescent="0.2">
      <c r="A327" s="14" t="s">
        <v>407</v>
      </c>
      <c r="B327" s="14" t="s">
        <v>27</v>
      </c>
      <c r="C327" s="14">
        <v>1132</v>
      </c>
      <c r="J327" s="14">
        <v>356</v>
      </c>
      <c r="K327" s="14">
        <v>387</v>
      </c>
      <c r="L327" s="14">
        <v>389</v>
      </c>
    </row>
    <row r="328" spans="1:17" s="12" customFormat="1" x14ac:dyDescent="0.2">
      <c r="A328" s="14" t="s">
        <v>408</v>
      </c>
      <c r="B328" s="14" t="s">
        <v>28</v>
      </c>
      <c r="C328" s="14">
        <v>1175</v>
      </c>
      <c r="D328" s="14"/>
      <c r="E328" s="14"/>
      <c r="F328" s="14"/>
      <c r="G328" s="14"/>
      <c r="H328" s="14"/>
      <c r="I328" s="14"/>
      <c r="J328" s="14">
        <v>410</v>
      </c>
      <c r="K328" s="14">
        <v>375</v>
      </c>
      <c r="L328" s="14">
        <v>390</v>
      </c>
      <c r="M328" s="14"/>
      <c r="N328" s="14"/>
      <c r="O328" s="14"/>
      <c r="P328" s="14"/>
      <c r="Q328" s="14"/>
    </row>
    <row r="329" spans="1:17" x14ac:dyDescent="0.2">
      <c r="A329" s="14" t="s">
        <v>409</v>
      </c>
      <c r="B329" s="14" t="s">
        <v>29</v>
      </c>
      <c r="C329" s="14">
        <v>1158</v>
      </c>
      <c r="J329" s="14">
        <v>379</v>
      </c>
      <c r="K329" s="14">
        <v>381</v>
      </c>
      <c r="L329" s="14">
        <v>398</v>
      </c>
    </row>
    <row r="330" spans="1:17" x14ac:dyDescent="0.2">
      <c r="A330" s="14" t="s">
        <v>410</v>
      </c>
      <c r="B330" s="14" t="s">
        <v>30</v>
      </c>
      <c r="C330" s="14">
        <v>817</v>
      </c>
      <c r="J330" s="14">
        <v>262</v>
      </c>
      <c r="K330" s="14">
        <v>272</v>
      </c>
      <c r="L330" s="14">
        <v>283</v>
      </c>
    </row>
    <row r="331" spans="1:17" x14ac:dyDescent="0.2">
      <c r="A331" s="14" t="s">
        <v>411</v>
      </c>
      <c r="B331" s="14" t="s">
        <v>31</v>
      </c>
      <c r="C331" s="14">
        <v>1237</v>
      </c>
      <c r="J331" s="14">
        <v>419</v>
      </c>
      <c r="K331" s="14">
        <v>423</v>
      </c>
      <c r="L331" s="14">
        <v>395</v>
      </c>
    </row>
    <row r="332" spans="1:17" x14ac:dyDescent="0.2">
      <c r="A332" s="14" t="s">
        <v>412</v>
      </c>
      <c r="B332" s="14" t="s">
        <v>32</v>
      </c>
      <c r="C332" s="14">
        <v>574</v>
      </c>
      <c r="J332" s="14">
        <v>199</v>
      </c>
      <c r="K332" s="14">
        <v>175</v>
      </c>
      <c r="L332" s="14">
        <v>200</v>
      </c>
    </row>
    <row r="333" spans="1:17" x14ac:dyDescent="0.2">
      <c r="A333" s="14" t="s">
        <v>413</v>
      </c>
      <c r="B333" s="14" t="s">
        <v>53</v>
      </c>
      <c r="C333" s="14">
        <v>335</v>
      </c>
      <c r="J333" s="14">
        <v>68</v>
      </c>
      <c r="K333" s="14">
        <v>131</v>
      </c>
      <c r="L333" s="14">
        <v>136</v>
      </c>
    </row>
    <row r="334" spans="1:17" x14ac:dyDescent="0.2">
      <c r="A334" s="14" t="s">
        <v>414</v>
      </c>
      <c r="B334" s="14" t="s">
        <v>12</v>
      </c>
      <c r="C334" s="14">
        <v>1278</v>
      </c>
      <c r="J334" s="14">
        <v>397</v>
      </c>
      <c r="K334" s="14">
        <v>432</v>
      </c>
      <c r="L334" s="14">
        <v>449</v>
      </c>
    </row>
    <row r="335" spans="1:17" x14ac:dyDescent="0.2">
      <c r="A335" s="14" t="s">
        <v>415</v>
      </c>
      <c r="B335" s="14" t="s">
        <v>33</v>
      </c>
      <c r="C335" s="14">
        <v>1224</v>
      </c>
      <c r="J335" s="14">
        <v>366</v>
      </c>
      <c r="K335" s="14">
        <v>419</v>
      </c>
      <c r="L335" s="14">
        <v>439</v>
      </c>
    </row>
    <row r="336" spans="1:17" x14ac:dyDescent="0.2">
      <c r="A336" s="14" t="s">
        <v>416</v>
      </c>
      <c r="B336" s="14" t="s">
        <v>34</v>
      </c>
      <c r="C336" s="14">
        <v>687</v>
      </c>
      <c r="J336" s="14">
        <v>229</v>
      </c>
      <c r="K336" s="14">
        <v>219</v>
      </c>
      <c r="L336" s="14">
        <v>239</v>
      </c>
    </row>
    <row r="337" spans="1:17" x14ac:dyDescent="0.2">
      <c r="A337" s="14" t="s">
        <v>417</v>
      </c>
      <c r="B337" s="14" t="s">
        <v>117</v>
      </c>
      <c r="C337" s="14">
        <v>569</v>
      </c>
      <c r="J337" s="14">
        <v>186</v>
      </c>
      <c r="K337" s="14">
        <v>182</v>
      </c>
      <c r="L337" s="14">
        <v>201</v>
      </c>
    </row>
    <row r="338" spans="1:17" x14ac:dyDescent="0.2">
      <c r="A338" s="14" t="s">
        <v>418</v>
      </c>
      <c r="B338" s="14" t="s">
        <v>3</v>
      </c>
      <c r="C338" s="14">
        <v>517</v>
      </c>
      <c r="J338" s="14">
        <v>154</v>
      </c>
      <c r="K338" s="14">
        <v>163</v>
      </c>
      <c r="L338" s="14">
        <v>200</v>
      </c>
    </row>
    <row r="339" spans="1:17" x14ac:dyDescent="0.2">
      <c r="A339" s="14" t="s">
        <v>419</v>
      </c>
      <c r="B339" s="14" t="s">
        <v>35</v>
      </c>
      <c r="C339" s="14">
        <v>707</v>
      </c>
      <c r="J339" s="14">
        <v>241</v>
      </c>
      <c r="K339" s="14">
        <v>223</v>
      </c>
      <c r="L339" s="14">
        <v>243</v>
      </c>
    </row>
    <row r="340" spans="1:17" x14ac:dyDescent="0.2">
      <c r="A340" s="14" t="s">
        <v>1459</v>
      </c>
      <c r="B340" s="14" t="s">
        <v>1460</v>
      </c>
      <c r="C340" s="14">
        <v>216</v>
      </c>
      <c r="L340" s="14">
        <v>216</v>
      </c>
    </row>
    <row r="341" spans="1:17" x14ac:dyDescent="0.2">
      <c r="A341" s="14" t="s">
        <v>1461</v>
      </c>
      <c r="B341" s="14" t="s">
        <v>1462</v>
      </c>
      <c r="C341" s="14">
        <v>157</v>
      </c>
      <c r="K341" s="14">
        <v>2</v>
      </c>
      <c r="L341" s="14">
        <v>155</v>
      </c>
    </row>
    <row r="342" spans="1:17" x14ac:dyDescent="0.2">
      <c r="A342" s="14" t="s">
        <v>420</v>
      </c>
      <c r="B342" s="14" t="s">
        <v>523</v>
      </c>
      <c r="C342" s="14">
        <v>794</v>
      </c>
      <c r="J342" s="14">
        <v>277</v>
      </c>
      <c r="K342" s="14">
        <v>246</v>
      </c>
      <c r="L342" s="14">
        <v>271</v>
      </c>
    </row>
    <row r="343" spans="1:17" x14ac:dyDescent="0.2">
      <c r="A343" s="14" t="s">
        <v>421</v>
      </c>
      <c r="B343" s="14" t="s">
        <v>36</v>
      </c>
      <c r="C343" s="14">
        <v>313</v>
      </c>
      <c r="K343" s="14">
        <v>148</v>
      </c>
      <c r="L343" s="14">
        <v>165</v>
      </c>
    </row>
    <row r="344" spans="1:17" x14ac:dyDescent="0.2">
      <c r="A344" s="14" t="s">
        <v>422</v>
      </c>
      <c r="B344" s="14" t="s">
        <v>37</v>
      </c>
      <c r="C344" s="14">
        <v>854</v>
      </c>
      <c r="J344" s="14">
        <v>274</v>
      </c>
      <c r="K344" s="14">
        <v>296</v>
      </c>
      <c r="L344" s="14">
        <v>284</v>
      </c>
    </row>
    <row r="345" spans="1:17" x14ac:dyDescent="0.2">
      <c r="A345" s="14" t="s">
        <v>423</v>
      </c>
      <c r="B345" s="14" t="s">
        <v>38</v>
      </c>
      <c r="C345" s="14">
        <v>1536</v>
      </c>
      <c r="J345" s="14">
        <v>481</v>
      </c>
      <c r="K345" s="14">
        <v>520</v>
      </c>
      <c r="L345" s="14">
        <v>535</v>
      </c>
    </row>
    <row r="346" spans="1:17" s="13" customFormat="1" x14ac:dyDescent="0.2">
      <c r="A346" s="14" t="s">
        <v>424</v>
      </c>
      <c r="B346" s="14" t="s">
        <v>54</v>
      </c>
      <c r="C346" s="14">
        <v>1101</v>
      </c>
      <c r="D346" s="14"/>
      <c r="E346" s="14"/>
      <c r="F346" s="14"/>
      <c r="G346" s="14"/>
      <c r="H346" s="14"/>
      <c r="I346" s="14"/>
      <c r="J346" s="14">
        <v>369</v>
      </c>
      <c r="K346" s="14">
        <v>359</v>
      </c>
      <c r="L346" s="14">
        <v>373</v>
      </c>
      <c r="M346" s="14"/>
      <c r="N346" s="14"/>
      <c r="O346" s="14"/>
      <c r="P346" s="14"/>
      <c r="Q346" s="14"/>
    </row>
    <row r="347" spans="1:17" x14ac:dyDescent="0.2">
      <c r="A347" s="14" t="s">
        <v>425</v>
      </c>
      <c r="B347" s="14" t="s">
        <v>39</v>
      </c>
      <c r="C347" s="14">
        <v>812</v>
      </c>
      <c r="J347" s="14">
        <v>322</v>
      </c>
      <c r="K347" s="14">
        <v>237</v>
      </c>
      <c r="L347" s="14">
        <v>253</v>
      </c>
    </row>
    <row r="348" spans="1:17" x14ac:dyDescent="0.2">
      <c r="A348" s="14" t="s">
        <v>426</v>
      </c>
      <c r="B348" s="14" t="s">
        <v>40</v>
      </c>
      <c r="C348" s="14">
        <v>746</v>
      </c>
      <c r="J348" s="14">
        <v>293</v>
      </c>
      <c r="K348" s="14">
        <v>252</v>
      </c>
      <c r="L348" s="14">
        <v>201</v>
      </c>
    </row>
    <row r="349" spans="1:17" x14ac:dyDescent="0.2">
      <c r="A349" s="14" t="s">
        <v>427</v>
      </c>
      <c r="B349" s="14" t="s">
        <v>118</v>
      </c>
      <c r="C349" s="14">
        <v>1313</v>
      </c>
      <c r="J349" s="14">
        <v>396</v>
      </c>
      <c r="K349" s="14">
        <v>460</v>
      </c>
      <c r="L349" s="14">
        <v>457</v>
      </c>
    </row>
    <row r="350" spans="1:17" x14ac:dyDescent="0.2">
      <c r="A350" s="14" t="s">
        <v>428</v>
      </c>
      <c r="B350" s="14" t="s">
        <v>41</v>
      </c>
      <c r="C350" s="14">
        <v>930</v>
      </c>
      <c r="J350" s="14">
        <v>267</v>
      </c>
      <c r="K350" s="14">
        <v>347</v>
      </c>
      <c r="L350" s="14">
        <v>316</v>
      </c>
    </row>
    <row r="351" spans="1:17" x14ac:dyDescent="0.2">
      <c r="A351" s="14" t="s">
        <v>429</v>
      </c>
      <c r="B351" s="14" t="s">
        <v>42</v>
      </c>
      <c r="C351" s="14">
        <v>1228</v>
      </c>
      <c r="J351" s="14">
        <v>384</v>
      </c>
      <c r="K351" s="14">
        <v>438</v>
      </c>
      <c r="L351" s="14">
        <v>406</v>
      </c>
    </row>
    <row r="352" spans="1:17" x14ac:dyDescent="0.2">
      <c r="A352" s="14" t="s">
        <v>430</v>
      </c>
      <c r="B352" s="14" t="s">
        <v>43</v>
      </c>
      <c r="C352" s="14">
        <v>1113</v>
      </c>
      <c r="J352" s="14">
        <v>337</v>
      </c>
      <c r="K352" s="14">
        <v>380</v>
      </c>
      <c r="L352" s="14">
        <v>396</v>
      </c>
    </row>
    <row r="353" spans="1:16" x14ac:dyDescent="0.2">
      <c r="A353" s="14" t="s">
        <v>431</v>
      </c>
      <c r="B353" s="14" t="s">
        <v>44</v>
      </c>
      <c r="C353" s="14">
        <v>207</v>
      </c>
      <c r="K353" s="14">
        <v>106</v>
      </c>
      <c r="L353" s="14">
        <v>101</v>
      </c>
    </row>
    <row r="354" spans="1:16" x14ac:dyDescent="0.2">
      <c r="A354" s="14" t="s">
        <v>432</v>
      </c>
      <c r="B354" s="14" t="s">
        <v>45</v>
      </c>
      <c r="C354" s="14">
        <v>1071</v>
      </c>
      <c r="J354" s="14">
        <v>333</v>
      </c>
      <c r="K354" s="14">
        <v>384</v>
      </c>
      <c r="L354" s="14">
        <v>354</v>
      </c>
    </row>
    <row r="355" spans="1:16" x14ac:dyDescent="0.2">
      <c r="A355" s="14" t="s">
        <v>433</v>
      </c>
      <c r="B355" s="14" t="s">
        <v>119</v>
      </c>
      <c r="C355" s="14">
        <v>1840</v>
      </c>
      <c r="J355" s="14">
        <v>563</v>
      </c>
      <c r="K355" s="14">
        <v>608</v>
      </c>
      <c r="L355" s="14">
        <v>669</v>
      </c>
    </row>
    <row r="356" spans="1:16" x14ac:dyDescent="0.2">
      <c r="A356" s="14" t="s">
        <v>434</v>
      </c>
      <c r="B356" s="14" t="s">
        <v>46</v>
      </c>
      <c r="C356" s="14">
        <v>494</v>
      </c>
      <c r="J356" s="14">
        <v>136</v>
      </c>
      <c r="K356" s="14">
        <v>165</v>
      </c>
      <c r="L356" s="14">
        <v>193</v>
      </c>
    </row>
    <row r="357" spans="1:16" x14ac:dyDescent="0.2">
      <c r="A357" s="14" t="s">
        <v>435</v>
      </c>
      <c r="B357" s="14" t="s">
        <v>82</v>
      </c>
      <c r="C357" s="14">
        <v>2013</v>
      </c>
      <c r="J357" s="14">
        <v>648</v>
      </c>
      <c r="K357" s="14">
        <v>726</v>
      </c>
      <c r="L357" s="14">
        <v>639</v>
      </c>
    </row>
    <row r="358" spans="1:16" x14ac:dyDescent="0.2">
      <c r="A358" s="14" t="s">
        <v>436</v>
      </c>
      <c r="B358" s="14" t="s">
        <v>47</v>
      </c>
      <c r="C358" s="14">
        <v>563</v>
      </c>
      <c r="J358" s="14">
        <v>147</v>
      </c>
      <c r="K358" s="14">
        <v>166</v>
      </c>
      <c r="L358" s="14">
        <v>250</v>
      </c>
    </row>
    <row r="359" spans="1:16" x14ac:dyDescent="0.2">
      <c r="A359" s="14" t="s">
        <v>437</v>
      </c>
      <c r="B359" s="14" t="s">
        <v>48</v>
      </c>
      <c r="C359" s="14">
        <v>782</v>
      </c>
      <c r="J359" s="14">
        <v>257</v>
      </c>
      <c r="K359" s="14">
        <v>260</v>
      </c>
      <c r="L359" s="14">
        <v>265</v>
      </c>
    </row>
    <row r="360" spans="1:16" x14ac:dyDescent="0.2">
      <c r="A360" s="14" t="s">
        <v>438</v>
      </c>
      <c r="B360" s="14" t="s">
        <v>49</v>
      </c>
      <c r="C360" s="14">
        <v>1133</v>
      </c>
      <c r="J360" s="14">
        <v>286</v>
      </c>
      <c r="K360" s="14">
        <v>407</v>
      </c>
      <c r="L360" s="14">
        <v>440</v>
      </c>
    </row>
    <row r="361" spans="1:16" x14ac:dyDescent="0.2">
      <c r="A361" s="14" t="s">
        <v>439</v>
      </c>
      <c r="B361" s="14" t="s">
        <v>50</v>
      </c>
      <c r="C361" s="14">
        <v>1180</v>
      </c>
      <c r="J361" s="14">
        <v>363</v>
      </c>
      <c r="K361" s="14">
        <v>402</v>
      </c>
      <c r="L361" s="14">
        <v>415</v>
      </c>
    </row>
    <row r="362" spans="1:16" x14ac:dyDescent="0.2">
      <c r="A362" s="14" t="s">
        <v>440</v>
      </c>
      <c r="B362" s="14" t="s">
        <v>51</v>
      </c>
      <c r="C362" s="14">
        <v>1400</v>
      </c>
      <c r="J362" s="14">
        <v>409</v>
      </c>
      <c r="K362" s="14">
        <v>483</v>
      </c>
      <c r="L362" s="14">
        <v>508</v>
      </c>
    </row>
    <row r="363" spans="1:16" x14ac:dyDescent="0.2">
      <c r="A363" s="14" t="s">
        <v>441</v>
      </c>
      <c r="B363" s="14" t="s">
        <v>120</v>
      </c>
      <c r="C363" s="14">
        <v>1026</v>
      </c>
      <c r="J363" s="14">
        <v>353</v>
      </c>
      <c r="K363" s="14">
        <v>344</v>
      </c>
      <c r="L363" s="14">
        <v>329</v>
      </c>
    </row>
    <row r="364" spans="1:16" x14ac:dyDescent="0.2">
      <c r="A364" s="14" t="s">
        <v>442</v>
      </c>
      <c r="B364" s="14" t="s">
        <v>13</v>
      </c>
      <c r="C364" s="14">
        <v>955</v>
      </c>
      <c r="J364" s="14">
        <v>398</v>
      </c>
      <c r="K364" s="14">
        <v>308</v>
      </c>
      <c r="L364" s="14">
        <v>249</v>
      </c>
    </row>
    <row r="365" spans="1:16" x14ac:dyDescent="0.2">
      <c r="A365" s="14" t="s">
        <v>443</v>
      </c>
      <c r="B365" s="14" t="s">
        <v>608</v>
      </c>
      <c r="C365" s="14">
        <v>1111</v>
      </c>
      <c r="J365" s="14">
        <v>358</v>
      </c>
      <c r="K365" s="14">
        <v>388</v>
      </c>
      <c r="L365" s="14">
        <v>365</v>
      </c>
    </row>
    <row r="366" spans="1:16" x14ac:dyDescent="0.2">
      <c r="A366" s="14" t="s">
        <v>444</v>
      </c>
      <c r="B366" s="14" t="s">
        <v>52</v>
      </c>
      <c r="C366" s="14">
        <v>1001</v>
      </c>
      <c r="J366" s="14">
        <v>322</v>
      </c>
      <c r="K366" s="14">
        <v>325</v>
      </c>
      <c r="L366" s="14">
        <v>354</v>
      </c>
    </row>
    <row r="367" spans="1:16" x14ac:dyDescent="0.2">
      <c r="A367" s="14" t="s">
        <v>1463</v>
      </c>
      <c r="B367" s="14" t="s">
        <v>1464</v>
      </c>
      <c r="C367" s="14">
        <v>153</v>
      </c>
      <c r="L367" s="14">
        <v>153</v>
      </c>
    </row>
    <row r="368" spans="1:16" x14ac:dyDescent="0.2">
      <c r="A368" s="14" t="s">
        <v>607</v>
      </c>
      <c r="B368" s="14" t="s">
        <v>606</v>
      </c>
      <c r="C368" s="14">
        <v>373</v>
      </c>
      <c r="D368" s="14">
        <v>21</v>
      </c>
      <c r="E368" s="14">
        <v>20</v>
      </c>
      <c r="F368" s="14">
        <v>23</v>
      </c>
      <c r="G368" s="14">
        <v>33</v>
      </c>
      <c r="H368" s="14">
        <v>25</v>
      </c>
      <c r="I368" s="14">
        <v>29</v>
      </c>
      <c r="J368" s="14">
        <v>32</v>
      </c>
      <c r="K368" s="14">
        <v>33</v>
      </c>
      <c r="L368" s="14">
        <v>38</v>
      </c>
      <c r="M368" s="14">
        <v>39</v>
      </c>
      <c r="N368" s="14">
        <v>34</v>
      </c>
      <c r="O368" s="14">
        <v>24</v>
      </c>
      <c r="P368" s="14">
        <v>22</v>
      </c>
    </row>
    <row r="369" spans="1:16" x14ac:dyDescent="0.2">
      <c r="A369" s="14" t="s">
        <v>445</v>
      </c>
      <c r="B369" s="14" t="s">
        <v>818</v>
      </c>
      <c r="C369" s="14">
        <v>360</v>
      </c>
      <c r="M369" s="14">
        <v>86</v>
      </c>
      <c r="N369" s="14">
        <v>98</v>
      </c>
      <c r="O369" s="14">
        <v>109</v>
      </c>
      <c r="P369" s="14">
        <v>67</v>
      </c>
    </row>
    <row r="370" spans="1:16" x14ac:dyDescent="0.2">
      <c r="A370" s="14" t="s">
        <v>446</v>
      </c>
      <c r="B370" s="14" t="s">
        <v>605</v>
      </c>
      <c r="C370" s="14">
        <v>311</v>
      </c>
      <c r="M370" s="14">
        <v>100</v>
      </c>
      <c r="N370" s="14">
        <v>90</v>
      </c>
      <c r="O370" s="14">
        <v>52</v>
      </c>
      <c r="P370" s="14">
        <v>69</v>
      </c>
    </row>
    <row r="371" spans="1:16" x14ac:dyDescent="0.2">
      <c r="A371" s="14" t="s">
        <v>447</v>
      </c>
      <c r="B371" s="14" t="s">
        <v>604</v>
      </c>
      <c r="C371" s="14">
        <v>1964</v>
      </c>
      <c r="M371" s="14">
        <v>506</v>
      </c>
      <c r="N371" s="14">
        <v>514</v>
      </c>
      <c r="O371" s="14">
        <v>525</v>
      </c>
      <c r="P371" s="14">
        <v>419</v>
      </c>
    </row>
    <row r="372" spans="1:16" x14ac:dyDescent="0.2">
      <c r="A372" s="14" t="s">
        <v>448</v>
      </c>
      <c r="B372" s="14" t="s">
        <v>534</v>
      </c>
      <c r="C372" s="14">
        <v>195</v>
      </c>
      <c r="M372" s="14">
        <v>98</v>
      </c>
      <c r="N372" s="14">
        <v>97</v>
      </c>
    </row>
    <row r="373" spans="1:16" x14ac:dyDescent="0.2">
      <c r="A373" s="14" t="s">
        <v>449</v>
      </c>
      <c r="B373" s="14" t="s">
        <v>944</v>
      </c>
      <c r="C373" s="14">
        <v>252</v>
      </c>
      <c r="M373" s="14">
        <v>29</v>
      </c>
      <c r="N373" s="14">
        <v>73</v>
      </c>
      <c r="O373" s="14">
        <v>57</v>
      </c>
      <c r="P373" s="14">
        <v>93</v>
      </c>
    </row>
    <row r="374" spans="1:16" x14ac:dyDescent="0.2">
      <c r="A374" s="14" t="s">
        <v>945</v>
      </c>
      <c r="B374" s="14" t="s">
        <v>946</v>
      </c>
      <c r="C374" s="14">
        <v>22</v>
      </c>
      <c r="M374" s="14">
        <v>13</v>
      </c>
      <c r="N374" s="14">
        <v>9</v>
      </c>
    </row>
    <row r="375" spans="1:16" x14ac:dyDescent="0.2">
      <c r="A375" s="14" t="s">
        <v>450</v>
      </c>
      <c r="B375" s="14" t="s">
        <v>603</v>
      </c>
      <c r="C375" s="14">
        <v>919</v>
      </c>
      <c r="M375" s="14">
        <v>296</v>
      </c>
      <c r="N375" s="14">
        <v>257</v>
      </c>
      <c r="O375" s="14">
        <v>189</v>
      </c>
      <c r="P375" s="14">
        <v>177</v>
      </c>
    </row>
    <row r="376" spans="1:16" x14ac:dyDescent="0.2">
      <c r="A376" s="14" t="s">
        <v>451</v>
      </c>
      <c r="B376" s="14" t="s">
        <v>55</v>
      </c>
      <c r="C376" s="14">
        <v>1306</v>
      </c>
      <c r="M376" s="14">
        <v>414</v>
      </c>
      <c r="N376" s="14">
        <v>372</v>
      </c>
      <c r="O376" s="14">
        <v>258</v>
      </c>
      <c r="P376" s="14">
        <v>262</v>
      </c>
    </row>
    <row r="377" spans="1:16" x14ac:dyDescent="0.2">
      <c r="A377" s="14" t="s">
        <v>452</v>
      </c>
      <c r="B377" s="14" t="s">
        <v>56</v>
      </c>
      <c r="C377" s="14">
        <v>401</v>
      </c>
      <c r="M377" s="14">
        <v>86</v>
      </c>
      <c r="N377" s="14">
        <v>96</v>
      </c>
      <c r="O377" s="14">
        <v>113</v>
      </c>
      <c r="P377" s="14">
        <v>106</v>
      </c>
    </row>
    <row r="378" spans="1:16" x14ac:dyDescent="0.2">
      <c r="A378" s="14" t="s">
        <v>602</v>
      </c>
      <c r="B378" s="14" t="s">
        <v>601</v>
      </c>
      <c r="C378" s="14">
        <v>36</v>
      </c>
      <c r="M378" s="14">
        <v>24</v>
      </c>
      <c r="N378" s="14">
        <v>12</v>
      </c>
    </row>
    <row r="379" spans="1:16" x14ac:dyDescent="0.2">
      <c r="A379" s="14" t="s">
        <v>895</v>
      </c>
      <c r="B379" s="14" t="s">
        <v>947</v>
      </c>
      <c r="C379" s="14">
        <v>14</v>
      </c>
      <c r="M379" s="14">
        <v>14</v>
      </c>
    </row>
    <row r="380" spans="1:16" x14ac:dyDescent="0.2">
      <c r="A380" s="14" t="s">
        <v>600</v>
      </c>
      <c r="B380" s="14" t="s">
        <v>554</v>
      </c>
      <c r="C380" s="14">
        <v>1823</v>
      </c>
      <c r="M380" s="14">
        <v>565</v>
      </c>
      <c r="N380" s="14">
        <v>513</v>
      </c>
      <c r="O380" s="14">
        <v>396</v>
      </c>
      <c r="P380" s="14">
        <v>349</v>
      </c>
    </row>
    <row r="381" spans="1:16" x14ac:dyDescent="0.2">
      <c r="A381" s="14" t="s">
        <v>1467</v>
      </c>
      <c r="B381" s="14" t="s">
        <v>1468</v>
      </c>
      <c r="C381" s="14">
        <v>300</v>
      </c>
      <c r="N381" s="14">
        <v>4</v>
      </c>
      <c r="O381" s="14">
        <v>30</v>
      </c>
      <c r="P381" s="14">
        <v>266</v>
      </c>
    </row>
    <row r="382" spans="1:16" x14ac:dyDescent="0.2">
      <c r="A382" s="14" t="s">
        <v>948</v>
      </c>
      <c r="B382" s="14" t="s">
        <v>949</v>
      </c>
      <c r="C382" s="14">
        <v>126</v>
      </c>
      <c r="M382" s="14">
        <v>91</v>
      </c>
      <c r="N382" s="14">
        <v>35</v>
      </c>
    </row>
    <row r="383" spans="1:16" x14ac:dyDescent="0.2">
      <c r="A383" s="14" t="s">
        <v>599</v>
      </c>
      <c r="B383" s="14" t="s">
        <v>526</v>
      </c>
      <c r="C383" s="14">
        <v>362</v>
      </c>
      <c r="M383" s="14">
        <v>76</v>
      </c>
      <c r="N383" s="14">
        <v>112</v>
      </c>
      <c r="O383" s="14">
        <v>94</v>
      </c>
      <c r="P383" s="14">
        <v>80</v>
      </c>
    </row>
    <row r="384" spans="1:16" x14ac:dyDescent="0.2">
      <c r="A384" s="14" t="s">
        <v>896</v>
      </c>
      <c r="B384" s="14" t="s">
        <v>897</v>
      </c>
      <c r="C384" s="14">
        <v>35</v>
      </c>
      <c r="M384" s="14">
        <v>17</v>
      </c>
      <c r="N384" s="14">
        <v>12</v>
      </c>
      <c r="O384" s="14">
        <v>6</v>
      </c>
    </row>
    <row r="385" spans="1:16" x14ac:dyDescent="0.2">
      <c r="A385" s="14" t="s">
        <v>453</v>
      </c>
      <c r="B385" s="14" t="s">
        <v>598</v>
      </c>
      <c r="C385" s="14">
        <v>76</v>
      </c>
      <c r="M385" s="14">
        <v>29</v>
      </c>
      <c r="N385" s="14">
        <v>10</v>
      </c>
      <c r="O385" s="14">
        <v>17</v>
      </c>
      <c r="P385" s="14">
        <v>20</v>
      </c>
    </row>
    <row r="386" spans="1:16" x14ac:dyDescent="0.2">
      <c r="A386" s="14" t="s">
        <v>454</v>
      </c>
      <c r="B386" s="14" t="s">
        <v>898</v>
      </c>
      <c r="C386" s="14">
        <v>365</v>
      </c>
      <c r="M386" s="14">
        <v>71</v>
      </c>
      <c r="N386" s="14">
        <v>126</v>
      </c>
      <c r="O386" s="14">
        <v>85</v>
      </c>
      <c r="P386" s="14">
        <v>83</v>
      </c>
    </row>
    <row r="387" spans="1:16" x14ac:dyDescent="0.2">
      <c r="A387" s="14" t="s">
        <v>597</v>
      </c>
      <c r="B387" s="14" t="s">
        <v>899</v>
      </c>
      <c r="C387" s="14">
        <v>4</v>
      </c>
      <c r="P387" s="14">
        <v>4</v>
      </c>
    </row>
    <row r="388" spans="1:16" x14ac:dyDescent="0.2">
      <c r="A388" s="14" t="s">
        <v>596</v>
      </c>
      <c r="B388" s="14" t="s">
        <v>595</v>
      </c>
      <c r="C388" s="14">
        <v>114</v>
      </c>
      <c r="O388" s="14">
        <v>66</v>
      </c>
      <c r="P388" s="14">
        <v>48</v>
      </c>
    </row>
    <row r="389" spans="1:16" x14ac:dyDescent="0.2">
      <c r="A389" s="14" t="s">
        <v>455</v>
      </c>
      <c r="B389" s="14" t="s">
        <v>594</v>
      </c>
      <c r="C389" s="14">
        <v>354</v>
      </c>
      <c r="M389" s="14">
        <v>100</v>
      </c>
      <c r="N389" s="14">
        <v>86</v>
      </c>
      <c r="O389" s="14">
        <v>97</v>
      </c>
      <c r="P389" s="14">
        <v>71</v>
      </c>
    </row>
    <row r="390" spans="1:16" x14ac:dyDescent="0.2">
      <c r="A390" s="14" t="s">
        <v>593</v>
      </c>
      <c r="B390" s="14" t="s">
        <v>510</v>
      </c>
      <c r="C390" s="14">
        <v>1828</v>
      </c>
      <c r="M390" s="14">
        <v>449</v>
      </c>
      <c r="N390" s="14">
        <v>486</v>
      </c>
      <c r="O390" s="14">
        <v>479</v>
      </c>
      <c r="P390" s="14">
        <v>414</v>
      </c>
    </row>
    <row r="391" spans="1:16" x14ac:dyDescent="0.2">
      <c r="A391" s="14" t="s">
        <v>456</v>
      </c>
      <c r="B391" s="14" t="s">
        <v>555</v>
      </c>
      <c r="C391" s="14">
        <v>2070</v>
      </c>
      <c r="M391" s="14">
        <v>625</v>
      </c>
      <c r="N391" s="14">
        <v>517</v>
      </c>
      <c r="O391" s="14">
        <v>498</v>
      </c>
      <c r="P391" s="14">
        <v>430</v>
      </c>
    </row>
    <row r="392" spans="1:16" x14ac:dyDescent="0.2">
      <c r="A392" s="14" t="s">
        <v>834</v>
      </c>
      <c r="B392" s="14" t="s">
        <v>835</v>
      </c>
      <c r="C392" s="14">
        <v>797</v>
      </c>
      <c r="M392" s="14">
        <v>277</v>
      </c>
      <c r="N392" s="14">
        <v>304</v>
      </c>
      <c r="O392" s="14">
        <v>216</v>
      </c>
    </row>
    <row r="393" spans="1:16" x14ac:dyDescent="0.2">
      <c r="A393" s="14" t="s">
        <v>457</v>
      </c>
      <c r="B393" s="14" t="s">
        <v>122</v>
      </c>
      <c r="C393" s="14">
        <v>3246</v>
      </c>
      <c r="M393" s="14">
        <v>898</v>
      </c>
      <c r="N393" s="14">
        <v>859</v>
      </c>
      <c r="O393" s="14">
        <v>737</v>
      </c>
      <c r="P393" s="14">
        <v>752</v>
      </c>
    </row>
    <row r="394" spans="1:16" x14ac:dyDescent="0.2">
      <c r="A394" s="14" t="s">
        <v>592</v>
      </c>
      <c r="B394" s="14" t="s">
        <v>543</v>
      </c>
      <c r="C394" s="14">
        <v>337</v>
      </c>
      <c r="M394" s="14">
        <v>134</v>
      </c>
      <c r="N394" s="14">
        <v>117</v>
      </c>
      <c r="O394" s="14">
        <v>55</v>
      </c>
      <c r="P394" s="14">
        <v>31</v>
      </c>
    </row>
    <row r="395" spans="1:16" x14ac:dyDescent="0.2">
      <c r="A395" s="14" t="s">
        <v>1469</v>
      </c>
      <c r="B395" s="14" t="s">
        <v>1470</v>
      </c>
      <c r="C395" s="14">
        <v>99</v>
      </c>
      <c r="M395" s="14">
        <v>55</v>
      </c>
      <c r="N395" s="14">
        <v>28</v>
      </c>
      <c r="O395" s="14">
        <v>16</v>
      </c>
    </row>
    <row r="396" spans="1:16" x14ac:dyDescent="0.2">
      <c r="A396" s="14" t="s">
        <v>458</v>
      </c>
      <c r="B396" s="14" t="s">
        <v>591</v>
      </c>
      <c r="C396" s="14">
        <v>404</v>
      </c>
      <c r="J396" s="14">
        <v>97</v>
      </c>
      <c r="K396" s="14">
        <v>79</v>
      </c>
      <c r="L396" s="14">
        <v>80</v>
      </c>
      <c r="M396" s="14">
        <v>51</v>
      </c>
      <c r="N396" s="14">
        <v>42</v>
      </c>
      <c r="O396" s="14">
        <v>31</v>
      </c>
      <c r="P396" s="14">
        <v>24</v>
      </c>
    </row>
    <row r="397" spans="1:16" x14ac:dyDescent="0.2">
      <c r="A397" s="14" t="s">
        <v>459</v>
      </c>
      <c r="B397" s="14" t="s">
        <v>590</v>
      </c>
      <c r="C397" s="14">
        <v>146</v>
      </c>
      <c r="J397" s="14">
        <v>44</v>
      </c>
      <c r="M397" s="14">
        <v>25</v>
      </c>
      <c r="N397" s="14">
        <v>33</v>
      </c>
      <c r="O397" s="14">
        <v>22</v>
      </c>
      <c r="P397" s="14">
        <v>22</v>
      </c>
    </row>
    <row r="398" spans="1:16" x14ac:dyDescent="0.2">
      <c r="A398" s="14" t="s">
        <v>589</v>
      </c>
      <c r="B398" s="14" t="s">
        <v>538</v>
      </c>
      <c r="C398" s="14">
        <v>142</v>
      </c>
      <c r="M398" s="14">
        <v>55</v>
      </c>
      <c r="N398" s="14">
        <v>36</v>
      </c>
      <c r="O398" s="14">
        <v>25</v>
      </c>
      <c r="P398" s="14">
        <v>26</v>
      </c>
    </row>
    <row r="399" spans="1:16" x14ac:dyDescent="0.2">
      <c r="A399" s="14" t="s">
        <v>588</v>
      </c>
      <c r="B399" s="14" t="s">
        <v>537</v>
      </c>
      <c r="C399" s="14">
        <v>688</v>
      </c>
      <c r="J399" s="14">
        <v>111</v>
      </c>
      <c r="K399" s="14">
        <v>125</v>
      </c>
      <c r="L399" s="14">
        <v>143</v>
      </c>
      <c r="M399" s="14">
        <v>107</v>
      </c>
      <c r="N399" s="14">
        <v>65</v>
      </c>
      <c r="O399" s="14">
        <v>70</v>
      </c>
      <c r="P399" s="14">
        <v>67</v>
      </c>
    </row>
    <row r="400" spans="1:16" x14ac:dyDescent="0.2">
      <c r="A400" s="14" t="s">
        <v>950</v>
      </c>
      <c r="B400" s="14" t="s">
        <v>951</v>
      </c>
      <c r="C400" s="14">
        <v>188</v>
      </c>
      <c r="M400" s="14">
        <v>138</v>
      </c>
      <c r="N400" s="14">
        <v>50</v>
      </c>
    </row>
    <row r="401" spans="1:16" x14ac:dyDescent="0.2">
      <c r="A401" s="14" t="s">
        <v>587</v>
      </c>
      <c r="B401" s="14" t="s">
        <v>586</v>
      </c>
      <c r="C401" s="14">
        <v>104</v>
      </c>
      <c r="O401" s="14">
        <v>53</v>
      </c>
      <c r="P401" s="14">
        <v>51</v>
      </c>
    </row>
    <row r="402" spans="1:16" x14ac:dyDescent="0.2">
      <c r="A402" s="14" t="s">
        <v>585</v>
      </c>
      <c r="B402" s="14" t="s">
        <v>535</v>
      </c>
      <c r="C402" s="14">
        <v>480</v>
      </c>
      <c r="M402" s="14">
        <v>29</v>
      </c>
      <c r="N402" s="14">
        <v>116</v>
      </c>
      <c r="O402" s="14">
        <v>141</v>
      </c>
      <c r="P402" s="14">
        <v>194</v>
      </c>
    </row>
    <row r="403" spans="1:16" x14ac:dyDescent="0.2">
      <c r="A403" s="14" t="s">
        <v>584</v>
      </c>
      <c r="B403" s="14" t="s">
        <v>536</v>
      </c>
      <c r="C403" s="14">
        <v>344</v>
      </c>
      <c r="M403" s="14">
        <v>27</v>
      </c>
      <c r="N403" s="14">
        <v>89</v>
      </c>
      <c r="O403" s="14">
        <v>109</v>
      </c>
      <c r="P403" s="14">
        <v>119</v>
      </c>
    </row>
    <row r="404" spans="1:16" x14ac:dyDescent="0.2">
      <c r="A404" s="14" t="s">
        <v>952</v>
      </c>
      <c r="B404" s="14" t="s">
        <v>953</v>
      </c>
      <c r="C404" s="14">
        <v>43</v>
      </c>
      <c r="M404" s="14">
        <v>43</v>
      </c>
    </row>
    <row r="405" spans="1:16" x14ac:dyDescent="0.2">
      <c r="A405" s="14" t="s">
        <v>900</v>
      </c>
      <c r="B405" s="14" t="s">
        <v>901</v>
      </c>
      <c r="C405" s="14">
        <v>360</v>
      </c>
      <c r="M405" s="14">
        <v>47</v>
      </c>
      <c r="N405" s="14">
        <v>98</v>
      </c>
      <c r="O405" s="14">
        <v>99</v>
      </c>
      <c r="P405" s="14">
        <v>116</v>
      </c>
    </row>
    <row r="406" spans="1:16" x14ac:dyDescent="0.2">
      <c r="A406" s="14" t="s">
        <v>902</v>
      </c>
      <c r="B406" s="14" t="s">
        <v>903</v>
      </c>
      <c r="C406" s="14">
        <v>332</v>
      </c>
      <c r="M406" s="14">
        <v>40</v>
      </c>
      <c r="N406" s="14">
        <v>83</v>
      </c>
      <c r="O406" s="14">
        <v>94</v>
      </c>
      <c r="P406" s="14">
        <v>115</v>
      </c>
    </row>
    <row r="407" spans="1:16" x14ac:dyDescent="0.2">
      <c r="A407" s="14" t="s">
        <v>904</v>
      </c>
      <c r="B407" s="14" t="s">
        <v>905</v>
      </c>
      <c r="C407" s="14">
        <v>357</v>
      </c>
      <c r="M407" s="14">
        <v>31</v>
      </c>
      <c r="N407" s="14">
        <v>97</v>
      </c>
      <c r="O407" s="14">
        <v>112</v>
      </c>
      <c r="P407" s="14">
        <v>117</v>
      </c>
    </row>
    <row r="408" spans="1:16" x14ac:dyDescent="0.2">
      <c r="A408" s="14" t="s">
        <v>954</v>
      </c>
      <c r="B408" s="14" t="s">
        <v>955</v>
      </c>
      <c r="C408" s="14">
        <v>67</v>
      </c>
      <c r="M408" s="14">
        <v>67</v>
      </c>
    </row>
    <row r="409" spans="1:16" x14ac:dyDescent="0.2">
      <c r="A409" s="14" t="s">
        <v>460</v>
      </c>
      <c r="B409" s="14" t="s">
        <v>57</v>
      </c>
      <c r="C409" s="14">
        <v>3355</v>
      </c>
      <c r="M409" s="14">
        <v>836</v>
      </c>
      <c r="N409" s="14">
        <v>872</v>
      </c>
      <c r="O409" s="14">
        <v>809</v>
      </c>
      <c r="P409" s="14">
        <v>838</v>
      </c>
    </row>
    <row r="410" spans="1:16" x14ac:dyDescent="0.2">
      <c r="A410" s="14" t="s">
        <v>956</v>
      </c>
      <c r="B410" s="14" t="s">
        <v>957</v>
      </c>
      <c r="C410" s="14">
        <v>35</v>
      </c>
      <c r="M410" s="14">
        <v>35</v>
      </c>
    </row>
    <row r="411" spans="1:16" x14ac:dyDescent="0.2">
      <c r="A411" s="14" t="s">
        <v>461</v>
      </c>
      <c r="B411" s="14" t="s">
        <v>583</v>
      </c>
      <c r="C411" s="14">
        <v>505</v>
      </c>
      <c r="M411" s="14">
        <v>139</v>
      </c>
      <c r="N411" s="14">
        <v>127</v>
      </c>
      <c r="O411" s="14">
        <v>127</v>
      </c>
      <c r="P411" s="14">
        <v>112</v>
      </c>
    </row>
    <row r="412" spans="1:16" x14ac:dyDescent="0.2">
      <c r="A412" s="14" t="s">
        <v>582</v>
      </c>
      <c r="B412" s="14" t="s">
        <v>581</v>
      </c>
      <c r="C412" s="14">
        <v>227</v>
      </c>
      <c r="O412" s="14">
        <v>116</v>
      </c>
      <c r="P412" s="14">
        <v>111</v>
      </c>
    </row>
    <row r="413" spans="1:16" x14ac:dyDescent="0.2">
      <c r="A413" s="14" t="s">
        <v>462</v>
      </c>
      <c r="B413" s="14" t="s">
        <v>14</v>
      </c>
      <c r="C413" s="14">
        <v>3160</v>
      </c>
      <c r="M413" s="14">
        <v>852</v>
      </c>
      <c r="N413" s="14">
        <v>808</v>
      </c>
      <c r="O413" s="14">
        <v>815</v>
      </c>
      <c r="P413" s="14">
        <v>685</v>
      </c>
    </row>
    <row r="414" spans="1:16" x14ac:dyDescent="0.2">
      <c r="A414" s="14" t="s">
        <v>463</v>
      </c>
      <c r="B414" s="14" t="s">
        <v>580</v>
      </c>
      <c r="C414" s="14">
        <v>2902</v>
      </c>
      <c r="M414" s="14">
        <v>698</v>
      </c>
      <c r="N414" s="14">
        <v>737</v>
      </c>
      <c r="O414" s="14">
        <v>760</v>
      </c>
      <c r="P414" s="14">
        <v>707</v>
      </c>
    </row>
    <row r="415" spans="1:16" x14ac:dyDescent="0.2">
      <c r="A415" s="14" t="s">
        <v>464</v>
      </c>
      <c r="B415" s="14" t="s">
        <v>579</v>
      </c>
      <c r="C415" s="14">
        <v>4092</v>
      </c>
      <c r="M415" s="14">
        <v>1050</v>
      </c>
      <c r="N415" s="14">
        <v>1071</v>
      </c>
      <c r="O415" s="14">
        <v>1035</v>
      </c>
      <c r="P415" s="14">
        <v>936</v>
      </c>
    </row>
    <row r="416" spans="1:16" x14ac:dyDescent="0.2">
      <c r="A416" s="14" t="s">
        <v>465</v>
      </c>
      <c r="B416" s="14" t="s">
        <v>578</v>
      </c>
      <c r="C416" s="14">
        <v>1632</v>
      </c>
      <c r="M416" s="14">
        <v>447</v>
      </c>
      <c r="N416" s="14">
        <v>420</v>
      </c>
      <c r="O416" s="14">
        <v>389</v>
      </c>
      <c r="P416" s="14">
        <v>376</v>
      </c>
    </row>
    <row r="417" spans="1:16" x14ac:dyDescent="0.2">
      <c r="A417" s="14" t="s">
        <v>466</v>
      </c>
      <c r="B417" s="14" t="s">
        <v>577</v>
      </c>
      <c r="C417" s="14">
        <v>2665</v>
      </c>
      <c r="M417" s="14">
        <v>733</v>
      </c>
      <c r="N417" s="14">
        <v>702</v>
      </c>
      <c r="O417" s="14">
        <v>661</v>
      </c>
      <c r="P417" s="14">
        <v>569</v>
      </c>
    </row>
    <row r="418" spans="1:16" x14ac:dyDescent="0.2">
      <c r="A418" s="14" t="s">
        <v>467</v>
      </c>
      <c r="B418" s="14" t="s">
        <v>58</v>
      </c>
      <c r="C418" s="14">
        <v>1768</v>
      </c>
      <c r="M418" s="14">
        <v>428</v>
      </c>
      <c r="N418" s="14">
        <v>493</v>
      </c>
      <c r="O418" s="14">
        <v>454</v>
      </c>
      <c r="P418" s="14">
        <v>393</v>
      </c>
    </row>
    <row r="419" spans="1:16" x14ac:dyDescent="0.2">
      <c r="A419" s="14" t="s">
        <v>468</v>
      </c>
      <c r="B419" s="14" t="s">
        <v>123</v>
      </c>
      <c r="C419" s="14">
        <v>1683</v>
      </c>
      <c r="M419" s="14">
        <v>444</v>
      </c>
      <c r="N419" s="14">
        <v>417</v>
      </c>
      <c r="O419" s="14">
        <v>432</v>
      </c>
      <c r="P419" s="14">
        <v>390</v>
      </c>
    </row>
    <row r="420" spans="1:16" x14ac:dyDescent="0.2">
      <c r="A420" s="14" t="s">
        <v>469</v>
      </c>
      <c r="B420" s="14" t="s">
        <v>3476</v>
      </c>
      <c r="C420" s="14">
        <v>677</v>
      </c>
      <c r="L420" s="14">
        <v>93</v>
      </c>
      <c r="M420" s="14">
        <v>180</v>
      </c>
      <c r="N420" s="14">
        <v>139</v>
      </c>
      <c r="O420" s="14">
        <v>133</v>
      </c>
      <c r="P420" s="14">
        <v>132</v>
      </c>
    </row>
    <row r="421" spans="1:16" x14ac:dyDescent="0.2">
      <c r="A421" s="14" t="s">
        <v>836</v>
      </c>
      <c r="B421" s="14" t="s">
        <v>837</v>
      </c>
      <c r="C421" s="14">
        <v>398</v>
      </c>
      <c r="M421" s="14">
        <v>163</v>
      </c>
      <c r="N421" s="14">
        <v>157</v>
      </c>
      <c r="O421" s="14">
        <v>78</v>
      </c>
    </row>
    <row r="422" spans="1:16" x14ac:dyDescent="0.2">
      <c r="A422" s="14" t="s">
        <v>470</v>
      </c>
      <c r="B422" s="14" t="s">
        <v>576</v>
      </c>
      <c r="C422" s="14">
        <v>2884</v>
      </c>
      <c r="M422" s="14">
        <v>828</v>
      </c>
      <c r="N422" s="14">
        <v>762</v>
      </c>
      <c r="O422" s="14">
        <v>676</v>
      </c>
      <c r="P422" s="14">
        <v>618</v>
      </c>
    </row>
    <row r="423" spans="1:16" x14ac:dyDescent="0.2">
      <c r="A423" s="14" t="s">
        <v>471</v>
      </c>
      <c r="B423" s="14" t="s">
        <v>59</v>
      </c>
      <c r="C423" s="14">
        <v>2450</v>
      </c>
      <c r="M423" s="14">
        <v>633</v>
      </c>
      <c r="N423" s="14">
        <v>664</v>
      </c>
      <c r="O423" s="14">
        <v>607</v>
      </c>
      <c r="P423" s="14">
        <v>546</v>
      </c>
    </row>
    <row r="424" spans="1:16" x14ac:dyDescent="0.2">
      <c r="A424" s="14" t="s">
        <v>472</v>
      </c>
      <c r="B424" s="14" t="s">
        <v>124</v>
      </c>
      <c r="C424" s="14">
        <v>1739</v>
      </c>
      <c r="M424" s="14">
        <v>428</v>
      </c>
      <c r="N424" s="14">
        <v>465</v>
      </c>
      <c r="O424" s="14">
        <v>432</v>
      </c>
      <c r="P424" s="14">
        <v>414</v>
      </c>
    </row>
    <row r="425" spans="1:16" x14ac:dyDescent="0.2">
      <c r="A425" s="14" t="s">
        <v>473</v>
      </c>
      <c r="B425" s="14" t="s">
        <v>575</v>
      </c>
      <c r="C425" s="14">
        <v>2133</v>
      </c>
      <c r="M425" s="14">
        <v>475</v>
      </c>
      <c r="N425" s="14">
        <v>533</v>
      </c>
      <c r="O425" s="14">
        <v>563</v>
      </c>
      <c r="P425" s="14">
        <v>562</v>
      </c>
    </row>
    <row r="426" spans="1:16" x14ac:dyDescent="0.2">
      <c r="A426" s="14" t="s">
        <v>474</v>
      </c>
      <c r="B426" s="14" t="s">
        <v>60</v>
      </c>
      <c r="C426" s="14">
        <v>1856</v>
      </c>
      <c r="M426" s="14">
        <v>512</v>
      </c>
      <c r="N426" s="14">
        <v>494</v>
      </c>
      <c r="O426" s="14">
        <v>473</v>
      </c>
      <c r="P426" s="14">
        <v>377</v>
      </c>
    </row>
    <row r="427" spans="1:16" x14ac:dyDescent="0.2">
      <c r="A427" s="14" t="s">
        <v>475</v>
      </c>
      <c r="B427" s="14" t="s">
        <v>574</v>
      </c>
      <c r="C427" s="14">
        <v>441</v>
      </c>
      <c r="J427" s="14">
        <v>21</v>
      </c>
      <c r="M427" s="14">
        <v>94</v>
      </c>
      <c r="N427" s="14">
        <v>83</v>
      </c>
      <c r="O427" s="14">
        <v>121</v>
      </c>
      <c r="P427" s="14">
        <v>122</v>
      </c>
    </row>
    <row r="428" spans="1:16" x14ac:dyDescent="0.2">
      <c r="A428" s="14" t="s">
        <v>476</v>
      </c>
      <c r="B428" s="14" t="s">
        <v>573</v>
      </c>
      <c r="C428" s="14">
        <v>191</v>
      </c>
      <c r="M428" s="14">
        <v>64</v>
      </c>
      <c r="N428" s="14">
        <v>57</v>
      </c>
      <c r="O428" s="14">
        <v>38</v>
      </c>
      <c r="P428" s="14">
        <v>32</v>
      </c>
    </row>
    <row r="429" spans="1:16" x14ac:dyDescent="0.2">
      <c r="A429" s="14" t="s">
        <v>477</v>
      </c>
      <c r="B429" s="14" t="s">
        <v>125</v>
      </c>
      <c r="C429" s="14">
        <v>2912</v>
      </c>
      <c r="M429" s="14">
        <v>686</v>
      </c>
      <c r="N429" s="14">
        <v>684</v>
      </c>
      <c r="O429" s="14">
        <v>742</v>
      </c>
      <c r="P429" s="14">
        <v>800</v>
      </c>
    </row>
    <row r="430" spans="1:16" x14ac:dyDescent="0.2">
      <c r="A430" s="14" t="s">
        <v>906</v>
      </c>
      <c r="B430" s="14" t="s">
        <v>907</v>
      </c>
      <c r="C430" s="14">
        <v>456</v>
      </c>
      <c r="J430" s="14">
        <v>204</v>
      </c>
      <c r="K430" s="14">
        <v>135</v>
      </c>
      <c r="M430" s="14">
        <v>74</v>
      </c>
      <c r="N430" s="14">
        <v>43</v>
      </c>
    </row>
    <row r="431" spans="1:16" x14ac:dyDescent="0.2">
      <c r="A431" s="14" t="s">
        <v>478</v>
      </c>
      <c r="B431" s="14" t="s">
        <v>61</v>
      </c>
      <c r="C431" s="14">
        <v>890</v>
      </c>
      <c r="M431" s="14">
        <v>217</v>
      </c>
      <c r="N431" s="14">
        <v>230</v>
      </c>
      <c r="O431" s="14">
        <v>249</v>
      </c>
      <c r="P431" s="14">
        <v>194</v>
      </c>
    </row>
    <row r="432" spans="1:16" x14ac:dyDescent="0.2">
      <c r="A432" s="14" t="s">
        <v>479</v>
      </c>
      <c r="B432" s="14" t="s">
        <v>62</v>
      </c>
      <c r="C432" s="14">
        <v>1337</v>
      </c>
      <c r="M432" s="14">
        <v>420</v>
      </c>
      <c r="N432" s="14">
        <v>362</v>
      </c>
      <c r="O432" s="14">
        <v>277</v>
      </c>
      <c r="P432" s="14">
        <v>278</v>
      </c>
    </row>
    <row r="433" spans="1:16" x14ac:dyDescent="0.2">
      <c r="A433" s="14" t="s">
        <v>908</v>
      </c>
      <c r="B433" s="14" t="s">
        <v>909</v>
      </c>
      <c r="C433" s="14">
        <v>385</v>
      </c>
      <c r="J433" s="14">
        <v>134</v>
      </c>
      <c r="K433" s="14">
        <v>80</v>
      </c>
      <c r="M433" s="14">
        <v>83</v>
      </c>
      <c r="N433" s="14">
        <v>88</v>
      </c>
    </row>
    <row r="434" spans="1:16" x14ac:dyDescent="0.2">
      <c r="A434" s="14" t="s">
        <v>480</v>
      </c>
      <c r="B434" s="14" t="s">
        <v>63</v>
      </c>
      <c r="C434" s="14">
        <v>2475</v>
      </c>
      <c r="M434" s="14">
        <v>543</v>
      </c>
      <c r="N434" s="14">
        <v>665</v>
      </c>
      <c r="O434" s="14">
        <v>635</v>
      </c>
      <c r="P434" s="14">
        <v>632</v>
      </c>
    </row>
    <row r="435" spans="1:16" x14ac:dyDescent="0.2">
      <c r="A435" s="14" t="s">
        <v>481</v>
      </c>
      <c r="B435" s="14" t="s">
        <v>572</v>
      </c>
      <c r="C435" s="14">
        <v>2205</v>
      </c>
      <c r="M435" s="14">
        <v>583</v>
      </c>
      <c r="N435" s="14">
        <v>629</v>
      </c>
      <c r="O435" s="14">
        <v>508</v>
      </c>
      <c r="P435" s="14">
        <v>485</v>
      </c>
    </row>
    <row r="436" spans="1:16" x14ac:dyDescent="0.2">
      <c r="A436" s="14" t="s">
        <v>482</v>
      </c>
      <c r="B436" s="14" t="s">
        <v>64</v>
      </c>
      <c r="C436" s="14">
        <v>1585</v>
      </c>
      <c r="M436" s="14">
        <v>477</v>
      </c>
      <c r="N436" s="14">
        <v>397</v>
      </c>
      <c r="O436" s="14">
        <v>395</v>
      </c>
      <c r="P436" s="14">
        <v>316</v>
      </c>
    </row>
    <row r="437" spans="1:16" x14ac:dyDescent="0.2">
      <c r="A437" s="14" t="s">
        <v>483</v>
      </c>
      <c r="B437" s="14" t="s">
        <v>126</v>
      </c>
      <c r="C437" s="14">
        <v>1515</v>
      </c>
      <c r="M437" s="14">
        <v>428</v>
      </c>
      <c r="N437" s="14">
        <v>359</v>
      </c>
      <c r="O437" s="14">
        <v>389</v>
      </c>
      <c r="P437" s="14">
        <v>339</v>
      </c>
    </row>
    <row r="438" spans="1:16" x14ac:dyDescent="0.2">
      <c r="A438" s="14" t="s">
        <v>484</v>
      </c>
      <c r="B438" s="14" t="s">
        <v>127</v>
      </c>
      <c r="C438" s="14">
        <v>1610</v>
      </c>
      <c r="M438" s="14">
        <v>472</v>
      </c>
      <c r="N438" s="14">
        <v>399</v>
      </c>
      <c r="O438" s="14">
        <v>393</v>
      </c>
      <c r="P438" s="14">
        <v>346</v>
      </c>
    </row>
    <row r="439" spans="1:16" x14ac:dyDescent="0.2">
      <c r="A439" s="14" t="s">
        <v>485</v>
      </c>
      <c r="B439" s="14" t="s">
        <v>540</v>
      </c>
      <c r="C439" s="14">
        <v>2770</v>
      </c>
      <c r="M439" s="14">
        <v>632</v>
      </c>
      <c r="N439" s="14">
        <v>708</v>
      </c>
      <c r="O439" s="14">
        <v>715</v>
      </c>
      <c r="P439" s="14">
        <v>715</v>
      </c>
    </row>
    <row r="440" spans="1:16" x14ac:dyDescent="0.2">
      <c r="A440" s="14" t="s">
        <v>486</v>
      </c>
      <c r="B440" s="14" t="s">
        <v>65</v>
      </c>
      <c r="C440" s="14">
        <v>2758</v>
      </c>
      <c r="M440" s="14">
        <v>861</v>
      </c>
      <c r="N440" s="14">
        <v>645</v>
      </c>
      <c r="O440" s="14">
        <v>681</v>
      </c>
      <c r="P440" s="14">
        <v>571</v>
      </c>
    </row>
    <row r="441" spans="1:16" x14ac:dyDescent="0.2">
      <c r="A441" s="14" t="s">
        <v>487</v>
      </c>
      <c r="B441" s="14" t="s">
        <v>66</v>
      </c>
      <c r="C441" s="14">
        <v>1839</v>
      </c>
      <c r="M441" s="14">
        <v>439</v>
      </c>
      <c r="N441" s="14">
        <v>510</v>
      </c>
      <c r="O441" s="14">
        <v>466</v>
      </c>
      <c r="P441" s="14">
        <v>424</v>
      </c>
    </row>
    <row r="442" spans="1:16" x14ac:dyDescent="0.2">
      <c r="A442" s="14" t="s">
        <v>488</v>
      </c>
      <c r="B442" s="14" t="s">
        <v>541</v>
      </c>
      <c r="C442" s="14">
        <v>2096</v>
      </c>
      <c r="M442" s="14">
        <v>417</v>
      </c>
      <c r="N442" s="14">
        <v>510</v>
      </c>
      <c r="O442" s="14">
        <v>607</v>
      </c>
      <c r="P442" s="14">
        <v>562</v>
      </c>
    </row>
    <row r="443" spans="1:16" x14ac:dyDescent="0.2">
      <c r="A443" s="14" t="s">
        <v>489</v>
      </c>
      <c r="B443" s="14" t="s">
        <v>128</v>
      </c>
      <c r="C443" s="14">
        <v>2031</v>
      </c>
      <c r="M443" s="14">
        <v>486</v>
      </c>
      <c r="N443" s="14">
        <v>509</v>
      </c>
      <c r="O443" s="14">
        <v>520</v>
      </c>
      <c r="P443" s="14">
        <v>516</v>
      </c>
    </row>
    <row r="444" spans="1:16" x14ac:dyDescent="0.2">
      <c r="A444" s="14" t="s">
        <v>571</v>
      </c>
      <c r="B444" s="14" t="s">
        <v>548</v>
      </c>
      <c r="C444" s="14">
        <v>114</v>
      </c>
      <c r="O444" s="14">
        <v>65</v>
      </c>
      <c r="P444" s="14">
        <v>49</v>
      </c>
    </row>
    <row r="445" spans="1:16" x14ac:dyDescent="0.2">
      <c r="A445" s="14" t="s">
        <v>838</v>
      </c>
      <c r="B445" s="14" t="s">
        <v>839</v>
      </c>
      <c r="C445" s="14">
        <v>188</v>
      </c>
      <c r="M445" s="14">
        <v>101</v>
      </c>
      <c r="N445" s="14">
        <v>62</v>
      </c>
      <c r="O445" s="14">
        <v>25</v>
      </c>
    </row>
    <row r="446" spans="1:16" x14ac:dyDescent="0.2">
      <c r="A446" s="14" t="s">
        <v>840</v>
      </c>
      <c r="B446" s="14" t="s">
        <v>841</v>
      </c>
      <c r="C446" s="14">
        <v>144</v>
      </c>
      <c r="M446" s="14">
        <v>85</v>
      </c>
      <c r="N446" s="14">
        <v>59</v>
      </c>
    </row>
    <row r="447" spans="1:16" x14ac:dyDescent="0.2">
      <c r="A447" s="14" t="s">
        <v>490</v>
      </c>
      <c r="B447" s="14" t="s">
        <v>67</v>
      </c>
      <c r="C447" s="14">
        <v>2495</v>
      </c>
      <c r="M447" s="14">
        <v>666</v>
      </c>
      <c r="N447" s="14">
        <v>663</v>
      </c>
      <c r="O447" s="14">
        <v>587</v>
      </c>
      <c r="P447" s="14">
        <v>579</v>
      </c>
    </row>
    <row r="448" spans="1:16" x14ac:dyDescent="0.2">
      <c r="A448" s="14" t="s">
        <v>491</v>
      </c>
      <c r="B448" s="14" t="s">
        <v>556</v>
      </c>
      <c r="C448" s="14">
        <v>1438</v>
      </c>
      <c r="M448" s="14">
        <v>451</v>
      </c>
      <c r="N448" s="14">
        <v>396</v>
      </c>
      <c r="O448" s="14">
        <v>279</v>
      </c>
      <c r="P448" s="14">
        <v>312</v>
      </c>
    </row>
    <row r="449" spans="1:17" x14ac:dyDescent="0.2">
      <c r="A449" s="14" t="s">
        <v>492</v>
      </c>
      <c r="B449" s="14" t="s">
        <v>910</v>
      </c>
      <c r="C449" s="14">
        <v>74</v>
      </c>
      <c r="J449" s="14">
        <v>7</v>
      </c>
      <c r="K449" s="14">
        <v>14</v>
      </c>
      <c r="L449" s="14">
        <v>14</v>
      </c>
      <c r="M449" s="14">
        <v>19</v>
      </c>
      <c r="N449" s="14">
        <v>8</v>
      </c>
      <c r="O449" s="14">
        <v>7</v>
      </c>
      <c r="P449" s="14">
        <v>5</v>
      </c>
    </row>
    <row r="450" spans="1:17" x14ac:dyDescent="0.2">
      <c r="A450" s="14" t="s">
        <v>493</v>
      </c>
      <c r="B450" s="14" t="s">
        <v>68</v>
      </c>
      <c r="C450" s="14">
        <v>3293</v>
      </c>
      <c r="M450" s="14">
        <v>772</v>
      </c>
      <c r="N450" s="14">
        <v>882</v>
      </c>
      <c r="O450" s="14">
        <v>852</v>
      </c>
      <c r="P450" s="14">
        <v>787</v>
      </c>
    </row>
    <row r="451" spans="1:17" x14ac:dyDescent="0.2">
      <c r="A451" s="14" t="s">
        <v>494</v>
      </c>
      <c r="B451" s="14" t="s">
        <v>69</v>
      </c>
      <c r="C451" s="14">
        <v>2158</v>
      </c>
      <c r="M451" s="14">
        <v>603</v>
      </c>
      <c r="N451" s="14">
        <v>561</v>
      </c>
      <c r="O451" s="14">
        <v>514</v>
      </c>
      <c r="P451" s="14">
        <v>480</v>
      </c>
    </row>
    <row r="452" spans="1:17" x14ac:dyDescent="0.2">
      <c r="A452" s="14" t="s">
        <v>495</v>
      </c>
      <c r="B452" s="14" t="s">
        <v>129</v>
      </c>
      <c r="C452" s="14">
        <v>2130</v>
      </c>
      <c r="M452" s="14">
        <v>516</v>
      </c>
      <c r="N452" s="14">
        <v>560</v>
      </c>
      <c r="O452" s="14">
        <v>594</v>
      </c>
      <c r="P452" s="14">
        <v>460</v>
      </c>
    </row>
    <row r="453" spans="1:17" x14ac:dyDescent="0.2">
      <c r="A453" s="14" t="s">
        <v>496</v>
      </c>
      <c r="B453" s="14" t="s">
        <v>130</v>
      </c>
      <c r="C453" s="14">
        <v>3053</v>
      </c>
      <c r="M453" s="14">
        <v>745</v>
      </c>
      <c r="N453" s="14">
        <v>823</v>
      </c>
      <c r="O453" s="14">
        <v>761</v>
      </c>
      <c r="P453" s="14">
        <v>724</v>
      </c>
    </row>
    <row r="454" spans="1:17" x14ac:dyDescent="0.2">
      <c r="A454" s="14" t="s">
        <v>497</v>
      </c>
      <c r="B454" s="14" t="s">
        <v>131</v>
      </c>
      <c r="C454" s="14">
        <v>1785</v>
      </c>
      <c r="M454" s="14">
        <v>400</v>
      </c>
      <c r="N454" s="14">
        <v>533</v>
      </c>
      <c r="O454" s="14">
        <v>406</v>
      </c>
      <c r="P454" s="14">
        <v>446</v>
      </c>
    </row>
    <row r="455" spans="1:17" x14ac:dyDescent="0.2">
      <c r="A455" s="14" t="s">
        <v>498</v>
      </c>
      <c r="B455" s="14" t="s">
        <v>516</v>
      </c>
      <c r="C455" s="14">
        <v>3082</v>
      </c>
      <c r="M455" s="14">
        <v>847</v>
      </c>
      <c r="N455" s="14">
        <v>856</v>
      </c>
      <c r="O455" s="14">
        <v>734</v>
      </c>
      <c r="P455" s="14">
        <v>645</v>
      </c>
    </row>
    <row r="456" spans="1:17" x14ac:dyDescent="0.2">
      <c r="A456" s="14" t="s">
        <v>499</v>
      </c>
      <c r="B456" s="14" t="s">
        <v>570</v>
      </c>
      <c r="C456" s="14">
        <v>891</v>
      </c>
      <c r="M456" s="14">
        <v>210</v>
      </c>
      <c r="N456" s="14">
        <v>230</v>
      </c>
      <c r="O456" s="14">
        <v>223</v>
      </c>
      <c r="P456" s="14">
        <v>228</v>
      </c>
    </row>
    <row r="457" spans="1:17" x14ac:dyDescent="0.2">
      <c r="A457" s="14" t="s">
        <v>3477</v>
      </c>
      <c r="B457" s="14" t="s">
        <v>3478</v>
      </c>
      <c r="C457" s="14">
        <v>1</v>
      </c>
      <c r="P457" s="14">
        <v>1</v>
      </c>
    </row>
    <row r="458" spans="1:17" x14ac:dyDescent="0.2">
      <c r="A458" s="14" t="s">
        <v>500</v>
      </c>
      <c r="B458" s="14" t="s">
        <v>87</v>
      </c>
      <c r="C458" s="14">
        <v>473</v>
      </c>
      <c r="M458" s="14">
        <v>129</v>
      </c>
      <c r="N458" s="14">
        <v>119</v>
      </c>
      <c r="O458" s="14">
        <v>116</v>
      </c>
      <c r="P458" s="14">
        <v>109</v>
      </c>
    </row>
    <row r="459" spans="1:17" x14ac:dyDescent="0.2">
      <c r="A459" s="14" t="s">
        <v>569</v>
      </c>
      <c r="B459" s="14" t="s">
        <v>568</v>
      </c>
      <c r="C459" s="14">
        <v>173</v>
      </c>
      <c r="J459" s="14">
        <v>3</v>
      </c>
      <c r="K459" s="14">
        <v>11</v>
      </c>
      <c r="L459" s="14">
        <v>34</v>
      </c>
      <c r="M459" s="14">
        <v>49</v>
      </c>
      <c r="N459" s="14">
        <v>51</v>
      </c>
      <c r="O459" s="14">
        <v>14</v>
      </c>
      <c r="P459" s="14">
        <v>11</v>
      </c>
    </row>
    <row r="460" spans="1:17" x14ac:dyDescent="0.2">
      <c r="A460" s="14" t="s">
        <v>567</v>
      </c>
      <c r="B460" s="14" t="s">
        <v>553</v>
      </c>
      <c r="C460" s="14">
        <v>243</v>
      </c>
      <c r="Q460" s="14">
        <v>243</v>
      </c>
    </row>
    <row r="461" spans="1:17" x14ac:dyDescent="0.2">
      <c r="A461" s="101" t="s">
        <v>566</v>
      </c>
      <c r="B461" s="14" t="s">
        <v>565</v>
      </c>
      <c r="C461" s="14">
        <v>410</v>
      </c>
      <c r="E461" s="14">
        <v>1</v>
      </c>
      <c r="F461" s="14">
        <v>1</v>
      </c>
      <c r="G461" s="14">
        <v>2</v>
      </c>
      <c r="H461" s="14">
        <v>3</v>
      </c>
      <c r="I461" s="14">
        <v>6</v>
      </c>
      <c r="J461" s="14">
        <v>12</v>
      </c>
      <c r="K461" s="14">
        <v>30</v>
      </c>
      <c r="L461" s="14">
        <v>113</v>
      </c>
      <c r="M461" s="14">
        <v>139</v>
      </c>
      <c r="N461" s="14">
        <v>58</v>
      </c>
      <c r="O461" s="14">
        <v>30</v>
      </c>
      <c r="P461" s="14">
        <v>15</v>
      </c>
    </row>
    <row r="462" spans="1:17" x14ac:dyDescent="0.2">
      <c r="A462" s="14" t="s">
        <v>501</v>
      </c>
      <c r="B462" s="14" t="s">
        <v>70</v>
      </c>
      <c r="C462" s="14">
        <v>93</v>
      </c>
      <c r="M462" s="14">
        <v>8</v>
      </c>
      <c r="N462" s="14">
        <v>24</v>
      </c>
      <c r="O462" s="14">
        <v>35</v>
      </c>
      <c r="P462" s="14">
        <v>26</v>
      </c>
    </row>
    <row r="463" spans="1:17" x14ac:dyDescent="0.2">
      <c r="A463" s="14" t="s">
        <v>564</v>
      </c>
      <c r="B463" s="14" t="s">
        <v>958</v>
      </c>
      <c r="C463" s="14">
        <v>20</v>
      </c>
      <c r="Q463" s="14">
        <v>20</v>
      </c>
    </row>
    <row r="464" spans="1:17" x14ac:dyDescent="0.2">
      <c r="A464" s="101" t="s">
        <v>502</v>
      </c>
      <c r="B464" s="14" t="s">
        <v>911</v>
      </c>
      <c r="C464" s="14">
        <v>75</v>
      </c>
      <c r="J464" s="14">
        <v>5</v>
      </c>
      <c r="K464" s="14">
        <v>18</v>
      </c>
      <c r="L464" s="14">
        <v>22</v>
      </c>
      <c r="M464" s="14">
        <v>10</v>
      </c>
      <c r="N464" s="14">
        <v>7</v>
      </c>
      <c r="O464" s="14">
        <v>3</v>
      </c>
      <c r="P464" s="14">
        <v>10</v>
      </c>
    </row>
    <row r="465" spans="1:17" x14ac:dyDescent="0.2">
      <c r="A465" s="14" t="s">
        <v>503</v>
      </c>
      <c r="B465" s="14" t="s">
        <v>88</v>
      </c>
      <c r="C465" s="14">
        <v>128</v>
      </c>
      <c r="K465" s="14">
        <v>4</v>
      </c>
      <c r="L465" s="14">
        <v>6</v>
      </c>
      <c r="M465" s="14">
        <v>18</v>
      </c>
      <c r="N465" s="14">
        <v>28</v>
      </c>
      <c r="O465" s="14">
        <v>34</v>
      </c>
      <c r="P465" s="14">
        <v>38</v>
      </c>
    </row>
    <row r="466" spans="1:17" x14ac:dyDescent="0.2">
      <c r="A466" s="14" t="s">
        <v>504</v>
      </c>
      <c r="B466" s="14" t="s">
        <v>563</v>
      </c>
      <c r="C466" s="14">
        <v>93</v>
      </c>
      <c r="J466" s="14">
        <v>1</v>
      </c>
      <c r="K466" s="14">
        <v>1</v>
      </c>
      <c r="L466" s="14">
        <v>4</v>
      </c>
      <c r="M466" s="14">
        <v>14</v>
      </c>
      <c r="N466" s="14">
        <v>23</v>
      </c>
      <c r="O466" s="14">
        <v>26</v>
      </c>
      <c r="P466" s="14">
        <v>24</v>
      </c>
    </row>
    <row r="467" spans="1:17" x14ac:dyDescent="0.2">
      <c r="A467" s="14" t="s">
        <v>562</v>
      </c>
      <c r="B467" s="14" t="s">
        <v>525</v>
      </c>
      <c r="C467" s="14">
        <v>68</v>
      </c>
      <c r="J467" s="14">
        <v>6</v>
      </c>
      <c r="K467" s="14">
        <v>12</v>
      </c>
      <c r="L467" s="14">
        <v>9</v>
      </c>
      <c r="M467" s="14">
        <v>19</v>
      </c>
      <c r="N467" s="14">
        <v>14</v>
      </c>
      <c r="O467" s="14">
        <v>5</v>
      </c>
      <c r="P467" s="14">
        <v>3</v>
      </c>
    </row>
    <row r="468" spans="1:17" x14ac:dyDescent="0.2">
      <c r="A468" s="14" t="s">
        <v>505</v>
      </c>
      <c r="B468" s="14" t="s">
        <v>561</v>
      </c>
      <c r="C468" s="14">
        <v>80</v>
      </c>
      <c r="F468" s="14">
        <v>3</v>
      </c>
      <c r="G468" s="14">
        <v>3</v>
      </c>
      <c r="H468" s="14">
        <v>4</v>
      </c>
      <c r="I468" s="14">
        <v>7</v>
      </c>
      <c r="J468" s="14">
        <v>9</v>
      </c>
      <c r="K468" s="14">
        <v>10</v>
      </c>
      <c r="L468" s="14">
        <v>8</v>
      </c>
      <c r="M468" s="14">
        <v>15</v>
      </c>
      <c r="N468" s="14">
        <v>8</v>
      </c>
      <c r="O468" s="14">
        <v>9</v>
      </c>
      <c r="P468" s="14">
        <v>4</v>
      </c>
    </row>
    <row r="469" spans="1:17" x14ac:dyDescent="0.2">
      <c r="A469" s="14" t="s">
        <v>506</v>
      </c>
      <c r="B469" s="14" t="s">
        <v>547</v>
      </c>
      <c r="C469" s="14">
        <v>97</v>
      </c>
      <c r="E469" s="14">
        <v>2</v>
      </c>
      <c r="G469" s="14">
        <v>3</v>
      </c>
      <c r="H469" s="14">
        <v>5</v>
      </c>
      <c r="I469" s="14">
        <v>4</v>
      </c>
      <c r="J469" s="14">
        <v>13</v>
      </c>
      <c r="K469" s="14">
        <v>8</v>
      </c>
      <c r="L469" s="14">
        <v>20</v>
      </c>
      <c r="M469" s="14">
        <v>14</v>
      </c>
      <c r="N469" s="14">
        <v>11</v>
      </c>
      <c r="O469" s="14">
        <v>10</v>
      </c>
      <c r="P469" s="14">
        <v>7</v>
      </c>
    </row>
    <row r="470" spans="1:17" x14ac:dyDescent="0.2">
      <c r="A470" s="14" t="s">
        <v>560</v>
      </c>
      <c r="B470" s="14" t="s">
        <v>559</v>
      </c>
      <c r="C470" s="14">
        <v>313</v>
      </c>
      <c r="Q470" s="14">
        <v>313</v>
      </c>
    </row>
    <row r="471" spans="1:17" x14ac:dyDescent="0.2">
      <c r="A471" s="14" t="s">
        <v>558</v>
      </c>
      <c r="B471" s="14" t="s">
        <v>557</v>
      </c>
      <c r="C471" s="14">
        <v>38</v>
      </c>
      <c r="D471" s="14">
        <v>4</v>
      </c>
      <c r="E471" s="14">
        <v>4</v>
      </c>
      <c r="F471" s="14">
        <v>2</v>
      </c>
      <c r="P471" s="14">
        <v>4</v>
      </c>
      <c r="Q471" s="14">
        <v>24</v>
      </c>
    </row>
    <row r="472" spans="1:17" x14ac:dyDescent="0.2">
      <c r="A472" s="14" t="s">
        <v>507</v>
      </c>
      <c r="B472" s="14" t="s">
        <v>1477</v>
      </c>
      <c r="C472" s="14">
        <v>228</v>
      </c>
      <c r="D472" s="14">
        <v>6</v>
      </c>
      <c r="E472" s="14">
        <v>9</v>
      </c>
      <c r="F472" s="14">
        <v>9</v>
      </c>
      <c r="G472" s="14">
        <v>12</v>
      </c>
      <c r="H472" s="14">
        <v>6</v>
      </c>
      <c r="I472" s="14">
        <v>8</v>
      </c>
      <c r="J472" s="14">
        <v>7</v>
      </c>
      <c r="K472" s="14">
        <v>12</v>
      </c>
      <c r="L472" s="14">
        <v>18</v>
      </c>
      <c r="M472" s="14">
        <v>24</v>
      </c>
      <c r="N472" s="14">
        <v>29</v>
      </c>
      <c r="O472" s="14">
        <v>27</v>
      </c>
      <c r="P472" s="14">
        <v>61</v>
      </c>
    </row>
    <row r="473" spans="1:17" x14ac:dyDescent="0.2">
      <c r="A473" s="123" t="s">
        <v>508</v>
      </c>
      <c r="B473" s="124" t="s">
        <v>850</v>
      </c>
      <c r="C473" s="14">
        <f>SUM(C3:C472)</f>
        <v>347971</v>
      </c>
      <c r="D473" s="14">
        <f t="shared" ref="D473:Q473" si="0">SUM(D3:D472)</f>
        <v>25519</v>
      </c>
      <c r="E473" s="14">
        <f t="shared" si="0"/>
        <v>25780</v>
      </c>
      <c r="F473" s="14">
        <f t="shared" si="0"/>
        <v>25425</v>
      </c>
      <c r="G473" s="14">
        <f t="shared" si="0"/>
        <v>26784</v>
      </c>
      <c r="H473" s="14">
        <f t="shared" si="0"/>
        <v>25315</v>
      </c>
      <c r="I473" s="14">
        <f t="shared" si="0"/>
        <v>25424</v>
      </c>
      <c r="J473" s="14">
        <f t="shared" si="0"/>
        <v>26280</v>
      </c>
      <c r="K473" s="14">
        <f t="shared" si="0"/>
        <v>26951</v>
      </c>
      <c r="L473" s="14">
        <f t="shared" si="0"/>
        <v>27186</v>
      </c>
      <c r="M473" s="14">
        <f t="shared" si="0"/>
        <v>27622</v>
      </c>
      <c r="N473" s="14">
        <f t="shared" si="0"/>
        <v>27408</v>
      </c>
      <c r="O473" s="14">
        <f t="shared" si="0"/>
        <v>25594</v>
      </c>
      <c r="P473" s="14">
        <f t="shared" si="0"/>
        <v>23807</v>
      </c>
      <c r="Q473" s="14">
        <f t="shared" si="0"/>
        <v>8876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B0F0"/>
  </sheetPr>
  <dimension ref="A1:GC1000"/>
  <sheetViews>
    <sheetView zoomScaleNormal="100" workbookViewId="0">
      <pane xSplit="2" ySplit="13" topLeftCell="C14" activePane="bottomRight" state="frozen"/>
      <selection activeCell="E477" sqref="E477"/>
      <selection pane="topRight" activeCell="E477" sqref="E477"/>
      <selection pane="bottomLeft" activeCell="E477" sqref="E477"/>
      <selection pane="bottomRight" activeCell="A14" sqref="A14"/>
    </sheetView>
  </sheetViews>
  <sheetFormatPr defaultRowHeight="12.75" x14ac:dyDescent="0.2"/>
  <cols>
    <col min="1" max="1" width="8.85546875" style="14"/>
    <col min="2" max="2" width="30" style="103" bestFit="1" customWidth="1"/>
    <col min="3" max="47" width="8.85546875" style="103"/>
    <col min="48" max="159" width="8.85546875" style="14"/>
    <col min="160" max="160" width="40" style="14" bestFit="1" customWidth="1"/>
    <col min="161" max="415" width="8.85546875" style="14"/>
    <col min="416" max="416" width="40" style="14" bestFit="1" customWidth="1"/>
    <col min="417" max="671" width="8.85546875" style="14"/>
    <col min="672" max="672" width="40" style="14" bestFit="1" customWidth="1"/>
    <col min="673" max="927" width="8.85546875" style="14"/>
    <col min="928" max="928" width="40" style="14" bestFit="1" customWidth="1"/>
    <col min="929" max="1183" width="8.85546875" style="14"/>
    <col min="1184" max="1184" width="40" style="14" bestFit="1" customWidth="1"/>
    <col min="1185" max="1439" width="8.85546875" style="14"/>
    <col min="1440" max="1440" width="40" style="14" bestFit="1" customWidth="1"/>
    <col min="1441" max="1695" width="8.85546875" style="14"/>
    <col min="1696" max="1696" width="40" style="14" bestFit="1" customWidth="1"/>
    <col min="1697" max="1951" width="8.85546875" style="14"/>
    <col min="1952" max="1952" width="40" style="14" bestFit="1" customWidth="1"/>
    <col min="1953" max="2207" width="8.85546875" style="14"/>
    <col min="2208" max="2208" width="40" style="14" bestFit="1" customWidth="1"/>
    <col min="2209" max="2463" width="8.85546875" style="14"/>
    <col min="2464" max="2464" width="40" style="14" bestFit="1" customWidth="1"/>
    <col min="2465" max="2719" width="8.85546875" style="14"/>
    <col min="2720" max="2720" width="40" style="14" bestFit="1" customWidth="1"/>
    <col min="2721" max="2975" width="8.85546875" style="14"/>
    <col min="2976" max="2976" width="40" style="14" bestFit="1" customWidth="1"/>
    <col min="2977" max="3231" width="8.85546875" style="14"/>
    <col min="3232" max="3232" width="40" style="14" bestFit="1" customWidth="1"/>
    <col min="3233" max="3487" width="8.85546875" style="14"/>
    <col min="3488" max="3488" width="40" style="14" bestFit="1" customWidth="1"/>
    <col min="3489" max="3743" width="8.85546875" style="14"/>
    <col min="3744" max="3744" width="40" style="14" bestFit="1" customWidth="1"/>
    <col min="3745" max="3999" width="8.85546875" style="14"/>
    <col min="4000" max="4000" width="40" style="14" bestFit="1" customWidth="1"/>
    <col min="4001" max="4255" width="8.85546875" style="14"/>
    <col min="4256" max="4256" width="40" style="14" bestFit="1" customWidth="1"/>
    <col min="4257" max="4511" width="8.85546875" style="14"/>
    <col min="4512" max="4512" width="40" style="14" bestFit="1" customWidth="1"/>
    <col min="4513" max="4767" width="8.85546875" style="14"/>
    <col min="4768" max="4768" width="40" style="14" bestFit="1" customWidth="1"/>
    <col min="4769" max="5023" width="8.85546875" style="14"/>
    <col min="5024" max="5024" width="40" style="14" bestFit="1" customWidth="1"/>
    <col min="5025" max="5279" width="8.85546875" style="14"/>
    <col min="5280" max="5280" width="40" style="14" bestFit="1" customWidth="1"/>
    <col min="5281" max="5535" width="8.85546875" style="14"/>
    <col min="5536" max="5536" width="40" style="14" bestFit="1" customWidth="1"/>
    <col min="5537" max="5791" width="8.85546875" style="14"/>
    <col min="5792" max="5792" width="40" style="14" bestFit="1" customWidth="1"/>
    <col min="5793" max="6047" width="8.85546875" style="14"/>
    <col min="6048" max="6048" width="40" style="14" bestFit="1" customWidth="1"/>
    <col min="6049" max="6303" width="8.85546875" style="14"/>
    <col min="6304" max="6304" width="40" style="14" bestFit="1" customWidth="1"/>
    <col min="6305" max="6559" width="8.85546875" style="14"/>
    <col min="6560" max="6560" width="40" style="14" bestFit="1" customWidth="1"/>
    <col min="6561" max="6815" width="8.85546875" style="14"/>
    <col min="6816" max="6816" width="40" style="14" bestFit="1" customWidth="1"/>
    <col min="6817" max="7071" width="8.85546875" style="14"/>
    <col min="7072" max="7072" width="40" style="14" bestFit="1" customWidth="1"/>
    <col min="7073" max="7327" width="8.85546875" style="14"/>
    <col min="7328" max="7328" width="40" style="14" bestFit="1" customWidth="1"/>
    <col min="7329" max="7583" width="8.85546875" style="14"/>
    <col min="7584" max="7584" width="40" style="14" bestFit="1" customWidth="1"/>
    <col min="7585" max="7839" width="8.85546875" style="14"/>
    <col min="7840" max="7840" width="40" style="14" bestFit="1" customWidth="1"/>
    <col min="7841" max="8095" width="8.85546875" style="14"/>
    <col min="8096" max="8096" width="40" style="14" bestFit="1" customWidth="1"/>
    <col min="8097" max="8351" width="8.85546875" style="14"/>
    <col min="8352" max="8352" width="40" style="14" bestFit="1" customWidth="1"/>
    <col min="8353" max="8607" width="8.85546875" style="14"/>
    <col min="8608" max="8608" width="40" style="14" bestFit="1" customWidth="1"/>
    <col min="8609" max="8863" width="8.85546875" style="14"/>
    <col min="8864" max="8864" width="40" style="14" bestFit="1" customWidth="1"/>
    <col min="8865" max="9119" width="8.85546875" style="14"/>
    <col min="9120" max="9120" width="40" style="14" bestFit="1" customWidth="1"/>
    <col min="9121" max="9375" width="8.85546875" style="14"/>
    <col min="9376" max="9376" width="40" style="14" bestFit="1" customWidth="1"/>
    <col min="9377" max="9631" width="8.85546875" style="14"/>
    <col min="9632" max="9632" width="40" style="14" bestFit="1" customWidth="1"/>
    <col min="9633" max="9887" width="8.85546875" style="14"/>
    <col min="9888" max="9888" width="40" style="14" bestFit="1" customWidth="1"/>
    <col min="9889" max="10143" width="8.85546875" style="14"/>
    <col min="10144" max="10144" width="40" style="14" bestFit="1" customWidth="1"/>
    <col min="10145" max="10399" width="8.85546875" style="14"/>
    <col min="10400" max="10400" width="40" style="14" bestFit="1" customWidth="1"/>
    <col min="10401" max="10655" width="8.85546875" style="14"/>
    <col min="10656" max="10656" width="40" style="14" bestFit="1" customWidth="1"/>
    <col min="10657" max="10911" width="8.85546875" style="14"/>
    <col min="10912" max="10912" width="40" style="14" bestFit="1" customWidth="1"/>
    <col min="10913" max="11167" width="8.85546875" style="14"/>
    <col min="11168" max="11168" width="40" style="14" bestFit="1" customWidth="1"/>
    <col min="11169" max="11423" width="8.85546875" style="14"/>
    <col min="11424" max="11424" width="40" style="14" bestFit="1" customWidth="1"/>
    <col min="11425" max="11679" width="8.85546875" style="14"/>
    <col min="11680" max="11680" width="40" style="14" bestFit="1" customWidth="1"/>
    <col min="11681" max="11935" width="8.85546875" style="14"/>
    <col min="11936" max="11936" width="40" style="14" bestFit="1" customWidth="1"/>
    <col min="11937" max="12191" width="8.85546875" style="14"/>
    <col min="12192" max="12192" width="40" style="14" bestFit="1" customWidth="1"/>
    <col min="12193" max="12447" width="8.85546875" style="14"/>
    <col min="12448" max="12448" width="40" style="14" bestFit="1" customWidth="1"/>
    <col min="12449" max="12703" width="8.85546875" style="14"/>
    <col min="12704" max="12704" width="40" style="14" bestFit="1" customWidth="1"/>
    <col min="12705" max="12959" width="8.85546875" style="14"/>
    <col min="12960" max="12960" width="40" style="14" bestFit="1" customWidth="1"/>
    <col min="12961" max="13215" width="8.85546875" style="14"/>
    <col min="13216" max="13216" width="40" style="14" bestFit="1" customWidth="1"/>
    <col min="13217" max="13471" width="8.85546875" style="14"/>
    <col min="13472" max="13472" width="40" style="14" bestFit="1" customWidth="1"/>
    <col min="13473" max="13727" width="8.85546875" style="14"/>
    <col min="13728" max="13728" width="40" style="14" bestFit="1" customWidth="1"/>
    <col min="13729" max="13983" width="8.85546875" style="14"/>
    <col min="13984" max="13984" width="40" style="14" bestFit="1" customWidth="1"/>
    <col min="13985" max="14239" width="8.85546875" style="14"/>
    <col min="14240" max="14240" width="40" style="14" bestFit="1" customWidth="1"/>
    <col min="14241" max="14495" width="8.85546875" style="14"/>
    <col min="14496" max="14496" width="40" style="14" bestFit="1" customWidth="1"/>
    <col min="14497" max="14751" width="8.85546875" style="14"/>
    <col min="14752" max="14752" width="40" style="14" bestFit="1" customWidth="1"/>
    <col min="14753" max="15007" width="8.85546875" style="14"/>
    <col min="15008" max="15008" width="40" style="14" bestFit="1" customWidth="1"/>
    <col min="15009" max="15263" width="8.85546875" style="14"/>
    <col min="15264" max="15264" width="40" style="14" bestFit="1" customWidth="1"/>
    <col min="15265" max="15519" width="8.85546875" style="14"/>
    <col min="15520" max="15520" width="40" style="14" bestFit="1" customWidth="1"/>
    <col min="15521" max="15775" width="8.85546875" style="14"/>
    <col min="15776" max="15776" width="40" style="14" bestFit="1" customWidth="1"/>
    <col min="15777" max="16031" width="8.85546875" style="14"/>
    <col min="16032" max="16032" width="40" style="14" bestFit="1" customWidth="1"/>
    <col min="16033" max="16384" width="8.85546875" style="14"/>
  </cols>
  <sheetData>
    <row r="1" spans="1:184" ht="18" x14ac:dyDescent="0.2">
      <c r="B1" s="102" t="s">
        <v>1478</v>
      </c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</row>
    <row r="2" spans="1:184" x14ac:dyDescent="0.2"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</row>
    <row r="3" spans="1:184" x14ac:dyDescent="0.2">
      <c r="B3" s="104" t="s">
        <v>1479</v>
      </c>
      <c r="C3" s="105" t="s">
        <v>3479</v>
      </c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</row>
    <row r="4" spans="1:184" x14ac:dyDescent="0.2">
      <c r="B4" s="104" t="s">
        <v>1481</v>
      </c>
      <c r="C4" s="105" t="s">
        <v>3480</v>
      </c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</row>
    <row r="5" spans="1:184" x14ac:dyDescent="0.2">
      <c r="B5" s="104" t="s">
        <v>1483</v>
      </c>
      <c r="C5" s="105" t="s">
        <v>71</v>
      </c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</row>
    <row r="6" spans="1:184" x14ac:dyDescent="0.2">
      <c r="A6" s="95" t="str">
        <f t="shared" ref="A6:A13" si="0">IFERROR(VALUE(LEFT(B6,4)),"")</f>
        <v/>
      </c>
      <c r="B6" s="104" t="s">
        <v>1484</v>
      </c>
      <c r="C6" s="105" t="s">
        <v>3481</v>
      </c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</row>
    <row r="7" spans="1:184" x14ac:dyDescent="0.2">
      <c r="A7" s="95" t="str">
        <f t="shared" si="0"/>
        <v/>
      </c>
      <c r="B7" s="104" t="s">
        <v>1486</v>
      </c>
      <c r="C7" s="105" t="s">
        <v>1487</v>
      </c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</row>
    <row r="8" spans="1:184" x14ac:dyDescent="0.2">
      <c r="A8" s="95" t="str">
        <f t="shared" si="0"/>
        <v/>
      </c>
      <c r="B8" s="104" t="s">
        <v>1488</v>
      </c>
      <c r="C8" s="105" t="s">
        <v>1489</v>
      </c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</row>
    <row r="9" spans="1:184" x14ac:dyDescent="0.2">
      <c r="A9" s="95" t="str">
        <f t="shared" si="0"/>
        <v/>
      </c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</row>
    <row r="10" spans="1:184" s="106" customFormat="1" x14ac:dyDescent="0.2">
      <c r="A10" s="95" t="str">
        <f t="shared" si="0"/>
        <v/>
      </c>
      <c r="B10" s="399" t="s">
        <v>3482</v>
      </c>
      <c r="C10" s="401" t="s">
        <v>3483</v>
      </c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  <c r="AE10" s="402"/>
      <c r="AF10" s="402"/>
      <c r="AG10" s="402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</row>
    <row r="11" spans="1:184" s="106" customFormat="1" x14ac:dyDescent="0.2">
      <c r="A11" s="95" t="str">
        <f t="shared" si="0"/>
        <v/>
      </c>
      <c r="B11" s="400"/>
      <c r="C11" s="403" t="s">
        <v>1491</v>
      </c>
      <c r="D11" s="405" t="s">
        <v>3484</v>
      </c>
      <c r="E11" s="406"/>
      <c r="F11" s="406"/>
      <c r="G11" s="406"/>
      <c r="H11" s="406"/>
      <c r="I11" s="407"/>
      <c r="J11" s="405" t="s">
        <v>3485</v>
      </c>
      <c r="K11" s="406"/>
      <c r="L11" s="406"/>
      <c r="M11" s="406"/>
      <c r="N11" s="406"/>
      <c r="O11" s="407"/>
      <c r="P11" s="405" t="s">
        <v>1494</v>
      </c>
      <c r="Q11" s="406"/>
      <c r="R11" s="406"/>
      <c r="S11" s="406"/>
      <c r="T11" s="406"/>
      <c r="U11" s="407"/>
      <c r="V11" s="405" t="s">
        <v>3486</v>
      </c>
      <c r="W11" s="406"/>
      <c r="X11" s="406"/>
      <c r="Y11" s="406"/>
      <c r="Z11" s="406"/>
      <c r="AA11" s="407"/>
      <c r="AB11" s="405" t="s">
        <v>1496</v>
      </c>
      <c r="AC11" s="406"/>
      <c r="AD11" s="406"/>
      <c r="AE11" s="406"/>
      <c r="AF11" s="406"/>
      <c r="AG11" s="407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</row>
    <row r="12" spans="1:184" s="106" customFormat="1" x14ac:dyDescent="0.2">
      <c r="A12" s="95" t="str">
        <f t="shared" si="0"/>
        <v/>
      </c>
      <c r="B12" s="400"/>
      <c r="C12" s="404"/>
      <c r="D12" s="125" t="s">
        <v>89</v>
      </c>
      <c r="E12" s="125" t="s">
        <v>90</v>
      </c>
      <c r="F12" s="397" t="s">
        <v>1497</v>
      </c>
      <c r="G12" s="398"/>
      <c r="H12" s="397" t="s">
        <v>1498</v>
      </c>
      <c r="I12" s="398"/>
      <c r="J12" s="125" t="s">
        <v>89</v>
      </c>
      <c r="K12" s="125" t="s">
        <v>90</v>
      </c>
      <c r="L12" s="397" t="s">
        <v>1497</v>
      </c>
      <c r="M12" s="398"/>
      <c r="N12" s="397" t="s">
        <v>1498</v>
      </c>
      <c r="O12" s="398"/>
      <c r="P12" s="125" t="s">
        <v>89</v>
      </c>
      <c r="Q12" s="125" t="s">
        <v>90</v>
      </c>
      <c r="R12" s="397" t="s">
        <v>1497</v>
      </c>
      <c r="S12" s="398"/>
      <c r="T12" s="397" t="s">
        <v>1498</v>
      </c>
      <c r="U12" s="398"/>
      <c r="V12" s="125" t="s">
        <v>89</v>
      </c>
      <c r="W12" s="125" t="s">
        <v>90</v>
      </c>
      <c r="X12" s="397" t="s">
        <v>1497</v>
      </c>
      <c r="Y12" s="398"/>
      <c r="Z12" s="397" t="s">
        <v>1498</v>
      </c>
      <c r="AA12" s="398"/>
      <c r="AB12" s="125" t="s">
        <v>89</v>
      </c>
      <c r="AC12" s="125" t="s">
        <v>90</v>
      </c>
      <c r="AD12" s="397" t="s">
        <v>1497</v>
      </c>
      <c r="AE12" s="398"/>
      <c r="AF12" s="397" t="s">
        <v>1498</v>
      </c>
      <c r="AG12" s="398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</row>
    <row r="13" spans="1:184" s="106" customFormat="1" x14ac:dyDescent="0.2">
      <c r="A13" s="95" t="str">
        <f t="shared" si="0"/>
        <v/>
      </c>
      <c r="B13" s="126" t="s">
        <v>15</v>
      </c>
      <c r="C13" s="404"/>
      <c r="D13" s="127" t="s">
        <v>85</v>
      </c>
      <c r="E13" s="127" t="s">
        <v>85</v>
      </c>
      <c r="F13" s="127" t="s">
        <v>1499</v>
      </c>
      <c r="G13" s="127" t="s">
        <v>1500</v>
      </c>
      <c r="H13" s="127" t="s">
        <v>1499</v>
      </c>
      <c r="I13" s="127" t="s">
        <v>1500</v>
      </c>
      <c r="J13" s="127" t="s">
        <v>85</v>
      </c>
      <c r="K13" s="127" t="s">
        <v>85</v>
      </c>
      <c r="L13" s="127" t="s">
        <v>1499</v>
      </c>
      <c r="M13" s="127" t="s">
        <v>1500</v>
      </c>
      <c r="N13" s="127" t="s">
        <v>1499</v>
      </c>
      <c r="O13" s="127" t="s">
        <v>1500</v>
      </c>
      <c r="P13" s="127" t="s">
        <v>85</v>
      </c>
      <c r="Q13" s="127" t="s">
        <v>85</v>
      </c>
      <c r="R13" s="127" t="s">
        <v>1499</v>
      </c>
      <c r="S13" s="127" t="s">
        <v>1500</v>
      </c>
      <c r="T13" s="127" t="s">
        <v>1499</v>
      </c>
      <c r="U13" s="127" t="s">
        <v>1500</v>
      </c>
      <c r="V13" s="127" t="s">
        <v>85</v>
      </c>
      <c r="W13" s="127" t="s">
        <v>85</v>
      </c>
      <c r="X13" s="127" t="s">
        <v>1499</v>
      </c>
      <c r="Y13" s="127" t="s">
        <v>1500</v>
      </c>
      <c r="Z13" s="127" t="s">
        <v>1499</v>
      </c>
      <c r="AA13" s="127" t="s">
        <v>1500</v>
      </c>
      <c r="AB13" s="127" t="s">
        <v>85</v>
      </c>
      <c r="AC13" s="127" t="s">
        <v>85</v>
      </c>
      <c r="AD13" s="127" t="s">
        <v>1499</v>
      </c>
      <c r="AE13" s="127" t="s">
        <v>1500</v>
      </c>
      <c r="AF13" s="127" t="s">
        <v>1499</v>
      </c>
      <c r="AG13" s="127" t="s">
        <v>1500</v>
      </c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</row>
    <row r="14" spans="1:184" x14ac:dyDescent="0.2">
      <c r="A14" s="154" t="str">
        <f>IFERROR(LEFT(B14,4),"")</f>
        <v>0041</v>
      </c>
      <c r="B14" s="105" t="s">
        <v>1501</v>
      </c>
      <c r="C14" s="111">
        <v>119</v>
      </c>
      <c r="D14" s="112">
        <v>35.700000762939453</v>
      </c>
      <c r="E14" s="113">
        <v>0.54</v>
      </c>
      <c r="F14" s="111">
        <v>102</v>
      </c>
      <c r="G14" s="111">
        <v>17</v>
      </c>
      <c r="H14" s="114" t="s">
        <v>1530</v>
      </c>
      <c r="I14" s="114" t="s">
        <v>1531</v>
      </c>
      <c r="J14" s="112">
        <v>9.5</v>
      </c>
      <c r="K14" s="113">
        <v>0.5</v>
      </c>
      <c r="L14" s="111">
        <v>103</v>
      </c>
      <c r="M14" s="111">
        <v>16</v>
      </c>
      <c r="N14" s="114" t="s">
        <v>3487</v>
      </c>
      <c r="O14" s="114" t="s">
        <v>3488</v>
      </c>
      <c r="P14" s="112">
        <v>8.1000003814697266</v>
      </c>
      <c r="Q14" s="113">
        <v>0.54</v>
      </c>
      <c r="R14" s="111">
        <v>92</v>
      </c>
      <c r="S14" s="111">
        <v>27</v>
      </c>
      <c r="T14" s="114" t="s">
        <v>3489</v>
      </c>
      <c r="U14" s="114" t="s">
        <v>3490</v>
      </c>
      <c r="V14" s="112">
        <v>3.5</v>
      </c>
      <c r="W14" s="113">
        <v>0.45</v>
      </c>
      <c r="X14" s="111">
        <v>101</v>
      </c>
      <c r="Y14" s="111">
        <v>18</v>
      </c>
      <c r="Z14" s="114" t="s">
        <v>3491</v>
      </c>
      <c r="AA14" s="114" t="s">
        <v>3492</v>
      </c>
      <c r="AB14" s="112">
        <v>14.5</v>
      </c>
      <c r="AC14" s="113">
        <v>0.61</v>
      </c>
      <c r="AD14" s="111">
        <v>83</v>
      </c>
      <c r="AE14" s="111">
        <v>36</v>
      </c>
      <c r="AF14" s="114" t="s">
        <v>3493</v>
      </c>
      <c r="AG14" s="114" t="s">
        <v>3494</v>
      </c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</row>
    <row r="15" spans="1:184" x14ac:dyDescent="0.2">
      <c r="A15" s="154" t="str">
        <f t="shared" ref="A15:A78" si="1">IFERROR(LEFT(B15,4),"")</f>
        <v>0070</v>
      </c>
      <c r="B15" s="115" t="s">
        <v>1510</v>
      </c>
      <c r="C15" s="116">
        <v>40</v>
      </c>
      <c r="D15" s="117">
        <v>32.700000762939453</v>
      </c>
      <c r="E15" s="118">
        <v>0.5</v>
      </c>
      <c r="F15" s="116">
        <v>37</v>
      </c>
      <c r="G15" s="116">
        <v>3</v>
      </c>
      <c r="H15" s="119" t="s">
        <v>2741</v>
      </c>
      <c r="I15" s="119" t="s">
        <v>2742</v>
      </c>
      <c r="J15" s="117">
        <v>9</v>
      </c>
      <c r="K15" s="118">
        <v>0.47</v>
      </c>
      <c r="L15" s="116">
        <v>38</v>
      </c>
      <c r="M15" s="116">
        <v>2</v>
      </c>
      <c r="N15" s="119" t="s">
        <v>1966</v>
      </c>
      <c r="O15" s="119" t="s">
        <v>1967</v>
      </c>
      <c r="P15" s="117">
        <v>7.6999998092651367</v>
      </c>
      <c r="Q15" s="118">
        <v>0.51</v>
      </c>
      <c r="R15" s="116">
        <v>33</v>
      </c>
      <c r="S15" s="116">
        <v>7</v>
      </c>
      <c r="T15" s="119" t="s">
        <v>1722</v>
      </c>
      <c r="U15" s="119" t="s">
        <v>1723</v>
      </c>
      <c r="V15" s="117">
        <v>3.0999999046325684</v>
      </c>
      <c r="W15" s="118">
        <v>0.39</v>
      </c>
      <c r="X15" s="116">
        <v>36</v>
      </c>
      <c r="Y15" s="116">
        <v>4</v>
      </c>
      <c r="Z15" s="119" t="s">
        <v>1739</v>
      </c>
      <c r="AA15" s="119" t="s">
        <v>1740</v>
      </c>
      <c r="AB15" s="117">
        <v>13</v>
      </c>
      <c r="AC15" s="118">
        <v>0.54</v>
      </c>
      <c r="AD15" s="116">
        <v>33</v>
      </c>
      <c r="AE15" s="116">
        <v>7</v>
      </c>
      <c r="AF15" s="119" t="s">
        <v>1722</v>
      </c>
      <c r="AG15" s="119" t="s">
        <v>1723</v>
      </c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</row>
    <row r="16" spans="1:184" x14ac:dyDescent="0.2">
      <c r="A16" s="154" t="str">
        <f t="shared" si="1"/>
        <v>0071</v>
      </c>
      <c r="B16" s="105" t="s">
        <v>1519</v>
      </c>
      <c r="C16" s="111">
        <v>166</v>
      </c>
      <c r="D16" s="112">
        <v>35.599998474121094</v>
      </c>
      <c r="E16" s="113">
        <v>0.54</v>
      </c>
      <c r="F16" s="111">
        <v>142</v>
      </c>
      <c r="G16" s="111">
        <v>24</v>
      </c>
      <c r="H16" s="114" t="s">
        <v>3495</v>
      </c>
      <c r="I16" s="114" t="s">
        <v>3496</v>
      </c>
      <c r="J16" s="112">
        <v>9.5</v>
      </c>
      <c r="K16" s="113">
        <v>0.5</v>
      </c>
      <c r="L16" s="111">
        <v>152</v>
      </c>
      <c r="M16" s="111">
        <v>14</v>
      </c>
      <c r="N16" s="114" t="s">
        <v>3497</v>
      </c>
      <c r="O16" s="114" t="s">
        <v>3498</v>
      </c>
      <c r="P16" s="112">
        <v>8.3000001907348633</v>
      </c>
      <c r="Q16" s="113">
        <v>0.55000000000000004</v>
      </c>
      <c r="R16" s="111">
        <v>120</v>
      </c>
      <c r="S16" s="111">
        <v>46</v>
      </c>
      <c r="T16" s="114" t="s">
        <v>3499</v>
      </c>
      <c r="U16" s="114" t="s">
        <v>3500</v>
      </c>
      <c r="V16" s="112">
        <v>3.5</v>
      </c>
      <c r="W16" s="113">
        <v>0.44</v>
      </c>
      <c r="X16" s="111">
        <v>147</v>
      </c>
      <c r="Y16" s="111">
        <v>19</v>
      </c>
      <c r="Z16" s="114" t="s">
        <v>3501</v>
      </c>
      <c r="AA16" s="114" t="s">
        <v>3502</v>
      </c>
      <c r="AB16" s="112">
        <v>14.300000190734863</v>
      </c>
      <c r="AC16" s="113">
        <v>0.6</v>
      </c>
      <c r="AD16" s="111">
        <v>112</v>
      </c>
      <c r="AE16" s="111">
        <v>54</v>
      </c>
      <c r="AF16" s="114" t="s">
        <v>3503</v>
      </c>
      <c r="AG16" s="114" t="s">
        <v>3504</v>
      </c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</row>
    <row r="17" spans="1:185" x14ac:dyDescent="0.2">
      <c r="A17" s="154" t="str">
        <f t="shared" si="1"/>
        <v>0072</v>
      </c>
      <c r="B17" s="115" t="s">
        <v>1528</v>
      </c>
      <c r="C17" s="116">
        <v>83</v>
      </c>
      <c r="D17" s="117">
        <v>32.299999237060547</v>
      </c>
      <c r="E17" s="118">
        <v>0.49</v>
      </c>
      <c r="F17" s="116">
        <v>78</v>
      </c>
      <c r="G17" s="116">
        <v>5</v>
      </c>
      <c r="H17" s="119" t="s">
        <v>2580</v>
      </c>
      <c r="I17" s="119" t="s">
        <v>2581</v>
      </c>
      <c r="J17" s="117">
        <v>9.1000003814697266</v>
      </c>
      <c r="K17" s="118">
        <v>0.48</v>
      </c>
      <c r="L17" s="116">
        <v>79</v>
      </c>
      <c r="M17" s="116">
        <v>4</v>
      </c>
      <c r="N17" s="119" t="s">
        <v>2162</v>
      </c>
      <c r="O17" s="119" t="s">
        <v>2163</v>
      </c>
      <c r="P17" s="117">
        <v>7.1999998092651367</v>
      </c>
      <c r="Q17" s="118">
        <v>0.48</v>
      </c>
      <c r="R17" s="116">
        <v>77</v>
      </c>
      <c r="S17" s="116">
        <v>6</v>
      </c>
      <c r="T17" s="119" t="s">
        <v>2964</v>
      </c>
      <c r="U17" s="119" t="s">
        <v>2965</v>
      </c>
      <c r="V17" s="117">
        <v>2.9000000953674316</v>
      </c>
      <c r="W17" s="118">
        <v>0.36</v>
      </c>
      <c r="X17" s="116">
        <v>75</v>
      </c>
      <c r="Y17" s="116">
        <v>8</v>
      </c>
      <c r="Z17" s="119" t="s">
        <v>2771</v>
      </c>
      <c r="AA17" s="119" t="s">
        <v>2772</v>
      </c>
      <c r="AB17" s="117">
        <v>13.100000381469727</v>
      </c>
      <c r="AC17" s="118">
        <v>0.55000000000000004</v>
      </c>
      <c r="AD17" s="116">
        <v>71</v>
      </c>
      <c r="AE17" s="116">
        <v>12</v>
      </c>
      <c r="AF17" s="119" t="s">
        <v>3495</v>
      </c>
      <c r="AG17" s="119" t="s">
        <v>3496</v>
      </c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</row>
    <row r="18" spans="1:185" s="120" customFormat="1" x14ac:dyDescent="0.2">
      <c r="A18" s="154" t="str">
        <f t="shared" si="1"/>
        <v>0073</v>
      </c>
      <c r="B18" s="105" t="s">
        <v>1534</v>
      </c>
      <c r="C18" s="111">
        <v>118</v>
      </c>
      <c r="D18" s="112">
        <v>27</v>
      </c>
      <c r="E18" s="113">
        <v>0.41</v>
      </c>
      <c r="F18" s="111">
        <v>118</v>
      </c>
      <c r="G18" s="103"/>
      <c r="H18" s="114" t="s">
        <v>1529</v>
      </c>
      <c r="I18" s="103"/>
      <c r="J18" s="112">
        <v>7.1999998092651367</v>
      </c>
      <c r="K18" s="113">
        <v>0.38</v>
      </c>
      <c r="L18" s="111">
        <v>118</v>
      </c>
      <c r="M18" s="103"/>
      <c r="N18" s="114" t="s">
        <v>1529</v>
      </c>
      <c r="O18" s="103"/>
      <c r="P18" s="112">
        <v>6</v>
      </c>
      <c r="Q18" s="113">
        <v>0.4</v>
      </c>
      <c r="R18" s="111">
        <v>113</v>
      </c>
      <c r="S18" s="111">
        <v>5</v>
      </c>
      <c r="T18" s="114" t="s">
        <v>2434</v>
      </c>
      <c r="U18" s="114" t="s">
        <v>2435</v>
      </c>
      <c r="V18" s="112">
        <v>2.5999999046325684</v>
      </c>
      <c r="W18" s="113">
        <v>0.33</v>
      </c>
      <c r="X18" s="111">
        <v>116</v>
      </c>
      <c r="Y18" s="111">
        <v>2</v>
      </c>
      <c r="Z18" s="114" t="s">
        <v>2013</v>
      </c>
      <c r="AA18" s="114" t="s">
        <v>2014</v>
      </c>
      <c r="AB18" s="112">
        <v>11.199999809265137</v>
      </c>
      <c r="AC18" s="113">
        <v>0.47</v>
      </c>
      <c r="AD18" s="111">
        <v>112</v>
      </c>
      <c r="AE18" s="111">
        <v>6</v>
      </c>
      <c r="AF18" s="114" t="s">
        <v>3332</v>
      </c>
      <c r="AG18" s="114" t="s">
        <v>3333</v>
      </c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</row>
    <row r="19" spans="1:185" x14ac:dyDescent="0.2">
      <c r="A19" s="154" t="str">
        <f t="shared" si="1"/>
        <v>0081</v>
      </c>
      <c r="B19" s="115" t="s">
        <v>1543</v>
      </c>
      <c r="C19" s="116">
        <v>56</v>
      </c>
      <c r="D19" s="117">
        <v>28.200000762939453</v>
      </c>
      <c r="E19" s="118">
        <v>0.43</v>
      </c>
      <c r="F19" s="116">
        <v>54</v>
      </c>
      <c r="G19" s="116">
        <v>2</v>
      </c>
      <c r="H19" s="119" t="s">
        <v>2468</v>
      </c>
      <c r="I19" s="119" t="s">
        <v>2469</v>
      </c>
      <c r="J19" s="117">
        <v>7.1999998092651367</v>
      </c>
      <c r="K19" s="118">
        <v>0.38</v>
      </c>
      <c r="L19" s="116">
        <v>54</v>
      </c>
      <c r="M19" s="116">
        <v>2</v>
      </c>
      <c r="N19" s="119" t="s">
        <v>2468</v>
      </c>
      <c r="O19" s="119" t="s">
        <v>2469</v>
      </c>
      <c r="P19" s="117">
        <v>6.3000001907348633</v>
      </c>
      <c r="Q19" s="118">
        <v>0.42</v>
      </c>
      <c r="R19" s="116">
        <v>52</v>
      </c>
      <c r="S19" s="116">
        <v>4</v>
      </c>
      <c r="T19" s="119" t="s">
        <v>2083</v>
      </c>
      <c r="U19" s="119" t="s">
        <v>2084</v>
      </c>
      <c r="V19" s="117">
        <v>2.5</v>
      </c>
      <c r="W19" s="118">
        <v>0.32</v>
      </c>
      <c r="X19" s="116">
        <v>55</v>
      </c>
      <c r="Y19" s="116">
        <v>1</v>
      </c>
      <c r="Z19" s="119" t="s">
        <v>1711</v>
      </c>
      <c r="AA19" s="119" t="s">
        <v>1712</v>
      </c>
      <c r="AB19" s="117">
        <v>12.100000381469727</v>
      </c>
      <c r="AC19" s="118">
        <v>0.51</v>
      </c>
      <c r="AD19" s="116">
        <v>49</v>
      </c>
      <c r="AE19" s="116">
        <v>7</v>
      </c>
      <c r="AF19" s="119" t="s">
        <v>2218</v>
      </c>
      <c r="AG19" s="119" t="s">
        <v>2219</v>
      </c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</row>
    <row r="20" spans="1:185" x14ac:dyDescent="0.2">
      <c r="A20" s="154" t="str">
        <f t="shared" si="1"/>
        <v>0091</v>
      </c>
      <c r="B20" s="105" t="s">
        <v>1548</v>
      </c>
      <c r="C20" s="111">
        <v>190</v>
      </c>
      <c r="D20" s="112">
        <v>32.299999237060547</v>
      </c>
      <c r="E20" s="113">
        <v>0.49</v>
      </c>
      <c r="F20" s="111">
        <v>177</v>
      </c>
      <c r="G20" s="111">
        <v>13</v>
      </c>
      <c r="H20" s="114" t="s">
        <v>3505</v>
      </c>
      <c r="I20" s="114" t="s">
        <v>3506</v>
      </c>
      <c r="J20" s="112">
        <v>8.8000001907348633</v>
      </c>
      <c r="K20" s="113">
        <v>0.46</v>
      </c>
      <c r="L20" s="111">
        <v>185</v>
      </c>
      <c r="M20" s="111">
        <v>5</v>
      </c>
      <c r="N20" s="114" t="s">
        <v>1506</v>
      </c>
      <c r="O20" s="114" t="s">
        <v>1507</v>
      </c>
      <c r="P20" s="112">
        <v>7.3000001907348633</v>
      </c>
      <c r="Q20" s="113">
        <v>0.49</v>
      </c>
      <c r="R20" s="111">
        <v>166</v>
      </c>
      <c r="S20" s="111">
        <v>24</v>
      </c>
      <c r="T20" s="114" t="s">
        <v>3507</v>
      </c>
      <c r="U20" s="114" t="s">
        <v>3508</v>
      </c>
      <c r="V20" s="112">
        <v>3.4000000953674316</v>
      </c>
      <c r="W20" s="113">
        <v>0.43</v>
      </c>
      <c r="X20" s="111">
        <v>172</v>
      </c>
      <c r="Y20" s="111">
        <v>18</v>
      </c>
      <c r="Z20" s="114" t="s">
        <v>2791</v>
      </c>
      <c r="AA20" s="114" t="s">
        <v>2792</v>
      </c>
      <c r="AB20" s="112">
        <v>12.800000190734863</v>
      </c>
      <c r="AC20" s="113">
        <v>0.53</v>
      </c>
      <c r="AD20" s="111">
        <v>152</v>
      </c>
      <c r="AE20" s="111">
        <v>38</v>
      </c>
      <c r="AF20" s="114" t="s">
        <v>1970</v>
      </c>
      <c r="AG20" s="114" t="s">
        <v>1971</v>
      </c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</row>
    <row r="21" spans="1:185" x14ac:dyDescent="0.2">
      <c r="A21" s="154" t="str">
        <f t="shared" si="1"/>
        <v>0092</v>
      </c>
      <c r="B21" s="115" t="s">
        <v>1559</v>
      </c>
      <c r="C21" s="116">
        <v>163</v>
      </c>
      <c r="D21" s="117">
        <v>32.5</v>
      </c>
      <c r="E21" s="118">
        <v>0.49</v>
      </c>
      <c r="F21" s="116">
        <v>153</v>
      </c>
      <c r="G21" s="116">
        <v>10</v>
      </c>
      <c r="H21" s="119" t="s">
        <v>3000</v>
      </c>
      <c r="I21" s="119" t="s">
        <v>3001</v>
      </c>
      <c r="J21" s="117">
        <v>8.6999998092651367</v>
      </c>
      <c r="K21" s="118">
        <v>0.46</v>
      </c>
      <c r="L21" s="116">
        <v>156</v>
      </c>
      <c r="M21" s="116">
        <v>7</v>
      </c>
      <c r="N21" s="119" t="s">
        <v>2664</v>
      </c>
      <c r="O21" s="119" t="s">
        <v>2665</v>
      </c>
      <c r="P21" s="117">
        <v>7.4000000953674316</v>
      </c>
      <c r="Q21" s="118">
        <v>0.49</v>
      </c>
      <c r="R21" s="116">
        <v>135</v>
      </c>
      <c r="S21" s="116">
        <v>28</v>
      </c>
      <c r="T21" s="119" t="s">
        <v>3509</v>
      </c>
      <c r="U21" s="119" t="s">
        <v>3510</v>
      </c>
      <c r="V21" s="117">
        <v>2.9000000953674316</v>
      </c>
      <c r="W21" s="118">
        <v>0.37</v>
      </c>
      <c r="X21" s="116">
        <v>154</v>
      </c>
      <c r="Y21" s="116">
        <v>9</v>
      </c>
      <c r="Z21" s="119" t="s">
        <v>2864</v>
      </c>
      <c r="AA21" s="119" t="s">
        <v>2865</v>
      </c>
      <c r="AB21" s="117">
        <v>13.399999618530273</v>
      </c>
      <c r="AC21" s="118">
        <v>0.56000000000000005</v>
      </c>
      <c r="AD21" s="116">
        <v>126</v>
      </c>
      <c r="AE21" s="116">
        <v>37</v>
      </c>
      <c r="AF21" s="119" t="s">
        <v>3511</v>
      </c>
      <c r="AG21" s="119" t="s">
        <v>3512</v>
      </c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</row>
    <row r="22" spans="1:185" x14ac:dyDescent="0.2">
      <c r="A22" s="154" t="str">
        <f t="shared" si="1"/>
        <v>0100</v>
      </c>
      <c r="B22" s="105" t="s">
        <v>1570</v>
      </c>
      <c r="C22" s="111">
        <v>127</v>
      </c>
      <c r="D22" s="112">
        <v>34.099998474121094</v>
      </c>
      <c r="E22" s="113">
        <v>0.52</v>
      </c>
      <c r="F22" s="111">
        <v>117</v>
      </c>
      <c r="G22" s="111">
        <v>10</v>
      </c>
      <c r="H22" s="114" t="s">
        <v>1678</v>
      </c>
      <c r="I22" s="114" t="s">
        <v>1679</v>
      </c>
      <c r="J22" s="112">
        <v>9.3999996185302734</v>
      </c>
      <c r="K22" s="113">
        <v>0.49</v>
      </c>
      <c r="L22" s="111">
        <v>118</v>
      </c>
      <c r="M22" s="111">
        <v>9</v>
      </c>
      <c r="N22" s="114" t="s">
        <v>3513</v>
      </c>
      <c r="O22" s="114" t="s">
        <v>3514</v>
      </c>
      <c r="P22" s="112">
        <v>7.5</v>
      </c>
      <c r="Q22" s="113">
        <v>0.5</v>
      </c>
      <c r="R22" s="111">
        <v>109</v>
      </c>
      <c r="S22" s="111">
        <v>18</v>
      </c>
      <c r="T22" s="114" t="s">
        <v>2920</v>
      </c>
      <c r="U22" s="114" t="s">
        <v>2921</v>
      </c>
      <c r="V22" s="112">
        <v>2.9000000953674316</v>
      </c>
      <c r="W22" s="113">
        <v>0.37</v>
      </c>
      <c r="X22" s="111">
        <v>119</v>
      </c>
      <c r="Y22" s="111">
        <v>8</v>
      </c>
      <c r="Z22" s="114" t="s">
        <v>1676</v>
      </c>
      <c r="AA22" s="114" t="s">
        <v>1677</v>
      </c>
      <c r="AB22" s="112">
        <v>14.300000190734863</v>
      </c>
      <c r="AC22" s="113">
        <v>0.6</v>
      </c>
      <c r="AD22" s="111">
        <v>90</v>
      </c>
      <c r="AE22" s="111">
        <v>37</v>
      </c>
      <c r="AF22" s="114" t="s">
        <v>3515</v>
      </c>
      <c r="AG22" s="114" t="s">
        <v>3516</v>
      </c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</row>
    <row r="23" spans="1:185" s="16" customFormat="1" x14ac:dyDescent="0.2">
      <c r="A23" s="154" t="str">
        <f t="shared" si="1"/>
        <v>0101</v>
      </c>
      <c r="B23" s="115" t="s">
        <v>1581</v>
      </c>
      <c r="C23" s="116">
        <v>82</v>
      </c>
      <c r="D23" s="117">
        <v>29.200000762939453</v>
      </c>
      <c r="E23" s="118">
        <v>0.44</v>
      </c>
      <c r="F23" s="116">
        <v>79</v>
      </c>
      <c r="G23" s="116">
        <v>3</v>
      </c>
      <c r="H23" s="119" t="s">
        <v>2553</v>
      </c>
      <c r="I23" s="119" t="s">
        <v>2554</v>
      </c>
      <c r="J23" s="117">
        <v>7.8000001907348633</v>
      </c>
      <c r="K23" s="118">
        <v>0.41</v>
      </c>
      <c r="L23" s="116">
        <v>80</v>
      </c>
      <c r="M23" s="116">
        <v>2</v>
      </c>
      <c r="N23" s="119" t="s">
        <v>1748</v>
      </c>
      <c r="O23" s="119" t="s">
        <v>1749</v>
      </c>
      <c r="P23" s="117">
        <v>6.5</v>
      </c>
      <c r="Q23" s="118">
        <v>0.43</v>
      </c>
      <c r="R23" s="116">
        <v>77</v>
      </c>
      <c r="S23" s="116">
        <v>5</v>
      </c>
      <c r="T23" s="119" t="s">
        <v>1750</v>
      </c>
      <c r="U23" s="119" t="s">
        <v>1751</v>
      </c>
      <c r="V23" s="117">
        <v>2.5999999046325684</v>
      </c>
      <c r="W23" s="118">
        <v>0.33</v>
      </c>
      <c r="X23" s="116">
        <v>79</v>
      </c>
      <c r="Y23" s="116">
        <v>3</v>
      </c>
      <c r="Z23" s="119" t="s">
        <v>2553</v>
      </c>
      <c r="AA23" s="119" t="s">
        <v>2554</v>
      </c>
      <c r="AB23" s="117">
        <v>12.399999618530273</v>
      </c>
      <c r="AC23" s="118">
        <v>0.52</v>
      </c>
      <c r="AD23" s="116">
        <v>71</v>
      </c>
      <c r="AE23" s="116">
        <v>11</v>
      </c>
      <c r="AF23" s="119" t="s">
        <v>2555</v>
      </c>
      <c r="AG23" s="119" t="s">
        <v>2556</v>
      </c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</row>
    <row r="24" spans="1:185" x14ac:dyDescent="0.2">
      <c r="A24" s="154" t="str">
        <f t="shared" si="1"/>
        <v>0102</v>
      </c>
      <c r="B24" s="105" t="s">
        <v>1588</v>
      </c>
      <c r="C24" s="111">
        <v>68</v>
      </c>
      <c r="D24" s="112">
        <v>28.200000762939453</v>
      </c>
      <c r="E24" s="113">
        <v>0.43</v>
      </c>
      <c r="F24" s="111">
        <v>68</v>
      </c>
      <c r="H24" s="114" t="s">
        <v>1529</v>
      </c>
      <c r="J24" s="112">
        <v>7.3000001907348633</v>
      </c>
      <c r="K24" s="113">
        <v>0.38</v>
      </c>
      <c r="L24" s="111">
        <v>68</v>
      </c>
      <c r="N24" s="114" t="s">
        <v>1529</v>
      </c>
      <c r="P24" s="112">
        <v>6.4000000953674316</v>
      </c>
      <c r="Q24" s="113">
        <v>0.43</v>
      </c>
      <c r="R24" s="111">
        <v>65</v>
      </c>
      <c r="S24" s="111">
        <v>3</v>
      </c>
      <c r="T24" s="114" t="s">
        <v>2216</v>
      </c>
      <c r="U24" s="114" t="s">
        <v>2217</v>
      </c>
      <c r="V24" s="112">
        <v>2.5999999046325684</v>
      </c>
      <c r="W24" s="113">
        <v>0.33</v>
      </c>
      <c r="X24" s="111">
        <v>67</v>
      </c>
      <c r="Y24" s="111">
        <v>1</v>
      </c>
      <c r="Z24" s="114" t="s">
        <v>2076</v>
      </c>
      <c r="AA24" s="114" t="s">
        <v>2077</v>
      </c>
      <c r="AB24" s="112">
        <v>11.899999618530273</v>
      </c>
      <c r="AC24" s="113">
        <v>0.49</v>
      </c>
      <c r="AD24" s="111">
        <v>63</v>
      </c>
      <c r="AE24" s="111">
        <v>5</v>
      </c>
      <c r="AF24" s="114" t="s">
        <v>2078</v>
      </c>
      <c r="AG24" s="114" t="s">
        <v>2079</v>
      </c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</row>
    <row r="25" spans="1:185" x14ac:dyDescent="0.2">
      <c r="A25" s="154" t="str">
        <f t="shared" si="1"/>
        <v>0111</v>
      </c>
      <c r="B25" s="115" t="s">
        <v>1593</v>
      </c>
      <c r="C25" s="116">
        <v>94</v>
      </c>
      <c r="D25" s="117">
        <v>30.600000381469727</v>
      </c>
      <c r="E25" s="118">
        <v>0.46</v>
      </c>
      <c r="F25" s="116">
        <v>90</v>
      </c>
      <c r="G25" s="116">
        <v>4</v>
      </c>
      <c r="H25" s="119" t="s">
        <v>2497</v>
      </c>
      <c r="I25" s="119" t="s">
        <v>2498</v>
      </c>
      <c r="J25" s="117">
        <v>8.6000003814697266</v>
      </c>
      <c r="K25" s="118">
        <v>0.45</v>
      </c>
      <c r="L25" s="116">
        <v>90</v>
      </c>
      <c r="M25" s="116">
        <v>4</v>
      </c>
      <c r="N25" s="119" t="s">
        <v>2497</v>
      </c>
      <c r="O25" s="119" t="s">
        <v>2498</v>
      </c>
      <c r="P25" s="117">
        <v>7.1999998092651367</v>
      </c>
      <c r="Q25" s="118">
        <v>0.48</v>
      </c>
      <c r="R25" s="116">
        <v>85</v>
      </c>
      <c r="S25" s="116">
        <v>9</v>
      </c>
      <c r="T25" s="119" t="s">
        <v>3517</v>
      </c>
      <c r="U25" s="119" t="s">
        <v>3518</v>
      </c>
      <c r="V25" s="117">
        <v>2.9000000953674316</v>
      </c>
      <c r="W25" s="118">
        <v>0.37</v>
      </c>
      <c r="X25" s="116">
        <v>87</v>
      </c>
      <c r="Y25" s="116">
        <v>7</v>
      </c>
      <c r="Z25" s="119" t="s">
        <v>2271</v>
      </c>
      <c r="AA25" s="119" t="s">
        <v>2272</v>
      </c>
      <c r="AB25" s="117">
        <v>11.899999618530273</v>
      </c>
      <c r="AC25" s="118">
        <v>0.49</v>
      </c>
      <c r="AD25" s="116">
        <v>81</v>
      </c>
      <c r="AE25" s="116">
        <v>13</v>
      </c>
      <c r="AF25" s="119" t="s">
        <v>3519</v>
      </c>
      <c r="AG25" s="119" t="s">
        <v>3520</v>
      </c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</row>
    <row r="26" spans="1:185" x14ac:dyDescent="0.2">
      <c r="A26" s="154" t="str">
        <f t="shared" si="1"/>
        <v>0121</v>
      </c>
      <c r="B26" s="105" t="s">
        <v>1599</v>
      </c>
      <c r="C26" s="111">
        <v>125</v>
      </c>
      <c r="D26" s="112">
        <v>24</v>
      </c>
      <c r="E26" s="113">
        <v>0.36</v>
      </c>
      <c r="F26" s="111">
        <v>124</v>
      </c>
      <c r="G26" s="111">
        <v>1</v>
      </c>
      <c r="H26" s="114" t="s">
        <v>3521</v>
      </c>
      <c r="I26" s="114" t="s">
        <v>3522</v>
      </c>
      <c r="J26" s="112">
        <v>6.8000001907348633</v>
      </c>
      <c r="K26" s="113">
        <v>0.36</v>
      </c>
      <c r="L26" s="111">
        <v>123</v>
      </c>
      <c r="M26" s="111">
        <v>2</v>
      </c>
      <c r="N26" s="114" t="s">
        <v>3415</v>
      </c>
      <c r="O26" s="114" t="s">
        <v>3416</v>
      </c>
      <c r="P26" s="112">
        <v>5.5</v>
      </c>
      <c r="Q26" s="113">
        <v>0.37</v>
      </c>
      <c r="R26" s="111">
        <v>120</v>
      </c>
      <c r="S26" s="111">
        <v>5</v>
      </c>
      <c r="T26" s="114" t="s">
        <v>2490</v>
      </c>
      <c r="U26" s="114" t="s">
        <v>2491</v>
      </c>
      <c r="V26" s="112">
        <v>2.2000000476837158</v>
      </c>
      <c r="W26" s="113">
        <v>0.28000000000000003</v>
      </c>
      <c r="X26" s="111">
        <v>120</v>
      </c>
      <c r="Y26" s="111">
        <v>5</v>
      </c>
      <c r="Z26" s="114" t="s">
        <v>2490</v>
      </c>
      <c r="AA26" s="114" t="s">
        <v>2491</v>
      </c>
      <c r="AB26" s="112">
        <v>9.5</v>
      </c>
      <c r="AC26" s="113">
        <v>0.4</v>
      </c>
      <c r="AD26" s="111">
        <v>115</v>
      </c>
      <c r="AE26" s="111">
        <v>10</v>
      </c>
      <c r="AF26" s="114" t="s">
        <v>3523</v>
      </c>
      <c r="AG26" s="114" t="s">
        <v>3524</v>
      </c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</row>
    <row r="27" spans="1:185" x14ac:dyDescent="0.2">
      <c r="A27" s="154" t="str">
        <f t="shared" si="1"/>
        <v>0122</v>
      </c>
      <c r="B27" s="115" t="s">
        <v>1610</v>
      </c>
      <c r="C27" s="116">
        <v>162</v>
      </c>
      <c r="D27" s="117">
        <v>33.099998474121094</v>
      </c>
      <c r="E27" s="118">
        <v>0.5</v>
      </c>
      <c r="F27" s="116">
        <v>151</v>
      </c>
      <c r="G27" s="116">
        <v>11</v>
      </c>
      <c r="H27" s="119" t="s">
        <v>3525</v>
      </c>
      <c r="I27" s="119" t="s">
        <v>3526</v>
      </c>
      <c r="J27" s="117">
        <v>8.8000001907348633</v>
      </c>
      <c r="K27" s="118">
        <v>0.46</v>
      </c>
      <c r="L27" s="116">
        <v>152</v>
      </c>
      <c r="M27" s="116">
        <v>10</v>
      </c>
      <c r="N27" s="119" t="s">
        <v>1961</v>
      </c>
      <c r="O27" s="119" t="s">
        <v>1962</v>
      </c>
      <c r="P27" s="117">
        <v>7.5</v>
      </c>
      <c r="Q27" s="118">
        <v>0.5</v>
      </c>
      <c r="R27" s="116">
        <v>141</v>
      </c>
      <c r="S27" s="116">
        <v>21</v>
      </c>
      <c r="T27" s="119" t="s">
        <v>3527</v>
      </c>
      <c r="U27" s="119" t="s">
        <v>3528</v>
      </c>
      <c r="V27" s="117">
        <v>3.5</v>
      </c>
      <c r="W27" s="118">
        <v>0.44</v>
      </c>
      <c r="X27" s="116">
        <v>148</v>
      </c>
      <c r="Y27" s="116">
        <v>14</v>
      </c>
      <c r="Z27" s="119" t="s">
        <v>3529</v>
      </c>
      <c r="AA27" s="119" t="s">
        <v>3530</v>
      </c>
      <c r="AB27" s="117">
        <v>13.300000190734863</v>
      </c>
      <c r="AC27" s="118">
        <v>0.56000000000000005</v>
      </c>
      <c r="AD27" s="116">
        <v>119</v>
      </c>
      <c r="AE27" s="116">
        <v>43</v>
      </c>
      <c r="AF27" s="119" t="s">
        <v>3531</v>
      </c>
      <c r="AG27" s="119" t="s">
        <v>3532</v>
      </c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</row>
    <row r="28" spans="1:185" x14ac:dyDescent="0.2">
      <c r="A28" s="154" t="str">
        <f t="shared" si="1"/>
        <v>0125</v>
      </c>
      <c r="B28" s="105" t="s">
        <v>1619</v>
      </c>
      <c r="C28" s="111">
        <v>219</v>
      </c>
      <c r="D28" s="112">
        <v>33.700000762939453</v>
      </c>
      <c r="E28" s="113">
        <v>0.51</v>
      </c>
      <c r="F28" s="111">
        <v>205</v>
      </c>
      <c r="G28" s="111">
        <v>14</v>
      </c>
      <c r="H28" s="114" t="s">
        <v>3533</v>
      </c>
      <c r="I28" s="114" t="s">
        <v>3534</v>
      </c>
      <c r="J28" s="112">
        <v>8.8999996185302734</v>
      </c>
      <c r="K28" s="113">
        <v>0.47</v>
      </c>
      <c r="L28" s="111">
        <v>203</v>
      </c>
      <c r="M28" s="111">
        <v>16</v>
      </c>
      <c r="N28" s="114" t="s">
        <v>3535</v>
      </c>
      <c r="O28" s="114" t="s">
        <v>3536</v>
      </c>
      <c r="P28" s="112">
        <v>7.5999999046325684</v>
      </c>
      <c r="Q28" s="113">
        <v>0.51</v>
      </c>
      <c r="R28" s="111">
        <v>185</v>
      </c>
      <c r="S28" s="111">
        <v>34</v>
      </c>
      <c r="T28" s="114" t="s">
        <v>3059</v>
      </c>
      <c r="U28" s="114" t="s">
        <v>3060</v>
      </c>
      <c r="V28" s="112">
        <v>3.5</v>
      </c>
      <c r="W28" s="113">
        <v>0.45</v>
      </c>
      <c r="X28" s="111">
        <v>190</v>
      </c>
      <c r="Y28" s="111">
        <v>29</v>
      </c>
      <c r="Z28" s="114" t="s">
        <v>1788</v>
      </c>
      <c r="AA28" s="114" t="s">
        <v>1789</v>
      </c>
      <c r="AB28" s="112">
        <v>13.699999809265137</v>
      </c>
      <c r="AC28" s="113">
        <v>0.56999999999999995</v>
      </c>
      <c r="AD28" s="111">
        <v>165</v>
      </c>
      <c r="AE28" s="111">
        <v>54</v>
      </c>
      <c r="AF28" s="114" t="s">
        <v>3537</v>
      </c>
      <c r="AG28" s="114" t="s">
        <v>3538</v>
      </c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</row>
    <row r="29" spans="1:185" x14ac:dyDescent="0.2">
      <c r="A29" s="154" t="str">
        <f t="shared" si="1"/>
        <v>0201</v>
      </c>
      <c r="B29" s="115" t="s">
        <v>1628</v>
      </c>
      <c r="C29" s="116">
        <v>52</v>
      </c>
      <c r="D29" s="117">
        <v>31</v>
      </c>
      <c r="E29" s="118">
        <v>0.47</v>
      </c>
      <c r="F29" s="116">
        <v>49</v>
      </c>
      <c r="G29" s="116">
        <v>3</v>
      </c>
      <c r="H29" s="119" t="s">
        <v>3373</v>
      </c>
      <c r="I29" s="119" t="s">
        <v>3374</v>
      </c>
      <c r="J29" s="117">
        <v>8.1999998092651367</v>
      </c>
      <c r="K29" s="118">
        <v>0.43</v>
      </c>
      <c r="L29" s="116">
        <v>50</v>
      </c>
      <c r="M29" s="116">
        <v>2</v>
      </c>
      <c r="N29" s="119" t="s">
        <v>1775</v>
      </c>
      <c r="O29" s="119" t="s">
        <v>1776</v>
      </c>
      <c r="P29" s="117">
        <v>6.5999999046325684</v>
      </c>
      <c r="Q29" s="118">
        <v>0.44</v>
      </c>
      <c r="R29" s="116">
        <v>49</v>
      </c>
      <c r="S29" s="116">
        <v>3</v>
      </c>
      <c r="T29" s="119" t="s">
        <v>3373</v>
      </c>
      <c r="U29" s="119" t="s">
        <v>3374</v>
      </c>
      <c r="V29" s="117">
        <v>3.5</v>
      </c>
      <c r="W29" s="118">
        <v>0.45</v>
      </c>
      <c r="X29" s="116">
        <v>43</v>
      </c>
      <c r="Y29" s="116">
        <v>9</v>
      </c>
      <c r="Z29" s="119" t="s">
        <v>3539</v>
      </c>
      <c r="AA29" s="119" t="s">
        <v>3540</v>
      </c>
      <c r="AB29" s="117">
        <v>12.699999809265137</v>
      </c>
      <c r="AC29" s="118">
        <v>0.53</v>
      </c>
      <c r="AD29" s="116">
        <v>40</v>
      </c>
      <c r="AE29" s="116">
        <v>12</v>
      </c>
      <c r="AF29" s="119" t="s">
        <v>2990</v>
      </c>
      <c r="AG29" s="119" t="s">
        <v>2991</v>
      </c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</row>
    <row r="30" spans="1:185" x14ac:dyDescent="0.2">
      <c r="A30" s="154" t="str">
        <f t="shared" si="1"/>
        <v>0211</v>
      </c>
      <c r="B30" s="105" t="s">
        <v>1637</v>
      </c>
      <c r="C30" s="111">
        <v>154</v>
      </c>
      <c r="D30" s="112">
        <v>33.5</v>
      </c>
      <c r="E30" s="113">
        <v>0.51</v>
      </c>
      <c r="F30" s="111">
        <v>143</v>
      </c>
      <c r="G30" s="111">
        <v>11</v>
      </c>
      <c r="H30" s="114" t="s">
        <v>2083</v>
      </c>
      <c r="I30" s="114" t="s">
        <v>2084</v>
      </c>
      <c r="J30" s="112">
        <v>9</v>
      </c>
      <c r="K30" s="113">
        <v>0.47</v>
      </c>
      <c r="L30" s="111">
        <v>143</v>
      </c>
      <c r="M30" s="111">
        <v>11</v>
      </c>
      <c r="N30" s="114" t="s">
        <v>2083</v>
      </c>
      <c r="O30" s="114" t="s">
        <v>2084</v>
      </c>
      <c r="P30" s="112">
        <v>7.6999998092651367</v>
      </c>
      <c r="Q30" s="113">
        <v>0.51</v>
      </c>
      <c r="R30" s="111">
        <v>132</v>
      </c>
      <c r="S30" s="111">
        <v>22</v>
      </c>
      <c r="T30" s="114" t="s">
        <v>1530</v>
      </c>
      <c r="U30" s="114" t="s">
        <v>1531</v>
      </c>
      <c r="V30" s="112">
        <v>3.2999999523162842</v>
      </c>
      <c r="W30" s="113">
        <v>0.42</v>
      </c>
      <c r="X30" s="111">
        <v>133</v>
      </c>
      <c r="Y30" s="111">
        <v>21</v>
      </c>
      <c r="Z30" s="114" t="s">
        <v>1651</v>
      </c>
      <c r="AA30" s="114" t="s">
        <v>1652</v>
      </c>
      <c r="AB30" s="112">
        <v>13.5</v>
      </c>
      <c r="AC30" s="113">
        <v>0.56000000000000005</v>
      </c>
      <c r="AD30" s="111">
        <v>120</v>
      </c>
      <c r="AE30" s="111">
        <v>34</v>
      </c>
      <c r="AF30" s="114" t="s">
        <v>3541</v>
      </c>
      <c r="AG30" s="114" t="s">
        <v>3542</v>
      </c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</row>
    <row r="31" spans="1:185" x14ac:dyDescent="0.2">
      <c r="A31" s="154" t="str">
        <f t="shared" si="1"/>
        <v>0231</v>
      </c>
      <c r="B31" s="115" t="s">
        <v>1655</v>
      </c>
      <c r="C31" s="116">
        <v>192</v>
      </c>
      <c r="D31" s="117">
        <v>29.799999237060547</v>
      </c>
      <c r="E31" s="118">
        <v>0.45</v>
      </c>
      <c r="F31" s="116">
        <v>180</v>
      </c>
      <c r="G31" s="116">
        <v>12</v>
      </c>
      <c r="H31" s="119" t="s">
        <v>1987</v>
      </c>
      <c r="I31" s="119" t="s">
        <v>1988</v>
      </c>
      <c r="J31" s="117">
        <v>8.3999996185302734</v>
      </c>
      <c r="K31" s="118">
        <v>0.44</v>
      </c>
      <c r="L31" s="116">
        <v>187</v>
      </c>
      <c r="M31" s="116">
        <v>5</v>
      </c>
      <c r="N31" s="119" t="s">
        <v>3543</v>
      </c>
      <c r="O31" s="119" t="s">
        <v>3544</v>
      </c>
      <c r="P31" s="117">
        <v>6.6999998092651367</v>
      </c>
      <c r="Q31" s="118">
        <v>0.45</v>
      </c>
      <c r="R31" s="116">
        <v>170</v>
      </c>
      <c r="S31" s="116">
        <v>22</v>
      </c>
      <c r="T31" s="119" t="s">
        <v>3545</v>
      </c>
      <c r="U31" s="119" t="s">
        <v>3546</v>
      </c>
      <c r="V31" s="117">
        <v>2.9000000953674316</v>
      </c>
      <c r="W31" s="118">
        <v>0.36</v>
      </c>
      <c r="X31" s="116">
        <v>178</v>
      </c>
      <c r="Y31" s="116">
        <v>14</v>
      </c>
      <c r="Z31" s="119" t="s">
        <v>3547</v>
      </c>
      <c r="AA31" s="119" t="s">
        <v>3548</v>
      </c>
      <c r="AB31" s="117">
        <v>11.800000190734863</v>
      </c>
      <c r="AC31" s="118">
        <v>0.49</v>
      </c>
      <c r="AD31" s="116">
        <v>159</v>
      </c>
      <c r="AE31" s="116">
        <v>33</v>
      </c>
      <c r="AF31" s="119" t="s">
        <v>3032</v>
      </c>
      <c r="AG31" s="119" t="s">
        <v>3033</v>
      </c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</row>
    <row r="32" spans="1:185" x14ac:dyDescent="0.2">
      <c r="A32" s="154" t="str">
        <f t="shared" si="1"/>
        <v>0241</v>
      </c>
      <c r="B32" s="105" t="s">
        <v>1666</v>
      </c>
      <c r="C32" s="111">
        <v>122</v>
      </c>
      <c r="D32" s="112">
        <v>32.700000762939453</v>
      </c>
      <c r="E32" s="113">
        <v>0.5</v>
      </c>
      <c r="F32" s="111">
        <v>113</v>
      </c>
      <c r="G32" s="111">
        <v>9</v>
      </c>
      <c r="H32" s="114" t="s">
        <v>3549</v>
      </c>
      <c r="I32" s="114" t="s">
        <v>3550</v>
      </c>
      <c r="J32" s="112">
        <v>8.6999998092651367</v>
      </c>
      <c r="K32" s="113">
        <v>0.46</v>
      </c>
      <c r="L32" s="111">
        <v>116</v>
      </c>
      <c r="M32" s="111">
        <v>6</v>
      </c>
      <c r="N32" s="114" t="s">
        <v>1854</v>
      </c>
      <c r="O32" s="114" t="s">
        <v>1855</v>
      </c>
      <c r="P32" s="112">
        <v>7.6999998092651367</v>
      </c>
      <c r="Q32" s="113">
        <v>0.51</v>
      </c>
      <c r="R32" s="111">
        <v>102</v>
      </c>
      <c r="S32" s="111">
        <v>20</v>
      </c>
      <c r="T32" s="114" t="s">
        <v>3551</v>
      </c>
      <c r="U32" s="114" t="s">
        <v>3552</v>
      </c>
      <c r="V32" s="112">
        <v>3.2000000476837158</v>
      </c>
      <c r="W32" s="113">
        <v>0.4</v>
      </c>
      <c r="X32" s="111">
        <v>110</v>
      </c>
      <c r="Y32" s="111">
        <v>12</v>
      </c>
      <c r="Z32" s="114" t="s">
        <v>2848</v>
      </c>
      <c r="AA32" s="114" t="s">
        <v>2849</v>
      </c>
      <c r="AB32" s="112">
        <v>13</v>
      </c>
      <c r="AC32" s="113">
        <v>0.54</v>
      </c>
      <c r="AD32" s="111">
        <v>94</v>
      </c>
      <c r="AE32" s="111">
        <v>28</v>
      </c>
      <c r="AF32" s="114" t="s">
        <v>3553</v>
      </c>
      <c r="AG32" s="114" t="s">
        <v>3554</v>
      </c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</row>
    <row r="33" spans="1:184" x14ac:dyDescent="0.2">
      <c r="A33" s="154" t="str">
        <f t="shared" si="1"/>
        <v>0251</v>
      </c>
      <c r="B33" s="115" t="s">
        <v>1675</v>
      </c>
      <c r="C33" s="116">
        <v>107</v>
      </c>
      <c r="D33" s="117">
        <v>33.299999237060547</v>
      </c>
      <c r="E33" s="118">
        <v>0.51</v>
      </c>
      <c r="F33" s="116">
        <v>98</v>
      </c>
      <c r="G33" s="116">
        <v>9</v>
      </c>
      <c r="H33" s="119" t="s">
        <v>3555</v>
      </c>
      <c r="I33" s="119" t="s">
        <v>3556</v>
      </c>
      <c r="J33" s="117">
        <v>8.8999996185302734</v>
      </c>
      <c r="K33" s="118">
        <v>0.47</v>
      </c>
      <c r="L33" s="116">
        <v>101</v>
      </c>
      <c r="M33" s="116">
        <v>6</v>
      </c>
      <c r="N33" s="119" t="s">
        <v>3557</v>
      </c>
      <c r="O33" s="119" t="s">
        <v>3558</v>
      </c>
      <c r="P33" s="117">
        <v>7.6999998092651367</v>
      </c>
      <c r="Q33" s="118">
        <v>0.51</v>
      </c>
      <c r="R33" s="116">
        <v>90</v>
      </c>
      <c r="S33" s="116">
        <v>17</v>
      </c>
      <c r="T33" s="119" t="s">
        <v>3559</v>
      </c>
      <c r="U33" s="119" t="s">
        <v>3560</v>
      </c>
      <c r="V33" s="117">
        <v>3.5999999046325684</v>
      </c>
      <c r="W33" s="118">
        <v>0.46</v>
      </c>
      <c r="X33" s="116">
        <v>91</v>
      </c>
      <c r="Y33" s="116">
        <v>16</v>
      </c>
      <c r="Z33" s="119" t="s">
        <v>2443</v>
      </c>
      <c r="AA33" s="119" t="s">
        <v>2444</v>
      </c>
      <c r="AB33" s="117">
        <v>13.100000381469727</v>
      </c>
      <c r="AC33" s="118">
        <v>0.55000000000000004</v>
      </c>
      <c r="AD33" s="116">
        <v>81</v>
      </c>
      <c r="AE33" s="116">
        <v>26</v>
      </c>
      <c r="AF33" s="119" t="s">
        <v>3561</v>
      </c>
      <c r="AG33" s="119" t="s">
        <v>3562</v>
      </c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</row>
    <row r="34" spans="1:184" x14ac:dyDescent="0.2">
      <c r="A34" s="154" t="str">
        <f t="shared" si="1"/>
        <v>0261</v>
      </c>
      <c r="B34" s="105" t="s">
        <v>1684</v>
      </c>
      <c r="C34" s="111">
        <v>68</v>
      </c>
      <c r="D34" s="112">
        <v>27.700000762939453</v>
      </c>
      <c r="E34" s="113">
        <v>0.42</v>
      </c>
      <c r="F34" s="111">
        <v>68</v>
      </c>
      <c r="H34" s="114" t="s">
        <v>1529</v>
      </c>
      <c r="J34" s="112">
        <v>7.6999998092651367</v>
      </c>
      <c r="K34" s="113">
        <v>0.4</v>
      </c>
      <c r="L34" s="111">
        <v>68</v>
      </c>
      <c r="N34" s="114" t="s">
        <v>1529</v>
      </c>
      <c r="P34" s="112">
        <v>5.9000000953674316</v>
      </c>
      <c r="Q34" s="113">
        <v>0.4</v>
      </c>
      <c r="R34" s="111">
        <v>67</v>
      </c>
      <c r="S34" s="111">
        <v>1</v>
      </c>
      <c r="T34" s="114" t="s">
        <v>2076</v>
      </c>
      <c r="U34" s="114" t="s">
        <v>2077</v>
      </c>
      <c r="V34" s="112">
        <v>2.7000000476837158</v>
      </c>
      <c r="W34" s="113">
        <v>0.34</v>
      </c>
      <c r="X34" s="111">
        <v>63</v>
      </c>
      <c r="Y34" s="111">
        <v>5</v>
      </c>
      <c r="Z34" s="114" t="s">
        <v>2078</v>
      </c>
      <c r="AA34" s="114" t="s">
        <v>2079</v>
      </c>
      <c r="AB34" s="112">
        <v>11.399999618530273</v>
      </c>
      <c r="AC34" s="113">
        <v>0.48</v>
      </c>
      <c r="AD34" s="111">
        <v>58</v>
      </c>
      <c r="AE34" s="111">
        <v>10</v>
      </c>
      <c r="AF34" s="114" t="s">
        <v>1911</v>
      </c>
      <c r="AG34" s="114" t="s">
        <v>1912</v>
      </c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</row>
    <row r="35" spans="1:184" x14ac:dyDescent="0.2">
      <c r="A35" s="154" t="str">
        <f t="shared" si="1"/>
        <v>0271</v>
      </c>
      <c r="B35" s="115" t="s">
        <v>1689</v>
      </c>
      <c r="C35" s="116">
        <v>96</v>
      </c>
      <c r="D35" s="117">
        <v>30.600000381469727</v>
      </c>
      <c r="E35" s="118">
        <v>0.46</v>
      </c>
      <c r="F35" s="116">
        <v>94</v>
      </c>
      <c r="G35" s="116">
        <v>2</v>
      </c>
      <c r="H35" s="119" t="s">
        <v>1991</v>
      </c>
      <c r="I35" s="119" t="s">
        <v>1992</v>
      </c>
      <c r="J35" s="117">
        <v>8.1999998092651367</v>
      </c>
      <c r="K35" s="118">
        <v>0.43</v>
      </c>
      <c r="L35" s="116">
        <v>94</v>
      </c>
      <c r="M35" s="116">
        <v>2</v>
      </c>
      <c r="N35" s="119" t="s">
        <v>1991</v>
      </c>
      <c r="O35" s="119" t="s">
        <v>1992</v>
      </c>
      <c r="P35" s="117">
        <v>7.0999999046325684</v>
      </c>
      <c r="Q35" s="118">
        <v>0.48</v>
      </c>
      <c r="R35" s="116">
        <v>91</v>
      </c>
      <c r="S35" s="116">
        <v>5</v>
      </c>
      <c r="T35" s="119" t="s">
        <v>3563</v>
      </c>
      <c r="U35" s="119" t="s">
        <v>3564</v>
      </c>
      <c r="V35" s="117">
        <v>2.7999999523162842</v>
      </c>
      <c r="W35" s="118">
        <v>0.35</v>
      </c>
      <c r="X35" s="116">
        <v>91</v>
      </c>
      <c r="Y35" s="116">
        <v>5</v>
      </c>
      <c r="Z35" s="119" t="s">
        <v>3563</v>
      </c>
      <c r="AA35" s="119" t="s">
        <v>3564</v>
      </c>
      <c r="AB35" s="117">
        <v>12.5</v>
      </c>
      <c r="AC35" s="118">
        <v>0.52</v>
      </c>
      <c r="AD35" s="116">
        <v>77</v>
      </c>
      <c r="AE35" s="116">
        <v>19</v>
      </c>
      <c r="AF35" s="119" t="s">
        <v>3565</v>
      </c>
      <c r="AG35" s="119" t="s">
        <v>3566</v>
      </c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</row>
    <row r="36" spans="1:184" x14ac:dyDescent="0.2">
      <c r="A36" s="154" t="str">
        <f t="shared" si="1"/>
        <v>0311</v>
      </c>
      <c r="B36" s="105" t="s">
        <v>1698</v>
      </c>
      <c r="C36" s="111">
        <v>76</v>
      </c>
      <c r="D36" s="112">
        <v>25.399999618530273</v>
      </c>
      <c r="E36" s="113">
        <v>0.38</v>
      </c>
      <c r="F36" s="111">
        <v>75</v>
      </c>
      <c r="G36" s="111">
        <v>1</v>
      </c>
      <c r="H36" s="114" t="s">
        <v>1594</v>
      </c>
      <c r="I36" s="114" t="s">
        <v>1595</v>
      </c>
      <c r="J36" s="112">
        <v>7.0999999046325684</v>
      </c>
      <c r="K36" s="113">
        <v>0.38</v>
      </c>
      <c r="L36" s="111">
        <v>74</v>
      </c>
      <c r="M36" s="111">
        <v>2</v>
      </c>
      <c r="N36" s="114" t="s">
        <v>1506</v>
      </c>
      <c r="O36" s="114" t="s">
        <v>1507</v>
      </c>
      <c r="P36" s="112">
        <v>5.5</v>
      </c>
      <c r="Q36" s="113">
        <v>0.37</v>
      </c>
      <c r="R36" s="111">
        <v>75</v>
      </c>
      <c r="S36" s="111">
        <v>1</v>
      </c>
      <c r="T36" s="114" t="s">
        <v>1594</v>
      </c>
      <c r="U36" s="114" t="s">
        <v>1595</v>
      </c>
      <c r="V36" s="112">
        <v>2.2000000476837158</v>
      </c>
      <c r="W36" s="113">
        <v>0.28000000000000003</v>
      </c>
      <c r="X36" s="111">
        <v>74</v>
      </c>
      <c r="Y36" s="111">
        <v>2</v>
      </c>
      <c r="Z36" s="114" t="s">
        <v>1506</v>
      </c>
      <c r="AA36" s="114" t="s">
        <v>1507</v>
      </c>
      <c r="AB36" s="112">
        <v>10.600000381469727</v>
      </c>
      <c r="AC36" s="113">
        <v>0.44</v>
      </c>
      <c r="AD36" s="111">
        <v>68</v>
      </c>
      <c r="AE36" s="111">
        <v>8</v>
      </c>
      <c r="AF36" s="114" t="s">
        <v>1791</v>
      </c>
      <c r="AG36" s="114" t="s">
        <v>1792</v>
      </c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</row>
    <row r="37" spans="1:184" x14ac:dyDescent="0.2">
      <c r="A37" s="154" t="str">
        <f t="shared" si="1"/>
        <v>0312</v>
      </c>
      <c r="B37" s="115" t="s">
        <v>1705</v>
      </c>
      <c r="C37" s="116">
        <v>97</v>
      </c>
      <c r="D37" s="117">
        <v>37.099998474121094</v>
      </c>
      <c r="E37" s="118">
        <v>0.56000000000000005</v>
      </c>
      <c r="F37" s="116">
        <v>80</v>
      </c>
      <c r="G37" s="116">
        <v>17</v>
      </c>
      <c r="H37" s="119" t="s">
        <v>3567</v>
      </c>
      <c r="I37" s="119" t="s">
        <v>3568</v>
      </c>
      <c r="J37" s="117">
        <v>9.8999996185302734</v>
      </c>
      <c r="K37" s="118">
        <v>0.52</v>
      </c>
      <c r="L37" s="116">
        <v>85</v>
      </c>
      <c r="M37" s="116">
        <v>12</v>
      </c>
      <c r="N37" s="119" t="s">
        <v>2671</v>
      </c>
      <c r="O37" s="119" t="s">
        <v>2672</v>
      </c>
      <c r="P37" s="117">
        <v>8.6999998092651367</v>
      </c>
      <c r="Q37" s="118">
        <v>0.57999999999999996</v>
      </c>
      <c r="R37" s="116">
        <v>70</v>
      </c>
      <c r="S37" s="116">
        <v>27</v>
      </c>
      <c r="T37" s="119" t="s">
        <v>3569</v>
      </c>
      <c r="U37" s="119" t="s">
        <v>3570</v>
      </c>
      <c r="V37" s="117">
        <v>3.9000000953674316</v>
      </c>
      <c r="W37" s="118">
        <v>0.49</v>
      </c>
      <c r="X37" s="116">
        <v>79</v>
      </c>
      <c r="Y37" s="116">
        <v>18</v>
      </c>
      <c r="Z37" s="119" t="s">
        <v>3090</v>
      </c>
      <c r="AA37" s="119" t="s">
        <v>3091</v>
      </c>
      <c r="AB37" s="117">
        <v>14.5</v>
      </c>
      <c r="AC37" s="118">
        <v>0.61</v>
      </c>
      <c r="AD37" s="116">
        <v>67</v>
      </c>
      <c r="AE37" s="116">
        <v>30</v>
      </c>
      <c r="AF37" s="119" t="s">
        <v>3571</v>
      </c>
      <c r="AG37" s="119" t="s">
        <v>3572</v>
      </c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</row>
    <row r="38" spans="1:184" x14ac:dyDescent="0.2">
      <c r="A38" s="154" t="str">
        <f t="shared" si="1"/>
        <v>0321</v>
      </c>
      <c r="B38" s="105" t="s">
        <v>1710</v>
      </c>
      <c r="C38" s="111">
        <v>103</v>
      </c>
      <c r="D38" s="112">
        <v>28.100000381469727</v>
      </c>
      <c r="E38" s="113">
        <v>0.43</v>
      </c>
      <c r="F38" s="111">
        <v>102</v>
      </c>
      <c r="G38" s="111">
        <v>1</v>
      </c>
      <c r="H38" s="114" t="s">
        <v>3573</v>
      </c>
      <c r="I38" s="114" t="s">
        <v>3574</v>
      </c>
      <c r="J38" s="112">
        <v>7.6999998092651367</v>
      </c>
      <c r="K38" s="113">
        <v>0.41</v>
      </c>
      <c r="L38" s="111">
        <v>101</v>
      </c>
      <c r="M38" s="111">
        <v>2</v>
      </c>
      <c r="N38" s="114" t="s">
        <v>3575</v>
      </c>
      <c r="O38" s="114" t="s">
        <v>3576</v>
      </c>
      <c r="P38" s="112">
        <v>6.1999998092651367</v>
      </c>
      <c r="Q38" s="113">
        <v>0.41</v>
      </c>
      <c r="R38" s="111">
        <v>96</v>
      </c>
      <c r="S38" s="111">
        <v>7</v>
      </c>
      <c r="T38" s="114" t="s">
        <v>3577</v>
      </c>
      <c r="U38" s="114" t="s">
        <v>3578</v>
      </c>
      <c r="V38" s="112">
        <v>2.7000000476837158</v>
      </c>
      <c r="W38" s="113">
        <v>0.34</v>
      </c>
      <c r="X38" s="111">
        <v>100</v>
      </c>
      <c r="Y38" s="111">
        <v>3</v>
      </c>
      <c r="Z38" s="114" t="s">
        <v>3579</v>
      </c>
      <c r="AA38" s="114" t="s">
        <v>3580</v>
      </c>
      <c r="AB38" s="112">
        <v>11.5</v>
      </c>
      <c r="AC38" s="113">
        <v>0.48</v>
      </c>
      <c r="AD38" s="111">
        <v>91</v>
      </c>
      <c r="AE38" s="111">
        <v>12</v>
      </c>
      <c r="AF38" s="114" t="s">
        <v>3581</v>
      </c>
      <c r="AG38" s="114" t="s">
        <v>3582</v>
      </c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</row>
    <row r="39" spans="1:184" x14ac:dyDescent="0.2">
      <c r="A39" s="154" t="str">
        <f t="shared" si="1"/>
        <v>0332</v>
      </c>
      <c r="B39" s="115" t="s">
        <v>1717</v>
      </c>
      <c r="C39" s="116">
        <v>86</v>
      </c>
      <c r="D39" s="117">
        <v>32.599998474121094</v>
      </c>
      <c r="E39" s="118">
        <v>0.49</v>
      </c>
      <c r="F39" s="116">
        <v>85</v>
      </c>
      <c r="G39" s="116">
        <v>1</v>
      </c>
      <c r="H39" s="119" t="s">
        <v>3583</v>
      </c>
      <c r="I39" s="119" t="s">
        <v>3584</v>
      </c>
      <c r="J39" s="117">
        <v>8.6000003814697266</v>
      </c>
      <c r="K39" s="118">
        <v>0.45</v>
      </c>
      <c r="L39" s="116">
        <v>83</v>
      </c>
      <c r="M39" s="116">
        <v>3</v>
      </c>
      <c r="N39" s="119" t="s">
        <v>1836</v>
      </c>
      <c r="O39" s="119" t="s">
        <v>1837</v>
      </c>
      <c r="P39" s="117">
        <v>7.5999999046325684</v>
      </c>
      <c r="Q39" s="118">
        <v>0.5</v>
      </c>
      <c r="R39" s="116">
        <v>77</v>
      </c>
      <c r="S39" s="116">
        <v>9</v>
      </c>
      <c r="T39" s="119" t="s">
        <v>3151</v>
      </c>
      <c r="U39" s="119" t="s">
        <v>3152</v>
      </c>
      <c r="V39" s="117">
        <v>3.0999999046325684</v>
      </c>
      <c r="W39" s="118">
        <v>0.39</v>
      </c>
      <c r="X39" s="116">
        <v>77</v>
      </c>
      <c r="Y39" s="116">
        <v>9</v>
      </c>
      <c r="Z39" s="119" t="s">
        <v>3151</v>
      </c>
      <c r="AA39" s="119" t="s">
        <v>3152</v>
      </c>
      <c r="AB39" s="117">
        <v>13.300000190734863</v>
      </c>
      <c r="AC39" s="118">
        <v>0.55000000000000004</v>
      </c>
      <c r="AD39" s="116">
        <v>67</v>
      </c>
      <c r="AE39" s="116">
        <v>19</v>
      </c>
      <c r="AF39" s="119" t="s">
        <v>3585</v>
      </c>
      <c r="AG39" s="119" t="s">
        <v>3586</v>
      </c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</row>
    <row r="40" spans="1:184" x14ac:dyDescent="0.2">
      <c r="A40" s="154" t="str">
        <f t="shared" si="1"/>
        <v>0339</v>
      </c>
      <c r="B40" s="105" t="s">
        <v>1724</v>
      </c>
      <c r="C40" s="111">
        <v>44</v>
      </c>
      <c r="D40" s="112">
        <v>30.399999618530273</v>
      </c>
      <c r="E40" s="113">
        <v>0.46</v>
      </c>
      <c r="F40" s="111">
        <v>43</v>
      </c>
      <c r="G40" s="111">
        <v>1</v>
      </c>
      <c r="H40" s="114" t="s">
        <v>1725</v>
      </c>
      <c r="I40" s="114" t="s">
        <v>1726</v>
      </c>
      <c r="J40" s="112">
        <v>8.1999998092651367</v>
      </c>
      <c r="K40" s="113">
        <v>0.43</v>
      </c>
      <c r="L40" s="111">
        <v>42</v>
      </c>
      <c r="M40" s="111">
        <v>2</v>
      </c>
      <c r="N40" s="114" t="s">
        <v>1653</v>
      </c>
      <c r="O40" s="114" t="s">
        <v>1654</v>
      </c>
      <c r="P40" s="112">
        <v>6.6999998092651367</v>
      </c>
      <c r="Q40" s="113">
        <v>0.45</v>
      </c>
      <c r="R40" s="111">
        <v>40</v>
      </c>
      <c r="S40" s="111">
        <v>4</v>
      </c>
      <c r="T40" s="114" t="s">
        <v>1649</v>
      </c>
      <c r="U40" s="114" t="s">
        <v>1650</v>
      </c>
      <c r="V40" s="112">
        <v>2.7000000476837158</v>
      </c>
      <c r="W40" s="113">
        <v>0.34</v>
      </c>
      <c r="X40" s="111">
        <v>42</v>
      </c>
      <c r="Y40" s="111">
        <v>2</v>
      </c>
      <c r="Z40" s="114" t="s">
        <v>1653</v>
      </c>
      <c r="AA40" s="114" t="s">
        <v>1654</v>
      </c>
      <c r="AB40" s="112">
        <v>12.800000190734863</v>
      </c>
      <c r="AC40" s="113">
        <v>0.54</v>
      </c>
      <c r="AD40" s="111">
        <v>37</v>
      </c>
      <c r="AE40" s="111">
        <v>7</v>
      </c>
      <c r="AF40" s="114" t="s">
        <v>3587</v>
      </c>
      <c r="AG40" s="114" t="s">
        <v>3588</v>
      </c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</row>
    <row r="41" spans="1:184" x14ac:dyDescent="0.2">
      <c r="A41" s="154" t="str">
        <f t="shared" si="1"/>
        <v>0341</v>
      </c>
      <c r="B41" s="115" t="s">
        <v>1727</v>
      </c>
      <c r="C41" s="116">
        <v>99</v>
      </c>
      <c r="D41" s="117">
        <v>28</v>
      </c>
      <c r="E41" s="118">
        <v>0.42</v>
      </c>
      <c r="F41" s="116">
        <v>98</v>
      </c>
      <c r="G41" s="116">
        <v>1</v>
      </c>
      <c r="H41" s="119" t="s">
        <v>2395</v>
      </c>
      <c r="I41" s="119" t="s">
        <v>2396</v>
      </c>
      <c r="J41" s="117">
        <v>7.8000001907348633</v>
      </c>
      <c r="K41" s="118">
        <v>0.41</v>
      </c>
      <c r="L41" s="116">
        <v>98</v>
      </c>
      <c r="M41" s="116">
        <v>1</v>
      </c>
      <c r="N41" s="119" t="s">
        <v>2395</v>
      </c>
      <c r="O41" s="119" t="s">
        <v>2396</v>
      </c>
      <c r="P41" s="117">
        <v>6.0999999046325684</v>
      </c>
      <c r="Q41" s="118">
        <v>0.41</v>
      </c>
      <c r="R41" s="116">
        <v>96</v>
      </c>
      <c r="S41" s="116">
        <v>3</v>
      </c>
      <c r="T41" s="119" t="s">
        <v>3248</v>
      </c>
      <c r="U41" s="119" t="s">
        <v>3249</v>
      </c>
      <c r="V41" s="117">
        <v>2.7000000476837158</v>
      </c>
      <c r="W41" s="118">
        <v>0.34</v>
      </c>
      <c r="X41" s="116">
        <v>95</v>
      </c>
      <c r="Y41" s="116">
        <v>4</v>
      </c>
      <c r="Z41" s="119" t="s">
        <v>3589</v>
      </c>
      <c r="AA41" s="119" t="s">
        <v>3590</v>
      </c>
      <c r="AB41" s="117">
        <v>11.399999618530273</v>
      </c>
      <c r="AC41" s="118">
        <v>0.48</v>
      </c>
      <c r="AD41" s="116">
        <v>94</v>
      </c>
      <c r="AE41" s="116">
        <v>5</v>
      </c>
      <c r="AF41" s="119" t="s">
        <v>3244</v>
      </c>
      <c r="AG41" s="119" t="s">
        <v>3245</v>
      </c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</row>
    <row r="42" spans="1:184" x14ac:dyDescent="0.2">
      <c r="A42" s="154" t="str">
        <f t="shared" si="1"/>
        <v>0342</v>
      </c>
      <c r="B42" s="105" t="s">
        <v>1734</v>
      </c>
      <c r="C42" s="111">
        <v>120</v>
      </c>
      <c r="D42" s="112">
        <v>34.5</v>
      </c>
      <c r="E42" s="113">
        <v>0.52</v>
      </c>
      <c r="F42" s="111">
        <v>112</v>
      </c>
      <c r="G42" s="111">
        <v>8</v>
      </c>
      <c r="H42" s="114" t="s">
        <v>1934</v>
      </c>
      <c r="I42" s="114" t="s">
        <v>1935</v>
      </c>
      <c r="J42" s="112">
        <v>9.1999998092651367</v>
      </c>
      <c r="K42" s="113">
        <v>0.49</v>
      </c>
      <c r="L42" s="111">
        <v>111</v>
      </c>
      <c r="M42" s="111">
        <v>9</v>
      </c>
      <c r="N42" s="114" t="s">
        <v>2741</v>
      </c>
      <c r="O42" s="114" t="s">
        <v>2742</v>
      </c>
      <c r="P42" s="112">
        <v>7.8000001907348633</v>
      </c>
      <c r="Q42" s="113">
        <v>0.52</v>
      </c>
      <c r="R42" s="111">
        <v>98</v>
      </c>
      <c r="S42" s="111">
        <v>22</v>
      </c>
      <c r="T42" s="114" t="s">
        <v>3591</v>
      </c>
      <c r="U42" s="114" t="s">
        <v>3592</v>
      </c>
      <c r="V42" s="112">
        <v>3.2000000476837158</v>
      </c>
      <c r="W42" s="113">
        <v>0.4</v>
      </c>
      <c r="X42" s="111">
        <v>113</v>
      </c>
      <c r="Y42" s="111">
        <v>7</v>
      </c>
      <c r="Z42" s="114" t="s">
        <v>2041</v>
      </c>
      <c r="AA42" s="114" t="s">
        <v>2042</v>
      </c>
      <c r="AB42" s="112">
        <v>14.300000190734863</v>
      </c>
      <c r="AC42" s="113">
        <v>0.6</v>
      </c>
      <c r="AD42" s="111">
        <v>79</v>
      </c>
      <c r="AE42" s="111">
        <v>41</v>
      </c>
      <c r="AF42" s="114" t="s">
        <v>3593</v>
      </c>
      <c r="AG42" s="114" t="s">
        <v>3594</v>
      </c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</row>
    <row r="43" spans="1:184" x14ac:dyDescent="0.2">
      <c r="A43" s="154" t="str">
        <f t="shared" si="1"/>
        <v>0361</v>
      </c>
      <c r="B43" s="115" t="s">
        <v>1745</v>
      </c>
      <c r="C43" s="116">
        <v>78</v>
      </c>
      <c r="D43" s="117">
        <v>28</v>
      </c>
      <c r="E43" s="118">
        <v>0.42</v>
      </c>
      <c r="F43" s="116">
        <v>78</v>
      </c>
      <c r="H43" s="119" t="s">
        <v>1529</v>
      </c>
      <c r="J43" s="117">
        <v>7.4000000953674316</v>
      </c>
      <c r="K43" s="118">
        <v>0.39</v>
      </c>
      <c r="L43" s="116">
        <v>78</v>
      </c>
      <c r="N43" s="119" t="s">
        <v>1529</v>
      </c>
      <c r="P43" s="117">
        <v>5.8000001907348633</v>
      </c>
      <c r="Q43" s="118">
        <v>0.38</v>
      </c>
      <c r="R43" s="116">
        <v>77</v>
      </c>
      <c r="S43" s="116">
        <v>1</v>
      </c>
      <c r="T43" s="119" t="s">
        <v>2022</v>
      </c>
      <c r="U43" s="119" t="s">
        <v>2023</v>
      </c>
      <c r="V43" s="117">
        <v>2.7000000476837158</v>
      </c>
      <c r="W43" s="118">
        <v>0.34</v>
      </c>
      <c r="X43" s="116">
        <v>74</v>
      </c>
      <c r="Y43" s="116">
        <v>4</v>
      </c>
      <c r="Z43" s="119" t="s">
        <v>2318</v>
      </c>
      <c r="AA43" s="119" t="s">
        <v>2319</v>
      </c>
      <c r="AB43" s="117">
        <v>12.199999809265137</v>
      </c>
      <c r="AC43" s="118">
        <v>0.51</v>
      </c>
      <c r="AD43" s="116">
        <v>73</v>
      </c>
      <c r="AE43" s="116">
        <v>5</v>
      </c>
      <c r="AF43" s="119" t="s">
        <v>3595</v>
      </c>
      <c r="AG43" s="119" t="s">
        <v>3596</v>
      </c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</row>
    <row r="44" spans="1:184" x14ac:dyDescent="0.2">
      <c r="A44" s="154" t="str">
        <f t="shared" si="1"/>
        <v>0401</v>
      </c>
      <c r="B44" s="105" t="s">
        <v>1752</v>
      </c>
      <c r="C44" s="111">
        <v>80</v>
      </c>
      <c r="D44" s="112">
        <v>30.399999618530273</v>
      </c>
      <c r="E44" s="113">
        <v>0.46</v>
      </c>
      <c r="F44" s="111">
        <v>77</v>
      </c>
      <c r="G44" s="111">
        <v>3</v>
      </c>
      <c r="H44" s="114" t="s">
        <v>3597</v>
      </c>
      <c r="I44" s="114" t="s">
        <v>3598</v>
      </c>
      <c r="J44" s="112">
        <v>8.5</v>
      </c>
      <c r="K44" s="113">
        <v>0.45</v>
      </c>
      <c r="L44" s="111">
        <v>76</v>
      </c>
      <c r="M44" s="111">
        <v>4</v>
      </c>
      <c r="N44" s="114" t="s">
        <v>1966</v>
      </c>
      <c r="O44" s="114" t="s">
        <v>1967</v>
      </c>
      <c r="P44" s="112">
        <v>6.1999998092651367</v>
      </c>
      <c r="Q44" s="113">
        <v>0.41</v>
      </c>
      <c r="R44" s="111">
        <v>76</v>
      </c>
      <c r="S44" s="111">
        <v>4</v>
      </c>
      <c r="T44" s="114" t="s">
        <v>1966</v>
      </c>
      <c r="U44" s="114" t="s">
        <v>1967</v>
      </c>
      <c r="V44" s="112">
        <v>2.9000000953674316</v>
      </c>
      <c r="W44" s="113">
        <v>0.36</v>
      </c>
      <c r="X44" s="111">
        <v>76</v>
      </c>
      <c r="Y44" s="111">
        <v>4</v>
      </c>
      <c r="Z44" s="114" t="s">
        <v>1966</v>
      </c>
      <c r="AA44" s="114" t="s">
        <v>1967</v>
      </c>
      <c r="AB44" s="112">
        <v>12.800000190734863</v>
      </c>
      <c r="AC44" s="113">
        <v>0.53</v>
      </c>
      <c r="AD44" s="111">
        <v>68</v>
      </c>
      <c r="AE44" s="111">
        <v>12</v>
      </c>
      <c r="AF44" s="114" t="s">
        <v>2461</v>
      </c>
      <c r="AG44" s="114" t="s">
        <v>2462</v>
      </c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</row>
    <row r="45" spans="1:184" x14ac:dyDescent="0.2">
      <c r="A45" s="154" t="str">
        <f t="shared" si="1"/>
        <v>0410</v>
      </c>
      <c r="B45" s="115" t="s">
        <v>1759</v>
      </c>
      <c r="C45" s="116">
        <v>54</v>
      </c>
      <c r="D45" s="117">
        <v>34.400001525878906</v>
      </c>
      <c r="E45" s="118">
        <v>0.52</v>
      </c>
      <c r="F45" s="116">
        <v>51</v>
      </c>
      <c r="G45" s="116">
        <v>3</v>
      </c>
      <c r="H45" s="119" t="s">
        <v>1633</v>
      </c>
      <c r="I45" s="119" t="s">
        <v>1634</v>
      </c>
      <c r="J45" s="117">
        <v>9.1000003814697266</v>
      </c>
      <c r="K45" s="118">
        <v>0.48</v>
      </c>
      <c r="L45" s="116">
        <v>49</v>
      </c>
      <c r="M45" s="116">
        <v>5</v>
      </c>
      <c r="N45" s="119" t="s">
        <v>1975</v>
      </c>
      <c r="O45" s="119" t="s">
        <v>1976</v>
      </c>
      <c r="P45" s="117">
        <v>8.1999998092651367</v>
      </c>
      <c r="Q45" s="118">
        <v>0.55000000000000004</v>
      </c>
      <c r="R45" s="116">
        <v>43</v>
      </c>
      <c r="S45" s="116">
        <v>11</v>
      </c>
      <c r="T45" s="119" t="s">
        <v>3599</v>
      </c>
      <c r="U45" s="119" t="s">
        <v>3600</v>
      </c>
      <c r="V45" s="117">
        <v>3.2999999523162842</v>
      </c>
      <c r="W45" s="118">
        <v>0.41</v>
      </c>
      <c r="X45" s="116">
        <v>49</v>
      </c>
      <c r="Y45" s="116">
        <v>5</v>
      </c>
      <c r="Z45" s="119" t="s">
        <v>1975</v>
      </c>
      <c r="AA45" s="119" t="s">
        <v>1976</v>
      </c>
      <c r="AB45" s="117">
        <v>13.800000190734863</v>
      </c>
      <c r="AC45" s="118">
        <v>0.57999999999999996</v>
      </c>
      <c r="AD45" s="116">
        <v>41</v>
      </c>
      <c r="AE45" s="116">
        <v>13</v>
      </c>
      <c r="AF45" s="119" t="s">
        <v>3601</v>
      </c>
      <c r="AG45" s="119" t="s">
        <v>3602</v>
      </c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</row>
    <row r="46" spans="1:184" x14ac:dyDescent="0.2">
      <c r="A46" s="154" t="str">
        <f t="shared" si="1"/>
        <v>0441</v>
      </c>
      <c r="B46" s="105" t="s">
        <v>1762</v>
      </c>
      <c r="C46" s="111">
        <v>66</v>
      </c>
      <c r="D46" s="112">
        <v>34.099998474121094</v>
      </c>
      <c r="E46" s="113">
        <v>0.52</v>
      </c>
      <c r="F46" s="111">
        <v>61</v>
      </c>
      <c r="G46" s="111">
        <v>5</v>
      </c>
      <c r="H46" s="114" t="s">
        <v>3603</v>
      </c>
      <c r="I46" s="114" t="s">
        <v>3604</v>
      </c>
      <c r="J46" s="112">
        <v>9.6999998092651367</v>
      </c>
      <c r="K46" s="113">
        <v>0.51</v>
      </c>
      <c r="L46" s="111">
        <v>58</v>
      </c>
      <c r="M46" s="111">
        <v>8</v>
      </c>
      <c r="N46" s="114" t="s">
        <v>3605</v>
      </c>
      <c r="O46" s="114" t="s">
        <v>3606</v>
      </c>
      <c r="P46" s="112">
        <v>7.8000001907348633</v>
      </c>
      <c r="Q46" s="113">
        <v>0.52</v>
      </c>
      <c r="R46" s="111">
        <v>56</v>
      </c>
      <c r="S46" s="111">
        <v>10</v>
      </c>
      <c r="T46" s="114" t="s">
        <v>2759</v>
      </c>
      <c r="U46" s="114" t="s">
        <v>2760</v>
      </c>
      <c r="V46" s="112">
        <v>3.2000000476837158</v>
      </c>
      <c r="W46" s="113">
        <v>0.4</v>
      </c>
      <c r="X46" s="111">
        <v>60</v>
      </c>
      <c r="Y46" s="111">
        <v>6</v>
      </c>
      <c r="Z46" s="114" t="s">
        <v>1649</v>
      </c>
      <c r="AA46" s="114" t="s">
        <v>1650</v>
      </c>
      <c r="AB46" s="112">
        <v>13.5</v>
      </c>
      <c r="AC46" s="113">
        <v>0.56000000000000005</v>
      </c>
      <c r="AD46" s="111">
        <v>48</v>
      </c>
      <c r="AE46" s="111">
        <v>18</v>
      </c>
      <c r="AF46" s="114" t="s">
        <v>3607</v>
      </c>
      <c r="AG46" s="114" t="s">
        <v>3608</v>
      </c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</row>
    <row r="47" spans="1:184" x14ac:dyDescent="0.2">
      <c r="A47" s="154" t="str">
        <f t="shared" si="1"/>
        <v>0451</v>
      </c>
      <c r="B47" s="115" t="s">
        <v>1767</v>
      </c>
      <c r="C47" s="116">
        <v>138</v>
      </c>
      <c r="D47" s="117">
        <v>31.5</v>
      </c>
      <c r="E47" s="118">
        <v>0.48</v>
      </c>
      <c r="F47" s="116">
        <v>129</v>
      </c>
      <c r="G47" s="116">
        <v>9</v>
      </c>
      <c r="H47" s="119" t="s">
        <v>2690</v>
      </c>
      <c r="I47" s="119" t="s">
        <v>2691</v>
      </c>
      <c r="J47" s="117">
        <v>8.6000003814697266</v>
      </c>
      <c r="K47" s="118">
        <v>0.46</v>
      </c>
      <c r="L47" s="116">
        <v>133</v>
      </c>
      <c r="M47" s="116">
        <v>5</v>
      </c>
      <c r="N47" s="119" t="s">
        <v>3609</v>
      </c>
      <c r="O47" s="119" t="s">
        <v>3610</v>
      </c>
      <c r="P47" s="117">
        <v>7.3000001907348633</v>
      </c>
      <c r="Q47" s="118">
        <v>0.48</v>
      </c>
      <c r="R47" s="116">
        <v>115</v>
      </c>
      <c r="S47" s="116">
        <v>23</v>
      </c>
      <c r="T47" s="119" t="s">
        <v>1635</v>
      </c>
      <c r="U47" s="119" t="s">
        <v>1636</v>
      </c>
      <c r="V47" s="117">
        <v>2.9000000953674316</v>
      </c>
      <c r="W47" s="118">
        <v>0.36</v>
      </c>
      <c r="X47" s="116">
        <v>128</v>
      </c>
      <c r="Y47" s="116">
        <v>10</v>
      </c>
      <c r="Z47" s="119" t="s">
        <v>2182</v>
      </c>
      <c r="AA47" s="119" t="s">
        <v>2183</v>
      </c>
      <c r="AB47" s="117">
        <v>12.699999809265137</v>
      </c>
      <c r="AC47" s="118">
        <v>0.53</v>
      </c>
      <c r="AD47" s="116">
        <v>113</v>
      </c>
      <c r="AE47" s="116">
        <v>25</v>
      </c>
      <c r="AF47" s="119" t="s">
        <v>3611</v>
      </c>
      <c r="AG47" s="119" t="s">
        <v>3612</v>
      </c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</row>
    <row r="48" spans="1:184" x14ac:dyDescent="0.2">
      <c r="A48" s="154" t="str">
        <f t="shared" si="1"/>
        <v>0461</v>
      </c>
      <c r="B48" s="105" t="s">
        <v>1772</v>
      </c>
      <c r="C48" s="111">
        <v>113</v>
      </c>
      <c r="D48" s="112">
        <v>29</v>
      </c>
      <c r="E48" s="113">
        <v>0.44</v>
      </c>
      <c r="F48" s="111">
        <v>107</v>
      </c>
      <c r="G48" s="111">
        <v>6</v>
      </c>
      <c r="H48" s="114" t="s">
        <v>3040</v>
      </c>
      <c r="I48" s="114" t="s">
        <v>3041</v>
      </c>
      <c r="J48" s="112">
        <v>8.1999998092651367</v>
      </c>
      <c r="K48" s="113">
        <v>0.43</v>
      </c>
      <c r="L48" s="111">
        <v>105</v>
      </c>
      <c r="M48" s="111">
        <v>8</v>
      </c>
      <c r="N48" s="114" t="s">
        <v>3613</v>
      </c>
      <c r="O48" s="114" t="s">
        <v>3614</v>
      </c>
      <c r="P48" s="112">
        <v>6</v>
      </c>
      <c r="Q48" s="113">
        <v>0.4</v>
      </c>
      <c r="R48" s="111">
        <v>104</v>
      </c>
      <c r="S48" s="111">
        <v>9</v>
      </c>
      <c r="T48" s="114" t="s">
        <v>3615</v>
      </c>
      <c r="U48" s="114" t="s">
        <v>3616</v>
      </c>
      <c r="V48" s="112">
        <v>2.7000000476837158</v>
      </c>
      <c r="W48" s="113">
        <v>0.34</v>
      </c>
      <c r="X48" s="111">
        <v>110</v>
      </c>
      <c r="Y48" s="111">
        <v>3</v>
      </c>
      <c r="Z48" s="114" t="s">
        <v>3617</v>
      </c>
      <c r="AA48" s="114" t="s">
        <v>3618</v>
      </c>
      <c r="AB48" s="112">
        <v>12</v>
      </c>
      <c r="AC48" s="113">
        <v>0.5</v>
      </c>
      <c r="AD48" s="111">
        <v>103</v>
      </c>
      <c r="AE48" s="111">
        <v>10</v>
      </c>
      <c r="AF48" s="114" t="s">
        <v>1881</v>
      </c>
      <c r="AG48" s="114" t="s">
        <v>1882</v>
      </c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</row>
    <row r="49" spans="1:184" x14ac:dyDescent="0.2">
      <c r="A49" s="154" t="str">
        <f t="shared" si="1"/>
        <v>0481</v>
      </c>
      <c r="B49" s="115" t="s">
        <v>1779</v>
      </c>
      <c r="C49" s="116">
        <v>129</v>
      </c>
      <c r="D49" s="117">
        <v>28.100000381469727</v>
      </c>
      <c r="E49" s="118">
        <v>0.43</v>
      </c>
      <c r="F49" s="116">
        <v>124</v>
      </c>
      <c r="G49" s="116">
        <v>5</v>
      </c>
      <c r="H49" s="119" t="s">
        <v>3619</v>
      </c>
      <c r="I49" s="119" t="s">
        <v>3620</v>
      </c>
      <c r="J49" s="117">
        <v>7.6999998092651367</v>
      </c>
      <c r="K49" s="118">
        <v>0.41</v>
      </c>
      <c r="L49" s="116">
        <v>129</v>
      </c>
      <c r="N49" s="119" t="s">
        <v>1529</v>
      </c>
      <c r="P49" s="117">
        <v>6.4000000953674316</v>
      </c>
      <c r="Q49" s="118">
        <v>0.43</v>
      </c>
      <c r="R49" s="116">
        <v>116</v>
      </c>
      <c r="S49" s="116">
        <v>13</v>
      </c>
      <c r="T49" s="119" t="s">
        <v>2857</v>
      </c>
      <c r="U49" s="119" t="s">
        <v>2858</v>
      </c>
      <c r="V49" s="117">
        <v>2.7999999523162842</v>
      </c>
      <c r="W49" s="118">
        <v>0.35</v>
      </c>
      <c r="X49" s="116">
        <v>120</v>
      </c>
      <c r="Y49" s="116">
        <v>9</v>
      </c>
      <c r="Z49" s="119" t="s">
        <v>1946</v>
      </c>
      <c r="AA49" s="119" t="s">
        <v>1947</v>
      </c>
      <c r="AB49" s="117">
        <v>11.199999809265137</v>
      </c>
      <c r="AC49" s="118">
        <v>0.47</v>
      </c>
      <c r="AD49" s="116">
        <v>108</v>
      </c>
      <c r="AE49" s="116">
        <v>21</v>
      </c>
      <c r="AF49" s="119" t="s">
        <v>1948</v>
      </c>
      <c r="AG49" s="119" t="s">
        <v>1949</v>
      </c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</row>
    <row r="50" spans="1:184" x14ac:dyDescent="0.2">
      <c r="A50" s="154" t="str">
        <f t="shared" si="1"/>
        <v>0510</v>
      </c>
      <c r="B50" s="105" t="s">
        <v>1790</v>
      </c>
      <c r="C50" s="111">
        <v>67</v>
      </c>
      <c r="D50" s="112">
        <v>33.900001525878906</v>
      </c>
      <c r="E50" s="113">
        <v>0.51</v>
      </c>
      <c r="F50" s="111">
        <v>60</v>
      </c>
      <c r="G50" s="111">
        <v>7</v>
      </c>
      <c r="H50" s="114" t="s">
        <v>3454</v>
      </c>
      <c r="I50" s="114" t="s">
        <v>3455</v>
      </c>
      <c r="J50" s="112">
        <v>8.3999996185302734</v>
      </c>
      <c r="K50" s="113">
        <v>0.44</v>
      </c>
      <c r="L50" s="111">
        <v>65</v>
      </c>
      <c r="M50" s="111">
        <v>2</v>
      </c>
      <c r="N50" s="114" t="s">
        <v>2634</v>
      </c>
      <c r="O50" s="114" t="s">
        <v>2635</v>
      </c>
      <c r="P50" s="112">
        <v>7.9000000953674316</v>
      </c>
      <c r="Q50" s="113">
        <v>0.53</v>
      </c>
      <c r="R50" s="111">
        <v>55</v>
      </c>
      <c r="S50" s="111">
        <v>12</v>
      </c>
      <c r="T50" s="114" t="s">
        <v>3621</v>
      </c>
      <c r="U50" s="114" t="s">
        <v>3622</v>
      </c>
      <c r="V50" s="112">
        <v>3</v>
      </c>
      <c r="W50" s="113">
        <v>0.38</v>
      </c>
      <c r="X50" s="111">
        <v>65</v>
      </c>
      <c r="Y50" s="111">
        <v>2</v>
      </c>
      <c r="Z50" s="114" t="s">
        <v>2634</v>
      </c>
      <c r="AA50" s="114" t="s">
        <v>2635</v>
      </c>
      <c r="AB50" s="112">
        <v>14.5</v>
      </c>
      <c r="AC50" s="113">
        <v>0.61</v>
      </c>
      <c r="AD50" s="111">
        <v>46</v>
      </c>
      <c r="AE50" s="111">
        <v>21</v>
      </c>
      <c r="AF50" s="114" t="s">
        <v>1696</v>
      </c>
      <c r="AG50" s="114" t="s">
        <v>1697</v>
      </c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</row>
    <row r="51" spans="1:184" x14ac:dyDescent="0.2">
      <c r="A51" s="154" t="str">
        <f t="shared" si="1"/>
        <v>0520</v>
      </c>
      <c r="B51" s="115" t="s">
        <v>1799</v>
      </c>
      <c r="C51" s="116">
        <v>58</v>
      </c>
      <c r="D51" s="117">
        <v>32.900001525878906</v>
      </c>
      <c r="E51" s="118">
        <v>0.5</v>
      </c>
      <c r="F51" s="116">
        <v>58</v>
      </c>
      <c r="H51" s="119" t="s">
        <v>1529</v>
      </c>
      <c r="J51" s="117">
        <v>9.5</v>
      </c>
      <c r="K51" s="118">
        <v>0.5</v>
      </c>
      <c r="L51" s="116">
        <v>56</v>
      </c>
      <c r="M51" s="116">
        <v>2</v>
      </c>
      <c r="N51" s="119" t="s">
        <v>1861</v>
      </c>
      <c r="O51" s="119" t="s">
        <v>1862</v>
      </c>
      <c r="P51" s="117">
        <v>7.9000000953674316</v>
      </c>
      <c r="Q51" s="118">
        <v>0.53</v>
      </c>
      <c r="R51" s="116">
        <v>50</v>
      </c>
      <c r="S51" s="116">
        <v>8</v>
      </c>
      <c r="T51" s="119" t="s">
        <v>3623</v>
      </c>
      <c r="U51" s="119" t="s">
        <v>3624</v>
      </c>
      <c r="V51" s="117">
        <v>3</v>
      </c>
      <c r="W51" s="118">
        <v>0.38</v>
      </c>
      <c r="X51" s="116">
        <v>57</v>
      </c>
      <c r="Y51" s="116">
        <v>1</v>
      </c>
      <c r="Z51" s="119" t="s">
        <v>2592</v>
      </c>
      <c r="AA51" s="119" t="s">
        <v>2593</v>
      </c>
      <c r="AB51" s="117">
        <v>12.5</v>
      </c>
      <c r="AC51" s="118">
        <v>0.52</v>
      </c>
      <c r="AD51" s="116">
        <v>54</v>
      </c>
      <c r="AE51" s="116">
        <v>4</v>
      </c>
      <c r="AF51" s="119" t="s">
        <v>2115</v>
      </c>
      <c r="AG51" s="119" t="s">
        <v>2116</v>
      </c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</row>
    <row r="52" spans="1:184" x14ac:dyDescent="0.2">
      <c r="A52" s="154" t="str">
        <f t="shared" si="1"/>
        <v>0521</v>
      </c>
      <c r="B52" s="105" t="s">
        <v>1810</v>
      </c>
      <c r="C52" s="111">
        <v>69</v>
      </c>
      <c r="D52" s="112">
        <v>26.399999618530273</v>
      </c>
      <c r="E52" s="113">
        <v>0.4</v>
      </c>
      <c r="F52" s="111">
        <v>69</v>
      </c>
      <c r="H52" s="114" t="s">
        <v>1529</v>
      </c>
      <c r="J52" s="112">
        <v>6.9000000953674316</v>
      </c>
      <c r="K52" s="113">
        <v>0.36</v>
      </c>
      <c r="L52" s="111">
        <v>69</v>
      </c>
      <c r="N52" s="114" t="s">
        <v>1529</v>
      </c>
      <c r="P52" s="112">
        <v>5.9000000953674316</v>
      </c>
      <c r="Q52" s="113">
        <v>0.4</v>
      </c>
      <c r="R52" s="111">
        <v>68</v>
      </c>
      <c r="S52" s="111">
        <v>1</v>
      </c>
      <c r="T52" s="114" t="s">
        <v>3625</v>
      </c>
      <c r="U52" s="114" t="s">
        <v>3626</v>
      </c>
      <c r="V52" s="112">
        <v>2.5</v>
      </c>
      <c r="W52" s="113">
        <v>0.31</v>
      </c>
      <c r="X52" s="111">
        <v>67</v>
      </c>
      <c r="Y52" s="111">
        <v>2</v>
      </c>
      <c r="Z52" s="114" t="s">
        <v>1806</v>
      </c>
      <c r="AA52" s="114" t="s">
        <v>1807</v>
      </c>
      <c r="AB52" s="112">
        <v>11.100000381469727</v>
      </c>
      <c r="AC52" s="113">
        <v>0.46</v>
      </c>
      <c r="AD52" s="111">
        <v>65</v>
      </c>
      <c r="AE52" s="111">
        <v>4</v>
      </c>
      <c r="AF52" s="114" t="s">
        <v>2184</v>
      </c>
      <c r="AG52" s="114" t="s">
        <v>2185</v>
      </c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</row>
    <row r="53" spans="1:184" x14ac:dyDescent="0.2">
      <c r="A53" s="154" t="str">
        <f t="shared" si="1"/>
        <v>0561</v>
      </c>
      <c r="B53" s="115" t="s">
        <v>1817</v>
      </c>
      <c r="C53" s="116">
        <v>120</v>
      </c>
      <c r="D53" s="117">
        <v>30.899999618530273</v>
      </c>
      <c r="E53" s="118">
        <v>0.47</v>
      </c>
      <c r="F53" s="116">
        <v>116</v>
      </c>
      <c r="G53" s="116">
        <v>4</v>
      </c>
      <c r="H53" s="119" t="s">
        <v>1718</v>
      </c>
      <c r="I53" s="119" t="s">
        <v>1719</v>
      </c>
      <c r="J53" s="117">
        <v>8.1999998092651367</v>
      </c>
      <c r="K53" s="118">
        <v>0.43</v>
      </c>
      <c r="L53" s="116">
        <v>115</v>
      </c>
      <c r="M53" s="116">
        <v>5</v>
      </c>
      <c r="N53" s="119" t="s">
        <v>1753</v>
      </c>
      <c r="O53" s="119" t="s">
        <v>1754</v>
      </c>
      <c r="P53" s="117">
        <v>6.8000001907348633</v>
      </c>
      <c r="Q53" s="118">
        <v>0.46</v>
      </c>
      <c r="R53" s="116">
        <v>112</v>
      </c>
      <c r="S53" s="116">
        <v>8</v>
      </c>
      <c r="T53" s="119" t="s">
        <v>1934</v>
      </c>
      <c r="U53" s="119" t="s">
        <v>1935</v>
      </c>
      <c r="V53" s="117">
        <v>3.0999999046325684</v>
      </c>
      <c r="W53" s="118">
        <v>0.39</v>
      </c>
      <c r="X53" s="116">
        <v>109</v>
      </c>
      <c r="Y53" s="116">
        <v>11</v>
      </c>
      <c r="Z53" s="119" t="s">
        <v>2321</v>
      </c>
      <c r="AA53" s="119" t="s">
        <v>2322</v>
      </c>
      <c r="AB53" s="117">
        <v>12.800000190734863</v>
      </c>
      <c r="AC53" s="118">
        <v>0.53</v>
      </c>
      <c r="AD53" s="116">
        <v>100</v>
      </c>
      <c r="AE53" s="116">
        <v>20</v>
      </c>
      <c r="AF53" s="119" t="s">
        <v>1635</v>
      </c>
      <c r="AG53" s="119" t="s">
        <v>1636</v>
      </c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</row>
    <row r="54" spans="1:184" x14ac:dyDescent="0.2">
      <c r="A54" s="154" t="str">
        <f t="shared" si="1"/>
        <v>0600</v>
      </c>
      <c r="B54" s="105" t="s">
        <v>1824</v>
      </c>
      <c r="C54" s="111">
        <v>100</v>
      </c>
      <c r="D54" s="112">
        <v>37.599998474121094</v>
      </c>
      <c r="E54" s="113">
        <v>0.56999999999999995</v>
      </c>
      <c r="F54" s="111">
        <v>85</v>
      </c>
      <c r="G54" s="111">
        <v>15</v>
      </c>
      <c r="H54" s="114" t="s">
        <v>2461</v>
      </c>
      <c r="I54" s="114" t="s">
        <v>2462</v>
      </c>
      <c r="J54" s="112">
        <v>10</v>
      </c>
      <c r="K54" s="113">
        <v>0.53</v>
      </c>
      <c r="L54" s="111">
        <v>88</v>
      </c>
      <c r="M54" s="111">
        <v>12</v>
      </c>
      <c r="N54" s="114" t="s">
        <v>2649</v>
      </c>
      <c r="O54" s="114" t="s">
        <v>2650</v>
      </c>
      <c r="P54" s="112">
        <v>8.3999996185302734</v>
      </c>
      <c r="Q54" s="113">
        <v>0.56000000000000005</v>
      </c>
      <c r="R54" s="111">
        <v>81</v>
      </c>
      <c r="S54" s="111">
        <v>19</v>
      </c>
      <c r="T54" s="114" t="s">
        <v>3627</v>
      </c>
      <c r="U54" s="114" t="s">
        <v>3628</v>
      </c>
      <c r="V54" s="112">
        <v>3.5999999046325684</v>
      </c>
      <c r="W54" s="113">
        <v>0.45</v>
      </c>
      <c r="X54" s="111">
        <v>85</v>
      </c>
      <c r="Y54" s="111">
        <v>15</v>
      </c>
      <c r="Z54" s="114" t="s">
        <v>2461</v>
      </c>
      <c r="AA54" s="114" t="s">
        <v>2462</v>
      </c>
      <c r="AB54" s="112">
        <v>15.600000381469727</v>
      </c>
      <c r="AC54" s="113">
        <v>0.65</v>
      </c>
      <c r="AD54" s="111">
        <v>63</v>
      </c>
      <c r="AE54" s="111">
        <v>37</v>
      </c>
      <c r="AF54" s="114" t="s">
        <v>3629</v>
      </c>
      <c r="AG54" s="114" t="s">
        <v>3630</v>
      </c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</row>
    <row r="55" spans="1:184" x14ac:dyDescent="0.2">
      <c r="A55" s="154" t="str">
        <f t="shared" si="1"/>
        <v>0641</v>
      </c>
      <c r="B55" s="115" t="s">
        <v>1827</v>
      </c>
      <c r="C55" s="116">
        <v>27</v>
      </c>
      <c r="D55" s="117">
        <v>26.100000381469727</v>
      </c>
      <c r="E55" s="118">
        <v>0.4</v>
      </c>
      <c r="F55" s="116">
        <v>27</v>
      </c>
      <c r="H55" s="119" t="s">
        <v>1529</v>
      </c>
      <c r="J55" s="117">
        <v>7.5</v>
      </c>
      <c r="K55" s="118">
        <v>0.39</v>
      </c>
      <c r="L55" s="116">
        <v>27</v>
      </c>
      <c r="N55" s="119" t="s">
        <v>1529</v>
      </c>
      <c r="P55" s="117">
        <v>5.4000000953674316</v>
      </c>
      <c r="Q55" s="118">
        <v>0.36</v>
      </c>
      <c r="R55" s="116">
        <v>26</v>
      </c>
      <c r="S55" s="116">
        <v>1</v>
      </c>
      <c r="T55" s="119" t="s">
        <v>1703</v>
      </c>
      <c r="U55" s="119" t="s">
        <v>1704</v>
      </c>
      <c r="V55" s="117">
        <v>1.8999999761581421</v>
      </c>
      <c r="W55" s="118">
        <v>0.24</v>
      </c>
      <c r="X55" s="116">
        <v>27</v>
      </c>
      <c r="Z55" s="119" t="s">
        <v>1529</v>
      </c>
      <c r="AB55" s="117">
        <v>11.300000190734863</v>
      </c>
      <c r="AC55" s="118">
        <v>0.47</v>
      </c>
      <c r="AD55" s="116">
        <v>24</v>
      </c>
      <c r="AE55" s="116">
        <v>3</v>
      </c>
      <c r="AF55" s="119" t="s">
        <v>2225</v>
      </c>
      <c r="AG55" s="119" t="s">
        <v>2226</v>
      </c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</row>
    <row r="56" spans="1:184" x14ac:dyDescent="0.2">
      <c r="A56" s="154" t="str">
        <f t="shared" si="1"/>
        <v>0651</v>
      </c>
      <c r="B56" s="105" t="s">
        <v>1828</v>
      </c>
      <c r="C56" s="111">
        <v>97</v>
      </c>
      <c r="D56" s="112">
        <v>29.200000762939453</v>
      </c>
      <c r="E56" s="113">
        <v>0.44</v>
      </c>
      <c r="F56" s="111">
        <v>94</v>
      </c>
      <c r="G56" s="111">
        <v>3</v>
      </c>
      <c r="H56" s="114" t="s">
        <v>3343</v>
      </c>
      <c r="I56" s="114" t="s">
        <v>3344</v>
      </c>
      <c r="J56" s="112">
        <v>8</v>
      </c>
      <c r="K56" s="113">
        <v>0.42</v>
      </c>
      <c r="L56" s="111">
        <v>97</v>
      </c>
      <c r="N56" s="114" t="s">
        <v>1529</v>
      </c>
      <c r="P56" s="112">
        <v>6.5</v>
      </c>
      <c r="Q56" s="113">
        <v>0.44</v>
      </c>
      <c r="R56" s="111">
        <v>88</v>
      </c>
      <c r="S56" s="111">
        <v>9</v>
      </c>
      <c r="T56" s="114" t="s">
        <v>3631</v>
      </c>
      <c r="U56" s="114" t="s">
        <v>3632</v>
      </c>
      <c r="V56" s="112">
        <v>2.5999999046325684</v>
      </c>
      <c r="W56" s="113">
        <v>0.32</v>
      </c>
      <c r="X56" s="111">
        <v>90</v>
      </c>
      <c r="Y56" s="111">
        <v>7</v>
      </c>
      <c r="Z56" s="114" t="s">
        <v>2669</v>
      </c>
      <c r="AA56" s="114" t="s">
        <v>2670</v>
      </c>
      <c r="AB56" s="112">
        <v>12.100000381469727</v>
      </c>
      <c r="AC56" s="113">
        <v>0.51</v>
      </c>
      <c r="AD56" s="111">
        <v>86</v>
      </c>
      <c r="AE56" s="111">
        <v>11</v>
      </c>
      <c r="AF56" s="114" t="s">
        <v>3633</v>
      </c>
      <c r="AG56" s="114" t="s">
        <v>3634</v>
      </c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</row>
    <row r="57" spans="1:184" x14ac:dyDescent="0.2">
      <c r="A57" s="154" t="str">
        <f t="shared" si="1"/>
        <v>0661</v>
      </c>
      <c r="B57" s="115" t="s">
        <v>1835</v>
      </c>
      <c r="C57" s="116">
        <v>86</v>
      </c>
      <c r="D57" s="117">
        <v>26.799999237060547</v>
      </c>
      <c r="E57" s="118">
        <v>0.4</v>
      </c>
      <c r="F57" s="116">
        <v>86</v>
      </c>
      <c r="H57" s="119" t="s">
        <v>1529</v>
      </c>
      <c r="J57" s="117">
        <v>7.3000001907348633</v>
      </c>
      <c r="K57" s="118">
        <v>0.39</v>
      </c>
      <c r="L57" s="116">
        <v>84</v>
      </c>
      <c r="M57" s="116">
        <v>2</v>
      </c>
      <c r="N57" s="119" t="s">
        <v>1876</v>
      </c>
      <c r="O57" s="119" t="s">
        <v>1877</v>
      </c>
      <c r="P57" s="117">
        <v>5.9000000953674316</v>
      </c>
      <c r="Q57" s="118">
        <v>0.39</v>
      </c>
      <c r="R57" s="116">
        <v>84</v>
      </c>
      <c r="S57" s="116">
        <v>2</v>
      </c>
      <c r="T57" s="119" t="s">
        <v>1876</v>
      </c>
      <c r="U57" s="119" t="s">
        <v>1877</v>
      </c>
      <c r="V57" s="117">
        <v>2.2999999523162842</v>
      </c>
      <c r="W57" s="118">
        <v>0.28999999999999998</v>
      </c>
      <c r="X57" s="116">
        <v>83</v>
      </c>
      <c r="Y57" s="116">
        <v>3</v>
      </c>
      <c r="Z57" s="119" t="s">
        <v>1836</v>
      </c>
      <c r="AA57" s="119" t="s">
        <v>1837</v>
      </c>
      <c r="AB57" s="117">
        <v>11.199999809265137</v>
      </c>
      <c r="AC57" s="118">
        <v>0.47</v>
      </c>
      <c r="AD57" s="116">
        <v>81</v>
      </c>
      <c r="AE57" s="116">
        <v>5</v>
      </c>
      <c r="AF57" s="119" t="s">
        <v>3022</v>
      </c>
      <c r="AG57" s="119" t="s">
        <v>3023</v>
      </c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</row>
    <row r="58" spans="1:184" x14ac:dyDescent="0.2">
      <c r="A58" s="154" t="str">
        <f t="shared" si="1"/>
        <v>0671</v>
      </c>
      <c r="B58" s="105" t="s">
        <v>1842</v>
      </c>
      <c r="C58" s="111">
        <v>163</v>
      </c>
      <c r="D58" s="112">
        <v>35.5</v>
      </c>
      <c r="E58" s="113">
        <v>0.54</v>
      </c>
      <c r="F58" s="111">
        <v>143</v>
      </c>
      <c r="G58" s="111">
        <v>20</v>
      </c>
      <c r="H58" s="114" t="s">
        <v>3635</v>
      </c>
      <c r="I58" s="114" t="s">
        <v>3636</v>
      </c>
      <c r="J58" s="112">
        <v>9.8999996185302734</v>
      </c>
      <c r="K58" s="113">
        <v>0.52</v>
      </c>
      <c r="L58" s="111">
        <v>140</v>
      </c>
      <c r="M58" s="111">
        <v>23</v>
      </c>
      <c r="N58" s="114" t="s">
        <v>3637</v>
      </c>
      <c r="O58" s="114" t="s">
        <v>3638</v>
      </c>
      <c r="P58" s="112">
        <v>8</v>
      </c>
      <c r="Q58" s="113">
        <v>0.54</v>
      </c>
      <c r="R58" s="111">
        <v>130</v>
      </c>
      <c r="S58" s="111">
        <v>33</v>
      </c>
      <c r="T58" s="114" t="s">
        <v>3102</v>
      </c>
      <c r="U58" s="114" t="s">
        <v>3103</v>
      </c>
      <c r="V58" s="112">
        <v>3.2999999523162842</v>
      </c>
      <c r="W58" s="113">
        <v>0.42</v>
      </c>
      <c r="X58" s="111">
        <v>144</v>
      </c>
      <c r="Y58" s="111">
        <v>19</v>
      </c>
      <c r="Z58" s="114" t="s">
        <v>3639</v>
      </c>
      <c r="AA58" s="114" t="s">
        <v>3640</v>
      </c>
      <c r="AB58" s="112">
        <v>14.199999809265137</v>
      </c>
      <c r="AC58" s="113">
        <v>0.59</v>
      </c>
      <c r="AD58" s="111">
        <v>107</v>
      </c>
      <c r="AE58" s="111">
        <v>56</v>
      </c>
      <c r="AF58" s="114" t="s">
        <v>3641</v>
      </c>
      <c r="AG58" s="114" t="s">
        <v>3642</v>
      </c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</row>
    <row r="59" spans="1:184" x14ac:dyDescent="0.2">
      <c r="A59" s="154" t="str">
        <f t="shared" si="1"/>
        <v>0681</v>
      </c>
      <c r="B59" s="115" t="s">
        <v>1851</v>
      </c>
      <c r="C59" s="116">
        <v>89</v>
      </c>
      <c r="D59" s="117">
        <v>26.799999237060547</v>
      </c>
      <c r="E59" s="118">
        <v>0.4</v>
      </c>
      <c r="F59" s="116">
        <v>88</v>
      </c>
      <c r="G59" s="116">
        <v>1</v>
      </c>
      <c r="H59" s="119" t="s">
        <v>3643</v>
      </c>
      <c r="I59" s="119" t="s">
        <v>3644</v>
      </c>
      <c r="J59" s="117">
        <v>7.5999999046325684</v>
      </c>
      <c r="K59" s="118">
        <v>0.4</v>
      </c>
      <c r="L59" s="116">
        <v>87</v>
      </c>
      <c r="M59" s="116">
        <v>2</v>
      </c>
      <c r="N59" s="119" t="s">
        <v>2514</v>
      </c>
      <c r="O59" s="119" t="s">
        <v>2515</v>
      </c>
      <c r="P59" s="117">
        <v>5.9000000953674316</v>
      </c>
      <c r="Q59" s="118">
        <v>0.4</v>
      </c>
      <c r="R59" s="116">
        <v>86</v>
      </c>
      <c r="S59" s="116">
        <v>3</v>
      </c>
      <c r="T59" s="119" t="s">
        <v>3392</v>
      </c>
      <c r="U59" s="119" t="s">
        <v>3393</v>
      </c>
      <c r="V59" s="117">
        <v>2.5</v>
      </c>
      <c r="W59" s="118">
        <v>0.31</v>
      </c>
      <c r="X59" s="116">
        <v>88</v>
      </c>
      <c r="Y59" s="116">
        <v>1</v>
      </c>
      <c r="Z59" s="119" t="s">
        <v>3643</v>
      </c>
      <c r="AA59" s="119" t="s">
        <v>3644</v>
      </c>
      <c r="AB59" s="117">
        <v>10.800000190734863</v>
      </c>
      <c r="AC59" s="118">
        <v>0.45</v>
      </c>
      <c r="AD59" s="116">
        <v>84</v>
      </c>
      <c r="AE59" s="116">
        <v>5</v>
      </c>
      <c r="AF59" s="119" t="s">
        <v>3108</v>
      </c>
      <c r="AG59" s="119" t="s">
        <v>3109</v>
      </c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</row>
    <row r="60" spans="1:184" x14ac:dyDescent="0.2">
      <c r="A60" s="154" t="str">
        <f t="shared" si="1"/>
        <v>0721</v>
      </c>
      <c r="B60" s="105" t="s">
        <v>1856</v>
      </c>
      <c r="C60" s="111">
        <v>75</v>
      </c>
      <c r="D60" s="112">
        <v>30.700000762939453</v>
      </c>
      <c r="E60" s="113">
        <v>0.47</v>
      </c>
      <c r="F60" s="111">
        <v>71</v>
      </c>
      <c r="G60" s="111">
        <v>4</v>
      </c>
      <c r="H60" s="114" t="s">
        <v>2647</v>
      </c>
      <c r="I60" s="114" t="s">
        <v>2648</v>
      </c>
      <c r="J60" s="112">
        <v>7.8000001907348633</v>
      </c>
      <c r="K60" s="113">
        <v>0.41</v>
      </c>
      <c r="L60" s="111">
        <v>75</v>
      </c>
      <c r="N60" s="114" t="s">
        <v>1529</v>
      </c>
      <c r="P60" s="112">
        <v>7.4000000953674316</v>
      </c>
      <c r="Q60" s="113">
        <v>0.49</v>
      </c>
      <c r="R60" s="111">
        <v>62</v>
      </c>
      <c r="S60" s="111">
        <v>13</v>
      </c>
      <c r="T60" s="114" t="s">
        <v>3645</v>
      </c>
      <c r="U60" s="114" t="s">
        <v>3646</v>
      </c>
      <c r="V60" s="112">
        <v>2.9000000953674316</v>
      </c>
      <c r="W60" s="113">
        <v>0.36</v>
      </c>
      <c r="X60" s="111">
        <v>73</v>
      </c>
      <c r="Y60" s="111">
        <v>2</v>
      </c>
      <c r="Z60" s="114" t="s">
        <v>3647</v>
      </c>
      <c r="AA60" s="114" t="s">
        <v>3648</v>
      </c>
      <c r="AB60" s="112">
        <v>12.699999809265137</v>
      </c>
      <c r="AC60" s="113">
        <v>0.53</v>
      </c>
      <c r="AD60" s="111">
        <v>60</v>
      </c>
      <c r="AE60" s="111">
        <v>15</v>
      </c>
      <c r="AF60" s="114" t="s">
        <v>1970</v>
      </c>
      <c r="AG60" s="114" t="s">
        <v>1971</v>
      </c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</row>
    <row r="61" spans="1:184" x14ac:dyDescent="0.2">
      <c r="A61" s="154" t="str">
        <f t="shared" si="1"/>
        <v>0761</v>
      </c>
      <c r="B61" s="115" t="s">
        <v>1865</v>
      </c>
      <c r="C61" s="116">
        <v>85</v>
      </c>
      <c r="D61" s="117">
        <v>25.799999237060547</v>
      </c>
      <c r="E61" s="118">
        <v>0.39</v>
      </c>
      <c r="F61" s="116">
        <v>84</v>
      </c>
      <c r="G61" s="116">
        <v>1</v>
      </c>
      <c r="H61" s="119" t="s">
        <v>3649</v>
      </c>
      <c r="I61" s="119" t="s">
        <v>3650</v>
      </c>
      <c r="J61" s="117">
        <v>7.4000000953674316</v>
      </c>
      <c r="K61" s="118">
        <v>0.39</v>
      </c>
      <c r="L61" s="116">
        <v>82</v>
      </c>
      <c r="M61" s="116">
        <v>3</v>
      </c>
      <c r="N61" s="119" t="s">
        <v>1829</v>
      </c>
      <c r="O61" s="119" t="s">
        <v>1830</v>
      </c>
      <c r="P61" s="117">
        <v>5.8000001907348633</v>
      </c>
      <c r="Q61" s="118">
        <v>0.39</v>
      </c>
      <c r="R61" s="116">
        <v>81</v>
      </c>
      <c r="S61" s="116">
        <v>4</v>
      </c>
      <c r="T61" s="119" t="s">
        <v>1831</v>
      </c>
      <c r="U61" s="119" t="s">
        <v>1832</v>
      </c>
      <c r="V61" s="117">
        <v>2.4000000953674316</v>
      </c>
      <c r="W61" s="118">
        <v>0.31</v>
      </c>
      <c r="X61" s="116">
        <v>85</v>
      </c>
      <c r="Z61" s="119" t="s">
        <v>1529</v>
      </c>
      <c r="AB61" s="117">
        <v>10.199999809265137</v>
      </c>
      <c r="AC61" s="118">
        <v>0.43</v>
      </c>
      <c r="AD61" s="116">
        <v>81</v>
      </c>
      <c r="AE61" s="116">
        <v>4</v>
      </c>
      <c r="AF61" s="119" t="s">
        <v>1831</v>
      </c>
      <c r="AG61" s="119" t="s">
        <v>1832</v>
      </c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</row>
    <row r="62" spans="1:184" x14ac:dyDescent="0.2">
      <c r="A62" s="154" t="str">
        <f t="shared" si="1"/>
        <v>0771</v>
      </c>
      <c r="B62" s="105" t="s">
        <v>1868</v>
      </c>
      <c r="C62" s="111">
        <v>50</v>
      </c>
      <c r="D62" s="112">
        <v>26.100000381469727</v>
      </c>
      <c r="E62" s="113">
        <v>0.39</v>
      </c>
      <c r="F62" s="111">
        <v>50</v>
      </c>
      <c r="H62" s="114" t="s">
        <v>1529</v>
      </c>
      <c r="J62" s="112">
        <v>7.5</v>
      </c>
      <c r="K62" s="113">
        <v>0.4</v>
      </c>
      <c r="L62" s="111">
        <v>49</v>
      </c>
      <c r="M62" s="111">
        <v>1</v>
      </c>
      <c r="N62" s="114" t="s">
        <v>2488</v>
      </c>
      <c r="O62" s="114" t="s">
        <v>2489</v>
      </c>
      <c r="P62" s="112">
        <v>5.8000001907348633</v>
      </c>
      <c r="Q62" s="113">
        <v>0.38</v>
      </c>
      <c r="R62" s="111">
        <v>49</v>
      </c>
      <c r="S62" s="111">
        <v>1</v>
      </c>
      <c r="T62" s="114" t="s">
        <v>2488</v>
      </c>
      <c r="U62" s="114" t="s">
        <v>2489</v>
      </c>
      <c r="V62" s="112">
        <v>2.5999999046325684</v>
      </c>
      <c r="W62" s="113">
        <v>0.33</v>
      </c>
      <c r="X62" s="111">
        <v>48</v>
      </c>
      <c r="Y62" s="111">
        <v>2</v>
      </c>
      <c r="Z62" s="114" t="s">
        <v>2490</v>
      </c>
      <c r="AA62" s="114" t="s">
        <v>2491</v>
      </c>
      <c r="AB62" s="112">
        <v>10.199999809265137</v>
      </c>
      <c r="AC62" s="113">
        <v>0.42</v>
      </c>
      <c r="AD62" s="111">
        <v>49</v>
      </c>
      <c r="AE62" s="111">
        <v>1</v>
      </c>
      <c r="AF62" s="114" t="s">
        <v>2488</v>
      </c>
      <c r="AG62" s="114" t="s">
        <v>2489</v>
      </c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</row>
    <row r="63" spans="1:184" x14ac:dyDescent="0.2">
      <c r="A63" s="154" t="str">
        <f t="shared" si="1"/>
        <v>0801</v>
      </c>
      <c r="B63" s="115" t="s">
        <v>1869</v>
      </c>
      <c r="C63" s="116">
        <v>135</v>
      </c>
      <c r="D63" s="117">
        <v>27.299999237060547</v>
      </c>
      <c r="E63" s="118">
        <v>0.41</v>
      </c>
      <c r="F63" s="116">
        <v>134</v>
      </c>
      <c r="G63" s="116">
        <v>1</v>
      </c>
      <c r="H63" s="119" t="s">
        <v>1786</v>
      </c>
      <c r="I63" s="119" t="s">
        <v>1787</v>
      </c>
      <c r="J63" s="117">
        <v>7.5</v>
      </c>
      <c r="K63" s="118">
        <v>0.39</v>
      </c>
      <c r="L63" s="116">
        <v>132</v>
      </c>
      <c r="M63" s="116">
        <v>3</v>
      </c>
      <c r="N63" s="119" t="s">
        <v>2290</v>
      </c>
      <c r="O63" s="119" t="s">
        <v>2291</v>
      </c>
      <c r="P63" s="117">
        <v>5.9000000953674316</v>
      </c>
      <c r="Q63" s="118">
        <v>0.4</v>
      </c>
      <c r="R63" s="116">
        <v>128</v>
      </c>
      <c r="S63" s="116">
        <v>7</v>
      </c>
      <c r="T63" s="119" t="s">
        <v>3651</v>
      </c>
      <c r="U63" s="119" t="s">
        <v>3652</v>
      </c>
      <c r="V63" s="117">
        <v>2.5</v>
      </c>
      <c r="W63" s="118">
        <v>0.32</v>
      </c>
      <c r="X63" s="116">
        <v>134</v>
      </c>
      <c r="Y63" s="116">
        <v>1</v>
      </c>
      <c r="Z63" s="119" t="s">
        <v>1786</v>
      </c>
      <c r="AA63" s="119" t="s">
        <v>1787</v>
      </c>
      <c r="AB63" s="117">
        <v>11.399999618530273</v>
      </c>
      <c r="AC63" s="118">
        <v>0.47</v>
      </c>
      <c r="AD63" s="116">
        <v>126</v>
      </c>
      <c r="AE63" s="116">
        <v>9</v>
      </c>
      <c r="AF63" s="119" t="s">
        <v>1934</v>
      </c>
      <c r="AG63" s="119" t="s">
        <v>1935</v>
      </c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</row>
    <row r="64" spans="1:184" x14ac:dyDescent="0.2">
      <c r="A64" s="154" t="str">
        <f t="shared" si="1"/>
        <v>0831</v>
      </c>
      <c r="B64" s="105" t="s">
        <v>1880</v>
      </c>
      <c r="C64" s="111">
        <v>113</v>
      </c>
      <c r="D64" s="112">
        <v>34.599998474121094</v>
      </c>
      <c r="E64" s="113">
        <v>0.52</v>
      </c>
      <c r="F64" s="111">
        <v>103</v>
      </c>
      <c r="G64" s="111">
        <v>10</v>
      </c>
      <c r="H64" s="114" t="s">
        <v>1881</v>
      </c>
      <c r="I64" s="114" t="s">
        <v>1882</v>
      </c>
      <c r="J64" s="112">
        <v>9.1000003814697266</v>
      </c>
      <c r="K64" s="113">
        <v>0.48</v>
      </c>
      <c r="L64" s="111">
        <v>106</v>
      </c>
      <c r="M64" s="111">
        <v>7</v>
      </c>
      <c r="N64" s="114" t="s">
        <v>1883</v>
      </c>
      <c r="O64" s="114" t="s">
        <v>1884</v>
      </c>
      <c r="P64" s="112">
        <v>7.8000001907348633</v>
      </c>
      <c r="Q64" s="113">
        <v>0.52</v>
      </c>
      <c r="R64" s="111">
        <v>96</v>
      </c>
      <c r="S64" s="111">
        <v>17</v>
      </c>
      <c r="T64" s="114" t="s">
        <v>3653</v>
      </c>
      <c r="U64" s="114" t="s">
        <v>3654</v>
      </c>
      <c r="V64" s="112">
        <v>3.4000000953674316</v>
      </c>
      <c r="W64" s="113">
        <v>0.43</v>
      </c>
      <c r="X64" s="111">
        <v>100</v>
      </c>
      <c r="Y64" s="111">
        <v>13</v>
      </c>
      <c r="Z64" s="114" t="s">
        <v>3655</v>
      </c>
      <c r="AA64" s="114" t="s">
        <v>3656</v>
      </c>
      <c r="AB64" s="112">
        <v>14.300000190734863</v>
      </c>
      <c r="AC64" s="113">
        <v>0.6</v>
      </c>
      <c r="AD64" s="111">
        <v>75</v>
      </c>
      <c r="AE64" s="111">
        <v>38</v>
      </c>
      <c r="AF64" s="114" t="s">
        <v>3657</v>
      </c>
      <c r="AG64" s="114" t="s">
        <v>3658</v>
      </c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</row>
    <row r="65" spans="1:184" x14ac:dyDescent="0.2">
      <c r="A65" s="154" t="str">
        <f t="shared" si="1"/>
        <v>0841</v>
      </c>
      <c r="B65" s="115" t="s">
        <v>1891</v>
      </c>
      <c r="C65" s="116">
        <v>57</v>
      </c>
      <c r="D65" s="117">
        <v>30.399999618530273</v>
      </c>
      <c r="E65" s="118">
        <v>0.46</v>
      </c>
      <c r="F65" s="116">
        <v>54</v>
      </c>
      <c r="G65" s="116">
        <v>3</v>
      </c>
      <c r="H65" s="119" t="s">
        <v>2402</v>
      </c>
      <c r="I65" s="119" t="s">
        <v>2403</v>
      </c>
      <c r="J65" s="117">
        <v>8.6999998092651367</v>
      </c>
      <c r="K65" s="118">
        <v>0.46</v>
      </c>
      <c r="L65" s="116">
        <v>55</v>
      </c>
      <c r="M65" s="116">
        <v>2</v>
      </c>
      <c r="N65" s="119" t="s">
        <v>2414</v>
      </c>
      <c r="O65" s="119" t="s">
        <v>2415</v>
      </c>
      <c r="P65" s="117">
        <v>6.9000000953674316</v>
      </c>
      <c r="Q65" s="118">
        <v>0.46</v>
      </c>
      <c r="R65" s="116">
        <v>51</v>
      </c>
      <c r="S65" s="116">
        <v>6</v>
      </c>
      <c r="T65" s="119" t="s">
        <v>1791</v>
      </c>
      <c r="U65" s="119" t="s">
        <v>1792</v>
      </c>
      <c r="V65" s="117">
        <v>2.7000000476837158</v>
      </c>
      <c r="W65" s="118">
        <v>0.34</v>
      </c>
      <c r="X65" s="116">
        <v>52</v>
      </c>
      <c r="Y65" s="116">
        <v>5</v>
      </c>
      <c r="Z65" s="119" t="s">
        <v>2888</v>
      </c>
      <c r="AA65" s="119" t="s">
        <v>2889</v>
      </c>
      <c r="AB65" s="117">
        <v>12.100000381469727</v>
      </c>
      <c r="AC65" s="118">
        <v>0.5</v>
      </c>
      <c r="AD65" s="116">
        <v>50</v>
      </c>
      <c r="AE65" s="116">
        <v>7</v>
      </c>
      <c r="AF65" s="119" t="s">
        <v>1793</v>
      </c>
      <c r="AG65" s="119" t="s">
        <v>1794</v>
      </c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</row>
    <row r="66" spans="1:184" x14ac:dyDescent="0.2">
      <c r="A66" s="154" t="str">
        <f t="shared" si="1"/>
        <v>0861</v>
      </c>
      <c r="B66" s="105" t="s">
        <v>1900</v>
      </c>
      <c r="C66" s="111">
        <v>43</v>
      </c>
      <c r="D66" s="112">
        <v>30.399999618530273</v>
      </c>
      <c r="E66" s="113">
        <v>0.46</v>
      </c>
      <c r="F66" s="111">
        <v>41</v>
      </c>
      <c r="G66" s="111">
        <v>2</v>
      </c>
      <c r="H66" s="114" t="s">
        <v>2986</v>
      </c>
      <c r="I66" s="114" t="s">
        <v>2987</v>
      </c>
      <c r="J66" s="112">
        <v>8</v>
      </c>
      <c r="K66" s="113">
        <v>0.42</v>
      </c>
      <c r="L66" s="111">
        <v>43</v>
      </c>
      <c r="N66" s="114" t="s">
        <v>1529</v>
      </c>
      <c r="P66" s="112">
        <v>7.0999999046325684</v>
      </c>
      <c r="Q66" s="113">
        <v>0.47</v>
      </c>
      <c r="R66" s="111">
        <v>36</v>
      </c>
      <c r="S66" s="111">
        <v>7</v>
      </c>
      <c r="T66" s="114" t="s">
        <v>1948</v>
      </c>
      <c r="U66" s="114" t="s">
        <v>1949</v>
      </c>
      <c r="V66" s="112">
        <v>2.7999999523162842</v>
      </c>
      <c r="W66" s="113">
        <v>0.35</v>
      </c>
      <c r="X66" s="111">
        <v>41</v>
      </c>
      <c r="Y66" s="111">
        <v>2</v>
      </c>
      <c r="Z66" s="114" t="s">
        <v>2986</v>
      </c>
      <c r="AA66" s="114" t="s">
        <v>2987</v>
      </c>
      <c r="AB66" s="112">
        <v>12.5</v>
      </c>
      <c r="AC66" s="113">
        <v>0.52</v>
      </c>
      <c r="AD66" s="111">
        <v>34</v>
      </c>
      <c r="AE66" s="111">
        <v>9</v>
      </c>
      <c r="AF66" s="114" t="s">
        <v>3659</v>
      </c>
      <c r="AG66" s="114" t="s">
        <v>3660</v>
      </c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</row>
    <row r="67" spans="1:184" x14ac:dyDescent="0.2">
      <c r="A67" s="154" t="str">
        <f t="shared" si="1"/>
        <v>0881</v>
      </c>
      <c r="B67" s="115" t="s">
        <v>1901</v>
      </c>
      <c r="C67" s="116">
        <v>75</v>
      </c>
      <c r="D67" s="117">
        <v>29.299999237060547</v>
      </c>
      <c r="E67" s="118">
        <v>0.44</v>
      </c>
      <c r="F67" s="116">
        <v>72</v>
      </c>
      <c r="G67" s="116">
        <v>3</v>
      </c>
      <c r="H67" s="119" t="s">
        <v>2490</v>
      </c>
      <c r="I67" s="119" t="s">
        <v>2491</v>
      </c>
      <c r="J67" s="117">
        <v>8.1000003814697266</v>
      </c>
      <c r="K67" s="118">
        <v>0.43</v>
      </c>
      <c r="L67" s="116">
        <v>71</v>
      </c>
      <c r="M67" s="116">
        <v>4</v>
      </c>
      <c r="N67" s="119" t="s">
        <v>2647</v>
      </c>
      <c r="O67" s="119" t="s">
        <v>2648</v>
      </c>
      <c r="P67" s="117">
        <v>6.4000000953674316</v>
      </c>
      <c r="Q67" s="118">
        <v>0.43</v>
      </c>
      <c r="R67" s="116">
        <v>68</v>
      </c>
      <c r="S67" s="116">
        <v>7</v>
      </c>
      <c r="T67" s="119" t="s">
        <v>3661</v>
      </c>
      <c r="U67" s="119" t="s">
        <v>3662</v>
      </c>
      <c r="V67" s="117">
        <v>2.7999999523162842</v>
      </c>
      <c r="W67" s="118">
        <v>0.35</v>
      </c>
      <c r="X67" s="116">
        <v>72</v>
      </c>
      <c r="Y67" s="116">
        <v>3</v>
      </c>
      <c r="Z67" s="119" t="s">
        <v>2490</v>
      </c>
      <c r="AA67" s="119" t="s">
        <v>2491</v>
      </c>
      <c r="AB67" s="117">
        <v>12</v>
      </c>
      <c r="AC67" s="118">
        <v>0.5</v>
      </c>
      <c r="AD67" s="116">
        <v>63</v>
      </c>
      <c r="AE67" s="116">
        <v>12</v>
      </c>
      <c r="AF67" s="119" t="s">
        <v>1743</v>
      </c>
      <c r="AG67" s="119" t="s">
        <v>1744</v>
      </c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</row>
    <row r="68" spans="1:184" x14ac:dyDescent="0.2">
      <c r="A68" s="154" t="str">
        <f t="shared" si="1"/>
        <v>0950</v>
      </c>
      <c r="B68" s="105" t="s">
        <v>1908</v>
      </c>
      <c r="C68" s="111">
        <v>92</v>
      </c>
      <c r="D68" s="112">
        <v>40.200000762939453</v>
      </c>
      <c r="E68" s="113">
        <v>0.61</v>
      </c>
      <c r="F68" s="111">
        <v>64</v>
      </c>
      <c r="G68" s="111">
        <v>28</v>
      </c>
      <c r="H68" s="114" t="s">
        <v>3663</v>
      </c>
      <c r="I68" s="114" t="s">
        <v>3664</v>
      </c>
      <c r="J68" s="112">
        <v>11</v>
      </c>
      <c r="K68" s="113">
        <v>0.57999999999999996</v>
      </c>
      <c r="L68" s="111">
        <v>67</v>
      </c>
      <c r="M68" s="111">
        <v>25</v>
      </c>
      <c r="N68" s="114" t="s">
        <v>3665</v>
      </c>
      <c r="O68" s="114" t="s">
        <v>3666</v>
      </c>
      <c r="P68" s="112">
        <v>9.3000001907348633</v>
      </c>
      <c r="Q68" s="113">
        <v>0.62</v>
      </c>
      <c r="R68" s="111">
        <v>57</v>
      </c>
      <c r="S68" s="111">
        <v>35</v>
      </c>
      <c r="T68" s="114" t="s">
        <v>3667</v>
      </c>
      <c r="U68" s="114" t="s">
        <v>3668</v>
      </c>
      <c r="V68" s="112">
        <v>4.1999998092651367</v>
      </c>
      <c r="W68" s="113">
        <v>0.52</v>
      </c>
      <c r="X68" s="111">
        <v>66</v>
      </c>
      <c r="Y68" s="111">
        <v>26</v>
      </c>
      <c r="Z68" s="114" t="s">
        <v>3669</v>
      </c>
      <c r="AA68" s="114" t="s">
        <v>3670</v>
      </c>
      <c r="AB68" s="112">
        <v>15.600000381469727</v>
      </c>
      <c r="AC68" s="113">
        <v>0.65</v>
      </c>
      <c r="AD68" s="111">
        <v>50</v>
      </c>
      <c r="AE68" s="111">
        <v>42</v>
      </c>
      <c r="AF68" s="114" t="s">
        <v>3671</v>
      </c>
      <c r="AG68" s="114" t="s">
        <v>3672</v>
      </c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</row>
    <row r="69" spans="1:184" x14ac:dyDescent="0.2">
      <c r="A69" s="154" t="str">
        <f t="shared" si="1"/>
        <v>0961</v>
      </c>
      <c r="B69" s="115" t="s">
        <v>1917</v>
      </c>
      <c r="C69" s="116">
        <v>89</v>
      </c>
      <c r="D69" s="117">
        <v>38.900001525878906</v>
      </c>
      <c r="E69" s="118">
        <v>0.59</v>
      </c>
      <c r="F69" s="116">
        <v>67</v>
      </c>
      <c r="G69" s="116">
        <v>22</v>
      </c>
      <c r="H69" s="119" t="s">
        <v>3673</v>
      </c>
      <c r="I69" s="119" t="s">
        <v>3674</v>
      </c>
      <c r="J69" s="117">
        <v>10.5</v>
      </c>
      <c r="K69" s="118">
        <v>0.55000000000000004</v>
      </c>
      <c r="L69" s="116">
        <v>76</v>
      </c>
      <c r="M69" s="116">
        <v>13</v>
      </c>
      <c r="N69" s="119" t="s">
        <v>3675</v>
      </c>
      <c r="O69" s="119" t="s">
        <v>3676</v>
      </c>
      <c r="P69" s="117">
        <v>9.1999998092651367</v>
      </c>
      <c r="Q69" s="118">
        <v>0.61</v>
      </c>
      <c r="R69" s="116">
        <v>59</v>
      </c>
      <c r="S69" s="116">
        <v>30</v>
      </c>
      <c r="T69" s="119" t="s">
        <v>3677</v>
      </c>
      <c r="U69" s="119" t="s">
        <v>3678</v>
      </c>
      <c r="V69" s="117">
        <v>3.7999999523162842</v>
      </c>
      <c r="W69" s="118">
        <v>0.48</v>
      </c>
      <c r="X69" s="116">
        <v>72</v>
      </c>
      <c r="Y69" s="116">
        <v>17</v>
      </c>
      <c r="Z69" s="119" t="s">
        <v>2516</v>
      </c>
      <c r="AA69" s="119" t="s">
        <v>2517</v>
      </c>
      <c r="AB69" s="117">
        <v>15.399999618530273</v>
      </c>
      <c r="AC69" s="118">
        <v>0.64</v>
      </c>
      <c r="AD69" s="116">
        <v>49</v>
      </c>
      <c r="AE69" s="116">
        <v>40</v>
      </c>
      <c r="AF69" s="119" t="s">
        <v>3679</v>
      </c>
      <c r="AG69" s="119" t="s">
        <v>3680</v>
      </c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</row>
    <row r="70" spans="1:184" x14ac:dyDescent="0.2">
      <c r="A70" s="154" t="str">
        <f t="shared" si="1"/>
        <v>1001</v>
      </c>
      <c r="B70" s="105" t="s">
        <v>1928</v>
      </c>
      <c r="C70" s="111">
        <v>192</v>
      </c>
      <c r="D70" s="112">
        <v>27.100000381469727</v>
      </c>
      <c r="E70" s="113">
        <v>0.41</v>
      </c>
      <c r="F70" s="111">
        <v>183</v>
      </c>
      <c r="G70" s="111">
        <v>9</v>
      </c>
      <c r="H70" s="114" t="s">
        <v>2622</v>
      </c>
      <c r="I70" s="114" t="s">
        <v>2623</v>
      </c>
      <c r="J70" s="112">
        <v>7.9000000953674316</v>
      </c>
      <c r="K70" s="113">
        <v>0.42</v>
      </c>
      <c r="L70" s="111">
        <v>180</v>
      </c>
      <c r="M70" s="111">
        <v>12</v>
      </c>
      <c r="N70" s="114" t="s">
        <v>1987</v>
      </c>
      <c r="O70" s="114" t="s">
        <v>1988</v>
      </c>
      <c r="P70" s="112">
        <v>6.0999999046325684</v>
      </c>
      <c r="Q70" s="113">
        <v>0.41</v>
      </c>
      <c r="R70" s="111">
        <v>175</v>
      </c>
      <c r="S70" s="111">
        <v>17</v>
      </c>
      <c r="T70" s="114" t="s">
        <v>1881</v>
      </c>
      <c r="U70" s="114" t="s">
        <v>1882</v>
      </c>
      <c r="V70" s="112">
        <v>2.5999999046325684</v>
      </c>
      <c r="W70" s="113">
        <v>0.33</v>
      </c>
      <c r="X70" s="111">
        <v>183</v>
      </c>
      <c r="Y70" s="111">
        <v>9</v>
      </c>
      <c r="Z70" s="114" t="s">
        <v>2622</v>
      </c>
      <c r="AA70" s="114" t="s">
        <v>2623</v>
      </c>
      <c r="AB70" s="112">
        <v>10.399999618530273</v>
      </c>
      <c r="AC70" s="113">
        <v>0.43</v>
      </c>
      <c r="AD70" s="111">
        <v>174</v>
      </c>
      <c r="AE70" s="111">
        <v>18</v>
      </c>
      <c r="AF70" s="114" t="s">
        <v>2140</v>
      </c>
      <c r="AG70" s="114" t="s">
        <v>2141</v>
      </c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</row>
    <row r="71" spans="1:184" x14ac:dyDescent="0.2">
      <c r="A71" s="154" t="str">
        <f t="shared" si="1"/>
        <v>1010</v>
      </c>
      <c r="B71" s="115" t="s">
        <v>1933</v>
      </c>
      <c r="C71" s="116">
        <v>165</v>
      </c>
      <c r="D71" s="117">
        <v>34.099998474121094</v>
      </c>
      <c r="E71" s="118">
        <v>0.52</v>
      </c>
      <c r="F71" s="116">
        <v>154</v>
      </c>
      <c r="G71" s="116">
        <v>11</v>
      </c>
      <c r="H71" s="119" t="s">
        <v>1934</v>
      </c>
      <c r="I71" s="119" t="s">
        <v>1935</v>
      </c>
      <c r="J71" s="117">
        <v>8.8999996185302734</v>
      </c>
      <c r="K71" s="118">
        <v>0.47</v>
      </c>
      <c r="L71" s="116">
        <v>160</v>
      </c>
      <c r="M71" s="116">
        <v>5</v>
      </c>
      <c r="N71" s="119" t="s">
        <v>3248</v>
      </c>
      <c r="O71" s="119" t="s">
        <v>3249</v>
      </c>
      <c r="P71" s="117">
        <v>7.9000000953674316</v>
      </c>
      <c r="Q71" s="118">
        <v>0.53</v>
      </c>
      <c r="R71" s="116">
        <v>135</v>
      </c>
      <c r="S71" s="116">
        <v>30</v>
      </c>
      <c r="T71" s="119" t="s">
        <v>3681</v>
      </c>
      <c r="U71" s="119" t="s">
        <v>3682</v>
      </c>
      <c r="V71" s="117">
        <v>3</v>
      </c>
      <c r="W71" s="118">
        <v>0.37</v>
      </c>
      <c r="X71" s="116">
        <v>147</v>
      </c>
      <c r="Y71" s="116">
        <v>18</v>
      </c>
      <c r="Z71" s="119" t="s">
        <v>2563</v>
      </c>
      <c r="AA71" s="119" t="s">
        <v>2564</v>
      </c>
      <c r="AB71" s="117">
        <v>14.199999809265137</v>
      </c>
      <c r="AC71" s="118">
        <v>0.59</v>
      </c>
      <c r="AD71" s="116">
        <v>118</v>
      </c>
      <c r="AE71" s="116">
        <v>47</v>
      </c>
      <c r="AF71" s="119" t="s">
        <v>3683</v>
      </c>
      <c r="AG71" s="119" t="s">
        <v>3684</v>
      </c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</row>
    <row r="72" spans="1:184" x14ac:dyDescent="0.2">
      <c r="A72" s="154" t="str">
        <f t="shared" si="1"/>
        <v>1014</v>
      </c>
      <c r="B72" s="105" t="s">
        <v>1942</v>
      </c>
      <c r="C72" s="111">
        <v>61</v>
      </c>
      <c r="D72" s="112">
        <v>32.200000762939453</v>
      </c>
      <c r="E72" s="113">
        <v>0.49</v>
      </c>
      <c r="F72" s="111">
        <v>57</v>
      </c>
      <c r="G72" s="111">
        <v>4</v>
      </c>
      <c r="H72" s="114" t="s">
        <v>3685</v>
      </c>
      <c r="I72" s="114" t="s">
        <v>3686</v>
      </c>
      <c r="J72" s="112">
        <v>8.3000001907348633</v>
      </c>
      <c r="K72" s="113">
        <v>0.44</v>
      </c>
      <c r="L72" s="111">
        <v>61</v>
      </c>
      <c r="N72" s="114" t="s">
        <v>1529</v>
      </c>
      <c r="P72" s="112">
        <v>7.0999999046325684</v>
      </c>
      <c r="Q72" s="113">
        <v>0.48</v>
      </c>
      <c r="R72" s="111">
        <v>51</v>
      </c>
      <c r="S72" s="111">
        <v>10</v>
      </c>
      <c r="T72" s="114" t="s">
        <v>3551</v>
      </c>
      <c r="U72" s="114" t="s">
        <v>3552</v>
      </c>
      <c r="V72" s="112">
        <v>2.7999999523162842</v>
      </c>
      <c r="W72" s="113">
        <v>0.35</v>
      </c>
      <c r="X72" s="111">
        <v>59</v>
      </c>
      <c r="Y72" s="111">
        <v>2</v>
      </c>
      <c r="Z72" s="114" t="s">
        <v>3687</v>
      </c>
      <c r="AA72" s="114" t="s">
        <v>3688</v>
      </c>
      <c r="AB72" s="112">
        <v>13.899999618530273</v>
      </c>
      <c r="AC72" s="113">
        <v>0.57999999999999996</v>
      </c>
      <c r="AD72" s="111">
        <v>50</v>
      </c>
      <c r="AE72" s="111">
        <v>11</v>
      </c>
      <c r="AF72" s="114" t="s">
        <v>3689</v>
      </c>
      <c r="AG72" s="114" t="s">
        <v>3690</v>
      </c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</row>
    <row r="73" spans="1:184" x14ac:dyDescent="0.2">
      <c r="A73" s="154" t="str">
        <f t="shared" si="1"/>
        <v>1017</v>
      </c>
      <c r="B73" s="115" t="s">
        <v>1945</v>
      </c>
      <c r="C73" s="116">
        <v>50</v>
      </c>
      <c r="D73" s="117">
        <v>30.399999618530273</v>
      </c>
      <c r="E73" s="118">
        <v>0.46</v>
      </c>
      <c r="F73" s="116">
        <v>50</v>
      </c>
      <c r="H73" s="119" t="s">
        <v>1529</v>
      </c>
      <c r="J73" s="117">
        <v>8</v>
      </c>
      <c r="K73" s="118">
        <v>0.42</v>
      </c>
      <c r="L73" s="116">
        <v>49</v>
      </c>
      <c r="M73" s="116">
        <v>1</v>
      </c>
      <c r="N73" s="119" t="s">
        <v>2488</v>
      </c>
      <c r="O73" s="119" t="s">
        <v>2489</v>
      </c>
      <c r="P73" s="117">
        <v>7.1999998092651367</v>
      </c>
      <c r="Q73" s="118">
        <v>0.48</v>
      </c>
      <c r="R73" s="116">
        <v>46</v>
      </c>
      <c r="S73" s="116">
        <v>4</v>
      </c>
      <c r="T73" s="119" t="s">
        <v>3523</v>
      </c>
      <c r="U73" s="119" t="s">
        <v>3524</v>
      </c>
      <c r="V73" s="117">
        <v>3</v>
      </c>
      <c r="W73" s="118">
        <v>0.38</v>
      </c>
      <c r="X73" s="116">
        <v>48</v>
      </c>
      <c r="Y73" s="116">
        <v>2</v>
      </c>
      <c r="Z73" s="119" t="s">
        <v>2490</v>
      </c>
      <c r="AA73" s="119" t="s">
        <v>2491</v>
      </c>
      <c r="AB73" s="117">
        <v>12.300000190734863</v>
      </c>
      <c r="AC73" s="118">
        <v>0.51</v>
      </c>
      <c r="AD73" s="116">
        <v>44</v>
      </c>
      <c r="AE73" s="116">
        <v>6</v>
      </c>
      <c r="AF73" s="119" t="s">
        <v>2649</v>
      </c>
      <c r="AG73" s="119" t="s">
        <v>2650</v>
      </c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</row>
    <row r="74" spans="1:184" x14ac:dyDescent="0.2">
      <c r="A74" s="154" t="str">
        <f t="shared" si="1"/>
        <v>1020</v>
      </c>
      <c r="B74" s="105" t="s">
        <v>1950</v>
      </c>
      <c r="C74" s="111">
        <v>52</v>
      </c>
      <c r="D74" s="112">
        <v>34.099998474121094</v>
      </c>
      <c r="E74" s="113">
        <v>0.52</v>
      </c>
      <c r="F74" s="111">
        <v>48</v>
      </c>
      <c r="G74" s="111">
        <v>4</v>
      </c>
      <c r="H74" s="114" t="s">
        <v>1586</v>
      </c>
      <c r="I74" s="114" t="s">
        <v>1587</v>
      </c>
      <c r="J74" s="112">
        <v>9.1999998092651367</v>
      </c>
      <c r="K74" s="113">
        <v>0.49</v>
      </c>
      <c r="L74" s="111">
        <v>46</v>
      </c>
      <c r="M74" s="111">
        <v>6</v>
      </c>
      <c r="N74" s="114" t="s">
        <v>2654</v>
      </c>
      <c r="O74" s="114" t="s">
        <v>2655</v>
      </c>
      <c r="P74" s="112">
        <v>7.5</v>
      </c>
      <c r="Q74" s="113">
        <v>0.5</v>
      </c>
      <c r="R74" s="111">
        <v>44</v>
      </c>
      <c r="S74" s="111">
        <v>8</v>
      </c>
      <c r="T74" s="114" t="s">
        <v>1591</v>
      </c>
      <c r="U74" s="114" t="s">
        <v>1592</v>
      </c>
      <c r="V74" s="112">
        <v>3.2999999523162842</v>
      </c>
      <c r="W74" s="113">
        <v>0.41</v>
      </c>
      <c r="X74" s="111">
        <v>48</v>
      </c>
      <c r="Y74" s="111">
        <v>4</v>
      </c>
      <c r="Z74" s="114" t="s">
        <v>1586</v>
      </c>
      <c r="AA74" s="114" t="s">
        <v>1587</v>
      </c>
      <c r="AB74" s="112">
        <v>14.100000381469727</v>
      </c>
      <c r="AC74" s="113">
        <v>0.59</v>
      </c>
      <c r="AD74" s="111">
        <v>36</v>
      </c>
      <c r="AE74" s="111">
        <v>16</v>
      </c>
      <c r="AF74" s="114" t="s">
        <v>3691</v>
      </c>
      <c r="AG74" s="114" t="s">
        <v>3692</v>
      </c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</row>
    <row r="75" spans="1:184" x14ac:dyDescent="0.2">
      <c r="A75" s="154" t="str">
        <f t="shared" si="1"/>
        <v>1041</v>
      </c>
      <c r="B75" s="115" t="s">
        <v>1951</v>
      </c>
      <c r="C75" s="116">
        <v>145</v>
      </c>
      <c r="D75" s="117">
        <v>36.700000762939453</v>
      </c>
      <c r="E75" s="118">
        <v>0.56000000000000005</v>
      </c>
      <c r="F75" s="116">
        <v>124</v>
      </c>
      <c r="G75" s="116">
        <v>21</v>
      </c>
      <c r="H75" s="119" t="s">
        <v>3693</v>
      </c>
      <c r="I75" s="119" t="s">
        <v>3694</v>
      </c>
      <c r="J75" s="117">
        <v>9.8999996185302734</v>
      </c>
      <c r="K75" s="118">
        <v>0.52</v>
      </c>
      <c r="L75" s="116">
        <v>129</v>
      </c>
      <c r="M75" s="116">
        <v>16</v>
      </c>
      <c r="N75" s="119" t="s">
        <v>3695</v>
      </c>
      <c r="O75" s="119" t="s">
        <v>3696</v>
      </c>
      <c r="P75" s="117">
        <v>8.5</v>
      </c>
      <c r="Q75" s="118">
        <v>0.56999999999999995</v>
      </c>
      <c r="R75" s="116">
        <v>104</v>
      </c>
      <c r="S75" s="116">
        <v>41</v>
      </c>
      <c r="T75" s="119" t="s">
        <v>3697</v>
      </c>
      <c r="U75" s="119" t="s">
        <v>3698</v>
      </c>
      <c r="V75" s="117">
        <v>3.5</v>
      </c>
      <c r="W75" s="118">
        <v>0.44</v>
      </c>
      <c r="X75" s="116">
        <v>121</v>
      </c>
      <c r="Y75" s="116">
        <v>24</v>
      </c>
      <c r="Z75" s="119" t="s">
        <v>2613</v>
      </c>
      <c r="AA75" s="119" t="s">
        <v>2614</v>
      </c>
      <c r="AB75" s="117">
        <v>14.800000190734863</v>
      </c>
      <c r="AC75" s="118">
        <v>0.62</v>
      </c>
      <c r="AD75" s="116">
        <v>95</v>
      </c>
      <c r="AE75" s="116">
        <v>50</v>
      </c>
      <c r="AF75" s="119" t="s">
        <v>3699</v>
      </c>
      <c r="AG75" s="119" t="s">
        <v>3700</v>
      </c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</row>
    <row r="76" spans="1:184" x14ac:dyDescent="0.2">
      <c r="A76" s="154" t="str">
        <f t="shared" si="1"/>
        <v>1081</v>
      </c>
      <c r="B76" s="105" t="s">
        <v>1958</v>
      </c>
      <c r="C76" s="111">
        <v>88</v>
      </c>
      <c r="D76" s="112">
        <v>29.5</v>
      </c>
      <c r="E76" s="113">
        <v>0.45</v>
      </c>
      <c r="F76" s="111">
        <v>86</v>
      </c>
      <c r="G76" s="111">
        <v>2</v>
      </c>
      <c r="H76" s="114" t="s">
        <v>1725</v>
      </c>
      <c r="I76" s="114" t="s">
        <v>1726</v>
      </c>
      <c r="J76" s="112">
        <v>7.8000001907348633</v>
      </c>
      <c r="K76" s="113">
        <v>0.41</v>
      </c>
      <c r="L76" s="111">
        <v>87</v>
      </c>
      <c r="M76" s="111">
        <v>1</v>
      </c>
      <c r="N76" s="114" t="s">
        <v>1866</v>
      </c>
      <c r="O76" s="114" t="s">
        <v>1867</v>
      </c>
      <c r="P76" s="112">
        <v>6.5999999046325684</v>
      </c>
      <c r="Q76" s="113">
        <v>0.44</v>
      </c>
      <c r="R76" s="111">
        <v>83</v>
      </c>
      <c r="S76" s="111">
        <v>5</v>
      </c>
      <c r="T76" s="114" t="s">
        <v>3701</v>
      </c>
      <c r="U76" s="114" t="s">
        <v>3702</v>
      </c>
      <c r="V76" s="112">
        <v>2.7999999523162842</v>
      </c>
      <c r="W76" s="113">
        <v>0.35</v>
      </c>
      <c r="X76" s="111">
        <v>82</v>
      </c>
      <c r="Y76" s="111">
        <v>6</v>
      </c>
      <c r="Z76" s="114" t="s">
        <v>1522</v>
      </c>
      <c r="AA76" s="114" t="s">
        <v>1523</v>
      </c>
      <c r="AB76" s="112">
        <v>12.300000190734863</v>
      </c>
      <c r="AC76" s="113">
        <v>0.51</v>
      </c>
      <c r="AD76" s="111">
        <v>75</v>
      </c>
      <c r="AE76" s="111">
        <v>13</v>
      </c>
      <c r="AF76" s="114" t="s">
        <v>3703</v>
      </c>
      <c r="AG76" s="114" t="s">
        <v>3704</v>
      </c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</row>
    <row r="77" spans="1:184" x14ac:dyDescent="0.2">
      <c r="A77" s="154" t="str">
        <f t="shared" si="1"/>
        <v>1121</v>
      </c>
      <c r="B77" s="115" t="s">
        <v>1965</v>
      </c>
      <c r="C77" s="116">
        <v>184</v>
      </c>
      <c r="D77" s="117">
        <v>30</v>
      </c>
      <c r="E77" s="118">
        <v>0.45</v>
      </c>
      <c r="F77" s="116">
        <v>171</v>
      </c>
      <c r="G77" s="116">
        <v>13</v>
      </c>
      <c r="H77" s="119" t="s">
        <v>3705</v>
      </c>
      <c r="I77" s="119" t="s">
        <v>3706</v>
      </c>
      <c r="J77" s="117">
        <v>8.3000001907348633</v>
      </c>
      <c r="K77" s="118">
        <v>0.43</v>
      </c>
      <c r="L77" s="116">
        <v>172</v>
      </c>
      <c r="M77" s="116">
        <v>12</v>
      </c>
      <c r="N77" s="119" t="s">
        <v>2690</v>
      </c>
      <c r="O77" s="119" t="s">
        <v>2691</v>
      </c>
      <c r="P77" s="117">
        <v>7</v>
      </c>
      <c r="Q77" s="118">
        <v>0.47</v>
      </c>
      <c r="R77" s="116">
        <v>161</v>
      </c>
      <c r="S77" s="116">
        <v>23</v>
      </c>
      <c r="T77" s="119" t="s">
        <v>2218</v>
      </c>
      <c r="U77" s="119" t="s">
        <v>2219</v>
      </c>
      <c r="V77" s="117">
        <v>3</v>
      </c>
      <c r="W77" s="118">
        <v>0.38</v>
      </c>
      <c r="X77" s="116">
        <v>170</v>
      </c>
      <c r="Y77" s="116">
        <v>14</v>
      </c>
      <c r="Z77" s="119" t="s">
        <v>2972</v>
      </c>
      <c r="AA77" s="119" t="s">
        <v>2973</v>
      </c>
      <c r="AB77" s="117">
        <v>11.699999809265137</v>
      </c>
      <c r="AC77" s="118">
        <v>0.49</v>
      </c>
      <c r="AD77" s="116">
        <v>159</v>
      </c>
      <c r="AE77" s="116">
        <v>25</v>
      </c>
      <c r="AF77" s="119" t="s">
        <v>2901</v>
      </c>
      <c r="AG77" s="119" t="s">
        <v>2902</v>
      </c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</row>
    <row r="78" spans="1:184" x14ac:dyDescent="0.2">
      <c r="A78" s="154" t="str">
        <f t="shared" si="1"/>
        <v>1161</v>
      </c>
      <c r="B78" s="105" t="s">
        <v>1972</v>
      </c>
      <c r="C78" s="111">
        <v>99</v>
      </c>
      <c r="D78" s="112">
        <v>27.5</v>
      </c>
      <c r="E78" s="113">
        <v>0.42</v>
      </c>
      <c r="F78" s="111">
        <v>98</v>
      </c>
      <c r="G78" s="111">
        <v>1</v>
      </c>
      <c r="H78" s="114" t="s">
        <v>2395</v>
      </c>
      <c r="I78" s="114" t="s">
        <v>2396</v>
      </c>
      <c r="J78" s="112">
        <v>7.8000001907348633</v>
      </c>
      <c r="K78" s="113">
        <v>0.41</v>
      </c>
      <c r="L78" s="111">
        <v>96</v>
      </c>
      <c r="M78" s="111">
        <v>3</v>
      </c>
      <c r="N78" s="114" t="s">
        <v>3248</v>
      </c>
      <c r="O78" s="114" t="s">
        <v>3249</v>
      </c>
      <c r="P78" s="112">
        <v>6.0999999046325684</v>
      </c>
      <c r="Q78" s="113">
        <v>0.41</v>
      </c>
      <c r="R78" s="111">
        <v>98</v>
      </c>
      <c r="S78" s="111">
        <v>1</v>
      </c>
      <c r="T78" s="114" t="s">
        <v>2395</v>
      </c>
      <c r="U78" s="114" t="s">
        <v>2396</v>
      </c>
      <c r="V78" s="112">
        <v>2.7000000476837158</v>
      </c>
      <c r="W78" s="113">
        <v>0.34</v>
      </c>
      <c r="X78" s="111">
        <v>93</v>
      </c>
      <c r="Y78" s="111">
        <v>6</v>
      </c>
      <c r="Z78" s="114" t="s">
        <v>2761</v>
      </c>
      <c r="AA78" s="114" t="s">
        <v>2762</v>
      </c>
      <c r="AB78" s="112">
        <v>10.899999618530273</v>
      </c>
      <c r="AC78" s="113">
        <v>0.45</v>
      </c>
      <c r="AD78" s="111">
        <v>89</v>
      </c>
      <c r="AE78" s="111">
        <v>10</v>
      </c>
      <c r="AF78" s="114" t="s">
        <v>3291</v>
      </c>
      <c r="AG78" s="114" t="s">
        <v>3292</v>
      </c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</row>
    <row r="79" spans="1:184" x14ac:dyDescent="0.2">
      <c r="A79" s="154" t="str">
        <f t="shared" ref="A79:A142" si="2">IFERROR(LEFT(B79,4),"")</f>
        <v>1241</v>
      </c>
      <c r="B79" s="115" t="s">
        <v>1977</v>
      </c>
      <c r="C79" s="116">
        <v>130</v>
      </c>
      <c r="D79" s="117">
        <v>33.599998474121094</v>
      </c>
      <c r="E79" s="118">
        <v>0.51</v>
      </c>
      <c r="F79" s="116">
        <v>114</v>
      </c>
      <c r="G79" s="116">
        <v>16</v>
      </c>
      <c r="H79" s="119" t="s">
        <v>3707</v>
      </c>
      <c r="I79" s="119" t="s">
        <v>3708</v>
      </c>
      <c r="J79" s="117">
        <v>9.1999998092651367</v>
      </c>
      <c r="K79" s="118">
        <v>0.48</v>
      </c>
      <c r="L79" s="116">
        <v>119</v>
      </c>
      <c r="M79" s="116">
        <v>11</v>
      </c>
      <c r="N79" s="119" t="s">
        <v>2652</v>
      </c>
      <c r="O79" s="119" t="s">
        <v>2653</v>
      </c>
      <c r="P79" s="117">
        <v>7.5999999046325684</v>
      </c>
      <c r="Q79" s="118">
        <v>0.51</v>
      </c>
      <c r="R79" s="116">
        <v>103</v>
      </c>
      <c r="S79" s="116">
        <v>27</v>
      </c>
      <c r="T79" s="119" t="s">
        <v>2658</v>
      </c>
      <c r="U79" s="119" t="s">
        <v>2659</v>
      </c>
      <c r="V79" s="117">
        <v>3.2999999523162842</v>
      </c>
      <c r="W79" s="118">
        <v>0.42</v>
      </c>
      <c r="X79" s="116">
        <v>115</v>
      </c>
      <c r="Y79" s="116">
        <v>15</v>
      </c>
      <c r="Z79" s="119" t="s">
        <v>2654</v>
      </c>
      <c r="AA79" s="119" t="s">
        <v>2655</v>
      </c>
      <c r="AB79" s="117">
        <v>13.5</v>
      </c>
      <c r="AC79" s="118">
        <v>0.56000000000000005</v>
      </c>
      <c r="AD79" s="116">
        <v>94</v>
      </c>
      <c r="AE79" s="116">
        <v>36</v>
      </c>
      <c r="AF79" s="119" t="s">
        <v>3709</v>
      </c>
      <c r="AG79" s="119" t="s">
        <v>3710</v>
      </c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</row>
    <row r="80" spans="1:184" x14ac:dyDescent="0.2">
      <c r="A80" s="154" t="str">
        <f t="shared" si="2"/>
        <v>1281</v>
      </c>
      <c r="B80" s="105" t="s">
        <v>1986</v>
      </c>
      <c r="C80" s="111">
        <v>63</v>
      </c>
      <c r="D80" s="112">
        <v>25.5</v>
      </c>
      <c r="E80" s="113">
        <v>0.39</v>
      </c>
      <c r="F80" s="111">
        <v>63</v>
      </c>
      <c r="H80" s="114" t="s">
        <v>1529</v>
      </c>
      <c r="J80" s="112">
        <v>7.0999999046325684</v>
      </c>
      <c r="K80" s="113">
        <v>0.38</v>
      </c>
      <c r="L80" s="111">
        <v>63</v>
      </c>
      <c r="N80" s="114" t="s">
        <v>1529</v>
      </c>
      <c r="P80" s="112">
        <v>5.9000000953674316</v>
      </c>
      <c r="Q80" s="113">
        <v>0.39</v>
      </c>
      <c r="R80" s="111">
        <v>59</v>
      </c>
      <c r="S80" s="111">
        <v>4</v>
      </c>
      <c r="T80" s="114" t="s">
        <v>1687</v>
      </c>
      <c r="U80" s="114" t="s">
        <v>1688</v>
      </c>
      <c r="V80" s="112">
        <v>2.5</v>
      </c>
      <c r="W80" s="113">
        <v>0.31</v>
      </c>
      <c r="X80" s="111">
        <v>62</v>
      </c>
      <c r="Y80" s="111">
        <v>1</v>
      </c>
      <c r="Z80" s="114" t="s">
        <v>1685</v>
      </c>
      <c r="AA80" s="114" t="s">
        <v>1686</v>
      </c>
      <c r="AB80" s="112">
        <v>10</v>
      </c>
      <c r="AC80" s="113">
        <v>0.42</v>
      </c>
      <c r="AD80" s="111">
        <v>58</v>
      </c>
      <c r="AE80" s="111">
        <v>5</v>
      </c>
      <c r="AF80" s="114" t="s">
        <v>2276</v>
      </c>
      <c r="AG80" s="114" t="s">
        <v>2277</v>
      </c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</row>
    <row r="81" spans="1:184" x14ac:dyDescent="0.2">
      <c r="A81" s="154" t="str">
        <f t="shared" si="2"/>
        <v>1331</v>
      </c>
      <c r="B81" s="115" t="s">
        <v>1993</v>
      </c>
      <c r="C81" s="116">
        <v>169</v>
      </c>
      <c r="D81" s="117">
        <v>35.799999237060547</v>
      </c>
      <c r="E81" s="118">
        <v>0.54</v>
      </c>
      <c r="F81" s="116">
        <v>145</v>
      </c>
      <c r="G81" s="116">
        <v>24</v>
      </c>
      <c r="H81" s="119" t="s">
        <v>3711</v>
      </c>
      <c r="I81" s="119" t="s">
        <v>3712</v>
      </c>
      <c r="J81" s="117">
        <v>9.6000003814697266</v>
      </c>
      <c r="K81" s="118">
        <v>0.5</v>
      </c>
      <c r="L81" s="116">
        <v>154</v>
      </c>
      <c r="M81" s="116">
        <v>15</v>
      </c>
      <c r="N81" s="119" t="s">
        <v>3713</v>
      </c>
      <c r="O81" s="119" t="s">
        <v>3714</v>
      </c>
      <c r="P81" s="117">
        <v>8.5</v>
      </c>
      <c r="Q81" s="118">
        <v>0.56999999999999995</v>
      </c>
      <c r="R81" s="116">
        <v>127</v>
      </c>
      <c r="S81" s="116">
        <v>42</v>
      </c>
      <c r="T81" s="119" t="s">
        <v>3715</v>
      </c>
      <c r="U81" s="119" t="s">
        <v>3716</v>
      </c>
      <c r="V81" s="117">
        <v>3.5999999046325684</v>
      </c>
      <c r="W81" s="118">
        <v>0.45</v>
      </c>
      <c r="X81" s="116">
        <v>147</v>
      </c>
      <c r="Y81" s="116">
        <v>22</v>
      </c>
      <c r="Z81" s="119" t="s">
        <v>3717</v>
      </c>
      <c r="AA81" s="119" t="s">
        <v>3718</v>
      </c>
      <c r="AB81" s="117">
        <v>14.199999809265137</v>
      </c>
      <c r="AC81" s="118">
        <v>0.59</v>
      </c>
      <c r="AD81" s="116">
        <v>112</v>
      </c>
      <c r="AE81" s="116">
        <v>57</v>
      </c>
      <c r="AF81" s="119" t="s">
        <v>3719</v>
      </c>
      <c r="AG81" s="119" t="s">
        <v>3720</v>
      </c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</row>
    <row r="82" spans="1:184" x14ac:dyDescent="0.2">
      <c r="A82" s="154" t="str">
        <f t="shared" si="2"/>
        <v>1361</v>
      </c>
      <c r="B82" s="105" t="s">
        <v>2002</v>
      </c>
      <c r="C82" s="111">
        <v>23</v>
      </c>
      <c r="D82" s="112">
        <v>23</v>
      </c>
      <c r="E82" s="113">
        <v>0.35</v>
      </c>
      <c r="F82" s="111">
        <v>23</v>
      </c>
      <c r="H82" s="114" t="s">
        <v>1529</v>
      </c>
      <c r="J82" s="112">
        <v>6.3000001907348633</v>
      </c>
      <c r="K82" s="113">
        <v>0.33</v>
      </c>
      <c r="L82" s="111">
        <v>23</v>
      </c>
      <c r="N82" s="114" t="s">
        <v>1529</v>
      </c>
      <c r="P82" s="112">
        <v>5.4000000953674316</v>
      </c>
      <c r="Q82" s="113">
        <v>0.36</v>
      </c>
      <c r="R82" s="111">
        <v>22</v>
      </c>
      <c r="S82" s="111">
        <v>1</v>
      </c>
      <c r="T82" s="114" t="s">
        <v>2034</v>
      </c>
      <c r="U82" s="114" t="s">
        <v>2035</v>
      </c>
      <c r="V82" s="112">
        <v>2.2000000476837158</v>
      </c>
      <c r="W82" s="113">
        <v>0.27</v>
      </c>
      <c r="X82" s="111">
        <v>23</v>
      </c>
      <c r="Z82" s="114" t="s">
        <v>1529</v>
      </c>
      <c r="AB82" s="112">
        <v>9.1000003814697266</v>
      </c>
      <c r="AC82" s="113">
        <v>0.38</v>
      </c>
      <c r="AD82" s="111">
        <v>22</v>
      </c>
      <c r="AE82" s="111">
        <v>1</v>
      </c>
      <c r="AF82" s="114" t="s">
        <v>2034</v>
      </c>
      <c r="AG82" s="114" t="s">
        <v>2035</v>
      </c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</row>
    <row r="83" spans="1:184" x14ac:dyDescent="0.2">
      <c r="A83" s="154" t="str">
        <f t="shared" si="2"/>
        <v>1371</v>
      </c>
      <c r="B83" s="115" t="s">
        <v>2003</v>
      </c>
      <c r="C83" s="116">
        <v>204</v>
      </c>
      <c r="D83" s="117">
        <v>32.799999237060547</v>
      </c>
      <c r="E83" s="118">
        <v>0.5</v>
      </c>
      <c r="F83" s="116">
        <v>193</v>
      </c>
      <c r="G83" s="116">
        <v>11</v>
      </c>
      <c r="H83" s="119" t="s">
        <v>2301</v>
      </c>
      <c r="I83" s="119" t="s">
        <v>2302</v>
      </c>
      <c r="J83" s="117">
        <v>8.6999998092651367</v>
      </c>
      <c r="K83" s="118">
        <v>0.46</v>
      </c>
      <c r="L83" s="116">
        <v>197</v>
      </c>
      <c r="M83" s="116">
        <v>7</v>
      </c>
      <c r="N83" s="119" t="s">
        <v>3445</v>
      </c>
      <c r="O83" s="119" t="s">
        <v>3446</v>
      </c>
      <c r="P83" s="117">
        <v>7.3000001907348633</v>
      </c>
      <c r="Q83" s="118">
        <v>0.49</v>
      </c>
      <c r="R83" s="116">
        <v>178</v>
      </c>
      <c r="S83" s="116">
        <v>26</v>
      </c>
      <c r="T83" s="119" t="s">
        <v>3721</v>
      </c>
      <c r="U83" s="119" t="s">
        <v>3722</v>
      </c>
      <c r="V83" s="117">
        <v>3.2000000476837158</v>
      </c>
      <c r="W83" s="118">
        <v>0.4</v>
      </c>
      <c r="X83" s="116">
        <v>183</v>
      </c>
      <c r="Y83" s="116">
        <v>21</v>
      </c>
      <c r="Z83" s="119" t="s">
        <v>3723</v>
      </c>
      <c r="AA83" s="119" t="s">
        <v>3724</v>
      </c>
      <c r="AB83" s="117">
        <v>13.600000381469727</v>
      </c>
      <c r="AC83" s="118">
        <v>0.56999999999999995</v>
      </c>
      <c r="AD83" s="116">
        <v>143</v>
      </c>
      <c r="AE83" s="116">
        <v>61</v>
      </c>
      <c r="AF83" s="119" t="s">
        <v>3725</v>
      </c>
      <c r="AG83" s="119" t="s">
        <v>3726</v>
      </c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</row>
    <row r="84" spans="1:184" x14ac:dyDescent="0.2">
      <c r="A84" s="154" t="str">
        <f t="shared" si="2"/>
        <v>1401</v>
      </c>
      <c r="B84" s="105" t="s">
        <v>2010</v>
      </c>
      <c r="C84" s="111">
        <v>39</v>
      </c>
      <c r="D84" s="112">
        <v>26</v>
      </c>
      <c r="E84" s="113">
        <v>0.39</v>
      </c>
      <c r="F84" s="111">
        <v>39</v>
      </c>
      <c r="H84" s="114" t="s">
        <v>1529</v>
      </c>
      <c r="J84" s="112">
        <v>7.1999998092651367</v>
      </c>
      <c r="K84" s="113">
        <v>0.38</v>
      </c>
      <c r="L84" s="111">
        <v>39</v>
      </c>
      <c r="N84" s="114" t="s">
        <v>1529</v>
      </c>
      <c r="P84" s="112">
        <v>5.6999998092651367</v>
      </c>
      <c r="Q84" s="113">
        <v>0.38</v>
      </c>
      <c r="R84" s="111">
        <v>39</v>
      </c>
      <c r="T84" s="114" t="s">
        <v>1529</v>
      </c>
      <c r="V84" s="112">
        <v>2.4000000953674316</v>
      </c>
      <c r="W84" s="113">
        <v>0.31</v>
      </c>
      <c r="X84" s="111">
        <v>37</v>
      </c>
      <c r="Y84" s="111">
        <v>2</v>
      </c>
      <c r="Z84" s="114" t="s">
        <v>2318</v>
      </c>
      <c r="AA84" s="114" t="s">
        <v>2319</v>
      </c>
      <c r="AB84" s="112">
        <v>10.600000381469727</v>
      </c>
      <c r="AC84" s="113">
        <v>0.44</v>
      </c>
      <c r="AD84" s="111">
        <v>38</v>
      </c>
      <c r="AE84" s="111">
        <v>1</v>
      </c>
      <c r="AF84" s="114" t="s">
        <v>2024</v>
      </c>
      <c r="AG84" s="114" t="s">
        <v>2025</v>
      </c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</row>
    <row r="85" spans="1:184" x14ac:dyDescent="0.2">
      <c r="A85" s="154" t="str">
        <f t="shared" si="2"/>
        <v>1441</v>
      </c>
      <c r="B85" s="115" t="s">
        <v>2011</v>
      </c>
      <c r="C85" s="116">
        <v>57</v>
      </c>
      <c r="D85" s="117">
        <v>27.200000762939453</v>
      </c>
      <c r="E85" s="118">
        <v>0.41</v>
      </c>
      <c r="F85" s="116">
        <v>57</v>
      </c>
      <c r="H85" s="119" t="s">
        <v>1529</v>
      </c>
      <c r="J85" s="117">
        <v>7.4000000953674316</v>
      </c>
      <c r="K85" s="118">
        <v>0.39</v>
      </c>
      <c r="L85" s="116">
        <v>57</v>
      </c>
      <c r="N85" s="119" t="s">
        <v>1529</v>
      </c>
      <c r="P85" s="117">
        <v>5.8000001907348633</v>
      </c>
      <c r="Q85" s="118">
        <v>0.39</v>
      </c>
      <c r="R85" s="116">
        <v>55</v>
      </c>
      <c r="S85" s="116">
        <v>2</v>
      </c>
      <c r="T85" s="119" t="s">
        <v>2414</v>
      </c>
      <c r="U85" s="119" t="s">
        <v>2415</v>
      </c>
      <c r="V85" s="117">
        <v>2.5999999046325684</v>
      </c>
      <c r="W85" s="118">
        <v>0.32</v>
      </c>
      <c r="X85" s="116">
        <v>56</v>
      </c>
      <c r="Y85" s="116">
        <v>1</v>
      </c>
      <c r="Z85" s="119" t="s">
        <v>2456</v>
      </c>
      <c r="AA85" s="119" t="s">
        <v>2457</v>
      </c>
      <c r="AB85" s="117">
        <v>11.399999618530273</v>
      </c>
      <c r="AC85" s="118">
        <v>0.48</v>
      </c>
      <c r="AD85" s="116">
        <v>50</v>
      </c>
      <c r="AE85" s="116">
        <v>7</v>
      </c>
      <c r="AF85" s="119" t="s">
        <v>1793</v>
      </c>
      <c r="AG85" s="119" t="s">
        <v>1794</v>
      </c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</row>
    <row r="86" spans="1:184" x14ac:dyDescent="0.2">
      <c r="A86" s="154" t="str">
        <f t="shared" si="2"/>
        <v>1481</v>
      </c>
      <c r="B86" s="105" t="s">
        <v>2012</v>
      </c>
      <c r="C86" s="111">
        <v>128</v>
      </c>
      <c r="D86" s="112">
        <v>31.299999237060547</v>
      </c>
      <c r="E86" s="113">
        <v>0.47</v>
      </c>
      <c r="F86" s="111">
        <v>125</v>
      </c>
      <c r="G86" s="111">
        <v>3</v>
      </c>
      <c r="H86" s="114" t="s">
        <v>2066</v>
      </c>
      <c r="I86" s="114" t="s">
        <v>2067</v>
      </c>
      <c r="J86" s="112">
        <v>8.6000003814697266</v>
      </c>
      <c r="K86" s="113">
        <v>0.45</v>
      </c>
      <c r="L86" s="111">
        <v>125</v>
      </c>
      <c r="M86" s="111">
        <v>3</v>
      </c>
      <c r="N86" s="114" t="s">
        <v>2066</v>
      </c>
      <c r="O86" s="114" t="s">
        <v>2067</v>
      </c>
      <c r="P86" s="112">
        <v>7</v>
      </c>
      <c r="Q86" s="113">
        <v>0.47</v>
      </c>
      <c r="R86" s="111">
        <v>119</v>
      </c>
      <c r="S86" s="111">
        <v>9</v>
      </c>
      <c r="T86" s="114" t="s">
        <v>3328</v>
      </c>
      <c r="U86" s="114" t="s">
        <v>3329</v>
      </c>
      <c r="V86" s="112">
        <v>2.9000000953674316</v>
      </c>
      <c r="W86" s="113">
        <v>0.37</v>
      </c>
      <c r="X86" s="111">
        <v>120</v>
      </c>
      <c r="Y86" s="111">
        <v>8</v>
      </c>
      <c r="Z86" s="114" t="s">
        <v>1987</v>
      </c>
      <c r="AA86" s="114" t="s">
        <v>1988</v>
      </c>
      <c r="AB86" s="112">
        <v>12.800000190734863</v>
      </c>
      <c r="AC86" s="113">
        <v>0.53</v>
      </c>
      <c r="AD86" s="111">
        <v>104</v>
      </c>
      <c r="AE86" s="111">
        <v>24</v>
      </c>
      <c r="AF86" s="114" t="s">
        <v>1989</v>
      </c>
      <c r="AG86" s="114" t="s">
        <v>1990</v>
      </c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</row>
    <row r="87" spans="1:184" x14ac:dyDescent="0.2">
      <c r="A87" s="154" t="str">
        <f t="shared" si="2"/>
        <v>1521</v>
      </c>
      <c r="B87" s="115" t="s">
        <v>2021</v>
      </c>
      <c r="C87" s="116">
        <v>72</v>
      </c>
      <c r="D87" s="117">
        <v>29</v>
      </c>
      <c r="E87" s="118">
        <v>0.44</v>
      </c>
      <c r="F87" s="116">
        <v>70</v>
      </c>
      <c r="G87" s="116">
        <v>2</v>
      </c>
      <c r="H87" s="119" t="s">
        <v>1755</v>
      </c>
      <c r="I87" s="119" t="s">
        <v>1756</v>
      </c>
      <c r="J87" s="117">
        <v>7.8000001907348633</v>
      </c>
      <c r="K87" s="118">
        <v>0.41</v>
      </c>
      <c r="L87" s="116">
        <v>70</v>
      </c>
      <c r="M87" s="116">
        <v>2</v>
      </c>
      <c r="N87" s="119" t="s">
        <v>1755</v>
      </c>
      <c r="O87" s="119" t="s">
        <v>1756</v>
      </c>
      <c r="P87" s="117">
        <v>6.5</v>
      </c>
      <c r="Q87" s="118">
        <v>0.43</v>
      </c>
      <c r="R87" s="116">
        <v>66</v>
      </c>
      <c r="S87" s="116">
        <v>6</v>
      </c>
      <c r="T87" s="119" t="s">
        <v>1720</v>
      </c>
      <c r="U87" s="119" t="s">
        <v>1721</v>
      </c>
      <c r="V87" s="117">
        <v>3.0999999046325684</v>
      </c>
      <c r="W87" s="118">
        <v>0.39</v>
      </c>
      <c r="X87" s="116">
        <v>68</v>
      </c>
      <c r="Y87" s="116">
        <v>4</v>
      </c>
      <c r="Z87" s="119" t="s">
        <v>1633</v>
      </c>
      <c r="AA87" s="119" t="s">
        <v>1634</v>
      </c>
      <c r="AB87" s="117">
        <v>11.5</v>
      </c>
      <c r="AC87" s="118">
        <v>0.48</v>
      </c>
      <c r="AD87" s="116">
        <v>62</v>
      </c>
      <c r="AE87" s="116">
        <v>10</v>
      </c>
      <c r="AF87" s="119" t="s">
        <v>3727</v>
      </c>
      <c r="AG87" s="119" t="s">
        <v>3728</v>
      </c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</row>
    <row r="88" spans="1:184" x14ac:dyDescent="0.2">
      <c r="A88" s="154" t="str">
        <f t="shared" si="2"/>
        <v>1561</v>
      </c>
      <c r="B88" s="105" t="s">
        <v>2026</v>
      </c>
      <c r="C88" s="111">
        <v>58</v>
      </c>
      <c r="D88" s="112">
        <v>22.700000762939453</v>
      </c>
      <c r="E88" s="113">
        <v>0.34</v>
      </c>
      <c r="F88" s="111">
        <v>58</v>
      </c>
      <c r="H88" s="114" t="s">
        <v>1529</v>
      </c>
      <c r="J88" s="112">
        <v>6.5999999046325684</v>
      </c>
      <c r="K88" s="113">
        <v>0.35</v>
      </c>
      <c r="L88" s="111">
        <v>58</v>
      </c>
      <c r="N88" s="114" t="s">
        <v>1529</v>
      </c>
      <c r="P88" s="112">
        <v>4.9000000953674316</v>
      </c>
      <c r="Q88" s="113">
        <v>0.32</v>
      </c>
      <c r="R88" s="111">
        <v>58</v>
      </c>
      <c r="T88" s="114" t="s">
        <v>1529</v>
      </c>
      <c r="V88" s="112">
        <v>2.4000000953674316</v>
      </c>
      <c r="W88" s="113">
        <v>0.3</v>
      </c>
      <c r="X88" s="111">
        <v>57</v>
      </c>
      <c r="Y88" s="111">
        <v>1</v>
      </c>
      <c r="Z88" s="114" t="s">
        <v>2592</v>
      </c>
      <c r="AA88" s="114" t="s">
        <v>2593</v>
      </c>
      <c r="AB88" s="112">
        <v>8.8000001907348633</v>
      </c>
      <c r="AC88" s="113">
        <v>0.37</v>
      </c>
      <c r="AD88" s="111">
        <v>58</v>
      </c>
      <c r="AF88" s="114" t="s">
        <v>1529</v>
      </c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</row>
    <row r="89" spans="1:184" x14ac:dyDescent="0.2">
      <c r="A89" s="154" t="str">
        <f t="shared" si="2"/>
        <v>1601</v>
      </c>
      <c r="B89" s="115" t="s">
        <v>2027</v>
      </c>
      <c r="C89" s="116">
        <v>45</v>
      </c>
      <c r="D89" s="117">
        <v>26.799999237060547</v>
      </c>
      <c r="E89" s="118">
        <v>0.4</v>
      </c>
      <c r="F89" s="116">
        <v>45</v>
      </c>
      <c r="H89" s="119" t="s">
        <v>1529</v>
      </c>
      <c r="J89" s="117">
        <v>7.5999999046325684</v>
      </c>
      <c r="K89" s="118">
        <v>0.4</v>
      </c>
      <c r="L89" s="116">
        <v>45</v>
      </c>
      <c r="N89" s="119" t="s">
        <v>1529</v>
      </c>
      <c r="P89" s="117">
        <v>5.9000000953674316</v>
      </c>
      <c r="Q89" s="118">
        <v>0.39</v>
      </c>
      <c r="R89" s="116">
        <v>42</v>
      </c>
      <c r="S89" s="116">
        <v>3</v>
      </c>
      <c r="T89" s="119" t="s">
        <v>1934</v>
      </c>
      <c r="U89" s="119" t="s">
        <v>1935</v>
      </c>
      <c r="V89" s="117">
        <v>2.2999999523162842</v>
      </c>
      <c r="W89" s="118">
        <v>0.28999999999999998</v>
      </c>
      <c r="X89" s="116">
        <v>44</v>
      </c>
      <c r="Y89" s="116">
        <v>1</v>
      </c>
      <c r="Z89" s="119" t="s">
        <v>2290</v>
      </c>
      <c r="AA89" s="119" t="s">
        <v>2291</v>
      </c>
      <c r="AB89" s="117">
        <v>11</v>
      </c>
      <c r="AC89" s="118">
        <v>0.46</v>
      </c>
      <c r="AD89" s="116">
        <v>42</v>
      </c>
      <c r="AE89" s="116">
        <v>3</v>
      </c>
      <c r="AF89" s="119" t="s">
        <v>1934</v>
      </c>
      <c r="AG89" s="119" t="s">
        <v>1935</v>
      </c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</row>
    <row r="90" spans="1:184" x14ac:dyDescent="0.2">
      <c r="A90" s="154" t="str">
        <f t="shared" si="2"/>
        <v>1641</v>
      </c>
      <c r="B90" s="105" t="s">
        <v>2028</v>
      </c>
      <c r="C90" s="111">
        <v>72</v>
      </c>
      <c r="D90" s="112">
        <v>34.299999237060547</v>
      </c>
      <c r="E90" s="113">
        <v>0.52</v>
      </c>
      <c r="F90" s="111">
        <v>63</v>
      </c>
      <c r="G90" s="111">
        <v>9</v>
      </c>
      <c r="H90" s="114" t="s">
        <v>2218</v>
      </c>
      <c r="I90" s="114" t="s">
        <v>2219</v>
      </c>
      <c r="J90" s="112">
        <v>8.8000001907348633</v>
      </c>
      <c r="K90" s="113">
        <v>0.47</v>
      </c>
      <c r="L90" s="111">
        <v>65</v>
      </c>
      <c r="M90" s="111">
        <v>7</v>
      </c>
      <c r="N90" s="114" t="s">
        <v>3729</v>
      </c>
      <c r="O90" s="114" t="s">
        <v>3730</v>
      </c>
      <c r="P90" s="112">
        <v>8.1999998092651367</v>
      </c>
      <c r="Q90" s="113">
        <v>0.54</v>
      </c>
      <c r="R90" s="111">
        <v>54</v>
      </c>
      <c r="S90" s="111">
        <v>18</v>
      </c>
      <c r="T90" s="114" t="s">
        <v>1508</v>
      </c>
      <c r="U90" s="114" t="s">
        <v>1509</v>
      </c>
      <c r="V90" s="112">
        <v>3.4000000953674316</v>
      </c>
      <c r="W90" s="113">
        <v>0.43</v>
      </c>
      <c r="X90" s="111">
        <v>65</v>
      </c>
      <c r="Y90" s="111">
        <v>7</v>
      </c>
      <c r="Z90" s="114" t="s">
        <v>3729</v>
      </c>
      <c r="AA90" s="114" t="s">
        <v>3730</v>
      </c>
      <c r="AB90" s="112">
        <v>13.899999618530273</v>
      </c>
      <c r="AC90" s="113">
        <v>0.57999999999999996</v>
      </c>
      <c r="AD90" s="111">
        <v>49</v>
      </c>
      <c r="AE90" s="111">
        <v>23</v>
      </c>
      <c r="AF90" s="114" t="s">
        <v>3731</v>
      </c>
      <c r="AG90" s="114" t="s">
        <v>3732</v>
      </c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</row>
    <row r="91" spans="1:184" x14ac:dyDescent="0.2">
      <c r="A91" s="154" t="str">
        <f t="shared" si="2"/>
        <v>1681</v>
      </c>
      <c r="B91" s="115" t="s">
        <v>2033</v>
      </c>
      <c r="C91" s="116">
        <v>40</v>
      </c>
      <c r="D91" s="117">
        <v>32.900001525878906</v>
      </c>
      <c r="E91" s="118">
        <v>0.5</v>
      </c>
      <c r="F91" s="116">
        <v>37</v>
      </c>
      <c r="G91" s="116">
        <v>3</v>
      </c>
      <c r="H91" s="119" t="s">
        <v>2741</v>
      </c>
      <c r="I91" s="119" t="s">
        <v>2742</v>
      </c>
      <c r="J91" s="117">
        <v>8.5</v>
      </c>
      <c r="K91" s="118">
        <v>0.44</v>
      </c>
      <c r="L91" s="116">
        <v>39</v>
      </c>
      <c r="M91" s="116">
        <v>1</v>
      </c>
      <c r="N91" s="119" t="s">
        <v>2131</v>
      </c>
      <c r="O91" s="119" t="s">
        <v>2132</v>
      </c>
      <c r="P91" s="117">
        <v>7.5</v>
      </c>
      <c r="Q91" s="118">
        <v>0.5</v>
      </c>
      <c r="R91" s="116">
        <v>36</v>
      </c>
      <c r="S91" s="116">
        <v>4</v>
      </c>
      <c r="T91" s="119" t="s">
        <v>1739</v>
      </c>
      <c r="U91" s="119" t="s">
        <v>1740</v>
      </c>
      <c r="V91" s="117">
        <v>3.2000000476837158</v>
      </c>
      <c r="W91" s="118">
        <v>0.4</v>
      </c>
      <c r="X91" s="116">
        <v>37</v>
      </c>
      <c r="Y91" s="116">
        <v>3</v>
      </c>
      <c r="Z91" s="119" t="s">
        <v>2741</v>
      </c>
      <c r="AA91" s="119" t="s">
        <v>2742</v>
      </c>
      <c r="AB91" s="117">
        <v>13.699999809265137</v>
      </c>
      <c r="AC91" s="118">
        <v>0.56999999999999995</v>
      </c>
      <c r="AD91" s="116">
        <v>32</v>
      </c>
      <c r="AE91" s="116">
        <v>8</v>
      </c>
      <c r="AF91" s="119" t="s">
        <v>1970</v>
      </c>
      <c r="AG91" s="119" t="s">
        <v>1971</v>
      </c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</row>
    <row r="92" spans="1:184" x14ac:dyDescent="0.2">
      <c r="A92" s="154" t="str">
        <f t="shared" si="2"/>
        <v>1691</v>
      </c>
      <c r="B92" s="105" t="s">
        <v>2038</v>
      </c>
      <c r="C92" s="111">
        <v>108</v>
      </c>
      <c r="D92" s="112">
        <v>34.5</v>
      </c>
      <c r="E92" s="113">
        <v>0.52</v>
      </c>
      <c r="F92" s="111">
        <v>98</v>
      </c>
      <c r="G92" s="111">
        <v>10</v>
      </c>
      <c r="H92" s="114" t="s">
        <v>1975</v>
      </c>
      <c r="I92" s="114" t="s">
        <v>1976</v>
      </c>
      <c r="J92" s="112">
        <v>9.3999996185302734</v>
      </c>
      <c r="K92" s="113">
        <v>0.49</v>
      </c>
      <c r="L92" s="111">
        <v>102</v>
      </c>
      <c r="M92" s="111">
        <v>6</v>
      </c>
      <c r="N92" s="114" t="s">
        <v>1633</v>
      </c>
      <c r="O92" s="114" t="s">
        <v>1634</v>
      </c>
      <c r="P92" s="112">
        <v>8</v>
      </c>
      <c r="Q92" s="113">
        <v>0.53</v>
      </c>
      <c r="R92" s="111">
        <v>86</v>
      </c>
      <c r="S92" s="111">
        <v>22</v>
      </c>
      <c r="T92" s="114" t="s">
        <v>3599</v>
      </c>
      <c r="U92" s="114" t="s">
        <v>3600</v>
      </c>
      <c r="V92" s="112">
        <v>3.2999999523162842</v>
      </c>
      <c r="W92" s="113">
        <v>0.42</v>
      </c>
      <c r="X92" s="111">
        <v>101</v>
      </c>
      <c r="Y92" s="111">
        <v>7</v>
      </c>
      <c r="Z92" s="114" t="s">
        <v>3733</v>
      </c>
      <c r="AA92" s="114" t="s">
        <v>3734</v>
      </c>
      <c r="AB92" s="112">
        <v>13.699999809265137</v>
      </c>
      <c r="AC92" s="113">
        <v>0.56999999999999995</v>
      </c>
      <c r="AD92" s="111">
        <v>77</v>
      </c>
      <c r="AE92" s="111">
        <v>31</v>
      </c>
      <c r="AF92" s="114" t="s">
        <v>3735</v>
      </c>
      <c r="AG92" s="114" t="s">
        <v>3736</v>
      </c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</row>
    <row r="93" spans="1:184" x14ac:dyDescent="0.2">
      <c r="A93" s="154" t="str">
        <f t="shared" si="2"/>
        <v>1721</v>
      </c>
      <c r="B93" s="115" t="s">
        <v>2045</v>
      </c>
      <c r="C93" s="116">
        <v>118</v>
      </c>
      <c r="D93" s="117">
        <v>31.799999237060547</v>
      </c>
      <c r="E93" s="118">
        <v>0.48</v>
      </c>
      <c r="F93" s="116">
        <v>115</v>
      </c>
      <c r="G93" s="116">
        <v>3</v>
      </c>
      <c r="H93" s="119" t="s">
        <v>2015</v>
      </c>
      <c r="I93" s="119" t="s">
        <v>2016</v>
      </c>
      <c r="J93" s="117">
        <v>8.6000003814697266</v>
      </c>
      <c r="K93" s="118">
        <v>0.45</v>
      </c>
      <c r="L93" s="116">
        <v>113</v>
      </c>
      <c r="M93" s="116">
        <v>5</v>
      </c>
      <c r="N93" s="119" t="s">
        <v>2434</v>
      </c>
      <c r="O93" s="119" t="s">
        <v>2435</v>
      </c>
      <c r="P93" s="117">
        <v>7.5</v>
      </c>
      <c r="Q93" s="118">
        <v>0.5</v>
      </c>
      <c r="R93" s="116">
        <v>99</v>
      </c>
      <c r="S93" s="116">
        <v>19</v>
      </c>
      <c r="T93" s="119" t="s">
        <v>3737</v>
      </c>
      <c r="U93" s="119" t="s">
        <v>3738</v>
      </c>
      <c r="V93" s="117">
        <v>3</v>
      </c>
      <c r="W93" s="118">
        <v>0.37</v>
      </c>
      <c r="X93" s="116">
        <v>105</v>
      </c>
      <c r="Y93" s="116">
        <v>13</v>
      </c>
      <c r="Z93" s="119" t="s">
        <v>3739</v>
      </c>
      <c r="AA93" s="119" t="s">
        <v>3740</v>
      </c>
      <c r="AB93" s="117">
        <v>12.699999809265137</v>
      </c>
      <c r="AC93" s="118">
        <v>0.53</v>
      </c>
      <c r="AD93" s="116">
        <v>94</v>
      </c>
      <c r="AE93" s="116">
        <v>24</v>
      </c>
      <c r="AF93" s="119" t="s">
        <v>3741</v>
      </c>
      <c r="AG93" s="119" t="s">
        <v>3742</v>
      </c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</row>
    <row r="94" spans="1:184" x14ac:dyDescent="0.2">
      <c r="A94" s="154" t="str">
        <f t="shared" si="2"/>
        <v>1761</v>
      </c>
      <c r="B94" s="105" t="s">
        <v>2052</v>
      </c>
      <c r="C94" s="111">
        <v>88</v>
      </c>
      <c r="D94" s="112">
        <v>34.099998474121094</v>
      </c>
      <c r="E94" s="113">
        <v>0.52</v>
      </c>
      <c r="F94" s="111">
        <v>77</v>
      </c>
      <c r="G94" s="111">
        <v>11</v>
      </c>
      <c r="H94" s="114" t="s">
        <v>2218</v>
      </c>
      <c r="I94" s="114" t="s">
        <v>2219</v>
      </c>
      <c r="J94" s="112">
        <v>9.1999998092651367</v>
      </c>
      <c r="K94" s="113">
        <v>0.48</v>
      </c>
      <c r="L94" s="111">
        <v>80</v>
      </c>
      <c r="M94" s="111">
        <v>8</v>
      </c>
      <c r="N94" s="114" t="s">
        <v>1649</v>
      </c>
      <c r="O94" s="114" t="s">
        <v>1650</v>
      </c>
      <c r="P94" s="112">
        <v>7.8000001907348633</v>
      </c>
      <c r="Q94" s="113">
        <v>0.52</v>
      </c>
      <c r="R94" s="111">
        <v>73</v>
      </c>
      <c r="S94" s="111">
        <v>15</v>
      </c>
      <c r="T94" s="114" t="s">
        <v>3743</v>
      </c>
      <c r="U94" s="114" t="s">
        <v>3744</v>
      </c>
      <c r="V94" s="112">
        <v>3.5999999046325684</v>
      </c>
      <c r="W94" s="113">
        <v>0.46</v>
      </c>
      <c r="X94" s="111">
        <v>82</v>
      </c>
      <c r="Y94" s="111">
        <v>6</v>
      </c>
      <c r="Z94" s="114" t="s">
        <v>1522</v>
      </c>
      <c r="AA94" s="114" t="s">
        <v>1523</v>
      </c>
      <c r="AB94" s="112">
        <v>13.5</v>
      </c>
      <c r="AC94" s="113">
        <v>0.56000000000000005</v>
      </c>
      <c r="AD94" s="111">
        <v>75</v>
      </c>
      <c r="AE94" s="111">
        <v>13</v>
      </c>
      <c r="AF94" s="114" t="s">
        <v>3703</v>
      </c>
      <c r="AG94" s="114" t="s">
        <v>3704</v>
      </c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</row>
    <row r="95" spans="1:184" x14ac:dyDescent="0.2">
      <c r="A95" s="154" t="str">
        <f t="shared" si="2"/>
        <v>1801</v>
      </c>
      <c r="B95" s="115" t="s">
        <v>2061</v>
      </c>
      <c r="C95" s="116">
        <v>112</v>
      </c>
      <c r="D95" s="117">
        <v>30.299999237060547</v>
      </c>
      <c r="E95" s="118">
        <v>0.46</v>
      </c>
      <c r="F95" s="116">
        <v>109</v>
      </c>
      <c r="G95" s="116">
        <v>3</v>
      </c>
      <c r="H95" s="119" t="s">
        <v>3275</v>
      </c>
      <c r="I95" s="119" t="s">
        <v>3276</v>
      </c>
      <c r="J95" s="117">
        <v>8.5</v>
      </c>
      <c r="K95" s="118">
        <v>0.45</v>
      </c>
      <c r="L95" s="116">
        <v>107</v>
      </c>
      <c r="M95" s="116">
        <v>5</v>
      </c>
      <c r="N95" s="119" t="s">
        <v>3745</v>
      </c>
      <c r="O95" s="119" t="s">
        <v>3746</v>
      </c>
      <c r="P95" s="117">
        <v>6.8000001907348633</v>
      </c>
      <c r="Q95" s="118">
        <v>0.45</v>
      </c>
      <c r="R95" s="116">
        <v>100</v>
      </c>
      <c r="S95" s="116">
        <v>12</v>
      </c>
      <c r="T95" s="119" t="s">
        <v>2896</v>
      </c>
      <c r="U95" s="119" t="s">
        <v>2897</v>
      </c>
      <c r="V95" s="117">
        <v>2.9000000953674316</v>
      </c>
      <c r="W95" s="118">
        <v>0.37</v>
      </c>
      <c r="X95" s="116">
        <v>109</v>
      </c>
      <c r="Y95" s="116">
        <v>3</v>
      </c>
      <c r="Z95" s="119" t="s">
        <v>3275</v>
      </c>
      <c r="AA95" s="119" t="s">
        <v>3276</v>
      </c>
      <c r="AB95" s="117">
        <v>12.100000381469727</v>
      </c>
      <c r="AC95" s="118">
        <v>0.5</v>
      </c>
      <c r="AD95" s="116">
        <v>96</v>
      </c>
      <c r="AE95" s="116">
        <v>16</v>
      </c>
      <c r="AF95" s="119" t="s">
        <v>1530</v>
      </c>
      <c r="AG95" s="119" t="s">
        <v>1531</v>
      </c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</row>
    <row r="96" spans="1:184" x14ac:dyDescent="0.2">
      <c r="A96" s="154" t="str">
        <f t="shared" si="2"/>
        <v>1811</v>
      </c>
      <c r="B96" s="105" t="s">
        <v>2070</v>
      </c>
      <c r="C96" s="111">
        <v>96</v>
      </c>
      <c r="D96" s="112">
        <v>32.599998474121094</v>
      </c>
      <c r="E96" s="113">
        <v>0.49</v>
      </c>
      <c r="F96" s="111">
        <v>88</v>
      </c>
      <c r="G96" s="111">
        <v>8</v>
      </c>
      <c r="H96" s="114" t="s">
        <v>1720</v>
      </c>
      <c r="I96" s="114" t="s">
        <v>1721</v>
      </c>
      <c r="J96" s="112">
        <v>8.8000001907348633</v>
      </c>
      <c r="K96" s="113">
        <v>0.46</v>
      </c>
      <c r="L96" s="111">
        <v>90</v>
      </c>
      <c r="M96" s="111">
        <v>6</v>
      </c>
      <c r="N96" s="114" t="s">
        <v>1987</v>
      </c>
      <c r="O96" s="114" t="s">
        <v>1988</v>
      </c>
      <c r="P96" s="112">
        <v>7.3000001907348633</v>
      </c>
      <c r="Q96" s="113">
        <v>0.49</v>
      </c>
      <c r="R96" s="111">
        <v>79</v>
      </c>
      <c r="S96" s="111">
        <v>17</v>
      </c>
      <c r="T96" s="114" t="s">
        <v>3747</v>
      </c>
      <c r="U96" s="114" t="s">
        <v>3748</v>
      </c>
      <c r="V96" s="112">
        <v>3.2000000476837158</v>
      </c>
      <c r="W96" s="113">
        <v>0.4</v>
      </c>
      <c r="X96" s="111">
        <v>89</v>
      </c>
      <c r="Y96" s="111">
        <v>7</v>
      </c>
      <c r="Z96" s="114" t="s">
        <v>3547</v>
      </c>
      <c r="AA96" s="114" t="s">
        <v>3548</v>
      </c>
      <c r="AB96" s="112">
        <v>13.399999618530273</v>
      </c>
      <c r="AC96" s="113">
        <v>0.56000000000000005</v>
      </c>
      <c r="AD96" s="111">
        <v>73</v>
      </c>
      <c r="AE96" s="111">
        <v>23</v>
      </c>
      <c r="AF96" s="114" t="s">
        <v>3749</v>
      </c>
      <c r="AG96" s="114" t="s">
        <v>3750</v>
      </c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</row>
    <row r="97" spans="1:184" x14ac:dyDescent="0.2">
      <c r="A97" s="154" t="str">
        <f t="shared" si="2"/>
        <v>1841</v>
      </c>
      <c r="B97" s="115" t="s">
        <v>2075</v>
      </c>
      <c r="C97" s="116">
        <v>84</v>
      </c>
      <c r="D97" s="117">
        <v>28.799999237060547</v>
      </c>
      <c r="E97" s="118">
        <v>0.44</v>
      </c>
      <c r="F97" s="116">
        <v>81</v>
      </c>
      <c r="G97" s="116">
        <v>3</v>
      </c>
      <c r="H97" s="119" t="s">
        <v>2468</v>
      </c>
      <c r="I97" s="119" t="s">
        <v>2469</v>
      </c>
      <c r="J97" s="117">
        <v>7.3000001907348633</v>
      </c>
      <c r="K97" s="118">
        <v>0.38</v>
      </c>
      <c r="L97" s="116">
        <v>82</v>
      </c>
      <c r="M97" s="116">
        <v>2</v>
      </c>
      <c r="N97" s="119" t="s">
        <v>1728</v>
      </c>
      <c r="O97" s="119" t="s">
        <v>1729</v>
      </c>
      <c r="P97" s="117">
        <v>7</v>
      </c>
      <c r="Q97" s="118">
        <v>0.47</v>
      </c>
      <c r="R97" s="116">
        <v>75</v>
      </c>
      <c r="S97" s="116">
        <v>9</v>
      </c>
      <c r="T97" s="119" t="s">
        <v>2896</v>
      </c>
      <c r="U97" s="119" t="s">
        <v>2897</v>
      </c>
      <c r="V97" s="117">
        <v>2.7999999523162842</v>
      </c>
      <c r="W97" s="118">
        <v>0.36</v>
      </c>
      <c r="X97" s="116">
        <v>78</v>
      </c>
      <c r="Y97" s="116">
        <v>6</v>
      </c>
      <c r="Z97" s="119" t="s">
        <v>2083</v>
      </c>
      <c r="AA97" s="119" t="s">
        <v>2084</v>
      </c>
      <c r="AB97" s="117">
        <v>11.699999809265137</v>
      </c>
      <c r="AC97" s="118">
        <v>0.49</v>
      </c>
      <c r="AD97" s="116">
        <v>71</v>
      </c>
      <c r="AE97" s="116">
        <v>13</v>
      </c>
      <c r="AF97" s="119" t="s">
        <v>3751</v>
      </c>
      <c r="AG97" s="119" t="s">
        <v>3752</v>
      </c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</row>
    <row r="98" spans="1:184" x14ac:dyDescent="0.2">
      <c r="A98" s="154" t="str">
        <f t="shared" si="2"/>
        <v>1881</v>
      </c>
      <c r="B98" s="105" t="s">
        <v>2080</v>
      </c>
      <c r="C98" s="111">
        <v>123</v>
      </c>
      <c r="D98" s="112">
        <v>32.299999237060547</v>
      </c>
      <c r="E98" s="113">
        <v>0.49</v>
      </c>
      <c r="F98" s="111">
        <v>114</v>
      </c>
      <c r="G98" s="111">
        <v>9</v>
      </c>
      <c r="H98" s="114" t="s">
        <v>2330</v>
      </c>
      <c r="I98" s="114" t="s">
        <v>2331</v>
      </c>
      <c r="J98" s="112">
        <v>8.6000003814697266</v>
      </c>
      <c r="K98" s="113">
        <v>0.46</v>
      </c>
      <c r="L98" s="111">
        <v>113</v>
      </c>
      <c r="M98" s="111">
        <v>10</v>
      </c>
      <c r="N98" s="114" t="s">
        <v>2233</v>
      </c>
      <c r="O98" s="114" t="s">
        <v>2234</v>
      </c>
      <c r="P98" s="112">
        <v>7.4000000953674316</v>
      </c>
      <c r="Q98" s="113">
        <v>0.5</v>
      </c>
      <c r="R98" s="111">
        <v>97</v>
      </c>
      <c r="S98" s="111">
        <v>26</v>
      </c>
      <c r="T98" s="114" t="s">
        <v>3753</v>
      </c>
      <c r="U98" s="114" t="s">
        <v>3754</v>
      </c>
      <c r="V98" s="112">
        <v>3</v>
      </c>
      <c r="W98" s="113">
        <v>0.38</v>
      </c>
      <c r="X98" s="111">
        <v>113</v>
      </c>
      <c r="Y98" s="111">
        <v>10</v>
      </c>
      <c r="Z98" s="114" t="s">
        <v>2233</v>
      </c>
      <c r="AA98" s="114" t="s">
        <v>2234</v>
      </c>
      <c r="AB98" s="112">
        <v>13.199999809265137</v>
      </c>
      <c r="AC98" s="113">
        <v>0.55000000000000004</v>
      </c>
      <c r="AD98" s="111">
        <v>94</v>
      </c>
      <c r="AE98" s="111">
        <v>29</v>
      </c>
      <c r="AF98" s="114" t="s">
        <v>3755</v>
      </c>
      <c r="AG98" s="114" t="s">
        <v>3756</v>
      </c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</row>
    <row r="99" spans="1:184" x14ac:dyDescent="0.2">
      <c r="A99" s="154" t="str">
        <f t="shared" si="2"/>
        <v>1921</v>
      </c>
      <c r="B99" s="115" t="s">
        <v>2087</v>
      </c>
      <c r="C99" s="116">
        <v>150</v>
      </c>
      <c r="D99" s="117">
        <v>29.100000381469727</v>
      </c>
      <c r="E99" s="118">
        <v>0.44</v>
      </c>
      <c r="F99" s="116">
        <v>147</v>
      </c>
      <c r="G99" s="116">
        <v>3</v>
      </c>
      <c r="H99" s="119" t="s">
        <v>2488</v>
      </c>
      <c r="I99" s="119" t="s">
        <v>2489</v>
      </c>
      <c r="J99" s="117">
        <v>8.1999998092651367</v>
      </c>
      <c r="K99" s="118">
        <v>0.43</v>
      </c>
      <c r="L99" s="116">
        <v>144</v>
      </c>
      <c r="M99" s="116">
        <v>6</v>
      </c>
      <c r="N99" s="119" t="s">
        <v>2490</v>
      </c>
      <c r="O99" s="119" t="s">
        <v>2491</v>
      </c>
      <c r="P99" s="117">
        <v>6.4000000953674316</v>
      </c>
      <c r="Q99" s="118">
        <v>0.43</v>
      </c>
      <c r="R99" s="116">
        <v>141</v>
      </c>
      <c r="S99" s="116">
        <v>9</v>
      </c>
      <c r="T99" s="119" t="s">
        <v>1737</v>
      </c>
      <c r="U99" s="119" t="s">
        <v>1738</v>
      </c>
      <c r="V99" s="117">
        <v>2.9000000953674316</v>
      </c>
      <c r="W99" s="118">
        <v>0.36</v>
      </c>
      <c r="X99" s="116">
        <v>145</v>
      </c>
      <c r="Y99" s="116">
        <v>5</v>
      </c>
      <c r="Z99" s="119" t="s">
        <v>1718</v>
      </c>
      <c r="AA99" s="119" t="s">
        <v>1719</v>
      </c>
      <c r="AB99" s="117">
        <v>11.699999809265137</v>
      </c>
      <c r="AC99" s="118">
        <v>0.49</v>
      </c>
      <c r="AD99" s="116">
        <v>130</v>
      </c>
      <c r="AE99" s="116">
        <v>20</v>
      </c>
      <c r="AF99" s="119" t="s">
        <v>2031</v>
      </c>
      <c r="AG99" s="119" t="s">
        <v>2032</v>
      </c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</row>
    <row r="100" spans="1:184" x14ac:dyDescent="0.2">
      <c r="A100" s="154" t="str">
        <f t="shared" si="2"/>
        <v>2001</v>
      </c>
      <c r="B100" s="105" t="s">
        <v>2096</v>
      </c>
      <c r="C100" s="111">
        <v>87</v>
      </c>
      <c r="D100" s="112">
        <v>27.600000381469727</v>
      </c>
      <c r="E100" s="113">
        <v>0.42</v>
      </c>
      <c r="F100" s="111">
        <v>86</v>
      </c>
      <c r="G100" s="111">
        <v>1</v>
      </c>
      <c r="H100" s="114" t="s">
        <v>2228</v>
      </c>
      <c r="I100" s="114" t="s">
        <v>2229</v>
      </c>
      <c r="J100" s="112">
        <v>7.5999999046325684</v>
      </c>
      <c r="K100" s="113">
        <v>0.4</v>
      </c>
      <c r="L100" s="111">
        <v>86</v>
      </c>
      <c r="M100" s="111">
        <v>1</v>
      </c>
      <c r="N100" s="114" t="s">
        <v>2228</v>
      </c>
      <c r="O100" s="114" t="s">
        <v>2229</v>
      </c>
      <c r="P100" s="112">
        <v>6.3000001907348633</v>
      </c>
      <c r="Q100" s="113">
        <v>0.42</v>
      </c>
      <c r="R100" s="111">
        <v>81</v>
      </c>
      <c r="S100" s="111">
        <v>6</v>
      </c>
      <c r="T100" s="114" t="s">
        <v>2115</v>
      </c>
      <c r="U100" s="114" t="s">
        <v>2116</v>
      </c>
      <c r="V100" s="112">
        <v>2.7000000476837158</v>
      </c>
      <c r="W100" s="113">
        <v>0.34</v>
      </c>
      <c r="X100" s="111">
        <v>83</v>
      </c>
      <c r="Y100" s="111">
        <v>4</v>
      </c>
      <c r="Z100" s="114" t="s">
        <v>1857</v>
      </c>
      <c r="AA100" s="114" t="s">
        <v>1858</v>
      </c>
      <c r="AB100" s="112">
        <v>11</v>
      </c>
      <c r="AC100" s="113">
        <v>0.46</v>
      </c>
      <c r="AD100" s="111">
        <v>81</v>
      </c>
      <c r="AE100" s="111">
        <v>6</v>
      </c>
      <c r="AF100" s="114" t="s">
        <v>2115</v>
      </c>
      <c r="AG100" s="114" t="s">
        <v>2116</v>
      </c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</row>
    <row r="101" spans="1:184" x14ac:dyDescent="0.2">
      <c r="A101" s="154" t="str">
        <f t="shared" si="2"/>
        <v>2003</v>
      </c>
      <c r="B101" s="115" t="s">
        <v>2099</v>
      </c>
      <c r="C101" s="116">
        <v>38</v>
      </c>
      <c r="D101" s="117">
        <v>35.799999237060547</v>
      </c>
      <c r="E101" s="118">
        <v>0.54</v>
      </c>
      <c r="F101" s="116">
        <v>34</v>
      </c>
      <c r="G101" s="116">
        <v>4</v>
      </c>
      <c r="H101" s="119" t="s">
        <v>1791</v>
      </c>
      <c r="I101" s="119" t="s">
        <v>1792</v>
      </c>
      <c r="J101" s="117">
        <v>9.8000001907348633</v>
      </c>
      <c r="K101" s="118">
        <v>0.52</v>
      </c>
      <c r="L101" s="116">
        <v>32</v>
      </c>
      <c r="M101" s="116">
        <v>6</v>
      </c>
      <c r="N101" s="119" t="s">
        <v>2521</v>
      </c>
      <c r="O101" s="119" t="s">
        <v>2522</v>
      </c>
      <c r="P101" s="117">
        <v>8.6999998092651367</v>
      </c>
      <c r="Q101" s="118">
        <v>0.57999999999999996</v>
      </c>
      <c r="R101" s="116">
        <v>29</v>
      </c>
      <c r="S101" s="116">
        <v>9</v>
      </c>
      <c r="T101" s="119" t="s">
        <v>2753</v>
      </c>
      <c r="U101" s="119" t="s">
        <v>2754</v>
      </c>
      <c r="V101" s="117">
        <v>3.0999999046325684</v>
      </c>
      <c r="W101" s="118">
        <v>0.39</v>
      </c>
      <c r="X101" s="116">
        <v>36</v>
      </c>
      <c r="Y101" s="116">
        <v>2</v>
      </c>
      <c r="Z101" s="119" t="s">
        <v>2402</v>
      </c>
      <c r="AA101" s="119" t="s">
        <v>2403</v>
      </c>
      <c r="AB101" s="117">
        <v>14.199999809265137</v>
      </c>
      <c r="AC101" s="118">
        <v>0.59</v>
      </c>
      <c r="AD101" s="116">
        <v>23</v>
      </c>
      <c r="AE101" s="116">
        <v>15</v>
      </c>
      <c r="AF101" s="119" t="s">
        <v>3757</v>
      </c>
      <c r="AG101" s="119" t="s">
        <v>3758</v>
      </c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</row>
    <row r="102" spans="1:184" x14ac:dyDescent="0.2">
      <c r="A102" s="154" t="str">
        <f t="shared" si="2"/>
        <v>2006</v>
      </c>
      <c r="B102" s="105" t="s">
        <v>2106</v>
      </c>
      <c r="C102" s="111">
        <v>13</v>
      </c>
      <c r="D102" s="112">
        <v>28.399999618530273</v>
      </c>
      <c r="E102" s="113">
        <v>0.43</v>
      </c>
      <c r="F102" s="111">
        <v>13</v>
      </c>
      <c r="H102" s="114" t="s">
        <v>1529</v>
      </c>
      <c r="J102" s="112">
        <v>7.5</v>
      </c>
      <c r="K102" s="113">
        <v>0.4</v>
      </c>
      <c r="L102" s="111">
        <v>13</v>
      </c>
      <c r="N102" s="114" t="s">
        <v>1529</v>
      </c>
      <c r="P102" s="112">
        <v>6.5</v>
      </c>
      <c r="Q102" s="113">
        <v>0.43</v>
      </c>
      <c r="R102" s="111">
        <v>12</v>
      </c>
      <c r="S102" s="111">
        <v>1</v>
      </c>
      <c r="T102" s="114" t="s">
        <v>1586</v>
      </c>
      <c r="U102" s="114" t="s">
        <v>1587</v>
      </c>
      <c r="V102" s="112">
        <v>2.2000000476837158</v>
      </c>
      <c r="W102" s="113">
        <v>0.28000000000000003</v>
      </c>
      <c r="X102" s="111">
        <v>13</v>
      </c>
      <c r="Z102" s="114" t="s">
        <v>1529</v>
      </c>
      <c r="AB102" s="112">
        <v>12.199999809265137</v>
      </c>
      <c r="AC102" s="113">
        <v>0.51</v>
      </c>
      <c r="AD102" s="111">
        <v>12</v>
      </c>
      <c r="AE102" s="111">
        <v>1</v>
      </c>
      <c r="AF102" s="114" t="s">
        <v>1586</v>
      </c>
      <c r="AG102" s="114" t="s">
        <v>1587</v>
      </c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</row>
    <row r="103" spans="1:184" x14ac:dyDescent="0.2">
      <c r="A103" s="154" t="str">
        <f t="shared" si="2"/>
        <v>2007</v>
      </c>
      <c r="B103" s="115" t="s">
        <v>2107</v>
      </c>
      <c r="C103" s="116">
        <v>50</v>
      </c>
      <c r="D103" s="117">
        <v>35.599998474121094</v>
      </c>
      <c r="E103" s="118">
        <v>0.54</v>
      </c>
      <c r="F103" s="116">
        <v>47</v>
      </c>
      <c r="G103" s="116">
        <v>3</v>
      </c>
      <c r="H103" s="119" t="s">
        <v>1737</v>
      </c>
      <c r="I103" s="119" t="s">
        <v>1738</v>
      </c>
      <c r="J103" s="117">
        <v>9.5</v>
      </c>
      <c r="K103" s="118">
        <v>0.5</v>
      </c>
      <c r="L103" s="116">
        <v>49</v>
      </c>
      <c r="M103" s="116">
        <v>1</v>
      </c>
      <c r="N103" s="119" t="s">
        <v>2488</v>
      </c>
      <c r="O103" s="119" t="s">
        <v>2489</v>
      </c>
      <c r="P103" s="117">
        <v>7.9000000953674316</v>
      </c>
      <c r="Q103" s="118">
        <v>0.53</v>
      </c>
      <c r="R103" s="116">
        <v>41</v>
      </c>
      <c r="S103" s="116">
        <v>9</v>
      </c>
      <c r="T103" s="119" t="s">
        <v>3759</v>
      </c>
      <c r="U103" s="119" t="s">
        <v>3760</v>
      </c>
      <c r="V103" s="117">
        <v>3.2999999523162842</v>
      </c>
      <c r="W103" s="118">
        <v>0.41</v>
      </c>
      <c r="X103" s="116">
        <v>47</v>
      </c>
      <c r="Y103" s="116">
        <v>3</v>
      </c>
      <c r="Z103" s="119" t="s">
        <v>1737</v>
      </c>
      <c r="AA103" s="119" t="s">
        <v>1738</v>
      </c>
      <c r="AB103" s="117">
        <v>15</v>
      </c>
      <c r="AC103" s="118">
        <v>0.63</v>
      </c>
      <c r="AD103" s="116">
        <v>34</v>
      </c>
      <c r="AE103" s="116">
        <v>16</v>
      </c>
      <c r="AF103" s="119" t="s">
        <v>3761</v>
      </c>
      <c r="AG103" s="119" t="s">
        <v>3762</v>
      </c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</row>
    <row r="104" spans="1:184" x14ac:dyDescent="0.2">
      <c r="A104" s="154" t="str">
        <f t="shared" si="2"/>
        <v>2012</v>
      </c>
      <c r="B104" s="105" t="s">
        <v>2114</v>
      </c>
      <c r="C104" s="111">
        <v>34</v>
      </c>
      <c r="D104" s="112">
        <v>34.700000762939453</v>
      </c>
      <c r="E104" s="113">
        <v>0.53</v>
      </c>
      <c r="F104" s="111">
        <v>33</v>
      </c>
      <c r="G104" s="111">
        <v>1</v>
      </c>
      <c r="H104" s="114" t="s">
        <v>1782</v>
      </c>
      <c r="I104" s="114" t="s">
        <v>1783</v>
      </c>
      <c r="J104" s="112">
        <v>8.8999996185302734</v>
      </c>
      <c r="K104" s="113">
        <v>0.47</v>
      </c>
      <c r="L104" s="111">
        <v>34</v>
      </c>
      <c r="N104" s="114" t="s">
        <v>1529</v>
      </c>
      <c r="P104" s="112">
        <v>8.5</v>
      </c>
      <c r="Q104" s="113">
        <v>0.56999999999999995</v>
      </c>
      <c r="R104" s="111">
        <v>24</v>
      </c>
      <c r="S104" s="111">
        <v>10</v>
      </c>
      <c r="T104" s="114" t="s">
        <v>1915</v>
      </c>
      <c r="U104" s="114" t="s">
        <v>1916</v>
      </c>
      <c r="V104" s="112">
        <v>3.4000000953674316</v>
      </c>
      <c r="W104" s="113">
        <v>0.42</v>
      </c>
      <c r="X104" s="111">
        <v>30</v>
      </c>
      <c r="Y104" s="111">
        <v>4</v>
      </c>
      <c r="Z104" s="114" t="s">
        <v>1909</v>
      </c>
      <c r="AA104" s="114" t="s">
        <v>1910</v>
      </c>
      <c r="AB104" s="112">
        <v>14</v>
      </c>
      <c r="AC104" s="113">
        <v>0.57999999999999996</v>
      </c>
      <c r="AD104" s="111">
        <v>28</v>
      </c>
      <c r="AE104" s="111">
        <v>6</v>
      </c>
      <c r="AF104" s="114" t="s">
        <v>3763</v>
      </c>
      <c r="AG104" s="114" t="s">
        <v>3764</v>
      </c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</row>
    <row r="105" spans="1:184" x14ac:dyDescent="0.2">
      <c r="A105" s="154" t="str">
        <f t="shared" si="2"/>
        <v>2013</v>
      </c>
      <c r="B105" s="115" t="s">
        <v>3765</v>
      </c>
      <c r="C105" s="116">
        <v>20</v>
      </c>
      <c r="D105" s="117">
        <v>31.299999237060547</v>
      </c>
      <c r="E105" s="118">
        <v>0.47</v>
      </c>
      <c r="F105" s="116">
        <v>17</v>
      </c>
      <c r="G105" s="116">
        <v>3</v>
      </c>
      <c r="H105" s="119" t="s">
        <v>2461</v>
      </c>
      <c r="I105" s="119" t="s">
        <v>2462</v>
      </c>
      <c r="J105" s="117">
        <v>8.3999996185302734</v>
      </c>
      <c r="K105" s="118">
        <v>0.44</v>
      </c>
      <c r="L105" s="116">
        <v>19</v>
      </c>
      <c r="M105" s="116">
        <v>1</v>
      </c>
      <c r="N105" s="119" t="s">
        <v>1966</v>
      </c>
      <c r="O105" s="119" t="s">
        <v>1967</v>
      </c>
      <c r="P105" s="117">
        <v>7</v>
      </c>
      <c r="Q105" s="118">
        <v>0.46</v>
      </c>
      <c r="R105" s="116">
        <v>17</v>
      </c>
      <c r="S105" s="116">
        <v>3</v>
      </c>
      <c r="T105" s="119" t="s">
        <v>2461</v>
      </c>
      <c r="U105" s="119" t="s">
        <v>2462</v>
      </c>
      <c r="V105" s="117">
        <v>4</v>
      </c>
      <c r="W105" s="118">
        <v>0.5</v>
      </c>
      <c r="X105" s="116">
        <v>16</v>
      </c>
      <c r="Y105" s="116">
        <v>4</v>
      </c>
      <c r="Z105" s="119" t="s">
        <v>1970</v>
      </c>
      <c r="AA105" s="119" t="s">
        <v>1971</v>
      </c>
      <c r="AB105" s="117">
        <v>12</v>
      </c>
      <c r="AC105" s="118">
        <v>0.5</v>
      </c>
      <c r="AD105" s="116">
        <v>14</v>
      </c>
      <c r="AE105" s="116">
        <v>6</v>
      </c>
      <c r="AF105" s="119" t="s">
        <v>3766</v>
      </c>
      <c r="AG105" s="119" t="s">
        <v>3767</v>
      </c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</row>
    <row r="106" spans="1:184" x14ac:dyDescent="0.2">
      <c r="A106" s="154" t="str">
        <f t="shared" si="2"/>
        <v>2021</v>
      </c>
      <c r="B106" s="105" t="s">
        <v>2121</v>
      </c>
      <c r="C106" s="111">
        <v>94</v>
      </c>
      <c r="D106" s="112">
        <v>34.099998474121094</v>
      </c>
      <c r="E106" s="113">
        <v>0.52</v>
      </c>
      <c r="F106" s="111">
        <v>83</v>
      </c>
      <c r="G106" s="111">
        <v>11</v>
      </c>
      <c r="H106" s="114" t="s">
        <v>2267</v>
      </c>
      <c r="I106" s="114" t="s">
        <v>2268</v>
      </c>
      <c r="J106" s="112">
        <v>9.1999998092651367</v>
      </c>
      <c r="K106" s="113">
        <v>0.48</v>
      </c>
      <c r="L106" s="111">
        <v>88</v>
      </c>
      <c r="M106" s="111">
        <v>6</v>
      </c>
      <c r="N106" s="114" t="s">
        <v>2495</v>
      </c>
      <c r="O106" s="114" t="s">
        <v>2496</v>
      </c>
      <c r="P106" s="112">
        <v>7.9000000953674316</v>
      </c>
      <c r="Q106" s="113">
        <v>0.53</v>
      </c>
      <c r="R106" s="111">
        <v>79</v>
      </c>
      <c r="S106" s="111">
        <v>15</v>
      </c>
      <c r="T106" s="114" t="s">
        <v>2265</v>
      </c>
      <c r="U106" s="114" t="s">
        <v>2266</v>
      </c>
      <c r="V106" s="112">
        <v>3.0999999046325684</v>
      </c>
      <c r="W106" s="113">
        <v>0.38</v>
      </c>
      <c r="X106" s="111">
        <v>85</v>
      </c>
      <c r="Y106" s="111">
        <v>9</v>
      </c>
      <c r="Z106" s="114" t="s">
        <v>3517</v>
      </c>
      <c r="AA106" s="114" t="s">
        <v>3518</v>
      </c>
      <c r="AB106" s="112">
        <v>13.899999618530273</v>
      </c>
      <c r="AC106" s="113">
        <v>0.57999999999999996</v>
      </c>
      <c r="AD106" s="111">
        <v>64</v>
      </c>
      <c r="AE106" s="111">
        <v>30</v>
      </c>
      <c r="AF106" s="114" t="s">
        <v>3768</v>
      </c>
      <c r="AG106" s="114" t="s">
        <v>3769</v>
      </c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</row>
    <row r="107" spans="1:184" x14ac:dyDescent="0.2">
      <c r="A107" s="154" t="str">
        <f t="shared" si="2"/>
        <v>2041</v>
      </c>
      <c r="B107" s="115" t="s">
        <v>2128</v>
      </c>
      <c r="C107" s="116">
        <v>65</v>
      </c>
      <c r="D107" s="117">
        <v>29.399999618530273</v>
      </c>
      <c r="E107" s="118">
        <v>0.44</v>
      </c>
      <c r="F107" s="116">
        <v>64</v>
      </c>
      <c r="G107" s="116">
        <v>1</v>
      </c>
      <c r="H107" s="119" t="s">
        <v>1584</v>
      </c>
      <c r="I107" s="119" t="s">
        <v>1585</v>
      </c>
      <c r="J107" s="117">
        <v>7.5</v>
      </c>
      <c r="K107" s="118">
        <v>0.39</v>
      </c>
      <c r="L107" s="116">
        <v>64</v>
      </c>
      <c r="M107" s="116">
        <v>1</v>
      </c>
      <c r="N107" s="119" t="s">
        <v>1584</v>
      </c>
      <c r="O107" s="119" t="s">
        <v>1585</v>
      </c>
      <c r="P107" s="117">
        <v>6.6999998092651367</v>
      </c>
      <c r="Q107" s="118">
        <v>0.44</v>
      </c>
      <c r="R107" s="116">
        <v>61</v>
      </c>
      <c r="S107" s="116">
        <v>4</v>
      </c>
      <c r="T107" s="119" t="s">
        <v>1589</v>
      </c>
      <c r="U107" s="119" t="s">
        <v>1590</v>
      </c>
      <c r="V107" s="117">
        <v>2.9000000953674316</v>
      </c>
      <c r="W107" s="118">
        <v>0.36</v>
      </c>
      <c r="X107" s="116">
        <v>61</v>
      </c>
      <c r="Y107" s="116">
        <v>4</v>
      </c>
      <c r="Z107" s="119" t="s">
        <v>1589</v>
      </c>
      <c r="AA107" s="119" t="s">
        <v>1590</v>
      </c>
      <c r="AB107" s="117">
        <v>12.300000190734863</v>
      </c>
      <c r="AC107" s="118">
        <v>0.51</v>
      </c>
      <c r="AD107" s="116">
        <v>60</v>
      </c>
      <c r="AE107" s="116">
        <v>5</v>
      </c>
      <c r="AF107" s="119" t="s">
        <v>1586</v>
      </c>
      <c r="AG107" s="119" t="s">
        <v>1587</v>
      </c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</row>
    <row r="108" spans="1:184" x14ac:dyDescent="0.2">
      <c r="A108" s="154" t="str">
        <f t="shared" si="2"/>
        <v>2060</v>
      </c>
      <c r="B108" s="105" t="s">
        <v>2135</v>
      </c>
      <c r="C108" s="111">
        <v>25</v>
      </c>
      <c r="D108" s="112">
        <v>29.799999237060547</v>
      </c>
      <c r="E108" s="113">
        <v>0.45</v>
      </c>
      <c r="F108" s="111">
        <v>25</v>
      </c>
      <c r="H108" s="114" t="s">
        <v>1529</v>
      </c>
      <c r="J108" s="112">
        <v>8.1999998092651367</v>
      </c>
      <c r="K108" s="113">
        <v>0.43</v>
      </c>
      <c r="L108" s="111">
        <v>25</v>
      </c>
      <c r="N108" s="114" t="s">
        <v>1529</v>
      </c>
      <c r="P108" s="112">
        <v>6.6999998092651367</v>
      </c>
      <c r="Q108" s="113">
        <v>0.45</v>
      </c>
      <c r="R108" s="111">
        <v>23</v>
      </c>
      <c r="S108" s="111">
        <v>2</v>
      </c>
      <c r="T108" s="114" t="s">
        <v>3523</v>
      </c>
      <c r="U108" s="114" t="s">
        <v>3524</v>
      </c>
      <c r="V108" s="112">
        <v>2.7999999523162842</v>
      </c>
      <c r="W108" s="113">
        <v>0.36</v>
      </c>
      <c r="X108" s="111">
        <v>25</v>
      </c>
      <c r="Z108" s="114" t="s">
        <v>1529</v>
      </c>
      <c r="AB108" s="112">
        <v>12.100000381469727</v>
      </c>
      <c r="AC108" s="113">
        <v>0.51</v>
      </c>
      <c r="AD108" s="111">
        <v>22</v>
      </c>
      <c r="AE108" s="111">
        <v>3</v>
      </c>
      <c r="AF108" s="114" t="s">
        <v>2649</v>
      </c>
      <c r="AG108" s="114" t="s">
        <v>2650</v>
      </c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</row>
    <row r="109" spans="1:184" x14ac:dyDescent="0.2">
      <c r="A109" s="154" t="str">
        <f t="shared" si="2"/>
        <v>2081</v>
      </c>
      <c r="B109" s="115" t="s">
        <v>2136</v>
      </c>
      <c r="C109" s="116">
        <v>76</v>
      </c>
      <c r="D109" s="117">
        <v>29.799999237060547</v>
      </c>
      <c r="E109" s="118">
        <v>0.45</v>
      </c>
      <c r="F109" s="116">
        <v>72</v>
      </c>
      <c r="G109" s="116">
        <v>4</v>
      </c>
      <c r="H109" s="119" t="s">
        <v>2402</v>
      </c>
      <c r="I109" s="119" t="s">
        <v>2403</v>
      </c>
      <c r="J109" s="117">
        <v>8</v>
      </c>
      <c r="K109" s="118">
        <v>0.42</v>
      </c>
      <c r="L109" s="116">
        <v>74</v>
      </c>
      <c r="M109" s="116">
        <v>2</v>
      </c>
      <c r="N109" s="119" t="s">
        <v>1506</v>
      </c>
      <c r="O109" s="119" t="s">
        <v>1507</v>
      </c>
      <c r="P109" s="117">
        <v>7.1999998092651367</v>
      </c>
      <c r="Q109" s="118">
        <v>0.48</v>
      </c>
      <c r="R109" s="116">
        <v>66</v>
      </c>
      <c r="S109" s="116">
        <v>10</v>
      </c>
      <c r="T109" s="119" t="s">
        <v>1596</v>
      </c>
      <c r="U109" s="119" t="s">
        <v>1597</v>
      </c>
      <c r="V109" s="117">
        <v>2.5999999046325684</v>
      </c>
      <c r="W109" s="118">
        <v>0.33</v>
      </c>
      <c r="X109" s="116">
        <v>71</v>
      </c>
      <c r="Y109" s="116">
        <v>5</v>
      </c>
      <c r="Z109" s="119" t="s">
        <v>1502</v>
      </c>
      <c r="AA109" s="119" t="s">
        <v>1503</v>
      </c>
      <c r="AB109" s="117">
        <v>11.899999618530273</v>
      </c>
      <c r="AC109" s="118">
        <v>0.5</v>
      </c>
      <c r="AD109" s="116">
        <v>63</v>
      </c>
      <c r="AE109" s="116">
        <v>13</v>
      </c>
      <c r="AF109" s="119" t="s">
        <v>3770</v>
      </c>
      <c r="AG109" s="119" t="s">
        <v>3771</v>
      </c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</row>
    <row r="110" spans="1:184" x14ac:dyDescent="0.2">
      <c r="A110" s="154" t="str">
        <f t="shared" si="2"/>
        <v>2111</v>
      </c>
      <c r="B110" s="105" t="s">
        <v>2137</v>
      </c>
      <c r="C110" s="111">
        <v>131</v>
      </c>
      <c r="D110" s="112">
        <v>33.5</v>
      </c>
      <c r="E110" s="113">
        <v>0.51</v>
      </c>
      <c r="F110" s="111">
        <v>116</v>
      </c>
      <c r="G110" s="111">
        <v>15</v>
      </c>
      <c r="H110" s="114" t="s">
        <v>3501</v>
      </c>
      <c r="I110" s="114" t="s">
        <v>3502</v>
      </c>
      <c r="J110" s="112">
        <v>9.1000003814697266</v>
      </c>
      <c r="K110" s="113">
        <v>0.48</v>
      </c>
      <c r="L110" s="111">
        <v>120</v>
      </c>
      <c r="M110" s="111">
        <v>11</v>
      </c>
      <c r="N110" s="114" t="s">
        <v>1571</v>
      </c>
      <c r="O110" s="114" t="s">
        <v>1572</v>
      </c>
      <c r="P110" s="112">
        <v>7.5</v>
      </c>
      <c r="Q110" s="113">
        <v>0.5</v>
      </c>
      <c r="R110" s="111">
        <v>107</v>
      </c>
      <c r="S110" s="111">
        <v>24</v>
      </c>
      <c r="T110" s="114" t="s">
        <v>3772</v>
      </c>
      <c r="U110" s="114" t="s">
        <v>3773</v>
      </c>
      <c r="V110" s="112">
        <v>3.5</v>
      </c>
      <c r="W110" s="113">
        <v>0.44</v>
      </c>
      <c r="X110" s="111">
        <v>114</v>
      </c>
      <c r="Y110" s="111">
        <v>17</v>
      </c>
      <c r="Z110" s="114" t="s">
        <v>3774</v>
      </c>
      <c r="AA110" s="114" t="s">
        <v>3775</v>
      </c>
      <c r="AB110" s="112">
        <v>13.399999618530273</v>
      </c>
      <c r="AC110" s="113">
        <v>0.56000000000000005</v>
      </c>
      <c r="AD110" s="111">
        <v>100</v>
      </c>
      <c r="AE110" s="111">
        <v>31</v>
      </c>
      <c r="AF110" s="114" t="s">
        <v>2000</v>
      </c>
      <c r="AG110" s="114" t="s">
        <v>2001</v>
      </c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</row>
    <row r="111" spans="1:184" x14ac:dyDescent="0.2">
      <c r="A111" s="154" t="str">
        <f t="shared" si="2"/>
        <v>2151</v>
      </c>
      <c r="B111" s="115" t="s">
        <v>2144</v>
      </c>
      <c r="C111" s="116">
        <v>197</v>
      </c>
      <c r="D111" s="117">
        <v>34.5</v>
      </c>
      <c r="E111" s="118">
        <v>0.52</v>
      </c>
      <c r="F111" s="116">
        <v>170</v>
      </c>
      <c r="G111" s="116">
        <v>27</v>
      </c>
      <c r="H111" s="119" t="s">
        <v>3776</v>
      </c>
      <c r="I111" s="119" t="s">
        <v>3777</v>
      </c>
      <c r="J111" s="117">
        <v>9.3999996185302734</v>
      </c>
      <c r="K111" s="118">
        <v>0.5</v>
      </c>
      <c r="L111" s="116">
        <v>179</v>
      </c>
      <c r="M111" s="116">
        <v>18</v>
      </c>
      <c r="N111" s="119" t="s">
        <v>3778</v>
      </c>
      <c r="O111" s="119" t="s">
        <v>3779</v>
      </c>
      <c r="P111" s="117">
        <v>8</v>
      </c>
      <c r="Q111" s="118">
        <v>0.54</v>
      </c>
      <c r="R111" s="116">
        <v>154</v>
      </c>
      <c r="S111" s="116">
        <v>43</v>
      </c>
      <c r="T111" s="119" t="s">
        <v>3780</v>
      </c>
      <c r="U111" s="119" t="s">
        <v>3781</v>
      </c>
      <c r="V111" s="117">
        <v>3.4000000953674316</v>
      </c>
      <c r="W111" s="118">
        <v>0.43</v>
      </c>
      <c r="X111" s="116">
        <v>180</v>
      </c>
      <c r="Y111" s="116">
        <v>17</v>
      </c>
      <c r="Z111" s="119" t="s">
        <v>3782</v>
      </c>
      <c r="AA111" s="119" t="s">
        <v>3783</v>
      </c>
      <c r="AB111" s="117">
        <v>13.600000381469727</v>
      </c>
      <c r="AC111" s="118">
        <v>0.56999999999999995</v>
      </c>
      <c r="AD111" s="116">
        <v>144</v>
      </c>
      <c r="AE111" s="116">
        <v>53</v>
      </c>
      <c r="AF111" s="119" t="s">
        <v>3784</v>
      </c>
      <c r="AG111" s="119" t="s">
        <v>3785</v>
      </c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</row>
    <row r="112" spans="1:184" x14ac:dyDescent="0.2">
      <c r="A112" s="154" t="str">
        <f t="shared" si="2"/>
        <v>2161</v>
      </c>
      <c r="B112" s="105" t="s">
        <v>2149</v>
      </c>
      <c r="C112" s="111">
        <v>32</v>
      </c>
      <c r="D112" s="112">
        <v>23.600000381469727</v>
      </c>
      <c r="E112" s="113">
        <v>0.36</v>
      </c>
      <c r="F112" s="111">
        <v>32</v>
      </c>
      <c r="H112" s="114" t="s">
        <v>1529</v>
      </c>
      <c r="J112" s="112">
        <v>6.5</v>
      </c>
      <c r="K112" s="113">
        <v>0.34</v>
      </c>
      <c r="L112" s="111">
        <v>32</v>
      </c>
      <c r="N112" s="114" t="s">
        <v>1529</v>
      </c>
      <c r="P112" s="112">
        <v>4.9000000953674316</v>
      </c>
      <c r="Q112" s="113">
        <v>0.33</v>
      </c>
      <c r="R112" s="111">
        <v>32</v>
      </c>
      <c r="T112" s="114" t="s">
        <v>1529</v>
      </c>
      <c r="V112" s="112">
        <v>2.2000000476837158</v>
      </c>
      <c r="W112" s="113">
        <v>0.28000000000000003</v>
      </c>
      <c r="X112" s="111">
        <v>32</v>
      </c>
      <c r="Z112" s="114" t="s">
        <v>1529</v>
      </c>
      <c r="AB112" s="112">
        <v>9.8999996185302734</v>
      </c>
      <c r="AC112" s="113">
        <v>0.41</v>
      </c>
      <c r="AD112" s="111">
        <v>31</v>
      </c>
      <c r="AE112" s="111">
        <v>1</v>
      </c>
      <c r="AF112" s="114" t="s">
        <v>2062</v>
      </c>
      <c r="AG112" s="114" t="s">
        <v>2063</v>
      </c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</row>
    <row r="113" spans="1:184" x14ac:dyDescent="0.2">
      <c r="A113" s="154" t="str">
        <f t="shared" si="2"/>
        <v>2181</v>
      </c>
      <c r="B113" s="115" t="s">
        <v>2152</v>
      </c>
      <c r="C113" s="116">
        <v>154</v>
      </c>
      <c r="D113" s="117">
        <v>31.799999237060547</v>
      </c>
      <c r="E113" s="118">
        <v>0.48</v>
      </c>
      <c r="F113" s="116">
        <v>148</v>
      </c>
      <c r="G113" s="116">
        <v>6</v>
      </c>
      <c r="H113" s="119" t="s">
        <v>3786</v>
      </c>
      <c r="I113" s="119" t="s">
        <v>3787</v>
      </c>
      <c r="J113" s="117">
        <v>8.3999996185302734</v>
      </c>
      <c r="K113" s="118">
        <v>0.44</v>
      </c>
      <c r="L113" s="116">
        <v>151</v>
      </c>
      <c r="M113" s="116">
        <v>3</v>
      </c>
      <c r="N113" s="119" t="s">
        <v>3788</v>
      </c>
      <c r="O113" s="119" t="s">
        <v>3789</v>
      </c>
      <c r="P113" s="117">
        <v>7.0999999046325684</v>
      </c>
      <c r="Q113" s="118">
        <v>0.47</v>
      </c>
      <c r="R113" s="116">
        <v>137</v>
      </c>
      <c r="S113" s="116">
        <v>17</v>
      </c>
      <c r="T113" s="119" t="s">
        <v>3790</v>
      </c>
      <c r="U113" s="119" t="s">
        <v>3791</v>
      </c>
      <c r="V113" s="117">
        <v>3.0999999046325684</v>
      </c>
      <c r="W113" s="118">
        <v>0.39</v>
      </c>
      <c r="X113" s="116">
        <v>137</v>
      </c>
      <c r="Y113" s="116">
        <v>17</v>
      </c>
      <c r="Z113" s="119" t="s">
        <v>3790</v>
      </c>
      <c r="AA113" s="119" t="s">
        <v>3791</v>
      </c>
      <c r="AB113" s="117">
        <v>13.199999809265137</v>
      </c>
      <c r="AC113" s="118">
        <v>0.55000000000000004</v>
      </c>
      <c r="AD113" s="116">
        <v>119</v>
      </c>
      <c r="AE113" s="116">
        <v>35</v>
      </c>
      <c r="AF113" s="119" t="s">
        <v>3792</v>
      </c>
      <c r="AG113" s="119" t="s">
        <v>3793</v>
      </c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</row>
    <row r="114" spans="1:184" x14ac:dyDescent="0.2">
      <c r="A114" s="154" t="str">
        <f t="shared" si="2"/>
        <v>2191</v>
      </c>
      <c r="B114" s="105" t="s">
        <v>2157</v>
      </c>
      <c r="C114" s="111">
        <v>284</v>
      </c>
      <c r="D114" s="112">
        <v>32.299999237060547</v>
      </c>
      <c r="E114" s="113">
        <v>0.49</v>
      </c>
      <c r="F114" s="111">
        <v>257</v>
      </c>
      <c r="G114" s="111">
        <v>27</v>
      </c>
      <c r="H114" s="114" t="s">
        <v>3794</v>
      </c>
      <c r="I114" s="114" t="s">
        <v>3795</v>
      </c>
      <c r="J114" s="112">
        <v>8.8000001907348633</v>
      </c>
      <c r="K114" s="113">
        <v>0.46</v>
      </c>
      <c r="L114" s="111">
        <v>258</v>
      </c>
      <c r="M114" s="111">
        <v>26</v>
      </c>
      <c r="N114" s="114" t="s">
        <v>3796</v>
      </c>
      <c r="O114" s="114" t="s">
        <v>3797</v>
      </c>
      <c r="P114" s="112">
        <v>7.3000001907348633</v>
      </c>
      <c r="Q114" s="113">
        <v>0.48</v>
      </c>
      <c r="R114" s="111">
        <v>243</v>
      </c>
      <c r="S114" s="111">
        <v>41</v>
      </c>
      <c r="T114" s="114" t="s">
        <v>3798</v>
      </c>
      <c r="U114" s="114" t="s">
        <v>3799</v>
      </c>
      <c r="V114" s="112">
        <v>3.2999999523162842</v>
      </c>
      <c r="W114" s="113">
        <v>0.42</v>
      </c>
      <c r="X114" s="111">
        <v>249</v>
      </c>
      <c r="Y114" s="111">
        <v>35</v>
      </c>
      <c r="Z114" s="114" t="s">
        <v>3376</v>
      </c>
      <c r="AA114" s="114" t="s">
        <v>3377</v>
      </c>
      <c r="AB114" s="112">
        <v>13</v>
      </c>
      <c r="AC114" s="113">
        <v>0.54</v>
      </c>
      <c r="AD114" s="111">
        <v>218</v>
      </c>
      <c r="AE114" s="111">
        <v>66</v>
      </c>
      <c r="AF114" s="114" t="s">
        <v>3800</v>
      </c>
      <c r="AG114" s="114" t="s">
        <v>3801</v>
      </c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</row>
    <row r="115" spans="1:184" x14ac:dyDescent="0.2">
      <c r="A115" s="154" t="str">
        <f t="shared" si="2"/>
        <v>2241</v>
      </c>
      <c r="B115" s="115" t="s">
        <v>2168</v>
      </c>
      <c r="C115" s="116">
        <v>86</v>
      </c>
      <c r="D115" s="117">
        <v>29</v>
      </c>
      <c r="E115" s="118">
        <v>0.44</v>
      </c>
      <c r="F115" s="116">
        <v>85</v>
      </c>
      <c r="G115" s="116">
        <v>1</v>
      </c>
      <c r="H115" s="119" t="s">
        <v>3583</v>
      </c>
      <c r="I115" s="119" t="s">
        <v>3584</v>
      </c>
      <c r="J115" s="117">
        <v>7.8000001907348633</v>
      </c>
      <c r="K115" s="118">
        <v>0.41</v>
      </c>
      <c r="L115" s="116">
        <v>85</v>
      </c>
      <c r="M115" s="116">
        <v>1</v>
      </c>
      <c r="N115" s="119" t="s">
        <v>3583</v>
      </c>
      <c r="O115" s="119" t="s">
        <v>3584</v>
      </c>
      <c r="P115" s="117">
        <v>6.4000000953674316</v>
      </c>
      <c r="Q115" s="118">
        <v>0.42</v>
      </c>
      <c r="R115" s="116">
        <v>80</v>
      </c>
      <c r="S115" s="116">
        <v>6</v>
      </c>
      <c r="T115" s="119" t="s">
        <v>1946</v>
      </c>
      <c r="U115" s="119" t="s">
        <v>1947</v>
      </c>
      <c r="V115" s="117">
        <v>2.7999999523162842</v>
      </c>
      <c r="W115" s="118">
        <v>0.35</v>
      </c>
      <c r="X115" s="116">
        <v>85</v>
      </c>
      <c r="Y115" s="116">
        <v>1</v>
      </c>
      <c r="Z115" s="119" t="s">
        <v>3583</v>
      </c>
      <c r="AA115" s="119" t="s">
        <v>3584</v>
      </c>
      <c r="AB115" s="117">
        <v>12</v>
      </c>
      <c r="AC115" s="118">
        <v>0.5</v>
      </c>
      <c r="AD115" s="116">
        <v>74</v>
      </c>
      <c r="AE115" s="116">
        <v>12</v>
      </c>
      <c r="AF115" s="119" t="s">
        <v>3170</v>
      </c>
      <c r="AG115" s="119" t="s">
        <v>3171</v>
      </c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</row>
    <row r="116" spans="1:184" x14ac:dyDescent="0.2">
      <c r="A116" s="154" t="str">
        <f t="shared" si="2"/>
        <v>2261</v>
      </c>
      <c r="B116" s="105" t="s">
        <v>2169</v>
      </c>
      <c r="C116" s="111">
        <v>78</v>
      </c>
      <c r="D116" s="112">
        <v>32.5</v>
      </c>
      <c r="E116" s="113">
        <v>0.49</v>
      </c>
      <c r="F116" s="111">
        <v>72</v>
      </c>
      <c r="G116" s="111">
        <v>6</v>
      </c>
      <c r="H116" s="114" t="s">
        <v>1586</v>
      </c>
      <c r="I116" s="114" t="s">
        <v>1587</v>
      </c>
      <c r="J116" s="112">
        <v>8.1999998092651367</v>
      </c>
      <c r="K116" s="113">
        <v>0.43</v>
      </c>
      <c r="L116" s="111">
        <v>78</v>
      </c>
      <c r="N116" s="114" t="s">
        <v>1529</v>
      </c>
      <c r="P116" s="112">
        <v>7.3000001907348633</v>
      </c>
      <c r="Q116" s="113">
        <v>0.49</v>
      </c>
      <c r="R116" s="111">
        <v>68</v>
      </c>
      <c r="S116" s="111">
        <v>10</v>
      </c>
      <c r="T116" s="114" t="s">
        <v>2376</v>
      </c>
      <c r="U116" s="114" t="s">
        <v>2377</v>
      </c>
      <c r="V116" s="112">
        <v>3.0999999046325684</v>
      </c>
      <c r="W116" s="113">
        <v>0.39</v>
      </c>
      <c r="X116" s="111">
        <v>66</v>
      </c>
      <c r="Y116" s="111">
        <v>12</v>
      </c>
      <c r="Z116" s="114" t="s">
        <v>1591</v>
      </c>
      <c r="AA116" s="114" t="s">
        <v>1592</v>
      </c>
      <c r="AB116" s="112">
        <v>13.899999618530273</v>
      </c>
      <c r="AC116" s="113">
        <v>0.57999999999999996</v>
      </c>
      <c r="AD116" s="111">
        <v>59</v>
      </c>
      <c r="AE116" s="111">
        <v>19</v>
      </c>
      <c r="AF116" s="114" t="s">
        <v>3802</v>
      </c>
      <c r="AG116" s="114" t="s">
        <v>3803</v>
      </c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</row>
    <row r="117" spans="1:184" x14ac:dyDescent="0.2">
      <c r="A117" s="154" t="str">
        <f t="shared" si="2"/>
        <v>2281</v>
      </c>
      <c r="B117" s="115" t="s">
        <v>2174</v>
      </c>
      <c r="C117" s="116">
        <v>110</v>
      </c>
      <c r="D117" s="117">
        <v>28.5</v>
      </c>
      <c r="E117" s="118">
        <v>0.43</v>
      </c>
      <c r="F117" s="116">
        <v>100</v>
      </c>
      <c r="G117" s="116">
        <v>10</v>
      </c>
      <c r="H117" s="119" t="s">
        <v>1649</v>
      </c>
      <c r="I117" s="119" t="s">
        <v>1650</v>
      </c>
      <c r="J117" s="117">
        <v>7.8000001907348633</v>
      </c>
      <c r="K117" s="118">
        <v>0.41</v>
      </c>
      <c r="L117" s="116">
        <v>103</v>
      </c>
      <c r="M117" s="116">
        <v>7</v>
      </c>
      <c r="N117" s="119" t="s">
        <v>3402</v>
      </c>
      <c r="O117" s="119" t="s">
        <v>3403</v>
      </c>
      <c r="P117" s="117">
        <v>6.3000001907348633</v>
      </c>
      <c r="Q117" s="118">
        <v>0.42</v>
      </c>
      <c r="R117" s="116">
        <v>100</v>
      </c>
      <c r="S117" s="116">
        <v>10</v>
      </c>
      <c r="T117" s="119" t="s">
        <v>1649</v>
      </c>
      <c r="U117" s="119" t="s">
        <v>1650</v>
      </c>
      <c r="V117" s="117">
        <v>2.7000000476837158</v>
      </c>
      <c r="W117" s="118">
        <v>0.34</v>
      </c>
      <c r="X117" s="116">
        <v>100</v>
      </c>
      <c r="Y117" s="116">
        <v>10</v>
      </c>
      <c r="Z117" s="119" t="s">
        <v>1649</v>
      </c>
      <c r="AA117" s="119" t="s">
        <v>1650</v>
      </c>
      <c r="AB117" s="117">
        <v>11.800000190734863</v>
      </c>
      <c r="AC117" s="118">
        <v>0.49</v>
      </c>
      <c r="AD117" s="116">
        <v>92</v>
      </c>
      <c r="AE117" s="116">
        <v>18</v>
      </c>
      <c r="AF117" s="119" t="s">
        <v>3176</v>
      </c>
      <c r="AG117" s="119" t="s">
        <v>3177</v>
      </c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</row>
    <row r="118" spans="1:184" x14ac:dyDescent="0.2">
      <c r="A118" s="154" t="str">
        <f t="shared" si="2"/>
        <v>2321</v>
      </c>
      <c r="B118" s="105" t="s">
        <v>2181</v>
      </c>
      <c r="C118" s="111">
        <v>61</v>
      </c>
      <c r="D118" s="112">
        <v>32.799999237060547</v>
      </c>
      <c r="E118" s="113">
        <v>0.5</v>
      </c>
      <c r="F118" s="111">
        <v>56</v>
      </c>
      <c r="G118" s="111">
        <v>5</v>
      </c>
      <c r="H118" s="114" t="s">
        <v>3804</v>
      </c>
      <c r="I118" s="114" t="s">
        <v>3805</v>
      </c>
      <c r="J118" s="112">
        <v>8.8000001907348633</v>
      </c>
      <c r="K118" s="113">
        <v>0.46</v>
      </c>
      <c r="L118" s="111">
        <v>57</v>
      </c>
      <c r="M118" s="111">
        <v>4</v>
      </c>
      <c r="N118" s="114" t="s">
        <v>3685</v>
      </c>
      <c r="O118" s="114" t="s">
        <v>3686</v>
      </c>
      <c r="P118" s="112">
        <v>7.8000001907348633</v>
      </c>
      <c r="Q118" s="113">
        <v>0.52</v>
      </c>
      <c r="R118" s="111">
        <v>51</v>
      </c>
      <c r="S118" s="111">
        <v>10</v>
      </c>
      <c r="T118" s="114" t="s">
        <v>3551</v>
      </c>
      <c r="U118" s="114" t="s">
        <v>3552</v>
      </c>
      <c r="V118" s="112">
        <v>3.2999999523162842</v>
      </c>
      <c r="W118" s="113">
        <v>0.42</v>
      </c>
      <c r="X118" s="111">
        <v>56</v>
      </c>
      <c r="Y118" s="111">
        <v>5</v>
      </c>
      <c r="Z118" s="114" t="s">
        <v>3804</v>
      </c>
      <c r="AA118" s="114" t="s">
        <v>3805</v>
      </c>
      <c r="AB118" s="112">
        <v>12.899999618530273</v>
      </c>
      <c r="AC118" s="113">
        <v>0.54</v>
      </c>
      <c r="AD118" s="111">
        <v>48</v>
      </c>
      <c r="AE118" s="111">
        <v>13</v>
      </c>
      <c r="AF118" s="114" t="s">
        <v>3806</v>
      </c>
      <c r="AG118" s="114" t="s">
        <v>3807</v>
      </c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</row>
    <row r="119" spans="1:184" x14ac:dyDescent="0.2">
      <c r="A119" s="154" t="str">
        <f t="shared" si="2"/>
        <v>2331</v>
      </c>
      <c r="B119" s="115" t="s">
        <v>2188</v>
      </c>
      <c r="C119" s="116">
        <v>142</v>
      </c>
      <c r="D119" s="117">
        <v>33.200000762939453</v>
      </c>
      <c r="E119" s="118">
        <v>0.5</v>
      </c>
      <c r="F119" s="116">
        <v>125</v>
      </c>
      <c r="G119" s="116">
        <v>17</v>
      </c>
      <c r="H119" s="119" t="s">
        <v>3808</v>
      </c>
      <c r="I119" s="119" t="s">
        <v>3809</v>
      </c>
      <c r="J119" s="117">
        <v>9</v>
      </c>
      <c r="K119" s="118">
        <v>0.48</v>
      </c>
      <c r="L119" s="116">
        <v>131</v>
      </c>
      <c r="M119" s="116">
        <v>11</v>
      </c>
      <c r="N119" s="119" t="s">
        <v>3810</v>
      </c>
      <c r="O119" s="119" t="s">
        <v>3811</v>
      </c>
      <c r="P119" s="117">
        <v>7.4000000953674316</v>
      </c>
      <c r="Q119" s="118">
        <v>0.49</v>
      </c>
      <c r="R119" s="116">
        <v>118</v>
      </c>
      <c r="S119" s="116">
        <v>24</v>
      </c>
      <c r="T119" s="119" t="s">
        <v>3812</v>
      </c>
      <c r="U119" s="119" t="s">
        <v>3813</v>
      </c>
      <c r="V119" s="117">
        <v>3.2000000476837158</v>
      </c>
      <c r="W119" s="118">
        <v>0.4</v>
      </c>
      <c r="X119" s="116">
        <v>130</v>
      </c>
      <c r="Y119" s="116">
        <v>12</v>
      </c>
      <c r="Z119" s="119" t="s">
        <v>3814</v>
      </c>
      <c r="AA119" s="119" t="s">
        <v>3815</v>
      </c>
      <c r="AB119" s="117">
        <v>13.5</v>
      </c>
      <c r="AC119" s="118">
        <v>0.56000000000000005</v>
      </c>
      <c r="AD119" s="116">
        <v>97</v>
      </c>
      <c r="AE119" s="116">
        <v>45</v>
      </c>
      <c r="AF119" s="119" t="s">
        <v>3816</v>
      </c>
      <c r="AG119" s="119" t="s">
        <v>3817</v>
      </c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</row>
    <row r="120" spans="1:184" x14ac:dyDescent="0.2">
      <c r="A120" s="154" t="str">
        <f t="shared" si="2"/>
        <v>2341</v>
      </c>
      <c r="B120" s="105" t="s">
        <v>2199</v>
      </c>
      <c r="C120" s="111">
        <v>95</v>
      </c>
      <c r="D120" s="112">
        <v>29.299999237060547</v>
      </c>
      <c r="E120" s="113">
        <v>0.44</v>
      </c>
      <c r="F120" s="111">
        <v>90</v>
      </c>
      <c r="G120" s="111">
        <v>5</v>
      </c>
      <c r="H120" s="114" t="s">
        <v>2402</v>
      </c>
      <c r="I120" s="114" t="s">
        <v>2403</v>
      </c>
      <c r="J120" s="112">
        <v>7.6999998092651367</v>
      </c>
      <c r="K120" s="113">
        <v>0.41</v>
      </c>
      <c r="L120" s="111">
        <v>92</v>
      </c>
      <c r="M120" s="111">
        <v>3</v>
      </c>
      <c r="N120" s="114" t="s">
        <v>2195</v>
      </c>
      <c r="O120" s="114" t="s">
        <v>2196</v>
      </c>
      <c r="P120" s="112">
        <v>7</v>
      </c>
      <c r="Q120" s="113">
        <v>0.46</v>
      </c>
      <c r="R120" s="111">
        <v>76</v>
      </c>
      <c r="S120" s="111">
        <v>19</v>
      </c>
      <c r="T120" s="114" t="s">
        <v>1970</v>
      </c>
      <c r="U120" s="114" t="s">
        <v>1971</v>
      </c>
      <c r="V120" s="112">
        <v>3</v>
      </c>
      <c r="W120" s="113">
        <v>0.38</v>
      </c>
      <c r="X120" s="111">
        <v>88</v>
      </c>
      <c r="Y120" s="111">
        <v>7</v>
      </c>
      <c r="Z120" s="114" t="s">
        <v>3818</v>
      </c>
      <c r="AA120" s="114" t="s">
        <v>3819</v>
      </c>
      <c r="AB120" s="112">
        <v>11.600000381469727</v>
      </c>
      <c r="AC120" s="113">
        <v>0.48</v>
      </c>
      <c r="AD120" s="111">
        <v>84</v>
      </c>
      <c r="AE120" s="111">
        <v>11</v>
      </c>
      <c r="AF120" s="114" t="s">
        <v>3820</v>
      </c>
      <c r="AG120" s="114" t="s">
        <v>3821</v>
      </c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</row>
    <row r="121" spans="1:184" x14ac:dyDescent="0.2">
      <c r="A121" s="154" t="str">
        <f t="shared" si="2"/>
        <v>2351</v>
      </c>
      <c r="B121" s="115" t="s">
        <v>2206</v>
      </c>
      <c r="C121" s="116">
        <v>84</v>
      </c>
      <c r="D121" s="117">
        <v>30.399999618530273</v>
      </c>
      <c r="E121" s="118">
        <v>0.46</v>
      </c>
      <c r="F121" s="116">
        <v>83</v>
      </c>
      <c r="G121" s="116">
        <v>1</v>
      </c>
      <c r="H121" s="119" t="s">
        <v>1730</v>
      </c>
      <c r="I121" s="119" t="s">
        <v>1731</v>
      </c>
      <c r="J121" s="117">
        <v>8.3000001907348633</v>
      </c>
      <c r="K121" s="118">
        <v>0.44</v>
      </c>
      <c r="L121" s="116">
        <v>83</v>
      </c>
      <c r="M121" s="116">
        <v>1</v>
      </c>
      <c r="N121" s="119" t="s">
        <v>1730</v>
      </c>
      <c r="O121" s="119" t="s">
        <v>1731</v>
      </c>
      <c r="P121" s="117">
        <v>6.5</v>
      </c>
      <c r="Q121" s="118">
        <v>0.43</v>
      </c>
      <c r="R121" s="116">
        <v>82</v>
      </c>
      <c r="S121" s="116">
        <v>2</v>
      </c>
      <c r="T121" s="119" t="s">
        <v>1728</v>
      </c>
      <c r="U121" s="119" t="s">
        <v>1729</v>
      </c>
      <c r="V121" s="117">
        <v>2.9000000953674316</v>
      </c>
      <c r="W121" s="118">
        <v>0.36</v>
      </c>
      <c r="X121" s="116">
        <v>79</v>
      </c>
      <c r="Y121" s="116">
        <v>5</v>
      </c>
      <c r="Z121" s="119" t="s">
        <v>1732</v>
      </c>
      <c r="AA121" s="119" t="s">
        <v>1733</v>
      </c>
      <c r="AB121" s="117">
        <v>12.699999809265137</v>
      </c>
      <c r="AC121" s="118">
        <v>0.53</v>
      </c>
      <c r="AD121" s="116">
        <v>72</v>
      </c>
      <c r="AE121" s="116">
        <v>12</v>
      </c>
      <c r="AF121" s="119" t="s">
        <v>1530</v>
      </c>
      <c r="AG121" s="119" t="s">
        <v>1531</v>
      </c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</row>
    <row r="122" spans="1:184" x14ac:dyDescent="0.2">
      <c r="A122" s="154" t="str">
        <f t="shared" si="2"/>
        <v>2361</v>
      </c>
      <c r="B122" s="105" t="s">
        <v>2215</v>
      </c>
      <c r="C122" s="111">
        <v>117</v>
      </c>
      <c r="D122" s="112">
        <v>28.5</v>
      </c>
      <c r="E122" s="113">
        <v>0.43</v>
      </c>
      <c r="F122" s="111">
        <v>113</v>
      </c>
      <c r="G122" s="111">
        <v>4</v>
      </c>
      <c r="H122" s="114" t="s">
        <v>3822</v>
      </c>
      <c r="I122" s="114" t="s">
        <v>3823</v>
      </c>
      <c r="J122" s="112">
        <v>7.8000001907348633</v>
      </c>
      <c r="K122" s="113">
        <v>0.41</v>
      </c>
      <c r="L122" s="111">
        <v>114</v>
      </c>
      <c r="M122" s="111">
        <v>3</v>
      </c>
      <c r="N122" s="114" t="s">
        <v>2024</v>
      </c>
      <c r="O122" s="114" t="s">
        <v>2025</v>
      </c>
      <c r="P122" s="112">
        <v>6.5999999046325684</v>
      </c>
      <c r="Q122" s="113">
        <v>0.44</v>
      </c>
      <c r="R122" s="111">
        <v>108</v>
      </c>
      <c r="S122" s="111">
        <v>9</v>
      </c>
      <c r="T122" s="114" t="s">
        <v>1586</v>
      </c>
      <c r="U122" s="114" t="s">
        <v>1587</v>
      </c>
      <c r="V122" s="112">
        <v>2.7999999523162842</v>
      </c>
      <c r="W122" s="113">
        <v>0.35</v>
      </c>
      <c r="X122" s="111">
        <v>110</v>
      </c>
      <c r="Y122" s="111">
        <v>7</v>
      </c>
      <c r="Z122" s="114" t="s">
        <v>3824</v>
      </c>
      <c r="AA122" s="114" t="s">
        <v>3825</v>
      </c>
      <c r="AB122" s="112">
        <v>11.399999618530273</v>
      </c>
      <c r="AC122" s="113">
        <v>0.48</v>
      </c>
      <c r="AD122" s="111">
        <v>107</v>
      </c>
      <c r="AE122" s="111">
        <v>10</v>
      </c>
      <c r="AF122" s="114" t="s">
        <v>3826</v>
      </c>
      <c r="AG122" s="114" t="s">
        <v>3827</v>
      </c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</row>
    <row r="123" spans="1:184" x14ac:dyDescent="0.2">
      <c r="A123" s="154" t="str">
        <f t="shared" si="2"/>
        <v>2371</v>
      </c>
      <c r="B123" s="115" t="s">
        <v>2220</v>
      </c>
      <c r="C123" s="116">
        <v>170</v>
      </c>
      <c r="D123" s="117">
        <v>27.799999237060547</v>
      </c>
      <c r="E123" s="118">
        <v>0.42</v>
      </c>
      <c r="F123" s="116">
        <v>164</v>
      </c>
      <c r="G123" s="116">
        <v>6</v>
      </c>
      <c r="H123" s="119" t="s">
        <v>1829</v>
      </c>
      <c r="I123" s="119" t="s">
        <v>1830</v>
      </c>
      <c r="J123" s="117">
        <v>8</v>
      </c>
      <c r="K123" s="118">
        <v>0.42</v>
      </c>
      <c r="L123" s="116">
        <v>161</v>
      </c>
      <c r="M123" s="116">
        <v>9</v>
      </c>
      <c r="N123" s="119" t="s">
        <v>3828</v>
      </c>
      <c r="O123" s="119" t="s">
        <v>3829</v>
      </c>
      <c r="P123" s="117">
        <v>6.1999998092651367</v>
      </c>
      <c r="Q123" s="118">
        <v>0.42</v>
      </c>
      <c r="R123" s="116">
        <v>160</v>
      </c>
      <c r="S123" s="116">
        <v>10</v>
      </c>
      <c r="T123" s="119" t="s">
        <v>1784</v>
      </c>
      <c r="U123" s="119" t="s">
        <v>1785</v>
      </c>
      <c r="V123" s="117">
        <v>2.7000000476837158</v>
      </c>
      <c r="W123" s="118">
        <v>0.34</v>
      </c>
      <c r="X123" s="116">
        <v>157</v>
      </c>
      <c r="Y123" s="116">
        <v>13</v>
      </c>
      <c r="Z123" s="119" t="s">
        <v>3830</v>
      </c>
      <c r="AA123" s="119" t="s">
        <v>3831</v>
      </c>
      <c r="AB123" s="117">
        <v>10.899999618530273</v>
      </c>
      <c r="AC123" s="118">
        <v>0.46</v>
      </c>
      <c r="AD123" s="116">
        <v>149</v>
      </c>
      <c r="AE123" s="116">
        <v>21</v>
      </c>
      <c r="AF123" s="119" t="s">
        <v>3832</v>
      </c>
      <c r="AG123" s="119" t="s">
        <v>3833</v>
      </c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</row>
    <row r="124" spans="1:184" x14ac:dyDescent="0.2">
      <c r="A124" s="154" t="str">
        <f t="shared" si="2"/>
        <v>2401</v>
      </c>
      <c r="B124" s="105" t="s">
        <v>2227</v>
      </c>
      <c r="C124" s="111">
        <v>100</v>
      </c>
      <c r="D124" s="112">
        <v>29.100000381469727</v>
      </c>
      <c r="E124" s="113">
        <v>0.44</v>
      </c>
      <c r="F124" s="111">
        <v>97</v>
      </c>
      <c r="G124" s="111">
        <v>3</v>
      </c>
      <c r="H124" s="114" t="s">
        <v>3206</v>
      </c>
      <c r="I124" s="114" t="s">
        <v>3207</v>
      </c>
      <c r="J124" s="112">
        <v>7.9000000953674316</v>
      </c>
      <c r="K124" s="113">
        <v>0.42</v>
      </c>
      <c r="L124" s="111">
        <v>97</v>
      </c>
      <c r="M124" s="111">
        <v>3</v>
      </c>
      <c r="N124" s="114" t="s">
        <v>3206</v>
      </c>
      <c r="O124" s="114" t="s">
        <v>3207</v>
      </c>
      <c r="P124" s="112">
        <v>6.5999999046325684</v>
      </c>
      <c r="Q124" s="113">
        <v>0.44</v>
      </c>
      <c r="R124" s="111">
        <v>95</v>
      </c>
      <c r="S124" s="111">
        <v>5</v>
      </c>
      <c r="T124" s="114" t="s">
        <v>1966</v>
      </c>
      <c r="U124" s="114" t="s">
        <v>1967</v>
      </c>
      <c r="V124" s="112">
        <v>2.5999999046325684</v>
      </c>
      <c r="W124" s="113">
        <v>0.33</v>
      </c>
      <c r="X124" s="111">
        <v>98</v>
      </c>
      <c r="Y124" s="111">
        <v>2</v>
      </c>
      <c r="Z124" s="114" t="s">
        <v>2488</v>
      </c>
      <c r="AA124" s="114" t="s">
        <v>2489</v>
      </c>
      <c r="AB124" s="112">
        <v>11.899999618530273</v>
      </c>
      <c r="AC124" s="113">
        <v>0.5</v>
      </c>
      <c r="AD124" s="111">
        <v>91</v>
      </c>
      <c r="AE124" s="111">
        <v>9</v>
      </c>
      <c r="AF124" s="114" t="s">
        <v>3834</v>
      </c>
      <c r="AG124" s="114" t="s">
        <v>3835</v>
      </c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</row>
    <row r="125" spans="1:184" x14ac:dyDescent="0.2">
      <c r="A125" s="154" t="str">
        <f t="shared" si="2"/>
        <v>2441</v>
      </c>
      <c r="B125" s="115" t="s">
        <v>2230</v>
      </c>
      <c r="C125" s="116">
        <v>82</v>
      </c>
      <c r="D125" s="117">
        <v>35.799999237060547</v>
      </c>
      <c r="E125" s="118">
        <v>0.54</v>
      </c>
      <c r="F125" s="116">
        <v>71</v>
      </c>
      <c r="G125" s="116">
        <v>11</v>
      </c>
      <c r="H125" s="119" t="s">
        <v>2555</v>
      </c>
      <c r="I125" s="119" t="s">
        <v>2556</v>
      </c>
      <c r="J125" s="117">
        <v>9.6999998092651367</v>
      </c>
      <c r="K125" s="118">
        <v>0.51</v>
      </c>
      <c r="L125" s="116">
        <v>69</v>
      </c>
      <c r="M125" s="116">
        <v>13</v>
      </c>
      <c r="N125" s="119" t="s">
        <v>3134</v>
      </c>
      <c r="O125" s="119" t="s">
        <v>3135</v>
      </c>
      <c r="P125" s="117">
        <v>7.8000001907348633</v>
      </c>
      <c r="Q125" s="118">
        <v>0.52</v>
      </c>
      <c r="R125" s="116">
        <v>67</v>
      </c>
      <c r="S125" s="116">
        <v>15</v>
      </c>
      <c r="T125" s="119" t="s">
        <v>3836</v>
      </c>
      <c r="U125" s="119" t="s">
        <v>3837</v>
      </c>
      <c r="V125" s="117">
        <v>3.7000000476837158</v>
      </c>
      <c r="W125" s="118">
        <v>0.47</v>
      </c>
      <c r="X125" s="116">
        <v>67</v>
      </c>
      <c r="Y125" s="116">
        <v>15</v>
      </c>
      <c r="Z125" s="119" t="s">
        <v>3836</v>
      </c>
      <c r="AA125" s="119" t="s">
        <v>3837</v>
      </c>
      <c r="AB125" s="117">
        <v>14.5</v>
      </c>
      <c r="AC125" s="118">
        <v>0.61</v>
      </c>
      <c r="AD125" s="116">
        <v>52</v>
      </c>
      <c r="AE125" s="116">
        <v>30</v>
      </c>
      <c r="AF125" s="119" t="s">
        <v>3838</v>
      </c>
      <c r="AG125" s="119" t="s">
        <v>3839</v>
      </c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</row>
    <row r="126" spans="1:184" x14ac:dyDescent="0.2">
      <c r="A126" s="154" t="str">
        <f t="shared" si="2"/>
        <v>2501</v>
      </c>
      <c r="B126" s="105" t="s">
        <v>2239</v>
      </c>
      <c r="C126" s="111">
        <v>75</v>
      </c>
      <c r="D126" s="112">
        <v>27.799999237060547</v>
      </c>
      <c r="E126" s="113">
        <v>0.42</v>
      </c>
      <c r="F126" s="111">
        <v>75</v>
      </c>
      <c r="H126" s="114" t="s">
        <v>1529</v>
      </c>
      <c r="J126" s="112">
        <v>7.5</v>
      </c>
      <c r="K126" s="113">
        <v>0.4</v>
      </c>
      <c r="L126" s="111">
        <v>75</v>
      </c>
      <c r="N126" s="114" t="s">
        <v>1529</v>
      </c>
      <c r="P126" s="112">
        <v>5.5999999046325684</v>
      </c>
      <c r="Q126" s="113">
        <v>0.37</v>
      </c>
      <c r="R126" s="111">
        <v>75</v>
      </c>
      <c r="T126" s="114" t="s">
        <v>1529</v>
      </c>
      <c r="V126" s="112">
        <v>2.2999999523162842</v>
      </c>
      <c r="W126" s="113">
        <v>0.28999999999999998</v>
      </c>
      <c r="X126" s="111">
        <v>74</v>
      </c>
      <c r="Y126" s="111">
        <v>1</v>
      </c>
      <c r="Z126" s="114" t="s">
        <v>1741</v>
      </c>
      <c r="AA126" s="114" t="s">
        <v>1742</v>
      </c>
      <c r="AB126" s="112">
        <v>12.399999618530273</v>
      </c>
      <c r="AC126" s="113">
        <v>0.52</v>
      </c>
      <c r="AD126" s="111">
        <v>67</v>
      </c>
      <c r="AE126" s="111">
        <v>8</v>
      </c>
      <c r="AF126" s="114" t="s">
        <v>3840</v>
      </c>
      <c r="AG126" s="114" t="s">
        <v>3841</v>
      </c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</row>
    <row r="127" spans="1:184" x14ac:dyDescent="0.2">
      <c r="A127" s="154" t="str">
        <f t="shared" si="2"/>
        <v>2511</v>
      </c>
      <c r="B127" s="115" t="s">
        <v>2242</v>
      </c>
      <c r="C127" s="116">
        <v>129</v>
      </c>
      <c r="D127" s="117">
        <v>32.700000762939453</v>
      </c>
      <c r="E127" s="118">
        <v>0.49</v>
      </c>
      <c r="F127" s="116">
        <v>115</v>
      </c>
      <c r="G127" s="116">
        <v>14</v>
      </c>
      <c r="H127" s="119" t="s">
        <v>1878</v>
      </c>
      <c r="I127" s="119" t="s">
        <v>1879</v>
      </c>
      <c r="J127" s="117">
        <v>8.6000003814697266</v>
      </c>
      <c r="K127" s="118">
        <v>0.45</v>
      </c>
      <c r="L127" s="116">
        <v>119</v>
      </c>
      <c r="M127" s="116">
        <v>10</v>
      </c>
      <c r="N127" s="119" t="s">
        <v>3810</v>
      </c>
      <c r="O127" s="119" t="s">
        <v>3811</v>
      </c>
      <c r="P127" s="117">
        <v>7.6999998092651367</v>
      </c>
      <c r="Q127" s="118">
        <v>0.51</v>
      </c>
      <c r="R127" s="116">
        <v>105</v>
      </c>
      <c r="S127" s="116">
        <v>24</v>
      </c>
      <c r="T127" s="119" t="s">
        <v>2756</v>
      </c>
      <c r="U127" s="119" t="s">
        <v>2757</v>
      </c>
      <c r="V127" s="117">
        <v>3.4000000953674316</v>
      </c>
      <c r="W127" s="118">
        <v>0.43</v>
      </c>
      <c r="X127" s="116">
        <v>117</v>
      </c>
      <c r="Y127" s="116">
        <v>12</v>
      </c>
      <c r="Z127" s="119" t="s">
        <v>2315</v>
      </c>
      <c r="AA127" s="119" t="s">
        <v>2316</v>
      </c>
      <c r="AB127" s="117">
        <v>13</v>
      </c>
      <c r="AC127" s="118">
        <v>0.54</v>
      </c>
      <c r="AD127" s="116">
        <v>103</v>
      </c>
      <c r="AE127" s="116">
        <v>26</v>
      </c>
      <c r="AF127" s="119" t="s">
        <v>3842</v>
      </c>
      <c r="AG127" s="119" t="s">
        <v>3843</v>
      </c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</row>
    <row r="128" spans="1:184" x14ac:dyDescent="0.2">
      <c r="A128" s="154" t="str">
        <f t="shared" si="2"/>
        <v>2521</v>
      </c>
      <c r="B128" s="105" t="s">
        <v>2247</v>
      </c>
      <c r="C128" s="111">
        <v>132</v>
      </c>
      <c r="D128" s="112">
        <v>31.299999237060547</v>
      </c>
      <c r="E128" s="113">
        <v>0.47</v>
      </c>
      <c r="F128" s="111">
        <v>127</v>
      </c>
      <c r="G128" s="111">
        <v>5</v>
      </c>
      <c r="H128" s="114" t="s">
        <v>3844</v>
      </c>
      <c r="I128" s="114" t="s">
        <v>3845</v>
      </c>
      <c r="J128" s="112">
        <v>8.1999998092651367</v>
      </c>
      <c r="K128" s="113">
        <v>0.43</v>
      </c>
      <c r="L128" s="111">
        <v>129</v>
      </c>
      <c r="M128" s="111">
        <v>3</v>
      </c>
      <c r="N128" s="114" t="s">
        <v>1725</v>
      </c>
      <c r="O128" s="114" t="s">
        <v>1726</v>
      </c>
      <c r="P128" s="112">
        <v>7.0999999046325684</v>
      </c>
      <c r="Q128" s="113">
        <v>0.47</v>
      </c>
      <c r="R128" s="111">
        <v>119</v>
      </c>
      <c r="S128" s="111">
        <v>13</v>
      </c>
      <c r="T128" s="114" t="s">
        <v>3378</v>
      </c>
      <c r="U128" s="114" t="s">
        <v>3379</v>
      </c>
      <c r="V128" s="112">
        <v>3.2000000476837158</v>
      </c>
      <c r="W128" s="113">
        <v>0.4</v>
      </c>
      <c r="X128" s="111">
        <v>114</v>
      </c>
      <c r="Y128" s="111">
        <v>18</v>
      </c>
      <c r="Z128" s="114" t="s">
        <v>1651</v>
      </c>
      <c r="AA128" s="114" t="s">
        <v>1652</v>
      </c>
      <c r="AB128" s="112">
        <v>12.800000190734863</v>
      </c>
      <c r="AC128" s="113">
        <v>0.54</v>
      </c>
      <c r="AD128" s="111">
        <v>111</v>
      </c>
      <c r="AE128" s="111">
        <v>21</v>
      </c>
      <c r="AF128" s="114" t="s">
        <v>3587</v>
      </c>
      <c r="AG128" s="114" t="s">
        <v>3588</v>
      </c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</row>
    <row r="129" spans="1:184" x14ac:dyDescent="0.2">
      <c r="A129" s="154" t="str">
        <f t="shared" si="2"/>
        <v>2541</v>
      </c>
      <c r="B129" s="115" t="s">
        <v>2252</v>
      </c>
      <c r="C129" s="116">
        <v>109</v>
      </c>
      <c r="D129" s="117">
        <v>36.799999237060547</v>
      </c>
      <c r="E129" s="118">
        <v>0.56000000000000005</v>
      </c>
      <c r="F129" s="116">
        <v>90</v>
      </c>
      <c r="G129" s="116">
        <v>19</v>
      </c>
      <c r="H129" s="119" t="s">
        <v>3846</v>
      </c>
      <c r="I129" s="119" t="s">
        <v>3847</v>
      </c>
      <c r="J129" s="117">
        <v>10.100000381469727</v>
      </c>
      <c r="K129" s="118">
        <v>0.53</v>
      </c>
      <c r="L129" s="116">
        <v>92</v>
      </c>
      <c r="M129" s="116">
        <v>17</v>
      </c>
      <c r="N129" s="119" t="s">
        <v>3848</v>
      </c>
      <c r="O129" s="119" t="s">
        <v>3849</v>
      </c>
      <c r="P129" s="117">
        <v>8.5</v>
      </c>
      <c r="Q129" s="118">
        <v>0.56999999999999995</v>
      </c>
      <c r="R129" s="116">
        <v>77</v>
      </c>
      <c r="S129" s="116">
        <v>32</v>
      </c>
      <c r="T129" s="119" t="s">
        <v>3850</v>
      </c>
      <c r="U129" s="119" t="s">
        <v>3851</v>
      </c>
      <c r="V129" s="117">
        <v>3.7999999523162842</v>
      </c>
      <c r="W129" s="118">
        <v>0.48</v>
      </c>
      <c r="X129" s="116">
        <v>90</v>
      </c>
      <c r="Y129" s="116">
        <v>19</v>
      </c>
      <c r="Z129" s="119" t="s">
        <v>3846</v>
      </c>
      <c r="AA129" s="119" t="s">
        <v>3847</v>
      </c>
      <c r="AB129" s="117">
        <v>14.399999618530273</v>
      </c>
      <c r="AC129" s="118">
        <v>0.6</v>
      </c>
      <c r="AD129" s="116">
        <v>72</v>
      </c>
      <c r="AE129" s="116">
        <v>37</v>
      </c>
      <c r="AF129" s="119" t="s">
        <v>3852</v>
      </c>
      <c r="AG129" s="119" t="s">
        <v>3853</v>
      </c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</row>
    <row r="130" spans="1:184" x14ac:dyDescent="0.2">
      <c r="A130" s="154" t="str">
        <f t="shared" si="2"/>
        <v>2581</v>
      </c>
      <c r="B130" s="105" t="s">
        <v>2261</v>
      </c>
      <c r="C130" s="111">
        <v>112</v>
      </c>
      <c r="D130" s="112">
        <v>30.399999618530273</v>
      </c>
      <c r="E130" s="113">
        <v>0.46</v>
      </c>
      <c r="F130" s="111">
        <v>110</v>
      </c>
      <c r="G130" s="111">
        <v>2</v>
      </c>
      <c r="H130" s="114" t="s">
        <v>1711</v>
      </c>
      <c r="I130" s="114" t="s">
        <v>1712</v>
      </c>
      <c r="J130" s="112">
        <v>8.1999998092651367</v>
      </c>
      <c r="K130" s="113">
        <v>0.43</v>
      </c>
      <c r="L130" s="111">
        <v>110</v>
      </c>
      <c r="M130" s="111">
        <v>2</v>
      </c>
      <c r="N130" s="114" t="s">
        <v>1711</v>
      </c>
      <c r="O130" s="114" t="s">
        <v>1712</v>
      </c>
      <c r="P130" s="112">
        <v>6.8000001907348633</v>
      </c>
      <c r="Q130" s="113">
        <v>0.45</v>
      </c>
      <c r="R130" s="111">
        <v>101</v>
      </c>
      <c r="S130" s="111">
        <v>11</v>
      </c>
      <c r="T130" s="114" t="s">
        <v>3854</v>
      </c>
      <c r="U130" s="114" t="s">
        <v>3855</v>
      </c>
      <c r="V130" s="112">
        <v>3</v>
      </c>
      <c r="W130" s="113">
        <v>0.38</v>
      </c>
      <c r="X130" s="111">
        <v>103</v>
      </c>
      <c r="Y130" s="111">
        <v>9</v>
      </c>
      <c r="Z130" s="114" t="s">
        <v>3856</v>
      </c>
      <c r="AA130" s="114" t="s">
        <v>3857</v>
      </c>
      <c r="AB130" s="112">
        <v>12.5</v>
      </c>
      <c r="AC130" s="113">
        <v>0.52</v>
      </c>
      <c r="AD130" s="111">
        <v>94</v>
      </c>
      <c r="AE130" s="111">
        <v>18</v>
      </c>
      <c r="AF130" s="114" t="s">
        <v>3858</v>
      </c>
      <c r="AG130" s="114" t="s">
        <v>3859</v>
      </c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</row>
    <row r="131" spans="1:184" x14ac:dyDescent="0.2">
      <c r="A131" s="154" t="str">
        <f t="shared" si="2"/>
        <v>2641</v>
      </c>
      <c r="B131" s="115" t="s">
        <v>2264</v>
      </c>
      <c r="C131" s="116">
        <v>73</v>
      </c>
      <c r="D131" s="117">
        <v>36.700000762939453</v>
      </c>
      <c r="E131" s="118">
        <v>0.56000000000000005</v>
      </c>
      <c r="F131" s="116">
        <v>60</v>
      </c>
      <c r="G131" s="116">
        <v>13</v>
      </c>
      <c r="H131" s="119" t="s">
        <v>3860</v>
      </c>
      <c r="I131" s="119" t="s">
        <v>3861</v>
      </c>
      <c r="J131" s="117">
        <v>9.6999998092651367</v>
      </c>
      <c r="K131" s="118">
        <v>0.51</v>
      </c>
      <c r="L131" s="116">
        <v>64</v>
      </c>
      <c r="M131" s="116">
        <v>9</v>
      </c>
      <c r="N131" s="119" t="s">
        <v>1924</v>
      </c>
      <c r="O131" s="119" t="s">
        <v>1925</v>
      </c>
      <c r="P131" s="117">
        <v>8.5</v>
      </c>
      <c r="Q131" s="118">
        <v>0.56999999999999995</v>
      </c>
      <c r="R131" s="116">
        <v>57</v>
      </c>
      <c r="S131" s="116">
        <v>16</v>
      </c>
      <c r="T131" s="119" t="s">
        <v>3862</v>
      </c>
      <c r="U131" s="119" t="s">
        <v>3863</v>
      </c>
      <c r="V131" s="117">
        <v>3.5999999046325684</v>
      </c>
      <c r="W131" s="118">
        <v>0.45</v>
      </c>
      <c r="X131" s="116">
        <v>65</v>
      </c>
      <c r="Y131" s="116">
        <v>8</v>
      </c>
      <c r="Z131" s="119" t="s">
        <v>3864</v>
      </c>
      <c r="AA131" s="119" t="s">
        <v>3865</v>
      </c>
      <c r="AB131" s="117">
        <v>14.899999618530273</v>
      </c>
      <c r="AC131" s="118">
        <v>0.62</v>
      </c>
      <c r="AD131" s="116">
        <v>47</v>
      </c>
      <c r="AE131" s="116">
        <v>26</v>
      </c>
      <c r="AF131" s="119" t="s">
        <v>3866</v>
      </c>
      <c r="AG131" s="119" t="s">
        <v>3867</v>
      </c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</row>
    <row r="132" spans="1:184" x14ac:dyDescent="0.2">
      <c r="A132" s="154" t="str">
        <f t="shared" si="2"/>
        <v>2651</v>
      </c>
      <c r="B132" s="105" t="s">
        <v>2275</v>
      </c>
      <c r="C132" s="111">
        <v>121</v>
      </c>
      <c r="D132" s="112">
        <v>34.900001525878906</v>
      </c>
      <c r="E132" s="113">
        <v>0.53</v>
      </c>
      <c r="F132" s="111">
        <v>110</v>
      </c>
      <c r="G132" s="111">
        <v>11</v>
      </c>
      <c r="H132" s="114" t="s">
        <v>1649</v>
      </c>
      <c r="I132" s="114" t="s">
        <v>1650</v>
      </c>
      <c r="J132" s="112">
        <v>9.1000003814697266</v>
      </c>
      <c r="K132" s="113">
        <v>0.48</v>
      </c>
      <c r="L132" s="111">
        <v>110</v>
      </c>
      <c r="M132" s="111">
        <v>11</v>
      </c>
      <c r="N132" s="114" t="s">
        <v>1649</v>
      </c>
      <c r="O132" s="114" t="s">
        <v>1650</v>
      </c>
      <c r="P132" s="112">
        <v>7.9000000953674316</v>
      </c>
      <c r="Q132" s="113">
        <v>0.52</v>
      </c>
      <c r="R132" s="111">
        <v>93</v>
      </c>
      <c r="S132" s="111">
        <v>28</v>
      </c>
      <c r="T132" s="114" t="s">
        <v>3868</v>
      </c>
      <c r="U132" s="114" t="s">
        <v>3869</v>
      </c>
      <c r="V132" s="112">
        <v>3.7000000476837158</v>
      </c>
      <c r="W132" s="113">
        <v>0.47</v>
      </c>
      <c r="X132" s="111">
        <v>102</v>
      </c>
      <c r="Y132" s="111">
        <v>19</v>
      </c>
      <c r="Z132" s="114" t="s">
        <v>3870</v>
      </c>
      <c r="AA132" s="114" t="s">
        <v>3871</v>
      </c>
      <c r="AB132" s="112">
        <v>14.300000190734863</v>
      </c>
      <c r="AC132" s="113">
        <v>0.59</v>
      </c>
      <c r="AD132" s="111">
        <v>86</v>
      </c>
      <c r="AE132" s="111">
        <v>35</v>
      </c>
      <c r="AF132" s="114" t="s">
        <v>3872</v>
      </c>
      <c r="AG132" s="114" t="s">
        <v>3873</v>
      </c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</row>
    <row r="133" spans="1:184" x14ac:dyDescent="0.2">
      <c r="A133" s="154" t="str">
        <f t="shared" si="2"/>
        <v>2661</v>
      </c>
      <c r="B133" s="115" t="s">
        <v>2282</v>
      </c>
      <c r="C133" s="116">
        <v>191</v>
      </c>
      <c r="D133" s="117">
        <v>27.700000762939453</v>
      </c>
      <c r="E133" s="118">
        <v>0.42</v>
      </c>
      <c r="F133" s="116">
        <v>187</v>
      </c>
      <c r="G133" s="116">
        <v>4</v>
      </c>
      <c r="H133" s="119" t="s">
        <v>3234</v>
      </c>
      <c r="I133" s="119" t="s">
        <v>3235</v>
      </c>
      <c r="J133" s="117">
        <v>7.6999998092651367</v>
      </c>
      <c r="K133" s="118">
        <v>0.41</v>
      </c>
      <c r="L133" s="116">
        <v>187</v>
      </c>
      <c r="M133" s="116">
        <v>4</v>
      </c>
      <c r="N133" s="119" t="s">
        <v>3234</v>
      </c>
      <c r="O133" s="119" t="s">
        <v>3235</v>
      </c>
      <c r="P133" s="117">
        <v>6.1999998092651367</v>
      </c>
      <c r="Q133" s="118">
        <v>0.41</v>
      </c>
      <c r="R133" s="116">
        <v>179</v>
      </c>
      <c r="S133" s="116">
        <v>12</v>
      </c>
      <c r="T133" s="119" t="s">
        <v>1622</v>
      </c>
      <c r="U133" s="119" t="s">
        <v>1623</v>
      </c>
      <c r="V133" s="117">
        <v>2.7000000476837158</v>
      </c>
      <c r="W133" s="118">
        <v>0.34</v>
      </c>
      <c r="X133" s="116">
        <v>186</v>
      </c>
      <c r="Y133" s="116">
        <v>5</v>
      </c>
      <c r="Z133" s="119" t="s">
        <v>3874</v>
      </c>
      <c r="AA133" s="119" t="s">
        <v>3875</v>
      </c>
      <c r="AB133" s="117">
        <v>11.100000381469727</v>
      </c>
      <c r="AC133" s="118">
        <v>0.46</v>
      </c>
      <c r="AD133" s="116">
        <v>170</v>
      </c>
      <c r="AE133" s="116">
        <v>21</v>
      </c>
      <c r="AF133" s="119" t="s">
        <v>3876</v>
      </c>
      <c r="AG133" s="119" t="s">
        <v>3877</v>
      </c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</row>
    <row r="134" spans="1:184" x14ac:dyDescent="0.2">
      <c r="A134" s="154" t="str">
        <f t="shared" si="2"/>
        <v>2701</v>
      </c>
      <c r="B134" s="105" t="s">
        <v>2289</v>
      </c>
      <c r="C134" s="111">
        <v>99</v>
      </c>
      <c r="D134" s="112">
        <v>31.600000381469727</v>
      </c>
      <c r="E134" s="113">
        <v>0.48</v>
      </c>
      <c r="F134" s="111">
        <v>92</v>
      </c>
      <c r="G134" s="111">
        <v>7</v>
      </c>
      <c r="H134" s="114" t="s">
        <v>3705</v>
      </c>
      <c r="I134" s="114" t="s">
        <v>3706</v>
      </c>
      <c r="J134" s="112">
        <v>8.3999996185302734</v>
      </c>
      <c r="K134" s="113">
        <v>0.44</v>
      </c>
      <c r="L134" s="111">
        <v>94</v>
      </c>
      <c r="M134" s="111">
        <v>5</v>
      </c>
      <c r="N134" s="114" t="s">
        <v>3244</v>
      </c>
      <c r="O134" s="114" t="s">
        <v>3245</v>
      </c>
      <c r="P134" s="112">
        <v>7.0999999046325684</v>
      </c>
      <c r="Q134" s="113">
        <v>0.47</v>
      </c>
      <c r="R134" s="111">
        <v>90</v>
      </c>
      <c r="S134" s="111">
        <v>9</v>
      </c>
      <c r="T134" s="114" t="s">
        <v>1649</v>
      </c>
      <c r="U134" s="114" t="s">
        <v>1650</v>
      </c>
      <c r="V134" s="112">
        <v>3.2000000476837158</v>
      </c>
      <c r="W134" s="113">
        <v>0.41</v>
      </c>
      <c r="X134" s="111">
        <v>92</v>
      </c>
      <c r="Y134" s="111">
        <v>7</v>
      </c>
      <c r="Z134" s="114" t="s">
        <v>3705</v>
      </c>
      <c r="AA134" s="114" t="s">
        <v>3706</v>
      </c>
      <c r="AB134" s="112">
        <v>12.899999618530273</v>
      </c>
      <c r="AC134" s="113">
        <v>0.54</v>
      </c>
      <c r="AD134" s="111">
        <v>77</v>
      </c>
      <c r="AE134" s="111">
        <v>22</v>
      </c>
      <c r="AF134" s="114" t="s">
        <v>3878</v>
      </c>
      <c r="AG134" s="114" t="s">
        <v>3879</v>
      </c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</row>
    <row r="135" spans="1:184" x14ac:dyDescent="0.2">
      <c r="A135" s="154" t="str">
        <f t="shared" si="2"/>
        <v>2741</v>
      </c>
      <c r="B135" s="115" t="s">
        <v>2294</v>
      </c>
      <c r="C135" s="116">
        <v>156</v>
      </c>
      <c r="D135" s="117">
        <v>35.299999237060547</v>
      </c>
      <c r="E135" s="118">
        <v>0.54</v>
      </c>
      <c r="F135" s="116">
        <v>135</v>
      </c>
      <c r="G135" s="116">
        <v>21</v>
      </c>
      <c r="H135" s="119" t="s">
        <v>1613</v>
      </c>
      <c r="I135" s="119" t="s">
        <v>1614</v>
      </c>
      <c r="J135" s="117">
        <v>9.5</v>
      </c>
      <c r="K135" s="118">
        <v>0.5</v>
      </c>
      <c r="L135" s="116">
        <v>137</v>
      </c>
      <c r="M135" s="116">
        <v>19</v>
      </c>
      <c r="N135" s="119" t="s">
        <v>3880</v>
      </c>
      <c r="O135" s="119" t="s">
        <v>3881</v>
      </c>
      <c r="P135" s="117">
        <v>7.9000000953674316</v>
      </c>
      <c r="Q135" s="118">
        <v>0.53</v>
      </c>
      <c r="R135" s="116">
        <v>129</v>
      </c>
      <c r="S135" s="116">
        <v>27</v>
      </c>
      <c r="T135" s="119" t="s">
        <v>3539</v>
      </c>
      <c r="U135" s="119" t="s">
        <v>3540</v>
      </c>
      <c r="V135" s="117">
        <v>3.7000000476837158</v>
      </c>
      <c r="W135" s="118">
        <v>0.46</v>
      </c>
      <c r="X135" s="116">
        <v>129</v>
      </c>
      <c r="Y135" s="116">
        <v>27</v>
      </c>
      <c r="Z135" s="119" t="s">
        <v>3539</v>
      </c>
      <c r="AA135" s="119" t="s">
        <v>3540</v>
      </c>
      <c r="AB135" s="117">
        <v>14.300000190734863</v>
      </c>
      <c r="AC135" s="118">
        <v>0.6</v>
      </c>
      <c r="AD135" s="116">
        <v>104</v>
      </c>
      <c r="AE135" s="116">
        <v>52</v>
      </c>
      <c r="AF135" s="119" t="s">
        <v>2738</v>
      </c>
      <c r="AG135" s="119" t="s">
        <v>2739</v>
      </c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</row>
    <row r="136" spans="1:184" x14ac:dyDescent="0.2">
      <c r="A136" s="154" t="str">
        <f t="shared" si="2"/>
        <v>2781</v>
      </c>
      <c r="B136" s="105" t="s">
        <v>2305</v>
      </c>
      <c r="C136" s="111">
        <v>159</v>
      </c>
      <c r="D136" s="112">
        <v>28.899999618530273</v>
      </c>
      <c r="E136" s="113">
        <v>0.44</v>
      </c>
      <c r="F136" s="111">
        <v>155</v>
      </c>
      <c r="G136" s="111">
        <v>4</v>
      </c>
      <c r="H136" s="114" t="s">
        <v>1577</v>
      </c>
      <c r="I136" s="114" t="s">
        <v>1578</v>
      </c>
      <c r="J136" s="112">
        <v>8.3000001907348633</v>
      </c>
      <c r="K136" s="113">
        <v>0.44</v>
      </c>
      <c r="L136" s="111">
        <v>159</v>
      </c>
      <c r="N136" s="114" t="s">
        <v>1529</v>
      </c>
      <c r="P136" s="112">
        <v>6.3000001907348633</v>
      </c>
      <c r="Q136" s="113">
        <v>0.42</v>
      </c>
      <c r="R136" s="111">
        <v>146</v>
      </c>
      <c r="S136" s="111">
        <v>13</v>
      </c>
      <c r="T136" s="114" t="s">
        <v>3882</v>
      </c>
      <c r="U136" s="114" t="s">
        <v>3883</v>
      </c>
      <c r="V136" s="112">
        <v>2.7000000476837158</v>
      </c>
      <c r="W136" s="113">
        <v>0.34</v>
      </c>
      <c r="X136" s="111">
        <v>151</v>
      </c>
      <c r="Y136" s="111">
        <v>8</v>
      </c>
      <c r="Z136" s="114" t="s">
        <v>3884</v>
      </c>
      <c r="AA136" s="114" t="s">
        <v>3885</v>
      </c>
      <c r="AB136" s="112">
        <v>11.600000381469727</v>
      </c>
      <c r="AC136" s="113">
        <v>0.48</v>
      </c>
      <c r="AD136" s="111">
        <v>136</v>
      </c>
      <c r="AE136" s="111">
        <v>23</v>
      </c>
      <c r="AF136" s="114" t="s">
        <v>3886</v>
      </c>
      <c r="AG136" s="114" t="s">
        <v>3887</v>
      </c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</row>
    <row r="137" spans="1:184" x14ac:dyDescent="0.2">
      <c r="A137" s="154" t="str">
        <f t="shared" si="2"/>
        <v>2801</v>
      </c>
      <c r="B137" s="115" t="s">
        <v>2314</v>
      </c>
      <c r="C137" s="116">
        <v>43</v>
      </c>
      <c r="D137" s="117">
        <v>28.799999237060547</v>
      </c>
      <c r="E137" s="118">
        <v>0.44</v>
      </c>
      <c r="F137" s="116">
        <v>43</v>
      </c>
      <c r="H137" s="119" t="s">
        <v>1529</v>
      </c>
      <c r="J137" s="117">
        <v>7.5999999046325684</v>
      </c>
      <c r="K137" s="118">
        <v>0.4</v>
      </c>
      <c r="L137" s="116">
        <v>43</v>
      </c>
      <c r="N137" s="119" t="s">
        <v>1529</v>
      </c>
      <c r="P137" s="117">
        <v>6.3000001907348633</v>
      </c>
      <c r="Q137" s="118">
        <v>0.42</v>
      </c>
      <c r="R137" s="116">
        <v>42</v>
      </c>
      <c r="S137" s="116">
        <v>1</v>
      </c>
      <c r="T137" s="119" t="s">
        <v>1876</v>
      </c>
      <c r="U137" s="119" t="s">
        <v>1877</v>
      </c>
      <c r="V137" s="117">
        <v>2.9000000953674316</v>
      </c>
      <c r="W137" s="118">
        <v>0.36</v>
      </c>
      <c r="X137" s="116">
        <v>41</v>
      </c>
      <c r="Y137" s="116">
        <v>2</v>
      </c>
      <c r="Z137" s="119" t="s">
        <v>2986</v>
      </c>
      <c r="AA137" s="119" t="s">
        <v>2987</v>
      </c>
      <c r="AB137" s="117">
        <v>12</v>
      </c>
      <c r="AC137" s="118">
        <v>0.5</v>
      </c>
      <c r="AD137" s="116">
        <v>39</v>
      </c>
      <c r="AE137" s="116">
        <v>4</v>
      </c>
      <c r="AF137" s="119" t="s">
        <v>2315</v>
      </c>
      <c r="AG137" s="119" t="s">
        <v>2316</v>
      </c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</row>
    <row r="138" spans="1:184" x14ac:dyDescent="0.2">
      <c r="A138" s="154" t="str">
        <f t="shared" si="2"/>
        <v>2821</v>
      </c>
      <c r="B138" s="105" t="s">
        <v>2317</v>
      </c>
      <c r="C138" s="111">
        <v>76</v>
      </c>
      <c r="D138" s="112">
        <v>28.600000381469727</v>
      </c>
      <c r="E138" s="113">
        <v>0.43</v>
      </c>
      <c r="F138" s="111">
        <v>72</v>
      </c>
      <c r="G138" s="111">
        <v>4</v>
      </c>
      <c r="H138" s="114" t="s">
        <v>2402</v>
      </c>
      <c r="I138" s="114" t="s">
        <v>2403</v>
      </c>
      <c r="J138" s="112">
        <v>8.3000001907348633</v>
      </c>
      <c r="K138" s="113">
        <v>0.44</v>
      </c>
      <c r="L138" s="111">
        <v>71</v>
      </c>
      <c r="M138" s="111">
        <v>5</v>
      </c>
      <c r="N138" s="114" t="s">
        <v>1502</v>
      </c>
      <c r="O138" s="114" t="s">
        <v>1503</v>
      </c>
      <c r="P138" s="112">
        <v>6.3000001907348633</v>
      </c>
      <c r="Q138" s="113">
        <v>0.42</v>
      </c>
      <c r="R138" s="111">
        <v>73</v>
      </c>
      <c r="S138" s="111">
        <v>3</v>
      </c>
      <c r="T138" s="114" t="s">
        <v>2925</v>
      </c>
      <c r="U138" s="114" t="s">
        <v>2926</v>
      </c>
      <c r="V138" s="112">
        <v>2.7999999523162842</v>
      </c>
      <c r="W138" s="113">
        <v>0.36</v>
      </c>
      <c r="X138" s="111">
        <v>70</v>
      </c>
      <c r="Y138" s="111">
        <v>6</v>
      </c>
      <c r="Z138" s="114" t="s">
        <v>2448</v>
      </c>
      <c r="AA138" s="114" t="s">
        <v>2449</v>
      </c>
      <c r="AB138" s="112">
        <v>11.199999809265137</v>
      </c>
      <c r="AC138" s="113">
        <v>0.47</v>
      </c>
      <c r="AD138" s="111">
        <v>67</v>
      </c>
      <c r="AE138" s="111">
        <v>9</v>
      </c>
      <c r="AF138" s="114" t="s">
        <v>1504</v>
      </c>
      <c r="AG138" s="114" t="s">
        <v>1505</v>
      </c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</row>
    <row r="139" spans="1:184" x14ac:dyDescent="0.2">
      <c r="A139" s="154" t="str">
        <f t="shared" si="2"/>
        <v>2881</v>
      </c>
      <c r="B139" s="115" t="s">
        <v>2320</v>
      </c>
      <c r="C139" s="116">
        <v>90</v>
      </c>
      <c r="D139" s="117">
        <v>35.299999237060547</v>
      </c>
      <c r="E139" s="118">
        <v>0.54</v>
      </c>
      <c r="F139" s="116">
        <v>85</v>
      </c>
      <c r="G139" s="116">
        <v>5</v>
      </c>
      <c r="H139" s="119" t="s">
        <v>1633</v>
      </c>
      <c r="I139" s="119" t="s">
        <v>1634</v>
      </c>
      <c r="J139" s="117">
        <v>9.3000001907348633</v>
      </c>
      <c r="K139" s="118">
        <v>0.49</v>
      </c>
      <c r="L139" s="116">
        <v>87</v>
      </c>
      <c r="M139" s="116">
        <v>3</v>
      </c>
      <c r="N139" s="119" t="s">
        <v>1718</v>
      </c>
      <c r="O139" s="119" t="s">
        <v>1719</v>
      </c>
      <c r="P139" s="117">
        <v>8.1999998092651367</v>
      </c>
      <c r="Q139" s="118">
        <v>0.55000000000000004</v>
      </c>
      <c r="R139" s="116">
        <v>72</v>
      </c>
      <c r="S139" s="116">
        <v>18</v>
      </c>
      <c r="T139" s="119" t="s">
        <v>1970</v>
      </c>
      <c r="U139" s="119" t="s">
        <v>1971</v>
      </c>
      <c r="V139" s="117">
        <v>3.4000000953674316</v>
      </c>
      <c r="W139" s="118">
        <v>0.42</v>
      </c>
      <c r="X139" s="116">
        <v>81</v>
      </c>
      <c r="Y139" s="116">
        <v>9</v>
      </c>
      <c r="Z139" s="119" t="s">
        <v>1739</v>
      </c>
      <c r="AA139" s="119" t="s">
        <v>1740</v>
      </c>
      <c r="AB139" s="117">
        <v>14.399999618530273</v>
      </c>
      <c r="AC139" s="118">
        <v>0.6</v>
      </c>
      <c r="AD139" s="116">
        <v>67</v>
      </c>
      <c r="AE139" s="116">
        <v>23</v>
      </c>
      <c r="AF139" s="119" t="s">
        <v>2817</v>
      </c>
      <c r="AG139" s="119" t="s">
        <v>2818</v>
      </c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</row>
    <row r="140" spans="1:184" x14ac:dyDescent="0.2">
      <c r="A140" s="154" t="str">
        <f t="shared" si="2"/>
        <v>2891</v>
      </c>
      <c r="B140" s="105" t="s">
        <v>2329</v>
      </c>
      <c r="C140" s="111">
        <v>93</v>
      </c>
      <c r="D140" s="112">
        <v>36.200000762939453</v>
      </c>
      <c r="E140" s="113">
        <v>0.55000000000000004</v>
      </c>
      <c r="F140" s="111">
        <v>81</v>
      </c>
      <c r="G140" s="111">
        <v>12</v>
      </c>
      <c r="H140" s="114" t="s">
        <v>3888</v>
      </c>
      <c r="I140" s="114" t="s">
        <v>3889</v>
      </c>
      <c r="J140" s="112">
        <v>9.6999998092651367</v>
      </c>
      <c r="K140" s="113">
        <v>0.51</v>
      </c>
      <c r="L140" s="111">
        <v>78</v>
      </c>
      <c r="M140" s="111">
        <v>15</v>
      </c>
      <c r="N140" s="114" t="s">
        <v>3890</v>
      </c>
      <c r="O140" s="114" t="s">
        <v>3891</v>
      </c>
      <c r="P140" s="112">
        <v>8.1000003814697266</v>
      </c>
      <c r="Q140" s="113">
        <v>0.54</v>
      </c>
      <c r="R140" s="111">
        <v>71</v>
      </c>
      <c r="S140" s="111">
        <v>22</v>
      </c>
      <c r="T140" s="114" t="s">
        <v>2000</v>
      </c>
      <c r="U140" s="114" t="s">
        <v>2001</v>
      </c>
      <c r="V140" s="112">
        <v>3.4000000953674316</v>
      </c>
      <c r="W140" s="113">
        <v>0.43</v>
      </c>
      <c r="X140" s="111">
        <v>84</v>
      </c>
      <c r="Y140" s="111">
        <v>9</v>
      </c>
      <c r="Z140" s="114" t="s">
        <v>3892</v>
      </c>
      <c r="AA140" s="114" t="s">
        <v>3893</v>
      </c>
      <c r="AB140" s="112">
        <v>14.800000190734863</v>
      </c>
      <c r="AC140" s="113">
        <v>0.62</v>
      </c>
      <c r="AD140" s="111">
        <v>57</v>
      </c>
      <c r="AE140" s="111">
        <v>36</v>
      </c>
      <c r="AF140" s="114" t="s">
        <v>3894</v>
      </c>
      <c r="AG140" s="114" t="s">
        <v>3895</v>
      </c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</row>
    <row r="141" spans="1:184" x14ac:dyDescent="0.2">
      <c r="A141" s="154" t="str">
        <f t="shared" si="2"/>
        <v>2901</v>
      </c>
      <c r="B141" s="115" t="s">
        <v>2336</v>
      </c>
      <c r="C141" s="116">
        <v>124</v>
      </c>
      <c r="D141" s="117">
        <v>28</v>
      </c>
      <c r="E141" s="118">
        <v>0.42</v>
      </c>
      <c r="F141" s="116">
        <v>120</v>
      </c>
      <c r="G141" s="116">
        <v>4</v>
      </c>
      <c r="H141" s="119" t="s">
        <v>1998</v>
      </c>
      <c r="I141" s="119" t="s">
        <v>1999</v>
      </c>
      <c r="J141" s="117">
        <v>7.5999999046325684</v>
      </c>
      <c r="K141" s="118">
        <v>0.4</v>
      </c>
      <c r="L141" s="116">
        <v>122</v>
      </c>
      <c r="M141" s="116">
        <v>2</v>
      </c>
      <c r="N141" s="119" t="s">
        <v>2164</v>
      </c>
      <c r="O141" s="119" t="s">
        <v>2165</v>
      </c>
      <c r="P141" s="117">
        <v>6.4000000953674316</v>
      </c>
      <c r="Q141" s="118">
        <v>0.43</v>
      </c>
      <c r="R141" s="116">
        <v>114</v>
      </c>
      <c r="S141" s="116">
        <v>10</v>
      </c>
      <c r="T141" s="119" t="s">
        <v>3896</v>
      </c>
      <c r="U141" s="119" t="s">
        <v>3897</v>
      </c>
      <c r="V141" s="117">
        <v>2.7000000476837158</v>
      </c>
      <c r="W141" s="118">
        <v>0.34</v>
      </c>
      <c r="X141" s="116">
        <v>120</v>
      </c>
      <c r="Y141" s="116">
        <v>4</v>
      </c>
      <c r="Z141" s="119" t="s">
        <v>1998</v>
      </c>
      <c r="AA141" s="119" t="s">
        <v>1999</v>
      </c>
      <c r="AB141" s="117">
        <v>11.300000190734863</v>
      </c>
      <c r="AC141" s="118">
        <v>0.47</v>
      </c>
      <c r="AD141" s="116">
        <v>113</v>
      </c>
      <c r="AE141" s="116">
        <v>11</v>
      </c>
      <c r="AF141" s="119" t="s">
        <v>3293</v>
      </c>
      <c r="AG141" s="119" t="s">
        <v>3294</v>
      </c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</row>
    <row r="142" spans="1:184" x14ac:dyDescent="0.2">
      <c r="A142" s="154" t="str">
        <f t="shared" si="2"/>
        <v>2911</v>
      </c>
      <c r="B142" s="105" t="s">
        <v>2343</v>
      </c>
      <c r="C142" s="111">
        <v>127</v>
      </c>
      <c r="D142" s="112">
        <v>26.100000381469727</v>
      </c>
      <c r="E142" s="113">
        <v>0.4</v>
      </c>
      <c r="F142" s="111">
        <v>125</v>
      </c>
      <c r="G142" s="111">
        <v>2</v>
      </c>
      <c r="H142" s="114" t="s">
        <v>1982</v>
      </c>
      <c r="I142" s="114" t="s">
        <v>1983</v>
      </c>
      <c r="J142" s="112">
        <v>7.4000000953674316</v>
      </c>
      <c r="K142" s="113">
        <v>0.39</v>
      </c>
      <c r="L142" s="111">
        <v>127</v>
      </c>
      <c r="N142" s="114" t="s">
        <v>1529</v>
      </c>
      <c r="P142" s="112">
        <v>5.6999998092651367</v>
      </c>
      <c r="Q142" s="113">
        <v>0.38</v>
      </c>
      <c r="R142" s="111">
        <v>119</v>
      </c>
      <c r="S142" s="111">
        <v>8</v>
      </c>
      <c r="T142" s="114" t="s">
        <v>1676</v>
      </c>
      <c r="U142" s="114" t="s">
        <v>1677</v>
      </c>
      <c r="V142" s="112">
        <v>2.5999999046325684</v>
      </c>
      <c r="W142" s="113">
        <v>0.32</v>
      </c>
      <c r="X142" s="111">
        <v>122</v>
      </c>
      <c r="Y142" s="111">
        <v>5</v>
      </c>
      <c r="Z142" s="114" t="s">
        <v>2695</v>
      </c>
      <c r="AA142" s="114" t="s">
        <v>2696</v>
      </c>
      <c r="AB142" s="112">
        <v>10.399999618530273</v>
      </c>
      <c r="AC142" s="113">
        <v>0.43</v>
      </c>
      <c r="AD142" s="111">
        <v>114</v>
      </c>
      <c r="AE142" s="111">
        <v>13</v>
      </c>
      <c r="AF142" s="114" t="s">
        <v>3898</v>
      </c>
      <c r="AG142" s="114" t="s">
        <v>3899</v>
      </c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</row>
    <row r="143" spans="1:184" x14ac:dyDescent="0.2">
      <c r="A143" s="154" t="str">
        <f t="shared" ref="A143:A206" si="3">IFERROR(LEFT(B143,4),"")</f>
        <v>2941</v>
      </c>
      <c r="B143" s="115" t="s">
        <v>2350</v>
      </c>
      <c r="C143" s="116">
        <v>95</v>
      </c>
      <c r="D143" s="117">
        <v>29.600000381469727</v>
      </c>
      <c r="E143" s="118">
        <v>0.45</v>
      </c>
      <c r="F143" s="116">
        <v>93</v>
      </c>
      <c r="G143" s="116">
        <v>2</v>
      </c>
      <c r="H143" s="119" t="s">
        <v>3900</v>
      </c>
      <c r="I143" s="119" t="s">
        <v>3901</v>
      </c>
      <c r="J143" s="117">
        <v>7.8000001907348633</v>
      </c>
      <c r="K143" s="118">
        <v>0.41</v>
      </c>
      <c r="L143" s="116">
        <v>93</v>
      </c>
      <c r="M143" s="116">
        <v>2</v>
      </c>
      <c r="N143" s="119" t="s">
        <v>3900</v>
      </c>
      <c r="O143" s="119" t="s">
        <v>3901</v>
      </c>
      <c r="P143" s="117">
        <v>6.5</v>
      </c>
      <c r="Q143" s="118">
        <v>0.43</v>
      </c>
      <c r="R143" s="116">
        <v>89</v>
      </c>
      <c r="S143" s="116">
        <v>6</v>
      </c>
      <c r="T143" s="119" t="s">
        <v>2409</v>
      </c>
      <c r="U143" s="119" t="s">
        <v>2410</v>
      </c>
      <c r="V143" s="117">
        <v>2.7000000476837158</v>
      </c>
      <c r="W143" s="118">
        <v>0.34</v>
      </c>
      <c r="X143" s="116">
        <v>92</v>
      </c>
      <c r="Y143" s="116">
        <v>3</v>
      </c>
      <c r="Z143" s="119" t="s">
        <v>2195</v>
      </c>
      <c r="AA143" s="119" t="s">
        <v>2196</v>
      </c>
      <c r="AB143" s="117">
        <v>12.5</v>
      </c>
      <c r="AC143" s="118">
        <v>0.52</v>
      </c>
      <c r="AD143" s="116">
        <v>80</v>
      </c>
      <c r="AE143" s="116">
        <v>15</v>
      </c>
      <c r="AF143" s="119" t="s">
        <v>2521</v>
      </c>
      <c r="AG143" s="119" t="s">
        <v>2522</v>
      </c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</row>
    <row r="144" spans="1:184" x14ac:dyDescent="0.2">
      <c r="A144" s="154" t="str">
        <f t="shared" si="3"/>
        <v>2981</v>
      </c>
      <c r="B144" s="105" t="s">
        <v>2351</v>
      </c>
      <c r="C144" s="111">
        <v>47</v>
      </c>
      <c r="D144" s="112">
        <v>24.600000381469727</v>
      </c>
      <c r="E144" s="113">
        <v>0.37</v>
      </c>
      <c r="F144" s="111">
        <v>47</v>
      </c>
      <c r="H144" s="114" t="s">
        <v>1529</v>
      </c>
      <c r="J144" s="112">
        <v>6.5</v>
      </c>
      <c r="K144" s="113">
        <v>0.34</v>
      </c>
      <c r="L144" s="111">
        <v>47</v>
      </c>
      <c r="N144" s="114" t="s">
        <v>1529</v>
      </c>
      <c r="P144" s="112">
        <v>5.5999999046325684</v>
      </c>
      <c r="Q144" s="113">
        <v>0.37</v>
      </c>
      <c r="R144" s="111">
        <v>47</v>
      </c>
      <c r="T144" s="114" t="s">
        <v>1529</v>
      </c>
      <c r="V144" s="112">
        <v>2.2999999523162842</v>
      </c>
      <c r="W144" s="113">
        <v>0.28999999999999998</v>
      </c>
      <c r="X144" s="111">
        <v>46</v>
      </c>
      <c r="Y144" s="111">
        <v>1</v>
      </c>
      <c r="Z144" s="114" t="s">
        <v>2493</v>
      </c>
      <c r="AA144" s="114" t="s">
        <v>2494</v>
      </c>
      <c r="AB144" s="112">
        <v>10.100000381469727</v>
      </c>
      <c r="AC144" s="113">
        <v>0.42</v>
      </c>
      <c r="AD144" s="111">
        <v>47</v>
      </c>
      <c r="AF144" s="114" t="s">
        <v>1529</v>
      </c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</row>
    <row r="145" spans="1:184" x14ac:dyDescent="0.2">
      <c r="A145" s="154" t="str">
        <f t="shared" si="3"/>
        <v>3021</v>
      </c>
      <c r="B145" s="115" t="s">
        <v>2352</v>
      </c>
      <c r="C145" s="116">
        <v>68</v>
      </c>
      <c r="D145" s="117">
        <v>24.399999618530273</v>
      </c>
      <c r="E145" s="118">
        <v>0.37</v>
      </c>
      <c r="F145" s="116">
        <v>68</v>
      </c>
      <c r="H145" s="119" t="s">
        <v>1529</v>
      </c>
      <c r="J145" s="117">
        <v>7.0999999046325684</v>
      </c>
      <c r="K145" s="118">
        <v>0.37</v>
      </c>
      <c r="L145" s="116">
        <v>65</v>
      </c>
      <c r="M145" s="116">
        <v>3</v>
      </c>
      <c r="N145" s="119" t="s">
        <v>2216</v>
      </c>
      <c r="O145" s="119" t="s">
        <v>2217</v>
      </c>
      <c r="P145" s="117">
        <v>5.4000000953674316</v>
      </c>
      <c r="Q145" s="118">
        <v>0.36</v>
      </c>
      <c r="R145" s="116">
        <v>64</v>
      </c>
      <c r="S145" s="116">
        <v>4</v>
      </c>
      <c r="T145" s="119" t="s">
        <v>1784</v>
      </c>
      <c r="U145" s="119" t="s">
        <v>1785</v>
      </c>
      <c r="V145" s="117">
        <v>2</v>
      </c>
      <c r="W145" s="118">
        <v>0.25</v>
      </c>
      <c r="X145" s="116">
        <v>68</v>
      </c>
      <c r="Z145" s="119" t="s">
        <v>1529</v>
      </c>
      <c r="AB145" s="117">
        <v>10</v>
      </c>
      <c r="AC145" s="118">
        <v>0.42</v>
      </c>
      <c r="AD145" s="116">
        <v>66</v>
      </c>
      <c r="AE145" s="116">
        <v>2</v>
      </c>
      <c r="AF145" s="119" t="s">
        <v>1782</v>
      </c>
      <c r="AG145" s="119" t="s">
        <v>1783</v>
      </c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</row>
    <row r="146" spans="1:184" x14ac:dyDescent="0.2">
      <c r="A146" s="154" t="str">
        <f t="shared" si="3"/>
        <v>3024</v>
      </c>
      <c r="B146" s="105" t="s">
        <v>2353</v>
      </c>
      <c r="C146" s="111">
        <v>53</v>
      </c>
      <c r="D146" s="112">
        <v>26</v>
      </c>
      <c r="E146" s="113">
        <v>0.39</v>
      </c>
      <c r="F146" s="111">
        <v>53</v>
      </c>
      <c r="H146" s="114" t="s">
        <v>1529</v>
      </c>
      <c r="J146" s="112">
        <v>7.3000001907348633</v>
      </c>
      <c r="K146" s="113">
        <v>0.38</v>
      </c>
      <c r="L146" s="111">
        <v>53</v>
      </c>
      <c r="N146" s="114" t="s">
        <v>1529</v>
      </c>
      <c r="P146" s="112">
        <v>5.8000001907348633</v>
      </c>
      <c r="Q146" s="113">
        <v>0.39</v>
      </c>
      <c r="R146" s="111">
        <v>50</v>
      </c>
      <c r="S146" s="111">
        <v>3</v>
      </c>
      <c r="T146" s="114" t="s">
        <v>3260</v>
      </c>
      <c r="U146" s="114" t="s">
        <v>3261</v>
      </c>
      <c r="V146" s="112">
        <v>2.4000000953674316</v>
      </c>
      <c r="W146" s="113">
        <v>0.3</v>
      </c>
      <c r="X146" s="111">
        <v>52</v>
      </c>
      <c r="Y146" s="111">
        <v>1</v>
      </c>
      <c r="Z146" s="114" t="s">
        <v>3111</v>
      </c>
      <c r="AA146" s="114" t="s">
        <v>3112</v>
      </c>
      <c r="AB146" s="112">
        <v>10.5</v>
      </c>
      <c r="AC146" s="113">
        <v>0.44</v>
      </c>
      <c r="AD146" s="111">
        <v>51</v>
      </c>
      <c r="AE146" s="111">
        <v>2</v>
      </c>
      <c r="AF146" s="114" t="s">
        <v>3113</v>
      </c>
      <c r="AG146" s="114" t="s">
        <v>3114</v>
      </c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</row>
    <row r="147" spans="1:184" x14ac:dyDescent="0.2">
      <c r="A147" s="154" t="str">
        <f t="shared" si="3"/>
        <v>3025</v>
      </c>
      <c r="B147" s="115" t="s">
        <v>2356</v>
      </c>
      <c r="C147" s="116">
        <v>25</v>
      </c>
      <c r="D147" s="117">
        <v>37.900001525878906</v>
      </c>
      <c r="E147" s="118">
        <v>0.57999999999999996</v>
      </c>
      <c r="F147" s="116">
        <v>22</v>
      </c>
      <c r="G147" s="116">
        <v>3</v>
      </c>
      <c r="H147" s="119" t="s">
        <v>2649</v>
      </c>
      <c r="I147" s="119" t="s">
        <v>2650</v>
      </c>
      <c r="J147" s="117">
        <v>10.399999618530273</v>
      </c>
      <c r="K147" s="118">
        <v>0.55000000000000004</v>
      </c>
      <c r="L147" s="116">
        <v>23</v>
      </c>
      <c r="M147" s="116">
        <v>2</v>
      </c>
      <c r="N147" s="119" t="s">
        <v>3523</v>
      </c>
      <c r="O147" s="119" t="s">
        <v>3524</v>
      </c>
      <c r="P147" s="117">
        <v>8.6000003814697266</v>
      </c>
      <c r="Q147" s="118">
        <v>0.57999999999999996</v>
      </c>
      <c r="R147" s="116">
        <v>17</v>
      </c>
      <c r="S147" s="116">
        <v>8</v>
      </c>
      <c r="T147" s="119" t="s">
        <v>3761</v>
      </c>
      <c r="U147" s="119" t="s">
        <v>3762</v>
      </c>
      <c r="V147" s="117">
        <v>3.7999999523162842</v>
      </c>
      <c r="W147" s="118">
        <v>0.48</v>
      </c>
      <c r="X147" s="116">
        <v>20</v>
      </c>
      <c r="Y147" s="116">
        <v>5</v>
      </c>
      <c r="Z147" s="119" t="s">
        <v>1970</v>
      </c>
      <c r="AA147" s="119" t="s">
        <v>1971</v>
      </c>
      <c r="AB147" s="117">
        <v>15</v>
      </c>
      <c r="AC147" s="118">
        <v>0.62</v>
      </c>
      <c r="AD147" s="116">
        <v>15</v>
      </c>
      <c r="AE147" s="116">
        <v>10</v>
      </c>
      <c r="AF147" s="119" t="s">
        <v>2411</v>
      </c>
      <c r="AG147" s="119" t="s">
        <v>2412</v>
      </c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</row>
    <row r="148" spans="1:184" x14ac:dyDescent="0.2">
      <c r="A148" s="154" t="str">
        <f t="shared" si="3"/>
        <v>3030</v>
      </c>
      <c r="B148" s="105" t="s">
        <v>2363</v>
      </c>
      <c r="C148" s="111">
        <v>148</v>
      </c>
      <c r="D148" s="112">
        <v>36.5</v>
      </c>
      <c r="E148" s="113">
        <v>0.55000000000000004</v>
      </c>
      <c r="F148" s="111">
        <v>132</v>
      </c>
      <c r="G148" s="111">
        <v>16</v>
      </c>
      <c r="H148" s="114" t="s">
        <v>1768</v>
      </c>
      <c r="I148" s="114" t="s">
        <v>1769</v>
      </c>
      <c r="J148" s="112">
        <v>9.3000001907348633</v>
      </c>
      <c r="K148" s="113">
        <v>0.49</v>
      </c>
      <c r="L148" s="111">
        <v>140</v>
      </c>
      <c r="M148" s="111">
        <v>8</v>
      </c>
      <c r="N148" s="114" t="s">
        <v>1515</v>
      </c>
      <c r="O148" s="114" t="s">
        <v>1516</v>
      </c>
      <c r="P148" s="112">
        <v>8.8000001907348633</v>
      </c>
      <c r="Q148" s="113">
        <v>0.59</v>
      </c>
      <c r="R148" s="111">
        <v>105</v>
      </c>
      <c r="S148" s="111">
        <v>43</v>
      </c>
      <c r="T148" s="114" t="s">
        <v>3902</v>
      </c>
      <c r="U148" s="114" t="s">
        <v>3903</v>
      </c>
      <c r="V148" s="112">
        <v>3.7000000476837158</v>
      </c>
      <c r="W148" s="113">
        <v>0.47</v>
      </c>
      <c r="X148" s="111">
        <v>123</v>
      </c>
      <c r="Y148" s="111">
        <v>25</v>
      </c>
      <c r="Z148" s="114" t="s">
        <v>3904</v>
      </c>
      <c r="AA148" s="114" t="s">
        <v>3905</v>
      </c>
      <c r="AB148" s="112">
        <v>14.699999809265137</v>
      </c>
      <c r="AC148" s="113">
        <v>0.61</v>
      </c>
      <c r="AD148" s="111">
        <v>104</v>
      </c>
      <c r="AE148" s="111">
        <v>44</v>
      </c>
      <c r="AF148" s="114" t="s">
        <v>1517</v>
      </c>
      <c r="AG148" s="114" t="s">
        <v>1518</v>
      </c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</row>
    <row r="149" spans="1:184" x14ac:dyDescent="0.2">
      <c r="A149" s="154" t="str">
        <f t="shared" si="3"/>
        <v>3034</v>
      </c>
      <c r="B149" s="115" t="s">
        <v>3906</v>
      </c>
      <c r="C149" s="116">
        <v>12</v>
      </c>
      <c r="D149" s="117">
        <v>31.700000762939453</v>
      </c>
      <c r="E149" s="118">
        <v>0.48</v>
      </c>
      <c r="F149" s="116">
        <v>10</v>
      </c>
      <c r="G149" s="116">
        <v>2</v>
      </c>
      <c r="H149" s="119" t="s">
        <v>1635</v>
      </c>
      <c r="I149" s="119" t="s">
        <v>1636</v>
      </c>
      <c r="J149" s="117">
        <v>9.8999996185302734</v>
      </c>
      <c r="K149" s="118">
        <v>0.52</v>
      </c>
      <c r="L149" s="116">
        <v>10</v>
      </c>
      <c r="M149" s="116">
        <v>2</v>
      </c>
      <c r="N149" s="119" t="s">
        <v>1635</v>
      </c>
      <c r="O149" s="119" t="s">
        <v>1636</v>
      </c>
      <c r="P149" s="117">
        <v>6.5</v>
      </c>
      <c r="Q149" s="118">
        <v>0.43</v>
      </c>
      <c r="R149" s="116">
        <v>10</v>
      </c>
      <c r="S149" s="116">
        <v>2</v>
      </c>
      <c r="T149" s="119" t="s">
        <v>1635</v>
      </c>
      <c r="U149" s="119" t="s">
        <v>1636</v>
      </c>
      <c r="V149" s="117">
        <v>2.2999999523162842</v>
      </c>
      <c r="W149" s="118">
        <v>0.28999999999999998</v>
      </c>
      <c r="X149" s="116">
        <v>12</v>
      </c>
      <c r="Z149" s="119" t="s">
        <v>1529</v>
      </c>
      <c r="AB149" s="117">
        <v>12.899999618530273</v>
      </c>
      <c r="AC149" s="118">
        <v>0.54</v>
      </c>
      <c r="AD149" s="116">
        <v>9</v>
      </c>
      <c r="AE149" s="116">
        <v>3</v>
      </c>
      <c r="AF149" s="119" t="s">
        <v>1508</v>
      </c>
      <c r="AG149" s="119" t="s">
        <v>1509</v>
      </c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</row>
    <row r="150" spans="1:184" x14ac:dyDescent="0.2">
      <c r="A150" s="154" t="str">
        <f t="shared" si="3"/>
        <v>3035</v>
      </c>
      <c r="B150" s="105" t="s">
        <v>2370</v>
      </c>
      <c r="C150" s="111">
        <v>22</v>
      </c>
      <c r="D150" s="112">
        <v>26</v>
      </c>
      <c r="E150" s="113">
        <v>0.39</v>
      </c>
      <c r="F150" s="111">
        <v>22</v>
      </c>
      <c r="H150" s="114" t="s">
        <v>1529</v>
      </c>
      <c r="J150" s="112">
        <v>7.5</v>
      </c>
      <c r="K150" s="113">
        <v>0.39</v>
      </c>
      <c r="L150" s="111">
        <v>22</v>
      </c>
      <c r="N150" s="114" t="s">
        <v>1529</v>
      </c>
      <c r="P150" s="112">
        <v>6</v>
      </c>
      <c r="Q150" s="113">
        <v>0.4</v>
      </c>
      <c r="R150" s="111">
        <v>22</v>
      </c>
      <c r="T150" s="114" t="s">
        <v>1529</v>
      </c>
      <c r="V150" s="112">
        <v>2.5</v>
      </c>
      <c r="W150" s="113">
        <v>0.32</v>
      </c>
      <c r="X150" s="111">
        <v>22</v>
      </c>
      <c r="Z150" s="114" t="s">
        <v>1529</v>
      </c>
      <c r="AB150" s="112">
        <v>10</v>
      </c>
      <c r="AC150" s="113">
        <v>0.42</v>
      </c>
      <c r="AD150" s="111">
        <v>22</v>
      </c>
      <c r="AF150" s="114" t="s">
        <v>1529</v>
      </c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</row>
    <row r="151" spans="1:184" x14ac:dyDescent="0.2">
      <c r="A151" s="154" t="str">
        <f t="shared" si="3"/>
        <v>3041</v>
      </c>
      <c r="B151" s="115" t="s">
        <v>2371</v>
      </c>
      <c r="C151" s="116">
        <v>56</v>
      </c>
      <c r="D151" s="117">
        <v>28.700000762939453</v>
      </c>
      <c r="E151" s="118">
        <v>0.43</v>
      </c>
      <c r="F151" s="116">
        <v>55</v>
      </c>
      <c r="G151" s="116">
        <v>1</v>
      </c>
      <c r="H151" s="119" t="s">
        <v>1711</v>
      </c>
      <c r="I151" s="119" t="s">
        <v>1712</v>
      </c>
      <c r="J151" s="117">
        <v>7.5</v>
      </c>
      <c r="K151" s="118">
        <v>0.4</v>
      </c>
      <c r="L151" s="116">
        <v>55</v>
      </c>
      <c r="M151" s="116">
        <v>1</v>
      </c>
      <c r="N151" s="119" t="s">
        <v>1711</v>
      </c>
      <c r="O151" s="119" t="s">
        <v>1712</v>
      </c>
      <c r="P151" s="117">
        <v>6.3000001907348633</v>
      </c>
      <c r="Q151" s="118">
        <v>0.42</v>
      </c>
      <c r="R151" s="116">
        <v>52</v>
      </c>
      <c r="S151" s="116">
        <v>4</v>
      </c>
      <c r="T151" s="119" t="s">
        <v>2083</v>
      </c>
      <c r="U151" s="119" t="s">
        <v>2084</v>
      </c>
      <c r="V151" s="117">
        <v>2.5</v>
      </c>
      <c r="W151" s="118">
        <v>0.31</v>
      </c>
      <c r="X151" s="116">
        <v>55</v>
      </c>
      <c r="Y151" s="116">
        <v>1</v>
      </c>
      <c r="Z151" s="119" t="s">
        <v>1711</v>
      </c>
      <c r="AA151" s="119" t="s">
        <v>1712</v>
      </c>
      <c r="AB151" s="117">
        <v>12.399999618530273</v>
      </c>
      <c r="AC151" s="118">
        <v>0.52</v>
      </c>
      <c r="AD151" s="116">
        <v>52</v>
      </c>
      <c r="AE151" s="116">
        <v>4</v>
      </c>
      <c r="AF151" s="119" t="s">
        <v>2083</v>
      </c>
      <c r="AG151" s="119" t="s">
        <v>2084</v>
      </c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</row>
    <row r="152" spans="1:184" x14ac:dyDescent="0.2">
      <c r="A152" s="154" t="str">
        <f t="shared" si="3"/>
        <v>3051</v>
      </c>
      <c r="B152" s="105" t="s">
        <v>2372</v>
      </c>
      <c r="C152" s="111">
        <v>72</v>
      </c>
      <c r="D152" s="112">
        <v>27.299999237060547</v>
      </c>
      <c r="E152" s="113">
        <v>0.41</v>
      </c>
      <c r="F152" s="111">
        <v>72</v>
      </c>
      <c r="H152" s="114" t="s">
        <v>1529</v>
      </c>
      <c r="J152" s="112">
        <v>7.5999999046325684</v>
      </c>
      <c r="K152" s="113">
        <v>0.4</v>
      </c>
      <c r="L152" s="111">
        <v>72</v>
      </c>
      <c r="N152" s="114" t="s">
        <v>1529</v>
      </c>
      <c r="P152" s="112">
        <v>6</v>
      </c>
      <c r="Q152" s="113">
        <v>0.4</v>
      </c>
      <c r="R152" s="111">
        <v>70</v>
      </c>
      <c r="S152" s="111">
        <v>2</v>
      </c>
      <c r="T152" s="114" t="s">
        <v>1755</v>
      </c>
      <c r="U152" s="114" t="s">
        <v>1756</v>
      </c>
      <c r="V152" s="112">
        <v>2.7000000476837158</v>
      </c>
      <c r="W152" s="113">
        <v>0.34</v>
      </c>
      <c r="X152" s="111">
        <v>69</v>
      </c>
      <c r="Y152" s="111">
        <v>3</v>
      </c>
      <c r="Z152" s="114" t="s">
        <v>1753</v>
      </c>
      <c r="AA152" s="114" t="s">
        <v>1754</v>
      </c>
      <c r="AB152" s="112">
        <v>11.100000381469727</v>
      </c>
      <c r="AC152" s="113">
        <v>0.46</v>
      </c>
      <c r="AD152" s="111">
        <v>68</v>
      </c>
      <c r="AE152" s="111">
        <v>4</v>
      </c>
      <c r="AF152" s="114" t="s">
        <v>1633</v>
      </c>
      <c r="AG152" s="114" t="s">
        <v>1634</v>
      </c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</row>
    <row r="153" spans="1:184" x14ac:dyDescent="0.2">
      <c r="A153" s="154" t="str">
        <f t="shared" si="3"/>
        <v>3061</v>
      </c>
      <c r="B153" s="115" t="s">
        <v>2373</v>
      </c>
      <c r="C153" s="116">
        <v>59</v>
      </c>
      <c r="D153" s="117">
        <v>30.200000762939453</v>
      </c>
      <c r="E153" s="118">
        <v>0.46</v>
      </c>
      <c r="F153" s="116">
        <v>58</v>
      </c>
      <c r="G153" s="116">
        <v>1</v>
      </c>
      <c r="H153" s="119" t="s">
        <v>2013</v>
      </c>
      <c r="I153" s="119" t="s">
        <v>2014</v>
      </c>
      <c r="J153" s="117">
        <v>8</v>
      </c>
      <c r="K153" s="118">
        <v>0.42</v>
      </c>
      <c r="L153" s="116">
        <v>57</v>
      </c>
      <c r="M153" s="116">
        <v>2</v>
      </c>
      <c r="N153" s="119" t="s">
        <v>2240</v>
      </c>
      <c r="O153" s="119" t="s">
        <v>2241</v>
      </c>
      <c r="P153" s="117">
        <v>6.5999999046325684</v>
      </c>
      <c r="Q153" s="118">
        <v>0.44</v>
      </c>
      <c r="R153" s="116">
        <v>52</v>
      </c>
      <c r="S153" s="116">
        <v>7</v>
      </c>
      <c r="T153" s="119" t="s">
        <v>2019</v>
      </c>
      <c r="U153" s="119" t="s">
        <v>2020</v>
      </c>
      <c r="V153" s="117">
        <v>3.2999999523162842</v>
      </c>
      <c r="W153" s="118">
        <v>0.41</v>
      </c>
      <c r="X153" s="116">
        <v>56</v>
      </c>
      <c r="Y153" s="116">
        <v>3</v>
      </c>
      <c r="Z153" s="119" t="s">
        <v>3332</v>
      </c>
      <c r="AA153" s="119" t="s">
        <v>3333</v>
      </c>
      <c r="AB153" s="117">
        <v>12.399999618530273</v>
      </c>
      <c r="AC153" s="118">
        <v>0.52</v>
      </c>
      <c r="AD153" s="116">
        <v>48</v>
      </c>
      <c r="AE153" s="116">
        <v>11</v>
      </c>
      <c r="AF153" s="119" t="s">
        <v>3907</v>
      </c>
      <c r="AG153" s="119" t="s">
        <v>3908</v>
      </c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</row>
    <row r="154" spans="1:184" x14ac:dyDescent="0.2">
      <c r="A154" s="154" t="str">
        <f t="shared" si="3"/>
        <v>3100</v>
      </c>
      <c r="B154" s="105" t="s">
        <v>3909</v>
      </c>
      <c r="C154" s="111">
        <v>65</v>
      </c>
      <c r="D154" s="112">
        <v>32.799999237060547</v>
      </c>
      <c r="E154" s="113">
        <v>0.5</v>
      </c>
      <c r="F154" s="111">
        <v>63</v>
      </c>
      <c r="G154" s="111">
        <v>2</v>
      </c>
      <c r="H154" s="114" t="s">
        <v>1582</v>
      </c>
      <c r="I154" s="114" t="s">
        <v>1583</v>
      </c>
      <c r="J154" s="112">
        <v>8.5</v>
      </c>
      <c r="K154" s="113">
        <v>0.45</v>
      </c>
      <c r="L154" s="111">
        <v>62</v>
      </c>
      <c r="M154" s="111">
        <v>3</v>
      </c>
      <c r="N154" s="114" t="s">
        <v>2656</v>
      </c>
      <c r="O154" s="114" t="s">
        <v>2657</v>
      </c>
      <c r="P154" s="112">
        <v>7.5999999046325684</v>
      </c>
      <c r="Q154" s="113">
        <v>0.51</v>
      </c>
      <c r="R154" s="111">
        <v>57</v>
      </c>
      <c r="S154" s="111">
        <v>8</v>
      </c>
      <c r="T154" s="114" t="s">
        <v>3707</v>
      </c>
      <c r="U154" s="114" t="s">
        <v>3708</v>
      </c>
      <c r="V154" s="112">
        <v>3.2000000476837158</v>
      </c>
      <c r="W154" s="113">
        <v>0.4</v>
      </c>
      <c r="X154" s="111">
        <v>63</v>
      </c>
      <c r="Y154" s="111">
        <v>2</v>
      </c>
      <c r="Z154" s="114" t="s">
        <v>1582</v>
      </c>
      <c r="AA154" s="114" t="s">
        <v>1583</v>
      </c>
      <c r="AB154" s="112">
        <v>13.5</v>
      </c>
      <c r="AC154" s="113">
        <v>0.56000000000000005</v>
      </c>
      <c r="AD154" s="111">
        <v>53</v>
      </c>
      <c r="AE154" s="111">
        <v>12</v>
      </c>
      <c r="AF154" s="114" t="s">
        <v>3910</v>
      </c>
      <c r="AG154" s="114" t="s">
        <v>3911</v>
      </c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</row>
    <row r="155" spans="1:184" x14ac:dyDescent="0.2">
      <c r="A155" s="154" t="str">
        <f t="shared" si="3"/>
        <v>3101</v>
      </c>
      <c r="B155" s="115" t="s">
        <v>2380</v>
      </c>
      <c r="C155" s="116">
        <v>127</v>
      </c>
      <c r="D155" s="117">
        <v>37.200000762939453</v>
      </c>
      <c r="E155" s="118">
        <v>0.56000000000000005</v>
      </c>
      <c r="F155" s="116">
        <v>109</v>
      </c>
      <c r="G155" s="116">
        <v>18</v>
      </c>
      <c r="H155" s="119" t="s">
        <v>2920</v>
      </c>
      <c r="I155" s="119" t="s">
        <v>2921</v>
      </c>
      <c r="J155" s="117">
        <v>10.199999809265137</v>
      </c>
      <c r="K155" s="118">
        <v>0.54</v>
      </c>
      <c r="L155" s="116">
        <v>110</v>
      </c>
      <c r="M155" s="116">
        <v>17</v>
      </c>
      <c r="N155" s="119" t="s">
        <v>1680</v>
      </c>
      <c r="O155" s="119" t="s">
        <v>1681</v>
      </c>
      <c r="P155" s="117">
        <v>8.6000003814697266</v>
      </c>
      <c r="Q155" s="118">
        <v>0.56999999999999995</v>
      </c>
      <c r="R155" s="116">
        <v>99</v>
      </c>
      <c r="S155" s="116">
        <v>28</v>
      </c>
      <c r="T155" s="119" t="s">
        <v>3912</v>
      </c>
      <c r="U155" s="119" t="s">
        <v>3913</v>
      </c>
      <c r="V155" s="117">
        <v>3.7000000476837158</v>
      </c>
      <c r="W155" s="118">
        <v>0.47</v>
      </c>
      <c r="X155" s="116">
        <v>108</v>
      </c>
      <c r="Y155" s="116">
        <v>19</v>
      </c>
      <c r="Z155" s="119" t="s">
        <v>1980</v>
      </c>
      <c r="AA155" s="119" t="s">
        <v>1981</v>
      </c>
      <c r="AB155" s="117">
        <v>14.699999809265137</v>
      </c>
      <c r="AC155" s="118">
        <v>0.61</v>
      </c>
      <c r="AD155" s="116">
        <v>87</v>
      </c>
      <c r="AE155" s="116">
        <v>40</v>
      </c>
      <c r="AF155" s="119" t="s">
        <v>3914</v>
      </c>
      <c r="AG155" s="119" t="s">
        <v>3915</v>
      </c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</row>
    <row r="156" spans="1:184" x14ac:dyDescent="0.2">
      <c r="A156" s="154" t="str">
        <f t="shared" si="3"/>
        <v>3111</v>
      </c>
      <c r="B156" s="105" t="s">
        <v>2389</v>
      </c>
      <c r="C156" s="111">
        <v>85</v>
      </c>
      <c r="D156" s="112">
        <v>32.799999237060547</v>
      </c>
      <c r="E156" s="113">
        <v>0.5</v>
      </c>
      <c r="F156" s="111">
        <v>77</v>
      </c>
      <c r="G156" s="111">
        <v>8</v>
      </c>
      <c r="H156" s="114" t="s">
        <v>2170</v>
      </c>
      <c r="I156" s="114" t="s">
        <v>2171</v>
      </c>
      <c r="J156" s="112">
        <v>8.6000003814697266</v>
      </c>
      <c r="K156" s="113">
        <v>0.45</v>
      </c>
      <c r="L156" s="111">
        <v>82</v>
      </c>
      <c r="M156" s="111">
        <v>3</v>
      </c>
      <c r="N156" s="114" t="s">
        <v>1829</v>
      </c>
      <c r="O156" s="114" t="s">
        <v>1830</v>
      </c>
      <c r="P156" s="112">
        <v>7.5999999046325684</v>
      </c>
      <c r="Q156" s="113">
        <v>0.5</v>
      </c>
      <c r="R156" s="111">
        <v>73</v>
      </c>
      <c r="S156" s="111">
        <v>12</v>
      </c>
      <c r="T156" s="114" t="s">
        <v>3916</v>
      </c>
      <c r="U156" s="114" t="s">
        <v>3917</v>
      </c>
      <c r="V156" s="112">
        <v>3.2999999523162842</v>
      </c>
      <c r="W156" s="113">
        <v>0.41</v>
      </c>
      <c r="X156" s="111">
        <v>79</v>
      </c>
      <c r="Y156" s="111">
        <v>6</v>
      </c>
      <c r="Z156" s="114" t="s">
        <v>2453</v>
      </c>
      <c r="AA156" s="114" t="s">
        <v>2454</v>
      </c>
      <c r="AB156" s="112">
        <v>13.399999618530273</v>
      </c>
      <c r="AC156" s="113">
        <v>0.56000000000000005</v>
      </c>
      <c r="AD156" s="111">
        <v>67</v>
      </c>
      <c r="AE156" s="111">
        <v>18</v>
      </c>
      <c r="AF156" s="114" t="s">
        <v>3918</v>
      </c>
      <c r="AG156" s="114" t="s">
        <v>3919</v>
      </c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</row>
    <row r="157" spans="1:184" x14ac:dyDescent="0.2">
      <c r="A157" s="154" t="str">
        <f t="shared" si="3"/>
        <v>3141</v>
      </c>
      <c r="B157" s="115" t="s">
        <v>2392</v>
      </c>
      <c r="C157" s="116">
        <v>213</v>
      </c>
      <c r="D157" s="117">
        <v>28.299999237060547</v>
      </c>
      <c r="E157" s="118">
        <v>0.43</v>
      </c>
      <c r="F157" s="116">
        <v>209</v>
      </c>
      <c r="G157" s="116">
        <v>4</v>
      </c>
      <c r="H157" s="119" t="s">
        <v>3920</v>
      </c>
      <c r="I157" s="119" t="s">
        <v>3921</v>
      </c>
      <c r="J157" s="117">
        <v>7.6999998092651367</v>
      </c>
      <c r="K157" s="118">
        <v>0.4</v>
      </c>
      <c r="L157" s="116">
        <v>210</v>
      </c>
      <c r="M157" s="116">
        <v>3</v>
      </c>
      <c r="N157" s="119" t="s">
        <v>3922</v>
      </c>
      <c r="O157" s="119" t="s">
        <v>3923</v>
      </c>
      <c r="P157" s="117">
        <v>6.5</v>
      </c>
      <c r="Q157" s="118">
        <v>0.43</v>
      </c>
      <c r="R157" s="116">
        <v>198</v>
      </c>
      <c r="S157" s="116">
        <v>15</v>
      </c>
      <c r="T157" s="119" t="s">
        <v>2397</v>
      </c>
      <c r="U157" s="119" t="s">
        <v>2398</v>
      </c>
      <c r="V157" s="117">
        <v>2.9000000953674316</v>
      </c>
      <c r="W157" s="118">
        <v>0.37</v>
      </c>
      <c r="X157" s="116">
        <v>202</v>
      </c>
      <c r="Y157" s="116">
        <v>11</v>
      </c>
      <c r="Z157" s="119" t="s">
        <v>3924</v>
      </c>
      <c r="AA157" s="119" t="s">
        <v>3925</v>
      </c>
      <c r="AB157" s="117">
        <v>11.199999809265137</v>
      </c>
      <c r="AC157" s="118">
        <v>0.47</v>
      </c>
      <c r="AD157" s="116">
        <v>192</v>
      </c>
      <c r="AE157" s="116">
        <v>21</v>
      </c>
      <c r="AF157" s="119" t="s">
        <v>3926</v>
      </c>
      <c r="AG157" s="119" t="s">
        <v>3927</v>
      </c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</row>
    <row r="158" spans="1:184" x14ac:dyDescent="0.2">
      <c r="A158" s="154" t="str">
        <f t="shared" si="3"/>
        <v>3181</v>
      </c>
      <c r="B158" s="105" t="s">
        <v>2401</v>
      </c>
      <c r="C158" s="111">
        <v>73</v>
      </c>
      <c r="D158" s="112">
        <v>27.899999618530273</v>
      </c>
      <c r="E158" s="113">
        <v>0.42</v>
      </c>
      <c r="F158" s="111">
        <v>72</v>
      </c>
      <c r="G158" s="111">
        <v>1</v>
      </c>
      <c r="H158" s="114" t="s">
        <v>1811</v>
      </c>
      <c r="I158" s="114" t="s">
        <v>1812</v>
      </c>
      <c r="J158" s="112">
        <v>7.8000001907348633</v>
      </c>
      <c r="K158" s="113">
        <v>0.41</v>
      </c>
      <c r="L158" s="111">
        <v>72</v>
      </c>
      <c r="M158" s="111">
        <v>1</v>
      </c>
      <c r="N158" s="114" t="s">
        <v>1811</v>
      </c>
      <c r="O158" s="114" t="s">
        <v>1812</v>
      </c>
      <c r="P158" s="112">
        <v>6.3000001907348633</v>
      </c>
      <c r="Q158" s="113">
        <v>0.42</v>
      </c>
      <c r="R158" s="111">
        <v>70</v>
      </c>
      <c r="S158" s="111">
        <v>3</v>
      </c>
      <c r="T158" s="114" t="s">
        <v>2524</v>
      </c>
      <c r="U158" s="114" t="s">
        <v>2525</v>
      </c>
      <c r="V158" s="112">
        <v>2.7999999523162842</v>
      </c>
      <c r="W158" s="113">
        <v>0.36</v>
      </c>
      <c r="X158" s="111">
        <v>70</v>
      </c>
      <c r="Y158" s="111">
        <v>3</v>
      </c>
      <c r="Z158" s="114" t="s">
        <v>2524</v>
      </c>
      <c r="AA158" s="114" t="s">
        <v>2525</v>
      </c>
      <c r="AB158" s="112">
        <v>10.899999618530273</v>
      </c>
      <c r="AC158" s="113">
        <v>0.46</v>
      </c>
      <c r="AD158" s="111">
        <v>66</v>
      </c>
      <c r="AE158" s="111">
        <v>7</v>
      </c>
      <c r="AF158" s="114" t="s">
        <v>1815</v>
      </c>
      <c r="AG158" s="114" t="s">
        <v>1816</v>
      </c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</row>
    <row r="159" spans="1:184" x14ac:dyDescent="0.2">
      <c r="A159" s="154" t="str">
        <f t="shared" si="3"/>
        <v>3191</v>
      </c>
      <c r="B159" s="115" t="s">
        <v>2404</v>
      </c>
      <c r="C159" s="116">
        <v>69</v>
      </c>
      <c r="D159" s="117">
        <v>35.599998474121094</v>
      </c>
      <c r="E159" s="118">
        <v>0.54</v>
      </c>
      <c r="F159" s="116">
        <v>64</v>
      </c>
      <c r="G159" s="116">
        <v>5</v>
      </c>
      <c r="H159" s="119" t="s">
        <v>2182</v>
      </c>
      <c r="I159" s="119" t="s">
        <v>2183</v>
      </c>
      <c r="J159" s="117">
        <v>9.6999998092651367</v>
      </c>
      <c r="K159" s="118">
        <v>0.51</v>
      </c>
      <c r="L159" s="116">
        <v>60</v>
      </c>
      <c r="M159" s="116">
        <v>9</v>
      </c>
      <c r="N159" s="119" t="s">
        <v>2825</v>
      </c>
      <c r="O159" s="119" t="s">
        <v>2826</v>
      </c>
      <c r="P159" s="117">
        <v>8.3999996185302734</v>
      </c>
      <c r="Q159" s="118">
        <v>0.56000000000000005</v>
      </c>
      <c r="R159" s="116">
        <v>55</v>
      </c>
      <c r="S159" s="116">
        <v>14</v>
      </c>
      <c r="T159" s="119" t="s">
        <v>3928</v>
      </c>
      <c r="U159" s="119" t="s">
        <v>3929</v>
      </c>
      <c r="V159" s="117">
        <v>3.4000000953674316</v>
      </c>
      <c r="W159" s="118">
        <v>0.43</v>
      </c>
      <c r="X159" s="116">
        <v>61</v>
      </c>
      <c r="Y159" s="116">
        <v>8</v>
      </c>
      <c r="Z159" s="119" t="s">
        <v>1800</v>
      </c>
      <c r="AA159" s="119" t="s">
        <v>1801</v>
      </c>
      <c r="AB159" s="117">
        <v>14</v>
      </c>
      <c r="AC159" s="118">
        <v>0.59</v>
      </c>
      <c r="AD159" s="116">
        <v>50</v>
      </c>
      <c r="AE159" s="116">
        <v>19</v>
      </c>
      <c r="AF159" s="119" t="s">
        <v>3930</v>
      </c>
      <c r="AG159" s="119" t="s">
        <v>3931</v>
      </c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</row>
    <row r="160" spans="1:184" x14ac:dyDescent="0.2">
      <c r="A160" s="154" t="str">
        <f t="shared" si="3"/>
        <v>3241</v>
      </c>
      <c r="B160" s="105" t="s">
        <v>2413</v>
      </c>
      <c r="C160" s="111">
        <v>37</v>
      </c>
      <c r="D160" s="112">
        <v>26.799999237060547</v>
      </c>
      <c r="E160" s="113">
        <v>0.41</v>
      </c>
      <c r="F160" s="111">
        <v>36</v>
      </c>
      <c r="G160" s="111">
        <v>1</v>
      </c>
      <c r="H160" s="114" t="s">
        <v>1763</v>
      </c>
      <c r="I160" s="114" t="s">
        <v>1764</v>
      </c>
      <c r="J160" s="112">
        <v>7.3000001907348633</v>
      </c>
      <c r="K160" s="113">
        <v>0.38</v>
      </c>
      <c r="L160" s="111">
        <v>37</v>
      </c>
      <c r="N160" s="114" t="s">
        <v>1529</v>
      </c>
      <c r="P160" s="112">
        <v>6</v>
      </c>
      <c r="Q160" s="113">
        <v>0.4</v>
      </c>
      <c r="R160" s="111">
        <v>34</v>
      </c>
      <c r="S160" s="111">
        <v>3</v>
      </c>
      <c r="T160" s="114" t="s">
        <v>2748</v>
      </c>
      <c r="U160" s="114" t="s">
        <v>2749</v>
      </c>
      <c r="V160" s="112">
        <v>2.4000000953674316</v>
      </c>
      <c r="W160" s="113">
        <v>0.3</v>
      </c>
      <c r="X160" s="111">
        <v>36</v>
      </c>
      <c r="Y160" s="111">
        <v>1</v>
      </c>
      <c r="Z160" s="114" t="s">
        <v>1763</v>
      </c>
      <c r="AA160" s="114" t="s">
        <v>1764</v>
      </c>
      <c r="AB160" s="112">
        <v>11.199999809265137</v>
      </c>
      <c r="AC160" s="113">
        <v>0.47</v>
      </c>
      <c r="AD160" s="111">
        <v>35</v>
      </c>
      <c r="AE160" s="111">
        <v>2</v>
      </c>
      <c r="AF160" s="114" t="s">
        <v>1515</v>
      </c>
      <c r="AG160" s="114" t="s">
        <v>1516</v>
      </c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</row>
    <row r="161" spans="1:184" x14ac:dyDescent="0.2">
      <c r="A161" s="154" t="str">
        <f t="shared" si="3"/>
        <v>3261</v>
      </c>
      <c r="B161" s="115" t="s">
        <v>2416</v>
      </c>
      <c r="C161" s="116">
        <v>179</v>
      </c>
      <c r="D161" s="117">
        <v>30.899999618530273</v>
      </c>
      <c r="E161" s="118">
        <v>0.47</v>
      </c>
      <c r="F161" s="116">
        <v>172</v>
      </c>
      <c r="G161" s="116">
        <v>7</v>
      </c>
      <c r="H161" s="119" t="s">
        <v>3430</v>
      </c>
      <c r="I161" s="119" t="s">
        <v>3431</v>
      </c>
      <c r="J161" s="117">
        <v>8.5</v>
      </c>
      <c r="K161" s="118">
        <v>0.45</v>
      </c>
      <c r="L161" s="116">
        <v>172</v>
      </c>
      <c r="M161" s="116">
        <v>7</v>
      </c>
      <c r="N161" s="119" t="s">
        <v>3430</v>
      </c>
      <c r="O161" s="119" t="s">
        <v>3431</v>
      </c>
      <c r="P161" s="117">
        <v>6.8000001907348633</v>
      </c>
      <c r="Q161" s="118">
        <v>0.45</v>
      </c>
      <c r="R161" s="116">
        <v>164</v>
      </c>
      <c r="S161" s="116">
        <v>15</v>
      </c>
      <c r="T161" s="119" t="s">
        <v>3932</v>
      </c>
      <c r="U161" s="119" t="s">
        <v>3933</v>
      </c>
      <c r="V161" s="117">
        <v>2.9000000953674316</v>
      </c>
      <c r="W161" s="118">
        <v>0.37</v>
      </c>
      <c r="X161" s="116">
        <v>169</v>
      </c>
      <c r="Y161" s="116">
        <v>10</v>
      </c>
      <c r="Z161" s="119" t="s">
        <v>2714</v>
      </c>
      <c r="AA161" s="119" t="s">
        <v>2715</v>
      </c>
      <c r="AB161" s="117">
        <v>12.600000381469727</v>
      </c>
      <c r="AC161" s="118">
        <v>0.53</v>
      </c>
      <c r="AD161" s="116">
        <v>146</v>
      </c>
      <c r="AE161" s="116">
        <v>33</v>
      </c>
      <c r="AF161" s="119" t="s">
        <v>3934</v>
      </c>
      <c r="AG161" s="119" t="s">
        <v>3935</v>
      </c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</row>
    <row r="162" spans="1:184" x14ac:dyDescent="0.2">
      <c r="A162" s="154" t="str">
        <f t="shared" si="3"/>
        <v>3281</v>
      </c>
      <c r="B162" s="105" t="s">
        <v>2419</v>
      </c>
      <c r="C162" s="111">
        <v>149</v>
      </c>
      <c r="D162" s="112">
        <v>33.400001525878906</v>
      </c>
      <c r="E162" s="113">
        <v>0.51</v>
      </c>
      <c r="F162" s="111">
        <v>135</v>
      </c>
      <c r="G162" s="111">
        <v>14</v>
      </c>
      <c r="H162" s="114" t="s">
        <v>3936</v>
      </c>
      <c r="I162" s="114" t="s">
        <v>3937</v>
      </c>
      <c r="J162" s="112">
        <v>9.1000003814697266</v>
      </c>
      <c r="K162" s="113">
        <v>0.48</v>
      </c>
      <c r="L162" s="111">
        <v>130</v>
      </c>
      <c r="M162" s="111">
        <v>19</v>
      </c>
      <c r="N162" s="114" t="s">
        <v>3721</v>
      </c>
      <c r="O162" s="114" t="s">
        <v>3722</v>
      </c>
      <c r="P162" s="112">
        <v>7.5999999046325684</v>
      </c>
      <c r="Q162" s="113">
        <v>0.51</v>
      </c>
      <c r="R162" s="111">
        <v>130</v>
      </c>
      <c r="S162" s="111">
        <v>19</v>
      </c>
      <c r="T162" s="114" t="s">
        <v>3721</v>
      </c>
      <c r="U162" s="114" t="s">
        <v>3722</v>
      </c>
      <c r="V162" s="112">
        <v>3.0999999046325684</v>
      </c>
      <c r="W162" s="113">
        <v>0.39</v>
      </c>
      <c r="X162" s="111">
        <v>141</v>
      </c>
      <c r="Y162" s="111">
        <v>8</v>
      </c>
      <c r="Z162" s="114" t="s">
        <v>3938</v>
      </c>
      <c r="AA162" s="114" t="s">
        <v>3939</v>
      </c>
      <c r="AB162" s="112">
        <v>13.600000381469727</v>
      </c>
      <c r="AC162" s="113">
        <v>0.56999999999999995</v>
      </c>
      <c r="AD162" s="111">
        <v>104</v>
      </c>
      <c r="AE162" s="111">
        <v>45</v>
      </c>
      <c r="AF162" s="114" t="s">
        <v>3940</v>
      </c>
      <c r="AG162" s="114" t="s">
        <v>3941</v>
      </c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</row>
    <row r="163" spans="1:184" x14ac:dyDescent="0.2">
      <c r="A163" s="154" t="str">
        <f t="shared" si="3"/>
        <v>3301</v>
      </c>
      <c r="B163" s="115" t="s">
        <v>2426</v>
      </c>
      <c r="C163" s="116">
        <v>55</v>
      </c>
      <c r="D163" s="117">
        <v>28.5</v>
      </c>
      <c r="E163" s="118">
        <v>0.43</v>
      </c>
      <c r="F163" s="116">
        <v>54</v>
      </c>
      <c r="G163" s="116">
        <v>1</v>
      </c>
      <c r="H163" s="119" t="s">
        <v>3942</v>
      </c>
      <c r="I163" s="119" t="s">
        <v>3943</v>
      </c>
      <c r="J163" s="117">
        <v>7.8000001907348633</v>
      </c>
      <c r="K163" s="118">
        <v>0.41</v>
      </c>
      <c r="L163" s="116">
        <v>54</v>
      </c>
      <c r="M163" s="116">
        <v>1</v>
      </c>
      <c r="N163" s="119" t="s">
        <v>3942</v>
      </c>
      <c r="O163" s="119" t="s">
        <v>3943</v>
      </c>
      <c r="P163" s="117">
        <v>6.3000001907348633</v>
      </c>
      <c r="Q163" s="118">
        <v>0.42</v>
      </c>
      <c r="R163" s="116">
        <v>50</v>
      </c>
      <c r="S163" s="116">
        <v>5</v>
      </c>
      <c r="T163" s="119" t="s">
        <v>1649</v>
      </c>
      <c r="U163" s="119" t="s">
        <v>1650</v>
      </c>
      <c r="V163" s="117">
        <v>2.7000000476837158</v>
      </c>
      <c r="W163" s="118">
        <v>0.33</v>
      </c>
      <c r="X163" s="116">
        <v>52</v>
      </c>
      <c r="Y163" s="116">
        <v>3</v>
      </c>
      <c r="Z163" s="119" t="s">
        <v>2559</v>
      </c>
      <c r="AA163" s="119" t="s">
        <v>2560</v>
      </c>
      <c r="AB163" s="117">
        <v>11.800000190734863</v>
      </c>
      <c r="AC163" s="118">
        <v>0.49</v>
      </c>
      <c r="AD163" s="116">
        <v>50</v>
      </c>
      <c r="AE163" s="116">
        <v>5</v>
      </c>
      <c r="AF163" s="119" t="s">
        <v>1649</v>
      </c>
      <c r="AG163" s="119" t="s">
        <v>1650</v>
      </c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</row>
    <row r="164" spans="1:184" x14ac:dyDescent="0.2">
      <c r="A164" s="154" t="str">
        <f t="shared" si="3"/>
        <v>3341</v>
      </c>
      <c r="B164" s="105" t="s">
        <v>2427</v>
      </c>
      <c r="C164" s="111">
        <v>125</v>
      </c>
      <c r="D164" s="112">
        <v>33.900001525878906</v>
      </c>
      <c r="E164" s="113">
        <v>0.51</v>
      </c>
      <c r="F164" s="111">
        <v>115</v>
      </c>
      <c r="G164" s="111">
        <v>10</v>
      </c>
      <c r="H164" s="114" t="s">
        <v>3523</v>
      </c>
      <c r="I164" s="114" t="s">
        <v>3524</v>
      </c>
      <c r="J164" s="112">
        <v>9</v>
      </c>
      <c r="K164" s="113">
        <v>0.47</v>
      </c>
      <c r="L164" s="111">
        <v>115</v>
      </c>
      <c r="M164" s="111">
        <v>10</v>
      </c>
      <c r="N164" s="114" t="s">
        <v>3523</v>
      </c>
      <c r="O164" s="114" t="s">
        <v>3524</v>
      </c>
      <c r="P164" s="112">
        <v>7.6999998092651367</v>
      </c>
      <c r="Q164" s="113">
        <v>0.51</v>
      </c>
      <c r="R164" s="111">
        <v>104</v>
      </c>
      <c r="S164" s="111">
        <v>21</v>
      </c>
      <c r="T164" s="114" t="s">
        <v>3944</v>
      </c>
      <c r="U164" s="114" t="s">
        <v>3945</v>
      </c>
      <c r="V164" s="112">
        <v>3.4000000953674316</v>
      </c>
      <c r="W164" s="113">
        <v>0.43</v>
      </c>
      <c r="X164" s="111">
        <v>112</v>
      </c>
      <c r="Y164" s="111">
        <v>13</v>
      </c>
      <c r="Z164" s="114" t="s">
        <v>3946</v>
      </c>
      <c r="AA164" s="114" t="s">
        <v>3947</v>
      </c>
      <c r="AB164" s="112">
        <v>13.800000190734863</v>
      </c>
      <c r="AC164" s="113">
        <v>0.56999999999999995</v>
      </c>
      <c r="AD164" s="111">
        <v>90</v>
      </c>
      <c r="AE164" s="111">
        <v>35</v>
      </c>
      <c r="AF164" s="114" t="s">
        <v>3948</v>
      </c>
      <c r="AG164" s="114" t="s">
        <v>3949</v>
      </c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</row>
    <row r="165" spans="1:184" x14ac:dyDescent="0.2">
      <c r="A165" s="154" t="str">
        <f t="shared" si="3"/>
        <v>3381</v>
      </c>
      <c r="B165" s="115" t="s">
        <v>2438</v>
      </c>
      <c r="C165" s="116">
        <v>99</v>
      </c>
      <c r="D165" s="117">
        <v>32.299999237060547</v>
      </c>
      <c r="E165" s="118">
        <v>0.49</v>
      </c>
      <c r="F165" s="116">
        <v>90</v>
      </c>
      <c r="G165" s="116">
        <v>9</v>
      </c>
      <c r="H165" s="119" t="s">
        <v>1649</v>
      </c>
      <c r="I165" s="119" t="s">
        <v>1650</v>
      </c>
      <c r="J165" s="117">
        <v>9</v>
      </c>
      <c r="K165" s="118">
        <v>0.48</v>
      </c>
      <c r="L165" s="116">
        <v>93</v>
      </c>
      <c r="M165" s="116">
        <v>6</v>
      </c>
      <c r="N165" s="119" t="s">
        <v>2761</v>
      </c>
      <c r="O165" s="119" t="s">
        <v>2762</v>
      </c>
      <c r="P165" s="117">
        <v>7.0999999046325684</v>
      </c>
      <c r="Q165" s="118">
        <v>0.47</v>
      </c>
      <c r="R165" s="116">
        <v>83</v>
      </c>
      <c r="S165" s="116">
        <v>16</v>
      </c>
      <c r="T165" s="119" t="s">
        <v>3950</v>
      </c>
      <c r="U165" s="119" t="s">
        <v>3951</v>
      </c>
      <c r="V165" s="117">
        <v>3.0999999046325684</v>
      </c>
      <c r="W165" s="118">
        <v>0.39</v>
      </c>
      <c r="X165" s="116">
        <v>89</v>
      </c>
      <c r="Y165" s="116">
        <v>10</v>
      </c>
      <c r="Z165" s="119" t="s">
        <v>3291</v>
      </c>
      <c r="AA165" s="119" t="s">
        <v>3292</v>
      </c>
      <c r="AB165" s="117">
        <v>13.100000381469727</v>
      </c>
      <c r="AC165" s="118">
        <v>0.55000000000000004</v>
      </c>
      <c r="AD165" s="116">
        <v>76</v>
      </c>
      <c r="AE165" s="116">
        <v>23</v>
      </c>
      <c r="AF165" s="119" t="s">
        <v>3952</v>
      </c>
      <c r="AG165" s="119" t="s">
        <v>3953</v>
      </c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</row>
    <row r="166" spans="1:184" x14ac:dyDescent="0.2">
      <c r="A166" s="154" t="str">
        <f t="shared" si="3"/>
        <v>3421</v>
      </c>
      <c r="B166" s="105" t="s">
        <v>2447</v>
      </c>
      <c r="C166" s="111">
        <v>106</v>
      </c>
      <c r="D166" s="112">
        <v>31.200000762939453</v>
      </c>
      <c r="E166" s="113">
        <v>0.47</v>
      </c>
      <c r="F166" s="111">
        <v>97</v>
      </c>
      <c r="G166" s="111">
        <v>9</v>
      </c>
      <c r="H166" s="114" t="s">
        <v>3256</v>
      </c>
      <c r="I166" s="114" t="s">
        <v>3257</v>
      </c>
      <c r="J166" s="112">
        <v>8.8000001907348633</v>
      </c>
      <c r="K166" s="113">
        <v>0.46</v>
      </c>
      <c r="L166" s="111">
        <v>100</v>
      </c>
      <c r="M166" s="111">
        <v>6</v>
      </c>
      <c r="N166" s="114" t="s">
        <v>3260</v>
      </c>
      <c r="O166" s="114" t="s">
        <v>3261</v>
      </c>
      <c r="P166" s="112">
        <v>6.8000001907348633</v>
      </c>
      <c r="Q166" s="113">
        <v>0.45</v>
      </c>
      <c r="R166" s="111">
        <v>94</v>
      </c>
      <c r="S166" s="111">
        <v>12</v>
      </c>
      <c r="T166" s="114" t="s">
        <v>3954</v>
      </c>
      <c r="U166" s="114" t="s">
        <v>3955</v>
      </c>
      <c r="V166" s="112">
        <v>3.0999999046325684</v>
      </c>
      <c r="W166" s="113">
        <v>0.39</v>
      </c>
      <c r="X166" s="111">
        <v>91</v>
      </c>
      <c r="Y166" s="111">
        <v>15</v>
      </c>
      <c r="Z166" s="114" t="s">
        <v>3956</v>
      </c>
      <c r="AA166" s="114" t="s">
        <v>3957</v>
      </c>
      <c r="AB166" s="112">
        <v>12.600000381469727</v>
      </c>
      <c r="AC166" s="113">
        <v>0.52</v>
      </c>
      <c r="AD166" s="111">
        <v>92</v>
      </c>
      <c r="AE166" s="111">
        <v>14</v>
      </c>
      <c r="AF166" s="114" t="s">
        <v>3958</v>
      </c>
      <c r="AG166" s="114" t="s">
        <v>3959</v>
      </c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</row>
    <row r="167" spans="1:184" x14ac:dyDescent="0.2">
      <c r="A167" s="154" t="str">
        <f t="shared" si="3"/>
        <v>3431</v>
      </c>
      <c r="B167" s="115" t="s">
        <v>2452</v>
      </c>
      <c r="C167" s="116">
        <v>102</v>
      </c>
      <c r="D167" s="117">
        <v>30.799999237060547</v>
      </c>
      <c r="E167" s="118">
        <v>0.47</v>
      </c>
      <c r="F167" s="116">
        <v>96</v>
      </c>
      <c r="G167" s="116">
        <v>6</v>
      </c>
      <c r="H167" s="119" t="s">
        <v>1784</v>
      </c>
      <c r="I167" s="119" t="s">
        <v>1785</v>
      </c>
      <c r="J167" s="117">
        <v>8.5</v>
      </c>
      <c r="K167" s="118">
        <v>0.45</v>
      </c>
      <c r="L167" s="116">
        <v>99</v>
      </c>
      <c r="M167" s="116">
        <v>3</v>
      </c>
      <c r="N167" s="119" t="s">
        <v>1782</v>
      </c>
      <c r="O167" s="119" t="s">
        <v>1783</v>
      </c>
      <c r="P167" s="117">
        <v>6.5999999046325684</v>
      </c>
      <c r="Q167" s="118">
        <v>0.44</v>
      </c>
      <c r="R167" s="116">
        <v>93</v>
      </c>
      <c r="S167" s="116">
        <v>9</v>
      </c>
      <c r="T167" s="119" t="s">
        <v>2950</v>
      </c>
      <c r="U167" s="119" t="s">
        <v>2951</v>
      </c>
      <c r="V167" s="117">
        <v>3.0999999046325684</v>
      </c>
      <c r="W167" s="118">
        <v>0.38</v>
      </c>
      <c r="X167" s="116">
        <v>94</v>
      </c>
      <c r="Y167" s="116">
        <v>8</v>
      </c>
      <c r="Z167" s="119" t="s">
        <v>1822</v>
      </c>
      <c r="AA167" s="119" t="s">
        <v>1823</v>
      </c>
      <c r="AB167" s="117">
        <v>12.600000381469727</v>
      </c>
      <c r="AC167" s="118">
        <v>0.53</v>
      </c>
      <c r="AD167" s="116">
        <v>87</v>
      </c>
      <c r="AE167" s="116">
        <v>15</v>
      </c>
      <c r="AF167" s="119" t="s">
        <v>1911</v>
      </c>
      <c r="AG167" s="119" t="s">
        <v>1912</v>
      </c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</row>
    <row r="168" spans="1:184" x14ac:dyDescent="0.2">
      <c r="A168" s="154" t="str">
        <f t="shared" si="3"/>
        <v>3501</v>
      </c>
      <c r="B168" s="105" t="s">
        <v>2455</v>
      </c>
      <c r="C168" s="111">
        <v>67</v>
      </c>
      <c r="D168" s="112">
        <v>29.200000762939453</v>
      </c>
      <c r="E168" s="113">
        <v>0.44</v>
      </c>
      <c r="F168" s="111">
        <v>67</v>
      </c>
      <c r="H168" s="114" t="s">
        <v>1529</v>
      </c>
      <c r="J168" s="112">
        <v>7.8000001907348633</v>
      </c>
      <c r="K168" s="113">
        <v>0.41</v>
      </c>
      <c r="L168" s="111">
        <v>65</v>
      </c>
      <c r="M168" s="111">
        <v>2</v>
      </c>
      <c r="N168" s="114" t="s">
        <v>2634</v>
      </c>
      <c r="O168" s="114" t="s">
        <v>2635</v>
      </c>
      <c r="P168" s="112">
        <v>6.3000001907348633</v>
      </c>
      <c r="Q168" s="113">
        <v>0.42</v>
      </c>
      <c r="R168" s="111">
        <v>65</v>
      </c>
      <c r="S168" s="111">
        <v>2</v>
      </c>
      <c r="T168" s="114" t="s">
        <v>2634</v>
      </c>
      <c r="U168" s="114" t="s">
        <v>2635</v>
      </c>
      <c r="V168" s="112">
        <v>2.7999999523162842</v>
      </c>
      <c r="W168" s="113">
        <v>0.35</v>
      </c>
      <c r="X168" s="111">
        <v>65</v>
      </c>
      <c r="Y168" s="111">
        <v>2</v>
      </c>
      <c r="Z168" s="114" t="s">
        <v>2634</v>
      </c>
      <c r="AA168" s="114" t="s">
        <v>2635</v>
      </c>
      <c r="AB168" s="112">
        <v>12.300000190734863</v>
      </c>
      <c r="AC168" s="113">
        <v>0.51</v>
      </c>
      <c r="AD168" s="111">
        <v>55</v>
      </c>
      <c r="AE168" s="111">
        <v>12</v>
      </c>
      <c r="AF168" s="114" t="s">
        <v>3621</v>
      </c>
      <c r="AG168" s="114" t="s">
        <v>3622</v>
      </c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</row>
    <row r="169" spans="1:184" x14ac:dyDescent="0.2">
      <c r="A169" s="154" t="str">
        <f t="shared" si="3"/>
        <v>3541</v>
      </c>
      <c r="B169" s="115" t="s">
        <v>2460</v>
      </c>
      <c r="C169" s="116">
        <v>35</v>
      </c>
      <c r="D169" s="117">
        <v>27</v>
      </c>
      <c r="E169" s="118">
        <v>0.41</v>
      </c>
      <c r="F169" s="116">
        <v>35</v>
      </c>
      <c r="H169" s="119" t="s">
        <v>1529</v>
      </c>
      <c r="J169" s="117">
        <v>6.9000000953674316</v>
      </c>
      <c r="K169" s="118">
        <v>0.36</v>
      </c>
      <c r="L169" s="116">
        <v>35</v>
      </c>
      <c r="N169" s="119" t="s">
        <v>1529</v>
      </c>
      <c r="P169" s="117">
        <v>5.9000000953674316</v>
      </c>
      <c r="Q169" s="118">
        <v>0.39</v>
      </c>
      <c r="R169" s="116">
        <v>35</v>
      </c>
      <c r="T169" s="119" t="s">
        <v>1529</v>
      </c>
      <c r="V169" s="117">
        <v>2.5</v>
      </c>
      <c r="W169" s="118">
        <v>0.32</v>
      </c>
      <c r="X169" s="116">
        <v>35</v>
      </c>
      <c r="Z169" s="119" t="s">
        <v>1529</v>
      </c>
      <c r="AB169" s="117">
        <v>11.699999809265137</v>
      </c>
      <c r="AC169" s="118">
        <v>0.49</v>
      </c>
      <c r="AD169" s="116">
        <v>33</v>
      </c>
      <c r="AE169" s="116">
        <v>2</v>
      </c>
      <c r="AF169" s="119" t="s">
        <v>1943</v>
      </c>
      <c r="AG169" s="119" t="s">
        <v>1944</v>
      </c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</row>
    <row r="170" spans="1:184" x14ac:dyDescent="0.2">
      <c r="A170" s="154" t="str">
        <f t="shared" si="3"/>
        <v>3581</v>
      </c>
      <c r="B170" s="105" t="s">
        <v>2463</v>
      </c>
      <c r="C170" s="111">
        <v>49</v>
      </c>
      <c r="D170" s="112">
        <v>26</v>
      </c>
      <c r="E170" s="113">
        <v>0.39</v>
      </c>
      <c r="F170" s="111">
        <v>48</v>
      </c>
      <c r="G170" s="111">
        <v>1</v>
      </c>
      <c r="H170" s="114" t="s">
        <v>1602</v>
      </c>
      <c r="I170" s="114" t="s">
        <v>1603</v>
      </c>
      <c r="J170" s="112">
        <v>7.4000000953674316</v>
      </c>
      <c r="K170" s="113">
        <v>0.39</v>
      </c>
      <c r="L170" s="111">
        <v>49</v>
      </c>
      <c r="N170" s="114" t="s">
        <v>1529</v>
      </c>
      <c r="P170" s="112">
        <v>5.4000000953674316</v>
      </c>
      <c r="Q170" s="113">
        <v>0.36</v>
      </c>
      <c r="R170" s="111">
        <v>47</v>
      </c>
      <c r="S170" s="111">
        <v>2</v>
      </c>
      <c r="T170" s="114" t="s">
        <v>1896</v>
      </c>
      <c r="U170" s="114" t="s">
        <v>1897</v>
      </c>
      <c r="V170" s="112">
        <v>2.2000000476837158</v>
      </c>
      <c r="W170" s="113">
        <v>0.27</v>
      </c>
      <c r="X170" s="111">
        <v>48</v>
      </c>
      <c r="Y170" s="111">
        <v>1</v>
      </c>
      <c r="Z170" s="114" t="s">
        <v>1602</v>
      </c>
      <c r="AA170" s="114" t="s">
        <v>1603</v>
      </c>
      <c r="AB170" s="112">
        <v>11</v>
      </c>
      <c r="AC170" s="113">
        <v>0.46</v>
      </c>
      <c r="AD170" s="111">
        <v>45</v>
      </c>
      <c r="AE170" s="111">
        <v>4</v>
      </c>
      <c r="AF170" s="114" t="s">
        <v>2108</v>
      </c>
      <c r="AG170" s="114" t="s">
        <v>2109</v>
      </c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</row>
    <row r="171" spans="1:184" x14ac:dyDescent="0.2">
      <c r="A171" s="154" t="str">
        <f t="shared" si="3"/>
        <v>3610</v>
      </c>
      <c r="B171" s="115" t="s">
        <v>3960</v>
      </c>
      <c r="C171" s="116">
        <v>161</v>
      </c>
      <c r="D171" s="117">
        <v>31.299999237060547</v>
      </c>
      <c r="E171" s="118">
        <v>0.47</v>
      </c>
      <c r="F171" s="116">
        <v>158</v>
      </c>
      <c r="G171" s="116">
        <v>3</v>
      </c>
      <c r="H171" s="119" t="s">
        <v>2716</v>
      </c>
      <c r="I171" s="119" t="s">
        <v>2717</v>
      </c>
      <c r="J171" s="117">
        <v>8.3999996185302734</v>
      </c>
      <c r="K171" s="118">
        <v>0.44</v>
      </c>
      <c r="L171" s="116">
        <v>157</v>
      </c>
      <c r="M171" s="116">
        <v>4</v>
      </c>
      <c r="N171" s="119" t="s">
        <v>3961</v>
      </c>
      <c r="O171" s="119" t="s">
        <v>3962</v>
      </c>
      <c r="P171" s="117">
        <v>7.4000000953674316</v>
      </c>
      <c r="Q171" s="118">
        <v>0.49</v>
      </c>
      <c r="R171" s="116">
        <v>145</v>
      </c>
      <c r="S171" s="116">
        <v>16</v>
      </c>
      <c r="T171" s="119" t="s">
        <v>3963</v>
      </c>
      <c r="U171" s="119" t="s">
        <v>3964</v>
      </c>
      <c r="V171" s="117">
        <v>3</v>
      </c>
      <c r="W171" s="118">
        <v>0.38</v>
      </c>
      <c r="X171" s="116">
        <v>153</v>
      </c>
      <c r="Y171" s="116">
        <v>8</v>
      </c>
      <c r="Z171" s="119" t="s">
        <v>3965</v>
      </c>
      <c r="AA171" s="119" t="s">
        <v>3966</v>
      </c>
      <c r="AB171" s="117">
        <v>12.399999618530273</v>
      </c>
      <c r="AC171" s="118">
        <v>0.52</v>
      </c>
      <c r="AD171" s="116">
        <v>134</v>
      </c>
      <c r="AE171" s="116">
        <v>27</v>
      </c>
      <c r="AF171" s="119" t="s">
        <v>3967</v>
      </c>
      <c r="AG171" s="119" t="s">
        <v>3968</v>
      </c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</row>
    <row r="172" spans="1:184" x14ac:dyDescent="0.2">
      <c r="A172" s="154" t="str">
        <f t="shared" si="3"/>
        <v>3621</v>
      </c>
      <c r="B172" s="105" t="s">
        <v>2464</v>
      </c>
      <c r="C172" s="111">
        <v>131</v>
      </c>
      <c r="D172" s="112">
        <v>27.600000381469727</v>
      </c>
      <c r="E172" s="113">
        <v>0.42</v>
      </c>
      <c r="F172" s="111">
        <v>131</v>
      </c>
      <c r="H172" s="114" t="s">
        <v>1529</v>
      </c>
      <c r="J172" s="112">
        <v>7.5999999046325684</v>
      </c>
      <c r="K172" s="113">
        <v>0.4</v>
      </c>
      <c r="L172" s="111">
        <v>131</v>
      </c>
      <c r="N172" s="114" t="s">
        <v>1529</v>
      </c>
      <c r="P172" s="112">
        <v>6.4000000953674316</v>
      </c>
      <c r="Q172" s="113">
        <v>0.43</v>
      </c>
      <c r="R172" s="111">
        <v>124</v>
      </c>
      <c r="S172" s="111">
        <v>7</v>
      </c>
      <c r="T172" s="114" t="s">
        <v>3969</v>
      </c>
      <c r="U172" s="114" t="s">
        <v>3970</v>
      </c>
      <c r="V172" s="112">
        <v>2.4000000953674316</v>
      </c>
      <c r="W172" s="113">
        <v>0.31</v>
      </c>
      <c r="X172" s="111">
        <v>129</v>
      </c>
      <c r="Y172" s="111">
        <v>2</v>
      </c>
      <c r="Z172" s="114" t="s">
        <v>3971</v>
      </c>
      <c r="AA172" s="114" t="s">
        <v>3972</v>
      </c>
      <c r="AB172" s="112">
        <v>11.199999809265137</v>
      </c>
      <c r="AC172" s="113">
        <v>0.47</v>
      </c>
      <c r="AD172" s="111">
        <v>125</v>
      </c>
      <c r="AE172" s="111">
        <v>6</v>
      </c>
      <c r="AF172" s="114" t="s">
        <v>2088</v>
      </c>
      <c r="AG172" s="114" t="s">
        <v>2089</v>
      </c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</row>
    <row r="173" spans="1:184" x14ac:dyDescent="0.2">
      <c r="A173" s="154" t="str">
        <f t="shared" si="3"/>
        <v>3661</v>
      </c>
      <c r="B173" s="115" t="s">
        <v>2467</v>
      </c>
      <c r="C173" s="116">
        <v>75</v>
      </c>
      <c r="D173" s="117">
        <v>27.299999237060547</v>
      </c>
      <c r="E173" s="118">
        <v>0.41</v>
      </c>
      <c r="F173" s="116">
        <v>73</v>
      </c>
      <c r="G173" s="116">
        <v>2</v>
      </c>
      <c r="H173" s="119" t="s">
        <v>3647</v>
      </c>
      <c r="I173" s="119" t="s">
        <v>3648</v>
      </c>
      <c r="J173" s="117">
        <v>7.5999999046325684</v>
      </c>
      <c r="K173" s="118">
        <v>0.4</v>
      </c>
      <c r="L173" s="116">
        <v>75</v>
      </c>
      <c r="N173" s="119" t="s">
        <v>1529</v>
      </c>
      <c r="P173" s="117">
        <v>5.8000001907348633</v>
      </c>
      <c r="Q173" s="118">
        <v>0.39</v>
      </c>
      <c r="R173" s="116">
        <v>72</v>
      </c>
      <c r="S173" s="116">
        <v>3</v>
      </c>
      <c r="T173" s="119" t="s">
        <v>2490</v>
      </c>
      <c r="U173" s="119" t="s">
        <v>2491</v>
      </c>
      <c r="V173" s="117">
        <v>2.9000000953674316</v>
      </c>
      <c r="W173" s="118">
        <v>0.37</v>
      </c>
      <c r="X173" s="116">
        <v>71</v>
      </c>
      <c r="Y173" s="116">
        <v>4</v>
      </c>
      <c r="Z173" s="119" t="s">
        <v>2647</v>
      </c>
      <c r="AA173" s="119" t="s">
        <v>2648</v>
      </c>
      <c r="AB173" s="117">
        <v>11</v>
      </c>
      <c r="AC173" s="118">
        <v>0.46</v>
      </c>
      <c r="AD173" s="116">
        <v>69</v>
      </c>
      <c r="AE173" s="116">
        <v>6</v>
      </c>
      <c r="AF173" s="119" t="s">
        <v>3523</v>
      </c>
      <c r="AG173" s="119" t="s">
        <v>3524</v>
      </c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</row>
    <row r="174" spans="1:184" x14ac:dyDescent="0.2">
      <c r="A174" s="154" t="str">
        <f t="shared" si="3"/>
        <v>3701</v>
      </c>
      <c r="B174" s="105" t="s">
        <v>2470</v>
      </c>
      <c r="C174" s="111">
        <v>104</v>
      </c>
      <c r="D174" s="112">
        <v>30.200000762939453</v>
      </c>
      <c r="E174" s="113">
        <v>0.46</v>
      </c>
      <c r="F174" s="111">
        <v>103</v>
      </c>
      <c r="G174" s="111">
        <v>1</v>
      </c>
      <c r="H174" s="114" t="s">
        <v>1777</v>
      </c>
      <c r="I174" s="114" t="s">
        <v>1778</v>
      </c>
      <c r="J174" s="112">
        <v>8.3999996185302734</v>
      </c>
      <c r="K174" s="113">
        <v>0.44</v>
      </c>
      <c r="L174" s="111">
        <v>104</v>
      </c>
      <c r="N174" s="114" t="s">
        <v>1529</v>
      </c>
      <c r="P174" s="112">
        <v>6.4000000953674316</v>
      </c>
      <c r="Q174" s="113">
        <v>0.42</v>
      </c>
      <c r="R174" s="111">
        <v>100</v>
      </c>
      <c r="S174" s="111">
        <v>4</v>
      </c>
      <c r="T174" s="114" t="s">
        <v>1775</v>
      </c>
      <c r="U174" s="114" t="s">
        <v>1776</v>
      </c>
      <c r="V174" s="112">
        <v>2.9000000953674316</v>
      </c>
      <c r="W174" s="113">
        <v>0.36</v>
      </c>
      <c r="X174" s="111">
        <v>99</v>
      </c>
      <c r="Y174" s="111">
        <v>5</v>
      </c>
      <c r="Z174" s="114" t="s">
        <v>3413</v>
      </c>
      <c r="AA174" s="114" t="s">
        <v>3414</v>
      </c>
      <c r="AB174" s="112">
        <v>12.5</v>
      </c>
      <c r="AC174" s="113">
        <v>0.52</v>
      </c>
      <c r="AD174" s="111">
        <v>87</v>
      </c>
      <c r="AE174" s="111">
        <v>17</v>
      </c>
      <c r="AF174" s="114" t="s">
        <v>3973</v>
      </c>
      <c r="AG174" s="114" t="s">
        <v>3974</v>
      </c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</row>
    <row r="175" spans="1:184" x14ac:dyDescent="0.2">
      <c r="A175" s="154" t="str">
        <f t="shared" si="3"/>
        <v>3741</v>
      </c>
      <c r="B175" s="115" t="s">
        <v>2479</v>
      </c>
      <c r="C175" s="116">
        <v>151</v>
      </c>
      <c r="D175" s="117">
        <v>38.700000762939453</v>
      </c>
      <c r="E175" s="118">
        <v>0.59</v>
      </c>
      <c r="F175" s="116">
        <v>130</v>
      </c>
      <c r="G175" s="116">
        <v>21</v>
      </c>
      <c r="H175" s="119" t="s">
        <v>3975</v>
      </c>
      <c r="I175" s="119" t="s">
        <v>3976</v>
      </c>
      <c r="J175" s="117">
        <v>10.199999809265137</v>
      </c>
      <c r="K175" s="118">
        <v>0.54</v>
      </c>
      <c r="L175" s="116">
        <v>136</v>
      </c>
      <c r="M175" s="116">
        <v>15</v>
      </c>
      <c r="N175" s="119" t="s">
        <v>3977</v>
      </c>
      <c r="O175" s="119" t="s">
        <v>3978</v>
      </c>
      <c r="P175" s="117">
        <v>8.8999996185302734</v>
      </c>
      <c r="Q175" s="118">
        <v>0.59</v>
      </c>
      <c r="R175" s="116">
        <v>113</v>
      </c>
      <c r="S175" s="116">
        <v>38</v>
      </c>
      <c r="T175" s="119" t="s">
        <v>3979</v>
      </c>
      <c r="U175" s="119" t="s">
        <v>3980</v>
      </c>
      <c r="V175" s="117">
        <v>4</v>
      </c>
      <c r="W175" s="118">
        <v>0.51</v>
      </c>
      <c r="X175" s="116">
        <v>123</v>
      </c>
      <c r="Y175" s="116">
        <v>28</v>
      </c>
      <c r="Z175" s="119" t="s">
        <v>3981</v>
      </c>
      <c r="AA175" s="119" t="s">
        <v>3982</v>
      </c>
      <c r="AB175" s="117">
        <v>15.600000381469727</v>
      </c>
      <c r="AC175" s="118">
        <v>0.65</v>
      </c>
      <c r="AD175" s="116">
        <v>82</v>
      </c>
      <c r="AE175" s="116">
        <v>69</v>
      </c>
      <c r="AF175" s="119" t="s">
        <v>3983</v>
      </c>
      <c r="AG175" s="119" t="s">
        <v>3984</v>
      </c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</row>
    <row r="176" spans="1:184" x14ac:dyDescent="0.2">
      <c r="A176" s="154" t="str">
        <f t="shared" si="3"/>
        <v>3781</v>
      </c>
      <c r="B176" s="105" t="s">
        <v>2486</v>
      </c>
      <c r="C176" s="111">
        <v>45</v>
      </c>
      <c r="D176" s="112">
        <v>29.600000381469727</v>
      </c>
      <c r="E176" s="113">
        <v>0.45</v>
      </c>
      <c r="F176" s="111">
        <v>42</v>
      </c>
      <c r="G176" s="111">
        <v>3</v>
      </c>
      <c r="H176" s="114" t="s">
        <v>1934</v>
      </c>
      <c r="I176" s="114" t="s">
        <v>1935</v>
      </c>
      <c r="J176" s="112">
        <v>8.3999996185302734</v>
      </c>
      <c r="K176" s="113">
        <v>0.44</v>
      </c>
      <c r="L176" s="111">
        <v>45</v>
      </c>
      <c r="N176" s="114" t="s">
        <v>1529</v>
      </c>
      <c r="P176" s="112">
        <v>6</v>
      </c>
      <c r="Q176" s="113">
        <v>0.4</v>
      </c>
      <c r="R176" s="111">
        <v>41</v>
      </c>
      <c r="S176" s="111">
        <v>4</v>
      </c>
      <c r="T176" s="114" t="s">
        <v>2053</v>
      </c>
      <c r="U176" s="114" t="s">
        <v>2054</v>
      </c>
      <c r="V176" s="112">
        <v>3</v>
      </c>
      <c r="W176" s="113">
        <v>0.37</v>
      </c>
      <c r="X176" s="111">
        <v>40</v>
      </c>
      <c r="Y176" s="111">
        <v>5</v>
      </c>
      <c r="Z176" s="114" t="s">
        <v>2225</v>
      </c>
      <c r="AA176" s="114" t="s">
        <v>2226</v>
      </c>
      <c r="AB176" s="112">
        <v>12.300000190734863</v>
      </c>
      <c r="AC176" s="113">
        <v>0.51</v>
      </c>
      <c r="AD176" s="111">
        <v>38</v>
      </c>
      <c r="AE176" s="111">
        <v>7</v>
      </c>
      <c r="AF176" s="114" t="s">
        <v>3985</v>
      </c>
      <c r="AG176" s="114" t="s">
        <v>3986</v>
      </c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</row>
    <row r="177" spans="1:184" x14ac:dyDescent="0.2">
      <c r="A177" s="154" t="str">
        <f t="shared" si="3"/>
        <v>3821</v>
      </c>
      <c r="B177" s="115" t="s">
        <v>2487</v>
      </c>
      <c r="C177" s="116">
        <v>33</v>
      </c>
      <c r="D177" s="117">
        <v>28.399999618530273</v>
      </c>
      <c r="E177" s="118">
        <v>0.43</v>
      </c>
      <c r="F177" s="116">
        <v>33</v>
      </c>
      <c r="H177" s="119" t="s">
        <v>1529</v>
      </c>
      <c r="J177" s="117">
        <v>7.6999998092651367</v>
      </c>
      <c r="K177" s="118">
        <v>0.4</v>
      </c>
      <c r="L177" s="116">
        <v>32</v>
      </c>
      <c r="M177" s="116">
        <v>1</v>
      </c>
      <c r="N177" s="119" t="s">
        <v>3248</v>
      </c>
      <c r="O177" s="119" t="s">
        <v>3249</v>
      </c>
      <c r="P177" s="117">
        <v>6.9000000953674316</v>
      </c>
      <c r="Q177" s="118">
        <v>0.46</v>
      </c>
      <c r="R177" s="116">
        <v>30</v>
      </c>
      <c r="S177" s="116">
        <v>3</v>
      </c>
      <c r="T177" s="119" t="s">
        <v>1649</v>
      </c>
      <c r="U177" s="119" t="s">
        <v>1650</v>
      </c>
      <c r="V177" s="117">
        <v>2.7000000476837158</v>
      </c>
      <c r="W177" s="118">
        <v>0.34</v>
      </c>
      <c r="X177" s="116">
        <v>30</v>
      </c>
      <c r="Y177" s="116">
        <v>3</v>
      </c>
      <c r="Z177" s="119" t="s">
        <v>1649</v>
      </c>
      <c r="AA177" s="119" t="s">
        <v>1650</v>
      </c>
      <c r="AB177" s="117">
        <v>11.199999809265137</v>
      </c>
      <c r="AC177" s="118">
        <v>0.47</v>
      </c>
      <c r="AD177" s="116">
        <v>30</v>
      </c>
      <c r="AE177" s="116">
        <v>3</v>
      </c>
      <c r="AF177" s="119" t="s">
        <v>1649</v>
      </c>
      <c r="AG177" s="119" t="s">
        <v>1650</v>
      </c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</row>
    <row r="178" spans="1:184" x14ac:dyDescent="0.2">
      <c r="A178" s="154" t="str">
        <f t="shared" si="3"/>
        <v>3861</v>
      </c>
      <c r="B178" s="105" t="s">
        <v>2492</v>
      </c>
      <c r="C178" s="111">
        <v>47</v>
      </c>
      <c r="D178" s="112">
        <v>28.100000381469727</v>
      </c>
      <c r="E178" s="113">
        <v>0.43</v>
      </c>
      <c r="F178" s="111">
        <v>47</v>
      </c>
      <c r="H178" s="114" t="s">
        <v>1529</v>
      </c>
      <c r="J178" s="112">
        <v>7.5999999046325684</v>
      </c>
      <c r="K178" s="113">
        <v>0.4</v>
      </c>
      <c r="L178" s="111">
        <v>47</v>
      </c>
      <c r="N178" s="114" t="s">
        <v>1529</v>
      </c>
      <c r="P178" s="112">
        <v>6.5999999046325684</v>
      </c>
      <c r="Q178" s="113">
        <v>0.44</v>
      </c>
      <c r="R178" s="111">
        <v>43</v>
      </c>
      <c r="S178" s="111">
        <v>4</v>
      </c>
      <c r="T178" s="114" t="s">
        <v>2698</v>
      </c>
      <c r="U178" s="114" t="s">
        <v>2699</v>
      </c>
      <c r="V178" s="112">
        <v>2.7000000476837158</v>
      </c>
      <c r="W178" s="113">
        <v>0.35</v>
      </c>
      <c r="X178" s="111">
        <v>44</v>
      </c>
      <c r="Y178" s="111">
        <v>3</v>
      </c>
      <c r="Z178" s="114" t="s">
        <v>2495</v>
      </c>
      <c r="AA178" s="114" t="s">
        <v>2496</v>
      </c>
      <c r="AB178" s="112">
        <v>11.199999809265137</v>
      </c>
      <c r="AC178" s="113">
        <v>0.47</v>
      </c>
      <c r="AD178" s="111">
        <v>42</v>
      </c>
      <c r="AE178" s="111">
        <v>5</v>
      </c>
      <c r="AF178" s="114" t="s">
        <v>3210</v>
      </c>
      <c r="AG178" s="114" t="s">
        <v>3211</v>
      </c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</row>
    <row r="179" spans="1:184" x14ac:dyDescent="0.2">
      <c r="A179" s="154" t="str">
        <f t="shared" si="3"/>
        <v>3901</v>
      </c>
      <c r="B179" s="115" t="s">
        <v>2499</v>
      </c>
      <c r="C179" s="116">
        <v>104</v>
      </c>
      <c r="D179" s="117">
        <v>28.5</v>
      </c>
      <c r="E179" s="118">
        <v>0.43</v>
      </c>
      <c r="F179" s="116">
        <v>100</v>
      </c>
      <c r="G179" s="116">
        <v>4</v>
      </c>
      <c r="H179" s="119" t="s">
        <v>1775</v>
      </c>
      <c r="I179" s="119" t="s">
        <v>1776</v>
      </c>
      <c r="J179" s="117">
        <v>7.8000001907348633</v>
      </c>
      <c r="K179" s="118">
        <v>0.41</v>
      </c>
      <c r="L179" s="116">
        <v>101</v>
      </c>
      <c r="M179" s="116">
        <v>3</v>
      </c>
      <c r="N179" s="119" t="s">
        <v>3987</v>
      </c>
      <c r="O179" s="119" t="s">
        <v>3988</v>
      </c>
      <c r="P179" s="117">
        <v>6.5</v>
      </c>
      <c r="Q179" s="118">
        <v>0.43</v>
      </c>
      <c r="R179" s="116">
        <v>96</v>
      </c>
      <c r="S179" s="116">
        <v>8</v>
      </c>
      <c r="T179" s="119" t="s">
        <v>1586</v>
      </c>
      <c r="U179" s="119" t="s">
        <v>1587</v>
      </c>
      <c r="V179" s="117">
        <v>2.5999999046325684</v>
      </c>
      <c r="W179" s="118">
        <v>0.33</v>
      </c>
      <c r="X179" s="116">
        <v>103</v>
      </c>
      <c r="Y179" s="116">
        <v>1</v>
      </c>
      <c r="Z179" s="119" t="s">
        <v>1777</v>
      </c>
      <c r="AA179" s="119" t="s">
        <v>1778</v>
      </c>
      <c r="AB179" s="117">
        <v>11.600000381469727</v>
      </c>
      <c r="AC179" s="118">
        <v>0.48</v>
      </c>
      <c r="AD179" s="116">
        <v>84</v>
      </c>
      <c r="AE179" s="116">
        <v>20</v>
      </c>
      <c r="AF179" s="119" t="s">
        <v>3989</v>
      </c>
      <c r="AG179" s="119" t="s">
        <v>3990</v>
      </c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</row>
    <row r="180" spans="1:184" x14ac:dyDescent="0.2">
      <c r="A180" s="154" t="str">
        <f t="shared" si="3"/>
        <v>3941</v>
      </c>
      <c r="B180" s="105" t="s">
        <v>2508</v>
      </c>
      <c r="C180" s="111">
        <v>72</v>
      </c>
      <c r="D180" s="112">
        <v>26.899999618530273</v>
      </c>
      <c r="E180" s="113">
        <v>0.41</v>
      </c>
      <c r="F180" s="111">
        <v>71</v>
      </c>
      <c r="G180" s="111">
        <v>1</v>
      </c>
      <c r="H180" s="114" t="s">
        <v>1757</v>
      </c>
      <c r="I180" s="114" t="s">
        <v>1758</v>
      </c>
      <c r="J180" s="112">
        <v>7.5</v>
      </c>
      <c r="K180" s="113">
        <v>0.39</v>
      </c>
      <c r="L180" s="111">
        <v>71</v>
      </c>
      <c r="M180" s="111">
        <v>1</v>
      </c>
      <c r="N180" s="114" t="s">
        <v>1757</v>
      </c>
      <c r="O180" s="114" t="s">
        <v>1758</v>
      </c>
      <c r="P180" s="112">
        <v>6.0999999046325684</v>
      </c>
      <c r="Q180" s="113">
        <v>0.4</v>
      </c>
      <c r="R180" s="111">
        <v>68</v>
      </c>
      <c r="S180" s="111">
        <v>4</v>
      </c>
      <c r="T180" s="114" t="s">
        <v>1633</v>
      </c>
      <c r="U180" s="114" t="s">
        <v>1634</v>
      </c>
      <c r="V180" s="112">
        <v>2.5999999046325684</v>
      </c>
      <c r="W180" s="113">
        <v>0.32</v>
      </c>
      <c r="X180" s="111">
        <v>70</v>
      </c>
      <c r="Y180" s="111">
        <v>2</v>
      </c>
      <c r="Z180" s="114" t="s">
        <v>1755</v>
      </c>
      <c r="AA180" s="114" t="s">
        <v>1756</v>
      </c>
      <c r="AB180" s="112">
        <v>10.800000190734863</v>
      </c>
      <c r="AC180" s="113">
        <v>0.45</v>
      </c>
      <c r="AD180" s="111">
        <v>68</v>
      </c>
      <c r="AE180" s="111">
        <v>4</v>
      </c>
      <c r="AF180" s="114" t="s">
        <v>1633</v>
      </c>
      <c r="AG180" s="114" t="s">
        <v>1634</v>
      </c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</row>
    <row r="181" spans="1:184" x14ac:dyDescent="0.2">
      <c r="A181" s="154" t="str">
        <f t="shared" si="3"/>
        <v>3981</v>
      </c>
      <c r="B181" s="115" t="s">
        <v>2509</v>
      </c>
      <c r="C181" s="116">
        <v>81</v>
      </c>
      <c r="D181" s="117">
        <v>31</v>
      </c>
      <c r="E181" s="118">
        <v>0.47</v>
      </c>
      <c r="F181" s="116">
        <v>78</v>
      </c>
      <c r="G181" s="116">
        <v>3</v>
      </c>
      <c r="H181" s="119" t="s">
        <v>1703</v>
      </c>
      <c r="I181" s="119" t="s">
        <v>1704</v>
      </c>
      <c r="J181" s="117">
        <v>8.1999998092651367</v>
      </c>
      <c r="K181" s="118">
        <v>0.43</v>
      </c>
      <c r="L181" s="116">
        <v>77</v>
      </c>
      <c r="M181" s="116">
        <v>4</v>
      </c>
      <c r="N181" s="119" t="s">
        <v>1959</v>
      </c>
      <c r="O181" s="119" t="s">
        <v>1960</v>
      </c>
      <c r="P181" s="117">
        <v>7.0999999046325684</v>
      </c>
      <c r="Q181" s="118">
        <v>0.48</v>
      </c>
      <c r="R181" s="116">
        <v>68</v>
      </c>
      <c r="S181" s="116">
        <v>13</v>
      </c>
      <c r="T181" s="119" t="s">
        <v>3991</v>
      </c>
      <c r="U181" s="119" t="s">
        <v>3992</v>
      </c>
      <c r="V181" s="117">
        <v>3</v>
      </c>
      <c r="W181" s="118">
        <v>0.38</v>
      </c>
      <c r="X181" s="116">
        <v>75</v>
      </c>
      <c r="Y181" s="116">
        <v>6</v>
      </c>
      <c r="Z181" s="119" t="s">
        <v>1631</v>
      </c>
      <c r="AA181" s="119" t="s">
        <v>1632</v>
      </c>
      <c r="AB181" s="117">
        <v>12.600000381469727</v>
      </c>
      <c r="AC181" s="118">
        <v>0.53</v>
      </c>
      <c r="AD181" s="116">
        <v>65</v>
      </c>
      <c r="AE181" s="116">
        <v>16</v>
      </c>
      <c r="AF181" s="119" t="s">
        <v>3993</v>
      </c>
      <c r="AG181" s="119" t="s">
        <v>3994</v>
      </c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</row>
    <row r="182" spans="1:184" x14ac:dyDescent="0.2">
      <c r="A182" s="154" t="str">
        <f t="shared" si="3"/>
        <v>4000</v>
      </c>
      <c r="B182" s="105" t="s">
        <v>2518</v>
      </c>
      <c r="C182" s="111">
        <v>46</v>
      </c>
      <c r="D182" s="112">
        <v>31.399999618530273</v>
      </c>
      <c r="E182" s="113">
        <v>0.48</v>
      </c>
      <c r="F182" s="111">
        <v>42</v>
      </c>
      <c r="G182" s="111">
        <v>4</v>
      </c>
      <c r="H182" s="114" t="s">
        <v>2177</v>
      </c>
      <c r="I182" s="114" t="s">
        <v>2178</v>
      </c>
      <c r="J182" s="112">
        <v>8.1000003814697266</v>
      </c>
      <c r="K182" s="113">
        <v>0.42</v>
      </c>
      <c r="L182" s="111">
        <v>44</v>
      </c>
      <c r="M182" s="111">
        <v>2</v>
      </c>
      <c r="N182" s="114" t="s">
        <v>2034</v>
      </c>
      <c r="O182" s="114" t="s">
        <v>2035</v>
      </c>
      <c r="P182" s="112">
        <v>7.3000001907348633</v>
      </c>
      <c r="Q182" s="113">
        <v>0.48</v>
      </c>
      <c r="R182" s="111">
        <v>41</v>
      </c>
      <c r="S182" s="111">
        <v>5</v>
      </c>
      <c r="T182" s="114" t="s">
        <v>2036</v>
      </c>
      <c r="U182" s="114" t="s">
        <v>2037</v>
      </c>
      <c r="V182" s="112">
        <v>3</v>
      </c>
      <c r="W182" s="113">
        <v>0.38</v>
      </c>
      <c r="X182" s="111">
        <v>41</v>
      </c>
      <c r="Y182" s="111">
        <v>5</v>
      </c>
      <c r="Z182" s="114" t="s">
        <v>2036</v>
      </c>
      <c r="AA182" s="114" t="s">
        <v>2037</v>
      </c>
      <c r="AB182" s="112">
        <v>13.100000381469727</v>
      </c>
      <c r="AC182" s="113">
        <v>0.55000000000000004</v>
      </c>
      <c r="AD182" s="111">
        <v>36</v>
      </c>
      <c r="AE182" s="111">
        <v>10</v>
      </c>
      <c r="AF182" s="114" t="s">
        <v>3010</v>
      </c>
      <c r="AG182" s="114" t="s">
        <v>3011</v>
      </c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</row>
    <row r="183" spans="1:184" x14ac:dyDescent="0.2">
      <c r="A183" s="154" t="str">
        <f t="shared" si="3"/>
        <v>4001</v>
      </c>
      <c r="B183" s="115" t="s">
        <v>2523</v>
      </c>
      <c r="C183" s="116">
        <v>63</v>
      </c>
      <c r="D183" s="117">
        <v>31.200000762939453</v>
      </c>
      <c r="E183" s="118">
        <v>0.47</v>
      </c>
      <c r="F183" s="116">
        <v>59</v>
      </c>
      <c r="G183" s="116">
        <v>4</v>
      </c>
      <c r="H183" s="119" t="s">
        <v>1687</v>
      </c>
      <c r="I183" s="119" t="s">
        <v>1688</v>
      </c>
      <c r="J183" s="117">
        <v>8.3000001907348633</v>
      </c>
      <c r="K183" s="118">
        <v>0.44</v>
      </c>
      <c r="L183" s="116">
        <v>63</v>
      </c>
      <c r="N183" s="119" t="s">
        <v>1529</v>
      </c>
      <c r="P183" s="117">
        <v>7.3000001907348633</v>
      </c>
      <c r="Q183" s="118">
        <v>0.48</v>
      </c>
      <c r="R183" s="116">
        <v>54</v>
      </c>
      <c r="S183" s="116">
        <v>9</v>
      </c>
      <c r="T183" s="119" t="s">
        <v>1530</v>
      </c>
      <c r="U183" s="119" t="s">
        <v>1531</v>
      </c>
      <c r="V183" s="117">
        <v>3</v>
      </c>
      <c r="W183" s="118">
        <v>0.38</v>
      </c>
      <c r="X183" s="116">
        <v>55</v>
      </c>
      <c r="Y183" s="116">
        <v>8</v>
      </c>
      <c r="Z183" s="119" t="s">
        <v>3995</v>
      </c>
      <c r="AA183" s="119" t="s">
        <v>3996</v>
      </c>
      <c r="AB183" s="117">
        <v>12.699999809265137</v>
      </c>
      <c r="AC183" s="118">
        <v>0.53</v>
      </c>
      <c r="AD183" s="116">
        <v>53</v>
      </c>
      <c r="AE183" s="116">
        <v>10</v>
      </c>
      <c r="AF183" s="119" t="s">
        <v>3997</v>
      </c>
      <c r="AG183" s="119" t="s">
        <v>3998</v>
      </c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</row>
    <row r="184" spans="1:184" x14ac:dyDescent="0.2">
      <c r="A184" s="154" t="str">
        <f t="shared" si="3"/>
        <v>4012</v>
      </c>
      <c r="B184" s="105" t="s">
        <v>3999</v>
      </c>
      <c r="C184" s="111">
        <v>69</v>
      </c>
      <c r="D184" s="112">
        <v>31.5</v>
      </c>
      <c r="E184" s="113">
        <v>0.48</v>
      </c>
      <c r="F184" s="111">
        <v>66</v>
      </c>
      <c r="G184" s="111">
        <v>3</v>
      </c>
      <c r="H184" s="114" t="s">
        <v>2034</v>
      </c>
      <c r="I184" s="114" t="s">
        <v>2035</v>
      </c>
      <c r="J184" s="112">
        <v>8.5</v>
      </c>
      <c r="K184" s="113">
        <v>0.45</v>
      </c>
      <c r="L184" s="111">
        <v>68</v>
      </c>
      <c r="M184" s="111">
        <v>1</v>
      </c>
      <c r="N184" s="114" t="s">
        <v>3625</v>
      </c>
      <c r="O184" s="114" t="s">
        <v>3626</v>
      </c>
      <c r="P184" s="112">
        <v>7.3000001907348633</v>
      </c>
      <c r="Q184" s="113">
        <v>0.49</v>
      </c>
      <c r="R184" s="111">
        <v>60</v>
      </c>
      <c r="S184" s="111">
        <v>9</v>
      </c>
      <c r="T184" s="114" t="s">
        <v>2825</v>
      </c>
      <c r="U184" s="114" t="s">
        <v>2826</v>
      </c>
      <c r="V184" s="112">
        <v>3</v>
      </c>
      <c r="W184" s="113">
        <v>0.38</v>
      </c>
      <c r="X184" s="111">
        <v>64</v>
      </c>
      <c r="Y184" s="111">
        <v>5</v>
      </c>
      <c r="Z184" s="114" t="s">
        <v>2182</v>
      </c>
      <c r="AA184" s="114" t="s">
        <v>2183</v>
      </c>
      <c r="AB184" s="112">
        <v>12.699999809265137</v>
      </c>
      <c r="AC184" s="113">
        <v>0.53</v>
      </c>
      <c r="AD184" s="111">
        <v>57</v>
      </c>
      <c r="AE184" s="111">
        <v>12</v>
      </c>
      <c r="AF184" s="114" t="s">
        <v>2186</v>
      </c>
      <c r="AG184" s="114" t="s">
        <v>2187</v>
      </c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</row>
    <row r="185" spans="1:184" x14ac:dyDescent="0.2">
      <c r="A185" s="154" t="str">
        <f t="shared" si="3"/>
        <v>4021</v>
      </c>
      <c r="B185" s="115" t="s">
        <v>2530</v>
      </c>
      <c r="C185" s="116">
        <v>100</v>
      </c>
      <c r="D185" s="117">
        <v>28.700000762939453</v>
      </c>
      <c r="E185" s="118">
        <v>0.43</v>
      </c>
      <c r="F185" s="116">
        <v>99</v>
      </c>
      <c r="G185" s="116">
        <v>1</v>
      </c>
      <c r="H185" s="119" t="s">
        <v>3144</v>
      </c>
      <c r="I185" s="119" t="s">
        <v>3145</v>
      </c>
      <c r="J185" s="117">
        <v>7.9000000953674316</v>
      </c>
      <c r="K185" s="118">
        <v>0.41</v>
      </c>
      <c r="L185" s="116">
        <v>98</v>
      </c>
      <c r="M185" s="116">
        <v>2</v>
      </c>
      <c r="N185" s="119" t="s">
        <v>2488</v>
      </c>
      <c r="O185" s="119" t="s">
        <v>2489</v>
      </c>
      <c r="P185" s="117">
        <v>6.0999999046325684</v>
      </c>
      <c r="Q185" s="118">
        <v>0.4</v>
      </c>
      <c r="R185" s="116">
        <v>97</v>
      </c>
      <c r="S185" s="116">
        <v>3</v>
      </c>
      <c r="T185" s="119" t="s">
        <v>3206</v>
      </c>
      <c r="U185" s="119" t="s">
        <v>3207</v>
      </c>
      <c r="V185" s="117">
        <v>2.7999999523162842</v>
      </c>
      <c r="W185" s="118">
        <v>0.35</v>
      </c>
      <c r="X185" s="116">
        <v>94</v>
      </c>
      <c r="Y185" s="116">
        <v>6</v>
      </c>
      <c r="Z185" s="119" t="s">
        <v>1737</v>
      </c>
      <c r="AA185" s="119" t="s">
        <v>1738</v>
      </c>
      <c r="AB185" s="117">
        <v>12</v>
      </c>
      <c r="AC185" s="118">
        <v>0.5</v>
      </c>
      <c r="AD185" s="116">
        <v>90</v>
      </c>
      <c r="AE185" s="116">
        <v>10</v>
      </c>
      <c r="AF185" s="119" t="s">
        <v>1739</v>
      </c>
      <c r="AG185" s="119" t="s">
        <v>1740</v>
      </c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</row>
    <row r="186" spans="1:184" x14ac:dyDescent="0.2">
      <c r="A186" s="154" t="str">
        <f t="shared" si="3"/>
        <v>4031</v>
      </c>
      <c r="B186" s="105" t="s">
        <v>2533</v>
      </c>
      <c r="C186" s="111">
        <v>166</v>
      </c>
      <c r="D186" s="112">
        <v>29.600000381469727</v>
      </c>
      <c r="E186" s="113">
        <v>0.45</v>
      </c>
      <c r="F186" s="111">
        <v>159</v>
      </c>
      <c r="G186" s="111">
        <v>7</v>
      </c>
      <c r="H186" s="114" t="s">
        <v>4000</v>
      </c>
      <c r="I186" s="114" t="s">
        <v>4001</v>
      </c>
      <c r="J186" s="112">
        <v>8.1000003814697266</v>
      </c>
      <c r="K186" s="113">
        <v>0.43</v>
      </c>
      <c r="L186" s="111">
        <v>158</v>
      </c>
      <c r="M186" s="111">
        <v>8</v>
      </c>
      <c r="N186" s="114" t="s">
        <v>2162</v>
      </c>
      <c r="O186" s="114" t="s">
        <v>2163</v>
      </c>
      <c r="P186" s="112">
        <v>6.9000000953674316</v>
      </c>
      <c r="Q186" s="113">
        <v>0.46</v>
      </c>
      <c r="R186" s="111">
        <v>147</v>
      </c>
      <c r="S186" s="111">
        <v>19</v>
      </c>
      <c r="T186" s="114" t="s">
        <v>3501</v>
      </c>
      <c r="U186" s="114" t="s">
        <v>3502</v>
      </c>
      <c r="V186" s="112">
        <v>2.5999999046325684</v>
      </c>
      <c r="W186" s="113">
        <v>0.33</v>
      </c>
      <c r="X186" s="111">
        <v>161</v>
      </c>
      <c r="Y186" s="111">
        <v>5</v>
      </c>
      <c r="Z186" s="114" t="s">
        <v>2549</v>
      </c>
      <c r="AA186" s="114" t="s">
        <v>2550</v>
      </c>
      <c r="AB186" s="112">
        <v>11.899999618530273</v>
      </c>
      <c r="AC186" s="113">
        <v>0.5</v>
      </c>
      <c r="AD186" s="111">
        <v>147</v>
      </c>
      <c r="AE186" s="111">
        <v>19</v>
      </c>
      <c r="AF186" s="114" t="s">
        <v>3501</v>
      </c>
      <c r="AG186" s="114" t="s">
        <v>3502</v>
      </c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</row>
    <row r="187" spans="1:184" x14ac:dyDescent="0.2">
      <c r="A187" s="154" t="str">
        <f t="shared" si="3"/>
        <v>4061</v>
      </c>
      <c r="B187" s="115" t="s">
        <v>2542</v>
      </c>
      <c r="C187" s="116">
        <v>148</v>
      </c>
      <c r="D187" s="117">
        <v>33.099998474121094</v>
      </c>
      <c r="E187" s="118">
        <v>0.5</v>
      </c>
      <c r="F187" s="116">
        <v>139</v>
      </c>
      <c r="G187" s="116">
        <v>9</v>
      </c>
      <c r="H187" s="119" t="s">
        <v>3277</v>
      </c>
      <c r="I187" s="119" t="s">
        <v>3278</v>
      </c>
      <c r="J187" s="117">
        <v>8.8999996185302734</v>
      </c>
      <c r="K187" s="118">
        <v>0.47</v>
      </c>
      <c r="L187" s="116">
        <v>140</v>
      </c>
      <c r="M187" s="116">
        <v>8</v>
      </c>
      <c r="N187" s="119" t="s">
        <v>1515</v>
      </c>
      <c r="O187" s="119" t="s">
        <v>1516</v>
      </c>
      <c r="P187" s="117">
        <v>7.4000000953674316</v>
      </c>
      <c r="Q187" s="118">
        <v>0.49</v>
      </c>
      <c r="R187" s="116">
        <v>121</v>
      </c>
      <c r="S187" s="116">
        <v>27</v>
      </c>
      <c r="T187" s="119" t="s">
        <v>2954</v>
      </c>
      <c r="U187" s="119" t="s">
        <v>2955</v>
      </c>
      <c r="V187" s="117">
        <v>3.4000000953674316</v>
      </c>
      <c r="W187" s="118">
        <v>0.42</v>
      </c>
      <c r="X187" s="116">
        <v>133</v>
      </c>
      <c r="Y187" s="116">
        <v>15</v>
      </c>
      <c r="Z187" s="119" t="s">
        <v>4002</v>
      </c>
      <c r="AA187" s="119" t="s">
        <v>4003</v>
      </c>
      <c r="AB187" s="117">
        <v>13.399999618530273</v>
      </c>
      <c r="AC187" s="118">
        <v>0.56000000000000005</v>
      </c>
      <c r="AD187" s="116">
        <v>112</v>
      </c>
      <c r="AE187" s="116">
        <v>36</v>
      </c>
      <c r="AF187" s="119" t="s">
        <v>4004</v>
      </c>
      <c r="AG187" s="119" t="s">
        <v>4005</v>
      </c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</row>
    <row r="188" spans="1:184" x14ac:dyDescent="0.2">
      <c r="A188" s="154" t="str">
        <f t="shared" si="3"/>
        <v>4071</v>
      </c>
      <c r="B188" s="105" t="s">
        <v>2551</v>
      </c>
      <c r="C188" s="111">
        <v>49</v>
      </c>
      <c r="D188" s="112">
        <v>29.100000381469727</v>
      </c>
      <c r="E188" s="113">
        <v>0.44</v>
      </c>
      <c r="F188" s="111">
        <v>48</v>
      </c>
      <c r="G188" s="111">
        <v>1</v>
      </c>
      <c r="H188" s="114" t="s">
        <v>1602</v>
      </c>
      <c r="I188" s="114" t="s">
        <v>1603</v>
      </c>
      <c r="J188" s="112">
        <v>8.1999998092651367</v>
      </c>
      <c r="K188" s="113">
        <v>0.43</v>
      </c>
      <c r="L188" s="111">
        <v>49</v>
      </c>
      <c r="N188" s="114" t="s">
        <v>1529</v>
      </c>
      <c r="P188" s="112">
        <v>6.1999998092651367</v>
      </c>
      <c r="Q188" s="113">
        <v>0.41</v>
      </c>
      <c r="R188" s="111">
        <v>47</v>
      </c>
      <c r="S188" s="111">
        <v>2</v>
      </c>
      <c r="T188" s="114" t="s">
        <v>1896</v>
      </c>
      <c r="U188" s="114" t="s">
        <v>1897</v>
      </c>
      <c r="V188" s="112">
        <v>2.7000000476837158</v>
      </c>
      <c r="W188" s="113">
        <v>0.34</v>
      </c>
      <c r="X188" s="111">
        <v>48</v>
      </c>
      <c r="Y188" s="111">
        <v>1</v>
      </c>
      <c r="Z188" s="114" t="s">
        <v>1602</v>
      </c>
      <c r="AA188" s="114" t="s">
        <v>1603</v>
      </c>
      <c r="AB188" s="112">
        <v>12.100000381469727</v>
      </c>
      <c r="AC188" s="113">
        <v>0.51</v>
      </c>
      <c r="AD188" s="111">
        <v>46</v>
      </c>
      <c r="AE188" s="111">
        <v>3</v>
      </c>
      <c r="AF188" s="114" t="s">
        <v>1608</v>
      </c>
      <c r="AG188" s="114" t="s">
        <v>1609</v>
      </c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</row>
    <row r="189" spans="1:184" x14ac:dyDescent="0.2">
      <c r="A189" s="154" t="str">
        <f t="shared" si="3"/>
        <v>4091</v>
      </c>
      <c r="B189" s="115" t="s">
        <v>2552</v>
      </c>
      <c r="C189" s="116">
        <v>76</v>
      </c>
      <c r="D189" s="117">
        <v>27.899999618530273</v>
      </c>
      <c r="E189" s="118">
        <v>0.42</v>
      </c>
      <c r="F189" s="116">
        <v>73</v>
      </c>
      <c r="G189" s="116">
        <v>3</v>
      </c>
      <c r="H189" s="119" t="s">
        <v>2925</v>
      </c>
      <c r="I189" s="119" t="s">
        <v>2926</v>
      </c>
      <c r="J189" s="117">
        <v>7.6999998092651367</v>
      </c>
      <c r="K189" s="118">
        <v>0.41</v>
      </c>
      <c r="L189" s="116">
        <v>74</v>
      </c>
      <c r="M189" s="116">
        <v>2</v>
      </c>
      <c r="N189" s="119" t="s">
        <v>1506</v>
      </c>
      <c r="O189" s="119" t="s">
        <v>1507</v>
      </c>
      <c r="P189" s="117">
        <v>6.5</v>
      </c>
      <c r="Q189" s="118">
        <v>0.43</v>
      </c>
      <c r="R189" s="116">
        <v>70</v>
      </c>
      <c r="S189" s="116">
        <v>6</v>
      </c>
      <c r="T189" s="119" t="s">
        <v>2448</v>
      </c>
      <c r="U189" s="119" t="s">
        <v>2449</v>
      </c>
      <c r="V189" s="117">
        <v>2.4000000953674316</v>
      </c>
      <c r="W189" s="118">
        <v>0.31</v>
      </c>
      <c r="X189" s="116">
        <v>73</v>
      </c>
      <c r="Y189" s="116">
        <v>3</v>
      </c>
      <c r="Z189" s="119" t="s">
        <v>2925</v>
      </c>
      <c r="AA189" s="119" t="s">
        <v>2926</v>
      </c>
      <c r="AB189" s="117">
        <v>11.300000190734863</v>
      </c>
      <c r="AC189" s="118">
        <v>0.47</v>
      </c>
      <c r="AD189" s="116">
        <v>68</v>
      </c>
      <c r="AE189" s="116">
        <v>8</v>
      </c>
      <c r="AF189" s="119" t="s">
        <v>1791</v>
      </c>
      <c r="AG189" s="119" t="s">
        <v>1792</v>
      </c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</row>
    <row r="190" spans="1:184" x14ac:dyDescent="0.2">
      <c r="A190" s="154" t="str">
        <f t="shared" si="3"/>
        <v>4121</v>
      </c>
      <c r="B190" s="105" t="s">
        <v>2557</v>
      </c>
      <c r="C190" s="111">
        <v>42</v>
      </c>
      <c r="D190" s="112">
        <v>28</v>
      </c>
      <c r="E190" s="113">
        <v>0.42</v>
      </c>
      <c r="F190" s="111">
        <v>40</v>
      </c>
      <c r="G190" s="111">
        <v>2</v>
      </c>
      <c r="H190" s="114" t="s">
        <v>1532</v>
      </c>
      <c r="I190" s="114" t="s">
        <v>1533</v>
      </c>
      <c r="J190" s="112">
        <v>7.4000000953674316</v>
      </c>
      <c r="K190" s="113">
        <v>0.39</v>
      </c>
      <c r="L190" s="111">
        <v>41</v>
      </c>
      <c r="M190" s="111">
        <v>1</v>
      </c>
      <c r="N190" s="114" t="s">
        <v>1728</v>
      </c>
      <c r="O190" s="114" t="s">
        <v>1729</v>
      </c>
      <c r="P190" s="112">
        <v>6.0999999046325684</v>
      </c>
      <c r="Q190" s="113">
        <v>0.41</v>
      </c>
      <c r="R190" s="111">
        <v>41</v>
      </c>
      <c r="S190" s="111">
        <v>1</v>
      </c>
      <c r="T190" s="114" t="s">
        <v>1728</v>
      </c>
      <c r="U190" s="114" t="s">
        <v>1729</v>
      </c>
      <c r="V190" s="112">
        <v>2.7000000476837158</v>
      </c>
      <c r="W190" s="113">
        <v>0.34</v>
      </c>
      <c r="X190" s="111">
        <v>41</v>
      </c>
      <c r="Y190" s="111">
        <v>1</v>
      </c>
      <c r="Z190" s="114" t="s">
        <v>1728</v>
      </c>
      <c r="AA190" s="114" t="s">
        <v>1729</v>
      </c>
      <c r="AB190" s="112">
        <v>11.699999809265137</v>
      </c>
      <c r="AC190" s="113">
        <v>0.49</v>
      </c>
      <c r="AD190" s="111">
        <v>38</v>
      </c>
      <c r="AE190" s="111">
        <v>4</v>
      </c>
      <c r="AF190" s="114" t="s">
        <v>2781</v>
      </c>
      <c r="AG190" s="114" t="s">
        <v>2782</v>
      </c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</row>
    <row r="191" spans="1:184" x14ac:dyDescent="0.2">
      <c r="A191" s="154" t="str">
        <f t="shared" si="3"/>
        <v>4171</v>
      </c>
      <c r="B191" s="115" t="s">
        <v>2558</v>
      </c>
      <c r="C191" s="116">
        <v>52</v>
      </c>
      <c r="D191" s="117">
        <v>27.299999237060547</v>
      </c>
      <c r="E191" s="118">
        <v>0.41</v>
      </c>
      <c r="F191" s="116">
        <v>52</v>
      </c>
      <c r="H191" s="119" t="s">
        <v>1529</v>
      </c>
      <c r="J191" s="117">
        <v>7.3000001907348633</v>
      </c>
      <c r="K191" s="118">
        <v>0.38</v>
      </c>
      <c r="L191" s="116">
        <v>52</v>
      </c>
      <c r="N191" s="119" t="s">
        <v>1529</v>
      </c>
      <c r="P191" s="117">
        <v>6.1999998092651367</v>
      </c>
      <c r="Q191" s="118">
        <v>0.41</v>
      </c>
      <c r="R191" s="116">
        <v>50</v>
      </c>
      <c r="S191" s="116">
        <v>2</v>
      </c>
      <c r="T191" s="119" t="s">
        <v>1775</v>
      </c>
      <c r="U191" s="119" t="s">
        <v>1776</v>
      </c>
      <c r="V191" s="117">
        <v>2.7000000476837158</v>
      </c>
      <c r="W191" s="118">
        <v>0.34</v>
      </c>
      <c r="X191" s="116">
        <v>51</v>
      </c>
      <c r="Y191" s="116">
        <v>1</v>
      </c>
      <c r="Z191" s="119" t="s">
        <v>1773</v>
      </c>
      <c r="AA191" s="119" t="s">
        <v>1774</v>
      </c>
      <c r="AB191" s="117">
        <v>11.199999809265137</v>
      </c>
      <c r="AC191" s="118">
        <v>0.47</v>
      </c>
      <c r="AD191" s="116">
        <v>46</v>
      </c>
      <c r="AE191" s="116">
        <v>6</v>
      </c>
      <c r="AF191" s="119" t="s">
        <v>2654</v>
      </c>
      <c r="AG191" s="119" t="s">
        <v>2655</v>
      </c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</row>
    <row r="192" spans="1:184" x14ac:dyDescent="0.2">
      <c r="A192" s="154" t="str">
        <f t="shared" si="3"/>
        <v>4221</v>
      </c>
      <c r="B192" s="105" t="s">
        <v>2565</v>
      </c>
      <c r="C192" s="111">
        <v>101</v>
      </c>
      <c r="D192" s="112">
        <v>37.099998474121094</v>
      </c>
      <c r="E192" s="113">
        <v>0.56000000000000005</v>
      </c>
      <c r="F192" s="111">
        <v>79</v>
      </c>
      <c r="G192" s="111">
        <v>22</v>
      </c>
      <c r="H192" s="114" t="s">
        <v>4006</v>
      </c>
      <c r="I192" s="114" t="s">
        <v>4007</v>
      </c>
      <c r="J192" s="112">
        <v>10</v>
      </c>
      <c r="K192" s="113">
        <v>0.53</v>
      </c>
      <c r="L192" s="111">
        <v>87</v>
      </c>
      <c r="M192" s="111">
        <v>14</v>
      </c>
      <c r="N192" s="114" t="s">
        <v>4008</v>
      </c>
      <c r="O192" s="114" t="s">
        <v>4009</v>
      </c>
      <c r="P192" s="112">
        <v>8.6000003814697266</v>
      </c>
      <c r="Q192" s="113">
        <v>0.56999999999999995</v>
      </c>
      <c r="R192" s="111">
        <v>72</v>
      </c>
      <c r="S192" s="111">
        <v>29</v>
      </c>
      <c r="T192" s="114" t="s">
        <v>4010</v>
      </c>
      <c r="U192" s="114" t="s">
        <v>4011</v>
      </c>
      <c r="V192" s="112">
        <v>3.5999999046325684</v>
      </c>
      <c r="W192" s="113">
        <v>0.46</v>
      </c>
      <c r="X192" s="111">
        <v>82</v>
      </c>
      <c r="Y192" s="111">
        <v>19</v>
      </c>
      <c r="Z192" s="114" t="s">
        <v>4012</v>
      </c>
      <c r="AA192" s="114" t="s">
        <v>4013</v>
      </c>
      <c r="AB192" s="112">
        <v>15</v>
      </c>
      <c r="AC192" s="113">
        <v>0.62</v>
      </c>
      <c r="AD192" s="111">
        <v>54</v>
      </c>
      <c r="AE192" s="111">
        <v>47</v>
      </c>
      <c r="AF192" s="114" t="s">
        <v>4014</v>
      </c>
      <c r="AG192" s="114" t="s">
        <v>4015</v>
      </c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</row>
    <row r="193" spans="1:184" x14ac:dyDescent="0.2">
      <c r="A193" s="154" t="str">
        <f t="shared" si="3"/>
        <v>4241</v>
      </c>
      <c r="B193" s="115" t="s">
        <v>2572</v>
      </c>
      <c r="C193" s="116">
        <v>158</v>
      </c>
      <c r="D193" s="117">
        <v>32.5</v>
      </c>
      <c r="E193" s="118">
        <v>0.49</v>
      </c>
      <c r="F193" s="116">
        <v>148</v>
      </c>
      <c r="G193" s="116">
        <v>10</v>
      </c>
      <c r="H193" s="119" t="s">
        <v>2796</v>
      </c>
      <c r="I193" s="119" t="s">
        <v>2797</v>
      </c>
      <c r="J193" s="117">
        <v>9</v>
      </c>
      <c r="K193" s="118">
        <v>0.47</v>
      </c>
      <c r="L193" s="116">
        <v>150</v>
      </c>
      <c r="M193" s="116">
        <v>8</v>
      </c>
      <c r="N193" s="119" t="s">
        <v>2189</v>
      </c>
      <c r="O193" s="119" t="s">
        <v>2190</v>
      </c>
      <c r="P193" s="117">
        <v>7.5999999046325684</v>
      </c>
      <c r="Q193" s="118">
        <v>0.51</v>
      </c>
      <c r="R193" s="116">
        <v>135</v>
      </c>
      <c r="S193" s="116">
        <v>23</v>
      </c>
      <c r="T193" s="119" t="s">
        <v>4016</v>
      </c>
      <c r="U193" s="119" t="s">
        <v>4017</v>
      </c>
      <c r="V193" s="117">
        <v>3.0999999046325684</v>
      </c>
      <c r="W193" s="118">
        <v>0.4</v>
      </c>
      <c r="X193" s="116">
        <v>148</v>
      </c>
      <c r="Y193" s="116">
        <v>10</v>
      </c>
      <c r="Z193" s="119" t="s">
        <v>2796</v>
      </c>
      <c r="AA193" s="119" t="s">
        <v>2797</v>
      </c>
      <c r="AB193" s="117">
        <v>12.800000190734863</v>
      </c>
      <c r="AC193" s="118">
        <v>0.53</v>
      </c>
      <c r="AD193" s="116">
        <v>136</v>
      </c>
      <c r="AE193" s="116">
        <v>22</v>
      </c>
      <c r="AF193" s="119" t="s">
        <v>1906</v>
      </c>
      <c r="AG193" s="119" t="s">
        <v>1907</v>
      </c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</row>
    <row r="194" spans="1:184" x14ac:dyDescent="0.2">
      <c r="A194" s="154" t="str">
        <f t="shared" si="3"/>
        <v>4261</v>
      </c>
      <c r="B194" s="105" t="s">
        <v>2579</v>
      </c>
      <c r="C194" s="111">
        <v>116</v>
      </c>
      <c r="D194" s="112">
        <v>30.799999237060547</v>
      </c>
      <c r="E194" s="113">
        <v>0.47</v>
      </c>
      <c r="F194" s="111">
        <v>108</v>
      </c>
      <c r="G194" s="111">
        <v>8</v>
      </c>
      <c r="H194" s="114" t="s">
        <v>2115</v>
      </c>
      <c r="I194" s="114" t="s">
        <v>2116</v>
      </c>
      <c r="J194" s="112">
        <v>8.3999996185302734</v>
      </c>
      <c r="K194" s="113">
        <v>0.44</v>
      </c>
      <c r="L194" s="111">
        <v>108</v>
      </c>
      <c r="M194" s="111">
        <v>8</v>
      </c>
      <c r="N194" s="114" t="s">
        <v>2115</v>
      </c>
      <c r="O194" s="114" t="s">
        <v>2116</v>
      </c>
      <c r="P194" s="112">
        <v>7</v>
      </c>
      <c r="Q194" s="113">
        <v>0.47</v>
      </c>
      <c r="R194" s="111">
        <v>100</v>
      </c>
      <c r="S194" s="111">
        <v>16</v>
      </c>
      <c r="T194" s="114" t="s">
        <v>3623</v>
      </c>
      <c r="U194" s="114" t="s">
        <v>3624</v>
      </c>
      <c r="V194" s="112">
        <v>3.2000000476837158</v>
      </c>
      <c r="W194" s="113">
        <v>0.4</v>
      </c>
      <c r="X194" s="111">
        <v>103</v>
      </c>
      <c r="Y194" s="111">
        <v>13</v>
      </c>
      <c r="Z194" s="114" t="s">
        <v>4018</v>
      </c>
      <c r="AA194" s="114" t="s">
        <v>4019</v>
      </c>
      <c r="AB194" s="112">
        <v>12.199999809265137</v>
      </c>
      <c r="AC194" s="113">
        <v>0.51</v>
      </c>
      <c r="AD194" s="111">
        <v>97</v>
      </c>
      <c r="AE194" s="111">
        <v>19</v>
      </c>
      <c r="AF194" s="114" t="s">
        <v>4020</v>
      </c>
      <c r="AG194" s="114" t="s">
        <v>4021</v>
      </c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</row>
    <row r="195" spans="1:184" x14ac:dyDescent="0.2">
      <c r="A195" s="154" t="str">
        <f t="shared" si="3"/>
        <v>4281</v>
      </c>
      <c r="B195" s="115" t="s">
        <v>2582</v>
      </c>
      <c r="C195" s="116">
        <v>157</v>
      </c>
      <c r="D195" s="117">
        <v>28.5</v>
      </c>
      <c r="E195" s="118">
        <v>0.43</v>
      </c>
      <c r="F195" s="116">
        <v>146</v>
      </c>
      <c r="G195" s="116">
        <v>11</v>
      </c>
      <c r="H195" s="119" t="s">
        <v>4022</v>
      </c>
      <c r="I195" s="119" t="s">
        <v>4023</v>
      </c>
      <c r="J195" s="117">
        <v>7.8000001907348633</v>
      </c>
      <c r="K195" s="118">
        <v>0.41</v>
      </c>
      <c r="L195" s="116">
        <v>151</v>
      </c>
      <c r="M195" s="116">
        <v>6</v>
      </c>
      <c r="N195" s="119" t="s">
        <v>2090</v>
      </c>
      <c r="O195" s="119" t="s">
        <v>2091</v>
      </c>
      <c r="P195" s="117">
        <v>6.4000000953674316</v>
      </c>
      <c r="Q195" s="118">
        <v>0.42</v>
      </c>
      <c r="R195" s="116">
        <v>138</v>
      </c>
      <c r="S195" s="116">
        <v>19</v>
      </c>
      <c r="T195" s="119" t="s">
        <v>4024</v>
      </c>
      <c r="U195" s="119" t="s">
        <v>4025</v>
      </c>
      <c r="V195" s="117">
        <v>3.0999999046325684</v>
      </c>
      <c r="W195" s="118">
        <v>0.39</v>
      </c>
      <c r="X195" s="116">
        <v>142</v>
      </c>
      <c r="Y195" s="116">
        <v>15</v>
      </c>
      <c r="Z195" s="119" t="s">
        <v>4026</v>
      </c>
      <c r="AA195" s="119" t="s">
        <v>4027</v>
      </c>
      <c r="AB195" s="117">
        <v>11.300000190734863</v>
      </c>
      <c r="AC195" s="118">
        <v>0.47</v>
      </c>
      <c r="AD195" s="116">
        <v>129</v>
      </c>
      <c r="AE195" s="116">
        <v>28</v>
      </c>
      <c r="AF195" s="119" t="s">
        <v>4028</v>
      </c>
      <c r="AG195" s="119" t="s">
        <v>4029</v>
      </c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</row>
    <row r="196" spans="1:184" x14ac:dyDescent="0.2">
      <c r="A196" s="154" t="str">
        <f t="shared" si="3"/>
        <v>4301</v>
      </c>
      <c r="B196" s="105" t="s">
        <v>2591</v>
      </c>
      <c r="C196" s="111">
        <v>48</v>
      </c>
      <c r="D196" s="112">
        <v>29.799999237060547</v>
      </c>
      <c r="E196" s="113">
        <v>0.45</v>
      </c>
      <c r="F196" s="111">
        <v>47</v>
      </c>
      <c r="G196" s="111">
        <v>1</v>
      </c>
      <c r="H196" s="114" t="s">
        <v>1991</v>
      </c>
      <c r="I196" s="114" t="s">
        <v>1992</v>
      </c>
      <c r="J196" s="112">
        <v>7.9000000953674316</v>
      </c>
      <c r="K196" s="113">
        <v>0.41</v>
      </c>
      <c r="L196" s="111">
        <v>47</v>
      </c>
      <c r="M196" s="111">
        <v>1</v>
      </c>
      <c r="N196" s="114" t="s">
        <v>1991</v>
      </c>
      <c r="O196" s="114" t="s">
        <v>1992</v>
      </c>
      <c r="P196" s="112">
        <v>6.5</v>
      </c>
      <c r="Q196" s="113">
        <v>0.43</v>
      </c>
      <c r="R196" s="111">
        <v>45</v>
      </c>
      <c r="S196" s="111">
        <v>3</v>
      </c>
      <c r="T196" s="114" t="s">
        <v>1987</v>
      </c>
      <c r="U196" s="114" t="s">
        <v>1988</v>
      </c>
      <c r="V196" s="112">
        <v>2.9000000953674316</v>
      </c>
      <c r="W196" s="113">
        <v>0.37</v>
      </c>
      <c r="X196" s="111">
        <v>45</v>
      </c>
      <c r="Y196" s="111">
        <v>3</v>
      </c>
      <c r="Z196" s="114" t="s">
        <v>1987</v>
      </c>
      <c r="AA196" s="114" t="s">
        <v>1988</v>
      </c>
      <c r="AB196" s="112">
        <v>12.5</v>
      </c>
      <c r="AC196" s="113">
        <v>0.52</v>
      </c>
      <c r="AD196" s="111">
        <v>40</v>
      </c>
      <c r="AE196" s="111">
        <v>8</v>
      </c>
      <c r="AF196" s="114" t="s">
        <v>1635</v>
      </c>
      <c r="AG196" s="114" t="s">
        <v>1636</v>
      </c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</row>
    <row r="197" spans="1:184" x14ac:dyDescent="0.2">
      <c r="A197" s="154" t="str">
        <f t="shared" si="3"/>
        <v>4341</v>
      </c>
      <c r="B197" s="115" t="s">
        <v>2596</v>
      </c>
      <c r="C197" s="116">
        <v>50</v>
      </c>
      <c r="D197" s="117">
        <v>31.100000381469727</v>
      </c>
      <c r="E197" s="118">
        <v>0.47</v>
      </c>
      <c r="F197" s="116">
        <v>50</v>
      </c>
      <c r="H197" s="119" t="s">
        <v>1529</v>
      </c>
      <c r="J197" s="117">
        <v>8.3999996185302734</v>
      </c>
      <c r="K197" s="118">
        <v>0.45</v>
      </c>
      <c r="L197" s="116">
        <v>49</v>
      </c>
      <c r="M197" s="116">
        <v>1</v>
      </c>
      <c r="N197" s="119" t="s">
        <v>2488</v>
      </c>
      <c r="O197" s="119" t="s">
        <v>2489</v>
      </c>
      <c r="P197" s="117">
        <v>7.0999999046325684</v>
      </c>
      <c r="Q197" s="118">
        <v>0.47</v>
      </c>
      <c r="R197" s="116">
        <v>46</v>
      </c>
      <c r="S197" s="116">
        <v>4</v>
      </c>
      <c r="T197" s="119" t="s">
        <v>3523</v>
      </c>
      <c r="U197" s="119" t="s">
        <v>3524</v>
      </c>
      <c r="V197" s="117">
        <v>2.5</v>
      </c>
      <c r="W197" s="118">
        <v>0.31</v>
      </c>
      <c r="X197" s="116">
        <v>49</v>
      </c>
      <c r="Y197" s="116">
        <v>1</v>
      </c>
      <c r="Z197" s="119" t="s">
        <v>2488</v>
      </c>
      <c r="AA197" s="119" t="s">
        <v>2489</v>
      </c>
      <c r="AB197" s="117">
        <v>13.100000381469727</v>
      </c>
      <c r="AC197" s="118">
        <v>0.54</v>
      </c>
      <c r="AD197" s="116">
        <v>36</v>
      </c>
      <c r="AE197" s="116">
        <v>14</v>
      </c>
      <c r="AF197" s="119" t="s">
        <v>3948</v>
      </c>
      <c r="AG197" s="119" t="s">
        <v>3949</v>
      </c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</row>
    <row r="198" spans="1:184" x14ac:dyDescent="0.2">
      <c r="A198" s="154" t="str">
        <f t="shared" si="3"/>
        <v>4381</v>
      </c>
      <c r="B198" s="105" t="s">
        <v>2597</v>
      </c>
      <c r="C198" s="111">
        <v>135</v>
      </c>
      <c r="D198" s="112">
        <v>33.099998474121094</v>
      </c>
      <c r="E198" s="113">
        <v>0.5</v>
      </c>
      <c r="F198" s="111">
        <v>124</v>
      </c>
      <c r="G198" s="111">
        <v>11</v>
      </c>
      <c r="H198" s="114" t="s">
        <v>4030</v>
      </c>
      <c r="I198" s="114" t="s">
        <v>4031</v>
      </c>
      <c r="J198" s="112">
        <v>9.1999998092651367</v>
      </c>
      <c r="K198" s="113">
        <v>0.49</v>
      </c>
      <c r="L198" s="111">
        <v>124</v>
      </c>
      <c r="M198" s="111">
        <v>11</v>
      </c>
      <c r="N198" s="114" t="s">
        <v>4030</v>
      </c>
      <c r="O198" s="114" t="s">
        <v>4031</v>
      </c>
      <c r="P198" s="112">
        <v>7.4000000953674316</v>
      </c>
      <c r="Q198" s="113">
        <v>0.49</v>
      </c>
      <c r="R198" s="111">
        <v>114</v>
      </c>
      <c r="S198" s="111">
        <v>21</v>
      </c>
      <c r="T198" s="114" t="s">
        <v>3985</v>
      </c>
      <c r="U198" s="114" t="s">
        <v>3986</v>
      </c>
      <c r="V198" s="112">
        <v>3.0999999046325684</v>
      </c>
      <c r="W198" s="113">
        <v>0.38</v>
      </c>
      <c r="X198" s="111">
        <v>126</v>
      </c>
      <c r="Y198" s="111">
        <v>9</v>
      </c>
      <c r="Z198" s="114" t="s">
        <v>1934</v>
      </c>
      <c r="AA198" s="114" t="s">
        <v>1935</v>
      </c>
      <c r="AB198" s="112">
        <v>13.5</v>
      </c>
      <c r="AC198" s="113">
        <v>0.56000000000000005</v>
      </c>
      <c r="AD198" s="111">
        <v>103</v>
      </c>
      <c r="AE198" s="111">
        <v>32</v>
      </c>
      <c r="AF198" s="114" t="s">
        <v>4032</v>
      </c>
      <c r="AG198" s="114" t="s">
        <v>4033</v>
      </c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</row>
    <row r="199" spans="1:184" x14ac:dyDescent="0.2">
      <c r="A199" s="154" t="str">
        <f t="shared" si="3"/>
        <v>4391</v>
      </c>
      <c r="B199" s="115" t="s">
        <v>2598</v>
      </c>
      <c r="C199" s="116">
        <v>101</v>
      </c>
      <c r="D199" s="117">
        <v>30.899999618530273</v>
      </c>
      <c r="E199" s="118">
        <v>0.47</v>
      </c>
      <c r="F199" s="116">
        <v>98</v>
      </c>
      <c r="G199" s="116">
        <v>3</v>
      </c>
      <c r="H199" s="119" t="s">
        <v>2346</v>
      </c>
      <c r="I199" s="119" t="s">
        <v>2347</v>
      </c>
      <c r="J199" s="117">
        <v>8.5</v>
      </c>
      <c r="K199" s="118">
        <v>0.45</v>
      </c>
      <c r="L199" s="116">
        <v>100</v>
      </c>
      <c r="M199" s="116">
        <v>1</v>
      </c>
      <c r="N199" s="119" t="s">
        <v>2344</v>
      </c>
      <c r="O199" s="119" t="s">
        <v>2345</v>
      </c>
      <c r="P199" s="117">
        <v>6.9000000953674316</v>
      </c>
      <c r="Q199" s="118">
        <v>0.46</v>
      </c>
      <c r="R199" s="116">
        <v>92</v>
      </c>
      <c r="S199" s="116">
        <v>9</v>
      </c>
      <c r="T199" s="119" t="s">
        <v>4034</v>
      </c>
      <c r="U199" s="119" t="s">
        <v>4035</v>
      </c>
      <c r="V199" s="117">
        <v>2.7999999523162842</v>
      </c>
      <c r="W199" s="118">
        <v>0.35</v>
      </c>
      <c r="X199" s="116">
        <v>99</v>
      </c>
      <c r="Y199" s="116">
        <v>2</v>
      </c>
      <c r="Z199" s="119" t="s">
        <v>2822</v>
      </c>
      <c r="AA199" s="119" t="s">
        <v>2823</v>
      </c>
      <c r="AB199" s="117">
        <v>12.699999809265137</v>
      </c>
      <c r="AC199" s="118">
        <v>0.53</v>
      </c>
      <c r="AD199" s="116">
        <v>85</v>
      </c>
      <c r="AE199" s="116">
        <v>16</v>
      </c>
      <c r="AF199" s="119" t="s">
        <v>4036</v>
      </c>
      <c r="AG199" s="119" t="s">
        <v>4037</v>
      </c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</row>
    <row r="200" spans="1:184" x14ac:dyDescent="0.2">
      <c r="A200" s="154" t="str">
        <f t="shared" si="3"/>
        <v>4401</v>
      </c>
      <c r="B200" s="105" t="s">
        <v>2609</v>
      </c>
      <c r="C200" s="111">
        <v>44</v>
      </c>
      <c r="D200" s="112">
        <v>20.600000381469727</v>
      </c>
      <c r="E200" s="113">
        <v>0.31</v>
      </c>
      <c r="F200" s="111">
        <v>44</v>
      </c>
      <c r="H200" s="114" t="s">
        <v>1529</v>
      </c>
      <c r="J200" s="112">
        <v>6</v>
      </c>
      <c r="K200" s="113">
        <v>0.32</v>
      </c>
      <c r="L200" s="111">
        <v>44</v>
      </c>
      <c r="N200" s="114" t="s">
        <v>1529</v>
      </c>
      <c r="P200" s="112">
        <v>4.9000000953674316</v>
      </c>
      <c r="Q200" s="113">
        <v>0.33</v>
      </c>
      <c r="R200" s="111">
        <v>44</v>
      </c>
      <c r="T200" s="114" t="s">
        <v>1529</v>
      </c>
      <c r="V200" s="112">
        <v>1.7999999523162842</v>
      </c>
      <c r="W200" s="113">
        <v>0.22</v>
      </c>
      <c r="X200" s="111">
        <v>43</v>
      </c>
      <c r="Y200" s="111">
        <v>1</v>
      </c>
      <c r="Z200" s="114" t="s">
        <v>1725</v>
      </c>
      <c r="AA200" s="114" t="s">
        <v>1726</v>
      </c>
      <c r="AB200" s="112">
        <v>7.9000000953674316</v>
      </c>
      <c r="AC200" s="113">
        <v>0.33</v>
      </c>
      <c r="AD200" s="111">
        <v>44</v>
      </c>
      <c r="AF200" s="114" t="s">
        <v>1529</v>
      </c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</row>
    <row r="201" spans="1:184" x14ac:dyDescent="0.2">
      <c r="A201" s="154" t="str">
        <f t="shared" si="3"/>
        <v>4421</v>
      </c>
      <c r="B201" s="115" t="s">
        <v>2610</v>
      </c>
      <c r="C201" s="116">
        <v>171</v>
      </c>
      <c r="D201" s="117">
        <v>37</v>
      </c>
      <c r="E201" s="118">
        <v>0.56000000000000005</v>
      </c>
      <c r="F201" s="116">
        <v>137</v>
      </c>
      <c r="G201" s="116">
        <v>34</v>
      </c>
      <c r="H201" s="119" t="s">
        <v>4038</v>
      </c>
      <c r="I201" s="119" t="s">
        <v>4039</v>
      </c>
      <c r="J201" s="117">
        <v>10</v>
      </c>
      <c r="K201" s="118">
        <v>0.52</v>
      </c>
      <c r="L201" s="116">
        <v>148</v>
      </c>
      <c r="M201" s="116">
        <v>23</v>
      </c>
      <c r="N201" s="119" t="s">
        <v>3487</v>
      </c>
      <c r="O201" s="119" t="s">
        <v>3488</v>
      </c>
      <c r="P201" s="117">
        <v>8.6000003814697266</v>
      </c>
      <c r="Q201" s="118">
        <v>0.57999999999999996</v>
      </c>
      <c r="R201" s="116">
        <v>124</v>
      </c>
      <c r="S201" s="116">
        <v>47</v>
      </c>
      <c r="T201" s="119" t="s">
        <v>4040</v>
      </c>
      <c r="U201" s="119" t="s">
        <v>4041</v>
      </c>
      <c r="V201" s="117">
        <v>3.5999999046325684</v>
      </c>
      <c r="W201" s="118">
        <v>0.45</v>
      </c>
      <c r="X201" s="116">
        <v>148</v>
      </c>
      <c r="Y201" s="116">
        <v>23</v>
      </c>
      <c r="Z201" s="119" t="s">
        <v>3487</v>
      </c>
      <c r="AA201" s="119" t="s">
        <v>3488</v>
      </c>
      <c r="AB201" s="117">
        <v>14.800000190734863</v>
      </c>
      <c r="AC201" s="118">
        <v>0.62</v>
      </c>
      <c r="AD201" s="116">
        <v>104</v>
      </c>
      <c r="AE201" s="116">
        <v>67</v>
      </c>
      <c r="AF201" s="119" t="s">
        <v>4042</v>
      </c>
      <c r="AG201" s="119" t="s">
        <v>4043</v>
      </c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</row>
    <row r="202" spans="1:184" x14ac:dyDescent="0.2">
      <c r="A202" s="154" t="str">
        <f t="shared" si="3"/>
        <v>4441</v>
      </c>
      <c r="B202" s="105" t="s">
        <v>2621</v>
      </c>
      <c r="C202" s="111">
        <v>63</v>
      </c>
      <c r="D202" s="112">
        <v>28.799999237060547</v>
      </c>
      <c r="E202" s="113">
        <v>0.44</v>
      </c>
      <c r="F202" s="111">
        <v>63</v>
      </c>
      <c r="H202" s="114" t="s">
        <v>1529</v>
      </c>
      <c r="J202" s="112">
        <v>8.1999998092651367</v>
      </c>
      <c r="K202" s="113">
        <v>0.43</v>
      </c>
      <c r="L202" s="111">
        <v>62</v>
      </c>
      <c r="M202" s="111">
        <v>1</v>
      </c>
      <c r="N202" s="114" t="s">
        <v>1685</v>
      </c>
      <c r="O202" s="114" t="s">
        <v>1686</v>
      </c>
      <c r="P202" s="112">
        <v>6.4000000953674316</v>
      </c>
      <c r="Q202" s="113">
        <v>0.43</v>
      </c>
      <c r="R202" s="111">
        <v>60</v>
      </c>
      <c r="S202" s="111">
        <v>3</v>
      </c>
      <c r="T202" s="114" t="s">
        <v>1532</v>
      </c>
      <c r="U202" s="114" t="s">
        <v>1533</v>
      </c>
      <c r="V202" s="112">
        <v>2.7999999523162842</v>
      </c>
      <c r="W202" s="113">
        <v>0.35</v>
      </c>
      <c r="X202" s="111">
        <v>62</v>
      </c>
      <c r="Y202" s="111">
        <v>1</v>
      </c>
      <c r="Z202" s="114" t="s">
        <v>1685</v>
      </c>
      <c r="AA202" s="114" t="s">
        <v>1686</v>
      </c>
      <c r="AB202" s="112">
        <v>11.399999618530273</v>
      </c>
      <c r="AC202" s="113">
        <v>0.48</v>
      </c>
      <c r="AD202" s="111">
        <v>62</v>
      </c>
      <c r="AE202" s="111">
        <v>1</v>
      </c>
      <c r="AF202" s="114" t="s">
        <v>1685</v>
      </c>
      <c r="AG202" s="114" t="s">
        <v>1686</v>
      </c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</row>
    <row r="203" spans="1:184" x14ac:dyDescent="0.2">
      <c r="A203" s="154" t="str">
        <f t="shared" si="3"/>
        <v>4461</v>
      </c>
      <c r="B203" s="115" t="s">
        <v>2626</v>
      </c>
      <c r="C203" s="116">
        <v>31</v>
      </c>
      <c r="D203" s="117">
        <v>23.200000762939453</v>
      </c>
      <c r="E203" s="118">
        <v>0.35</v>
      </c>
      <c r="F203" s="116">
        <v>31</v>
      </c>
      <c r="H203" s="119" t="s">
        <v>1529</v>
      </c>
      <c r="J203" s="117">
        <v>6.1999998092651367</v>
      </c>
      <c r="K203" s="118">
        <v>0.33</v>
      </c>
      <c r="L203" s="116">
        <v>31</v>
      </c>
      <c r="N203" s="119" t="s">
        <v>1529</v>
      </c>
      <c r="P203" s="117">
        <v>5</v>
      </c>
      <c r="Q203" s="118">
        <v>0.33</v>
      </c>
      <c r="R203" s="116">
        <v>29</v>
      </c>
      <c r="S203" s="116">
        <v>2</v>
      </c>
      <c r="T203" s="119" t="s">
        <v>2601</v>
      </c>
      <c r="U203" s="119" t="s">
        <v>2602</v>
      </c>
      <c r="V203" s="117">
        <v>1.8999999761581421</v>
      </c>
      <c r="W203" s="118">
        <v>0.24</v>
      </c>
      <c r="X203" s="116">
        <v>31</v>
      </c>
      <c r="Z203" s="119" t="s">
        <v>1529</v>
      </c>
      <c r="AB203" s="117">
        <v>10.100000381469727</v>
      </c>
      <c r="AC203" s="118">
        <v>0.42</v>
      </c>
      <c r="AD203" s="116">
        <v>30</v>
      </c>
      <c r="AE203" s="116">
        <v>1</v>
      </c>
      <c r="AF203" s="119" t="s">
        <v>1998</v>
      </c>
      <c r="AG203" s="119" t="s">
        <v>1999</v>
      </c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</row>
    <row r="204" spans="1:184" x14ac:dyDescent="0.2">
      <c r="A204" s="154" t="str">
        <f t="shared" si="3"/>
        <v>4491</v>
      </c>
      <c r="B204" s="105" t="s">
        <v>2627</v>
      </c>
      <c r="C204" s="111">
        <v>107</v>
      </c>
      <c r="D204" s="112">
        <v>30.600000381469727</v>
      </c>
      <c r="E204" s="113">
        <v>0.46</v>
      </c>
      <c r="F204" s="111">
        <v>105</v>
      </c>
      <c r="G204" s="111">
        <v>2</v>
      </c>
      <c r="H204" s="114" t="s">
        <v>4044</v>
      </c>
      <c r="I204" s="114" t="s">
        <v>4045</v>
      </c>
      <c r="J204" s="112">
        <v>8.3000001907348633</v>
      </c>
      <c r="K204" s="113">
        <v>0.44</v>
      </c>
      <c r="L204" s="111">
        <v>107</v>
      </c>
      <c r="N204" s="114" t="s">
        <v>1529</v>
      </c>
      <c r="P204" s="112">
        <v>7</v>
      </c>
      <c r="Q204" s="113">
        <v>0.47</v>
      </c>
      <c r="R204" s="111">
        <v>100</v>
      </c>
      <c r="S204" s="111">
        <v>7</v>
      </c>
      <c r="T204" s="114" t="s">
        <v>4046</v>
      </c>
      <c r="U204" s="114" t="s">
        <v>4047</v>
      </c>
      <c r="V204" s="112">
        <v>2.7999999523162842</v>
      </c>
      <c r="W204" s="113">
        <v>0.35</v>
      </c>
      <c r="X204" s="111">
        <v>101</v>
      </c>
      <c r="Y204" s="111">
        <v>6</v>
      </c>
      <c r="Z204" s="114" t="s">
        <v>3557</v>
      </c>
      <c r="AA204" s="114" t="s">
        <v>3558</v>
      </c>
      <c r="AB204" s="112">
        <v>12.5</v>
      </c>
      <c r="AC204" s="113">
        <v>0.52</v>
      </c>
      <c r="AD204" s="111">
        <v>95</v>
      </c>
      <c r="AE204" s="111">
        <v>12</v>
      </c>
      <c r="AF204" s="114" t="s">
        <v>4018</v>
      </c>
      <c r="AG204" s="114" t="s">
        <v>4019</v>
      </c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</row>
    <row r="205" spans="1:184" x14ac:dyDescent="0.2">
      <c r="A205" s="154" t="str">
        <f t="shared" si="3"/>
        <v>4501</v>
      </c>
      <c r="B205" s="115" t="s">
        <v>2638</v>
      </c>
      <c r="C205" s="116">
        <v>40</v>
      </c>
      <c r="D205" s="117">
        <v>29.399999618530273</v>
      </c>
      <c r="E205" s="118">
        <v>0.44</v>
      </c>
      <c r="F205" s="116">
        <v>39</v>
      </c>
      <c r="G205" s="116">
        <v>1</v>
      </c>
      <c r="H205" s="119" t="s">
        <v>2131</v>
      </c>
      <c r="I205" s="119" t="s">
        <v>2132</v>
      </c>
      <c r="J205" s="117">
        <v>8.3000001907348633</v>
      </c>
      <c r="K205" s="118">
        <v>0.44</v>
      </c>
      <c r="L205" s="116">
        <v>39</v>
      </c>
      <c r="M205" s="116">
        <v>1</v>
      </c>
      <c r="N205" s="119" t="s">
        <v>2131</v>
      </c>
      <c r="O205" s="119" t="s">
        <v>2132</v>
      </c>
      <c r="P205" s="117">
        <v>6.0999999046325684</v>
      </c>
      <c r="Q205" s="118">
        <v>0.4</v>
      </c>
      <c r="R205" s="116">
        <v>37</v>
      </c>
      <c r="S205" s="116">
        <v>3</v>
      </c>
      <c r="T205" s="119" t="s">
        <v>2741</v>
      </c>
      <c r="U205" s="119" t="s">
        <v>2742</v>
      </c>
      <c r="V205" s="117">
        <v>2.7999999523162842</v>
      </c>
      <c r="W205" s="118">
        <v>0.35</v>
      </c>
      <c r="X205" s="116">
        <v>38</v>
      </c>
      <c r="Y205" s="116">
        <v>2</v>
      </c>
      <c r="Z205" s="119" t="s">
        <v>1966</v>
      </c>
      <c r="AA205" s="119" t="s">
        <v>1967</v>
      </c>
      <c r="AB205" s="117">
        <v>12.300000190734863</v>
      </c>
      <c r="AC205" s="118">
        <v>0.51</v>
      </c>
      <c r="AD205" s="116">
        <v>37</v>
      </c>
      <c r="AE205" s="116">
        <v>3</v>
      </c>
      <c r="AF205" s="119" t="s">
        <v>2741</v>
      </c>
      <c r="AG205" s="119" t="s">
        <v>2742</v>
      </c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</row>
    <row r="206" spans="1:184" x14ac:dyDescent="0.2">
      <c r="A206" s="154" t="str">
        <f t="shared" si="3"/>
        <v>4511</v>
      </c>
      <c r="B206" s="105" t="s">
        <v>2639</v>
      </c>
      <c r="C206" s="111">
        <v>127</v>
      </c>
      <c r="D206" s="112">
        <v>32.700000762939453</v>
      </c>
      <c r="E206" s="113">
        <v>0.5</v>
      </c>
      <c r="F206" s="111">
        <v>119</v>
      </c>
      <c r="G206" s="111">
        <v>8</v>
      </c>
      <c r="H206" s="114" t="s">
        <v>1676</v>
      </c>
      <c r="I206" s="114" t="s">
        <v>1677</v>
      </c>
      <c r="J206" s="112">
        <v>8.6000003814697266</v>
      </c>
      <c r="K206" s="113">
        <v>0.45</v>
      </c>
      <c r="L206" s="111">
        <v>125</v>
      </c>
      <c r="M206" s="111">
        <v>2</v>
      </c>
      <c r="N206" s="114" t="s">
        <v>1982</v>
      </c>
      <c r="O206" s="114" t="s">
        <v>1983</v>
      </c>
      <c r="P206" s="112">
        <v>7.6999998092651367</v>
      </c>
      <c r="Q206" s="113">
        <v>0.52</v>
      </c>
      <c r="R206" s="111">
        <v>107</v>
      </c>
      <c r="S206" s="111">
        <v>20</v>
      </c>
      <c r="T206" s="114" t="s">
        <v>4048</v>
      </c>
      <c r="U206" s="114" t="s">
        <v>4049</v>
      </c>
      <c r="V206" s="112">
        <v>3.2999999523162842</v>
      </c>
      <c r="W206" s="113">
        <v>0.42</v>
      </c>
      <c r="X206" s="111">
        <v>114</v>
      </c>
      <c r="Y206" s="111">
        <v>13</v>
      </c>
      <c r="Z206" s="114" t="s">
        <v>3898</v>
      </c>
      <c r="AA206" s="114" t="s">
        <v>3899</v>
      </c>
      <c r="AB206" s="112">
        <v>13</v>
      </c>
      <c r="AC206" s="113">
        <v>0.54</v>
      </c>
      <c r="AD206" s="111">
        <v>101</v>
      </c>
      <c r="AE206" s="111">
        <v>26</v>
      </c>
      <c r="AF206" s="114" t="s">
        <v>4050</v>
      </c>
      <c r="AG206" s="114" t="s">
        <v>4051</v>
      </c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</row>
    <row r="207" spans="1:184" x14ac:dyDescent="0.2">
      <c r="A207" s="154" t="str">
        <f t="shared" ref="A207:A270" si="4">IFERROR(LEFT(B207,4),"")</f>
        <v>4541</v>
      </c>
      <c r="B207" s="115" t="s">
        <v>2646</v>
      </c>
      <c r="C207" s="116">
        <v>71</v>
      </c>
      <c r="D207" s="117">
        <v>31.299999237060547</v>
      </c>
      <c r="E207" s="118">
        <v>0.47</v>
      </c>
      <c r="F207" s="116">
        <v>68</v>
      </c>
      <c r="G207" s="116">
        <v>3</v>
      </c>
      <c r="H207" s="119" t="s">
        <v>4052</v>
      </c>
      <c r="I207" s="119" t="s">
        <v>4053</v>
      </c>
      <c r="J207" s="117">
        <v>8.5</v>
      </c>
      <c r="K207" s="118">
        <v>0.44</v>
      </c>
      <c r="L207" s="116">
        <v>71</v>
      </c>
      <c r="N207" s="119" t="s">
        <v>1529</v>
      </c>
      <c r="P207" s="117">
        <v>6.8000001907348633</v>
      </c>
      <c r="Q207" s="118">
        <v>0.45</v>
      </c>
      <c r="R207" s="116">
        <v>65</v>
      </c>
      <c r="S207" s="116">
        <v>6</v>
      </c>
      <c r="T207" s="119" t="s">
        <v>3814</v>
      </c>
      <c r="U207" s="119" t="s">
        <v>3815</v>
      </c>
      <c r="V207" s="117">
        <v>2.7000000476837158</v>
      </c>
      <c r="W207" s="118">
        <v>0.34</v>
      </c>
      <c r="X207" s="116">
        <v>63</v>
      </c>
      <c r="Y207" s="116">
        <v>8</v>
      </c>
      <c r="Z207" s="119" t="s">
        <v>4054</v>
      </c>
      <c r="AA207" s="119" t="s">
        <v>4055</v>
      </c>
      <c r="AB207" s="117">
        <v>13.399999618530273</v>
      </c>
      <c r="AC207" s="118">
        <v>0.56000000000000005</v>
      </c>
      <c r="AD207" s="116">
        <v>55</v>
      </c>
      <c r="AE207" s="116">
        <v>16</v>
      </c>
      <c r="AF207" s="119" t="s">
        <v>4056</v>
      </c>
      <c r="AG207" s="119" t="s">
        <v>4057</v>
      </c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</row>
    <row r="208" spans="1:184" x14ac:dyDescent="0.2">
      <c r="A208" s="154" t="str">
        <f t="shared" si="4"/>
        <v>4581</v>
      </c>
      <c r="B208" s="105" t="s">
        <v>2651</v>
      </c>
      <c r="C208" s="111">
        <v>146</v>
      </c>
      <c r="D208" s="112">
        <v>30.399999618530273</v>
      </c>
      <c r="E208" s="113">
        <v>0.46</v>
      </c>
      <c r="F208" s="111">
        <v>142</v>
      </c>
      <c r="G208" s="111">
        <v>4</v>
      </c>
      <c r="H208" s="114" t="s">
        <v>1813</v>
      </c>
      <c r="I208" s="114" t="s">
        <v>1814</v>
      </c>
      <c r="J208" s="112">
        <v>8</v>
      </c>
      <c r="K208" s="113">
        <v>0.42</v>
      </c>
      <c r="L208" s="111">
        <v>143</v>
      </c>
      <c r="M208" s="111">
        <v>3</v>
      </c>
      <c r="N208" s="114" t="s">
        <v>3079</v>
      </c>
      <c r="O208" s="114" t="s">
        <v>3080</v>
      </c>
      <c r="P208" s="112">
        <v>7.1999998092651367</v>
      </c>
      <c r="Q208" s="113">
        <v>0.48</v>
      </c>
      <c r="R208" s="111">
        <v>128</v>
      </c>
      <c r="S208" s="111">
        <v>18</v>
      </c>
      <c r="T208" s="114" t="s">
        <v>1924</v>
      </c>
      <c r="U208" s="114" t="s">
        <v>1925</v>
      </c>
      <c r="V208" s="112">
        <v>2.9000000953674316</v>
      </c>
      <c r="W208" s="113">
        <v>0.37</v>
      </c>
      <c r="X208" s="111">
        <v>135</v>
      </c>
      <c r="Y208" s="111">
        <v>11</v>
      </c>
      <c r="Z208" s="114" t="s">
        <v>1994</v>
      </c>
      <c r="AA208" s="114" t="s">
        <v>1995</v>
      </c>
      <c r="AB208" s="112">
        <v>12.199999809265137</v>
      </c>
      <c r="AC208" s="113">
        <v>0.51</v>
      </c>
      <c r="AD208" s="111">
        <v>117</v>
      </c>
      <c r="AE208" s="111">
        <v>29</v>
      </c>
      <c r="AF208" s="114" t="s">
        <v>4058</v>
      </c>
      <c r="AG208" s="114" t="s">
        <v>4059</v>
      </c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</row>
    <row r="209" spans="1:184" x14ac:dyDescent="0.2">
      <c r="A209" s="154" t="str">
        <f t="shared" si="4"/>
        <v>4651</v>
      </c>
      <c r="B209" s="115" t="s">
        <v>2660</v>
      </c>
      <c r="C209" s="116">
        <v>29</v>
      </c>
      <c r="D209" s="117">
        <v>26.200000762939453</v>
      </c>
      <c r="E209" s="118">
        <v>0.4</v>
      </c>
      <c r="F209" s="116">
        <v>29</v>
      </c>
      <c r="H209" s="119" t="s">
        <v>1529</v>
      </c>
      <c r="J209" s="117">
        <v>7.1999998092651367</v>
      </c>
      <c r="K209" s="118">
        <v>0.38</v>
      </c>
      <c r="L209" s="116">
        <v>29</v>
      </c>
      <c r="N209" s="119" t="s">
        <v>1529</v>
      </c>
      <c r="P209" s="117">
        <v>5.9000000953674316</v>
      </c>
      <c r="Q209" s="118">
        <v>0.39</v>
      </c>
      <c r="R209" s="116">
        <v>28</v>
      </c>
      <c r="S209" s="116">
        <v>1</v>
      </c>
      <c r="T209" s="119" t="s">
        <v>1861</v>
      </c>
      <c r="U209" s="119" t="s">
        <v>1862</v>
      </c>
      <c r="V209" s="117">
        <v>2.5</v>
      </c>
      <c r="W209" s="118">
        <v>0.31</v>
      </c>
      <c r="X209" s="116">
        <v>29</v>
      </c>
      <c r="Z209" s="119" t="s">
        <v>1529</v>
      </c>
      <c r="AB209" s="117">
        <v>10.600000381469727</v>
      </c>
      <c r="AC209" s="118">
        <v>0.44</v>
      </c>
      <c r="AD209" s="116">
        <v>27</v>
      </c>
      <c r="AE209" s="116">
        <v>2</v>
      </c>
      <c r="AF209" s="119" t="s">
        <v>2115</v>
      </c>
      <c r="AG209" s="119" t="s">
        <v>2116</v>
      </c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</row>
    <row r="210" spans="1:184" x14ac:dyDescent="0.2">
      <c r="A210" s="154" t="str">
        <f t="shared" si="4"/>
        <v>4681</v>
      </c>
      <c r="B210" s="105" t="s">
        <v>2661</v>
      </c>
      <c r="C210" s="111">
        <v>143</v>
      </c>
      <c r="D210" s="112">
        <v>29.299999237060547</v>
      </c>
      <c r="E210" s="113">
        <v>0.44</v>
      </c>
      <c r="F210" s="111">
        <v>137</v>
      </c>
      <c r="G210" s="111">
        <v>6</v>
      </c>
      <c r="H210" s="114" t="s">
        <v>1539</v>
      </c>
      <c r="I210" s="114" t="s">
        <v>1540</v>
      </c>
      <c r="J210" s="112">
        <v>7.9000000953674316</v>
      </c>
      <c r="K210" s="113">
        <v>0.42</v>
      </c>
      <c r="L210" s="111">
        <v>139</v>
      </c>
      <c r="M210" s="111">
        <v>4</v>
      </c>
      <c r="N210" s="114" t="s">
        <v>2441</v>
      </c>
      <c r="O210" s="114" t="s">
        <v>2442</v>
      </c>
      <c r="P210" s="112">
        <v>6.5999999046325684</v>
      </c>
      <c r="Q210" s="113">
        <v>0.44</v>
      </c>
      <c r="R210" s="111">
        <v>128</v>
      </c>
      <c r="S210" s="111">
        <v>15</v>
      </c>
      <c r="T210" s="114" t="s">
        <v>4060</v>
      </c>
      <c r="U210" s="114" t="s">
        <v>4061</v>
      </c>
      <c r="V210" s="112">
        <v>2.7000000476837158</v>
      </c>
      <c r="W210" s="113">
        <v>0.34</v>
      </c>
      <c r="X210" s="111">
        <v>136</v>
      </c>
      <c r="Y210" s="111">
        <v>7</v>
      </c>
      <c r="Z210" s="114" t="s">
        <v>1818</v>
      </c>
      <c r="AA210" s="114" t="s">
        <v>1819</v>
      </c>
      <c r="AB210" s="112">
        <v>12</v>
      </c>
      <c r="AC210" s="113">
        <v>0.5</v>
      </c>
      <c r="AD210" s="111">
        <v>116</v>
      </c>
      <c r="AE210" s="111">
        <v>27</v>
      </c>
      <c r="AF210" s="114" t="s">
        <v>4062</v>
      </c>
      <c r="AG210" s="114" t="s">
        <v>4063</v>
      </c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</row>
    <row r="211" spans="1:184" x14ac:dyDescent="0.2">
      <c r="A211" s="154" t="str">
        <f t="shared" si="4"/>
        <v>4691</v>
      </c>
      <c r="B211" s="115" t="s">
        <v>2668</v>
      </c>
      <c r="C211" s="116">
        <v>107</v>
      </c>
      <c r="D211" s="117">
        <v>33.200000762939453</v>
      </c>
      <c r="E211" s="118">
        <v>0.5</v>
      </c>
      <c r="F211" s="116">
        <v>96</v>
      </c>
      <c r="G211" s="116">
        <v>11</v>
      </c>
      <c r="H211" s="119" t="s">
        <v>4064</v>
      </c>
      <c r="I211" s="119" t="s">
        <v>4065</v>
      </c>
      <c r="J211" s="117">
        <v>9.3000001907348633</v>
      </c>
      <c r="K211" s="118">
        <v>0.49</v>
      </c>
      <c r="L211" s="116">
        <v>100</v>
      </c>
      <c r="M211" s="116">
        <v>7</v>
      </c>
      <c r="N211" s="119" t="s">
        <v>4046</v>
      </c>
      <c r="O211" s="119" t="s">
        <v>4047</v>
      </c>
      <c r="P211" s="117">
        <v>7.8000001907348633</v>
      </c>
      <c r="Q211" s="118">
        <v>0.52</v>
      </c>
      <c r="R211" s="116">
        <v>92</v>
      </c>
      <c r="S211" s="116">
        <v>15</v>
      </c>
      <c r="T211" s="119" t="s">
        <v>4066</v>
      </c>
      <c r="U211" s="119" t="s">
        <v>4067</v>
      </c>
      <c r="V211" s="117">
        <v>3.0999999046325684</v>
      </c>
      <c r="W211" s="118">
        <v>0.39</v>
      </c>
      <c r="X211" s="116">
        <v>98</v>
      </c>
      <c r="Y211" s="116">
        <v>9</v>
      </c>
      <c r="Z211" s="119" t="s">
        <v>3555</v>
      </c>
      <c r="AA211" s="119" t="s">
        <v>3556</v>
      </c>
      <c r="AB211" s="117">
        <v>13</v>
      </c>
      <c r="AC211" s="118">
        <v>0.54</v>
      </c>
      <c r="AD211" s="116">
        <v>85</v>
      </c>
      <c r="AE211" s="116">
        <v>22</v>
      </c>
      <c r="AF211" s="119" t="s">
        <v>2424</v>
      </c>
      <c r="AG211" s="119" t="s">
        <v>2425</v>
      </c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</row>
    <row r="212" spans="1:184" x14ac:dyDescent="0.2">
      <c r="A212" s="154" t="str">
        <f t="shared" si="4"/>
        <v>4721</v>
      </c>
      <c r="B212" s="105" t="s">
        <v>2675</v>
      </c>
      <c r="C212" s="111">
        <v>79</v>
      </c>
      <c r="D212" s="112">
        <v>33.799999237060547</v>
      </c>
      <c r="E212" s="113">
        <v>0.51</v>
      </c>
      <c r="F212" s="111">
        <v>70</v>
      </c>
      <c r="G212" s="111">
        <v>9</v>
      </c>
      <c r="H212" s="114" t="s">
        <v>4068</v>
      </c>
      <c r="I212" s="114" t="s">
        <v>4069</v>
      </c>
      <c r="J212" s="112">
        <v>9.1000003814697266</v>
      </c>
      <c r="K212" s="113">
        <v>0.48</v>
      </c>
      <c r="L212" s="111">
        <v>73</v>
      </c>
      <c r="M212" s="111">
        <v>6</v>
      </c>
      <c r="N212" s="114" t="s">
        <v>2798</v>
      </c>
      <c r="O212" s="114" t="s">
        <v>2799</v>
      </c>
      <c r="P212" s="112">
        <v>7.6999998092651367</v>
      </c>
      <c r="Q212" s="113">
        <v>0.52</v>
      </c>
      <c r="R212" s="111">
        <v>63</v>
      </c>
      <c r="S212" s="111">
        <v>16</v>
      </c>
      <c r="T212" s="114" t="s">
        <v>3102</v>
      </c>
      <c r="U212" s="114" t="s">
        <v>3103</v>
      </c>
      <c r="V212" s="112">
        <v>3.4000000953674316</v>
      </c>
      <c r="W212" s="113">
        <v>0.43</v>
      </c>
      <c r="X212" s="111">
        <v>70</v>
      </c>
      <c r="Y212" s="111">
        <v>9</v>
      </c>
      <c r="Z212" s="114" t="s">
        <v>4068</v>
      </c>
      <c r="AA212" s="114" t="s">
        <v>4069</v>
      </c>
      <c r="AB212" s="112">
        <v>13.600000381469727</v>
      </c>
      <c r="AC212" s="113">
        <v>0.56999999999999995</v>
      </c>
      <c r="AD212" s="111">
        <v>61</v>
      </c>
      <c r="AE212" s="111">
        <v>18</v>
      </c>
      <c r="AF212" s="114" t="s">
        <v>2802</v>
      </c>
      <c r="AG212" s="114" t="s">
        <v>2803</v>
      </c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</row>
    <row r="213" spans="1:184" x14ac:dyDescent="0.2">
      <c r="A213" s="154" t="str">
        <f t="shared" si="4"/>
        <v>4741</v>
      </c>
      <c r="B213" s="115" t="s">
        <v>2684</v>
      </c>
      <c r="C213" s="116">
        <v>111</v>
      </c>
      <c r="D213" s="117">
        <v>32.599998474121094</v>
      </c>
      <c r="E213" s="118">
        <v>0.49</v>
      </c>
      <c r="F213" s="116">
        <v>105</v>
      </c>
      <c r="G213" s="116">
        <v>6</v>
      </c>
      <c r="H213" s="119" t="s">
        <v>1515</v>
      </c>
      <c r="I213" s="119" t="s">
        <v>1516</v>
      </c>
      <c r="J213" s="117">
        <v>8.3000001907348633</v>
      </c>
      <c r="K213" s="118">
        <v>0.44</v>
      </c>
      <c r="L213" s="116">
        <v>101</v>
      </c>
      <c r="M213" s="116">
        <v>10</v>
      </c>
      <c r="N213" s="119" t="s">
        <v>3073</v>
      </c>
      <c r="O213" s="119" t="s">
        <v>3074</v>
      </c>
      <c r="P213" s="117">
        <v>7.3000001907348633</v>
      </c>
      <c r="Q213" s="118">
        <v>0.49</v>
      </c>
      <c r="R213" s="116">
        <v>98</v>
      </c>
      <c r="S213" s="116">
        <v>13</v>
      </c>
      <c r="T213" s="119" t="s">
        <v>2506</v>
      </c>
      <c r="U213" s="119" t="s">
        <v>2507</v>
      </c>
      <c r="V213" s="117">
        <v>3.2000000476837158</v>
      </c>
      <c r="W213" s="118">
        <v>0.41</v>
      </c>
      <c r="X213" s="116">
        <v>99</v>
      </c>
      <c r="Y213" s="116">
        <v>12</v>
      </c>
      <c r="Z213" s="119" t="s">
        <v>1768</v>
      </c>
      <c r="AA213" s="119" t="s">
        <v>1769</v>
      </c>
      <c r="AB213" s="117">
        <v>13.699999809265137</v>
      </c>
      <c r="AC213" s="118">
        <v>0.56999999999999995</v>
      </c>
      <c r="AD213" s="116">
        <v>84</v>
      </c>
      <c r="AE213" s="116">
        <v>27</v>
      </c>
      <c r="AF213" s="119" t="s">
        <v>4004</v>
      </c>
      <c r="AG213" s="119" t="s">
        <v>4005</v>
      </c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</row>
    <row r="214" spans="1:184" x14ac:dyDescent="0.2">
      <c r="A214" s="154" t="str">
        <f t="shared" si="4"/>
        <v>4761</v>
      </c>
      <c r="B214" s="105" t="s">
        <v>2687</v>
      </c>
      <c r="C214" s="111">
        <v>74</v>
      </c>
      <c r="D214" s="112">
        <v>28.600000381469727</v>
      </c>
      <c r="E214" s="113">
        <v>0.43</v>
      </c>
      <c r="F214" s="111">
        <v>71</v>
      </c>
      <c r="G214" s="111">
        <v>3</v>
      </c>
      <c r="H214" s="114" t="s">
        <v>1546</v>
      </c>
      <c r="I214" s="114" t="s">
        <v>1547</v>
      </c>
      <c r="J214" s="112">
        <v>7.3000001907348633</v>
      </c>
      <c r="K214" s="113">
        <v>0.38</v>
      </c>
      <c r="L214" s="111">
        <v>71</v>
      </c>
      <c r="M214" s="111">
        <v>3</v>
      </c>
      <c r="N214" s="114" t="s">
        <v>1546</v>
      </c>
      <c r="O214" s="114" t="s">
        <v>1547</v>
      </c>
      <c r="P214" s="112">
        <v>7</v>
      </c>
      <c r="Q214" s="113">
        <v>0.46</v>
      </c>
      <c r="R214" s="111">
        <v>64</v>
      </c>
      <c r="S214" s="111">
        <v>10</v>
      </c>
      <c r="T214" s="114" t="s">
        <v>1513</v>
      </c>
      <c r="U214" s="114" t="s">
        <v>1514</v>
      </c>
      <c r="V214" s="112">
        <v>2.5999999046325684</v>
      </c>
      <c r="W214" s="113">
        <v>0.33</v>
      </c>
      <c r="X214" s="111">
        <v>70</v>
      </c>
      <c r="Y214" s="111">
        <v>4</v>
      </c>
      <c r="Z214" s="114" t="s">
        <v>1515</v>
      </c>
      <c r="AA214" s="114" t="s">
        <v>1516</v>
      </c>
      <c r="AB214" s="112">
        <v>11.800000190734863</v>
      </c>
      <c r="AC214" s="113">
        <v>0.49</v>
      </c>
      <c r="AD214" s="111">
        <v>59</v>
      </c>
      <c r="AE214" s="111">
        <v>15</v>
      </c>
      <c r="AF214" s="114" t="s">
        <v>4070</v>
      </c>
      <c r="AG214" s="114" t="s">
        <v>4071</v>
      </c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</row>
    <row r="215" spans="1:184" x14ac:dyDescent="0.2">
      <c r="A215" s="154" t="str">
        <f t="shared" si="4"/>
        <v>4801</v>
      </c>
      <c r="B215" s="115" t="s">
        <v>2694</v>
      </c>
      <c r="C215" s="116">
        <v>136</v>
      </c>
      <c r="D215" s="117">
        <v>28.399999618530273</v>
      </c>
      <c r="E215" s="118">
        <v>0.43</v>
      </c>
      <c r="F215" s="116">
        <v>133</v>
      </c>
      <c r="G215" s="116">
        <v>3</v>
      </c>
      <c r="H215" s="119" t="s">
        <v>1780</v>
      </c>
      <c r="I215" s="119" t="s">
        <v>1781</v>
      </c>
      <c r="J215" s="117">
        <v>8.1000003814697266</v>
      </c>
      <c r="K215" s="118">
        <v>0.43</v>
      </c>
      <c r="L215" s="116">
        <v>130</v>
      </c>
      <c r="M215" s="116">
        <v>6</v>
      </c>
      <c r="N215" s="119" t="s">
        <v>2216</v>
      </c>
      <c r="O215" s="119" t="s">
        <v>2217</v>
      </c>
      <c r="P215" s="117">
        <v>6</v>
      </c>
      <c r="Q215" s="118">
        <v>0.4</v>
      </c>
      <c r="R215" s="116">
        <v>130</v>
      </c>
      <c r="S215" s="116">
        <v>6</v>
      </c>
      <c r="T215" s="119" t="s">
        <v>2216</v>
      </c>
      <c r="U215" s="119" t="s">
        <v>2217</v>
      </c>
      <c r="V215" s="117">
        <v>2.4000000953674316</v>
      </c>
      <c r="W215" s="118">
        <v>0.3</v>
      </c>
      <c r="X215" s="116">
        <v>134</v>
      </c>
      <c r="Y215" s="116">
        <v>2</v>
      </c>
      <c r="Z215" s="119" t="s">
        <v>2076</v>
      </c>
      <c r="AA215" s="119" t="s">
        <v>2077</v>
      </c>
      <c r="AB215" s="117">
        <v>11.899999618530273</v>
      </c>
      <c r="AC215" s="118">
        <v>0.5</v>
      </c>
      <c r="AD215" s="116">
        <v>119</v>
      </c>
      <c r="AE215" s="116">
        <v>17</v>
      </c>
      <c r="AF215" s="119" t="s">
        <v>2218</v>
      </c>
      <c r="AG215" s="119" t="s">
        <v>2219</v>
      </c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</row>
    <row r="216" spans="1:184" x14ac:dyDescent="0.2">
      <c r="A216" s="154" t="str">
        <f t="shared" si="4"/>
        <v>4841</v>
      </c>
      <c r="B216" s="105" t="s">
        <v>2697</v>
      </c>
      <c r="C216" s="111">
        <v>86</v>
      </c>
      <c r="D216" s="112">
        <v>28.600000381469727</v>
      </c>
      <c r="E216" s="113">
        <v>0.43</v>
      </c>
      <c r="F216" s="111">
        <v>84</v>
      </c>
      <c r="G216" s="111">
        <v>2</v>
      </c>
      <c r="H216" s="114" t="s">
        <v>1876</v>
      </c>
      <c r="I216" s="114" t="s">
        <v>1877</v>
      </c>
      <c r="J216" s="112">
        <v>7.8000001907348633</v>
      </c>
      <c r="K216" s="113">
        <v>0.41</v>
      </c>
      <c r="L216" s="111">
        <v>85</v>
      </c>
      <c r="M216" s="111">
        <v>1</v>
      </c>
      <c r="N216" s="114" t="s">
        <v>3583</v>
      </c>
      <c r="O216" s="114" t="s">
        <v>3584</v>
      </c>
      <c r="P216" s="112">
        <v>6.0999999046325684</v>
      </c>
      <c r="Q216" s="113">
        <v>0.41</v>
      </c>
      <c r="R216" s="111">
        <v>81</v>
      </c>
      <c r="S216" s="111">
        <v>5</v>
      </c>
      <c r="T216" s="114" t="s">
        <v>3022</v>
      </c>
      <c r="U216" s="114" t="s">
        <v>3023</v>
      </c>
      <c r="V216" s="112">
        <v>2.7999999523162842</v>
      </c>
      <c r="W216" s="113">
        <v>0.35</v>
      </c>
      <c r="X216" s="111">
        <v>80</v>
      </c>
      <c r="Y216" s="111">
        <v>6</v>
      </c>
      <c r="Z216" s="114" t="s">
        <v>1946</v>
      </c>
      <c r="AA216" s="114" t="s">
        <v>1947</v>
      </c>
      <c r="AB216" s="112">
        <v>11.800000190734863</v>
      </c>
      <c r="AC216" s="113">
        <v>0.49</v>
      </c>
      <c r="AD216" s="111">
        <v>72</v>
      </c>
      <c r="AE216" s="111">
        <v>14</v>
      </c>
      <c r="AF216" s="114" t="s">
        <v>1948</v>
      </c>
      <c r="AG216" s="114" t="s">
        <v>1949</v>
      </c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</row>
    <row r="217" spans="1:184" x14ac:dyDescent="0.2">
      <c r="A217" s="154" t="str">
        <f t="shared" si="4"/>
        <v>4881</v>
      </c>
      <c r="B217" s="115" t="s">
        <v>2700</v>
      </c>
      <c r="C217" s="116">
        <v>70</v>
      </c>
      <c r="D217" s="117">
        <v>30</v>
      </c>
      <c r="E217" s="118">
        <v>0.45</v>
      </c>
      <c r="F217" s="116">
        <v>69</v>
      </c>
      <c r="G217" s="116">
        <v>1</v>
      </c>
      <c r="H217" s="119" t="s">
        <v>3451</v>
      </c>
      <c r="I217" s="119" t="s">
        <v>3452</v>
      </c>
      <c r="J217" s="117">
        <v>7.8000001907348633</v>
      </c>
      <c r="K217" s="118">
        <v>0.41</v>
      </c>
      <c r="L217" s="116">
        <v>68</v>
      </c>
      <c r="M217" s="116">
        <v>2</v>
      </c>
      <c r="N217" s="119" t="s">
        <v>2100</v>
      </c>
      <c r="O217" s="119" t="s">
        <v>2101</v>
      </c>
      <c r="P217" s="117">
        <v>6.4000000953674316</v>
      </c>
      <c r="Q217" s="118">
        <v>0.43</v>
      </c>
      <c r="R217" s="116">
        <v>64</v>
      </c>
      <c r="S217" s="116">
        <v>6</v>
      </c>
      <c r="T217" s="119" t="s">
        <v>2104</v>
      </c>
      <c r="U217" s="119" t="s">
        <v>2105</v>
      </c>
      <c r="V217" s="117">
        <v>2.9000000953674316</v>
      </c>
      <c r="W217" s="118">
        <v>0.37</v>
      </c>
      <c r="X217" s="116">
        <v>66</v>
      </c>
      <c r="Y217" s="116">
        <v>4</v>
      </c>
      <c r="Z217" s="119" t="s">
        <v>1943</v>
      </c>
      <c r="AA217" s="119" t="s">
        <v>1944</v>
      </c>
      <c r="AB217" s="117">
        <v>12.899999618530273</v>
      </c>
      <c r="AC217" s="118">
        <v>0.54</v>
      </c>
      <c r="AD217" s="116">
        <v>57</v>
      </c>
      <c r="AE217" s="116">
        <v>13</v>
      </c>
      <c r="AF217" s="119" t="s">
        <v>4072</v>
      </c>
      <c r="AG217" s="119" t="s">
        <v>4073</v>
      </c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</row>
    <row r="218" spans="1:184" x14ac:dyDescent="0.2">
      <c r="A218" s="154" t="str">
        <f t="shared" si="4"/>
        <v>4921</v>
      </c>
      <c r="B218" s="105" t="s">
        <v>2703</v>
      </c>
      <c r="C218" s="111">
        <v>69</v>
      </c>
      <c r="D218" s="112">
        <v>34</v>
      </c>
      <c r="E218" s="113">
        <v>0.51</v>
      </c>
      <c r="F218" s="111">
        <v>60</v>
      </c>
      <c r="G218" s="111">
        <v>9</v>
      </c>
      <c r="H218" s="114" t="s">
        <v>2825</v>
      </c>
      <c r="I218" s="114" t="s">
        <v>2826</v>
      </c>
      <c r="J218" s="112">
        <v>9.1999998092651367</v>
      </c>
      <c r="K218" s="113">
        <v>0.48</v>
      </c>
      <c r="L218" s="111">
        <v>65</v>
      </c>
      <c r="M218" s="111">
        <v>4</v>
      </c>
      <c r="N218" s="114" t="s">
        <v>2184</v>
      </c>
      <c r="O218" s="114" t="s">
        <v>2185</v>
      </c>
      <c r="P218" s="112">
        <v>7.9000000953674316</v>
      </c>
      <c r="Q218" s="113">
        <v>0.53</v>
      </c>
      <c r="R218" s="111">
        <v>53</v>
      </c>
      <c r="S218" s="111">
        <v>16</v>
      </c>
      <c r="T218" s="114" t="s">
        <v>4074</v>
      </c>
      <c r="U218" s="114" t="s">
        <v>4075</v>
      </c>
      <c r="V218" s="112">
        <v>3.5</v>
      </c>
      <c r="W218" s="113">
        <v>0.44</v>
      </c>
      <c r="X218" s="111">
        <v>59</v>
      </c>
      <c r="Y218" s="111">
        <v>10</v>
      </c>
      <c r="Z218" s="114" t="s">
        <v>1802</v>
      </c>
      <c r="AA218" s="114" t="s">
        <v>1803</v>
      </c>
      <c r="AB218" s="112">
        <v>13.399999618530273</v>
      </c>
      <c r="AC218" s="113">
        <v>0.56000000000000005</v>
      </c>
      <c r="AD218" s="111">
        <v>52</v>
      </c>
      <c r="AE218" s="111">
        <v>17</v>
      </c>
      <c r="AF218" s="114" t="s">
        <v>1808</v>
      </c>
      <c r="AG218" s="114" t="s">
        <v>1809</v>
      </c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</row>
    <row r="219" spans="1:184" x14ac:dyDescent="0.2">
      <c r="A219" s="154" t="str">
        <f t="shared" si="4"/>
        <v>4961</v>
      </c>
      <c r="B219" s="115" t="s">
        <v>2708</v>
      </c>
      <c r="C219" s="116">
        <v>49</v>
      </c>
      <c r="D219" s="117">
        <v>27.600000381469727</v>
      </c>
      <c r="E219" s="118">
        <v>0.42</v>
      </c>
      <c r="F219" s="116">
        <v>49</v>
      </c>
      <c r="H219" s="119" t="s">
        <v>1529</v>
      </c>
      <c r="J219" s="117">
        <v>7.8000001907348633</v>
      </c>
      <c r="K219" s="118">
        <v>0.41</v>
      </c>
      <c r="L219" s="116">
        <v>49</v>
      </c>
      <c r="N219" s="119" t="s">
        <v>1529</v>
      </c>
      <c r="P219" s="117">
        <v>5.8000001907348633</v>
      </c>
      <c r="Q219" s="118">
        <v>0.38</v>
      </c>
      <c r="R219" s="116">
        <v>47</v>
      </c>
      <c r="S219" s="116">
        <v>2</v>
      </c>
      <c r="T219" s="119" t="s">
        <v>1896</v>
      </c>
      <c r="U219" s="119" t="s">
        <v>1897</v>
      </c>
      <c r="V219" s="117">
        <v>2.7000000476837158</v>
      </c>
      <c r="W219" s="118">
        <v>0.34</v>
      </c>
      <c r="X219" s="116">
        <v>46</v>
      </c>
      <c r="Y219" s="116">
        <v>3</v>
      </c>
      <c r="Z219" s="119" t="s">
        <v>1608</v>
      </c>
      <c r="AA219" s="119" t="s">
        <v>1609</v>
      </c>
      <c r="AB219" s="117">
        <v>11.199999809265137</v>
      </c>
      <c r="AC219" s="118">
        <v>0.47</v>
      </c>
      <c r="AD219" s="116">
        <v>43</v>
      </c>
      <c r="AE219" s="116">
        <v>6</v>
      </c>
      <c r="AF219" s="119" t="s">
        <v>2248</v>
      </c>
      <c r="AG219" s="119" t="s">
        <v>2249</v>
      </c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</row>
    <row r="220" spans="1:184" x14ac:dyDescent="0.2">
      <c r="A220" s="154" t="str">
        <f t="shared" si="4"/>
        <v>5001</v>
      </c>
      <c r="B220" s="105" t="s">
        <v>2711</v>
      </c>
      <c r="C220" s="111">
        <v>139</v>
      </c>
      <c r="D220" s="112">
        <v>29.100000381469727</v>
      </c>
      <c r="E220" s="113">
        <v>0.44</v>
      </c>
      <c r="F220" s="111">
        <v>133</v>
      </c>
      <c r="G220" s="111">
        <v>6</v>
      </c>
      <c r="H220" s="114" t="s">
        <v>3157</v>
      </c>
      <c r="I220" s="114" t="s">
        <v>3158</v>
      </c>
      <c r="J220" s="112">
        <v>8</v>
      </c>
      <c r="K220" s="113">
        <v>0.42</v>
      </c>
      <c r="L220" s="111">
        <v>137</v>
      </c>
      <c r="M220" s="111">
        <v>2</v>
      </c>
      <c r="N220" s="114" t="s">
        <v>1929</v>
      </c>
      <c r="O220" s="114" t="s">
        <v>1930</v>
      </c>
      <c r="P220" s="112">
        <v>6.8000001907348633</v>
      </c>
      <c r="Q220" s="113">
        <v>0.45</v>
      </c>
      <c r="R220" s="111">
        <v>126</v>
      </c>
      <c r="S220" s="111">
        <v>13</v>
      </c>
      <c r="T220" s="114" t="s">
        <v>4076</v>
      </c>
      <c r="U220" s="114" t="s">
        <v>4077</v>
      </c>
      <c r="V220" s="112">
        <v>2.7999999523162842</v>
      </c>
      <c r="W220" s="113">
        <v>0.36</v>
      </c>
      <c r="X220" s="111">
        <v>131</v>
      </c>
      <c r="Y220" s="111">
        <v>8</v>
      </c>
      <c r="Z220" s="114" t="s">
        <v>3236</v>
      </c>
      <c r="AA220" s="114" t="s">
        <v>3237</v>
      </c>
      <c r="AB220" s="112">
        <v>11.5</v>
      </c>
      <c r="AC220" s="113">
        <v>0.48</v>
      </c>
      <c r="AD220" s="111">
        <v>121</v>
      </c>
      <c r="AE220" s="111">
        <v>18</v>
      </c>
      <c r="AF220" s="114" t="s">
        <v>3136</v>
      </c>
      <c r="AG220" s="114" t="s">
        <v>3137</v>
      </c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</row>
    <row r="221" spans="1:184" x14ac:dyDescent="0.2">
      <c r="A221" s="154" t="str">
        <f t="shared" si="4"/>
        <v>5003</v>
      </c>
      <c r="B221" s="115" t="s">
        <v>2720</v>
      </c>
      <c r="C221" s="116">
        <v>209</v>
      </c>
      <c r="D221" s="117">
        <v>28.700000762939453</v>
      </c>
      <c r="E221" s="118">
        <v>0.44</v>
      </c>
      <c r="F221" s="116">
        <v>207</v>
      </c>
      <c r="G221" s="116">
        <v>2</v>
      </c>
      <c r="H221" s="119" t="s">
        <v>1777</v>
      </c>
      <c r="I221" s="119" t="s">
        <v>1778</v>
      </c>
      <c r="J221" s="117">
        <v>7.8000001907348633</v>
      </c>
      <c r="K221" s="118">
        <v>0.41</v>
      </c>
      <c r="L221" s="116">
        <v>207</v>
      </c>
      <c r="M221" s="116">
        <v>2</v>
      </c>
      <c r="N221" s="119" t="s">
        <v>1777</v>
      </c>
      <c r="O221" s="119" t="s">
        <v>1778</v>
      </c>
      <c r="P221" s="117">
        <v>6.5</v>
      </c>
      <c r="Q221" s="118">
        <v>0.43</v>
      </c>
      <c r="R221" s="116">
        <v>192</v>
      </c>
      <c r="S221" s="116">
        <v>17</v>
      </c>
      <c r="T221" s="119" t="s">
        <v>2233</v>
      </c>
      <c r="U221" s="119" t="s">
        <v>2234</v>
      </c>
      <c r="V221" s="117">
        <v>2.7999999523162842</v>
      </c>
      <c r="W221" s="118">
        <v>0.35</v>
      </c>
      <c r="X221" s="116">
        <v>199</v>
      </c>
      <c r="Y221" s="116">
        <v>10</v>
      </c>
      <c r="Z221" s="119" t="s">
        <v>4078</v>
      </c>
      <c r="AA221" s="119" t="s">
        <v>4079</v>
      </c>
      <c r="AB221" s="117">
        <v>11.699999809265137</v>
      </c>
      <c r="AC221" s="118">
        <v>0.49</v>
      </c>
      <c r="AD221" s="116">
        <v>191</v>
      </c>
      <c r="AE221" s="116">
        <v>18</v>
      </c>
      <c r="AF221" s="119" t="s">
        <v>4080</v>
      </c>
      <c r="AG221" s="119" t="s">
        <v>4081</v>
      </c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</row>
    <row r="222" spans="1:184" x14ac:dyDescent="0.2">
      <c r="A222" s="154" t="str">
        <f t="shared" si="4"/>
        <v>5005</v>
      </c>
      <c r="B222" s="105" t="s">
        <v>2727</v>
      </c>
      <c r="C222" s="111">
        <v>144</v>
      </c>
      <c r="D222" s="112">
        <v>32.700000762939453</v>
      </c>
      <c r="E222" s="113">
        <v>0.49</v>
      </c>
      <c r="F222" s="111">
        <v>126</v>
      </c>
      <c r="G222" s="111">
        <v>18</v>
      </c>
      <c r="H222" s="114" t="s">
        <v>2218</v>
      </c>
      <c r="I222" s="114" t="s">
        <v>2219</v>
      </c>
      <c r="J222" s="112">
        <v>8.6000003814697266</v>
      </c>
      <c r="K222" s="113">
        <v>0.45</v>
      </c>
      <c r="L222" s="111">
        <v>136</v>
      </c>
      <c r="M222" s="111">
        <v>8</v>
      </c>
      <c r="N222" s="114" t="s">
        <v>1633</v>
      </c>
      <c r="O222" s="114" t="s">
        <v>1634</v>
      </c>
      <c r="P222" s="112">
        <v>7.3000001907348633</v>
      </c>
      <c r="Q222" s="113">
        <v>0.49</v>
      </c>
      <c r="R222" s="111">
        <v>119</v>
      </c>
      <c r="S222" s="111">
        <v>25</v>
      </c>
      <c r="T222" s="114" t="s">
        <v>1646</v>
      </c>
      <c r="U222" s="114" t="s">
        <v>1647</v>
      </c>
      <c r="V222" s="112">
        <v>3.0999999046325684</v>
      </c>
      <c r="W222" s="113">
        <v>0.39</v>
      </c>
      <c r="X222" s="111">
        <v>127</v>
      </c>
      <c r="Y222" s="111">
        <v>17</v>
      </c>
      <c r="Z222" s="114" t="s">
        <v>4082</v>
      </c>
      <c r="AA222" s="114" t="s">
        <v>4083</v>
      </c>
      <c r="AB222" s="112">
        <v>13.600000381469727</v>
      </c>
      <c r="AC222" s="113">
        <v>0.56999999999999995</v>
      </c>
      <c r="AD222" s="111">
        <v>106</v>
      </c>
      <c r="AE222" s="111">
        <v>38</v>
      </c>
      <c r="AF222" s="114" t="s">
        <v>4084</v>
      </c>
      <c r="AG222" s="114" t="s">
        <v>4085</v>
      </c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</row>
    <row r="223" spans="1:184" x14ac:dyDescent="0.2">
      <c r="A223" s="154" t="str">
        <f t="shared" si="4"/>
        <v>5007</v>
      </c>
      <c r="B223" s="115" t="s">
        <v>2732</v>
      </c>
      <c r="C223" s="116">
        <v>29</v>
      </c>
      <c r="D223" s="117">
        <v>29.299999237060547</v>
      </c>
      <c r="E223" s="118">
        <v>0.44</v>
      </c>
      <c r="F223" s="116">
        <v>27</v>
      </c>
      <c r="G223" s="116">
        <v>2</v>
      </c>
      <c r="H223" s="119" t="s">
        <v>2115</v>
      </c>
      <c r="I223" s="119" t="s">
        <v>2116</v>
      </c>
      <c r="J223" s="117">
        <v>8.3000001907348633</v>
      </c>
      <c r="K223" s="118">
        <v>0.44</v>
      </c>
      <c r="L223" s="116">
        <v>28</v>
      </c>
      <c r="M223" s="116">
        <v>1</v>
      </c>
      <c r="N223" s="119" t="s">
        <v>1861</v>
      </c>
      <c r="O223" s="119" t="s">
        <v>1862</v>
      </c>
      <c r="P223" s="117">
        <v>6.6999998092651367</v>
      </c>
      <c r="Q223" s="118">
        <v>0.45</v>
      </c>
      <c r="R223" s="116">
        <v>27</v>
      </c>
      <c r="S223" s="116">
        <v>2</v>
      </c>
      <c r="T223" s="119" t="s">
        <v>2115</v>
      </c>
      <c r="U223" s="119" t="s">
        <v>2116</v>
      </c>
      <c r="V223" s="117">
        <v>2.5</v>
      </c>
      <c r="W223" s="118">
        <v>0.32</v>
      </c>
      <c r="X223" s="116">
        <v>27</v>
      </c>
      <c r="Y223" s="116">
        <v>2</v>
      </c>
      <c r="Z223" s="119" t="s">
        <v>2115</v>
      </c>
      <c r="AA223" s="119" t="s">
        <v>2116</v>
      </c>
      <c r="AB223" s="117">
        <v>11.699999809265137</v>
      </c>
      <c r="AC223" s="118">
        <v>0.49</v>
      </c>
      <c r="AD223" s="116">
        <v>24</v>
      </c>
      <c r="AE223" s="116">
        <v>5</v>
      </c>
      <c r="AF223" s="119" t="s">
        <v>1863</v>
      </c>
      <c r="AG223" s="119" t="s">
        <v>1864</v>
      </c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</row>
    <row r="224" spans="1:184" x14ac:dyDescent="0.2">
      <c r="A224" s="154" t="str">
        <f t="shared" si="4"/>
        <v>5020</v>
      </c>
      <c r="B224" s="105" t="s">
        <v>4086</v>
      </c>
      <c r="C224" s="111">
        <v>9</v>
      </c>
      <c r="D224" s="112">
        <v>29.100000381469727</v>
      </c>
      <c r="E224" s="113">
        <v>0.44</v>
      </c>
      <c r="F224" s="111">
        <v>9</v>
      </c>
      <c r="H224" s="114" t="s">
        <v>1529</v>
      </c>
      <c r="J224" s="112">
        <v>7.6999998092651367</v>
      </c>
      <c r="K224" s="113">
        <v>0.4</v>
      </c>
      <c r="L224" s="111">
        <v>9</v>
      </c>
      <c r="N224" s="114" t="s">
        <v>1529</v>
      </c>
      <c r="P224" s="112">
        <v>6.6999998092651367</v>
      </c>
      <c r="Q224" s="113">
        <v>0.44</v>
      </c>
      <c r="R224" s="111">
        <v>7</v>
      </c>
      <c r="S224" s="111">
        <v>2</v>
      </c>
      <c r="T224" s="114" t="s">
        <v>3878</v>
      </c>
      <c r="U224" s="114" t="s">
        <v>3879</v>
      </c>
      <c r="V224" s="112">
        <v>2.9000000953674316</v>
      </c>
      <c r="W224" s="113">
        <v>0.36</v>
      </c>
      <c r="X224" s="111">
        <v>9</v>
      </c>
      <c r="Z224" s="114" t="s">
        <v>1529</v>
      </c>
      <c r="AB224" s="112">
        <v>11.899999618530273</v>
      </c>
      <c r="AC224" s="113">
        <v>0.5</v>
      </c>
      <c r="AD224" s="111">
        <v>8</v>
      </c>
      <c r="AE224" s="111">
        <v>1</v>
      </c>
      <c r="AF224" s="114" t="s">
        <v>2225</v>
      </c>
      <c r="AG224" s="114" t="s">
        <v>2226</v>
      </c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</row>
    <row r="225" spans="1:184" x14ac:dyDescent="0.2">
      <c r="A225" s="154" t="str">
        <f t="shared" si="4"/>
        <v>5021</v>
      </c>
      <c r="B225" s="115" t="s">
        <v>2734</v>
      </c>
      <c r="C225" s="116">
        <v>143</v>
      </c>
      <c r="D225" s="117">
        <v>29.899999618530273</v>
      </c>
      <c r="E225" s="118">
        <v>0.45</v>
      </c>
      <c r="F225" s="116">
        <v>139</v>
      </c>
      <c r="G225" s="116">
        <v>4</v>
      </c>
      <c r="H225" s="119" t="s">
        <v>2441</v>
      </c>
      <c r="I225" s="119" t="s">
        <v>2442</v>
      </c>
      <c r="J225" s="117">
        <v>8</v>
      </c>
      <c r="K225" s="118">
        <v>0.42</v>
      </c>
      <c r="L225" s="116">
        <v>142</v>
      </c>
      <c r="M225" s="116">
        <v>1</v>
      </c>
      <c r="N225" s="119" t="s">
        <v>1535</v>
      </c>
      <c r="O225" s="119" t="s">
        <v>1536</v>
      </c>
      <c r="P225" s="117">
        <v>6.6999998092651367</v>
      </c>
      <c r="Q225" s="118">
        <v>0.44</v>
      </c>
      <c r="R225" s="116">
        <v>128</v>
      </c>
      <c r="S225" s="116">
        <v>15</v>
      </c>
      <c r="T225" s="119" t="s">
        <v>4060</v>
      </c>
      <c r="U225" s="119" t="s">
        <v>4061</v>
      </c>
      <c r="V225" s="117">
        <v>3.0999999046325684</v>
      </c>
      <c r="W225" s="118">
        <v>0.39</v>
      </c>
      <c r="X225" s="116">
        <v>132</v>
      </c>
      <c r="Y225" s="116">
        <v>11</v>
      </c>
      <c r="Z225" s="119" t="s">
        <v>1586</v>
      </c>
      <c r="AA225" s="119" t="s">
        <v>1587</v>
      </c>
      <c r="AB225" s="117">
        <v>12.100000381469727</v>
      </c>
      <c r="AC225" s="118">
        <v>0.5</v>
      </c>
      <c r="AD225" s="116">
        <v>122</v>
      </c>
      <c r="AE225" s="116">
        <v>21</v>
      </c>
      <c r="AF225" s="119" t="s">
        <v>4087</v>
      </c>
      <c r="AG225" s="119" t="s">
        <v>4088</v>
      </c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</row>
    <row r="226" spans="1:184" x14ac:dyDescent="0.2">
      <c r="A226" s="154" t="str">
        <f t="shared" si="4"/>
        <v>5022</v>
      </c>
      <c r="B226" s="105" t="s">
        <v>2737</v>
      </c>
      <c r="C226" s="111">
        <v>18</v>
      </c>
      <c r="D226" s="112">
        <v>36.799999237060547</v>
      </c>
      <c r="E226" s="113">
        <v>0.56000000000000005</v>
      </c>
      <c r="F226" s="111">
        <v>17</v>
      </c>
      <c r="G226" s="111">
        <v>1</v>
      </c>
      <c r="H226" s="114" t="s">
        <v>1633</v>
      </c>
      <c r="I226" s="114" t="s">
        <v>1634</v>
      </c>
      <c r="J226" s="112">
        <v>9.3000001907348633</v>
      </c>
      <c r="K226" s="113">
        <v>0.49</v>
      </c>
      <c r="L226" s="111">
        <v>16</v>
      </c>
      <c r="M226" s="111">
        <v>2</v>
      </c>
      <c r="N226" s="114" t="s">
        <v>2225</v>
      </c>
      <c r="O226" s="114" t="s">
        <v>2226</v>
      </c>
      <c r="P226" s="112">
        <v>8</v>
      </c>
      <c r="Q226" s="113">
        <v>0.53</v>
      </c>
      <c r="R226" s="111">
        <v>14</v>
      </c>
      <c r="S226" s="111">
        <v>4</v>
      </c>
      <c r="T226" s="114" t="s">
        <v>3878</v>
      </c>
      <c r="U226" s="114" t="s">
        <v>3879</v>
      </c>
      <c r="V226" s="112">
        <v>3.9000000953674316</v>
      </c>
      <c r="W226" s="113">
        <v>0.5</v>
      </c>
      <c r="X226" s="111">
        <v>16</v>
      </c>
      <c r="Y226" s="111">
        <v>2</v>
      </c>
      <c r="Z226" s="114" t="s">
        <v>2225</v>
      </c>
      <c r="AA226" s="114" t="s">
        <v>2226</v>
      </c>
      <c r="AB226" s="112">
        <v>15.600000381469727</v>
      </c>
      <c r="AC226" s="113">
        <v>0.65</v>
      </c>
      <c r="AD226" s="111">
        <v>9</v>
      </c>
      <c r="AE226" s="111">
        <v>9</v>
      </c>
      <c r="AF226" s="114" t="s">
        <v>4089</v>
      </c>
      <c r="AG226" s="114" t="s">
        <v>4089</v>
      </c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</row>
    <row r="227" spans="1:184" x14ac:dyDescent="0.2">
      <c r="A227" s="154" t="str">
        <f t="shared" si="4"/>
        <v>5025</v>
      </c>
      <c r="B227" s="115" t="s">
        <v>2740</v>
      </c>
      <c r="C227" s="116">
        <v>43</v>
      </c>
      <c r="D227" s="117">
        <v>30.700000762939453</v>
      </c>
      <c r="E227" s="118">
        <v>0.46</v>
      </c>
      <c r="F227" s="116">
        <v>39</v>
      </c>
      <c r="G227" s="116">
        <v>4</v>
      </c>
      <c r="H227" s="119" t="s">
        <v>2315</v>
      </c>
      <c r="I227" s="119" t="s">
        <v>2316</v>
      </c>
      <c r="J227" s="117">
        <v>8.6999998092651367</v>
      </c>
      <c r="K227" s="118">
        <v>0.46</v>
      </c>
      <c r="L227" s="116">
        <v>39</v>
      </c>
      <c r="M227" s="116">
        <v>4</v>
      </c>
      <c r="N227" s="119" t="s">
        <v>2315</v>
      </c>
      <c r="O227" s="119" t="s">
        <v>2316</v>
      </c>
      <c r="P227" s="117">
        <v>6.5</v>
      </c>
      <c r="Q227" s="118">
        <v>0.43</v>
      </c>
      <c r="R227" s="116">
        <v>39</v>
      </c>
      <c r="S227" s="116">
        <v>4</v>
      </c>
      <c r="T227" s="119" t="s">
        <v>2315</v>
      </c>
      <c r="U227" s="119" t="s">
        <v>2316</v>
      </c>
      <c r="V227" s="117">
        <v>2.7999999523162842</v>
      </c>
      <c r="W227" s="118">
        <v>0.35</v>
      </c>
      <c r="X227" s="116">
        <v>43</v>
      </c>
      <c r="Z227" s="119" t="s">
        <v>1529</v>
      </c>
      <c r="AB227" s="117">
        <v>12.699999809265137</v>
      </c>
      <c r="AC227" s="118">
        <v>0.53</v>
      </c>
      <c r="AD227" s="116">
        <v>34</v>
      </c>
      <c r="AE227" s="116">
        <v>9</v>
      </c>
      <c r="AF227" s="119" t="s">
        <v>3659</v>
      </c>
      <c r="AG227" s="119" t="s">
        <v>3660</v>
      </c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</row>
    <row r="228" spans="1:184" x14ac:dyDescent="0.2">
      <c r="A228" s="154" t="str">
        <f t="shared" si="4"/>
        <v>5029</v>
      </c>
      <c r="B228" s="105" t="s">
        <v>2743</v>
      </c>
      <c r="C228" s="111">
        <v>63</v>
      </c>
      <c r="D228" s="112">
        <v>30.399999618530273</v>
      </c>
      <c r="E228" s="113">
        <v>0.46</v>
      </c>
      <c r="F228" s="111">
        <v>60</v>
      </c>
      <c r="G228" s="111">
        <v>3</v>
      </c>
      <c r="H228" s="114" t="s">
        <v>1532</v>
      </c>
      <c r="I228" s="114" t="s">
        <v>1533</v>
      </c>
      <c r="J228" s="112">
        <v>8.1999998092651367</v>
      </c>
      <c r="K228" s="113">
        <v>0.43</v>
      </c>
      <c r="L228" s="111">
        <v>61</v>
      </c>
      <c r="M228" s="111">
        <v>2</v>
      </c>
      <c r="N228" s="114" t="s">
        <v>2081</v>
      </c>
      <c r="O228" s="114" t="s">
        <v>2082</v>
      </c>
      <c r="P228" s="112">
        <v>7.3000001907348633</v>
      </c>
      <c r="Q228" s="113">
        <v>0.48</v>
      </c>
      <c r="R228" s="111">
        <v>55</v>
      </c>
      <c r="S228" s="111">
        <v>8</v>
      </c>
      <c r="T228" s="114" t="s">
        <v>3995</v>
      </c>
      <c r="U228" s="114" t="s">
        <v>3996</v>
      </c>
      <c r="V228" s="112">
        <v>3.2999999523162842</v>
      </c>
      <c r="W228" s="113">
        <v>0.41</v>
      </c>
      <c r="X228" s="111">
        <v>56</v>
      </c>
      <c r="Y228" s="111">
        <v>7</v>
      </c>
      <c r="Z228" s="114" t="s">
        <v>2225</v>
      </c>
      <c r="AA228" s="114" t="s">
        <v>2226</v>
      </c>
      <c r="AB228" s="112">
        <v>11.600000381469727</v>
      </c>
      <c r="AC228" s="113">
        <v>0.49</v>
      </c>
      <c r="AD228" s="111">
        <v>50</v>
      </c>
      <c r="AE228" s="111">
        <v>13</v>
      </c>
      <c r="AF228" s="114" t="s">
        <v>4090</v>
      </c>
      <c r="AG228" s="114" t="s">
        <v>4091</v>
      </c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</row>
    <row r="229" spans="1:184" x14ac:dyDescent="0.2">
      <c r="A229" s="154" t="str">
        <f t="shared" si="4"/>
        <v>5032</v>
      </c>
      <c r="B229" s="115" t="s">
        <v>2746</v>
      </c>
      <c r="C229" s="116">
        <v>19</v>
      </c>
      <c r="D229" s="117">
        <v>26.299999237060547</v>
      </c>
      <c r="E229" s="118">
        <v>0.4</v>
      </c>
      <c r="F229" s="116">
        <v>19</v>
      </c>
      <c r="H229" s="119" t="s">
        <v>1529</v>
      </c>
      <c r="J229" s="117">
        <v>7.9000000953674316</v>
      </c>
      <c r="K229" s="118">
        <v>0.42</v>
      </c>
      <c r="L229" s="116">
        <v>19</v>
      </c>
      <c r="N229" s="119" t="s">
        <v>1529</v>
      </c>
      <c r="P229" s="117">
        <v>5.1999998092651367</v>
      </c>
      <c r="Q229" s="118">
        <v>0.35</v>
      </c>
      <c r="R229" s="116">
        <v>19</v>
      </c>
      <c r="T229" s="119" t="s">
        <v>1529</v>
      </c>
      <c r="V229" s="117">
        <v>2.5999999046325684</v>
      </c>
      <c r="W229" s="118">
        <v>0.33</v>
      </c>
      <c r="X229" s="116">
        <v>19</v>
      </c>
      <c r="Z229" s="119" t="s">
        <v>1529</v>
      </c>
      <c r="AB229" s="117">
        <v>10.600000381469727</v>
      </c>
      <c r="AC229" s="118">
        <v>0.44</v>
      </c>
      <c r="AD229" s="116">
        <v>19</v>
      </c>
      <c r="AF229" s="119" t="s">
        <v>1529</v>
      </c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</row>
    <row r="230" spans="1:184" x14ac:dyDescent="0.2">
      <c r="A230" s="154" t="str">
        <f t="shared" si="4"/>
        <v>5041</v>
      </c>
      <c r="B230" s="105" t="s">
        <v>2747</v>
      </c>
      <c r="C230" s="111">
        <v>83</v>
      </c>
      <c r="D230" s="112">
        <v>28</v>
      </c>
      <c r="E230" s="113">
        <v>0.42</v>
      </c>
      <c r="F230" s="111">
        <v>82</v>
      </c>
      <c r="G230" s="111">
        <v>1</v>
      </c>
      <c r="H230" s="114" t="s">
        <v>2160</v>
      </c>
      <c r="I230" s="114" t="s">
        <v>2161</v>
      </c>
      <c r="J230" s="112">
        <v>7.6999998092651367</v>
      </c>
      <c r="K230" s="113">
        <v>0.4</v>
      </c>
      <c r="L230" s="111">
        <v>82</v>
      </c>
      <c r="M230" s="111">
        <v>1</v>
      </c>
      <c r="N230" s="114" t="s">
        <v>2160</v>
      </c>
      <c r="O230" s="114" t="s">
        <v>2161</v>
      </c>
      <c r="P230" s="112">
        <v>6.0999999046325684</v>
      </c>
      <c r="Q230" s="113">
        <v>0.41</v>
      </c>
      <c r="R230" s="111">
        <v>78</v>
      </c>
      <c r="S230" s="111">
        <v>5</v>
      </c>
      <c r="T230" s="114" t="s">
        <v>2580</v>
      </c>
      <c r="U230" s="114" t="s">
        <v>2581</v>
      </c>
      <c r="V230" s="112">
        <v>2.7000000476837158</v>
      </c>
      <c r="W230" s="113">
        <v>0.34</v>
      </c>
      <c r="X230" s="111">
        <v>80</v>
      </c>
      <c r="Y230" s="111">
        <v>3</v>
      </c>
      <c r="Z230" s="114" t="s">
        <v>4092</v>
      </c>
      <c r="AA230" s="114" t="s">
        <v>4093</v>
      </c>
      <c r="AB230" s="112">
        <v>11.5</v>
      </c>
      <c r="AC230" s="113">
        <v>0.48</v>
      </c>
      <c r="AD230" s="111">
        <v>74</v>
      </c>
      <c r="AE230" s="111">
        <v>9</v>
      </c>
      <c r="AF230" s="114" t="s">
        <v>4094</v>
      </c>
      <c r="AG230" s="114" t="s">
        <v>4095</v>
      </c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</row>
    <row r="231" spans="1:184" x14ac:dyDescent="0.2">
      <c r="A231" s="154" t="str">
        <f t="shared" si="4"/>
        <v>5043</v>
      </c>
      <c r="B231" s="115" t="s">
        <v>2750</v>
      </c>
      <c r="C231" s="116">
        <v>10</v>
      </c>
      <c r="D231" s="117">
        <v>26.700000762939453</v>
      </c>
      <c r="E231" s="118">
        <v>0.4</v>
      </c>
      <c r="F231" s="116">
        <v>10</v>
      </c>
      <c r="H231" s="119" t="s">
        <v>1529</v>
      </c>
      <c r="J231" s="117">
        <v>7.4000000953674316</v>
      </c>
      <c r="K231" s="118">
        <v>0.39</v>
      </c>
      <c r="L231" s="116">
        <v>10</v>
      </c>
      <c r="N231" s="119" t="s">
        <v>1529</v>
      </c>
      <c r="P231" s="117">
        <v>6.5</v>
      </c>
      <c r="Q231" s="118">
        <v>0.43</v>
      </c>
      <c r="R231" s="116">
        <v>10</v>
      </c>
      <c r="T231" s="119" t="s">
        <v>1529</v>
      </c>
      <c r="V231" s="117">
        <v>2.4000000953674316</v>
      </c>
      <c r="W231" s="118">
        <v>0.3</v>
      </c>
      <c r="X231" s="116">
        <v>10</v>
      </c>
      <c r="Z231" s="119" t="s">
        <v>1529</v>
      </c>
      <c r="AB231" s="117">
        <v>10.399999618530273</v>
      </c>
      <c r="AC231" s="118">
        <v>0.43</v>
      </c>
      <c r="AD231" s="116">
        <v>10</v>
      </c>
      <c r="AF231" s="119" t="s">
        <v>1529</v>
      </c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</row>
    <row r="232" spans="1:184" x14ac:dyDescent="0.2">
      <c r="A232" s="154" t="str">
        <f t="shared" si="4"/>
        <v>5044</v>
      </c>
      <c r="B232" s="105" t="s">
        <v>4096</v>
      </c>
      <c r="C232" s="111">
        <v>34</v>
      </c>
      <c r="D232" s="112">
        <v>34</v>
      </c>
      <c r="E232" s="113">
        <v>0.51</v>
      </c>
      <c r="F232" s="111">
        <v>32</v>
      </c>
      <c r="G232" s="111">
        <v>2</v>
      </c>
      <c r="H232" s="114" t="s">
        <v>1784</v>
      </c>
      <c r="I232" s="114" t="s">
        <v>1785</v>
      </c>
      <c r="J232" s="112">
        <v>9.5</v>
      </c>
      <c r="K232" s="113">
        <v>0.5</v>
      </c>
      <c r="L232" s="111">
        <v>31</v>
      </c>
      <c r="M232" s="111">
        <v>3</v>
      </c>
      <c r="N232" s="114" t="s">
        <v>2950</v>
      </c>
      <c r="O232" s="114" t="s">
        <v>2951</v>
      </c>
      <c r="P232" s="112">
        <v>7.9000000953674316</v>
      </c>
      <c r="Q232" s="113">
        <v>0.53</v>
      </c>
      <c r="R232" s="111">
        <v>29</v>
      </c>
      <c r="S232" s="111">
        <v>5</v>
      </c>
      <c r="T232" s="114" t="s">
        <v>1911</v>
      </c>
      <c r="U232" s="114" t="s">
        <v>1912</v>
      </c>
      <c r="V232" s="112">
        <v>3.5999999046325684</v>
      </c>
      <c r="W232" s="113">
        <v>0.45</v>
      </c>
      <c r="X232" s="111">
        <v>31</v>
      </c>
      <c r="Y232" s="111">
        <v>3</v>
      </c>
      <c r="Z232" s="114" t="s">
        <v>2950</v>
      </c>
      <c r="AA232" s="114" t="s">
        <v>2951</v>
      </c>
      <c r="AB232" s="112">
        <v>13</v>
      </c>
      <c r="AC232" s="113">
        <v>0.54</v>
      </c>
      <c r="AD232" s="111">
        <v>30</v>
      </c>
      <c r="AE232" s="111">
        <v>4</v>
      </c>
      <c r="AF232" s="114" t="s">
        <v>1909</v>
      </c>
      <c r="AG232" s="114" t="s">
        <v>1910</v>
      </c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</row>
    <row r="233" spans="1:184" x14ac:dyDescent="0.2">
      <c r="A233" s="154" t="str">
        <f t="shared" si="4"/>
        <v>5045</v>
      </c>
      <c r="B233" s="115" t="s">
        <v>2751</v>
      </c>
      <c r="C233" s="116">
        <v>19</v>
      </c>
      <c r="D233" s="117">
        <v>33.599998474121094</v>
      </c>
      <c r="E233" s="118">
        <v>0.51</v>
      </c>
      <c r="F233" s="116">
        <v>18</v>
      </c>
      <c r="G233" s="116">
        <v>1</v>
      </c>
      <c r="H233" s="119" t="s">
        <v>2402</v>
      </c>
      <c r="I233" s="119" t="s">
        <v>2403</v>
      </c>
      <c r="J233" s="117">
        <v>9.3000001907348633</v>
      </c>
      <c r="K233" s="118">
        <v>0.49</v>
      </c>
      <c r="L233" s="116">
        <v>18</v>
      </c>
      <c r="M233" s="116">
        <v>1</v>
      </c>
      <c r="N233" s="119" t="s">
        <v>2402</v>
      </c>
      <c r="O233" s="119" t="s">
        <v>2403</v>
      </c>
      <c r="P233" s="117">
        <v>6.9000000953674316</v>
      </c>
      <c r="Q233" s="118">
        <v>0.46</v>
      </c>
      <c r="R233" s="116">
        <v>17</v>
      </c>
      <c r="S233" s="116">
        <v>2</v>
      </c>
      <c r="T233" s="119" t="s">
        <v>1791</v>
      </c>
      <c r="U233" s="119" t="s">
        <v>1792</v>
      </c>
      <c r="V233" s="117">
        <v>3.2999999523162842</v>
      </c>
      <c r="W233" s="118">
        <v>0.42</v>
      </c>
      <c r="X233" s="116">
        <v>18</v>
      </c>
      <c r="Y233" s="116">
        <v>1</v>
      </c>
      <c r="Z233" s="119" t="s">
        <v>2402</v>
      </c>
      <c r="AA233" s="119" t="s">
        <v>2403</v>
      </c>
      <c r="AB233" s="117">
        <v>14.100000381469727</v>
      </c>
      <c r="AC233" s="118">
        <v>0.59</v>
      </c>
      <c r="AD233" s="116">
        <v>16</v>
      </c>
      <c r="AE233" s="116">
        <v>3</v>
      </c>
      <c r="AF233" s="119" t="s">
        <v>2521</v>
      </c>
      <c r="AG233" s="119" t="s">
        <v>2522</v>
      </c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</row>
    <row r="234" spans="1:184" x14ac:dyDescent="0.2">
      <c r="A234" s="154" t="str">
        <f t="shared" si="4"/>
        <v>5046</v>
      </c>
      <c r="B234" s="105" t="s">
        <v>4097</v>
      </c>
      <c r="C234" s="111">
        <v>18</v>
      </c>
      <c r="D234" s="112">
        <v>34.700000762939453</v>
      </c>
      <c r="E234" s="113">
        <v>0.53</v>
      </c>
      <c r="F234" s="111">
        <v>16</v>
      </c>
      <c r="G234" s="111">
        <v>2</v>
      </c>
      <c r="H234" s="114" t="s">
        <v>2225</v>
      </c>
      <c r="I234" s="114" t="s">
        <v>2226</v>
      </c>
      <c r="J234" s="112">
        <v>9.1999998092651367</v>
      </c>
      <c r="K234" s="113">
        <v>0.49</v>
      </c>
      <c r="L234" s="111">
        <v>15</v>
      </c>
      <c r="M234" s="111">
        <v>3</v>
      </c>
      <c r="N234" s="114" t="s">
        <v>1635</v>
      </c>
      <c r="O234" s="114" t="s">
        <v>1636</v>
      </c>
      <c r="P234" s="112">
        <v>7.8000001907348633</v>
      </c>
      <c r="Q234" s="113">
        <v>0.52</v>
      </c>
      <c r="R234" s="111">
        <v>16</v>
      </c>
      <c r="S234" s="111">
        <v>2</v>
      </c>
      <c r="T234" s="114" t="s">
        <v>2225</v>
      </c>
      <c r="U234" s="114" t="s">
        <v>2226</v>
      </c>
      <c r="V234" s="112">
        <v>3.0999999046325684</v>
      </c>
      <c r="W234" s="113">
        <v>0.38</v>
      </c>
      <c r="X234" s="111">
        <v>16</v>
      </c>
      <c r="Y234" s="111">
        <v>2</v>
      </c>
      <c r="Z234" s="114" t="s">
        <v>2225</v>
      </c>
      <c r="AA234" s="114" t="s">
        <v>2226</v>
      </c>
      <c r="AB234" s="112">
        <v>14.600000381469727</v>
      </c>
      <c r="AC234" s="113">
        <v>0.61</v>
      </c>
      <c r="AD234" s="111">
        <v>15</v>
      </c>
      <c r="AE234" s="111">
        <v>3</v>
      </c>
      <c r="AF234" s="114" t="s">
        <v>1635</v>
      </c>
      <c r="AG234" s="114" t="s">
        <v>1636</v>
      </c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</row>
    <row r="235" spans="1:184" x14ac:dyDescent="0.2">
      <c r="A235" s="154" t="str">
        <f t="shared" si="4"/>
        <v>5047</v>
      </c>
      <c r="B235" s="115" t="s">
        <v>2752</v>
      </c>
      <c r="C235" s="116">
        <v>28</v>
      </c>
      <c r="D235" s="117">
        <v>32</v>
      </c>
      <c r="E235" s="118">
        <v>0.48</v>
      </c>
      <c r="F235" s="116">
        <v>27</v>
      </c>
      <c r="G235" s="116">
        <v>1</v>
      </c>
      <c r="H235" s="119" t="s">
        <v>2468</v>
      </c>
      <c r="I235" s="119" t="s">
        <v>2469</v>
      </c>
      <c r="J235" s="117">
        <v>8.3999996185302734</v>
      </c>
      <c r="K235" s="118">
        <v>0.44</v>
      </c>
      <c r="L235" s="116">
        <v>27</v>
      </c>
      <c r="M235" s="116">
        <v>1</v>
      </c>
      <c r="N235" s="119" t="s">
        <v>2468</v>
      </c>
      <c r="O235" s="119" t="s">
        <v>2469</v>
      </c>
      <c r="P235" s="117">
        <v>7.5</v>
      </c>
      <c r="Q235" s="118">
        <v>0.5</v>
      </c>
      <c r="R235" s="116">
        <v>26</v>
      </c>
      <c r="S235" s="116">
        <v>2</v>
      </c>
      <c r="T235" s="119" t="s">
        <v>2083</v>
      </c>
      <c r="U235" s="119" t="s">
        <v>2084</v>
      </c>
      <c r="V235" s="117">
        <v>3.0999999046325684</v>
      </c>
      <c r="W235" s="118">
        <v>0.39</v>
      </c>
      <c r="X235" s="116">
        <v>28</v>
      </c>
      <c r="Z235" s="119" t="s">
        <v>1529</v>
      </c>
      <c r="AB235" s="117">
        <v>13</v>
      </c>
      <c r="AC235" s="118">
        <v>0.55000000000000004</v>
      </c>
      <c r="AD235" s="116">
        <v>24</v>
      </c>
      <c r="AE235" s="116">
        <v>4</v>
      </c>
      <c r="AF235" s="119" t="s">
        <v>1530</v>
      </c>
      <c r="AG235" s="119" t="s">
        <v>1531</v>
      </c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</row>
    <row r="236" spans="1:184" x14ac:dyDescent="0.2">
      <c r="A236" s="154" t="str">
        <f t="shared" si="4"/>
        <v>5048</v>
      </c>
      <c r="B236" s="105" t="s">
        <v>2755</v>
      </c>
      <c r="C236" s="111">
        <v>47</v>
      </c>
      <c r="D236" s="112">
        <v>35</v>
      </c>
      <c r="E236" s="113">
        <v>0.53</v>
      </c>
      <c r="F236" s="111">
        <v>44</v>
      </c>
      <c r="G236" s="111">
        <v>3</v>
      </c>
      <c r="H236" s="114" t="s">
        <v>2495</v>
      </c>
      <c r="I236" s="114" t="s">
        <v>2496</v>
      </c>
      <c r="J236" s="112">
        <v>9.1999998092651367</v>
      </c>
      <c r="K236" s="113">
        <v>0.49</v>
      </c>
      <c r="L236" s="111">
        <v>43</v>
      </c>
      <c r="M236" s="111">
        <v>4</v>
      </c>
      <c r="N236" s="114" t="s">
        <v>2698</v>
      </c>
      <c r="O236" s="114" t="s">
        <v>2699</v>
      </c>
      <c r="P236" s="112">
        <v>7.6999998092651367</v>
      </c>
      <c r="Q236" s="113">
        <v>0.52</v>
      </c>
      <c r="R236" s="111">
        <v>42</v>
      </c>
      <c r="S236" s="111">
        <v>5</v>
      </c>
      <c r="T236" s="114" t="s">
        <v>3210</v>
      </c>
      <c r="U236" s="114" t="s">
        <v>3211</v>
      </c>
      <c r="V236" s="112">
        <v>3.9000000953674316</v>
      </c>
      <c r="W236" s="113">
        <v>0.49</v>
      </c>
      <c r="X236" s="111">
        <v>38</v>
      </c>
      <c r="Y236" s="111">
        <v>9</v>
      </c>
      <c r="Z236" s="114" t="s">
        <v>4098</v>
      </c>
      <c r="AA236" s="114" t="s">
        <v>4099</v>
      </c>
      <c r="AB236" s="112">
        <v>14.100000381469727</v>
      </c>
      <c r="AC236" s="113">
        <v>0.59</v>
      </c>
      <c r="AD236" s="111">
        <v>37</v>
      </c>
      <c r="AE236" s="111">
        <v>10</v>
      </c>
      <c r="AF236" s="114" t="s">
        <v>4100</v>
      </c>
      <c r="AG236" s="114" t="s">
        <v>4101</v>
      </c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</row>
    <row r="237" spans="1:184" x14ac:dyDescent="0.2">
      <c r="A237" s="154" t="str">
        <f t="shared" si="4"/>
        <v>5049</v>
      </c>
      <c r="B237" s="115" t="s">
        <v>2758</v>
      </c>
      <c r="C237" s="116">
        <v>49</v>
      </c>
      <c r="D237" s="117">
        <v>36.599998474121094</v>
      </c>
      <c r="E237" s="118">
        <v>0.56000000000000005</v>
      </c>
      <c r="F237" s="116">
        <v>41</v>
      </c>
      <c r="G237" s="116">
        <v>8</v>
      </c>
      <c r="H237" s="119" t="s">
        <v>4102</v>
      </c>
      <c r="I237" s="119" t="s">
        <v>4103</v>
      </c>
      <c r="J237" s="117">
        <v>9.6000003814697266</v>
      </c>
      <c r="K237" s="118">
        <v>0.51</v>
      </c>
      <c r="L237" s="116">
        <v>46</v>
      </c>
      <c r="M237" s="116">
        <v>3</v>
      </c>
      <c r="N237" s="119" t="s">
        <v>1608</v>
      </c>
      <c r="O237" s="119" t="s">
        <v>1609</v>
      </c>
      <c r="P237" s="117">
        <v>8.3999996185302734</v>
      </c>
      <c r="Q237" s="118">
        <v>0.56000000000000005</v>
      </c>
      <c r="R237" s="116">
        <v>38</v>
      </c>
      <c r="S237" s="116">
        <v>11</v>
      </c>
      <c r="T237" s="119" t="s">
        <v>1892</v>
      </c>
      <c r="U237" s="119" t="s">
        <v>1893</v>
      </c>
      <c r="V237" s="117">
        <v>3.2999999523162842</v>
      </c>
      <c r="W237" s="118">
        <v>0.41</v>
      </c>
      <c r="X237" s="116">
        <v>45</v>
      </c>
      <c r="Y237" s="116">
        <v>4</v>
      </c>
      <c r="Z237" s="119" t="s">
        <v>2108</v>
      </c>
      <c r="AA237" s="119" t="s">
        <v>2109</v>
      </c>
      <c r="AB237" s="117">
        <v>15.300000190734863</v>
      </c>
      <c r="AC237" s="118">
        <v>0.64</v>
      </c>
      <c r="AD237" s="116">
        <v>28</v>
      </c>
      <c r="AE237" s="116">
        <v>21</v>
      </c>
      <c r="AF237" s="119" t="s">
        <v>4104</v>
      </c>
      <c r="AG237" s="119" t="s">
        <v>4105</v>
      </c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</row>
    <row r="238" spans="1:184" x14ac:dyDescent="0.2">
      <c r="A238" s="154" t="str">
        <f t="shared" si="4"/>
        <v>5051</v>
      </c>
      <c r="B238" s="105" t="s">
        <v>2763</v>
      </c>
      <c r="C238" s="111">
        <v>232</v>
      </c>
      <c r="D238" s="112">
        <v>33</v>
      </c>
      <c r="E238" s="113">
        <v>0.5</v>
      </c>
      <c r="F238" s="111">
        <v>212</v>
      </c>
      <c r="G238" s="111">
        <v>20</v>
      </c>
      <c r="H238" s="114" t="s">
        <v>1843</v>
      </c>
      <c r="I238" s="114" t="s">
        <v>1844</v>
      </c>
      <c r="J238" s="112">
        <v>9.1000003814697266</v>
      </c>
      <c r="K238" s="113">
        <v>0.48</v>
      </c>
      <c r="L238" s="111">
        <v>216</v>
      </c>
      <c r="M238" s="111">
        <v>16</v>
      </c>
      <c r="N238" s="114" t="s">
        <v>2115</v>
      </c>
      <c r="O238" s="114" t="s">
        <v>2116</v>
      </c>
      <c r="P238" s="112">
        <v>7.5</v>
      </c>
      <c r="Q238" s="113">
        <v>0.5</v>
      </c>
      <c r="R238" s="111">
        <v>197</v>
      </c>
      <c r="S238" s="111">
        <v>35</v>
      </c>
      <c r="T238" s="114" t="s">
        <v>4106</v>
      </c>
      <c r="U238" s="114" t="s">
        <v>4107</v>
      </c>
      <c r="V238" s="112">
        <v>3</v>
      </c>
      <c r="W238" s="113">
        <v>0.38</v>
      </c>
      <c r="X238" s="111">
        <v>211</v>
      </c>
      <c r="Y238" s="111">
        <v>21</v>
      </c>
      <c r="Z238" s="114" t="s">
        <v>4108</v>
      </c>
      <c r="AA238" s="114" t="s">
        <v>4109</v>
      </c>
      <c r="AB238" s="112">
        <v>13.399999618530273</v>
      </c>
      <c r="AC238" s="113">
        <v>0.56000000000000005</v>
      </c>
      <c r="AD238" s="111">
        <v>172</v>
      </c>
      <c r="AE238" s="111">
        <v>60</v>
      </c>
      <c r="AF238" s="114" t="s">
        <v>4110</v>
      </c>
      <c r="AG238" s="114" t="s">
        <v>4111</v>
      </c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</row>
    <row r="239" spans="1:184" x14ac:dyDescent="0.2">
      <c r="A239" s="154" t="str">
        <f t="shared" si="4"/>
        <v>5061</v>
      </c>
      <c r="B239" s="115" t="s">
        <v>2770</v>
      </c>
      <c r="C239" s="116">
        <v>84</v>
      </c>
      <c r="D239" s="117">
        <v>33.400001525878906</v>
      </c>
      <c r="E239" s="118">
        <v>0.51</v>
      </c>
      <c r="F239" s="116">
        <v>78</v>
      </c>
      <c r="G239" s="116">
        <v>6</v>
      </c>
      <c r="H239" s="119" t="s">
        <v>2083</v>
      </c>
      <c r="I239" s="119" t="s">
        <v>2084</v>
      </c>
      <c r="J239" s="117">
        <v>9.1999998092651367</v>
      </c>
      <c r="K239" s="118">
        <v>0.49</v>
      </c>
      <c r="L239" s="116">
        <v>78</v>
      </c>
      <c r="M239" s="116">
        <v>6</v>
      </c>
      <c r="N239" s="119" t="s">
        <v>2083</v>
      </c>
      <c r="O239" s="119" t="s">
        <v>2084</v>
      </c>
      <c r="P239" s="117">
        <v>7.6999998092651367</v>
      </c>
      <c r="Q239" s="118">
        <v>0.51</v>
      </c>
      <c r="R239" s="116">
        <v>74</v>
      </c>
      <c r="S239" s="116">
        <v>10</v>
      </c>
      <c r="T239" s="119" t="s">
        <v>4112</v>
      </c>
      <c r="U239" s="119" t="s">
        <v>4113</v>
      </c>
      <c r="V239" s="117">
        <v>3.0999999046325684</v>
      </c>
      <c r="W239" s="118">
        <v>0.39</v>
      </c>
      <c r="X239" s="116">
        <v>72</v>
      </c>
      <c r="Y239" s="116">
        <v>12</v>
      </c>
      <c r="Z239" s="119" t="s">
        <v>1530</v>
      </c>
      <c r="AA239" s="119" t="s">
        <v>1531</v>
      </c>
      <c r="AB239" s="117">
        <v>13.399999618530273</v>
      </c>
      <c r="AC239" s="118">
        <v>0.56000000000000005</v>
      </c>
      <c r="AD239" s="116">
        <v>65</v>
      </c>
      <c r="AE239" s="116">
        <v>19</v>
      </c>
      <c r="AF239" s="119" t="s">
        <v>2073</v>
      </c>
      <c r="AG239" s="119" t="s">
        <v>2074</v>
      </c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</row>
    <row r="240" spans="1:184" x14ac:dyDescent="0.2">
      <c r="A240" s="154" t="str">
        <f t="shared" si="4"/>
        <v>5081</v>
      </c>
      <c r="B240" s="105" t="s">
        <v>2779</v>
      </c>
      <c r="C240" s="111">
        <v>63</v>
      </c>
      <c r="D240" s="112">
        <v>27.299999237060547</v>
      </c>
      <c r="E240" s="113">
        <v>0.41</v>
      </c>
      <c r="F240" s="111">
        <v>61</v>
      </c>
      <c r="G240" s="111">
        <v>2</v>
      </c>
      <c r="H240" s="114" t="s">
        <v>2081</v>
      </c>
      <c r="I240" s="114" t="s">
        <v>2082</v>
      </c>
      <c r="J240" s="112">
        <v>7.5</v>
      </c>
      <c r="K240" s="113">
        <v>0.4</v>
      </c>
      <c r="L240" s="111">
        <v>62</v>
      </c>
      <c r="M240" s="111">
        <v>1</v>
      </c>
      <c r="N240" s="114" t="s">
        <v>1685</v>
      </c>
      <c r="O240" s="114" t="s">
        <v>1686</v>
      </c>
      <c r="P240" s="112">
        <v>5.9000000953674316</v>
      </c>
      <c r="Q240" s="113">
        <v>0.4</v>
      </c>
      <c r="R240" s="111">
        <v>60</v>
      </c>
      <c r="S240" s="111">
        <v>3</v>
      </c>
      <c r="T240" s="114" t="s">
        <v>1532</v>
      </c>
      <c r="U240" s="114" t="s">
        <v>1533</v>
      </c>
      <c r="V240" s="112">
        <v>2.5</v>
      </c>
      <c r="W240" s="113">
        <v>0.32</v>
      </c>
      <c r="X240" s="111">
        <v>60</v>
      </c>
      <c r="Y240" s="111">
        <v>3</v>
      </c>
      <c r="Z240" s="114" t="s">
        <v>1532</v>
      </c>
      <c r="AA240" s="114" t="s">
        <v>1533</v>
      </c>
      <c r="AB240" s="112">
        <v>11.300000190734863</v>
      </c>
      <c r="AC240" s="113">
        <v>0.47</v>
      </c>
      <c r="AD240" s="111">
        <v>58</v>
      </c>
      <c r="AE240" s="111">
        <v>5</v>
      </c>
      <c r="AF240" s="114" t="s">
        <v>2276</v>
      </c>
      <c r="AG240" s="114" t="s">
        <v>2277</v>
      </c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</row>
    <row r="241" spans="1:184" x14ac:dyDescent="0.2">
      <c r="A241" s="154" t="str">
        <f t="shared" si="4"/>
        <v>5091</v>
      </c>
      <c r="B241" s="115" t="s">
        <v>2780</v>
      </c>
      <c r="C241" s="116">
        <v>73</v>
      </c>
      <c r="D241" s="117">
        <v>37.400001525878906</v>
      </c>
      <c r="E241" s="118">
        <v>0.56999999999999995</v>
      </c>
      <c r="F241" s="116">
        <v>62</v>
      </c>
      <c r="G241" s="116">
        <v>11</v>
      </c>
      <c r="H241" s="119" t="s">
        <v>3093</v>
      </c>
      <c r="I241" s="119" t="s">
        <v>3094</v>
      </c>
      <c r="J241" s="117">
        <v>10.399999618530273</v>
      </c>
      <c r="K241" s="118">
        <v>0.55000000000000004</v>
      </c>
      <c r="L241" s="116">
        <v>64</v>
      </c>
      <c r="M241" s="116">
        <v>9</v>
      </c>
      <c r="N241" s="119" t="s">
        <v>1924</v>
      </c>
      <c r="O241" s="119" t="s">
        <v>1925</v>
      </c>
      <c r="P241" s="117">
        <v>8.5</v>
      </c>
      <c r="Q241" s="118">
        <v>0.56000000000000005</v>
      </c>
      <c r="R241" s="116">
        <v>56</v>
      </c>
      <c r="S241" s="116">
        <v>17</v>
      </c>
      <c r="T241" s="119" t="s">
        <v>2528</v>
      </c>
      <c r="U241" s="119" t="s">
        <v>2529</v>
      </c>
      <c r="V241" s="117">
        <v>3.2999999523162842</v>
      </c>
      <c r="W241" s="118">
        <v>0.42</v>
      </c>
      <c r="X241" s="116">
        <v>65</v>
      </c>
      <c r="Y241" s="116">
        <v>8</v>
      </c>
      <c r="Z241" s="119" t="s">
        <v>3864</v>
      </c>
      <c r="AA241" s="119" t="s">
        <v>3865</v>
      </c>
      <c r="AB241" s="117">
        <v>15.199999809265137</v>
      </c>
      <c r="AC241" s="118">
        <v>0.63</v>
      </c>
      <c r="AD241" s="116">
        <v>46</v>
      </c>
      <c r="AE241" s="116">
        <v>27</v>
      </c>
      <c r="AF241" s="119" t="s">
        <v>4114</v>
      </c>
      <c r="AG241" s="119" t="s">
        <v>4115</v>
      </c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</row>
    <row r="242" spans="1:184" x14ac:dyDescent="0.2">
      <c r="A242" s="154" t="str">
        <f t="shared" si="4"/>
        <v>5101</v>
      </c>
      <c r="B242" s="105" t="s">
        <v>2783</v>
      </c>
      <c r="C242" s="111">
        <v>186</v>
      </c>
      <c r="D242" s="112">
        <v>35.599998474121094</v>
      </c>
      <c r="E242" s="113">
        <v>0.54</v>
      </c>
      <c r="F242" s="111">
        <v>160</v>
      </c>
      <c r="G242" s="111">
        <v>26</v>
      </c>
      <c r="H242" s="114" t="s">
        <v>4116</v>
      </c>
      <c r="I242" s="114" t="s">
        <v>4117</v>
      </c>
      <c r="J242" s="112">
        <v>9.6999998092651367</v>
      </c>
      <c r="K242" s="113">
        <v>0.51</v>
      </c>
      <c r="L242" s="111">
        <v>161</v>
      </c>
      <c r="M242" s="111">
        <v>25</v>
      </c>
      <c r="N242" s="114" t="s">
        <v>4118</v>
      </c>
      <c r="O242" s="114" t="s">
        <v>4119</v>
      </c>
      <c r="P242" s="112">
        <v>8.3999996185302734</v>
      </c>
      <c r="Q242" s="113">
        <v>0.56000000000000005</v>
      </c>
      <c r="R242" s="111">
        <v>137</v>
      </c>
      <c r="S242" s="111">
        <v>49</v>
      </c>
      <c r="T242" s="114" t="s">
        <v>4120</v>
      </c>
      <c r="U242" s="114" t="s">
        <v>4121</v>
      </c>
      <c r="V242" s="112">
        <v>3.2999999523162842</v>
      </c>
      <c r="W242" s="113">
        <v>0.41</v>
      </c>
      <c r="X242" s="111">
        <v>166</v>
      </c>
      <c r="Y242" s="111">
        <v>20</v>
      </c>
      <c r="Z242" s="114" t="s">
        <v>2607</v>
      </c>
      <c r="AA242" s="114" t="s">
        <v>2608</v>
      </c>
      <c r="AB242" s="112">
        <v>14.300000190734863</v>
      </c>
      <c r="AC242" s="113">
        <v>0.6</v>
      </c>
      <c r="AD242" s="111">
        <v>125</v>
      </c>
      <c r="AE242" s="111">
        <v>61</v>
      </c>
      <c r="AF242" s="114" t="s">
        <v>4122</v>
      </c>
      <c r="AG242" s="114" t="s">
        <v>4123</v>
      </c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</row>
    <row r="243" spans="1:184" x14ac:dyDescent="0.2">
      <c r="A243" s="154" t="str">
        <f t="shared" si="4"/>
        <v>5121</v>
      </c>
      <c r="B243" s="115" t="s">
        <v>2790</v>
      </c>
      <c r="C243" s="116">
        <v>90</v>
      </c>
      <c r="D243" s="117">
        <v>34.400001525878906</v>
      </c>
      <c r="E243" s="118">
        <v>0.52</v>
      </c>
      <c r="F243" s="116">
        <v>85</v>
      </c>
      <c r="G243" s="116">
        <v>5</v>
      </c>
      <c r="H243" s="119" t="s">
        <v>1633</v>
      </c>
      <c r="I243" s="119" t="s">
        <v>1634</v>
      </c>
      <c r="J243" s="117">
        <v>9</v>
      </c>
      <c r="K243" s="118">
        <v>0.47</v>
      </c>
      <c r="L243" s="116">
        <v>88</v>
      </c>
      <c r="M243" s="116">
        <v>2</v>
      </c>
      <c r="N243" s="119" t="s">
        <v>2290</v>
      </c>
      <c r="O243" s="119" t="s">
        <v>2291</v>
      </c>
      <c r="P243" s="117">
        <v>7.6999998092651367</v>
      </c>
      <c r="Q243" s="118">
        <v>0.51</v>
      </c>
      <c r="R243" s="116">
        <v>78</v>
      </c>
      <c r="S243" s="116">
        <v>12</v>
      </c>
      <c r="T243" s="119" t="s">
        <v>2031</v>
      </c>
      <c r="U243" s="119" t="s">
        <v>2032</v>
      </c>
      <c r="V243" s="117">
        <v>3.4000000953674316</v>
      </c>
      <c r="W243" s="118">
        <v>0.43</v>
      </c>
      <c r="X243" s="116">
        <v>79</v>
      </c>
      <c r="Y243" s="116">
        <v>11</v>
      </c>
      <c r="Z243" s="119" t="s">
        <v>1968</v>
      </c>
      <c r="AA243" s="119" t="s">
        <v>1969</v>
      </c>
      <c r="AB243" s="117">
        <v>14.199999809265137</v>
      </c>
      <c r="AC243" s="118">
        <v>0.59</v>
      </c>
      <c r="AD243" s="116">
        <v>68</v>
      </c>
      <c r="AE243" s="116">
        <v>22</v>
      </c>
      <c r="AF243" s="119" t="s">
        <v>4124</v>
      </c>
      <c r="AG243" s="119" t="s">
        <v>4125</v>
      </c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</row>
    <row r="244" spans="1:184" x14ac:dyDescent="0.2">
      <c r="A244" s="154" t="str">
        <f t="shared" si="4"/>
        <v>5131</v>
      </c>
      <c r="B244" s="105" t="s">
        <v>2795</v>
      </c>
      <c r="C244" s="111">
        <v>77</v>
      </c>
      <c r="D244" s="112">
        <v>35.799999237060547</v>
      </c>
      <c r="E244" s="113">
        <v>0.54</v>
      </c>
      <c r="F244" s="111">
        <v>66</v>
      </c>
      <c r="G244" s="111">
        <v>11</v>
      </c>
      <c r="H244" s="114" t="s">
        <v>1530</v>
      </c>
      <c r="I244" s="114" t="s">
        <v>1531</v>
      </c>
      <c r="J244" s="112">
        <v>9.6999998092651367</v>
      </c>
      <c r="K244" s="113">
        <v>0.51</v>
      </c>
      <c r="L244" s="111">
        <v>68</v>
      </c>
      <c r="M244" s="111">
        <v>9</v>
      </c>
      <c r="N244" s="114" t="s">
        <v>4126</v>
      </c>
      <c r="O244" s="114" t="s">
        <v>4127</v>
      </c>
      <c r="P244" s="112">
        <v>8.8000001907348633</v>
      </c>
      <c r="Q244" s="113">
        <v>0.59</v>
      </c>
      <c r="R244" s="111">
        <v>53</v>
      </c>
      <c r="S244" s="111">
        <v>24</v>
      </c>
      <c r="T244" s="114" t="s">
        <v>4128</v>
      </c>
      <c r="U244" s="114" t="s">
        <v>4129</v>
      </c>
      <c r="V244" s="112">
        <v>3.2999999523162842</v>
      </c>
      <c r="W244" s="113">
        <v>0.41</v>
      </c>
      <c r="X244" s="111">
        <v>65</v>
      </c>
      <c r="Y244" s="111">
        <v>12</v>
      </c>
      <c r="Z244" s="114" t="s">
        <v>4130</v>
      </c>
      <c r="AA244" s="114" t="s">
        <v>4131</v>
      </c>
      <c r="AB244" s="112">
        <v>14</v>
      </c>
      <c r="AC244" s="113">
        <v>0.59</v>
      </c>
      <c r="AD244" s="111">
        <v>55</v>
      </c>
      <c r="AE244" s="111">
        <v>22</v>
      </c>
      <c r="AF244" s="114" t="s">
        <v>2280</v>
      </c>
      <c r="AG244" s="114" t="s">
        <v>2281</v>
      </c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</row>
    <row r="245" spans="1:184" x14ac:dyDescent="0.2">
      <c r="A245" s="154" t="str">
        <f t="shared" si="4"/>
        <v>5141</v>
      </c>
      <c r="B245" s="115" t="s">
        <v>2804</v>
      </c>
      <c r="C245" s="116">
        <v>84</v>
      </c>
      <c r="D245" s="117">
        <v>28.700000762939453</v>
      </c>
      <c r="E245" s="118">
        <v>0.43</v>
      </c>
      <c r="F245" s="116">
        <v>83</v>
      </c>
      <c r="G245" s="116">
        <v>1</v>
      </c>
      <c r="H245" s="119" t="s">
        <v>1730</v>
      </c>
      <c r="I245" s="119" t="s">
        <v>1731</v>
      </c>
      <c r="J245" s="117">
        <v>7.6999998092651367</v>
      </c>
      <c r="K245" s="118">
        <v>0.41</v>
      </c>
      <c r="L245" s="116">
        <v>84</v>
      </c>
      <c r="N245" s="119" t="s">
        <v>1529</v>
      </c>
      <c r="P245" s="117">
        <v>6.5</v>
      </c>
      <c r="Q245" s="118">
        <v>0.43</v>
      </c>
      <c r="R245" s="116">
        <v>80</v>
      </c>
      <c r="S245" s="116">
        <v>4</v>
      </c>
      <c r="T245" s="119" t="s">
        <v>1532</v>
      </c>
      <c r="U245" s="119" t="s">
        <v>1533</v>
      </c>
      <c r="V245" s="117">
        <v>2.5999999046325684</v>
      </c>
      <c r="W245" s="118">
        <v>0.33</v>
      </c>
      <c r="X245" s="116">
        <v>77</v>
      </c>
      <c r="Y245" s="116">
        <v>7</v>
      </c>
      <c r="Z245" s="119" t="s">
        <v>1720</v>
      </c>
      <c r="AA245" s="119" t="s">
        <v>1721</v>
      </c>
      <c r="AB245" s="117">
        <v>11.899999618530273</v>
      </c>
      <c r="AC245" s="118">
        <v>0.5</v>
      </c>
      <c r="AD245" s="116">
        <v>69</v>
      </c>
      <c r="AE245" s="116">
        <v>15</v>
      </c>
      <c r="AF245" s="119" t="s">
        <v>2709</v>
      </c>
      <c r="AG245" s="119" t="s">
        <v>2710</v>
      </c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</row>
    <row r="246" spans="1:184" x14ac:dyDescent="0.2">
      <c r="A246" s="154" t="str">
        <f t="shared" si="4"/>
        <v>5201</v>
      </c>
      <c r="B246" s="105" t="s">
        <v>2805</v>
      </c>
      <c r="C246" s="111">
        <v>194</v>
      </c>
      <c r="D246" s="112">
        <v>28.700000762939453</v>
      </c>
      <c r="E246" s="113">
        <v>0.43</v>
      </c>
      <c r="F246" s="111">
        <v>189</v>
      </c>
      <c r="G246" s="111">
        <v>5</v>
      </c>
      <c r="H246" s="114" t="s">
        <v>4132</v>
      </c>
      <c r="I246" s="114" t="s">
        <v>4133</v>
      </c>
      <c r="J246" s="112">
        <v>8.1000003814697266</v>
      </c>
      <c r="K246" s="113">
        <v>0.43</v>
      </c>
      <c r="L246" s="111">
        <v>189</v>
      </c>
      <c r="M246" s="111">
        <v>5</v>
      </c>
      <c r="N246" s="114" t="s">
        <v>4132</v>
      </c>
      <c r="O246" s="114" t="s">
        <v>4133</v>
      </c>
      <c r="P246" s="112">
        <v>6.4000000953674316</v>
      </c>
      <c r="Q246" s="113">
        <v>0.42</v>
      </c>
      <c r="R246" s="111">
        <v>178</v>
      </c>
      <c r="S246" s="111">
        <v>16</v>
      </c>
      <c r="T246" s="114" t="s">
        <v>2213</v>
      </c>
      <c r="U246" s="114" t="s">
        <v>2214</v>
      </c>
      <c r="V246" s="112">
        <v>2.5999999046325684</v>
      </c>
      <c r="W246" s="113">
        <v>0.33</v>
      </c>
      <c r="X246" s="111">
        <v>186</v>
      </c>
      <c r="Y246" s="111">
        <v>8</v>
      </c>
      <c r="Z246" s="114" t="s">
        <v>2211</v>
      </c>
      <c r="AA246" s="114" t="s">
        <v>2212</v>
      </c>
      <c r="AB246" s="112">
        <v>11.600000381469727</v>
      </c>
      <c r="AC246" s="113">
        <v>0.48</v>
      </c>
      <c r="AD246" s="111">
        <v>170</v>
      </c>
      <c r="AE246" s="111">
        <v>24</v>
      </c>
      <c r="AF246" s="114" t="s">
        <v>2671</v>
      </c>
      <c r="AG246" s="114" t="s">
        <v>2672</v>
      </c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</row>
    <row r="247" spans="1:184" x14ac:dyDescent="0.2">
      <c r="A247" s="154" t="str">
        <f t="shared" si="4"/>
        <v>5241</v>
      </c>
      <c r="B247" s="115" t="s">
        <v>2812</v>
      </c>
      <c r="C247" s="116">
        <v>129</v>
      </c>
      <c r="D247" s="117">
        <v>36.299999237060547</v>
      </c>
      <c r="E247" s="118">
        <v>0.55000000000000004</v>
      </c>
      <c r="F247" s="116">
        <v>104</v>
      </c>
      <c r="G247" s="116">
        <v>25</v>
      </c>
      <c r="H247" s="119" t="s">
        <v>4134</v>
      </c>
      <c r="I247" s="119" t="s">
        <v>4135</v>
      </c>
      <c r="J247" s="117">
        <v>9.6999998092651367</v>
      </c>
      <c r="K247" s="118">
        <v>0.51</v>
      </c>
      <c r="L247" s="116">
        <v>115</v>
      </c>
      <c r="M247" s="116">
        <v>14</v>
      </c>
      <c r="N247" s="119" t="s">
        <v>1878</v>
      </c>
      <c r="O247" s="119" t="s">
        <v>1879</v>
      </c>
      <c r="P247" s="117">
        <v>8.5</v>
      </c>
      <c r="Q247" s="118">
        <v>0.56000000000000005</v>
      </c>
      <c r="R247" s="116">
        <v>92</v>
      </c>
      <c r="S247" s="116">
        <v>37</v>
      </c>
      <c r="T247" s="119" t="s">
        <v>4136</v>
      </c>
      <c r="U247" s="119" t="s">
        <v>4137</v>
      </c>
      <c r="V247" s="117">
        <v>3.5</v>
      </c>
      <c r="W247" s="118">
        <v>0.44</v>
      </c>
      <c r="X247" s="116">
        <v>114</v>
      </c>
      <c r="Y247" s="116">
        <v>15</v>
      </c>
      <c r="Z247" s="119" t="s">
        <v>1838</v>
      </c>
      <c r="AA247" s="119" t="s">
        <v>1839</v>
      </c>
      <c r="AB247" s="117">
        <v>14.600000381469727</v>
      </c>
      <c r="AC247" s="118">
        <v>0.61</v>
      </c>
      <c r="AD247" s="116">
        <v>83</v>
      </c>
      <c r="AE247" s="116">
        <v>46</v>
      </c>
      <c r="AF247" s="119" t="s">
        <v>4138</v>
      </c>
      <c r="AG247" s="119" t="s">
        <v>4139</v>
      </c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</row>
    <row r="248" spans="1:184" x14ac:dyDescent="0.2">
      <c r="A248" s="154" t="str">
        <f t="shared" si="4"/>
        <v>5281</v>
      </c>
      <c r="B248" s="105" t="s">
        <v>2821</v>
      </c>
      <c r="C248" s="111">
        <v>110</v>
      </c>
      <c r="D248" s="112">
        <v>26.700000762939453</v>
      </c>
      <c r="E248" s="113">
        <v>0.4</v>
      </c>
      <c r="F248" s="111">
        <v>109</v>
      </c>
      <c r="G248" s="111">
        <v>1</v>
      </c>
      <c r="H248" s="114" t="s">
        <v>3197</v>
      </c>
      <c r="I248" s="114" t="s">
        <v>3198</v>
      </c>
      <c r="J248" s="112">
        <v>7.5999999046325684</v>
      </c>
      <c r="K248" s="113">
        <v>0.4</v>
      </c>
      <c r="L248" s="111">
        <v>109</v>
      </c>
      <c r="M248" s="111">
        <v>1</v>
      </c>
      <c r="N248" s="114" t="s">
        <v>3197</v>
      </c>
      <c r="O248" s="114" t="s">
        <v>3198</v>
      </c>
      <c r="P248" s="112">
        <v>6</v>
      </c>
      <c r="Q248" s="113">
        <v>0.4</v>
      </c>
      <c r="R248" s="111">
        <v>105</v>
      </c>
      <c r="S248" s="111">
        <v>5</v>
      </c>
      <c r="T248" s="114" t="s">
        <v>1653</v>
      </c>
      <c r="U248" s="114" t="s">
        <v>1654</v>
      </c>
      <c r="V248" s="112">
        <v>2.7000000476837158</v>
      </c>
      <c r="W248" s="113">
        <v>0.34</v>
      </c>
      <c r="X248" s="111">
        <v>99</v>
      </c>
      <c r="Y248" s="111">
        <v>11</v>
      </c>
      <c r="Z248" s="114" t="s">
        <v>1739</v>
      </c>
      <c r="AA248" s="114" t="s">
        <v>1740</v>
      </c>
      <c r="AB248" s="112">
        <v>10.399999618530273</v>
      </c>
      <c r="AC248" s="113">
        <v>0.43</v>
      </c>
      <c r="AD248" s="111">
        <v>104</v>
      </c>
      <c r="AE248" s="111">
        <v>6</v>
      </c>
      <c r="AF248" s="114" t="s">
        <v>2559</v>
      </c>
      <c r="AG248" s="114" t="s">
        <v>2560</v>
      </c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</row>
    <row r="249" spans="1:184" x14ac:dyDescent="0.2">
      <c r="A249" s="154" t="str">
        <f t="shared" si="4"/>
        <v>5321</v>
      </c>
      <c r="B249" s="115" t="s">
        <v>2824</v>
      </c>
      <c r="C249" s="116">
        <v>101</v>
      </c>
      <c r="D249" s="117">
        <v>34.299999237060547</v>
      </c>
      <c r="E249" s="118">
        <v>0.52</v>
      </c>
      <c r="F249" s="116">
        <v>94</v>
      </c>
      <c r="G249" s="116">
        <v>7</v>
      </c>
      <c r="H249" s="119" t="s">
        <v>2880</v>
      </c>
      <c r="I249" s="119" t="s">
        <v>2881</v>
      </c>
      <c r="J249" s="117">
        <v>8.8000001907348633</v>
      </c>
      <c r="K249" s="118">
        <v>0.46</v>
      </c>
      <c r="L249" s="116">
        <v>96</v>
      </c>
      <c r="M249" s="116">
        <v>5</v>
      </c>
      <c r="N249" s="119" t="s">
        <v>4140</v>
      </c>
      <c r="O249" s="119" t="s">
        <v>4141</v>
      </c>
      <c r="P249" s="117">
        <v>7.6999998092651367</v>
      </c>
      <c r="Q249" s="118">
        <v>0.52</v>
      </c>
      <c r="R249" s="116">
        <v>83</v>
      </c>
      <c r="S249" s="116">
        <v>18</v>
      </c>
      <c r="T249" s="119" t="s">
        <v>4142</v>
      </c>
      <c r="U249" s="119" t="s">
        <v>4143</v>
      </c>
      <c r="V249" s="117">
        <v>3.2000000476837158</v>
      </c>
      <c r="W249" s="118">
        <v>0.4</v>
      </c>
      <c r="X249" s="116">
        <v>92</v>
      </c>
      <c r="Y249" s="116">
        <v>9</v>
      </c>
      <c r="Z249" s="119" t="s">
        <v>4034</v>
      </c>
      <c r="AA249" s="119" t="s">
        <v>4035</v>
      </c>
      <c r="AB249" s="117">
        <v>14.600000381469727</v>
      </c>
      <c r="AC249" s="118">
        <v>0.61</v>
      </c>
      <c r="AD249" s="116">
        <v>68</v>
      </c>
      <c r="AE249" s="116">
        <v>33</v>
      </c>
      <c r="AF249" s="119" t="s">
        <v>4144</v>
      </c>
      <c r="AG249" s="119" t="s">
        <v>4145</v>
      </c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</row>
    <row r="250" spans="1:184" x14ac:dyDescent="0.2">
      <c r="A250" s="154" t="str">
        <f t="shared" si="4"/>
        <v>5361</v>
      </c>
      <c r="B250" s="105" t="s">
        <v>2829</v>
      </c>
      <c r="C250" s="111">
        <v>76</v>
      </c>
      <c r="D250" s="112">
        <v>33.599998474121094</v>
      </c>
      <c r="E250" s="113">
        <v>0.51</v>
      </c>
      <c r="F250" s="111">
        <v>71</v>
      </c>
      <c r="G250" s="111">
        <v>5</v>
      </c>
      <c r="H250" s="114" t="s">
        <v>1502</v>
      </c>
      <c r="I250" s="114" t="s">
        <v>1503</v>
      </c>
      <c r="J250" s="112">
        <v>8.8999996185302734</v>
      </c>
      <c r="K250" s="113">
        <v>0.47</v>
      </c>
      <c r="L250" s="111">
        <v>72</v>
      </c>
      <c r="M250" s="111">
        <v>4</v>
      </c>
      <c r="N250" s="114" t="s">
        <v>2402</v>
      </c>
      <c r="O250" s="114" t="s">
        <v>2403</v>
      </c>
      <c r="P250" s="112">
        <v>7.5</v>
      </c>
      <c r="Q250" s="113">
        <v>0.5</v>
      </c>
      <c r="R250" s="111">
        <v>63</v>
      </c>
      <c r="S250" s="111">
        <v>13</v>
      </c>
      <c r="T250" s="114" t="s">
        <v>3770</v>
      </c>
      <c r="U250" s="114" t="s">
        <v>3771</v>
      </c>
      <c r="V250" s="112">
        <v>3.0999999046325684</v>
      </c>
      <c r="W250" s="113">
        <v>0.39</v>
      </c>
      <c r="X250" s="111">
        <v>69</v>
      </c>
      <c r="Y250" s="111">
        <v>7</v>
      </c>
      <c r="Z250" s="114" t="s">
        <v>4146</v>
      </c>
      <c r="AA250" s="114" t="s">
        <v>4147</v>
      </c>
      <c r="AB250" s="112">
        <v>14.100000381469727</v>
      </c>
      <c r="AC250" s="113">
        <v>0.59</v>
      </c>
      <c r="AD250" s="111">
        <v>56</v>
      </c>
      <c r="AE250" s="111">
        <v>20</v>
      </c>
      <c r="AF250" s="114" t="s">
        <v>3047</v>
      </c>
      <c r="AG250" s="114" t="s">
        <v>3048</v>
      </c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</row>
    <row r="251" spans="1:184" x14ac:dyDescent="0.2">
      <c r="A251" s="154" t="str">
        <f t="shared" si="4"/>
        <v>5381</v>
      </c>
      <c r="B251" s="115" t="s">
        <v>2838</v>
      </c>
      <c r="C251" s="116">
        <v>136</v>
      </c>
      <c r="D251" s="117">
        <v>32.599998474121094</v>
      </c>
      <c r="E251" s="118">
        <v>0.49</v>
      </c>
      <c r="F251" s="116">
        <v>128</v>
      </c>
      <c r="G251" s="116">
        <v>8</v>
      </c>
      <c r="H251" s="119" t="s">
        <v>1784</v>
      </c>
      <c r="I251" s="119" t="s">
        <v>1785</v>
      </c>
      <c r="J251" s="117">
        <v>8.5</v>
      </c>
      <c r="K251" s="118">
        <v>0.45</v>
      </c>
      <c r="L251" s="116">
        <v>130</v>
      </c>
      <c r="M251" s="116">
        <v>6</v>
      </c>
      <c r="N251" s="119" t="s">
        <v>2216</v>
      </c>
      <c r="O251" s="119" t="s">
        <v>2217</v>
      </c>
      <c r="P251" s="117">
        <v>7.1999998092651367</v>
      </c>
      <c r="Q251" s="118">
        <v>0.48</v>
      </c>
      <c r="R251" s="116">
        <v>121</v>
      </c>
      <c r="S251" s="116">
        <v>15</v>
      </c>
      <c r="T251" s="119" t="s">
        <v>3695</v>
      </c>
      <c r="U251" s="119" t="s">
        <v>3696</v>
      </c>
      <c r="V251" s="117">
        <v>3.0999999046325684</v>
      </c>
      <c r="W251" s="118">
        <v>0.39</v>
      </c>
      <c r="X251" s="116">
        <v>128</v>
      </c>
      <c r="Y251" s="116">
        <v>8</v>
      </c>
      <c r="Z251" s="119" t="s">
        <v>1784</v>
      </c>
      <c r="AA251" s="119" t="s">
        <v>1785</v>
      </c>
      <c r="AB251" s="117">
        <v>13.800000190734863</v>
      </c>
      <c r="AC251" s="118">
        <v>0.57999999999999996</v>
      </c>
      <c r="AD251" s="116">
        <v>97</v>
      </c>
      <c r="AE251" s="116">
        <v>39</v>
      </c>
      <c r="AF251" s="119" t="s">
        <v>4136</v>
      </c>
      <c r="AG251" s="119" t="s">
        <v>4137</v>
      </c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</row>
    <row r="252" spans="1:184" x14ac:dyDescent="0.2">
      <c r="A252" s="154" t="str">
        <f t="shared" si="4"/>
        <v>5401</v>
      </c>
      <c r="B252" s="105" t="s">
        <v>2845</v>
      </c>
      <c r="C252" s="111">
        <v>185</v>
      </c>
      <c r="D252" s="112">
        <v>38.799999237060547</v>
      </c>
      <c r="E252" s="113">
        <v>0.59</v>
      </c>
      <c r="F252" s="111">
        <v>139</v>
      </c>
      <c r="G252" s="111">
        <v>46</v>
      </c>
      <c r="H252" s="114" t="s">
        <v>4148</v>
      </c>
      <c r="I252" s="114" t="s">
        <v>4149</v>
      </c>
      <c r="J252" s="112">
        <v>10.399999618530273</v>
      </c>
      <c r="K252" s="113">
        <v>0.54</v>
      </c>
      <c r="L252" s="111">
        <v>152</v>
      </c>
      <c r="M252" s="111">
        <v>33</v>
      </c>
      <c r="N252" s="114" t="s">
        <v>4150</v>
      </c>
      <c r="O252" s="114" t="s">
        <v>4151</v>
      </c>
      <c r="P252" s="112">
        <v>9</v>
      </c>
      <c r="Q252" s="113">
        <v>0.6</v>
      </c>
      <c r="R252" s="111">
        <v>132</v>
      </c>
      <c r="S252" s="111">
        <v>53</v>
      </c>
      <c r="T252" s="114" t="s">
        <v>4152</v>
      </c>
      <c r="U252" s="114" t="s">
        <v>4153</v>
      </c>
      <c r="V252" s="112">
        <v>4</v>
      </c>
      <c r="W252" s="113">
        <v>0.51</v>
      </c>
      <c r="X252" s="111">
        <v>141</v>
      </c>
      <c r="Y252" s="111">
        <v>44</v>
      </c>
      <c r="Z252" s="114" t="s">
        <v>4154</v>
      </c>
      <c r="AA252" s="114" t="s">
        <v>4155</v>
      </c>
      <c r="AB252" s="112">
        <v>15.399999618530273</v>
      </c>
      <c r="AC252" s="113">
        <v>0.64</v>
      </c>
      <c r="AD252" s="111">
        <v>102</v>
      </c>
      <c r="AE252" s="111">
        <v>83</v>
      </c>
      <c r="AF252" s="114" t="s">
        <v>4156</v>
      </c>
      <c r="AG252" s="114" t="s">
        <v>4157</v>
      </c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</row>
    <row r="253" spans="1:184" x14ac:dyDescent="0.2">
      <c r="A253" s="154" t="str">
        <f t="shared" si="4"/>
        <v>5410</v>
      </c>
      <c r="B253" s="115" t="s">
        <v>4158</v>
      </c>
      <c r="C253" s="116">
        <v>12</v>
      </c>
      <c r="D253" s="117">
        <v>26.899999618530273</v>
      </c>
      <c r="E253" s="118">
        <v>0.41</v>
      </c>
      <c r="F253" s="116">
        <v>12</v>
      </c>
      <c r="H253" s="119" t="s">
        <v>1529</v>
      </c>
      <c r="J253" s="117">
        <v>7.4000000953674316</v>
      </c>
      <c r="K253" s="118">
        <v>0.39</v>
      </c>
      <c r="L253" s="116">
        <v>12</v>
      </c>
      <c r="N253" s="119" t="s">
        <v>1529</v>
      </c>
      <c r="P253" s="117">
        <v>6.9000000953674316</v>
      </c>
      <c r="Q253" s="118">
        <v>0.46</v>
      </c>
      <c r="R253" s="116">
        <v>10</v>
      </c>
      <c r="S253" s="116">
        <v>2</v>
      </c>
      <c r="T253" s="119" t="s">
        <v>1635</v>
      </c>
      <c r="U253" s="119" t="s">
        <v>1636</v>
      </c>
      <c r="V253" s="117">
        <v>2.0999999046325684</v>
      </c>
      <c r="W253" s="118">
        <v>0.26</v>
      </c>
      <c r="X253" s="116">
        <v>12</v>
      </c>
      <c r="Z253" s="119" t="s">
        <v>1529</v>
      </c>
      <c r="AB253" s="117">
        <v>10.5</v>
      </c>
      <c r="AC253" s="118">
        <v>0.44</v>
      </c>
      <c r="AD253" s="116">
        <v>11</v>
      </c>
      <c r="AE253" s="116">
        <v>1</v>
      </c>
      <c r="AF253" s="119" t="s">
        <v>1720</v>
      </c>
      <c r="AG253" s="119" t="s">
        <v>1721</v>
      </c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</row>
    <row r="254" spans="1:184" x14ac:dyDescent="0.2">
      <c r="A254" s="154" t="str">
        <f t="shared" si="4"/>
        <v>5421</v>
      </c>
      <c r="B254" s="105" t="s">
        <v>2856</v>
      </c>
      <c r="C254" s="111">
        <v>97</v>
      </c>
      <c r="D254" s="112">
        <v>31.100000381469727</v>
      </c>
      <c r="E254" s="113">
        <v>0.47</v>
      </c>
      <c r="F254" s="111">
        <v>89</v>
      </c>
      <c r="G254" s="111">
        <v>8</v>
      </c>
      <c r="H254" s="114" t="s">
        <v>2213</v>
      </c>
      <c r="I254" s="114" t="s">
        <v>2214</v>
      </c>
      <c r="J254" s="112">
        <v>8.3999996185302734</v>
      </c>
      <c r="K254" s="113">
        <v>0.44</v>
      </c>
      <c r="L254" s="111">
        <v>95</v>
      </c>
      <c r="M254" s="111">
        <v>2</v>
      </c>
      <c r="N254" s="114" t="s">
        <v>2209</v>
      </c>
      <c r="O254" s="114" t="s">
        <v>2210</v>
      </c>
      <c r="P254" s="112">
        <v>6.9000000953674316</v>
      </c>
      <c r="Q254" s="113">
        <v>0.46</v>
      </c>
      <c r="R254" s="111">
        <v>84</v>
      </c>
      <c r="S254" s="111">
        <v>13</v>
      </c>
      <c r="T254" s="114" t="s">
        <v>4159</v>
      </c>
      <c r="U254" s="114" t="s">
        <v>4160</v>
      </c>
      <c r="V254" s="112">
        <v>3</v>
      </c>
      <c r="W254" s="113">
        <v>0.38</v>
      </c>
      <c r="X254" s="111">
        <v>87</v>
      </c>
      <c r="Y254" s="111">
        <v>10</v>
      </c>
      <c r="Z254" s="114" t="s">
        <v>4161</v>
      </c>
      <c r="AA254" s="114" t="s">
        <v>4162</v>
      </c>
      <c r="AB254" s="112">
        <v>12.800000190734863</v>
      </c>
      <c r="AC254" s="113">
        <v>0.53</v>
      </c>
      <c r="AD254" s="111">
        <v>80</v>
      </c>
      <c r="AE254" s="111">
        <v>17</v>
      </c>
      <c r="AF254" s="114" t="s">
        <v>3567</v>
      </c>
      <c r="AG254" s="114" t="s">
        <v>3568</v>
      </c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</row>
    <row r="255" spans="1:184" x14ac:dyDescent="0.2">
      <c r="A255" s="154" t="str">
        <f t="shared" si="4"/>
        <v>5431</v>
      </c>
      <c r="B255" s="115" t="s">
        <v>2861</v>
      </c>
      <c r="C255" s="116">
        <v>141</v>
      </c>
      <c r="D255" s="117">
        <v>30.100000381469727</v>
      </c>
      <c r="E255" s="118">
        <v>0.46</v>
      </c>
      <c r="F255" s="116">
        <v>138</v>
      </c>
      <c r="G255" s="116">
        <v>3</v>
      </c>
      <c r="H255" s="119" t="s">
        <v>2493</v>
      </c>
      <c r="I255" s="119" t="s">
        <v>2494</v>
      </c>
      <c r="J255" s="117">
        <v>8.1000003814697266</v>
      </c>
      <c r="K255" s="118">
        <v>0.42</v>
      </c>
      <c r="L255" s="116">
        <v>140</v>
      </c>
      <c r="M255" s="116">
        <v>1</v>
      </c>
      <c r="N255" s="119" t="s">
        <v>4163</v>
      </c>
      <c r="O255" s="119" t="s">
        <v>4164</v>
      </c>
      <c r="P255" s="117">
        <v>7</v>
      </c>
      <c r="Q255" s="118">
        <v>0.47</v>
      </c>
      <c r="R255" s="116">
        <v>123</v>
      </c>
      <c r="S255" s="116">
        <v>18</v>
      </c>
      <c r="T255" s="119" t="s">
        <v>2830</v>
      </c>
      <c r="U255" s="119" t="s">
        <v>2831</v>
      </c>
      <c r="V255" s="117">
        <v>3</v>
      </c>
      <c r="W255" s="118">
        <v>0.38</v>
      </c>
      <c r="X255" s="116">
        <v>132</v>
      </c>
      <c r="Y255" s="116">
        <v>9</v>
      </c>
      <c r="Z255" s="119" t="s">
        <v>2495</v>
      </c>
      <c r="AA255" s="119" t="s">
        <v>2496</v>
      </c>
      <c r="AB255" s="117">
        <v>12</v>
      </c>
      <c r="AC255" s="118">
        <v>0.5</v>
      </c>
      <c r="AD255" s="116">
        <v>122</v>
      </c>
      <c r="AE255" s="116">
        <v>19</v>
      </c>
      <c r="AF255" s="119" t="s">
        <v>4165</v>
      </c>
      <c r="AG255" s="119" t="s">
        <v>4166</v>
      </c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</row>
    <row r="256" spans="1:184" x14ac:dyDescent="0.2">
      <c r="A256" s="154" t="str">
        <f t="shared" si="4"/>
        <v>5441</v>
      </c>
      <c r="B256" s="105" t="s">
        <v>2872</v>
      </c>
      <c r="C256" s="111">
        <v>77</v>
      </c>
      <c r="D256" s="112">
        <v>29.299999237060547</v>
      </c>
      <c r="E256" s="113">
        <v>0.44</v>
      </c>
      <c r="F256" s="111">
        <v>72</v>
      </c>
      <c r="G256" s="111">
        <v>5</v>
      </c>
      <c r="H256" s="114" t="s">
        <v>4167</v>
      </c>
      <c r="I256" s="114" t="s">
        <v>4168</v>
      </c>
      <c r="J256" s="112">
        <v>8.5</v>
      </c>
      <c r="K256" s="113">
        <v>0.45</v>
      </c>
      <c r="L256" s="111">
        <v>71</v>
      </c>
      <c r="M256" s="111">
        <v>6</v>
      </c>
      <c r="N256" s="114" t="s">
        <v>4169</v>
      </c>
      <c r="O256" s="114" t="s">
        <v>4170</v>
      </c>
      <c r="P256" s="112">
        <v>6.4000000953674316</v>
      </c>
      <c r="Q256" s="113">
        <v>0.43</v>
      </c>
      <c r="R256" s="111">
        <v>71</v>
      </c>
      <c r="S256" s="111">
        <v>6</v>
      </c>
      <c r="T256" s="114" t="s">
        <v>4169</v>
      </c>
      <c r="U256" s="114" t="s">
        <v>4170</v>
      </c>
      <c r="V256" s="112">
        <v>2.7000000476837158</v>
      </c>
      <c r="W256" s="113">
        <v>0.35</v>
      </c>
      <c r="X256" s="111">
        <v>72</v>
      </c>
      <c r="Y256" s="111">
        <v>5</v>
      </c>
      <c r="Z256" s="114" t="s">
        <v>4167</v>
      </c>
      <c r="AA256" s="114" t="s">
        <v>4168</v>
      </c>
      <c r="AB256" s="112">
        <v>11.699999809265137</v>
      </c>
      <c r="AC256" s="113">
        <v>0.49</v>
      </c>
      <c r="AD256" s="111">
        <v>62</v>
      </c>
      <c r="AE256" s="111">
        <v>15</v>
      </c>
      <c r="AF256" s="114" t="s">
        <v>4171</v>
      </c>
      <c r="AG256" s="114" t="s">
        <v>4172</v>
      </c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</row>
    <row r="257" spans="1:185" x14ac:dyDescent="0.2">
      <c r="A257" s="154" t="str">
        <f t="shared" si="4"/>
        <v>5481</v>
      </c>
      <c r="B257" s="115" t="s">
        <v>2879</v>
      </c>
      <c r="C257" s="116">
        <v>125</v>
      </c>
      <c r="D257" s="117">
        <v>33.099998474121094</v>
      </c>
      <c r="E257" s="118">
        <v>0.5</v>
      </c>
      <c r="F257" s="116">
        <v>111</v>
      </c>
      <c r="G257" s="116">
        <v>14</v>
      </c>
      <c r="H257" s="119" t="s">
        <v>4173</v>
      </c>
      <c r="I257" s="119" t="s">
        <v>4174</v>
      </c>
      <c r="J257" s="117">
        <v>9.1000003814697266</v>
      </c>
      <c r="K257" s="118">
        <v>0.48</v>
      </c>
      <c r="L257" s="116">
        <v>115</v>
      </c>
      <c r="M257" s="116">
        <v>10</v>
      </c>
      <c r="N257" s="119" t="s">
        <v>3523</v>
      </c>
      <c r="O257" s="119" t="s">
        <v>3524</v>
      </c>
      <c r="P257" s="117">
        <v>7.5999999046325684</v>
      </c>
      <c r="Q257" s="118">
        <v>0.5</v>
      </c>
      <c r="R257" s="116">
        <v>110</v>
      </c>
      <c r="S257" s="116">
        <v>15</v>
      </c>
      <c r="T257" s="119" t="s">
        <v>2649</v>
      </c>
      <c r="U257" s="119" t="s">
        <v>2650</v>
      </c>
      <c r="V257" s="117">
        <v>3.0999999046325684</v>
      </c>
      <c r="W257" s="118">
        <v>0.39</v>
      </c>
      <c r="X257" s="116">
        <v>109</v>
      </c>
      <c r="Y257" s="116">
        <v>16</v>
      </c>
      <c r="Z257" s="119" t="s">
        <v>4175</v>
      </c>
      <c r="AA257" s="119" t="s">
        <v>4176</v>
      </c>
      <c r="AB257" s="117">
        <v>13.300000190734863</v>
      </c>
      <c r="AC257" s="118">
        <v>0.55000000000000004</v>
      </c>
      <c r="AD257" s="116">
        <v>92</v>
      </c>
      <c r="AE257" s="116">
        <v>33</v>
      </c>
      <c r="AF257" s="119" t="s">
        <v>4177</v>
      </c>
      <c r="AG257" s="119" t="s">
        <v>4178</v>
      </c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</row>
    <row r="258" spans="1:185" x14ac:dyDescent="0.2">
      <c r="A258" s="154" t="str">
        <f t="shared" si="4"/>
        <v>5521</v>
      </c>
      <c r="B258" s="105" t="s">
        <v>2886</v>
      </c>
      <c r="C258" s="111">
        <v>49</v>
      </c>
      <c r="D258" s="112">
        <v>31.100000381469727</v>
      </c>
      <c r="E258" s="113">
        <v>0.47</v>
      </c>
      <c r="F258" s="111">
        <v>46</v>
      </c>
      <c r="G258" s="111">
        <v>3</v>
      </c>
      <c r="H258" s="114" t="s">
        <v>1608</v>
      </c>
      <c r="I258" s="114" t="s">
        <v>1609</v>
      </c>
      <c r="J258" s="112">
        <v>8.3000001907348633</v>
      </c>
      <c r="K258" s="113">
        <v>0.44</v>
      </c>
      <c r="L258" s="111">
        <v>46</v>
      </c>
      <c r="M258" s="111">
        <v>3</v>
      </c>
      <c r="N258" s="114" t="s">
        <v>1608</v>
      </c>
      <c r="O258" s="114" t="s">
        <v>1609</v>
      </c>
      <c r="P258" s="112">
        <v>7</v>
      </c>
      <c r="Q258" s="113">
        <v>0.47</v>
      </c>
      <c r="R258" s="111">
        <v>44</v>
      </c>
      <c r="S258" s="111">
        <v>5</v>
      </c>
      <c r="T258" s="114" t="s">
        <v>2110</v>
      </c>
      <c r="U258" s="114" t="s">
        <v>2111</v>
      </c>
      <c r="V258" s="112">
        <v>3</v>
      </c>
      <c r="W258" s="113">
        <v>0.38</v>
      </c>
      <c r="X258" s="111">
        <v>47</v>
      </c>
      <c r="Y258" s="111">
        <v>2</v>
      </c>
      <c r="Z258" s="114" t="s">
        <v>1896</v>
      </c>
      <c r="AA258" s="114" t="s">
        <v>1897</v>
      </c>
      <c r="AB258" s="112">
        <v>12.699999809265137</v>
      </c>
      <c r="AC258" s="113">
        <v>0.53</v>
      </c>
      <c r="AD258" s="111">
        <v>41</v>
      </c>
      <c r="AE258" s="111">
        <v>8</v>
      </c>
      <c r="AF258" s="114" t="s">
        <v>4102</v>
      </c>
      <c r="AG258" s="114" t="s">
        <v>4103</v>
      </c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</row>
    <row r="259" spans="1:185" x14ac:dyDescent="0.2">
      <c r="A259" s="154" t="str">
        <f t="shared" si="4"/>
        <v>5561</v>
      </c>
      <c r="B259" s="115" t="s">
        <v>2887</v>
      </c>
      <c r="C259" s="116">
        <v>47</v>
      </c>
      <c r="D259" s="117">
        <v>28.600000381469727</v>
      </c>
      <c r="E259" s="118">
        <v>0.43</v>
      </c>
      <c r="F259" s="116">
        <v>46</v>
      </c>
      <c r="G259" s="116">
        <v>1</v>
      </c>
      <c r="H259" s="119" t="s">
        <v>2493</v>
      </c>
      <c r="I259" s="119" t="s">
        <v>2494</v>
      </c>
      <c r="J259" s="117">
        <v>8</v>
      </c>
      <c r="K259" s="118">
        <v>0.42</v>
      </c>
      <c r="L259" s="116">
        <v>46</v>
      </c>
      <c r="M259" s="116">
        <v>1</v>
      </c>
      <c r="N259" s="119" t="s">
        <v>2493</v>
      </c>
      <c r="O259" s="119" t="s">
        <v>2494</v>
      </c>
      <c r="P259" s="117">
        <v>6.5</v>
      </c>
      <c r="Q259" s="118">
        <v>0.43</v>
      </c>
      <c r="R259" s="116">
        <v>44</v>
      </c>
      <c r="S259" s="116">
        <v>3</v>
      </c>
      <c r="T259" s="119" t="s">
        <v>2495</v>
      </c>
      <c r="U259" s="119" t="s">
        <v>2496</v>
      </c>
      <c r="V259" s="117">
        <v>2.4000000953674316</v>
      </c>
      <c r="W259" s="118">
        <v>0.31</v>
      </c>
      <c r="X259" s="116">
        <v>46</v>
      </c>
      <c r="Y259" s="116">
        <v>1</v>
      </c>
      <c r="Z259" s="119" t="s">
        <v>2493</v>
      </c>
      <c r="AA259" s="119" t="s">
        <v>2494</v>
      </c>
      <c r="AB259" s="117">
        <v>11.800000190734863</v>
      </c>
      <c r="AC259" s="118">
        <v>0.49</v>
      </c>
      <c r="AD259" s="116">
        <v>44</v>
      </c>
      <c r="AE259" s="116">
        <v>3</v>
      </c>
      <c r="AF259" s="119" t="s">
        <v>2495</v>
      </c>
      <c r="AG259" s="119" t="s">
        <v>2496</v>
      </c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</row>
    <row r="260" spans="1:185" x14ac:dyDescent="0.2">
      <c r="A260" s="154" t="str">
        <f t="shared" si="4"/>
        <v>5601</v>
      </c>
      <c r="B260" s="105" t="s">
        <v>2892</v>
      </c>
      <c r="C260" s="111">
        <v>106</v>
      </c>
      <c r="D260" s="112">
        <v>31.399999618530273</v>
      </c>
      <c r="E260" s="113">
        <v>0.48</v>
      </c>
      <c r="F260" s="111">
        <v>98</v>
      </c>
      <c r="G260" s="111">
        <v>8</v>
      </c>
      <c r="H260" s="114" t="s">
        <v>3254</v>
      </c>
      <c r="I260" s="114" t="s">
        <v>3255</v>
      </c>
      <c r="J260" s="112">
        <v>8.6000003814697266</v>
      </c>
      <c r="K260" s="113">
        <v>0.45</v>
      </c>
      <c r="L260" s="111">
        <v>100</v>
      </c>
      <c r="M260" s="111">
        <v>6</v>
      </c>
      <c r="N260" s="114" t="s">
        <v>3260</v>
      </c>
      <c r="O260" s="114" t="s">
        <v>3261</v>
      </c>
      <c r="P260" s="112">
        <v>7.4000000953674316</v>
      </c>
      <c r="Q260" s="113">
        <v>0.49</v>
      </c>
      <c r="R260" s="111">
        <v>87</v>
      </c>
      <c r="S260" s="111">
        <v>19</v>
      </c>
      <c r="T260" s="114" t="s">
        <v>4179</v>
      </c>
      <c r="U260" s="114" t="s">
        <v>4180</v>
      </c>
      <c r="V260" s="112">
        <v>2.7999999523162842</v>
      </c>
      <c r="W260" s="113">
        <v>0.35</v>
      </c>
      <c r="X260" s="111">
        <v>102</v>
      </c>
      <c r="Y260" s="111">
        <v>4</v>
      </c>
      <c r="Z260" s="114" t="s">
        <v>3113</v>
      </c>
      <c r="AA260" s="114" t="s">
        <v>3114</v>
      </c>
      <c r="AB260" s="112">
        <v>12.699999809265137</v>
      </c>
      <c r="AC260" s="113">
        <v>0.53</v>
      </c>
      <c r="AD260" s="111">
        <v>88</v>
      </c>
      <c r="AE260" s="111">
        <v>18</v>
      </c>
      <c r="AF260" s="114" t="s">
        <v>4181</v>
      </c>
      <c r="AG260" s="114" t="s">
        <v>4182</v>
      </c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</row>
    <row r="261" spans="1:185" x14ac:dyDescent="0.2">
      <c r="A261" s="154" t="str">
        <f t="shared" si="4"/>
        <v>5641</v>
      </c>
      <c r="B261" s="115" t="s">
        <v>2895</v>
      </c>
      <c r="C261" s="116">
        <v>68</v>
      </c>
      <c r="D261" s="117">
        <v>32.200000762939453</v>
      </c>
      <c r="E261" s="118">
        <v>0.49</v>
      </c>
      <c r="F261" s="116">
        <v>65</v>
      </c>
      <c r="G261" s="116">
        <v>3</v>
      </c>
      <c r="H261" s="119" t="s">
        <v>2216</v>
      </c>
      <c r="I261" s="119" t="s">
        <v>2217</v>
      </c>
      <c r="J261" s="117">
        <v>8.6000003814697266</v>
      </c>
      <c r="K261" s="118">
        <v>0.45</v>
      </c>
      <c r="L261" s="116">
        <v>63</v>
      </c>
      <c r="M261" s="116">
        <v>5</v>
      </c>
      <c r="N261" s="119" t="s">
        <v>2078</v>
      </c>
      <c r="O261" s="119" t="s">
        <v>2079</v>
      </c>
      <c r="P261" s="117">
        <v>7.4000000953674316</v>
      </c>
      <c r="Q261" s="118">
        <v>0.49</v>
      </c>
      <c r="R261" s="116">
        <v>56</v>
      </c>
      <c r="S261" s="116">
        <v>12</v>
      </c>
      <c r="T261" s="119" t="s">
        <v>3763</v>
      </c>
      <c r="U261" s="119" t="s">
        <v>3764</v>
      </c>
      <c r="V261" s="117">
        <v>3</v>
      </c>
      <c r="W261" s="118">
        <v>0.38</v>
      </c>
      <c r="X261" s="116">
        <v>64</v>
      </c>
      <c r="Y261" s="116">
        <v>4</v>
      </c>
      <c r="Z261" s="119" t="s">
        <v>1784</v>
      </c>
      <c r="AA261" s="119" t="s">
        <v>1785</v>
      </c>
      <c r="AB261" s="117">
        <v>13.100000381469727</v>
      </c>
      <c r="AC261" s="118">
        <v>0.55000000000000004</v>
      </c>
      <c r="AD261" s="116">
        <v>55</v>
      </c>
      <c r="AE261" s="116">
        <v>13</v>
      </c>
      <c r="AF261" s="119" t="s">
        <v>4183</v>
      </c>
      <c r="AG261" s="119" t="s">
        <v>4184</v>
      </c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</row>
    <row r="262" spans="1:185" x14ac:dyDescent="0.2">
      <c r="A262" s="154" t="str">
        <f t="shared" si="4"/>
        <v>5671</v>
      </c>
      <c r="B262" s="105" t="s">
        <v>2900</v>
      </c>
      <c r="C262" s="111">
        <v>109</v>
      </c>
      <c r="D262" s="112">
        <v>34.900001525878906</v>
      </c>
      <c r="E262" s="113">
        <v>0.53</v>
      </c>
      <c r="F262" s="111">
        <v>95</v>
      </c>
      <c r="G262" s="111">
        <v>14</v>
      </c>
      <c r="H262" s="114" t="s">
        <v>4185</v>
      </c>
      <c r="I262" s="114" t="s">
        <v>4186</v>
      </c>
      <c r="J262" s="112">
        <v>9.6000003814697266</v>
      </c>
      <c r="K262" s="113">
        <v>0.5</v>
      </c>
      <c r="L262" s="111">
        <v>100</v>
      </c>
      <c r="M262" s="111">
        <v>9</v>
      </c>
      <c r="N262" s="114" t="s">
        <v>4187</v>
      </c>
      <c r="O262" s="114" t="s">
        <v>4188</v>
      </c>
      <c r="P262" s="112">
        <v>8</v>
      </c>
      <c r="Q262" s="113">
        <v>0.53</v>
      </c>
      <c r="R262" s="111">
        <v>88</v>
      </c>
      <c r="S262" s="111">
        <v>21</v>
      </c>
      <c r="T262" s="114" t="s">
        <v>4189</v>
      </c>
      <c r="U262" s="114" t="s">
        <v>4190</v>
      </c>
      <c r="V262" s="112">
        <v>3.4000000953674316</v>
      </c>
      <c r="W262" s="113">
        <v>0.43</v>
      </c>
      <c r="X262" s="111">
        <v>99</v>
      </c>
      <c r="Y262" s="111">
        <v>10</v>
      </c>
      <c r="Z262" s="114" t="s">
        <v>2321</v>
      </c>
      <c r="AA262" s="114" t="s">
        <v>2322</v>
      </c>
      <c r="AB262" s="112">
        <v>13.899999618530273</v>
      </c>
      <c r="AC262" s="113">
        <v>0.57999999999999996</v>
      </c>
      <c r="AD262" s="111">
        <v>79</v>
      </c>
      <c r="AE262" s="111">
        <v>30</v>
      </c>
      <c r="AF262" s="114" t="s">
        <v>4191</v>
      </c>
      <c r="AG262" s="114" t="s">
        <v>4192</v>
      </c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</row>
    <row r="263" spans="1:185" x14ac:dyDescent="0.2">
      <c r="A263" s="154" t="str">
        <f t="shared" si="4"/>
        <v>5711</v>
      </c>
      <c r="B263" s="115" t="s">
        <v>2909</v>
      </c>
      <c r="C263" s="116">
        <v>109</v>
      </c>
      <c r="D263" s="117">
        <v>31.799999237060547</v>
      </c>
      <c r="E263" s="118">
        <v>0.48</v>
      </c>
      <c r="F263" s="116">
        <v>107</v>
      </c>
      <c r="G263" s="116">
        <v>2</v>
      </c>
      <c r="H263" s="119" t="s">
        <v>3191</v>
      </c>
      <c r="I263" s="119" t="s">
        <v>3192</v>
      </c>
      <c r="J263" s="117">
        <v>8.1999998092651367</v>
      </c>
      <c r="K263" s="118">
        <v>0.43</v>
      </c>
      <c r="L263" s="116">
        <v>107</v>
      </c>
      <c r="M263" s="116">
        <v>2</v>
      </c>
      <c r="N263" s="119" t="s">
        <v>3191</v>
      </c>
      <c r="O263" s="119" t="s">
        <v>3192</v>
      </c>
      <c r="P263" s="117">
        <v>7.6999998092651367</v>
      </c>
      <c r="Q263" s="118">
        <v>0.52</v>
      </c>
      <c r="R263" s="116">
        <v>96</v>
      </c>
      <c r="S263" s="116">
        <v>13</v>
      </c>
      <c r="T263" s="119" t="s">
        <v>4193</v>
      </c>
      <c r="U263" s="119" t="s">
        <v>4194</v>
      </c>
      <c r="V263" s="117">
        <v>3.2999999523162842</v>
      </c>
      <c r="W263" s="118">
        <v>0.41</v>
      </c>
      <c r="X263" s="116">
        <v>101</v>
      </c>
      <c r="Y263" s="116">
        <v>8</v>
      </c>
      <c r="Z263" s="119" t="s">
        <v>3389</v>
      </c>
      <c r="AA263" s="119" t="s">
        <v>3390</v>
      </c>
      <c r="AB263" s="117">
        <v>12.600000381469727</v>
      </c>
      <c r="AC263" s="118">
        <v>0.53</v>
      </c>
      <c r="AD263" s="116">
        <v>95</v>
      </c>
      <c r="AE263" s="116">
        <v>14</v>
      </c>
      <c r="AF263" s="119" t="s">
        <v>4185</v>
      </c>
      <c r="AG263" s="119" t="s">
        <v>4186</v>
      </c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</row>
    <row r="264" spans="1:185" x14ac:dyDescent="0.2">
      <c r="A264" s="154" t="str">
        <f t="shared" si="4"/>
        <v>5791</v>
      </c>
      <c r="B264" s="105" t="s">
        <v>2912</v>
      </c>
      <c r="C264" s="111">
        <v>75</v>
      </c>
      <c r="D264" s="112">
        <v>28.100000381469727</v>
      </c>
      <c r="E264" s="113">
        <v>0.43</v>
      </c>
      <c r="F264" s="111">
        <v>73</v>
      </c>
      <c r="G264" s="111">
        <v>2</v>
      </c>
      <c r="H264" s="114" t="s">
        <v>3647</v>
      </c>
      <c r="I264" s="114" t="s">
        <v>3648</v>
      </c>
      <c r="J264" s="112">
        <v>7.4000000953674316</v>
      </c>
      <c r="K264" s="113">
        <v>0.39</v>
      </c>
      <c r="L264" s="111">
        <v>73</v>
      </c>
      <c r="M264" s="111">
        <v>2</v>
      </c>
      <c r="N264" s="114" t="s">
        <v>3647</v>
      </c>
      <c r="O264" s="114" t="s">
        <v>3648</v>
      </c>
      <c r="P264" s="112">
        <v>6</v>
      </c>
      <c r="Q264" s="113">
        <v>0.4</v>
      </c>
      <c r="R264" s="111">
        <v>73</v>
      </c>
      <c r="S264" s="111">
        <v>2</v>
      </c>
      <c r="T264" s="114" t="s">
        <v>3647</v>
      </c>
      <c r="U264" s="114" t="s">
        <v>3648</v>
      </c>
      <c r="V264" s="112">
        <v>2.4000000953674316</v>
      </c>
      <c r="W264" s="113">
        <v>0.3</v>
      </c>
      <c r="X264" s="111">
        <v>73</v>
      </c>
      <c r="Y264" s="111">
        <v>2</v>
      </c>
      <c r="Z264" s="114" t="s">
        <v>3647</v>
      </c>
      <c r="AA264" s="114" t="s">
        <v>3648</v>
      </c>
      <c r="AB264" s="112">
        <v>12.300000190734863</v>
      </c>
      <c r="AC264" s="113">
        <v>0.51</v>
      </c>
      <c r="AD264" s="111">
        <v>67</v>
      </c>
      <c r="AE264" s="111">
        <v>8</v>
      </c>
      <c r="AF264" s="114" t="s">
        <v>3840</v>
      </c>
      <c r="AG264" s="114" t="s">
        <v>3841</v>
      </c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</row>
    <row r="265" spans="1:185" x14ac:dyDescent="0.2">
      <c r="A265" s="154" t="str">
        <f t="shared" si="4"/>
        <v>5831</v>
      </c>
      <c r="B265" s="115" t="s">
        <v>2913</v>
      </c>
      <c r="C265" s="116">
        <v>34</v>
      </c>
      <c r="D265" s="117">
        <v>35.900001525878906</v>
      </c>
      <c r="E265" s="118">
        <v>0.54</v>
      </c>
      <c r="F265" s="116">
        <v>26</v>
      </c>
      <c r="G265" s="116">
        <v>8</v>
      </c>
      <c r="H265" s="119" t="s">
        <v>2859</v>
      </c>
      <c r="I265" s="119" t="s">
        <v>2860</v>
      </c>
      <c r="J265" s="117">
        <v>9.3999996185302734</v>
      </c>
      <c r="K265" s="118">
        <v>0.49</v>
      </c>
      <c r="L265" s="116">
        <v>32</v>
      </c>
      <c r="M265" s="116">
        <v>2</v>
      </c>
      <c r="N265" s="119" t="s">
        <v>1784</v>
      </c>
      <c r="O265" s="119" t="s">
        <v>1785</v>
      </c>
      <c r="P265" s="117">
        <v>8.6000003814697266</v>
      </c>
      <c r="Q265" s="118">
        <v>0.56999999999999995</v>
      </c>
      <c r="R265" s="116">
        <v>24</v>
      </c>
      <c r="S265" s="116">
        <v>10</v>
      </c>
      <c r="T265" s="119" t="s">
        <v>1915</v>
      </c>
      <c r="U265" s="119" t="s">
        <v>1916</v>
      </c>
      <c r="V265" s="117">
        <v>3.4000000953674316</v>
      </c>
      <c r="W265" s="118">
        <v>0.43</v>
      </c>
      <c r="X265" s="116">
        <v>28</v>
      </c>
      <c r="Y265" s="116">
        <v>6</v>
      </c>
      <c r="Z265" s="119" t="s">
        <v>3763</v>
      </c>
      <c r="AA265" s="119" t="s">
        <v>3764</v>
      </c>
      <c r="AB265" s="117">
        <v>14.5</v>
      </c>
      <c r="AC265" s="118">
        <v>0.61</v>
      </c>
      <c r="AD265" s="116">
        <v>21</v>
      </c>
      <c r="AE265" s="116">
        <v>13</v>
      </c>
      <c r="AF265" s="119" t="s">
        <v>4195</v>
      </c>
      <c r="AG265" s="119" t="s">
        <v>4196</v>
      </c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</row>
    <row r="266" spans="1:185" x14ac:dyDescent="0.2">
      <c r="A266" s="154" t="str">
        <f t="shared" si="4"/>
        <v>5861</v>
      </c>
      <c r="B266" s="105" t="s">
        <v>2916</v>
      </c>
      <c r="C266" s="111">
        <v>49</v>
      </c>
      <c r="D266" s="112">
        <v>27.600000381469727</v>
      </c>
      <c r="E266" s="113">
        <v>0.42</v>
      </c>
      <c r="F266" s="111">
        <v>49</v>
      </c>
      <c r="H266" s="114" t="s">
        <v>1529</v>
      </c>
      <c r="J266" s="112">
        <v>7.4000000953674316</v>
      </c>
      <c r="K266" s="113">
        <v>0.39</v>
      </c>
      <c r="L266" s="111">
        <v>49</v>
      </c>
      <c r="N266" s="114" t="s">
        <v>1529</v>
      </c>
      <c r="P266" s="112">
        <v>5.5999999046325684</v>
      </c>
      <c r="Q266" s="113">
        <v>0.37</v>
      </c>
      <c r="R266" s="111">
        <v>49</v>
      </c>
      <c r="T266" s="114" t="s">
        <v>1529</v>
      </c>
      <c r="V266" s="112">
        <v>3</v>
      </c>
      <c r="W266" s="113">
        <v>0.38</v>
      </c>
      <c r="X266" s="111">
        <v>45</v>
      </c>
      <c r="Y266" s="111">
        <v>4</v>
      </c>
      <c r="Z266" s="114" t="s">
        <v>2108</v>
      </c>
      <c r="AA266" s="114" t="s">
        <v>2109</v>
      </c>
      <c r="AB266" s="112">
        <v>11.600000381469727</v>
      </c>
      <c r="AC266" s="113">
        <v>0.48</v>
      </c>
      <c r="AD266" s="111">
        <v>45</v>
      </c>
      <c r="AE266" s="111">
        <v>4</v>
      </c>
      <c r="AF266" s="114" t="s">
        <v>2108</v>
      </c>
      <c r="AG266" s="114" t="s">
        <v>2109</v>
      </c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</row>
    <row r="267" spans="1:185" x14ac:dyDescent="0.2">
      <c r="A267" s="154" t="str">
        <f t="shared" si="4"/>
        <v>5901</v>
      </c>
      <c r="B267" s="115" t="s">
        <v>2917</v>
      </c>
      <c r="C267" s="116">
        <v>52</v>
      </c>
      <c r="D267" s="117">
        <v>28.700000762939453</v>
      </c>
      <c r="E267" s="118">
        <v>0.43</v>
      </c>
      <c r="F267" s="116">
        <v>50</v>
      </c>
      <c r="G267" s="116">
        <v>2</v>
      </c>
      <c r="H267" s="119" t="s">
        <v>1775</v>
      </c>
      <c r="I267" s="119" t="s">
        <v>1776</v>
      </c>
      <c r="J267" s="117">
        <v>8.1000003814697266</v>
      </c>
      <c r="K267" s="118">
        <v>0.43</v>
      </c>
      <c r="L267" s="116">
        <v>51</v>
      </c>
      <c r="M267" s="116">
        <v>1</v>
      </c>
      <c r="N267" s="119" t="s">
        <v>1773</v>
      </c>
      <c r="O267" s="119" t="s">
        <v>1774</v>
      </c>
      <c r="P267" s="117">
        <v>6.1999998092651367</v>
      </c>
      <c r="Q267" s="118">
        <v>0.41</v>
      </c>
      <c r="R267" s="116">
        <v>51</v>
      </c>
      <c r="S267" s="116">
        <v>1</v>
      </c>
      <c r="T267" s="119" t="s">
        <v>1773</v>
      </c>
      <c r="U267" s="119" t="s">
        <v>1774</v>
      </c>
      <c r="V267" s="117">
        <v>2.2000000476837158</v>
      </c>
      <c r="W267" s="118">
        <v>0.28000000000000003</v>
      </c>
      <c r="X267" s="116">
        <v>51</v>
      </c>
      <c r="Y267" s="116">
        <v>1</v>
      </c>
      <c r="Z267" s="119" t="s">
        <v>1773</v>
      </c>
      <c r="AA267" s="119" t="s">
        <v>1774</v>
      </c>
      <c r="AB267" s="117">
        <v>12.199999809265137</v>
      </c>
      <c r="AC267" s="118">
        <v>0.51</v>
      </c>
      <c r="AD267" s="116">
        <v>47</v>
      </c>
      <c r="AE267" s="116">
        <v>5</v>
      </c>
      <c r="AF267" s="119" t="s">
        <v>2255</v>
      </c>
      <c r="AG267" s="119" t="s">
        <v>2256</v>
      </c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</row>
    <row r="268" spans="1:185" x14ac:dyDescent="0.2">
      <c r="A268" s="154" t="str">
        <f t="shared" si="4"/>
        <v>5931</v>
      </c>
      <c r="B268" s="105" t="s">
        <v>2918</v>
      </c>
      <c r="C268" s="111">
        <v>31</v>
      </c>
      <c r="D268" s="112">
        <v>29.700000762939453</v>
      </c>
      <c r="E268" s="113">
        <v>0.45</v>
      </c>
      <c r="F268" s="111">
        <v>31</v>
      </c>
      <c r="H268" s="114" t="s">
        <v>1529</v>
      </c>
      <c r="J268" s="112">
        <v>8</v>
      </c>
      <c r="K268" s="113">
        <v>0.42</v>
      </c>
      <c r="L268" s="111">
        <v>31</v>
      </c>
      <c r="N268" s="114" t="s">
        <v>1529</v>
      </c>
      <c r="P268" s="112">
        <v>6.4000000953674316</v>
      </c>
      <c r="Q268" s="113">
        <v>0.43</v>
      </c>
      <c r="R268" s="111">
        <v>31</v>
      </c>
      <c r="T268" s="114" t="s">
        <v>1529</v>
      </c>
      <c r="V268" s="112">
        <v>2.5999999046325684</v>
      </c>
      <c r="W268" s="113">
        <v>0.33</v>
      </c>
      <c r="X268" s="111">
        <v>31</v>
      </c>
      <c r="Z268" s="114" t="s">
        <v>1529</v>
      </c>
      <c r="AB268" s="112">
        <v>12.699999809265137</v>
      </c>
      <c r="AC268" s="113">
        <v>0.53</v>
      </c>
      <c r="AD268" s="111">
        <v>25</v>
      </c>
      <c r="AE268" s="111">
        <v>6</v>
      </c>
      <c r="AF268" s="114" t="s">
        <v>4197</v>
      </c>
      <c r="AG268" s="114" t="s">
        <v>4198</v>
      </c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</row>
    <row r="269" spans="1:185" x14ac:dyDescent="0.2">
      <c r="A269" s="154" t="str">
        <f t="shared" si="4"/>
        <v>5951</v>
      </c>
      <c r="B269" s="115" t="s">
        <v>2919</v>
      </c>
      <c r="C269" s="116">
        <v>107</v>
      </c>
      <c r="D269" s="117">
        <v>35.299999237060547</v>
      </c>
      <c r="E269" s="118">
        <v>0.54</v>
      </c>
      <c r="F269" s="116">
        <v>92</v>
      </c>
      <c r="G269" s="116">
        <v>15</v>
      </c>
      <c r="H269" s="119" t="s">
        <v>4066</v>
      </c>
      <c r="I269" s="119" t="s">
        <v>4067</v>
      </c>
      <c r="J269" s="117">
        <v>9.6999998092651367</v>
      </c>
      <c r="K269" s="118">
        <v>0.51</v>
      </c>
      <c r="L269" s="116">
        <v>96</v>
      </c>
      <c r="M269" s="116">
        <v>11</v>
      </c>
      <c r="N269" s="119" t="s">
        <v>4064</v>
      </c>
      <c r="O269" s="119" t="s">
        <v>4065</v>
      </c>
      <c r="P269" s="117">
        <v>8.3999996185302734</v>
      </c>
      <c r="Q269" s="118">
        <v>0.56000000000000005</v>
      </c>
      <c r="R269" s="116">
        <v>79</v>
      </c>
      <c r="S269" s="116">
        <v>28</v>
      </c>
      <c r="T269" s="119" t="s">
        <v>4199</v>
      </c>
      <c r="U269" s="119" t="s">
        <v>4200</v>
      </c>
      <c r="V269" s="117">
        <v>3.2999999523162842</v>
      </c>
      <c r="W269" s="118">
        <v>0.41</v>
      </c>
      <c r="X269" s="116">
        <v>96</v>
      </c>
      <c r="Y269" s="116">
        <v>11</v>
      </c>
      <c r="Z269" s="119" t="s">
        <v>4064</v>
      </c>
      <c r="AA269" s="119" t="s">
        <v>4065</v>
      </c>
      <c r="AB269" s="117">
        <v>13.899999618530273</v>
      </c>
      <c r="AC269" s="118">
        <v>0.57999999999999996</v>
      </c>
      <c r="AD269" s="116">
        <v>80</v>
      </c>
      <c r="AE269" s="116">
        <v>27</v>
      </c>
      <c r="AF269" s="119" t="s">
        <v>4201</v>
      </c>
      <c r="AG269" s="119" t="s">
        <v>4202</v>
      </c>
      <c r="AH269" s="112">
        <v>0.5</v>
      </c>
      <c r="AI269" s="113">
        <v>0.25</v>
      </c>
      <c r="AJ269" s="112">
        <v>0.80000001192092896</v>
      </c>
      <c r="AK269" s="113">
        <v>0.42</v>
      </c>
      <c r="AL269" s="112">
        <v>1.1000000238418579</v>
      </c>
      <c r="AM269" s="113">
        <v>0.55000000000000004</v>
      </c>
      <c r="AN269" s="112">
        <v>0.80000001192092896</v>
      </c>
      <c r="AO269" s="113">
        <v>0.38</v>
      </c>
      <c r="AP269" s="112">
        <v>0.30000001192092896</v>
      </c>
      <c r="AQ269" s="113">
        <v>0.28000000000000003</v>
      </c>
      <c r="AR269" s="112">
        <v>0.60000002384185791</v>
      </c>
      <c r="AS269" s="113">
        <v>0.3</v>
      </c>
      <c r="AT269" s="112">
        <v>0.80000001192092896</v>
      </c>
      <c r="AU269" s="113">
        <v>0.4</v>
      </c>
      <c r="AV269" s="112">
        <v>0.20000000298023224</v>
      </c>
      <c r="AW269" s="113">
        <v>0.18</v>
      </c>
      <c r="AX269" s="112">
        <v>0.5</v>
      </c>
      <c r="AY269" s="113">
        <v>0.24</v>
      </c>
      <c r="AZ269" s="112">
        <v>0.69999998807907104</v>
      </c>
      <c r="BA269" s="113">
        <v>0.34</v>
      </c>
      <c r="BB269" s="112">
        <v>0.89999997615814209</v>
      </c>
      <c r="BC269" s="113">
        <v>0.45</v>
      </c>
      <c r="BD269" s="112">
        <v>0.5</v>
      </c>
      <c r="BE269" s="113">
        <v>0.52</v>
      </c>
      <c r="BF269" s="112">
        <v>1.2999999523162842</v>
      </c>
      <c r="BG269" s="113">
        <v>0.65</v>
      </c>
      <c r="BH269" s="112">
        <v>0.69999998807907104</v>
      </c>
      <c r="BI269" s="113">
        <v>0.34</v>
      </c>
      <c r="BJ269" s="112">
        <v>1.1000000238418579</v>
      </c>
      <c r="BK269" s="113">
        <v>0.37</v>
      </c>
      <c r="BL269" s="112">
        <v>0.40000000596046448</v>
      </c>
      <c r="BM269" s="113">
        <v>0.37</v>
      </c>
      <c r="BN269" s="112">
        <v>1.2000000476837158</v>
      </c>
      <c r="BO269" s="113">
        <v>0.41</v>
      </c>
      <c r="BP269" s="112">
        <v>1.3999999761581421</v>
      </c>
      <c r="BQ269" s="113">
        <v>0.46</v>
      </c>
      <c r="BR269" s="112">
        <v>1.2999999523162842</v>
      </c>
      <c r="BS269" s="113">
        <v>0.42</v>
      </c>
      <c r="BT269" s="112">
        <v>1.2000000476837158</v>
      </c>
      <c r="BU269" s="113">
        <v>0.39</v>
      </c>
      <c r="BV269" s="112">
        <v>0.69999998807907104</v>
      </c>
      <c r="BW269" s="113">
        <v>0.66</v>
      </c>
      <c r="BX269" s="112">
        <v>0.89999997615814209</v>
      </c>
      <c r="BY269" s="113">
        <v>0.28999999999999998</v>
      </c>
      <c r="BZ269" s="112">
        <v>0.89999997615814209</v>
      </c>
      <c r="CA269" s="113">
        <v>0.3</v>
      </c>
      <c r="CB269" s="112">
        <v>0.20000000298023224</v>
      </c>
      <c r="CC269" s="113">
        <v>0.21</v>
      </c>
      <c r="CD269" s="112">
        <v>1.6000000238418579</v>
      </c>
      <c r="CE269" s="113">
        <v>0.55000000000000004</v>
      </c>
      <c r="CF269" s="112">
        <v>0.60000002384185791</v>
      </c>
      <c r="CG269" s="113">
        <v>0.6</v>
      </c>
      <c r="CH269" s="112">
        <v>1.7000000476837158</v>
      </c>
      <c r="CI269" s="113">
        <v>0.56999999999999995</v>
      </c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</row>
    <row r="270" spans="1:185" x14ac:dyDescent="0.2">
      <c r="A270" s="154" t="str">
        <f t="shared" si="4"/>
        <v>5961</v>
      </c>
      <c r="B270" s="105" t="s">
        <v>2922</v>
      </c>
      <c r="C270" s="111">
        <v>137</v>
      </c>
      <c r="D270" s="112">
        <v>31.700000762939453</v>
      </c>
      <c r="E270" s="113">
        <v>0.48</v>
      </c>
      <c r="F270" s="111">
        <v>123</v>
      </c>
      <c r="G270" s="111">
        <v>14</v>
      </c>
      <c r="H270" s="114" t="s">
        <v>2937</v>
      </c>
      <c r="I270" s="114" t="s">
        <v>2938</v>
      </c>
      <c r="J270" s="112">
        <v>8.8000001907348633</v>
      </c>
      <c r="K270" s="113">
        <v>0.46</v>
      </c>
      <c r="L270" s="111">
        <v>125</v>
      </c>
      <c r="M270" s="111">
        <v>12</v>
      </c>
      <c r="N270" s="114" t="s">
        <v>3422</v>
      </c>
      <c r="O270" s="114" t="s">
        <v>3423</v>
      </c>
      <c r="P270" s="112">
        <v>7.0999999046325684</v>
      </c>
      <c r="Q270" s="113">
        <v>0.47</v>
      </c>
      <c r="R270" s="111">
        <v>120</v>
      </c>
      <c r="S270" s="111">
        <v>17</v>
      </c>
      <c r="T270" s="114" t="s">
        <v>4203</v>
      </c>
      <c r="U270" s="114" t="s">
        <v>4204</v>
      </c>
      <c r="V270" s="112">
        <v>2.9000000953674316</v>
      </c>
      <c r="W270" s="113">
        <v>0.37</v>
      </c>
      <c r="X270" s="111">
        <v>126</v>
      </c>
      <c r="Y270" s="111">
        <v>11</v>
      </c>
      <c r="Z270" s="114" t="s">
        <v>4205</v>
      </c>
      <c r="AA270" s="114" t="s">
        <v>4206</v>
      </c>
      <c r="AB270" s="112">
        <v>12.800000190734863</v>
      </c>
      <c r="AC270" s="113">
        <v>0.53</v>
      </c>
      <c r="AD270" s="111">
        <v>111</v>
      </c>
      <c r="AE270" s="111">
        <v>26</v>
      </c>
      <c r="AF270" s="114" t="s">
        <v>4207</v>
      </c>
      <c r="AG270" s="114" t="s">
        <v>4208</v>
      </c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</row>
    <row r="271" spans="1:185" x14ac:dyDescent="0.2">
      <c r="A271" s="154" t="str">
        <f t="shared" ref="A271:A334" si="5">IFERROR(LEFT(B271,4),"")</f>
        <v>5971</v>
      </c>
      <c r="B271" s="115" t="s">
        <v>2927</v>
      </c>
      <c r="C271" s="116">
        <v>30</v>
      </c>
      <c r="D271" s="117">
        <v>27.5</v>
      </c>
      <c r="E271" s="118">
        <v>0.42</v>
      </c>
      <c r="F271" s="116">
        <v>30</v>
      </c>
      <c r="H271" s="119" t="s">
        <v>1529</v>
      </c>
      <c r="J271" s="117">
        <v>7.1999998092651367</v>
      </c>
      <c r="K271" s="118">
        <v>0.38</v>
      </c>
      <c r="L271" s="116">
        <v>30</v>
      </c>
      <c r="N271" s="119" t="s">
        <v>1529</v>
      </c>
      <c r="P271" s="117">
        <v>6.0999999046325684</v>
      </c>
      <c r="Q271" s="118">
        <v>0.41</v>
      </c>
      <c r="R271" s="116">
        <v>29</v>
      </c>
      <c r="S271" s="116">
        <v>1</v>
      </c>
      <c r="T271" s="119" t="s">
        <v>1718</v>
      </c>
      <c r="U271" s="119" t="s">
        <v>1719</v>
      </c>
      <c r="V271" s="117">
        <v>2.2999999523162842</v>
      </c>
      <c r="W271" s="118">
        <v>0.28999999999999998</v>
      </c>
      <c r="X271" s="116">
        <v>30</v>
      </c>
      <c r="Z271" s="119" t="s">
        <v>1529</v>
      </c>
      <c r="AB271" s="117">
        <v>11.899999618530273</v>
      </c>
      <c r="AC271" s="118">
        <v>0.5</v>
      </c>
      <c r="AD271" s="116">
        <v>26</v>
      </c>
      <c r="AE271" s="116">
        <v>4</v>
      </c>
      <c r="AF271" s="119" t="s">
        <v>2031</v>
      </c>
      <c r="AG271" s="119" t="s">
        <v>2032</v>
      </c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</row>
    <row r="272" spans="1:185" x14ac:dyDescent="0.2">
      <c r="A272" s="154" t="str">
        <f t="shared" si="5"/>
        <v>5981</v>
      </c>
      <c r="B272" s="105" t="s">
        <v>2928</v>
      </c>
      <c r="C272" s="111">
        <v>94</v>
      </c>
      <c r="D272" s="112">
        <v>30.5</v>
      </c>
      <c r="E272" s="113">
        <v>0.46</v>
      </c>
      <c r="F272" s="111">
        <v>91</v>
      </c>
      <c r="G272" s="111">
        <v>3</v>
      </c>
      <c r="H272" s="114" t="s">
        <v>2339</v>
      </c>
      <c r="I272" s="114" t="s">
        <v>2340</v>
      </c>
      <c r="J272" s="112">
        <v>8</v>
      </c>
      <c r="K272" s="113">
        <v>0.42</v>
      </c>
      <c r="L272" s="111">
        <v>93</v>
      </c>
      <c r="M272" s="111">
        <v>1</v>
      </c>
      <c r="N272" s="114" t="s">
        <v>2341</v>
      </c>
      <c r="O272" s="114" t="s">
        <v>2342</v>
      </c>
      <c r="P272" s="112">
        <v>6.8000001907348633</v>
      </c>
      <c r="Q272" s="113">
        <v>0.45</v>
      </c>
      <c r="R272" s="111">
        <v>88</v>
      </c>
      <c r="S272" s="111">
        <v>6</v>
      </c>
      <c r="T272" s="114" t="s">
        <v>2495</v>
      </c>
      <c r="U272" s="114" t="s">
        <v>2496</v>
      </c>
      <c r="V272" s="112">
        <v>3.2999999523162842</v>
      </c>
      <c r="W272" s="113">
        <v>0.42</v>
      </c>
      <c r="X272" s="111">
        <v>82</v>
      </c>
      <c r="Y272" s="111">
        <v>12</v>
      </c>
      <c r="Z272" s="114" t="s">
        <v>2830</v>
      </c>
      <c r="AA272" s="114" t="s">
        <v>2831</v>
      </c>
      <c r="AB272" s="112">
        <v>12.399999618530273</v>
      </c>
      <c r="AC272" s="113">
        <v>0.52</v>
      </c>
      <c r="AD272" s="111">
        <v>79</v>
      </c>
      <c r="AE272" s="111">
        <v>15</v>
      </c>
      <c r="AF272" s="114" t="s">
        <v>2265</v>
      </c>
      <c r="AG272" s="114" t="s">
        <v>2266</v>
      </c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</row>
    <row r="273" spans="1:184" x14ac:dyDescent="0.2">
      <c r="A273" s="154" t="str">
        <f t="shared" si="5"/>
        <v>5991</v>
      </c>
      <c r="B273" s="115" t="s">
        <v>2929</v>
      </c>
      <c r="C273" s="116">
        <v>126</v>
      </c>
      <c r="D273" s="117">
        <v>27.700000762939453</v>
      </c>
      <c r="E273" s="118">
        <v>0.42</v>
      </c>
      <c r="F273" s="116">
        <v>122</v>
      </c>
      <c r="G273" s="116">
        <v>4</v>
      </c>
      <c r="H273" s="119" t="s">
        <v>2081</v>
      </c>
      <c r="I273" s="119" t="s">
        <v>2082</v>
      </c>
      <c r="J273" s="117">
        <v>7.5</v>
      </c>
      <c r="K273" s="118">
        <v>0.4</v>
      </c>
      <c r="L273" s="116">
        <v>122</v>
      </c>
      <c r="M273" s="116">
        <v>4</v>
      </c>
      <c r="N273" s="119" t="s">
        <v>2081</v>
      </c>
      <c r="O273" s="119" t="s">
        <v>2082</v>
      </c>
      <c r="P273" s="117">
        <v>6.1999998092651367</v>
      </c>
      <c r="Q273" s="118">
        <v>0.41</v>
      </c>
      <c r="R273" s="116">
        <v>115</v>
      </c>
      <c r="S273" s="116">
        <v>11</v>
      </c>
      <c r="T273" s="119" t="s">
        <v>4209</v>
      </c>
      <c r="U273" s="119" t="s">
        <v>4210</v>
      </c>
      <c r="V273" s="117">
        <v>2.5999999046325684</v>
      </c>
      <c r="W273" s="118">
        <v>0.33</v>
      </c>
      <c r="X273" s="116">
        <v>121</v>
      </c>
      <c r="Y273" s="116">
        <v>5</v>
      </c>
      <c r="Z273" s="119" t="s">
        <v>4211</v>
      </c>
      <c r="AA273" s="119" t="s">
        <v>4212</v>
      </c>
      <c r="AB273" s="117">
        <v>11.300000190734863</v>
      </c>
      <c r="AC273" s="118">
        <v>0.47</v>
      </c>
      <c r="AD273" s="116">
        <v>108</v>
      </c>
      <c r="AE273" s="116">
        <v>18</v>
      </c>
      <c r="AF273" s="119" t="s">
        <v>1530</v>
      </c>
      <c r="AG273" s="119" t="s">
        <v>1531</v>
      </c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</row>
    <row r="274" spans="1:184" x14ac:dyDescent="0.2">
      <c r="A274" s="154" t="str">
        <f t="shared" si="5"/>
        <v>8017</v>
      </c>
      <c r="B274" s="105" t="s">
        <v>4213</v>
      </c>
      <c r="C274" s="111">
        <v>2</v>
      </c>
      <c r="D274" s="112">
        <v>15.5</v>
      </c>
      <c r="E274" s="113">
        <v>0.23</v>
      </c>
      <c r="F274" s="111">
        <v>2</v>
      </c>
      <c r="H274" s="114" t="s">
        <v>1529</v>
      </c>
      <c r="J274" s="112">
        <v>6</v>
      </c>
      <c r="K274" s="113">
        <v>0.31</v>
      </c>
      <c r="L274" s="111">
        <v>2</v>
      </c>
      <c r="N274" s="114" t="s">
        <v>1529</v>
      </c>
      <c r="P274" s="112">
        <v>5</v>
      </c>
      <c r="Q274" s="113">
        <v>0.34</v>
      </c>
      <c r="R274" s="111">
        <v>2</v>
      </c>
      <c r="T274" s="114" t="s">
        <v>1529</v>
      </c>
      <c r="V274" s="112">
        <v>1</v>
      </c>
      <c r="W274" s="113">
        <v>0.13</v>
      </c>
      <c r="X274" s="111">
        <v>2</v>
      </c>
      <c r="Z274" s="114" t="s">
        <v>1529</v>
      </c>
      <c r="AB274" s="112">
        <v>3.5</v>
      </c>
      <c r="AC274" s="113">
        <v>0.14000000000000001</v>
      </c>
      <c r="AD274" s="111">
        <v>2</v>
      </c>
      <c r="AF274" s="114" t="s">
        <v>1529</v>
      </c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</row>
    <row r="275" spans="1:184" x14ac:dyDescent="0.2">
      <c r="A275" s="154" t="str">
        <f t="shared" si="5"/>
        <v>8151</v>
      </c>
      <c r="B275" s="115" t="s">
        <v>4214</v>
      </c>
      <c r="C275" s="116">
        <v>6</v>
      </c>
      <c r="D275" s="117">
        <v>18.299999237060547</v>
      </c>
      <c r="E275" s="118">
        <v>0.28000000000000003</v>
      </c>
      <c r="F275" s="116">
        <v>6</v>
      </c>
      <c r="H275" s="119" t="s">
        <v>1529</v>
      </c>
      <c r="J275" s="117">
        <v>5.6999998092651367</v>
      </c>
      <c r="K275" s="118">
        <v>0.3</v>
      </c>
      <c r="L275" s="116">
        <v>6</v>
      </c>
      <c r="N275" s="119" t="s">
        <v>1529</v>
      </c>
      <c r="P275" s="117">
        <v>4.6999998092651367</v>
      </c>
      <c r="Q275" s="118">
        <v>0.31</v>
      </c>
      <c r="R275" s="116">
        <v>6</v>
      </c>
      <c r="T275" s="119" t="s">
        <v>1529</v>
      </c>
      <c r="V275" s="117">
        <v>1.5</v>
      </c>
      <c r="W275" s="118">
        <v>0.19</v>
      </c>
      <c r="X275" s="116">
        <v>6</v>
      </c>
      <c r="Z275" s="119" t="s">
        <v>1529</v>
      </c>
      <c r="AB275" s="117">
        <v>6.5</v>
      </c>
      <c r="AC275" s="118">
        <v>0.27</v>
      </c>
      <c r="AD275" s="116">
        <v>6</v>
      </c>
      <c r="AF275" s="119" t="s">
        <v>1529</v>
      </c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</row>
    <row r="276" spans="1:184" x14ac:dyDescent="0.2">
      <c r="A276" s="154" t="str">
        <f t="shared" si="5"/>
        <v>8181</v>
      </c>
      <c r="B276" s="105" t="s">
        <v>4215</v>
      </c>
      <c r="C276" s="111">
        <v>4</v>
      </c>
      <c r="D276" s="112">
        <v>17</v>
      </c>
      <c r="E276" s="113">
        <v>0.26</v>
      </c>
      <c r="F276" s="111">
        <v>4</v>
      </c>
      <c r="H276" s="114" t="s">
        <v>1529</v>
      </c>
      <c r="J276" s="112">
        <v>6</v>
      </c>
      <c r="K276" s="113">
        <v>0.31</v>
      </c>
      <c r="L276" s="111">
        <v>4</v>
      </c>
      <c r="N276" s="114" t="s">
        <v>1529</v>
      </c>
      <c r="P276" s="112">
        <v>3.2999999523162842</v>
      </c>
      <c r="Q276" s="113">
        <v>0.22</v>
      </c>
      <c r="R276" s="111">
        <v>4</v>
      </c>
      <c r="T276" s="114" t="s">
        <v>1529</v>
      </c>
      <c r="V276" s="112">
        <v>2</v>
      </c>
      <c r="W276" s="113">
        <v>0.25</v>
      </c>
      <c r="X276" s="111">
        <v>4</v>
      </c>
      <c r="Z276" s="114" t="s">
        <v>1529</v>
      </c>
      <c r="AB276" s="112">
        <v>5.8000001907348633</v>
      </c>
      <c r="AC276" s="113">
        <v>0.24</v>
      </c>
      <c r="AD276" s="111">
        <v>4</v>
      </c>
      <c r="AF276" s="114" t="s">
        <v>1529</v>
      </c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</row>
    <row r="277" spans="1:184" x14ac:dyDescent="0.2">
      <c r="A277" s="154" t="str">
        <f t="shared" si="5"/>
        <v>9732</v>
      </c>
      <c r="B277" s="115" t="s">
        <v>4216</v>
      </c>
      <c r="C277" s="116">
        <v>4</v>
      </c>
      <c r="D277" s="117">
        <v>24</v>
      </c>
      <c r="E277" s="118">
        <v>0.36</v>
      </c>
      <c r="F277" s="116">
        <v>4</v>
      </c>
      <c r="H277" s="119" t="s">
        <v>1529</v>
      </c>
      <c r="J277" s="117">
        <v>5</v>
      </c>
      <c r="K277" s="118">
        <v>0.26</v>
      </c>
      <c r="L277" s="116">
        <v>4</v>
      </c>
      <c r="N277" s="119" t="s">
        <v>1529</v>
      </c>
      <c r="P277" s="117">
        <v>6</v>
      </c>
      <c r="Q277" s="118">
        <v>0.4</v>
      </c>
      <c r="R277" s="116">
        <v>4</v>
      </c>
      <c r="T277" s="119" t="s">
        <v>1529</v>
      </c>
      <c r="V277" s="117">
        <v>2</v>
      </c>
      <c r="W277" s="118">
        <v>0.25</v>
      </c>
      <c r="X277" s="116">
        <v>4</v>
      </c>
      <c r="Z277" s="119" t="s">
        <v>1529</v>
      </c>
      <c r="AB277" s="117">
        <v>11</v>
      </c>
      <c r="AC277" s="118">
        <v>0.46</v>
      </c>
      <c r="AD277" s="116">
        <v>3</v>
      </c>
      <c r="AE277" s="116">
        <v>1</v>
      </c>
      <c r="AF277" s="119" t="s">
        <v>1508</v>
      </c>
      <c r="AG277" s="119" t="s">
        <v>1509</v>
      </c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</row>
    <row r="278" spans="1:184" s="103" customFormat="1" x14ac:dyDescent="0.2">
      <c r="A278" s="154" t="str">
        <f t="shared" si="5"/>
        <v>9999</v>
      </c>
      <c r="B278" s="105" t="s">
        <v>4217</v>
      </c>
      <c r="C278" s="111">
        <v>24259</v>
      </c>
      <c r="D278" s="112">
        <v>31.299999237060547</v>
      </c>
      <c r="E278" s="113">
        <v>0.47</v>
      </c>
      <c r="F278" s="111">
        <v>22722</v>
      </c>
      <c r="G278" s="111">
        <v>1537</v>
      </c>
      <c r="H278" s="114" t="s">
        <v>4218</v>
      </c>
      <c r="I278" s="114" t="s">
        <v>4219</v>
      </c>
      <c r="J278" s="112">
        <v>8.5</v>
      </c>
      <c r="K278" s="113">
        <v>0.45</v>
      </c>
      <c r="L278" s="111">
        <v>23044</v>
      </c>
      <c r="M278" s="111">
        <v>1215</v>
      </c>
      <c r="N278" s="114" t="s">
        <v>4220</v>
      </c>
      <c r="O278" s="114" t="s">
        <v>4221</v>
      </c>
      <c r="P278" s="112">
        <v>7.0999999046325684</v>
      </c>
      <c r="Q278" s="113">
        <v>0.47</v>
      </c>
      <c r="R278" s="111">
        <v>21168</v>
      </c>
      <c r="S278" s="111">
        <v>3091</v>
      </c>
      <c r="T278" s="114" t="s">
        <v>4222</v>
      </c>
      <c r="U278" s="114" t="s">
        <v>4223</v>
      </c>
      <c r="V278" s="112">
        <v>3</v>
      </c>
      <c r="W278" s="113">
        <v>0.38</v>
      </c>
      <c r="X278" s="111">
        <v>22330</v>
      </c>
      <c r="Y278" s="111">
        <v>1929</v>
      </c>
      <c r="Z278" s="114" t="s">
        <v>2875</v>
      </c>
      <c r="AA278" s="114" t="s">
        <v>2876</v>
      </c>
      <c r="AB278" s="112">
        <v>12.699999809265137</v>
      </c>
      <c r="AC278" s="113">
        <v>0.53</v>
      </c>
      <c r="AD278" s="111">
        <v>19500</v>
      </c>
      <c r="AE278" s="111">
        <v>4759</v>
      </c>
      <c r="AF278" s="114" t="s">
        <v>2155</v>
      </c>
      <c r="AG278" s="114" t="s">
        <v>2156</v>
      </c>
    </row>
    <row r="279" spans="1:184" x14ac:dyDescent="0.2">
      <c r="A279" s="154" t="str">
        <f t="shared" si="5"/>
        <v/>
      </c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</row>
    <row r="280" spans="1:184" x14ac:dyDescent="0.2">
      <c r="A280" s="154" t="str">
        <f t="shared" si="5"/>
        <v/>
      </c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</row>
    <row r="281" spans="1:184" x14ac:dyDescent="0.2">
      <c r="A281" s="154" t="str">
        <f t="shared" si="5"/>
        <v/>
      </c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</row>
    <row r="282" spans="1:184" x14ac:dyDescent="0.2">
      <c r="A282" s="154" t="str">
        <f t="shared" si="5"/>
        <v/>
      </c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</row>
    <row r="283" spans="1:184" x14ac:dyDescent="0.2">
      <c r="A283" s="154" t="str">
        <f t="shared" si="5"/>
        <v/>
      </c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</row>
    <row r="284" spans="1:184" x14ac:dyDescent="0.2">
      <c r="A284" s="154" t="str">
        <f t="shared" si="5"/>
        <v/>
      </c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</row>
    <row r="285" spans="1:184" x14ac:dyDescent="0.2">
      <c r="A285" s="154" t="str">
        <f t="shared" si="5"/>
        <v/>
      </c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</row>
    <row r="286" spans="1:184" x14ac:dyDescent="0.2">
      <c r="A286" s="154" t="str">
        <f t="shared" si="5"/>
        <v/>
      </c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</row>
    <row r="287" spans="1:184" x14ac:dyDescent="0.2">
      <c r="A287" s="154" t="str">
        <f t="shared" si="5"/>
        <v/>
      </c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</row>
    <row r="288" spans="1:184" x14ac:dyDescent="0.2">
      <c r="A288" s="154" t="str">
        <f t="shared" si="5"/>
        <v/>
      </c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</row>
    <row r="289" spans="1:184" x14ac:dyDescent="0.2">
      <c r="A289" s="154" t="str">
        <f t="shared" si="5"/>
        <v/>
      </c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</row>
    <row r="290" spans="1:184" x14ac:dyDescent="0.2">
      <c r="A290" s="154" t="str">
        <f t="shared" si="5"/>
        <v/>
      </c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</row>
    <row r="291" spans="1:184" x14ac:dyDescent="0.2">
      <c r="A291" s="154" t="str">
        <f t="shared" si="5"/>
        <v/>
      </c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</row>
    <row r="292" spans="1:184" x14ac:dyDescent="0.2">
      <c r="A292" s="154" t="str">
        <f t="shared" si="5"/>
        <v/>
      </c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</row>
    <row r="293" spans="1:184" x14ac:dyDescent="0.2">
      <c r="A293" s="154" t="str">
        <f t="shared" si="5"/>
        <v/>
      </c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</row>
    <row r="294" spans="1:184" x14ac:dyDescent="0.2">
      <c r="A294" s="154" t="str">
        <f t="shared" si="5"/>
        <v/>
      </c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</row>
    <row r="295" spans="1:184" x14ac:dyDescent="0.2">
      <c r="A295" s="154" t="str">
        <f t="shared" si="5"/>
        <v/>
      </c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</row>
    <row r="296" spans="1:184" x14ac:dyDescent="0.2">
      <c r="A296" s="154" t="str">
        <f t="shared" si="5"/>
        <v/>
      </c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</row>
    <row r="297" spans="1:184" x14ac:dyDescent="0.2">
      <c r="A297" s="154" t="str">
        <f t="shared" si="5"/>
        <v/>
      </c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</row>
    <row r="298" spans="1:184" x14ac:dyDescent="0.2">
      <c r="A298" s="154" t="str">
        <f t="shared" si="5"/>
        <v/>
      </c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</row>
    <row r="299" spans="1:184" x14ac:dyDescent="0.2">
      <c r="A299" s="154" t="str">
        <f t="shared" si="5"/>
        <v/>
      </c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</row>
    <row r="300" spans="1:184" x14ac:dyDescent="0.2">
      <c r="A300" s="154" t="str">
        <f t="shared" si="5"/>
        <v/>
      </c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</row>
    <row r="301" spans="1:184" x14ac:dyDescent="0.2">
      <c r="A301" s="154" t="str">
        <f t="shared" si="5"/>
        <v/>
      </c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</row>
    <row r="302" spans="1:184" x14ac:dyDescent="0.2">
      <c r="A302" s="154" t="str">
        <f t="shared" si="5"/>
        <v/>
      </c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</row>
    <row r="303" spans="1:184" x14ac:dyDescent="0.2">
      <c r="A303" s="154" t="str">
        <f t="shared" si="5"/>
        <v/>
      </c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</row>
    <row r="304" spans="1:184" x14ac:dyDescent="0.2">
      <c r="A304" s="154" t="str">
        <f t="shared" si="5"/>
        <v/>
      </c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</row>
    <row r="305" spans="1:184" x14ac:dyDescent="0.2">
      <c r="A305" s="154" t="str">
        <f t="shared" si="5"/>
        <v/>
      </c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</row>
    <row r="306" spans="1:184" x14ac:dyDescent="0.2">
      <c r="A306" s="154" t="str">
        <f t="shared" si="5"/>
        <v/>
      </c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</row>
    <row r="307" spans="1:184" x14ac:dyDescent="0.2">
      <c r="A307" s="154" t="str">
        <f t="shared" si="5"/>
        <v/>
      </c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</row>
    <row r="308" spans="1:184" x14ac:dyDescent="0.2">
      <c r="A308" s="154" t="str">
        <f t="shared" si="5"/>
        <v/>
      </c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</row>
    <row r="309" spans="1:184" x14ac:dyDescent="0.2">
      <c r="A309" s="154" t="str">
        <f t="shared" si="5"/>
        <v/>
      </c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</row>
    <row r="310" spans="1:184" x14ac:dyDescent="0.2">
      <c r="A310" s="154" t="str">
        <f t="shared" si="5"/>
        <v/>
      </c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</row>
    <row r="311" spans="1:184" x14ac:dyDescent="0.2">
      <c r="A311" s="154" t="str">
        <f t="shared" si="5"/>
        <v/>
      </c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</row>
    <row r="312" spans="1:184" x14ac:dyDescent="0.2">
      <c r="A312" s="154" t="str">
        <f t="shared" si="5"/>
        <v/>
      </c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</row>
    <row r="313" spans="1:184" x14ac:dyDescent="0.2">
      <c r="A313" s="154" t="str">
        <f t="shared" si="5"/>
        <v/>
      </c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</row>
    <row r="314" spans="1:184" x14ac:dyDescent="0.2">
      <c r="A314" s="154" t="str">
        <f t="shared" si="5"/>
        <v/>
      </c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</row>
    <row r="315" spans="1:184" x14ac:dyDescent="0.2">
      <c r="A315" s="154" t="str">
        <f t="shared" si="5"/>
        <v/>
      </c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</row>
    <row r="316" spans="1:184" x14ac:dyDescent="0.2">
      <c r="A316" s="154" t="str">
        <f t="shared" si="5"/>
        <v/>
      </c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</row>
    <row r="317" spans="1:184" x14ac:dyDescent="0.2">
      <c r="A317" s="154" t="str">
        <f t="shared" si="5"/>
        <v/>
      </c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</row>
    <row r="318" spans="1:184" x14ac:dyDescent="0.2">
      <c r="A318" s="154" t="str">
        <f t="shared" si="5"/>
        <v/>
      </c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</row>
    <row r="319" spans="1:184" x14ac:dyDescent="0.2">
      <c r="A319" s="154" t="str">
        <f t="shared" si="5"/>
        <v/>
      </c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</row>
    <row r="320" spans="1:184" x14ac:dyDescent="0.2">
      <c r="A320" s="154" t="str">
        <f t="shared" si="5"/>
        <v/>
      </c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</row>
    <row r="321" spans="1:184" x14ac:dyDescent="0.2">
      <c r="A321" s="154" t="str">
        <f t="shared" si="5"/>
        <v/>
      </c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</row>
    <row r="322" spans="1:184" x14ac:dyDescent="0.2">
      <c r="A322" s="154" t="str">
        <f t="shared" si="5"/>
        <v/>
      </c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</row>
    <row r="323" spans="1:184" x14ac:dyDescent="0.2">
      <c r="A323" s="154" t="str">
        <f t="shared" si="5"/>
        <v/>
      </c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</row>
    <row r="324" spans="1:184" x14ac:dyDescent="0.2">
      <c r="A324" s="154" t="str">
        <f t="shared" si="5"/>
        <v/>
      </c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</row>
    <row r="325" spans="1:184" x14ac:dyDescent="0.2">
      <c r="A325" s="154" t="str">
        <f t="shared" si="5"/>
        <v/>
      </c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</row>
    <row r="326" spans="1:184" x14ac:dyDescent="0.2">
      <c r="A326" s="154" t="str">
        <f t="shared" si="5"/>
        <v/>
      </c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</row>
    <row r="327" spans="1:184" x14ac:dyDescent="0.2">
      <c r="A327" s="154" t="str">
        <f t="shared" si="5"/>
        <v/>
      </c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</row>
    <row r="328" spans="1:184" x14ac:dyDescent="0.2">
      <c r="A328" s="154" t="str">
        <f t="shared" si="5"/>
        <v/>
      </c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</row>
    <row r="329" spans="1:184" x14ac:dyDescent="0.2">
      <c r="A329" s="154" t="str">
        <f t="shared" si="5"/>
        <v/>
      </c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</row>
    <row r="330" spans="1:184" x14ac:dyDescent="0.2">
      <c r="A330" s="154" t="str">
        <f t="shared" si="5"/>
        <v/>
      </c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</row>
    <row r="331" spans="1:184" x14ac:dyDescent="0.2">
      <c r="A331" s="154" t="str">
        <f t="shared" si="5"/>
        <v/>
      </c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</row>
    <row r="332" spans="1:184" x14ac:dyDescent="0.2">
      <c r="A332" s="154" t="str">
        <f t="shared" si="5"/>
        <v/>
      </c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</row>
    <row r="333" spans="1:184" x14ac:dyDescent="0.2">
      <c r="A333" s="154" t="str">
        <f t="shared" si="5"/>
        <v/>
      </c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</row>
    <row r="334" spans="1:184" x14ac:dyDescent="0.2">
      <c r="A334" s="154" t="str">
        <f t="shared" si="5"/>
        <v/>
      </c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</row>
    <row r="335" spans="1:184" x14ac:dyDescent="0.2">
      <c r="A335" s="154" t="str">
        <f t="shared" ref="A335:A398" si="6">IFERROR(LEFT(B335,4),"")</f>
        <v/>
      </c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</row>
    <row r="336" spans="1:184" x14ac:dyDescent="0.2">
      <c r="A336" s="154" t="str">
        <f t="shared" si="6"/>
        <v/>
      </c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</row>
    <row r="337" spans="1:184" x14ac:dyDescent="0.2">
      <c r="A337" s="154" t="str">
        <f t="shared" si="6"/>
        <v/>
      </c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</row>
    <row r="338" spans="1:184" x14ac:dyDescent="0.2">
      <c r="A338" s="154" t="str">
        <f t="shared" si="6"/>
        <v/>
      </c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</row>
    <row r="339" spans="1:184" x14ac:dyDescent="0.2">
      <c r="A339" s="154" t="str">
        <f t="shared" si="6"/>
        <v/>
      </c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</row>
    <row r="340" spans="1:184" x14ac:dyDescent="0.2">
      <c r="A340" s="154" t="str">
        <f t="shared" si="6"/>
        <v/>
      </c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</row>
    <row r="341" spans="1:184" x14ac:dyDescent="0.2">
      <c r="A341" s="154" t="str">
        <f t="shared" si="6"/>
        <v/>
      </c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</row>
    <row r="342" spans="1:184" x14ac:dyDescent="0.2">
      <c r="A342" s="154" t="str">
        <f t="shared" si="6"/>
        <v/>
      </c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</row>
    <row r="343" spans="1:184" x14ac:dyDescent="0.2">
      <c r="A343" s="154" t="str">
        <f t="shared" si="6"/>
        <v/>
      </c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</row>
    <row r="344" spans="1:184" x14ac:dyDescent="0.2">
      <c r="A344" s="154" t="str">
        <f t="shared" si="6"/>
        <v/>
      </c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</row>
    <row r="345" spans="1:184" x14ac:dyDescent="0.2">
      <c r="A345" s="154" t="str">
        <f t="shared" si="6"/>
        <v/>
      </c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</row>
    <row r="346" spans="1:184" x14ac:dyDescent="0.2">
      <c r="A346" s="154" t="str">
        <f t="shared" si="6"/>
        <v/>
      </c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</row>
    <row r="347" spans="1:184" x14ac:dyDescent="0.2">
      <c r="A347" s="154" t="str">
        <f t="shared" si="6"/>
        <v/>
      </c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</row>
    <row r="348" spans="1:184" x14ac:dyDescent="0.2">
      <c r="A348" s="154" t="str">
        <f t="shared" si="6"/>
        <v/>
      </c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</row>
    <row r="349" spans="1:184" x14ac:dyDescent="0.2">
      <c r="A349" s="154" t="str">
        <f t="shared" si="6"/>
        <v/>
      </c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</row>
    <row r="350" spans="1:184" x14ac:dyDescent="0.2">
      <c r="A350" s="154" t="str">
        <f t="shared" si="6"/>
        <v/>
      </c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</row>
    <row r="351" spans="1:184" x14ac:dyDescent="0.2">
      <c r="A351" s="154" t="str">
        <f t="shared" si="6"/>
        <v/>
      </c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</row>
    <row r="352" spans="1:184" x14ac:dyDescent="0.2">
      <c r="A352" s="154" t="str">
        <f t="shared" si="6"/>
        <v/>
      </c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</row>
    <row r="353" spans="1:184" x14ac:dyDescent="0.2">
      <c r="A353" s="154" t="str">
        <f t="shared" si="6"/>
        <v/>
      </c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</row>
    <row r="354" spans="1:184" x14ac:dyDescent="0.2">
      <c r="A354" s="154" t="str">
        <f t="shared" si="6"/>
        <v/>
      </c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</row>
    <row r="355" spans="1:184" x14ac:dyDescent="0.2">
      <c r="A355" s="154" t="str">
        <f t="shared" si="6"/>
        <v/>
      </c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</row>
    <row r="356" spans="1:184" x14ac:dyDescent="0.2">
      <c r="A356" s="154" t="str">
        <f t="shared" si="6"/>
        <v/>
      </c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</row>
    <row r="357" spans="1:184" x14ac:dyDescent="0.2">
      <c r="A357" s="154" t="str">
        <f t="shared" si="6"/>
        <v/>
      </c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</row>
    <row r="358" spans="1:184" x14ac:dyDescent="0.2">
      <c r="A358" s="154" t="str">
        <f t="shared" si="6"/>
        <v/>
      </c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</row>
    <row r="359" spans="1:184" x14ac:dyDescent="0.2">
      <c r="A359" s="154" t="str">
        <f t="shared" si="6"/>
        <v/>
      </c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</row>
    <row r="360" spans="1:184" x14ac:dyDescent="0.2">
      <c r="A360" s="154" t="str">
        <f t="shared" si="6"/>
        <v/>
      </c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</row>
    <row r="361" spans="1:184" x14ac:dyDescent="0.2">
      <c r="A361" s="154" t="str">
        <f t="shared" si="6"/>
        <v/>
      </c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</row>
    <row r="362" spans="1:184" x14ac:dyDescent="0.2">
      <c r="A362" s="154" t="str">
        <f t="shared" si="6"/>
        <v/>
      </c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</row>
    <row r="363" spans="1:184" x14ac:dyDescent="0.2">
      <c r="A363" s="154" t="str">
        <f t="shared" si="6"/>
        <v/>
      </c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</row>
    <row r="364" spans="1:184" x14ac:dyDescent="0.2">
      <c r="A364" s="154" t="str">
        <f t="shared" si="6"/>
        <v/>
      </c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</row>
    <row r="365" spans="1:184" x14ac:dyDescent="0.2">
      <c r="A365" s="154" t="str">
        <f t="shared" si="6"/>
        <v/>
      </c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</row>
    <row r="366" spans="1:184" x14ac:dyDescent="0.2">
      <c r="A366" s="154" t="str">
        <f t="shared" si="6"/>
        <v/>
      </c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</row>
    <row r="367" spans="1:184" x14ac:dyDescent="0.2">
      <c r="A367" s="154" t="str">
        <f t="shared" si="6"/>
        <v/>
      </c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</row>
    <row r="368" spans="1:184" x14ac:dyDescent="0.2">
      <c r="A368" s="154" t="str">
        <f t="shared" si="6"/>
        <v/>
      </c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</row>
    <row r="369" spans="1:184" x14ac:dyDescent="0.2">
      <c r="A369" s="154" t="str">
        <f t="shared" si="6"/>
        <v/>
      </c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</row>
    <row r="370" spans="1:184" x14ac:dyDescent="0.2">
      <c r="A370" s="154" t="str">
        <f t="shared" si="6"/>
        <v/>
      </c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</row>
    <row r="371" spans="1:184" x14ac:dyDescent="0.2">
      <c r="A371" s="154" t="str">
        <f t="shared" si="6"/>
        <v/>
      </c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</row>
    <row r="372" spans="1:184" x14ac:dyDescent="0.2">
      <c r="A372" s="154" t="str">
        <f t="shared" si="6"/>
        <v/>
      </c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</row>
    <row r="373" spans="1:184" x14ac:dyDescent="0.2">
      <c r="A373" s="154" t="str">
        <f t="shared" si="6"/>
        <v/>
      </c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</row>
    <row r="374" spans="1:184" x14ac:dyDescent="0.2">
      <c r="A374" s="154" t="str">
        <f t="shared" si="6"/>
        <v/>
      </c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</row>
    <row r="375" spans="1:184" x14ac:dyDescent="0.2">
      <c r="A375" s="154" t="str">
        <f t="shared" si="6"/>
        <v/>
      </c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</row>
    <row r="376" spans="1:184" x14ac:dyDescent="0.2">
      <c r="A376" s="154" t="str">
        <f t="shared" si="6"/>
        <v/>
      </c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</row>
    <row r="377" spans="1:184" x14ac:dyDescent="0.2">
      <c r="A377" s="154" t="str">
        <f t="shared" si="6"/>
        <v/>
      </c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</row>
    <row r="378" spans="1:184" x14ac:dyDescent="0.2">
      <c r="A378" s="154" t="str">
        <f t="shared" si="6"/>
        <v/>
      </c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</row>
    <row r="379" spans="1:184" x14ac:dyDescent="0.2">
      <c r="A379" s="154" t="str">
        <f t="shared" si="6"/>
        <v/>
      </c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</row>
    <row r="380" spans="1:184" x14ac:dyDescent="0.2">
      <c r="A380" s="154" t="str">
        <f t="shared" si="6"/>
        <v/>
      </c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</row>
    <row r="381" spans="1:184" x14ac:dyDescent="0.2">
      <c r="A381" s="154" t="str">
        <f t="shared" si="6"/>
        <v/>
      </c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</row>
    <row r="382" spans="1:184" x14ac:dyDescent="0.2">
      <c r="A382" s="154" t="str">
        <f t="shared" si="6"/>
        <v/>
      </c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</row>
    <row r="383" spans="1:184" x14ac:dyDescent="0.2">
      <c r="A383" s="154" t="str">
        <f t="shared" si="6"/>
        <v/>
      </c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</row>
    <row r="384" spans="1:184" x14ac:dyDescent="0.2">
      <c r="A384" s="154" t="str">
        <f t="shared" si="6"/>
        <v/>
      </c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</row>
    <row r="385" spans="1:184" x14ac:dyDescent="0.2">
      <c r="A385" s="154" t="str">
        <f t="shared" si="6"/>
        <v/>
      </c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</row>
    <row r="386" spans="1:184" x14ac:dyDescent="0.2">
      <c r="A386" s="154" t="str">
        <f t="shared" si="6"/>
        <v/>
      </c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</row>
    <row r="387" spans="1:184" x14ac:dyDescent="0.2">
      <c r="A387" s="154" t="str">
        <f t="shared" si="6"/>
        <v/>
      </c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</row>
    <row r="388" spans="1:184" x14ac:dyDescent="0.2">
      <c r="A388" s="154" t="str">
        <f t="shared" si="6"/>
        <v/>
      </c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</row>
    <row r="389" spans="1:184" x14ac:dyDescent="0.2">
      <c r="A389" s="154" t="str">
        <f t="shared" si="6"/>
        <v/>
      </c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</row>
    <row r="390" spans="1:184" x14ac:dyDescent="0.2">
      <c r="A390" s="154" t="str">
        <f t="shared" si="6"/>
        <v/>
      </c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</row>
    <row r="391" spans="1:184" x14ac:dyDescent="0.2">
      <c r="A391" s="154" t="str">
        <f t="shared" si="6"/>
        <v/>
      </c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</row>
    <row r="392" spans="1:184" x14ac:dyDescent="0.2">
      <c r="A392" s="154" t="str">
        <f t="shared" si="6"/>
        <v/>
      </c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</row>
    <row r="393" spans="1:184" x14ac:dyDescent="0.2">
      <c r="A393" s="154" t="str">
        <f t="shared" si="6"/>
        <v/>
      </c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</row>
    <row r="394" spans="1:184" x14ac:dyDescent="0.2">
      <c r="A394" s="154" t="str">
        <f t="shared" si="6"/>
        <v/>
      </c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</row>
    <row r="395" spans="1:184" x14ac:dyDescent="0.2">
      <c r="A395" s="154" t="str">
        <f t="shared" si="6"/>
        <v/>
      </c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</row>
    <row r="396" spans="1:184" x14ac:dyDescent="0.2">
      <c r="A396" s="154" t="str">
        <f t="shared" si="6"/>
        <v/>
      </c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</row>
    <row r="397" spans="1:184" x14ac:dyDescent="0.2">
      <c r="A397" s="154" t="str">
        <f t="shared" si="6"/>
        <v/>
      </c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</row>
    <row r="398" spans="1:184" x14ac:dyDescent="0.2">
      <c r="A398" s="154" t="str">
        <f t="shared" si="6"/>
        <v/>
      </c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</row>
    <row r="399" spans="1:184" x14ac:dyDescent="0.2">
      <c r="A399" s="154" t="str">
        <f t="shared" ref="A399:A462" si="7">IFERROR(LEFT(B399,4),"")</f>
        <v/>
      </c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</row>
    <row r="400" spans="1:184" x14ac:dyDescent="0.2">
      <c r="A400" s="154" t="str">
        <f t="shared" si="7"/>
        <v/>
      </c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</row>
    <row r="401" spans="1:1" x14ac:dyDescent="0.2">
      <c r="A401" s="154" t="str">
        <f t="shared" si="7"/>
        <v/>
      </c>
    </row>
    <row r="402" spans="1:1" x14ac:dyDescent="0.2">
      <c r="A402" s="154" t="str">
        <f t="shared" si="7"/>
        <v/>
      </c>
    </row>
    <row r="403" spans="1:1" x14ac:dyDescent="0.2">
      <c r="A403" s="154" t="str">
        <f t="shared" si="7"/>
        <v/>
      </c>
    </row>
    <row r="404" spans="1:1" x14ac:dyDescent="0.2">
      <c r="A404" s="154" t="str">
        <f t="shared" si="7"/>
        <v/>
      </c>
    </row>
    <row r="405" spans="1:1" x14ac:dyDescent="0.2">
      <c r="A405" s="154" t="str">
        <f t="shared" si="7"/>
        <v/>
      </c>
    </row>
    <row r="406" spans="1:1" x14ac:dyDescent="0.2">
      <c r="A406" s="154" t="str">
        <f t="shared" si="7"/>
        <v/>
      </c>
    </row>
    <row r="407" spans="1:1" x14ac:dyDescent="0.2">
      <c r="A407" s="154" t="str">
        <f t="shared" si="7"/>
        <v/>
      </c>
    </row>
    <row r="408" spans="1:1" x14ac:dyDescent="0.2">
      <c r="A408" s="154" t="str">
        <f t="shared" si="7"/>
        <v/>
      </c>
    </row>
    <row r="409" spans="1:1" x14ac:dyDescent="0.2">
      <c r="A409" s="154" t="str">
        <f t="shared" si="7"/>
        <v/>
      </c>
    </row>
    <row r="410" spans="1:1" x14ac:dyDescent="0.2">
      <c r="A410" s="154" t="str">
        <f t="shared" si="7"/>
        <v/>
      </c>
    </row>
    <row r="411" spans="1:1" x14ac:dyDescent="0.2">
      <c r="A411" s="154" t="str">
        <f t="shared" si="7"/>
        <v/>
      </c>
    </row>
    <row r="412" spans="1:1" x14ac:dyDescent="0.2">
      <c r="A412" s="154" t="str">
        <f t="shared" si="7"/>
        <v/>
      </c>
    </row>
    <row r="413" spans="1:1" x14ac:dyDescent="0.2">
      <c r="A413" s="154" t="str">
        <f t="shared" si="7"/>
        <v/>
      </c>
    </row>
    <row r="414" spans="1:1" x14ac:dyDescent="0.2">
      <c r="A414" s="154" t="str">
        <f t="shared" si="7"/>
        <v/>
      </c>
    </row>
    <row r="415" spans="1:1" x14ac:dyDescent="0.2">
      <c r="A415" s="154" t="str">
        <f t="shared" si="7"/>
        <v/>
      </c>
    </row>
    <row r="416" spans="1:1" x14ac:dyDescent="0.2">
      <c r="A416" s="154" t="str">
        <f t="shared" si="7"/>
        <v/>
      </c>
    </row>
    <row r="417" spans="1:1" x14ac:dyDescent="0.2">
      <c r="A417" s="154" t="str">
        <f t="shared" si="7"/>
        <v/>
      </c>
    </row>
    <row r="418" spans="1:1" x14ac:dyDescent="0.2">
      <c r="A418" s="154" t="str">
        <f t="shared" si="7"/>
        <v/>
      </c>
    </row>
    <row r="419" spans="1:1" x14ac:dyDescent="0.2">
      <c r="A419" s="154" t="str">
        <f t="shared" si="7"/>
        <v/>
      </c>
    </row>
    <row r="420" spans="1:1" x14ac:dyDescent="0.2">
      <c r="A420" s="154" t="str">
        <f t="shared" si="7"/>
        <v/>
      </c>
    </row>
    <row r="421" spans="1:1" x14ac:dyDescent="0.2">
      <c r="A421" s="154" t="str">
        <f t="shared" si="7"/>
        <v/>
      </c>
    </row>
    <row r="422" spans="1:1" x14ac:dyDescent="0.2">
      <c r="A422" s="154" t="str">
        <f t="shared" si="7"/>
        <v/>
      </c>
    </row>
    <row r="423" spans="1:1" x14ac:dyDescent="0.2">
      <c r="A423" s="154" t="str">
        <f t="shared" si="7"/>
        <v/>
      </c>
    </row>
    <row r="424" spans="1:1" x14ac:dyDescent="0.2">
      <c r="A424" s="154" t="str">
        <f t="shared" si="7"/>
        <v/>
      </c>
    </row>
    <row r="425" spans="1:1" x14ac:dyDescent="0.2">
      <c r="A425" s="154" t="str">
        <f t="shared" si="7"/>
        <v/>
      </c>
    </row>
    <row r="426" spans="1:1" x14ac:dyDescent="0.2">
      <c r="A426" s="154" t="str">
        <f t="shared" si="7"/>
        <v/>
      </c>
    </row>
    <row r="427" spans="1:1" x14ac:dyDescent="0.2">
      <c r="A427" s="154" t="str">
        <f t="shared" si="7"/>
        <v/>
      </c>
    </row>
    <row r="428" spans="1:1" x14ac:dyDescent="0.2">
      <c r="A428" s="154" t="str">
        <f t="shared" si="7"/>
        <v/>
      </c>
    </row>
    <row r="429" spans="1:1" x14ac:dyDescent="0.2">
      <c r="A429" s="154" t="str">
        <f t="shared" si="7"/>
        <v/>
      </c>
    </row>
    <row r="430" spans="1:1" x14ac:dyDescent="0.2">
      <c r="A430" s="154" t="str">
        <f t="shared" si="7"/>
        <v/>
      </c>
    </row>
    <row r="431" spans="1:1" x14ac:dyDescent="0.2">
      <c r="A431" s="154" t="str">
        <f t="shared" si="7"/>
        <v/>
      </c>
    </row>
    <row r="432" spans="1:1" x14ac:dyDescent="0.2">
      <c r="A432" s="154" t="str">
        <f t="shared" si="7"/>
        <v/>
      </c>
    </row>
    <row r="433" spans="1:1" x14ac:dyDescent="0.2">
      <c r="A433" s="154" t="str">
        <f t="shared" si="7"/>
        <v/>
      </c>
    </row>
    <row r="434" spans="1:1" x14ac:dyDescent="0.2">
      <c r="A434" s="154" t="str">
        <f t="shared" si="7"/>
        <v/>
      </c>
    </row>
    <row r="435" spans="1:1" x14ac:dyDescent="0.2">
      <c r="A435" s="154" t="str">
        <f t="shared" si="7"/>
        <v/>
      </c>
    </row>
    <row r="436" spans="1:1" x14ac:dyDescent="0.2">
      <c r="A436" s="154" t="str">
        <f t="shared" si="7"/>
        <v/>
      </c>
    </row>
    <row r="437" spans="1:1" x14ac:dyDescent="0.2">
      <c r="A437" s="154" t="str">
        <f t="shared" si="7"/>
        <v/>
      </c>
    </row>
    <row r="438" spans="1:1" x14ac:dyDescent="0.2">
      <c r="A438" s="154" t="str">
        <f t="shared" si="7"/>
        <v/>
      </c>
    </row>
    <row r="439" spans="1:1" x14ac:dyDescent="0.2">
      <c r="A439" s="154" t="str">
        <f t="shared" si="7"/>
        <v/>
      </c>
    </row>
    <row r="440" spans="1:1" x14ac:dyDescent="0.2">
      <c r="A440" s="154" t="str">
        <f t="shared" si="7"/>
        <v/>
      </c>
    </row>
    <row r="441" spans="1:1" x14ac:dyDescent="0.2">
      <c r="A441" s="154" t="str">
        <f t="shared" si="7"/>
        <v/>
      </c>
    </row>
    <row r="442" spans="1:1" x14ac:dyDescent="0.2">
      <c r="A442" s="154" t="str">
        <f t="shared" si="7"/>
        <v/>
      </c>
    </row>
    <row r="443" spans="1:1" x14ac:dyDescent="0.2">
      <c r="A443" s="154" t="str">
        <f t="shared" si="7"/>
        <v/>
      </c>
    </row>
    <row r="444" spans="1:1" x14ac:dyDescent="0.2">
      <c r="A444" s="154" t="str">
        <f t="shared" si="7"/>
        <v/>
      </c>
    </row>
    <row r="445" spans="1:1" x14ac:dyDescent="0.2">
      <c r="A445" s="154" t="str">
        <f t="shared" si="7"/>
        <v/>
      </c>
    </row>
    <row r="446" spans="1:1" x14ac:dyDescent="0.2">
      <c r="A446" s="154" t="str">
        <f t="shared" si="7"/>
        <v/>
      </c>
    </row>
    <row r="447" spans="1:1" x14ac:dyDescent="0.2">
      <c r="A447" s="154" t="str">
        <f t="shared" si="7"/>
        <v/>
      </c>
    </row>
    <row r="448" spans="1:1" x14ac:dyDescent="0.2">
      <c r="A448" s="154" t="str">
        <f t="shared" si="7"/>
        <v/>
      </c>
    </row>
    <row r="449" spans="1:1" x14ac:dyDescent="0.2">
      <c r="A449" s="154" t="str">
        <f t="shared" si="7"/>
        <v/>
      </c>
    </row>
    <row r="450" spans="1:1" x14ac:dyDescent="0.2">
      <c r="A450" s="154" t="str">
        <f t="shared" si="7"/>
        <v/>
      </c>
    </row>
    <row r="451" spans="1:1" x14ac:dyDescent="0.2">
      <c r="A451" s="154" t="str">
        <f t="shared" si="7"/>
        <v/>
      </c>
    </row>
    <row r="452" spans="1:1" x14ac:dyDescent="0.2">
      <c r="A452" s="154" t="str">
        <f t="shared" si="7"/>
        <v/>
      </c>
    </row>
    <row r="453" spans="1:1" x14ac:dyDescent="0.2">
      <c r="A453" s="154" t="str">
        <f t="shared" si="7"/>
        <v/>
      </c>
    </row>
    <row r="454" spans="1:1" x14ac:dyDescent="0.2">
      <c r="A454" s="154" t="str">
        <f t="shared" si="7"/>
        <v/>
      </c>
    </row>
    <row r="455" spans="1:1" x14ac:dyDescent="0.2">
      <c r="A455" s="154" t="str">
        <f t="shared" si="7"/>
        <v/>
      </c>
    </row>
    <row r="456" spans="1:1" x14ac:dyDescent="0.2">
      <c r="A456" s="154" t="str">
        <f t="shared" si="7"/>
        <v/>
      </c>
    </row>
    <row r="457" spans="1:1" x14ac:dyDescent="0.2">
      <c r="A457" s="154" t="str">
        <f t="shared" si="7"/>
        <v/>
      </c>
    </row>
    <row r="458" spans="1:1" x14ac:dyDescent="0.2">
      <c r="A458" s="154" t="str">
        <f t="shared" si="7"/>
        <v/>
      </c>
    </row>
    <row r="459" spans="1:1" x14ac:dyDescent="0.2">
      <c r="A459" s="154" t="str">
        <f t="shared" si="7"/>
        <v/>
      </c>
    </row>
    <row r="460" spans="1:1" x14ac:dyDescent="0.2">
      <c r="A460" s="154" t="str">
        <f t="shared" si="7"/>
        <v/>
      </c>
    </row>
    <row r="461" spans="1:1" x14ac:dyDescent="0.2">
      <c r="A461" s="154" t="str">
        <f t="shared" si="7"/>
        <v/>
      </c>
    </row>
    <row r="462" spans="1:1" x14ac:dyDescent="0.2">
      <c r="A462" s="154" t="str">
        <f t="shared" si="7"/>
        <v/>
      </c>
    </row>
    <row r="463" spans="1:1" x14ac:dyDescent="0.2">
      <c r="A463" s="154" t="str">
        <f t="shared" ref="A463:A526" si="8">IFERROR(LEFT(B463,4),"")</f>
        <v/>
      </c>
    </row>
    <row r="464" spans="1:1" x14ac:dyDescent="0.2">
      <c r="A464" s="154" t="str">
        <f t="shared" si="8"/>
        <v/>
      </c>
    </row>
    <row r="465" spans="1:1" x14ac:dyDescent="0.2">
      <c r="A465" s="154" t="str">
        <f t="shared" si="8"/>
        <v/>
      </c>
    </row>
    <row r="466" spans="1:1" x14ac:dyDescent="0.2">
      <c r="A466" s="154" t="str">
        <f t="shared" si="8"/>
        <v/>
      </c>
    </row>
    <row r="467" spans="1:1" x14ac:dyDescent="0.2">
      <c r="A467" s="154" t="str">
        <f t="shared" si="8"/>
        <v/>
      </c>
    </row>
    <row r="468" spans="1:1" x14ac:dyDescent="0.2">
      <c r="A468" s="154" t="str">
        <f t="shared" si="8"/>
        <v/>
      </c>
    </row>
    <row r="469" spans="1:1" x14ac:dyDescent="0.2">
      <c r="A469" s="154" t="str">
        <f t="shared" si="8"/>
        <v/>
      </c>
    </row>
    <row r="470" spans="1:1" x14ac:dyDescent="0.2">
      <c r="A470" s="154" t="str">
        <f t="shared" si="8"/>
        <v/>
      </c>
    </row>
    <row r="471" spans="1:1" x14ac:dyDescent="0.2">
      <c r="A471" s="154" t="str">
        <f t="shared" si="8"/>
        <v/>
      </c>
    </row>
    <row r="472" spans="1:1" x14ac:dyDescent="0.2">
      <c r="A472" s="154" t="str">
        <f t="shared" si="8"/>
        <v/>
      </c>
    </row>
    <row r="473" spans="1:1" x14ac:dyDescent="0.2">
      <c r="A473" s="154" t="str">
        <f t="shared" si="8"/>
        <v/>
      </c>
    </row>
    <row r="474" spans="1:1" x14ac:dyDescent="0.2">
      <c r="A474" s="154" t="str">
        <f t="shared" si="8"/>
        <v/>
      </c>
    </row>
    <row r="475" spans="1:1" x14ac:dyDescent="0.2">
      <c r="A475" s="154" t="str">
        <f t="shared" si="8"/>
        <v/>
      </c>
    </row>
    <row r="476" spans="1:1" x14ac:dyDescent="0.2">
      <c r="A476" s="154" t="str">
        <f t="shared" si="8"/>
        <v/>
      </c>
    </row>
    <row r="477" spans="1:1" x14ac:dyDescent="0.2">
      <c r="A477" s="154" t="str">
        <f t="shared" si="8"/>
        <v/>
      </c>
    </row>
    <row r="478" spans="1:1" x14ac:dyDescent="0.2">
      <c r="A478" s="154" t="str">
        <f t="shared" si="8"/>
        <v/>
      </c>
    </row>
    <row r="479" spans="1:1" x14ac:dyDescent="0.2">
      <c r="A479" s="154" t="str">
        <f t="shared" si="8"/>
        <v/>
      </c>
    </row>
    <row r="480" spans="1:1" x14ac:dyDescent="0.2">
      <c r="A480" s="154" t="str">
        <f t="shared" si="8"/>
        <v/>
      </c>
    </row>
    <row r="481" spans="1:1" x14ac:dyDescent="0.2">
      <c r="A481" s="154" t="str">
        <f t="shared" si="8"/>
        <v/>
      </c>
    </row>
    <row r="482" spans="1:1" x14ac:dyDescent="0.2">
      <c r="A482" s="154" t="str">
        <f t="shared" si="8"/>
        <v/>
      </c>
    </row>
    <row r="483" spans="1:1" x14ac:dyDescent="0.2">
      <c r="A483" s="154" t="str">
        <f t="shared" si="8"/>
        <v/>
      </c>
    </row>
    <row r="484" spans="1:1" x14ac:dyDescent="0.2">
      <c r="A484" s="154" t="str">
        <f t="shared" si="8"/>
        <v/>
      </c>
    </row>
    <row r="485" spans="1:1" x14ac:dyDescent="0.2">
      <c r="A485" s="154" t="str">
        <f t="shared" si="8"/>
        <v/>
      </c>
    </row>
    <row r="486" spans="1:1" x14ac:dyDescent="0.2">
      <c r="A486" s="154" t="str">
        <f t="shared" si="8"/>
        <v/>
      </c>
    </row>
    <row r="487" spans="1:1" x14ac:dyDescent="0.2">
      <c r="A487" s="154" t="str">
        <f t="shared" si="8"/>
        <v/>
      </c>
    </row>
    <row r="488" spans="1:1" x14ac:dyDescent="0.2">
      <c r="A488" s="154" t="str">
        <f t="shared" si="8"/>
        <v/>
      </c>
    </row>
    <row r="489" spans="1:1" x14ac:dyDescent="0.2">
      <c r="A489" s="154" t="str">
        <f t="shared" si="8"/>
        <v/>
      </c>
    </row>
    <row r="490" spans="1:1" x14ac:dyDescent="0.2">
      <c r="A490" s="154" t="str">
        <f t="shared" si="8"/>
        <v/>
      </c>
    </row>
    <row r="491" spans="1:1" x14ac:dyDescent="0.2">
      <c r="A491" s="154" t="str">
        <f t="shared" si="8"/>
        <v/>
      </c>
    </row>
    <row r="492" spans="1:1" x14ac:dyDescent="0.2">
      <c r="A492" s="154" t="str">
        <f t="shared" si="8"/>
        <v/>
      </c>
    </row>
    <row r="493" spans="1:1" x14ac:dyDescent="0.2">
      <c r="A493" s="154" t="str">
        <f t="shared" si="8"/>
        <v/>
      </c>
    </row>
    <row r="494" spans="1:1" x14ac:dyDescent="0.2">
      <c r="A494" s="154" t="str">
        <f t="shared" si="8"/>
        <v/>
      </c>
    </row>
    <row r="495" spans="1:1" x14ac:dyDescent="0.2">
      <c r="A495" s="154" t="str">
        <f t="shared" si="8"/>
        <v/>
      </c>
    </row>
    <row r="496" spans="1:1" x14ac:dyDescent="0.2">
      <c r="A496" s="154" t="str">
        <f t="shared" si="8"/>
        <v/>
      </c>
    </row>
    <row r="497" spans="1:1" x14ac:dyDescent="0.2">
      <c r="A497" s="154" t="str">
        <f t="shared" si="8"/>
        <v/>
      </c>
    </row>
    <row r="498" spans="1:1" x14ac:dyDescent="0.2">
      <c r="A498" s="154" t="str">
        <f t="shared" si="8"/>
        <v/>
      </c>
    </row>
    <row r="499" spans="1:1" x14ac:dyDescent="0.2">
      <c r="A499" s="154" t="str">
        <f t="shared" si="8"/>
        <v/>
      </c>
    </row>
    <row r="500" spans="1:1" x14ac:dyDescent="0.2">
      <c r="A500" s="154" t="str">
        <f t="shared" si="8"/>
        <v/>
      </c>
    </row>
    <row r="501" spans="1:1" x14ac:dyDescent="0.2">
      <c r="A501" s="154" t="str">
        <f t="shared" si="8"/>
        <v/>
      </c>
    </row>
    <row r="502" spans="1:1" x14ac:dyDescent="0.2">
      <c r="A502" s="154" t="str">
        <f t="shared" si="8"/>
        <v/>
      </c>
    </row>
    <row r="503" spans="1:1" x14ac:dyDescent="0.2">
      <c r="A503" s="154" t="str">
        <f t="shared" si="8"/>
        <v/>
      </c>
    </row>
    <row r="504" spans="1:1" x14ac:dyDescent="0.2">
      <c r="A504" s="154" t="str">
        <f t="shared" si="8"/>
        <v/>
      </c>
    </row>
    <row r="505" spans="1:1" x14ac:dyDescent="0.2">
      <c r="A505" s="154" t="str">
        <f t="shared" si="8"/>
        <v/>
      </c>
    </row>
    <row r="506" spans="1:1" x14ac:dyDescent="0.2">
      <c r="A506" s="154" t="str">
        <f t="shared" si="8"/>
        <v/>
      </c>
    </row>
    <row r="507" spans="1:1" x14ac:dyDescent="0.2">
      <c r="A507" s="154" t="str">
        <f t="shared" si="8"/>
        <v/>
      </c>
    </row>
    <row r="508" spans="1:1" x14ac:dyDescent="0.2">
      <c r="A508" s="154" t="str">
        <f t="shared" si="8"/>
        <v/>
      </c>
    </row>
    <row r="509" spans="1:1" x14ac:dyDescent="0.2">
      <c r="A509" s="154" t="str">
        <f t="shared" si="8"/>
        <v/>
      </c>
    </row>
    <row r="510" spans="1:1" x14ac:dyDescent="0.2">
      <c r="A510" s="154" t="str">
        <f t="shared" si="8"/>
        <v/>
      </c>
    </row>
    <row r="511" spans="1:1" x14ac:dyDescent="0.2">
      <c r="A511" s="154" t="str">
        <f t="shared" si="8"/>
        <v/>
      </c>
    </row>
    <row r="512" spans="1:1" x14ac:dyDescent="0.2">
      <c r="A512" s="154" t="str">
        <f t="shared" si="8"/>
        <v/>
      </c>
    </row>
    <row r="513" spans="1:1" x14ac:dyDescent="0.2">
      <c r="A513" s="154" t="str">
        <f t="shared" si="8"/>
        <v/>
      </c>
    </row>
    <row r="514" spans="1:1" x14ac:dyDescent="0.2">
      <c r="A514" s="154" t="str">
        <f t="shared" si="8"/>
        <v/>
      </c>
    </row>
    <row r="515" spans="1:1" x14ac:dyDescent="0.2">
      <c r="A515" s="154" t="str">
        <f t="shared" si="8"/>
        <v/>
      </c>
    </row>
    <row r="516" spans="1:1" x14ac:dyDescent="0.2">
      <c r="A516" s="154" t="str">
        <f t="shared" si="8"/>
        <v/>
      </c>
    </row>
    <row r="517" spans="1:1" x14ac:dyDescent="0.2">
      <c r="A517" s="154" t="str">
        <f t="shared" si="8"/>
        <v/>
      </c>
    </row>
    <row r="518" spans="1:1" x14ac:dyDescent="0.2">
      <c r="A518" s="154" t="str">
        <f t="shared" si="8"/>
        <v/>
      </c>
    </row>
    <row r="519" spans="1:1" x14ac:dyDescent="0.2">
      <c r="A519" s="154" t="str">
        <f t="shared" si="8"/>
        <v/>
      </c>
    </row>
    <row r="520" spans="1:1" x14ac:dyDescent="0.2">
      <c r="A520" s="154" t="str">
        <f t="shared" si="8"/>
        <v/>
      </c>
    </row>
    <row r="521" spans="1:1" x14ac:dyDescent="0.2">
      <c r="A521" s="154" t="str">
        <f t="shared" si="8"/>
        <v/>
      </c>
    </row>
    <row r="522" spans="1:1" x14ac:dyDescent="0.2">
      <c r="A522" s="154" t="str">
        <f t="shared" si="8"/>
        <v/>
      </c>
    </row>
    <row r="523" spans="1:1" x14ac:dyDescent="0.2">
      <c r="A523" s="154" t="str">
        <f t="shared" si="8"/>
        <v/>
      </c>
    </row>
    <row r="524" spans="1:1" x14ac:dyDescent="0.2">
      <c r="A524" s="154" t="str">
        <f t="shared" si="8"/>
        <v/>
      </c>
    </row>
    <row r="525" spans="1:1" x14ac:dyDescent="0.2">
      <c r="A525" s="154" t="str">
        <f t="shared" si="8"/>
        <v/>
      </c>
    </row>
    <row r="526" spans="1:1" x14ac:dyDescent="0.2">
      <c r="A526" s="154" t="str">
        <f t="shared" si="8"/>
        <v/>
      </c>
    </row>
    <row r="527" spans="1:1" x14ac:dyDescent="0.2">
      <c r="A527" s="154" t="str">
        <f t="shared" ref="A527:A590" si="9">IFERROR(LEFT(B527,4),"")</f>
        <v/>
      </c>
    </row>
    <row r="528" spans="1:1" x14ac:dyDescent="0.2">
      <c r="A528" s="154" t="str">
        <f t="shared" si="9"/>
        <v/>
      </c>
    </row>
    <row r="529" spans="1:1" x14ac:dyDescent="0.2">
      <c r="A529" s="154" t="str">
        <f t="shared" si="9"/>
        <v/>
      </c>
    </row>
    <row r="530" spans="1:1" x14ac:dyDescent="0.2">
      <c r="A530" s="154" t="str">
        <f t="shared" si="9"/>
        <v/>
      </c>
    </row>
    <row r="531" spans="1:1" x14ac:dyDescent="0.2">
      <c r="A531" s="154" t="str">
        <f t="shared" si="9"/>
        <v/>
      </c>
    </row>
    <row r="532" spans="1:1" x14ac:dyDescent="0.2">
      <c r="A532" s="154" t="str">
        <f t="shared" si="9"/>
        <v/>
      </c>
    </row>
    <row r="533" spans="1:1" x14ac:dyDescent="0.2">
      <c r="A533" s="154" t="str">
        <f t="shared" si="9"/>
        <v/>
      </c>
    </row>
    <row r="534" spans="1:1" x14ac:dyDescent="0.2">
      <c r="A534" s="154" t="str">
        <f t="shared" si="9"/>
        <v/>
      </c>
    </row>
    <row r="535" spans="1:1" x14ac:dyDescent="0.2">
      <c r="A535" s="154" t="str">
        <f t="shared" si="9"/>
        <v/>
      </c>
    </row>
    <row r="536" spans="1:1" x14ac:dyDescent="0.2">
      <c r="A536" s="154" t="str">
        <f t="shared" si="9"/>
        <v/>
      </c>
    </row>
    <row r="537" spans="1:1" x14ac:dyDescent="0.2">
      <c r="A537" s="154" t="str">
        <f t="shared" si="9"/>
        <v/>
      </c>
    </row>
    <row r="538" spans="1:1" x14ac:dyDescent="0.2">
      <c r="A538" s="154" t="str">
        <f t="shared" si="9"/>
        <v/>
      </c>
    </row>
    <row r="539" spans="1:1" x14ac:dyDescent="0.2">
      <c r="A539" s="154" t="str">
        <f t="shared" si="9"/>
        <v/>
      </c>
    </row>
    <row r="540" spans="1:1" x14ac:dyDescent="0.2">
      <c r="A540" s="154" t="str">
        <f t="shared" si="9"/>
        <v/>
      </c>
    </row>
    <row r="541" spans="1:1" x14ac:dyDescent="0.2">
      <c r="A541" s="154" t="str">
        <f t="shared" si="9"/>
        <v/>
      </c>
    </row>
    <row r="542" spans="1:1" x14ac:dyDescent="0.2">
      <c r="A542" s="154" t="str">
        <f t="shared" si="9"/>
        <v/>
      </c>
    </row>
    <row r="543" spans="1:1" x14ac:dyDescent="0.2">
      <c r="A543" s="154" t="str">
        <f t="shared" si="9"/>
        <v/>
      </c>
    </row>
    <row r="544" spans="1:1" x14ac:dyDescent="0.2">
      <c r="A544" s="154" t="str">
        <f t="shared" si="9"/>
        <v/>
      </c>
    </row>
    <row r="545" spans="1:1" x14ac:dyDescent="0.2">
      <c r="A545" s="154" t="str">
        <f t="shared" si="9"/>
        <v/>
      </c>
    </row>
    <row r="546" spans="1:1" x14ac:dyDescent="0.2">
      <c r="A546" s="154" t="str">
        <f t="shared" si="9"/>
        <v/>
      </c>
    </row>
    <row r="547" spans="1:1" x14ac:dyDescent="0.2">
      <c r="A547" s="154" t="str">
        <f t="shared" si="9"/>
        <v/>
      </c>
    </row>
    <row r="548" spans="1:1" x14ac:dyDescent="0.2">
      <c r="A548" s="154" t="str">
        <f t="shared" si="9"/>
        <v/>
      </c>
    </row>
    <row r="549" spans="1:1" x14ac:dyDescent="0.2">
      <c r="A549" s="154" t="str">
        <f t="shared" si="9"/>
        <v/>
      </c>
    </row>
    <row r="550" spans="1:1" x14ac:dyDescent="0.2">
      <c r="A550" s="154" t="str">
        <f t="shared" si="9"/>
        <v/>
      </c>
    </row>
    <row r="551" spans="1:1" x14ac:dyDescent="0.2">
      <c r="A551" s="154" t="str">
        <f t="shared" si="9"/>
        <v/>
      </c>
    </row>
    <row r="552" spans="1:1" x14ac:dyDescent="0.2">
      <c r="A552" s="154" t="str">
        <f t="shared" si="9"/>
        <v/>
      </c>
    </row>
    <row r="553" spans="1:1" x14ac:dyDescent="0.2">
      <c r="A553" s="154" t="str">
        <f t="shared" si="9"/>
        <v/>
      </c>
    </row>
    <row r="554" spans="1:1" x14ac:dyDescent="0.2">
      <c r="A554" s="154" t="str">
        <f t="shared" si="9"/>
        <v/>
      </c>
    </row>
    <row r="555" spans="1:1" x14ac:dyDescent="0.2">
      <c r="A555" s="154" t="str">
        <f t="shared" si="9"/>
        <v/>
      </c>
    </row>
    <row r="556" spans="1:1" x14ac:dyDescent="0.2">
      <c r="A556" s="154" t="str">
        <f t="shared" si="9"/>
        <v/>
      </c>
    </row>
    <row r="557" spans="1:1" x14ac:dyDescent="0.2">
      <c r="A557" s="154" t="str">
        <f t="shared" si="9"/>
        <v/>
      </c>
    </row>
    <row r="558" spans="1:1" x14ac:dyDescent="0.2">
      <c r="A558" s="154" t="str">
        <f t="shared" si="9"/>
        <v/>
      </c>
    </row>
    <row r="559" spans="1:1" x14ac:dyDescent="0.2">
      <c r="A559" s="154" t="str">
        <f t="shared" si="9"/>
        <v/>
      </c>
    </row>
    <row r="560" spans="1:1" x14ac:dyDescent="0.2">
      <c r="A560" s="154" t="str">
        <f t="shared" si="9"/>
        <v/>
      </c>
    </row>
    <row r="561" spans="1:1" x14ac:dyDescent="0.2">
      <c r="A561" s="154" t="str">
        <f t="shared" si="9"/>
        <v/>
      </c>
    </row>
    <row r="562" spans="1:1" x14ac:dyDescent="0.2">
      <c r="A562" s="154" t="str">
        <f t="shared" si="9"/>
        <v/>
      </c>
    </row>
    <row r="563" spans="1:1" x14ac:dyDescent="0.2">
      <c r="A563" s="154" t="str">
        <f t="shared" si="9"/>
        <v/>
      </c>
    </row>
    <row r="564" spans="1:1" x14ac:dyDescent="0.2">
      <c r="A564" s="154" t="str">
        <f t="shared" si="9"/>
        <v/>
      </c>
    </row>
    <row r="565" spans="1:1" x14ac:dyDescent="0.2">
      <c r="A565" s="154" t="str">
        <f t="shared" si="9"/>
        <v/>
      </c>
    </row>
    <row r="566" spans="1:1" x14ac:dyDescent="0.2">
      <c r="A566" s="154" t="str">
        <f t="shared" si="9"/>
        <v/>
      </c>
    </row>
    <row r="567" spans="1:1" x14ac:dyDescent="0.2">
      <c r="A567" s="154" t="str">
        <f t="shared" si="9"/>
        <v/>
      </c>
    </row>
    <row r="568" spans="1:1" x14ac:dyDescent="0.2">
      <c r="A568" s="154" t="str">
        <f t="shared" si="9"/>
        <v/>
      </c>
    </row>
    <row r="569" spans="1:1" x14ac:dyDescent="0.2">
      <c r="A569" s="154" t="str">
        <f t="shared" si="9"/>
        <v/>
      </c>
    </row>
    <row r="570" spans="1:1" x14ac:dyDescent="0.2">
      <c r="A570" s="154" t="str">
        <f t="shared" si="9"/>
        <v/>
      </c>
    </row>
    <row r="571" spans="1:1" x14ac:dyDescent="0.2">
      <c r="A571" s="154" t="str">
        <f t="shared" si="9"/>
        <v/>
      </c>
    </row>
    <row r="572" spans="1:1" x14ac:dyDescent="0.2">
      <c r="A572" s="154" t="str">
        <f t="shared" si="9"/>
        <v/>
      </c>
    </row>
    <row r="573" spans="1:1" x14ac:dyDescent="0.2">
      <c r="A573" s="154" t="str">
        <f t="shared" si="9"/>
        <v/>
      </c>
    </row>
    <row r="574" spans="1:1" x14ac:dyDescent="0.2">
      <c r="A574" s="154" t="str">
        <f t="shared" si="9"/>
        <v/>
      </c>
    </row>
    <row r="575" spans="1:1" x14ac:dyDescent="0.2">
      <c r="A575" s="154" t="str">
        <f t="shared" si="9"/>
        <v/>
      </c>
    </row>
    <row r="576" spans="1:1" x14ac:dyDescent="0.2">
      <c r="A576" s="154" t="str">
        <f t="shared" si="9"/>
        <v/>
      </c>
    </row>
    <row r="577" spans="1:1" x14ac:dyDescent="0.2">
      <c r="A577" s="154" t="str">
        <f t="shared" si="9"/>
        <v/>
      </c>
    </row>
    <row r="578" spans="1:1" x14ac:dyDescent="0.2">
      <c r="A578" s="154" t="str">
        <f t="shared" si="9"/>
        <v/>
      </c>
    </row>
    <row r="579" spans="1:1" x14ac:dyDescent="0.2">
      <c r="A579" s="154" t="str">
        <f t="shared" si="9"/>
        <v/>
      </c>
    </row>
    <row r="580" spans="1:1" x14ac:dyDescent="0.2">
      <c r="A580" s="154" t="str">
        <f t="shared" si="9"/>
        <v/>
      </c>
    </row>
    <row r="581" spans="1:1" x14ac:dyDescent="0.2">
      <c r="A581" s="154" t="str">
        <f t="shared" si="9"/>
        <v/>
      </c>
    </row>
    <row r="582" spans="1:1" x14ac:dyDescent="0.2">
      <c r="A582" s="154" t="str">
        <f t="shared" si="9"/>
        <v/>
      </c>
    </row>
    <row r="583" spans="1:1" x14ac:dyDescent="0.2">
      <c r="A583" s="154" t="str">
        <f t="shared" si="9"/>
        <v/>
      </c>
    </row>
    <row r="584" spans="1:1" x14ac:dyDescent="0.2">
      <c r="A584" s="154" t="str">
        <f t="shared" si="9"/>
        <v/>
      </c>
    </row>
    <row r="585" spans="1:1" x14ac:dyDescent="0.2">
      <c r="A585" s="154" t="str">
        <f t="shared" si="9"/>
        <v/>
      </c>
    </row>
    <row r="586" spans="1:1" x14ac:dyDescent="0.2">
      <c r="A586" s="154" t="str">
        <f t="shared" si="9"/>
        <v/>
      </c>
    </row>
    <row r="587" spans="1:1" x14ac:dyDescent="0.2">
      <c r="A587" s="154" t="str">
        <f t="shared" si="9"/>
        <v/>
      </c>
    </row>
    <row r="588" spans="1:1" x14ac:dyDescent="0.2">
      <c r="A588" s="154" t="str">
        <f t="shared" si="9"/>
        <v/>
      </c>
    </row>
    <row r="589" spans="1:1" x14ac:dyDescent="0.2">
      <c r="A589" s="154" t="str">
        <f t="shared" si="9"/>
        <v/>
      </c>
    </row>
    <row r="590" spans="1:1" x14ac:dyDescent="0.2">
      <c r="A590" s="154" t="str">
        <f t="shared" si="9"/>
        <v/>
      </c>
    </row>
    <row r="591" spans="1:1" x14ac:dyDescent="0.2">
      <c r="A591" s="154" t="str">
        <f t="shared" ref="A591:A654" si="10">IFERROR(LEFT(B591,4),"")</f>
        <v/>
      </c>
    </row>
    <row r="592" spans="1:1" x14ac:dyDescent="0.2">
      <c r="A592" s="154" t="str">
        <f t="shared" si="10"/>
        <v/>
      </c>
    </row>
    <row r="593" spans="1:1" x14ac:dyDescent="0.2">
      <c r="A593" s="154" t="str">
        <f t="shared" si="10"/>
        <v/>
      </c>
    </row>
    <row r="594" spans="1:1" x14ac:dyDescent="0.2">
      <c r="A594" s="154" t="str">
        <f t="shared" si="10"/>
        <v/>
      </c>
    </row>
    <row r="595" spans="1:1" x14ac:dyDescent="0.2">
      <c r="A595" s="154" t="str">
        <f t="shared" si="10"/>
        <v/>
      </c>
    </row>
    <row r="596" spans="1:1" x14ac:dyDescent="0.2">
      <c r="A596" s="154" t="str">
        <f t="shared" si="10"/>
        <v/>
      </c>
    </row>
    <row r="597" spans="1:1" x14ac:dyDescent="0.2">
      <c r="A597" s="154" t="str">
        <f t="shared" si="10"/>
        <v/>
      </c>
    </row>
    <row r="598" spans="1:1" x14ac:dyDescent="0.2">
      <c r="A598" s="154" t="str">
        <f t="shared" si="10"/>
        <v/>
      </c>
    </row>
    <row r="599" spans="1:1" x14ac:dyDescent="0.2">
      <c r="A599" s="154" t="str">
        <f t="shared" si="10"/>
        <v/>
      </c>
    </row>
    <row r="600" spans="1:1" x14ac:dyDescent="0.2">
      <c r="A600" s="154" t="str">
        <f t="shared" si="10"/>
        <v/>
      </c>
    </row>
    <row r="601" spans="1:1" x14ac:dyDescent="0.2">
      <c r="A601" s="154" t="str">
        <f t="shared" si="10"/>
        <v/>
      </c>
    </row>
    <row r="602" spans="1:1" x14ac:dyDescent="0.2">
      <c r="A602" s="154" t="str">
        <f t="shared" si="10"/>
        <v/>
      </c>
    </row>
    <row r="603" spans="1:1" x14ac:dyDescent="0.2">
      <c r="A603" s="154" t="str">
        <f t="shared" si="10"/>
        <v/>
      </c>
    </row>
    <row r="604" spans="1:1" x14ac:dyDescent="0.2">
      <c r="A604" s="154" t="str">
        <f t="shared" si="10"/>
        <v/>
      </c>
    </row>
    <row r="605" spans="1:1" x14ac:dyDescent="0.2">
      <c r="A605" s="154" t="str">
        <f t="shared" si="10"/>
        <v/>
      </c>
    </row>
    <row r="606" spans="1:1" x14ac:dyDescent="0.2">
      <c r="A606" s="154" t="str">
        <f t="shared" si="10"/>
        <v/>
      </c>
    </row>
    <row r="607" spans="1:1" x14ac:dyDescent="0.2">
      <c r="A607" s="154" t="str">
        <f t="shared" si="10"/>
        <v/>
      </c>
    </row>
    <row r="608" spans="1:1" x14ac:dyDescent="0.2">
      <c r="A608" s="154" t="str">
        <f t="shared" si="10"/>
        <v/>
      </c>
    </row>
    <row r="609" spans="1:1" x14ac:dyDescent="0.2">
      <c r="A609" s="154" t="str">
        <f t="shared" si="10"/>
        <v/>
      </c>
    </row>
    <row r="610" spans="1:1" x14ac:dyDescent="0.2">
      <c r="A610" s="154" t="str">
        <f t="shared" si="10"/>
        <v/>
      </c>
    </row>
    <row r="611" spans="1:1" x14ac:dyDescent="0.2">
      <c r="A611" s="154" t="str">
        <f t="shared" si="10"/>
        <v/>
      </c>
    </row>
    <row r="612" spans="1:1" x14ac:dyDescent="0.2">
      <c r="A612" s="154" t="str">
        <f t="shared" si="10"/>
        <v/>
      </c>
    </row>
    <row r="613" spans="1:1" x14ac:dyDescent="0.2">
      <c r="A613" s="154" t="str">
        <f t="shared" si="10"/>
        <v/>
      </c>
    </row>
    <row r="614" spans="1:1" x14ac:dyDescent="0.2">
      <c r="A614" s="154" t="str">
        <f t="shared" si="10"/>
        <v/>
      </c>
    </row>
    <row r="615" spans="1:1" x14ac:dyDescent="0.2">
      <c r="A615" s="154" t="str">
        <f t="shared" si="10"/>
        <v/>
      </c>
    </row>
    <row r="616" spans="1:1" x14ac:dyDescent="0.2">
      <c r="A616" s="154" t="str">
        <f t="shared" si="10"/>
        <v/>
      </c>
    </row>
    <row r="617" spans="1:1" x14ac:dyDescent="0.2">
      <c r="A617" s="154" t="str">
        <f t="shared" si="10"/>
        <v/>
      </c>
    </row>
    <row r="618" spans="1:1" x14ac:dyDescent="0.2">
      <c r="A618" s="154" t="str">
        <f t="shared" si="10"/>
        <v/>
      </c>
    </row>
    <row r="619" spans="1:1" x14ac:dyDescent="0.2">
      <c r="A619" s="154" t="str">
        <f t="shared" si="10"/>
        <v/>
      </c>
    </row>
    <row r="620" spans="1:1" x14ac:dyDescent="0.2">
      <c r="A620" s="154" t="str">
        <f t="shared" si="10"/>
        <v/>
      </c>
    </row>
    <row r="621" spans="1:1" x14ac:dyDescent="0.2">
      <c r="A621" s="154" t="str">
        <f t="shared" si="10"/>
        <v/>
      </c>
    </row>
    <row r="622" spans="1:1" x14ac:dyDescent="0.2">
      <c r="A622" s="154" t="str">
        <f t="shared" si="10"/>
        <v/>
      </c>
    </row>
    <row r="623" spans="1:1" x14ac:dyDescent="0.2">
      <c r="A623" s="154" t="str">
        <f t="shared" si="10"/>
        <v/>
      </c>
    </row>
    <row r="624" spans="1:1" x14ac:dyDescent="0.2">
      <c r="A624" s="154" t="str">
        <f t="shared" si="10"/>
        <v/>
      </c>
    </row>
    <row r="625" spans="1:1" x14ac:dyDescent="0.2">
      <c r="A625" s="154" t="str">
        <f t="shared" si="10"/>
        <v/>
      </c>
    </row>
    <row r="626" spans="1:1" x14ac:dyDescent="0.2">
      <c r="A626" s="154" t="str">
        <f t="shared" si="10"/>
        <v/>
      </c>
    </row>
    <row r="627" spans="1:1" x14ac:dyDescent="0.2">
      <c r="A627" s="154" t="str">
        <f t="shared" si="10"/>
        <v/>
      </c>
    </row>
    <row r="628" spans="1:1" x14ac:dyDescent="0.2">
      <c r="A628" s="154" t="str">
        <f t="shared" si="10"/>
        <v/>
      </c>
    </row>
    <row r="629" spans="1:1" x14ac:dyDescent="0.2">
      <c r="A629" s="154" t="str">
        <f t="shared" si="10"/>
        <v/>
      </c>
    </row>
    <row r="630" spans="1:1" x14ac:dyDescent="0.2">
      <c r="A630" s="154" t="str">
        <f t="shared" si="10"/>
        <v/>
      </c>
    </row>
    <row r="631" spans="1:1" x14ac:dyDescent="0.2">
      <c r="A631" s="154" t="str">
        <f t="shared" si="10"/>
        <v/>
      </c>
    </row>
    <row r="632" spans="1:1" x14ac:dyDescent="0.2">
      <c r="A632" s="154" t="str">
        <f t="shared" si="10"/>
        <v/>
      </c>
    </row>
    <row r="633" spans="1:1" x14ac:dyDescent="0.2">
      <c r="A633" s="154" t="str">
        <f t="shared" si="10"/>
        <v/>
      </c>
    </row>
    <row r="634" spans="1:1" x14ac:dyDescent="0.2">
      <c r="A634" s="154" t="str">
        <f t="shared" si="10"/>
        <v/>
      </c>
    </row>
    <row r="635" spans="1:1" x14ac:dyDescent="0.2">
      <c r="A635" s="154" t="str">
        <f t="shared" si="10"/>
        <v/>
      </c>
    </row>
    <row r="636" spans="1:1" x14ac:dyDescent="0.2">
      <c r="A636" s="154" t="str">
        <f t="shared" si="10"/>
        <v/>
      </c>
    </row>
    <row r="637" spans="1:1" x14ac:dyDescent="0.2">
      <c r="A637" s="154" t="str">
        <f t="shared" si="10"/>
        <v/>
      </c>
    </row>
    <row r="638" spans="1:1" x14ac:dyDescent="0.2">
      <c r="A638" s="154" t="str">
        <f t="shared" si="10"/>
        <v/>
      </c>
    </row>
    <row r="639" spans="1:1" x14ac:dyDescent="0.2">
      <c r="A639" s="154" t="str">
        <f t="shared" si="10"/>
        <v/>
      </c>
    </row>
    <row r="640" spans="1:1" x14ac:dyDescent="0.2">
      <c r="A640" s="154" t="str">
        <f t="shared" si="10"/>
        <v/>
      </c>
    </row>
    <row r="641" spans="1:1" x14ac:dyDescent="0.2">
      <c r="A641" s="154" t="str">
        <f t="shared" si="10"/>
        <v/>
      </c>
    </row>
    <row r="642" spans="1:1" x14ac:dyDescent="0.2">
      <c r="A642" s="154" t="str">
        <f t="shared" si="10"/>
        <v/>
      </c>
    </row>
    <row r="643" spans="1:1" x14ac:dyDescent="0.2">
      <c r="A643" s="154" t="str">
        <f t="shared" si="10"/>
        <v/>
      </c>
    </row>
    <row r="644" spans="1:1" x14ac:dyDescent="0.2">
      <c r="A644" s="154" t="str">
        <f t="shared" si="10"/>
        <v/>
      </c>
    </row>
    <row r="645" spans="1:1" x14ac:dyDescent="0.2">
      <c r="A645" s="154" t="str">
        <f t="shared" si="10"/>
        <v/>
      </c>
    </row>
    <row r="646" spans="1:1" x14ac:dyDescent="0.2">
      <c r="A646" s="154" t="str">
        <f t="shared" si="10"/>
        <v/>
      </c>
    </row>
    <row r="647" spans="1:1" x14ac:dyDescent="0.2">
      <c r="A647" s="154" t="str">
        <f t="shared" si="10"/>
        <v/>
      </c>
    </row>
    <row r="648" spans="1:1" x14ac:dyDescent="0.2">
      <c r="A648" s="154" t="str">
        <f t="shared" si="10"/>
        <v/>
      </c>
    </row>
    <row r="649" spans="1:1" x14ac:dyDescent="0.2">
      <c r="A649" s="154" t="str">
        <f t="shared" si="10"/>
        <v/>
      </c>
    </row>
    <row r="650" spans="1:1" x14ac:dyDescent="0.2">
      <c r="A650" s="154" t="str">
        <f t="shared" si="10"/>
        <v/>
      </c>
    </row>
    <row r="651" spans="1:1" x14ac:dyDescent="0.2">
      <c r="A651" s="154" t="str">
        <f t="shared" si="10"/>
        <v/>
      </c>
    </row>
    <row r="652" spans="1:1" x14ac:dyDescent="0.2">
      <c r="A652" s="154" t="str">
        <f t="shared" si="10"/>
        <v/>
      </c>
    </row>
    <row r="653" spans="1:1" x14ac:dyDescent="0.2">
      <c r="A653" s="154" t="str">
        <f t="shared" si="10"/>
        <v/>
      </c>
    </row>
    <row r="654" spans="1:1" x14ac:dyDescent="0.2">
      <c r="A654" s="154" t="str">
        <f t="shared" si="10"/>
        <v/>
      </c>
    </row>
    <row r="655" spans="1:1" x14ac:dyDescent="0.2">
      <c r="A655" s="154" t="str">
        <f t="shared" ref="A655:A718" si="11">IFERROR(LEFT(B655,4),"")</f>
        <v/>
      </c>
    </row>
    <row r="656" spans="1:1" x14ac:dyDescent="0.2">
      <c r="A656" s="154" t="str">
        <f t="shared" si="11"/>
        <v/>
      </c>
    </row>
    <row r="657" spans="1:1" x14ac:dyDescent="0.2">
      <c r="A657" s="154" t="str">
        <f t="shared" si="11"/>
        <v/>
      </c>
    </row>
    <row r="658" spans="1:1" x14ac:dyDescent="0.2">
      <c r="A658" s="154" t="str">
        <f t="shared" si="11"/>
        <v/>
      </c>
    </row>
    <row r="659" spans="1:1" x14ac:dyDescent="0.2">
      <c r="A659" s="154" t="str">
        <f t="shared" si="11"/>
        <v/>
      </c>
    </row>
    <row r="660" spans="1:1" x14ac:dyDescent="0.2">
      <c r="A660" s="154" t="str">
        <f t="shared" si="11"/>
        <v/>
      </c>
    </row>
    <row r="661" spans="1:1" x14ac:dyDescent="0.2">
      <c r="A661" s="154" t="str">
        <f t="shared" si="11"/>
        <v/>
      </c>
    </row>
    <row r="662" spans="1:1" x14ac:dyDescent="0.2">
      <c r="A662" s="154" t="str">
        <f t="shared" si="11"/>
        <v/>
      </c>
    </row>
    <row r="663" spans="1:1" x14ac:dyDescent="0.2">
      <c r="A663" s="154" t="str">
        <f t="shared" si="11"/>
        <v/>
      </c>
    </row>
    <row r="664" spans="1:1" x14ac:dyDescent="0.2">
      <c r="A664" s="154" t="str">
        <f t="shared" si="11"/>
        <v/>
      </c>
    </row>
    <row r="665" spans="1:1" x14ac:dyDescent="0.2">
      <c r="A665" s="154" t="str">
        <f t="shared" si="11"/>
        <v/>
      </c>
    </row>
    <row r="666" spans="1:1" x14ac:dyDescent="0.2">
      <c r="A666" s="154" t="str">
        <f t="shared" si="11"/>
        <v/>
      </c>
    </row>
    <row r="667" spans="1:1" x14ac:dyDescent="0.2">
      <c r="A667" s="154" t="str">
        <f t="shared" si="11"/>
        <v/>
      </c>
    </row>
    <row r="668" spans="1:1" x14ac:dyDescent="0.2">
      <c r="A668" s="154" t="str">
        <f t="shared" si="11"/>
        <v/>
      </c>
    </row>
    <row r="669" spans="1:1" x14ac:dyDescent="0.2">
      <c r="A669" s="154" t="str">
        <f t="shared" si="11"/>
        <v/>
      </c>
    </row>
    <row r="670" spans="1:1" x14ac:dyDescent="0.2">
      <c r="A670" s="154" t="str">
        <f t="shared" si="11"/>
        <v/>
      </c>
    </row>
    <row r="671" spans="1:1" x14ac:dyDescent="0.2">
      <c r="A671" s="154" t="str">
        <f t="shared" si="11"/>
        <v/>
      </c>
    </row>
    <row r="672" spans="1:1" x14ac:dyDescent="0.2">
      <c r="A672" s="154" t="str">
        <f t="shared" si="11"/>
        <v/>
      </c>
    </row>
    <row r="673" spans="1:1" x14ac:dyDescent="0.2">
      <c r="A673" s="154" t="str">
        <f t="shared" si="11"/>
        <v/>
      </c>
    </row>
    <row r="674" spans="1:1" x14ac:dyDescent="0.2">
      <c r="A674" s="154" t="str">
        <f t="shared" si="11"/>
        <v/>
      </c>
    </row>
    <row r="675" spans="1:1" x14ac:dyDescent="0.2">
      <c r="A675" s="154" t="str">
        <f t="shared" si="11"/>
        <v/>
      </c>
    </row>
    <row r="676" spans="1:1" x14ac:dyDescent="0.2">
      <c r="A676" s="154" t="str">
        <f t="shared" si="11"/>
        <v/>
      </c>
    </row>
    <row r="677" spans="1:1" x14ac:dyDescent="0.2">
      <c r="A677" s="154" t="str">
        <f t="shared" si="11"/>
        <v/>
      </c>
    </row>
    <row r="678" spans="1:1" x14ac:dyDescent="0.2">
      <c r="A678" s="154" t="str">
        <f t="shared" si="11"/>
        <v/>
      </c>
    </row>
    <row r="679" spans="1:1" x14ac:dyDescent="0.2">
      <c r="A679" s="154" t="str">
        <f t="shared" si="11"/>
        <v/>
      </c>
    </row>
    <row r="680" spans="1:1" x14ac:dyDescent="0.2">
      <c r="A680" s="154" t="str">
        <f t="shared" si="11"/>
        <v/>
      </c>
    </row>
    <row r="681" spans="1:1" x14ac:dyDescent="0.2">
      <c r="A681" s="154" t="str">
        <f t="shared" si="11"/>
        <v/>
      </c>
    </row>
    <row r="682" spans="1:1" x14ac:dyDescent="0.2">
      <c r="A682" s="154" t="str">
        <f t="shared" si="11"/>
        <v/>
      </c>
    </row>
    <row r="683" spans="1:1" x14ac:dyDescent="0.2">
      <c r="A683" s="154" t="str">
        <f t="shared" si="11"/>
        <v/>
      </c>
    </row>
    <row r="684" spans="1:1" x14ac:dyDescent="0.2">
      <c r="A684" s="154" t="str">
        <f t="shared" si="11"/>
        <v/>
      </c>
    </row>
    <row r="685" spans="1:1" x14ac:dyDescent="0.2">
      <c r="A685" s="154" t="str">
        <f t="shared" si="11"/>
        <v/>
      </c>
    </row>
    <row r="686" spans="1:1" x14ac:dyDescent="0.2">
      <c r="A686" s="154" t="str">
        <f t="shared" si="11"/>
        <v/>
      </c>
    </row>
    <row r="687" spans="1:1" x14ac:dyDescent="0.2">
      <c r="A687" s="154" t="str">
        <f t="shared" si="11"/>
        <v/>
      </c>
    </row>
    <row r="688" spans="1:1" x14ac:dyDescent="0.2">
      <c r="A688" s="154" t="str">
        <f t="shared" si="11"/>
        <v/>
      </c>
    </row>
    <row r="689" spans="1:1" x14ac:dyDescent="0.2">
      <c r="A689" s="154" t="str">
        <f t="shared" si="11"/>
        <v/>
      </c>
    </row>
    <row r="690" spans="1:1" x14ac:dyDescent="0.2">
      <c r="A690" s="154" t="str">
        <f t="shared" si="11"/>
        <v/>
      </c>
    </row>
    <row r="691" spans="1:1" x14ac:dyDescent="0.2">
      <c r="A691" s="154" t="str">
        <f t="shared" si="11"/>
        <v/>
      </c>
    </row>
    <row r="692" spans="1:1" x14ac:dyDescent="0.2">
      <c r="A692" s="154" t="str">
        <f t="shared" si="11"/>
        <v/>
      </c>
    </row>
    <row r="693" spans="1:1" x14ac:dyDescent="0.2">
      <c r="A693" s="154" t="str">
        <f t="shared" si="11"/>
        <v/>
      </c>
    </row>
    <row r="694" spans="1:1" x14ac:dyDescent="0.2">
      <c r="A694" s="154" t="str">
        <f t="shared" si="11"/>
        <v/>
      </c>
    </row>
    <row r="695" spans="1:1" x14ac:dyDescent="0.2">
      <c r="A695" s="154" t="str">
        <f t="shared" si="11"/>
        <v/>
      </c>
    </row>
    <row r="696" spans="1:1" x14ac:dyDescent="0.2">
      <c r="A696" s="154" t="str">
        <f t="shared" si="11"/>
        <v/>
      </c>
    </row>
    <row r="697" spans="1:1" x14ac:dyDescent="0.2">
      <c r="A697" s="154" t="str">
        <f t="shared" si="11"/>
        <v/>
      </c>
    </row>
    <row r="698" spans="1:1" x14ac:dyDescent="0.2">
      <c r="A698" s="154" t="str">
        <f t="shared" si="11"/>
        <v/>
      </c>
    </row>
    <row r="699" spans="1:1" x14ac:dyDescent="0.2">
      <c r="A699" s="154" t="str">
        <f t="shared" si="11"/>
        <v/>
      </c>
    </row>
    <row r="700" spans="1:1" x14ac:dyDescent="0.2">
      <c r="A700" s="154" t="str">
        <f t="shared" si="11"/>
        <v/>
      </c>
    </row>
    <row r="701" spans="1:1" x14ac:dyDescent="0.2">
      <c r="A701" s="154" t="str">
        <f t="shared" si="11"/>
        <v/>
      </c>
    </row>
    <row r="702" spans="1:1" x14ac:dyDescent="0.2">
      <c r="A702" s="154" t="str">
        <f t="shared" si="11"/>
        <v/>
      </c>
    </row>
    <row r="703" spans="1:1" x14ac:dyDescent="0.2">
      <c r="A703" s="154" t="str">
        <f t="shared" si="11"/>
        <v/>
      </c>
    </row>
    <row r="704" spans="1:1" x14ac:dyDescent="0.2">
      <c r="A704" s="154" t="str">
        <f t="shared" si="11"/>
        <v/>
      </c>
    </row>
    <row r="705" spans="1:1" x14ac:dyDescent="0.2">
      <c r="A705" s="154" t="str">
        <f t="shared" si="11"/>
        <v/>
      </c>
    </row>
    <row r="706" spans="1:1" x14ac:dyDescent="0.2">
      <c r="A706" s="154" t="str">
        <f t="shared" si="11"/>
        <v/>
      </c>
    </row>
    <row r="707" spans="1:1" x14ac:dyDescent="0.2">
      <c r="A707" s="154" t="str">
        <f t="shared" si="11"/>
        <v/>
      </c>
    </row>
    <row r="708" spans="1:1" x14ac:dyDescent="0.2">
      <c r="A708" s="154" t="str">
        <f t="shared" si="11"/>
        <v/>
      </c>
    </row>
    <row r="709" spans="1:1" x14ac:dyDescent="0.2">
      <c r="A709" s="154" t="str">
        <f t="shared" si="11"/>
        <v/>
      </c>
    </row>
    <row r="710" spans="1:1" x14ac:dyDescent="0.2">
      <c r="A710" s="154" t="str">
        <f t="shared" si="11"/>
        <v/>
      </c>
    </row>
    <row r="711" spans="1:1" x14ac:dyDescent="0.2">
      <c r="A711" s="154" t="str">
        <f t="shared" si="11"/>
        <v/>
      </c>
    </row>
    <row r="712" spans="1:1" x14ac:dyDescent="0.2">
      <c r="A712" s="154" t="str">
        <f t="shared" si="11"/>
        <v/>
      </c>
    </row>
    <row r="713" spans="1:1" x14ac:dyDescent="0.2">
      <c r="A713" s="154" t="str">
        <f t="shared" si="11"/>
        <v/>
      </c>
    </row>
    <row r="714" spans="1:1" x14ac:dyDescent="0.2">
      <c r="A714" s="154" t="str">
        <f t="shared" si="11"/>
        <v/>
      </c>
    </row>
    <row r="715" spans="1:1" x14ac:dyDescent="0.2">
      <c r="A715" s="154" t="str">
        <f t="shared" si="11"/>
        <v/>
      </c>
    </row>
    <row r="716" spans="1:1" x14ac:dyDescent="0.2">
      <c r="A716" s="154" t="str">
        <f t="shared" si="11"/>
        <v/>
      </c>
    </row>
    <row r="717" spans="1:1" x14ac:dyDescent="0.2">
      <c r="A717" s="154" t="str">
        <f t="shared" si="11"/>
        <v/>
      </c>
    </row>
    <row r="718" spans="1:1" x14ac:dyDescent="0.2">
      <c r="A718" s="154" t="str">
        <f t="shared" si="11"/>
        <v/>
      </c>
    </row>
    <row r="719" spans="1:1" x14ac:dyDescent="0.2">
      <c r="A719" s="154" t="str">
        <f t="shared" ref="A719:A782" si="12">IFERROR(LEFT(B719,4),"")</f>
        <v/>
      </c>
    </row>
    <row r="720" spans="1:1" x14ac:dyDescent="0.2">
      <c r="A720" s="154" t="str">
        <f t="shared" si="12"/>
        <v/>
      </c>
    </row>
    <row r="721" spans="1:1" x14ac:dyDescent="0.2">
      <c r="A721" s="154" t="str">
        <f t="shared" si="12"/>
        <v/>
      </c>
    </row>
    <row r="722" spans="1:1" x14ac:dyDescent="0.2">
      <c r="A722" s="154" t="str">
        <f t="shared" si="12"/>
        <v/>
      </c>
    </row>
    <row r="723" spans="1:1" x14ac:dyDescent="0.2">
      <c r="A723" s="154" t="str">
        <f t="shared" si="12"/>
        <v/>
      </c>
    </row>
    <row r="724" spans="1:1" x14ac:dyDescent="0.2">
      <c r="A724" s="154" t="str">
        <f t="shared" si="12"/>
        <v/>
      </c>
    </row>
    <row r="725" spans="1:1" x14ac:dyDescent="0.2">
      <c r="A725" s="154" t="str">
        <f t="shared" si="12"/>
        <v/>
      </c>
    </row>
    <row r="726" spans="1:1" x14ac:dyDescent="0.2">
      <c r="A726" s="154" t="str">
        <f t="shared" si="12"/>
        <v/>
      </c>
    </row>
    <row r="727" spans="1:1" x14ac:dyDescent="0.2">
      <c r="A727" s="154" t="str">
        <f t="shared" si="12"/>
        <v/>
      </c>
    </row>
    <row r="728" spans="1:1" x14ac:dyDescent="0.2">
      <c r="A728" s="154" t="str">
        <f t="shared" si="12"/>
        <v/>
      </c>
    </row>
    <row r="729" spans="1:1" x14ac:dyDescent="0.2">
      <c r="A729" s="154" t="str">
        <f t="shared" si="12"/>
        <v/>
      </c>
    </row>
    <row r="730" spans="1:1" x14ac:dyDescent="0.2">
      <c r="A730" s="154" t="str">
        <f t="shared" si="12"/>
        <v/>
      </c>
    </row>
    <row r="731" spans="1:1" x14ac:dyDescent="0.2">
      <c r="A731" s="154" t="str">
        <f t="shared" si="12"/>
        <v/>
      </c>
    </row>
    <row r="732" spans="1:1" x14ac:dyDescent="0.2">
      <c r="A732" s="154" t="str">
        <f t="shared" si="12"/>
        <v/>
      </c>
    </row>
    <row r="733" spans="1:1" x14ac:dyDescent="0.2">
      <c r="A733" s="154" t="str">
        <f t="shared" si="12"/>
        <v/>
      </c>
    </row>
    <row r="734" spans="1:1" x14ac:dyDescent="0.2">
      <c r="A734" s="154" t="str">
        <f t="shared" si="12"/>
        <v/>
      </c>
    </row>
    <row r="735" spans="1:1" x14ac:dyDescent="0.2">
      <c r="A735" s="154" t="str">
        <f t="shared" si="12"/>
        <v/>
      </c>
    </row>
    <row r="736" spans="1:1" x14ac:dyDescent="0.2">
      <c r="A736" s="154" t="str">
        <f t="shared" si="12"/>
        <v/>
      </c>
    </row>
    <row r="737" spans="1:1" x14ac:dyDescent="0.2">
      <c r="A737" s="154" t="str">
        <f t="shared" si="12"/>
        <v/>
      </c>
    </row>
    <row r="738" spans="1:1" x14ac:dyDescent="0.2">
      <c r="A738" s="154" t="str">
        <f t="shared" si="12"/>
        <v/>
      </c>
    </row>
    <row r="739" spans="1:1" x14ac:dyDescent="0.2">
      <c r="A739" s="154" t="str">
        <f t="shared" si="12"/>
        <v/>
      </c>
    </row>
    <row r="740" spans="1:1" x14ac:dyDescent="0.2">
      <c r="A740" s="154" t="str">
        <f t="shared" si="12"/>
        <v/>
      </c>
    </row>
    <row r="741" spans="1:1" x14ac:dyDescent="0.2">
      <c r="A741" s="154" t="str">
        <f t="shared" si="12"/>
        <v/>
      </c>
    </row>
    <row r="742" spans="1:1" x14ac:dyDescent="0.2">
      <c r="A742" s="154" t="str">
        <f t="shared" si="12"/>
        <v/>
      </c>
    </row>
    <row r="743" spans="1:1" x14ac:dyDescent="0.2">
      <c r="A743" s="154" t="str">
        <f t="shared" si="12"/>
        <v/>
      </c>
    </row>
    <row r="744" spans="1:1" x14ac:dyDescent="0.2">
      <c r="A744" s="154" t="str">
        <f t="shared" si="12"/>
        <v/>
      </c>
    </row>
    <row r="745" spans="1:1" x14ac:dyDescent="0.2">
      <c r="A745" s="154" t="str">
        <f t="shared" si="12"/>
        <v/>
      </c>
    </row>
    <row r="746" spans="1:1" x14ac:dyDescent="0.2">
      <c r="A746" s="154" t="str">
        <f t="shared" si="12"/>
        <v/>
      </c>
    </row>
    <row r="747" spans="1:1" x14ac:dyDescent="0.2">
      <c r="A747" s="154" t="str">
        <f t="shared" si="12"/>
        <v/>
      </c>
    </row>
    <row r="748" spans="1:1" x14ac:dyDescent="0.2">
      <c r="A748" s="154" t="str">
        <f t="shared" si="12"/>
        <v/>
      </c>
    </row>
    <row r="749" spans="1:1" x14ac:dyDescent="0.2">
      <c r="A749" s="154" t="str">
        <f t="shared" si="12"/>
        <v/>
      </c>
    </row>
    <row r="750" spans="1:1" x14ac:dyDescent="0.2">
      <c r="A750" s="154" t="str">
        <f t="shared" si="12"/>
        <v/>
      </c>
    </row>
    <row r="751" spans="1:1" x14ac:dyDescent="0.2">
      <c r="A751" s="154" t="str">
        <f t="shared" si="12"/>
        <v/>
      </c>
    </row>
    <row r="752" spans="1:1" x14ac:dyDescent="0.2">
      <c r="A752" s="154" t="str">
        <f t="shared" si="12"/>
        <v/>
      </c>
    </row>
    <row r="753" spans="1:1" x14ac:dyDescent="0.2">
      <c r="A753" s="154" t="str">
        <f t="shared" si="12"/>
        <v/>
      </c>
    </row>
    <row r="754" spans="1:1" x14ac:dyDescent="0.2">
      <c r="A754" s="154" t="str">
        <f t="shared" si="12"/>
        <v/>
      </c>
    </row>
    <row r="755" spans="1:1" x14ac:dyDescent="0.2">
      <c r="A755" s="154" t="str">
        <f t="shared" si="12"/>
        <v/>
      </c>
    </row>
    <row r="756" spans="1:1" x14ac:dyDescent="0.2">
      <c r="A756" s="154" t="str">
        <f t="shared" si="12"/>
        <v/>
      </c>
    </row>
    <row r="757" spans="1:1" x14ac:dyDescent="0.2">
      <c r="A757" s="154" t="str">
        <f t="shared" si="12"/>
        <v/>
      </c>
    </row>
    <row r="758" spans="1:1" x14ac:dyDescent="0.2">
      <c r="A758" s="154" t="str">
        <f t="shared" si="12"/>
        <v/>
      </c>
    </row>
    <row r="759" spans="1:1" x14ac:dyDescent="0.2">
      <c r="A759" s="154" t="str">
        <f t="shared" si="12"/>
        <v/>
      </c>
    </row>
    <row r="760" spans="1:1" x14ac:dyDescent="0.2">
      <c r="A760" s="154" t="str">
        <f t="shared" si="12"/>
        <v/>
      </c>
    </row>
    <row r="761" spans="1:1" x14ac:dyDescent="0.2">
      <c r="A761" s="154" t="str">
        <f t="shared" si="12"/>
        <v/>
      </c>
    </row>
    <row r="762" spans="1:1" x14ac:dyDescent="0.2">
      <c r="A762" s="154" t="str">
        <f t="shared" si="12"/>
        <v/>
      </c>
    </row>
    <row r="763" spans="1:1" x14ac:dyDescent="0.2">
      <c r="A763" s="154" t="str">
        <f t="shared" si="12"/>
        <v/>
      </c>
    </row>
    <row r="764" spans="1:1" x14ac:dyDescent="0.2">
      <c r="A764" s="154" t="str">
        <f t="shared" si="12"/>
        <v/>
      </c>
    </row>
    <row r="765" spans="1:1" x14ac:dyDescent="0.2">
      <c r="A765" s="154" t="str">
        <f t="shared" si="12"/>
        <v/>
      </c>
    </row>
    <row r="766" spans="1:1" x14ac:dyDescent="0.2">
      <c r="A766" s="154" t="str">
        <f t="shared" si="12"/>
        <v/>
      </c>
    </row>
    <row r="767" spans="1:1" x14ac:dyDescent="0.2">
      <c r="A767" s="154" t="str">
        <f t="shared" si="12"/>
        <v/>
      </c>
    </row>
    <row r="768" spans="1:1" x14ac:dyDescent="0.2">
      <c r="A768" s="154" t="str">
        <f t="shared" si="12"/>
        <v/>
      </c>
    </row>
    <row r="769" spans="1:1" x14ac:dyDescent="0.2">
      <c r="A769" s="154" t="str">
        <f t="shared" si="12"/>
        <v/>
      </c>
    </row>
    <row r="770" spans="1:1" x14ac:dyDescent="0.2">
      <c r="A770" s="154" t="str">
        <f t="shared" si="12"/>
        <v/>
      </c>
    </row>
    <row r="771" spans="1:1" x14ac:dyDescent="0.2">
      <c r="A771" s="154" t="str">
        <f t="shared" si="12"/>
        <v/>
      </c>
    </row>
    <row r="772" spans="1:1" x14ac:dyDescent="0.2">
      <c r="A772" s="154" t="str">
        <f t="shared" si="12"/>
        <v/>
      </c>
    </row>
    <row r="773" spans="1:1" x14ac:dyDescent="0.2">
      <c r="A773" s="154" t="str">
        <f t="shared" si="12"/>
        <v/>
      </c>
    </row>
    <row r="774" spans="1:1" x14ac:dyDescent="0.2">
      <c r="A774" s="154" t="str">
        <f t="shared" si="12"/>
        <v/>
      </c>
    </row>
    <row r="775" spans="1:1" x14ac:dyDescent="0.2">
      <c r="A775" s="154" t="str">
        <f t="shared" si="12"/>
        <v/>
      </c>
    </row>
    <row r="776" spans="1:1" x14ac:dyDescent="0.2">
      <c r="A776" s="154" t="str">
        <f t="shared" si="12"/>
        <v/>
      </c>
    </row>
    <row r="777" spans="1:1" x14ac:dyDescent="0.2">
      <c r="A777" s="154" t="str">
        <f t="shared" si="12"/>
        <v/>
      </c>
    </row>
    <row r="778" spans="1:1" x14ac:dyDescent="0.2">
      <c r="A778" s="154" t="str">
        <f t="shared" si="12"/>
        <v/>
      </c>
    </row>
    <row r="779" spans="1:1" x14ac:dyDescent="0.2">
      <c r="A779" s="154" t="str">
        <f t="shared" si="12"/>
        <v/>
      </c>
    </row>
    <row r="780" spans="1:1" x14ac:dyDescent="0.2">
      <c r="A780" s="154" t="str">
        <f t="shared" si="12"/>
        <v/>
      </c>
    </row>
    <row r="781" spans="1:1" x14ac:dyDescent="0.2">
      <c r="A781" s="154" t="str">
        <f t="shared" si="12"/>
        <v/>
      </c>
    </row>
    <row r="782" spans="1:1" x14ac:dyDescent="0.2">
      <c r="A782" s="154" t="str">
        <f t="shared" si="12"/>
        <v/>
      </c>
    </row>
    <row r="783" spans="1:1" x14ac:dyDescent="0.2">
      <c r="A783" s="154" t="str">
        <f t="shared" ref="A783:A846" si="13">IFERROR(LEFT(B783,4),"")</f>
        <v/>
      </c>
    </row>
    <row r="784" spans="1:1" x14ac:dyDescent="0.2">
      <c r="A784" s="154" t="str">
        <f t="shared" si="13"/>
        <v/>
      </c>
    </row>
    <row r="785" spans="1:1" x14ac:dyDescent="0.2">
      <c r="A785" s="154" t="str">
        <f t="shared" si="13"/>
        <v/>
      </c>
    </row>
    <row r="786" spans="1:1" x14ac:dyDescent="0.2">
      <c r="A786" s="154" t="str">
        <f t="shared" si="13"/>
        <v/>
      </c>
    </row>
    <row r="787" spans="1:1" x14ac:dyDescent="0.2">
      <c r="A787" s="154" t="str">
        <f t="shared" si="13"/>
        <v/>
      </c>
    </row>
    <row r="788" spans="1:1" x14ac:dyDescent="0.2">
      <c r="A788" s="154" t="str">
        <f t="shared" si="13"/>
        <v/>
      </c>
    </row>
    <row r="789" spans="1:1" x14ac:dyDescent="0.2">
      <c r="A789" s="154" t="str">
        <f t="shared" si="13"/>
        <v/>
      </c>
    </row>
    <row r="790" spans="1:1" x14ac:dyDescent="0.2">
      <c r="A790" s="154" t="str">
        <f t="shared" si="13"/>
        <v/>
      </c>
    </row>
    <row r="791" spans="1:1" x14ac:dyDescent="0.2">
      <c r="A791" s="154" t="str">
        <f t="shared" si="13"/>
        <v/>
      </c>
    </row>
    <row r="792" spans="1:1" x14ac:dyDescent="0.2">
      <c r="A792" s="154" t="str">
        <f t="shared" si="13"/>
        <v/>
      </c>
    </row>
    <row r="793" spans="1:1" x14ac:dyDescent="0.2">
      <c r="A793" s="154" t="str">
        <f t="shared" si="13"/>
        <v/>
      </c>
    </row>
    <row r="794" spans="1:1" x14ac:dyDescent="0.2">
      <c r="A794" s="154" t="str">
        <f t="shared" si="13"/>
        <v/>
      </c>
    </row>
    <row r="795" spans="1:1" x14ac:dyDescent="0.2">
      <c r="A795" s="154" t="str">
        <f t="shared" si="13"/>
        <v/>
      </c>
    </row>
    <row r="796" spans="1:1" x14ac:dyDescent="0.2">
      <c r="A796" s="154" t="str">
        <f t="shared" si="13"/>
        <v/>
      </c>
    </row>
    <row r="797" spans="1:1" x14ac:dyDescent="0.2">
      <c r="A797" s="154" t="str">
        <f t="shared" si="13"/>
        <v/>
      </c>
    </row>
    <row r="798" spans="1:1" x14ac:dyDescent="0.2">
      <c r="A798" s="154" t="str">
        <f t="shared" si="13"/>
        <v/>
      </c>
    </row>
    <row r="799" spans="1:1" x14ac:dyDescent="0.2">
      <c r="A799" s="154" t="str">
        <f t="shared" si="13"/>
        <v/>
      </c>
    </row>
    <row r="800" spans="1:1" x14ac:dyDescent="0.2">
      <c r="A800" s="154" t="str">
        <f t="shared" si="13"/>
        <v/>
      </c>
    </row>
    <row r="801" spans="1:1" x14ac:dyDescent="0.2">
      <c r="A801" s="154" t="str">
        <f t="shared" si="13"/>
        <v/>
      </c>
    </row>
    <row r="802" spans="1:1" x14ac:dyDescent="0.2">
      <c r="A802" s="154" t="str">
        <f t="shared" si="13"/>
        <v/>
      </c>
    </row>
    <row r="803" spans="1:1" x14ac:dyDescent="0.2">
      <c r="A803" s="154" t="str">
        <f t="shared" si="13"/>
        <v/>
      </c>
    </row>
    <row r="804" spans="1:1" x14ac:dyDescent="0.2">
      <c r="A804" s="154" t="str">
        <f t="shared" si="13"/>
        <v/>
      </c>
    </row>
    <row r="805" spans="1:1" x14ac:dyDescent="0.2">
      <c r="A805" s="154" t="str">
        <f t="shared" si="13"/>
        <v/>
      </c>
    </row>
    <row r="806" spans="1:1" x14ac:dyDescent="0.2">
      <c r="A806" s="154" t="str">
        <f t="shared" si="13"/>
        <v/>
      </c>
    </row>
    <row r="807" spans="1:1" x14ac:dyDescent="0.2">
      <c r="A807" s="154" t="str">
        <f t="shared" si="13"/>
        <v/>
      </c>
    </row>
    <row r="808" spans="1:1" x14ac:dyDescent="0.2">
      <c r="A808" s="154" t="str">
        <f t="shared" si="13"/>
        <v/>
      </c>
    </row>
    <row r="809" spans="1:1" x14ac:dyDescent="0.2">
      <c r="A809" s="154" t="str">
        <f t="shared" si="13"/>
        <v/>
      </c>
    </row>
    <row r="810" spans="1:1" x14ac:dyDescent="0.2">
      <c r="A810" s="154" t="str">
        <f t="shared" si="13"/>
        <v/>
      </c>
    </row>
    <row r="811" spans="1:1" x14ac:dyDescent="0.2">
      <c r="A811" s="154" t="str">
        <f t="shared" si="13"/>
        <v/>
      </c>
    </row>
    <row r="812" spans="1:1" x14ac:dyDescent="0.2">
      <c r="A812" s="154" t="str">
        <f t="shared" si="13"/>
        <v/>
      </c>
    </row>
    <row r="813" spans="1:1" x14ac:dyDescent="0.2">
      <c r="A813" s="154" t="str">
        <f t="shared" si="13"/>
        <v/>
      </c>
    </row>
    <row r="814" spans="1:1" x14ac:dyDescent="0.2">
      <c r="A814" s="154" t="str">
        <f t="shared" si="13"/>
        <v/>
      </c>
    </row>
    <row r="815" spans="1:1" x14ac:dyDescent="0.2">
      <c r="A815" s="154" t="str">
        <f t="shared" si="13"/>
        <v/>
      </c>
    </row>
    <row r="816" spans="1:1" x14ac:dyDescent="0.2">
      <c r="A816" s="154" t="str">
        <f t="shared" si="13"/>
        <v/>
      </c>
    </row>
    <row r="817" spans="1:1" x14ac:dyDescent="0.2">
      <c r="A817" s="154" t="str">
        <f t="shared" si="13"/>
        <v/>
      </c>
    </row>
    <row r="818" spans="1:1" x14ac:dyDescent="0.2">
      <c r="A818" s="154" t="str">
        <f t="shared" si="13"/>
        <v/>
      </c>
    </row>
    <row r="819" spans="1:1" x14ac:dyDescent="0.2">
      <c r="A819" s="154" t="str">
        <f t="shared" si="13"/>
        <v/>
      </c>
    </row>
    <row r="820" spans="1:1" x14ac:dyDescent="0.2">
      <c r="A820" s="154" t="str">
        <f t="shared" si="13"/>
        <v/>
      </c>
    </row>
    <row r="821" spans="1:1" x14ac:dyDescent="0.2">
      <c r="A821" s="154" t="str">
        <f t="shared" si="13"/>
        <v/>
      </c>
    </row>
    <row r="822" spans="1:1" x14ac:dyDescent="0.2">
      <c r="A822" s="154" t="str">
        <f t="shared" si="13"/>
        <v/>
      </c>
    </row>
    <row r="823" spans="1:1" x14ac:dyDescent="0.2">
      <c r="A823" s="154" t="str">
        <f t="shared" si="13"/>
        <v/>
      </c>
    </row>
    <row r="824" spans="1:1" x14ac:dyDescent="0.2">
      <c r="A824" s="154" t="str">
        <f t="shared" si="13"/>
        <v/>
      </c>
    </row>
    <row r="825" spans="1:1" x14ac:dyDescent="0.2">
      <c r="A825" s="154" t="str">
        <f t="shared" si="13"/>
        <v/>
      </c>
    </row>
    <row r="826" spans="1:1" x14ac:dyDescent="0.2">
      <c r="A826" s="154" t="str">
        <f t="shared" si="13"/>
        <v/>
      </c>
    </row>
    <row r="827" spans="1:1" x14ac:dyDescent="0.2">
      <c r="A827" s="154" t="str">
        <f t="shared" si="13"/>
        <v/>
      </c>
    </row>
    <row r="828" spans="1:1" x14ac:dyDescent="0.2">
      <c r="A828" s="154" t="str">
        <f t="shared" si="13"/>
        <v/>
      </c>
    </row>
    <row r="829" spans="1:1" x14ac:dyDescent="0.2">
      <c r="A829" s="154" t="str">
        <f t="shared" si="13"/>
        <v/>
      </c>
    </row>
    <row r="830" spans="1:1" x14ac:dyDescent="0.2">
      <c r="A830" s="154" t="str">
        <f t="shared" si="13"/>
        <v/>
      </c>
    </row>
    <row r="831" spans="1:1" x14ac:dyDescent="0.2">
      <c r="A831" s="154" t="str">
        <f t="shared" si="13"/>
        <v/>
      </c>
    </row>
    <row r="832" spans="1:1" x14ac:dyDescent="0.2">
      <c r="A832" s="154" t="str">
        <f t="shared" si="13"/>
        <v/>
      </c>
    </row>
    <row r="833" spans="1:1" x14ac:dyDescent="0.2">
      <c r="A833" s="154" t="str">
        <f t="shared" si="13"/>
        <v/>
      </c>
    </row>
    <row r="834" spans="1:1" x14ac:dyDescent="0.2">
      <c r="A834" s="154" t="str">
        <f t="shared" si="13"/>
        <v/>
      </c>
    </row>
    <row r="835" spans="1:1" x14ac:dyDescent="0.2">
      <c r="A835" s="154" t="str">
        <f t="shared" si="13"/>
        <v/>
      </c>
    </row>
    <row r="836" spans="1:1" x14ac:dyDescent="0.2">
      <c r="A836" s="154" t="str">
        <f t="shared" si="13"/>
        <v/>
      </c>
    </row>
    <row r="837" spans="1:1" x14ac:dyDescent="0.2">
      <c r="A837" s="154" t="str">
        <f t="shared" si="13"/>
        <v/>
      </c>
    </row>
    <row r="838" spans="1:1" x14ac:dyDescent="0.2">
      <c r="A838" s="154" t="str">
        <f t="shared" si="13"/>
        <v/>
      </c>
    </row>
    <row r="839" spans="1:1" x14ac:dyDescent="0.2">
      <c r="A839" s="154" t="str">
        <f t="shared" si="13"/>
        <v/>
      </c>
    </row>
    <row r="840" spans="1:1" x14ac:dyDescent="0.2">
      <c r="A840" s="154" t="str">
        <f t="shared" si="13"/>
        <v/>
      </c>
    </row>
    <row r="841" spans="1:1" x14ac:dyDescent="0.2">
      <c r="A841" s="154" t="str">
        <f t="shared" si="13"/>
        <v/>
      </c>
    </row>
    <row r="842" spans="1:1" x14ac:dyDescent="0.2">
      <c r="A842" s="154" t="str">
        <f t="shared" si="13"/>
        <v/>
      </c>
    </row>
    <row r="843" spans="1:1" x14ac:dyDescent="0.2">
      <c r="A843" s="154" t="str">
        <f t="shared" si="13"/>
        <v/>
      </c>
    </row>
    <row r="844" spans="1:1" x14ac:dyDescent="0.2">
      <c r="A844" s="154" t="str">
        <f t="shared" si="13"/>
        <v/>
      </c>
    </row>
    <row r="845" spans="1:1" x14ac:dyDescent="0.2">
      <c r="A845" s="154" t="str">
        <f t="shared" si="13"/>
        <v/>
      </c>
    </row>
    <row r="846" spans="1:1" x14ac:dyDescent="0.2">
      <c r="A846" s="154" t="str">
        <f t="shared" si="13"/>
        <v/>
      </c>
    </row>
    <row r="847" spans="1:1" x14ac:dyDescent="0.2">
      <c r="A847" s="154" t="str">
        <f t="shared" ref="A847:A910" si="14">IFERROR(LEFT(B847,4),"")</f>
        <v/>
      </c>
    </row>
    <row r="848" spans="1:1" x14ac:dyDescent="0.2">
      <c r="A848" s="154" t="str">
        <f t="shared" si="14"/>
        <v/>
      </c>
    </row>
    <row r="849" spans="1:1" x14ac:dyDescent="0.2">
      <c r="A849" s="154" t="str">
        <f t="shared" si="14"/>
        <v/>
      </c>
    </row>
    <row r="850" spans="1:1" x14ac:dyDescent="0.2">
      <c r="A850" s="154" t="str">
        <f t="shared" si="14"/>
        <v/>
      </c>
    </row>
    <row r="851" spans="1:1" x14ac:dyDescent="0.2">
      <c r="A851" s="154" t="str">
        <f t="shared" si="14"/>
        <v/>
      </c>
    </row>
    <row r="852" spans="1:1" x14ac:dyDescent="0.2">
      <c r="A852" s="154" t="str">
        <f t="shared" si="14"/>
        <v/>
      </c>
    </row>
    <row r="853" spans="1:1" x14ac:dyDescent="0.2">
      <c r="A853" s="154" t="str">
        <f t="shared" si="14"/>
        <v/>
      </c>
    </row>
    <row r="854" spans="1:1" x14ac:dyDescent="0.2">
      <c r="A854" s="154" t="str">
        <f t="shared" si="14"/>
        <v/>
      </c>
    </row>
    <row r="855" spans="1:1" x14ac:dyDescent="0.2">
      <c r="A855" s="154" t="str">
        <f t="shared" si="14"/>
        <v/>
      </c>
    </row>
    <row r="856" spans="1:1" x14ac:dyDescent="0.2">
      <c r="A856" s="154" t="str">
        <f t="shared" si="14"/>
        <v/>
      </c>
    </row>
    <row r="857" spans="1:1" x14ac:dyDescent="0.2">
      <c r="A857" s="154" t="str">
        <f t="shared" si="14"/>
        <v/>
      </c>
    </row>
    <row r="858" spans="1:1" x14ac:dyDescent="0.2">
      <c r="A858" s="154" t="str">
        <f t="shared" si="14"/>
        <v/>
      </c>
    </row>
    <row r="859" spans="1:1" x14ac:dyDescent="0.2">
      <c r="A859" s="154" t="str">
        <f t="shared" si="14"/>
        <v/>
      </c>
    </row>
    <row r="860" spans="1:1" x14ac:dyDescent="0.2">
      <c r="A860" s="154" t="str">
        <f t="shared" si="14"/>
        <v/>
      </c>
    </row>
    <row r="861" spans="1:1" x14ac:dyDescent="0.2">
      <c r="A861" s="154" t="str">
        <f t="shared" si="14"/>
        <v/>
      </c>
    </row>
    <row r="862" spans="1:1" x14ac:dyDescent="0.2">
      <c r="A862" s="154" t="str">
        <f t="shared" si="14"/>
        <v/>
      </c>
    </row>
    <row r="863" spans="1:1" x14ac:dyDescent="0.2">
      <c r="A863" s="154" t="str">
        <f t="shared" si="14"/>
        <v/>
      </c>
    </row>
    <row r="864" spans="1:1" x14ac:dyDescent="0.2">
      <c r="A864" s="154" t="str">
        <f t="shared" si="14"/>
        <v/>
      </c>
    </row>
    <row r="865" spans="1:1" x14ac:dyDescent="0.2">
      <c r="A865" s="154" t="str">
        <f t="shared" si="14"/>
        <v/>
      </c>
    </row>
    <row r="866" spans="1:1" x14ac:dyDescent="0.2">
      <c r="A866" s="154" t="str">
        <f t="shared" si="14"/>
        <v/>
      </c>
    </row>
    <row r="867" spans="1:1" x14ac:dyDescent="0.2">
      <c r="A867" s="154" t="str">
        <f t="shared" si="14"/>
        <v/>
      </c>
    </row>
    <row r="868" spans="1:1" x14ac:dyDescent="0.2">
      <c r="A868" s="154" t="str">
        <f t="shared" si="14"/>
        <v/>
      </c>
    </row>
    <row r="869" spans="1:1" x14ac:dyDescent="0.2">
      <c r="A869" s="154" t="str">
        <f t="shared" si="14"/>
        <v/>
      </c>
    </row>
    <row r="870" spans="1:1" x14ac:dyDescent="0.2">
      <c r="A870" s="154" t="str">
        <f t="shared" si="14"/>
        <v/>
      </c>
    </row>
    <row r="871" spans="1:1" x14ac:dyDescent="0.2">
      <c r="A871" s="154" t="str">
        <f t="shared" si="14"/>
        <v/>
      </c>
    </row>
    <row r="872" spans="1:1" x14ac:dyDescent="0.2">
      <c r="A872" s="154" t="str">
        <f t="shared" si="14"/>
        <v/>
      </c>
    </row>
    <row r="873" spans="1:1" x14ac:dyDescent="0.2">
      <c r="A873" s="154" t="str">
        <f t="shared" si="14"/>
        <v/>
      </c>
    </row>
    <row r="874" spans="1:1" x14ac:dyDescent="0.2">
      <c r="A874" s="154" t="str">
        <f t="shared" si="14"/>
        <v/>
      </c>
    </row>
    <row r="875" spans="1:1" x14ac:dyDescent="0.2">
      <c r="A875" s="154" t="str">
        <f t="shared" si="14"/>
        <v/>
      </c>
    </row>
    <row r="876" spans="1:1" x14ac:dyDescent="0.2">
      <c r="A876" s="154" t="str">
        <f t="shared" si="14"/>
        <v/>
      </c>
    </row>
    <row r="877" spans="1:1" x14ac:dyDescent="0.2">
      <c r="A877" s="154" t="str">
        <f t="shared" si="14"/>
        <v/>
      </c>
    </row>
    <row r="878" spans="1:1" x14ac:dyDescent="0.2">
      <c r="A878" s="154" t="str">
        <f t="shared" si="14"/>
        <v/>
      </c>
    </row>
    <row r="879" spans="1:1" x14ac:dyDescent="0.2">
      <c r="A879" s="154" t="str">
        <f t="shared" si="14"/>
        <v/>
      </c>
    </row>
    <row r="880" spans="1:1" x14ac:dyDescent="0.2">
      <c r="A880" s="154" t="str">
        <f t="shared" si="14"/>
        <v/>
      </c>
    </row>
    <row r="881" spans="1:1" x14ac:dyDescent="0.2">
      <c r="A881" s="154" t="str">
        <f t="shared" si="14"/>
        <v/>
      </c>
    </row>
    <row r="882" spans="1:1" x14ac:dyDescent="0.2">
      <c r="A882" s="154" t="str">
        <f t="shared" si="14"/>
        <v/>
      </c>
    </row>
    <row r="883" spans="1:1" x14ac:dyDescent="0.2">
      <c r="A883" s="154" t="str">
        <f t="shared" si="14"/>
        <v/>
      </c>
    </row>
    <row r="884" spans="1:1" x14ac:dyDescent="0.2">
      <c r="A884" s="154" t="str">
        <f t="shared" si="14"/>
        <v/>
      </c>
    </row>
    <row r="885" spans="1:1" x14ac:dyDescent="0.2">
      <c r="A885" s="154" t="str">
        <f t="shared" si="14"/>
        <v/>
      </c>
    </row>
    <row r="886" spans="1:1" x14ac:dyDescent="0.2">
      <c r="A886" s="154" t="str">
        <f t="shared" si="14"/>
        <v/>
      </c>
    </row>
    <row r="887" spans="1:1" x14ac:dyDescent="0.2">
      <c r="A887" s="154" t="str">
        <f t="shared" si="14"/>
        <v/>
      </c>
    </row>
    <row r="888" spans="1:1" x14ac:dyDescent="0.2">
      <c r="A888" s="154" t="str">
        <f t="shared" si="14"/>
        <v/>
      </c>
    </row>
    <row r="889" spans="1:1" x14ac:dyDescent="0.2">
      <c r="A889" s="154" t="str">
        <f t="shared" si="14"/>
        <v/>
      </c>
    </row>
    <row r="890" spans="1:1" x14ac:dyDescent="0.2">
      <c r="A890" s="154" t="str">
        <f t="shared" si="14"/>
        <v/>
      </c>
    </row>
    <row r="891" spans="1:1" x14ac:dyDescent="0.2">
      <c r="A891" s="154" t="str">
        <f t="shared" si="14"/>
        <v/>
      </c>
    </row>
    <row r="892" spans="1:1" x14ac:dyDescent="0.2">
      <c r="A892" s="154" t="str">
        <f t="shared" si="14"/>
        <v/>
      </c>
    </row>
    <row r="893" spans="1:1" x14ac:dyDescent="0.2">
      <c r="A893" s="154" t="str">
        <f t="shared" si="14"/>
        <v/>
      </c>
    </row>
    <row r="894" spans="1:1" x14ac:dyDescent="0.2">
      <c r="A894" s="154" t="str">
        <f t="shared" si="14"/>
        <v/>
      </c>
    </row>
    <row r="895" spans="1:1" x14ac:dyDescent="0.2">
      <c r="A895" s="154" t="str">
        <f t="shared" si="14"/>
        <v/>
      </c>
    </row>
    <row r="896" spans="1:1" x14ac:dyDescent="0.2">
      <c r="A896" s="154" t="str">
        <f t="shared" si="14"/>
        <v/>
      </c>
    </row>
    <row r="897" spans="1:1" x14ac:dyDescent="0.2">
      <c r="A897" s="154" t="str">
        <f t="shared" si="14"/>
        <v/>
      </c>
    </row>
    <row r="898" spans="1:1" x14ac:dyDescent="0.2">
      <c r="A898" s="154" t="str">
        <f t="shared" si="14"/>
        <v/>
      </c>
    </row>
    <row r="899" spans="1:1" x14ac:dyDescent="0.2">
      <c r="A899" s="154" t="str">
        <f t="shared" si="14"/>
        <v/>
      </c>
    </row>
    <row r="900" spans="1:1" x14ac:dyDescent="0.2">
      <c r="A900" s="154" t="str">
        <f t="shared" si="14"/>
        <v/>
      </c>
    </row>
    <row r="901" spans="1:1" x14ac:dyDescent="0.2">
      <c r="A901" s="154" t="str">
        <f t="shared" si="14"/>
        <v/>
      </c>
    </row>
    <row r="902" spans="1:1" x14ac:dyDescent="0.2">
      <c r="A902" s="154" t="str">
        <f t="shared" si="14"/>
        <v/>
      </c>
    </row>
    <row r="903" spans="1:1" x14ac:dyDescent="0.2">
      <c r="A903" s="154" t="str">
        <f t="shared" si="14"/>
        <v/>
      </c>
    </row>
    <row r="904" spans="1:1" x14ac:dyDescent="0.2">
      <c r="A904" s="154" t="str">
        <f t="shared" si="14"/>
        <v/>
      </c>
    </row>
    <row r="905" spans="1:1" x14ac:dyDescent="0.2">
      <c r="A905" s="154" t="str">
        <f t="shared" si="14"/>
        <v/>
      </c>
    </row>
    <row r="906" spans="1:1" x14ac:dyDescent="0.2">
      <c r="A906" s="154" t="str">
        <f t="shared" si="14"/>
        <v/>
      </c>
    </row>
    <row r="907" spans="1:1" x14ac:dyDescent="0.2">
      <c r="A907" s="154" t="str">
        <f t="shared" si="14"/>
        <v/>
      </c>
    </row>
    <row r="908" spans="1:1" x14ac:dyDescent="0.2">
      <c r="A908" s="154" t="str">
        <f t="shared" si="14"/>
        <v/>
      </c>
    </row>
    <row r="909" spans="1:1" x14ac:dyDescent="0.2">
      <c r="A909" s="154" t="str">
        <f t="shared" si="14"/>
        <v/>
      </c>
    </row>
    <row r="910" spans="1:1" x14ac:dyDescent="0.2">
      <c r="A910" s="154" t="str">
        <f t="shared" si="14"/>
        <v/>
      </c>
    </row>
    <row r="911" spans="1:1" x14ac:dyDescent="0.2">
      <c r="A911" s="154" t="str">
        <f t="shared" ref="A911:A974" si="15">IFERROR(LEFT(B911,4),"")</f>
        <v/>
      </c>
    </row>
    <row r="912" spans="1:1" x14ac:dyDescent="0.2">
      <c r="A912" s="154" t="str">
        <f t="shared" si="15"/>
        <v/>
      </c>
    </row>
    <row r="913" spans="1:1" x14ac:dyDescent="0.2">
      <c r="A913" s="154" t="str">
        <f t="shared" si="15"/>
        <v/>
      </c>
    </row>
    <row r="914" spans="1:1" x14ac:dyDescent="0.2">
      <c r="A914" s="154" t="str">
        <f t="shared" si="15"/>
        <v/>
      </c>
    </row>
    <row r="915" spans="1:1" x14ac:dyDescent="0.2">
      <c r="A915" s="154" t="str">
        <f t="shared" si="15"/>
        <v/>
      </c>
    </row>
    <row r="916" spans="1:1" x14ac:dyDescent="0.2">
      <c r="A916" s="154" t="str">
        <f t="shared" si="15"/>
        <v/>
      </c>
    </row>
    <row r="917" spans="1:1" x14ac:dyDescent="0.2">
      <c r="A917" s="154" t="str">
        <f t="shared" si="15"/>
        <v/>
      </c>
    </row>
    <row r="918" spans="1:1" x14ac:dyDescent="0.2">
      <c r="A918" s="154" t="str">
        <f t="shared" si="15"/>
        <v/>
      </c>
    </row>
    <row r="919" spans="1:1" x14ac:dyDescent="0.2">
      <c r="A919" s="154" t="str">
        <f t="shared" si="15"/>
        <v/>
      </c>
    </row>
    <row r="920" spans="1:1" x14ac:dyDescent="0.2">
      <c r="A920" s="154" t="str">
        <f t="shared" si="15"/>
        <v/>
      </c>
    </row>
    <row r="921" spans="1:1" x14ac:dyDescent="0.2">
      <c r="A921" s="154" t="str">
        <f t="shared" si="15"/>
        <v/>
      </c>
    </row>
    <row r="922" spans="1:1" x14ac:dyDescent="0.2">
      <c r="A922" s="154" t="str">
        <f t="shared" si="15"/>
        <v/>
      </c>
    </row>
    <row r="923" spans="1:1" x14ac:dyDescent="0.2">
      <c r="A923" s="154" t="str">
        <f t="shared" si="15"/>
        <v/>
      </c>
    </row>
    <row r="924" spans="1:1" x14ac:dyDescent="0.2">
      <c r="A924" s="154" t="str">
        <f t="shared" si="15"/>
        <v/>
      </c>
    </row>
    <row r="925" spans="1:1" x14ac:dyDescent="0.2">
      <c r="A925" s="154" t="str">
        <f t="shared" si="15"/>
        <v/>
      </c>
    </row>
    <row r="926" spans="1:1" x14ac:dyDescent="0.2">
      <c r="A926" s="154" t="str">
        <f t="shared" si="15"/>
        <v/>
      </c>
    </row>
    <row r="927" spans="1:1" x14ac:dyDescent="0.2">
      <c r="A927" s="154" t="str">
        <f t="shared" si="15"/>
        <v/>
      </c>
    </row>
    <row r="928" spans="1:1" x14ac:dyDescent="0.2">
      <c r="A928" s="154" t="str">
        <f t="shared" si="15"/>
        <v/>
      </c>
    </row>
    <row r="929" spans="1:1" x14ac:dyDescent="0.2">
      <c r="A929" s="154" t="str">
        <f t="shared" si="15"/>
        <v/>
      </c>
    </row>
    <row r="930" spans="1:1" x14ac:dyDescent="0.2">
      <c r="A930" s="154" t="str">
        <f t="shared" si="15"/>
        <v/>
      </c>
    </row>
    <row r="931" spans="1:1" x14ac:dyDescent="0.2">
      <c r="A931" s="154" t="str">
        <f t="shared" si="15"/>
        <v/>
      </c>
    </row>
    <row r="932" spans="1:1" x14ac:dyDescent="0.2">
      <c r="A932" s="154" t="str">
        <f t="shared" si="15"/>
        <v/>
      </c>
    </row>
    <row r="933" spans="1:1" x14ac:dyDescent="0.2">
      <c r="A933" s="154" t="str">
        <f t="shared" si="15"/>
        <v/>
      </c>
    </row>
    <row r="934" spans="1:1" x14ac:dyDescent="0.2">
      <c r="A934" s="154" t="str">
        <f t="shared" si="15"/>
        <v/>
      </c>
    </row>
    <row r="935" spans="1:1" x14ac:dyDescent="0.2">
      <c r="A935" s="154" t="str">
        <f t="shared" si="15"/>
        <v/>
      </c>
    </row>
    <row r="936" spans="1:1" x14ac:dyDescent="0.2">
      <c r="A936" s="154" t="str">
        <f t="shared" si="15"/>
        <v/>
      </c>
    </row>
    <row r="937" spans="1:1" x14ac:dyDescent="0.2">
      <c r="A937" s="154" t="str">
        <f t="shared" si="15"/>
        <v/>
      </c>
    </row>
    <row r="938" spans="1:1" x14ac:dyDescent="0.2">
      <c r="A938" s="154" t="str">
        <f t="shared" si="15"/>
        <v/>
      </c>
    </row>
    <row r="939" spans="1:1" x14ac:dyDescent="0.2">
      <c r="A939" s="154" t="str">
        <f t="shared" si="15"/>
        <v/>
      </c>
    </row>
    <row r="940" spans="1:1" x14ac:dyDescent="0.2">
      <c r="A940" s="154" t="str">
        <f t="shared" si="15"/>
        <v/>
      </c>
    </row>
    <row r="941" spans="1:1" x14ac:dyDescent="0.2">
      <c r="A941" s="154" t="str">
        <f t="shared" si="15"/>
        <v/>
      </c>
    </row>
    <row r="942" spans="1:1" x14ac:dyDescent="0.2">
      <c r="A942" s="154" t="str">
        <f t="shared" si="15"/>
        <v/>
      </c>
    </row>
    <row r="943" spans="1:1" x14ac:dyDescent="0.2">
      <c r="A943" s="154" t="str">
        <f t="shared" si="15"/>
        <v/>
      </c>
    </row>
    <row r="944" spans="1:1" x14ac:dyDescent="0.2">
      <c r="A944" s="154" t="str">
        <f t="shared" si="15"/>
        <v/>
      </c>
    </row>
    <row r="945" spans="1:1" x14ac:dyDescent="0.2">
      <c r="A945" s="154" t="str">
        <f t="shared" si="15"/>
        <v/>
      </c>
    </row>
    <row r="946" spans="1:1" x14ac:dyDescent="0.2">
      <c r="A946" s="154" t="str">
        <f t="shared" si="15"/>
        <v/>
      </c>
    </row>
    <row r="947" spans="1:1" x14ac:dyDescent="0.2">
      <c r="A947" s="154" t="str">
        <f t="shared" si="15"/>
        <v/>
      </c>
    </row>
    <row r="948" spans="1:1" x14ac:dyDescent="0.2">
      <c r="A948" s="154" t="str">
        <f t="shared" si="15"/>
        <v/>
      </c>
    </row>
    <row r="949" spans="1:1" x14ac:dyDescent="0.2">
      <c r="A949" s="154" t="str">
        <f t="shared" si="15"/>
        <v/>
      </c>
    </row>
    <row r="950" spans="1:1" x14ac:dyDescent="0.2">
      <c r="A950" s="154" t="str">
        <f t="shared" si="15"/>
        <v/>
      </c>
    </row>
    <row r="951" spans="1:1" x14ac:dyDescent="0.2">
      <c r="A951" s="154" t="str">
        <f t="shared" si="15"/>
        <v/>
      </c>
    </row>
    <row r="952" spans="1:1" x14ac:dyDescent="0.2">
      <c r="A952" s="154" t="str">
        <f t="shared" si="15"/>
        <v/>
      </c>
    </row>
    <row r="953" spans="1:1" x14ac:dyDescent="0.2">
      <c r="A953" s="154" t="str">
        <f t="shared" si="15"/>
        <v/>
      </c>
    </row>
    <row r="954" spans="1:1" x14ac:dyDescent="0.2">
      <c r="A954" s="154" t="str">
        <f t="shared" si="15"/>
        <v/>
      </c>
    </row>
    <row r="955" spans="1:1" x14ac:dyDescent="0.2">
      <c r="A955" s="154" t="str">
        <f t="shared" si="15"/>
        <v/>
      </c>
    </row>
    <row r="956" spans="1:1" x14ac:dyDescent="0.2">
      <c r="A956" s="154" t="str">
        <f t="shared" si="15"/>
        <v/>
      </c>
    </row>
    <row r="957" spans="1:1" x14ac:dyDescent="0.2">
      <c r="A957" s="154" t="str">
        <f t="shared" si="15"/>
        <v/>
      </c>
    </row>
    <row r="958" spans="1:1" x14ac:dyDescent="0.2">
      <c r="A958" s="154" t="str">
        <f t="shared" si="15"/>
        <v/>
      </c>
    </row>
    <row r="959" spans="1:1" x14ac:dyDescent="0.2">
      <c r="A959" s="154" t="str">
        <f t="shared" si="15"/>
        <v/>
      </c>
    </row>
    <row r="960" spans="1:1" x14ac:dyDescent="0.2">
      <c r="A960" s="154" t="str">
        <f t="shared" si="15"/>
        <v/>
      </c>
    </row>
    <row r="961" spans="1:1" x14ac:dyDescent="0.2">
      <c r="A961" s="154" t="str">
        <f t="shared" si="15"/>
        <v/>
      </c>
    </row>
    <row r="962" spans="1:1" x14ac:dyDescent="0.2">
      <c r="A962" s="154" t="str">
        <f t="shared" si="15"/>
        <v/>
      </c>
    </row>
    <row r="963" spans="1:1" x14ac:dyDescent="0.2">
      <c r="A963" s="154" t="str">
        <f t="shared" si="15"/>
        <v/>
      </c>
    </row>
    <row r="964" spans="1:1" x14ac:dyDescent="0.2">
      <c r="A964" s="154" t="str">
        <f t="shared" si="15"/>
        <v/>
      </c>
    </row>
    <row r="965" spans="1:1" x14ac:dyDescent="0.2">
      <c r="A965" s="154" t="str">
        <f t="shared" si="15"/>
        <v/>
      </c>
    </row>
    <row r="966" spans="1:1" x14ac:dyDescent="0.2">
      <c r="A966" s="154" t="str">
        <f t="shared" si="15"/>
        <v/>
      </c>
    </row>
    <row r="967" spans="1:1" x14ac:dyDescent="0.2">
      <c r="A967" s="154" t="str">
        <f t="shared" si="15"/>
        <v/>
      </c>
    </row>
    <row r="968" spans="1:1" x14ac:dyDescent="0.2">
      <c r="A968" s="154" t="str">
        <f t="shared" si="15"/>
        <v/>
      </c>
    </row>
    <row r="969" spans="1:1" x14ac:dyDescent="0.2">
      <c r="A969" s="154" t="str">
        <f t="shared" si="15"/>
        <v/>
      </c>
    </row>
    <row r="970" spans="1:1" x14ac:dyDescent="0.2">
      <c r="A970" s="154" t="str">
        <f t="shared" si="15"/>
        <v/>
      </c>
    </row>
    <row r="971" spans="1:1" x14ac:dyDescent="0.2">
      <c r="A971" s="154" t="str">
        <f t="shared" si="15"/>
        <v/>
      </c>
    </row>
    <row r="972" spans="1:1" x14ac:dyDescent="0.2">
      <c r="A972" s="154" t="str">
        <f t="shared" si="15"/>
        <v/>
      </c>
    </row>
    <row r="973" spans="1:1" x14ac:dyDescent="0.2">
      <c r="A973" s="154" t="str">
        <f t="shared" si="15"/>
        <v/>
      </c>
    </row>
    <row r="974" spans="1:1" x14ac:dyDescent="0.2">
      <c r="A974" s="154" t="str">
        <f t="shared" si="15"/>
        <v/>
      </c>
    </row>
    <row r="975" spans="1:1" x14ac:dyDescent="0.2">
      <c r="A975" s="154" t="str">
        <f t="shared" ref="A975:A1000" si="16">IFERROR(LEFT(B975,4),"")</f>
        <v/>
      </c>
    </row>
    <row r="976" spans="1:1" x14ac:dyDescent="0.2">
      <c r="A976" s="154" t="str">
        <f t="shared" si="16"/>
        <v/>
      </c>
    </row>
    <row r="977" spans="1:1" x14ac:dyDescent="0.2">
      <c r="A977" s="154" t="str">
        <f t="shared" si="16"/>
        <v/>
      </c>
    </row>
    <row r="978" spans="1:1" x14ac:dyDescent="0.2">
      <c r="A978" s="154" t="str">
        <f t="shared" si="16"/>
        <v/>
      </c>
    </row>
    <row r="979" spans="1:1" x14ac:dyDescent="0.2">
      <c r="A979" s="154" t="str">
        <f t="shared" si="16"/>
        <v/>
      </c>
    </row>
    <row r="980" spans="1:1" x14ac:dyDescent="0.2">
      <c r="A980" s="154" t="str">
        <f t="shared" si="16"/>
        <v/>
      </c>
    </row>
    <row r="981" spans="1:1" x14ac:dyDescent="0.2">
      <c r="A981" s="154" t="str">
        <f t="shared" si="16"/>
        <v/>
      </c>
    </row>
    <row r="982" spans="1:1" x14ac:dyDescent="0.2">
      <c r="A982" s="154" t="str">
        <f t="shared" si="16"/>
        <v/>
      </c>
    </row>
    <row r="983" spans="1:1" x14ac:dyDescent="0.2">
      <c r="A983" s="154" t="str">
        <f t="shared" si="16"/>
        <v/>
      </c>
    </row>
    <row r="984" spans="1:1" x14ac:dyDescent="0.2">
      <c r="A984" s="154" t="str">
        <f t="shared" si="16"/>
        <v/>
      </c>
    </row>
    <row r="985" spans="1:1" x14ac:dyDescent="0.2">
      <c r="A985" s="154" t="str">
        <f t="shared" si="16"/>
        <v/>
      </c>
    </row>
    <row r="986" spans="1:1" x14ac:dyDescent="0.2">
      <c r="A986" s="154" t="str">
        <f t="shared" si="16"/>
        <v/>
      </c>
    </row>
    <row r="987" spans="1:1" x14ac:dyDescent="0.2">
      <c r="A987" s="154" t="str">
        <f t="shared" si="16"/>
        <v/>
      </c>
    </row>
    <row r="988" spans="1:1" x14ac:dyDescent="0.2">
      <c r="A988" s="154" t="str">
        <f t="shared" si="16"/>
        <v/>
      </c>
    </row>
    <row r="989" spans="1:1" x14ac:dyDescent="0.2">
      <c r="A989" s="154" t="str">
        <f t="shared" si="16"/>
        <v/>
      </c>
    </row>
    <row r="990" spans="1:1" x14ac:dyDescent="0.2">
      <c r="A990" s="154" t="str">
        <f t="shared" si="16"/>
        <v/>
      </c>
    </row>
    <row r="991" spans="1:1" x14ac:dyDescent="0.2">
      <c r="A991" s="154" t="str">
        <f t="shared" si="16"/>
        <v/>
      </c>
    </row>
    <row r="992" spans="1:1" x14ac:dyDescent="0.2">
      <c r="A992" s="154" t="str">
        <f t="shared" si="16"/>
        <v/>
      </c>
    </row>
    <row r="993" spans="1:1" x14ac:dyDescent="0.2">
      <c r="A993" s="154" t="str">
        <f t="shared" si="16"/>
        <v/>
      </c>
    </row>
    <row r="994" spans="1:1" x14ac:dyDescent="0.2">
      <c r="A994" s="154" t="str">
        <f t="shared" si="16"/>
        <v/>
      </c>
    </row>
    <row r="995" spans="1:1" x14ac:dyDescent="0.2">
      <c r="A995" s="154" t="str">
        <f t="shared" si="16"/>
        <v/>
      </c>
    </row>
    <row r="996" spans="1:1" x14ac:dyDescent="0.2">
      <c r="A996" s="154" t="str">
        <f t="shared" si="16"/>
        <v/>
      </c>
    </row>
    <row r="997" spans="1:1" x14ac:dyDescent="0.2">
      <c r="A997" s="154" t="str">
        <f t="shared" si="16"/>
        <v/>
      </c>
    </row>
    <row r="998" spans="1:1" x14ac:dyDescent="0.2">
      <c r="A998" s="154" t="str">
        <f t="shared" si="16"/>
        <v/>
      </c>
    </row>
    <row r="999" spans="1:1" x14ac:dyDescent="0.2">
      <c r="A999" s="154" t="str">
        <f t="shared" si="16"/>
        <v/>
      </c>
    </row>
    <row r="1000" spans="1:1" x14ac:dyDescent="0.2">
      <c r="A1000" s="154" t="str">
        <f t="shared" si="16"/>
        <v/>
      </c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B0F0"/>
  </sheetPr>
  <dimension ref="A1:GC1000"/>
  <sheetViews>
    <sheetView zoomScaleNormal="100" workbookViewId="0">
      <selection activeCell="B19" sqref="B19"/>
    </sheetView>
  </sheetViews>
  <sheetFormatPr defaultRowHeight="12.75" x14ac:dyDescent="0.2"/>
  <cols>
    <col min="1" max="1" width="8.85546875" style="14"/>
    <col min="2" max="2" width="40" style="103" bestFit="1" customWidth="1"/>
    <col min="3" max="33" width="8.85546875" style="103"/>
    <col min="34" max="159" width="8.85546875" style="14"/>
    <col min="160" max="160" width="40" style="14" bestFit="1" customWidth="1"/>
    <col min="161" max="415" width="8.85546875" style="14"/>
    <col min="416" max="416" width="40" style="14" bestFit="1" customWidth="1"/>
    <col min="417" max="671" width="8.85546875" style="14"/>
    <col min="672" max="672" width="40" style="14" bestFit="1" customWidth="1"/>
    <col min="673" max="927" width="8.85546875" style="14"/>
    <col min="928" max="928" width="40" style="14" bestFit="1" customWidth="1"/>
    <col min="929" max="1183" width="8.85546875" style="14"/>
    <col min="1184" max="1184" width="40" style="14" bestFit="1" customWidth="1"/>
    <col min="1185" max="1439" width="8.85546875" style="14"/>
    <col min="1440" max="1440" width="40" style="14" bestFit="1" customWidth="1"/>
    <col min="1441" max="1695" width="8.85546875" style="14"/>
    <col min="1696" max="1696" width="40" style="14" bestFit="1" customWidth="1"/>
    <col min="1697" max="1951" width="8.85546875" style="14"/>
    <col min="1952" max="1952" width="40" style="14" bestFit="1" customWidth="1"/>
    <col min="1953" max="2207" width="8.85546875" style="14"/>
    <col min="2208" max="2208" width="40" style="14" bestFit="1" customWidth="1"/>
    <col min="2209" max="2463" width="8.85546875" style="14"/>
    <col min="2464" max="2464" width="40" style="14" bestFit="1" customWidth="1"/>
    <col min="2465" max="2719" width="8.85546875" style="14"/>
    <col min="2720" max="2720" width="40" style="14" bestFit="1" customWidth="1"/>
    <col min="2721" max="2975" width="8.85546875" style="14"/>
    <col min="2976" max="2976" width="40" style="14" bestFit="1" customWidth="1"/>
    <col min="2977" max="3231" width="8.85546875" style="14"/>
    <col min="3232" max="3232" width="40" style="14" bestFit="1" customWidth="1"/>
    <col min="3233" max="3487" width="8.85546875" style="14"/>
    <col min="3488" max="3488" width="40" style="14" bestFit="1" customWidth="1"/>
    <col min="3489" max="3743" width="8.85546875" style="14"/>
    <col min="3744" max="3744" width="40" style="14" bestFit="1" customWidth="1"/>
    <col min="3745" max="3999" width="8.85546875" style="14"/>
    <col min="4000" max="4000" width="40" style="14" bestFit="1" customWidth="1"/>
    <col min="4001" max="4255" width="8.85546875" style="14"/>
    <col min="4256" max="4256" width="40" style="14" bestFit="1" customWidth="1"/>
    <col min="4257" max="4511" width="8.85546875" style="14"/>
    <col min="4512" max="4512" width="40" style="14" bestFit="1" customWidth="1"/>
    <col min="4513" max="4767" width="8.85546875" style="14"/>
    <col min="4768" max="4768" width="40" style="14" bestFit="1" customWidth="1"/>
    <col min="4769" max="5023" width="8.85546875" style="14"/>
    <col min="5024" max="5024" width="40" style="14" bestFit="1" customWidth="1"/>
    <col min="5025" max="5279" width="8.85546875" style="14"/>
    <col min="5280" max="5280" width="40" style="14" bestFit="1" customWidth="1"/>
    <col min="5281" max="5535" width="8.85546875" style="14"/>
    <col min="5536" max="5536" width="40" style="14" bestFit="1" customWidth="1"/>
    <col min="5537" max="5791" width="8.85546875" style="14"/>
    <col min="5792" max="5792" width="40" style="14" bestFit="1" customWidth="1"/>
    <col min="5793" max="6047" width="8.85546875" style="14"/>
    <col min="6048" max="6048" width="40" style="14" bestFit="1" customWidth="1"/>
    <col min="6049" max="6303" width="8.85546875" style="14"/>
    <col min="6304" max="6304" width="40" style="14" bestFit="1" customWidth="1"/>
    <col min="6305" max="6559" width="8.85546875" style="14"/>
    <col min="6560" max="6560" width="40" style="14" bestFit="1" customWidth="1"/>
    <col min="6561" max="6815" width="8.85546875" style="14"/>
    <col min="6816" max="6816" width="40" style="14" bestFit="1" customWidth="1"/>
    <col min="6817" max="7071" width="8.85546875" style="14"/>
    <col min="7072" max="7072" width="40" style="14" bestFit="1" customWidth="1"/>
    <col min="7073" max="7327" width="8.85546875" style="14"/>
    <col min="7328" max="7328" width="40" style="14" bestFit="1" customWidth="1"/>
    <col min="7329" max="7583" width="8.85546875" style="14"/>
    <col min="7584" max="7584" width="40" style="14" bestFit="1" customWidth="1"/>
    <col min="7585" max="7839" width="8.85546875" style="14"/>
    <col min="7840" max="7840" width="40" style="14" bestFit="1" customWidth="1"/>
    <col min="7841" max="8095" width="8.85546875" style="14"/>
    <col min="8096" max="8096" width="40" style="14" bestFit="1" customWidth="1"/>
    <col min="8097" max="8351" width="8.85546875" style="14"/>
    <col min="8352" max="8352" width="40" style="14" bestFit="1" customWidth="1"/>
    <col min="8353" max="8607" width="8.85546875" style="14"/>
    <col min="8608" max="8608" width="40" style="14" bestFit="1" customWidth="1"/>
    <col min="8609" max="8863" width="8.85546875" style="14"/>
    <col min="8864" max="8864" width="40" style="14" bestFit="1" customWidth="1"/>
    <col min="8865" max="9119" width="8.85546875" style="14"/>
    <col min="9120" max="9120" width="40" style="14" bestFit="1" customWidth="1"/>
    <col min="9121" max="9375" width="8.85546875" style="14"/>
    <col min="9376" max="9376" width="40" style="14" bestFit="1" customWidth="1"/>
    <col min="9377" max="9631" width="8.85546875" style="14"/>
    <col min="9632" max="9632" width="40" style="14" bestFit="1" customWidth="1"/>
    <col min="9633" max="9887" width="8.85546875" style="14"/>
    <col min="9888" max="9888" width="40" style="14" bestFit="1" customWidth="1"/>
    <col min="9889" max="10143" width="8.85546875" style="14"/>
    <col min="10144" max="10144" width="40" style="14" bestFit="1" customWidth="1"/>
    <col min="10145" max="10399" width="8.85546875" style="14"/>
    <col min="10400" max="10400" width="40" style="14" bestFit="1" customWidth="1"/>
    <col min="10401" max="10655" width="8.85546875" style="14"/>
    <col min="10656" max="10656" width="40" style="14" bestFit="1" customWidth="1"/>
    <col min="10657" max="10911" width="8.85546875" style="14"/>
    <col min="10912" max="10912" width="40" style="14" bestFit="1" customWidth="1"/>
    <col min="10913" max="11167" width="8.85546875" style="14"/>
    <col min="11168" max="11168" width="40" style="14" bestFit="1" customWidth="1"/>
    <col min="11169" max="11423" width="8.85546875" style="14"/>
    <col min="11424" max="11424" width="40" style="14" bestFit="1" customWidth="1"/>
    <col min="11425" max="11679" width="8.85546875" style="14"/>
    <col min="11680" max="11680" width="40" style="14" bestFit="1" customWidth="1"/>
    <col min="11681" max="11935" width="8.85546875" style="14"/>
    <col min="11936" max="11936" width="40" style="14" bestFit="1" customWidth="1"/>
    <col min="11937" max="12191" width="8.85546875" style="14"/>
    <col min="12192" max="12192" width="40" style="14" bestFit="1" customWidth="1"/>
    <col min="12193" max="12447" width="8.85546875" style="14"/>
    <col min="12448" max="12448" width="40" style="14" bestFit="1" customWidth="1"/>
    <col min="12449" max="12703" width="8.85546875" style="14"/>
    <col min="12704" max="12704" width="40" style="14" bestFit="1" customWidth="1"/>
    <col min="12705" max="12959" width="8.85546875" style="14"/>
    <col min="12960" max="12960" width="40" style="14" bestFit="1" customWidth="1"/>
    <col min="12961" max="13215" width="8.85546875" style="14"/>
    <col min="13216" max="13216" width="40" style="14" bestFit="1" customWidth="1"/>
    <col min="13217" max="13471" width="8.85546875" style="14"/>
    <col min="13472" max="13472" width="40" style="14" bestFit="1" customWidth="1"/>
    <col min="13473" max="13727" width="8.85546875" style="14"/>
    <col min="13728" max="13728" width="40" style="14" bestFit="1" customWidth="1"/>
    <col min="13729" max="13983" width="8.85546875" style="14"/>
    <col min="13984" max="13984" width="40" style="14" bestFit="1" customWidth="1"/>
    <col min="13985" max="14239" width="8.85546875" style="14"/>
    <col min="14240" max="14240" width="40" style="14" bestFit="1" customWidth="1"/>
    <col min="14241" max="14495" width="8.85546875" style="14"/>
    <col min="14496" max="14496" width="40" style="14" bestFit="1" customWidth="1"/>
    <col min="14497" max="14751" width="8.85546875" style="14"/>
    <col min="14752" max="14752" width="40" style="14" bestFit="1" customWidth="1"/>
    <col min="14753" max="15007" width="8.85546875" style="14"/>
    <col min="15008" max="15008" width="40" style="14" bestFit="1" customWidth="1"/>
    <col min="15009" max="15263" width="8.85546875" style="14"/>
    <col min="15264" max="15264" width="40" style="14" bestFit="1" customWidth="1"/>
    <col min="15265" max="15519" width="8.85546875" style="14"/>
    <col min="15520" max="15520" width="40" style="14" bestFit="1" customWidth="1"/>
    <col min="15521" max="15775" width="8.85546875" style="14"/>
    <col min="15776" max="15776" width="40" style="14" bestFit="1" customWidth="1"/>
    <col min="15777" max="16031" width="8.85546875" style="14"/>
    <col min="16032" max="16032" width="40" style="14" bestFit="1" customWidth="1"/>
    <col min="16033" max="16384" width="8.85546875" style="14"/>
  </cols>
  <sheetData>
    <row r="1" spans="1:184" ht="18" x14ac:dyDescent="0.2">
      <c r="B1" s="102" t="s">
        <v>2941</v>
      </c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</row>
    <row r="2" spans="1:184" x14ac:dyDescent="0.2"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</row>
    <row r="3" spans="1:184" x14ac:dyDescent="0.2">
      <c r="B3" s="104" t="s">
        <v>1479</v>
      </c>
      <c r="C3" s="105" t="s">
        <v>4225</v>
      </c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</row>
    <row r="4" spans="1:184" x14ac:dyDescent="0.2">
      <c r="B4" s="104" t="s">
        <v>1481</v>
      </c>
      <c r="C4" s="105" t="s">
        <v>3480</v>
      </c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</row>
    <row r="5" spans="1:184" x14ac:dyDescent="0.2">
      <c r="B5" s="104" t="s">
        <v>1483</v>
      </c>
      <c r="C5" s="105" t="s">
        <v>71</v>
      </c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</row>
    <row r="6" spans="1:184" x14ac:dyDescent="0.2">
      <c r="B6" s="104" t="s">
        <v>1484</v>
      </c>
      <c r="C6" s="105" t="s">
        <v>4226</v>
      </c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</row>
    <row r="7" spans="1:184" x14ac:dyDescent="0.2">
      <c r="B7" s="104" t="s">
        <v>1486</v>
      </c>
      <c r="C7" s="105" t="s">
        <v>1487</v>
      </c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</row>
    <row r="8" spans="1:184" x14ac:dyDescent="0.2">
      <c r="B8" s="104" t="s">
        <v>1488</v>
      </c>
      <c r="C8" s="105" t="s">
        <v>1489</v>
      </c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</row>
    <row r="9" spans="1:184" x14ac:dyDescent="0.2"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</row>
    <row r="10" spans="1:184" s="106" customFormat="1" ht="39" customHeight="1" x14ac:dyDescent="0.2">
      <c r="B10" s="399" t="s">
        <v>4227</v>
      </c>
      <c r="C10" s="401" t="s">
        <v>4226</v>
      </c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  <c r="AE10" s="402"/>
      <c r="AF10" s="402"/>
      <c r="AG10" s="408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</row>
    <row r="11" spans="1:184" s="106" customFormat="1" ht="39" customHeight="1" x14ac:dyDescent="0.2">
      <c r="B11" s="400"/>
      <c r="C11" s="403" t="s">
        <v>1491</v>
      </c>
      <c r="D11" s="405" t="s">
        <v>4228</v>
      </c>
      <c r="E11" s="406"/>
      <c r="F11" s="406"/>
      <c r="G11" s="406"/>
      <c r="H11" s="406"/>
      <c r="I11" s="407"/>
      <c r="J11" s="405" t="s">
        <v>2946</v>
      </c>
      <c r="K11" s="406"/>
      <c r="L11" s="406"/>
      <c r="M11" s="406"/>
      <c r="N11" s="406"/>
      <c r="O11" s="407"/>
      <c r="P11" s="405" t="s">
        <v>2947</v>
      </c>
      <c r="Q11" s="406"/>
      <c r="R11" s="406"/>
      <c r="S11" s="406"/>
      <c r="T11" s="406"/>
      <c r="U11" s="407"/>
      <c r="V11" s="405" t="s">
        <v>4229</v>
      </c>
      <c r="W11" s="406"/>
      <c r="X11" s="406"/>
      <c r="Y11" s="406"/>
      <c r="Z11" s="406"/>
      <c r="AA11" s="407"/>
      <c r="AB11" s="405" t="s">
        <v>2949</v>
      </c>
      <c r="AC11" s="406"/>
      <c r="AD11" s="406"/>
      <c r="AE11" s="406"/>
      <c r="AF11" s="406"/>
      <c r="AG11" s="4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</row>
    <row r="12" spans="1:184" s="106" customFormat="1" ht="39" customHeight="1" x14ac:dyDescent="0.2">
      <c r="B12" s="400"/>
      <c r="C12" s="404"/>
      <c r="D12" s="125" t="s">
        <v>89</v>
      </c>
      <c r="E12" s="125" t="s">
        <v>90</v>
      </c>
      <c r="F12" s="397" t="s">
        <v>1497</v>
      </c>
      <c r="G12" s="398"/>
      <c r="H12" s="397" t="s">
        <v>1498</v>
      </c>
      <c r="I12" s="398"/>
      <c r="J12" s="125" t="s">
        <v>89</v>
      </c>
      <c r="K12" s="125" t="s">
        <v>90</v>
      </c>
      <c r="L12" s="397" t="s">
        <v>1497</v>
      </c>
      <c r="M12" s="398"/>
      <c r="N12" s="397" t="s">
        <v>1498</v>
      </c>
      <c r="O12" s="398"/>
      <c r="P12" s="125" t="s">
        <v>89</v>
      </c>
      <c r="Q12" s="125" t="s">
        <v>90</v>
      </c>
      <c r="R12" s="397" t="s">
        <v>1497</v>
      </c>
      <c r="S12" s="398"/>
      <c r="T12" s="397" t="s">
        <v>1498</v>
      </c>
      <c r="U12" s="398"/>
      <c r="V12" s="125" t="s">
        <v>89</v>
      </c>
      <c r="W12" s="125" t="s">
        <v>90</v>
      </c>
      <c r="X12" s="397" t="s">
        <v>1497</v>
      </c>
      <c r="Y12" s="398"/>
      <c r="Z12" s="397" t="s">
        <v>1498</v>
      </c>
      <c r="AA12" s="398"/>
      <c r="AB12" s="125" t="s">
        <v>89</v>
      </c>
      <c r="AC12" s="125" t="s">
        <v>90</v>
      </c>
      <c r="AD12" s="397" t="s">
        <v>1497</v>
      </c>
      <c r="AE12" s="398"/>
      <c r="AF12" s="397" t="s">
        <v>1498</v>
      </c>
      <c r="AG12" s="398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</row>
    <row r="13" spans="1:184" s="106" customFormat="1" ht="39" customHeight="1" x14ac:dyDescent="0.2">
      <c r="B13" s="126" t="s">
        <v>15</v>
      </c>
      <c r="C13" s="404"/>
      <c r="D13" s="127" t="s">
        <v>85</v>
      </c>
      <c r="E13" s="127" t="s">
        <v>85</v>
      </c>
      <c r="F13" s="127" t="s">
        <v>1499</v>
      </c>
      <c r="G13" s="127" t="s">
        <v>1500</v>
      </c>
      <c r="H13" s="127" t="s">
        <v>1499</v>
      </c>
      <c r="I13" s="127" t="s">
        <v>1500</v>
      </c>
      <c r="J13" s="127" t="s">
        <v>85</v>
      </c>
      <c r="K13" s="127" t="s">
        <v>85</v>
      </c>
      <c r="L13" s="127" t="s">
        <v>1499</v>
      </c>
      <c r="M13" s="127" t="s">
        <v>1500</v>
      </c>
      <c r="N13" s="127" t="s">
        <v>1499</v>
      </c>
      <c r="O13" s="127" t="s">
        <v>1500</v>
      </c>
      <c r="P13" s="127" t="s">
        <v>85</v>
      </c>
      <c r="Q13" s="127" t="s">
        <v>85</v>
      </c>
      <c r="R13" s="127" t="s">
        <v>1499</v>
      </c>
      <c r="S13" s="127" t="s">
        <v>1500</v>
      </c>
      <c r="T13" s="127" t="s">
        <v>1499</v>
      </c>
      <c r="U13" s="127" t="s">
        <v>1500</v>
      </c>
      <c r="V13" s="127" t="s">
        <v>85</v>
      </c>
      <c r="W13" s="127" t="s">
        <v>85</v>
      </c>
      <c r="X13" s="127" t="s">
        <v>1499</v>
      </c>
      <c r="Y13" s="127" t="s">
        <v>1500</v>
      </c>
      <c r="Z13" s="127" t="s">
        <v>1499</v>
      </c>
      <c r="AA13" s="127" t="s">
        <v>1500</v>
      </c>
      <c r="AB13" s="127" t="s">
        <v>85</v>
      </c>
      <c r="AC13" s="127" t="s">
        <v>85</v>
      </c>
      <c r="AD13" s="127" t="s">
        <v>1499</v>
      </c>
      <c r="AE13" s="127" t="s">
        <v>1500</v>
      </c>
      <c r="AF13" s="127" t="s">
        <v>1499</v>
      </c>
      <c r="AG13" s="127" t="s">
        <v>1500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</row>
    <row r="14" spans="1:184" x14ac:dyDescent="0.2">
      <c r="A14" s="154" t="str">
        <f>IFERROR(LEFT(B14,4),"")</f>
        <v>0070</v>
      </c>
      <c r="B14" s="105" t="s">
        <v>1510</v>
      </c>
      <c r="C14" s="111">
        <v>30</v>
      </c>
      <c r="D14" s="112">
        <v>33.299999237060547</v>
      </c>
      <c r="E14" s="113">
        <v>0.46</v>
      </c>
      <c r="F14" s="111">
        <v>28</v>
      </c>
      <c r="G14" s="111">
        <v>2</v>
      </c>
      <c r="H14" s="114" t="s">
        <v>1934</v>
      </c>
      <c r="I14" s="114" t="s">
        <v>1935</v>
      </c>
      <c r="J14" s="112">
        <v>5.6999998092651367</v>
      </c>
      <c r="K14" s="113">
        <v>0.48</v>
      </c>
      <c r="L14" s="111">
        <v>27</v>
      </c>
      <c r="M14" s="111">
        <v>3</v>
      </c>
      <c r="N14" s="114" t="s">
        <v>1739</v>
      </c>
      <c r="O14" s="114" t="s">
        <v>1740</v>
      </c>
      <c r="P14" s="112">
        <v>10.399999618530273</v>
      </c>
      <c r="Q14" s="113">
        <v>0.47</v>
      </c>
      <c r="R14" s="111">
        <v>26</v>
      </c>
      <c r="S14" s="111">
        <v>4</v>
      </c>
      <c r="T14" s="114" t="s">
        <v>2031</v>
      </c>
      <c r="U14" s="114" t="s">
        <v>2032</v>
      </c>
      <c r="V14" s="112">
        <v>9.6000003814697266</v>
      </c>
      <c r="W14" s="113">
        <v>0.48</v>
      </c>
      <c r="X14" s="111">
        <v>23</v>
      </c>
      <c r="Y14" s="111">
        <v>7</v>
      </c>
      <c r="Z14" s="114" t="s">
        <v>4230</v>
      </c>
      <c r="AA14" s="114" t="s">
        <v>4231</v>
      </c>
      <c r="AB14" s="112">
        <v>7.5999999046325684</v>
      </c>
      <c r="AC14" s="113">
        <v>0.4</v>
      </c>
      <c r="AD14" s="111">
        <v>29</v>
      </c>
      <c r="AE14" s="111">
        <v>1</v>
      </c>
      <c r="AF14" s="114" t="s">
        <v>1718</v>
      </c>
      <c r="AG14" s="114" t="s">
        <v>1719</v>
      </c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</row>
    <row r="15" spans="1:184" x14ac:dyDescent="0.2">
      <c r="A15" s="154" t="str">
        <f t="shared" ref="A15:A78" si="0">IFERROR(LEFT(B15,4),"")</f>
        <v>0071</v>
      </c>
      <c r="B15" s="115" t="s">
        <v>1519</v>
      </c>
      <c r="C15" s="116">
        <v>176</v>
      </c>
      <c r="D15" s="117">
        <v>34.200000762939453</v>
      </c>
      <c r="E15" s="118">
        <v>0.47</v>
      </c>
      <c r="F15" s="116">
        <v>168</v>
      </c>
      <c r="G15" s="116">
        <v>8</v>
      </c>
      <c r="H15" s="119" t="s">
        <v>1653</v>
      </c>
      <c r="I15" s="119" t="s">
        <v>1654</v>
      </c>
      <c r="J15" s="117">
        <v>5.5999999046325684</v>
      </c>
      <c r="K15" s="118">
        <v>0.47</v>
      </c>
      <c r="L15" s="116">
        <v>152</v>
      </c>
      <c r="M15" s="116">
        <v>24</v>
      </c>
      <c r="N15" s="119" t="s">
        <v>1651</v>
      </c>
      <c r="O15" s="119" t="s">
        <v>1652</v>
      </c>
      <c r="P15" s="117">
        <v>10.899999618530273</v>
      </c>
      <c r="Q15" s="118">
        <v>0.49</v>
      </c>
      <c r="R15" s="116">
        <v>155</v>
      </c>
      <c r="S15" s="116">
        <v>21</v>
      </c>
      <c r="T15" s="119" t="s">
        <v>4193</v>
      </c>
      <c r="U15" s="119" t="s">
        <v>4194</v>
      </c>
      <c r="V15" s="117">
        <v>9.3999996185302734</v>
      </c>
      <c r="W15" s="118">
        <v>0.47</v>
      </c>
      <c r="X15" s="116">
        <v>152</v>
      </c>
      <c r="Y15" s="116">
        <v>24</v>
      </c>
      <c r="Z15" s="119" t="s">
        <v>1651</v>
      </c>
      <c r="AA15" s="119" t="s">
        <v>1652</v>
      </c>
      <c r="AB15" s="117">
        <v>8.3000001907348633</v>
      </c>
      <c r="AC15" s="118">
        <v>0.44</v>
      </c>
      <c r="AD15" s="116">
        <v>170</v>
      </c>
      <c r="AE15" s="116">
        <v>6</v>
      </c>
      <c r="AF15" s="119" t="s">
        <v>1658</v>
      </c>
      <c r="AG15" s="119" t="s">
        <v>1659</v>
      </c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</row>
    <row r="16" spans="1:184" x14ac:dyDescent="0.2">
      <c r="A16" s="154" t="str">
        <f t="shared" si="0"/>
        <v>0073</v>
      </c>
      <c r="B16" s="105" t="s">
        <v>1534</v>
      </c>
      <c r="C16" s="111">
        <v>114</v>
      </c>
      <c r="D16" s="112">
        <v>27.700000762939453</v>
      </c>
      <c r="E16" s="113">
        <v>0.38</v>
      </c>
      <c r="F16" s="111">
        <v>109</v>
      </c>
      <c r="G16" s="111">
        <v>5</v>
      </c>
      <c r="H16" s="114" t="s">
        <v>1662</v>
      </c>
      <c r="I16" s="114" t="s">
        <v>1663</v>
      </c>
      <c r="J16" s="112">
        <v>4.5</v>
      </c>
      <c r="K16" s="113">
        <v>0.37</v>
      </c>
      <c r="L16" s="111">
        <v>107</v>
      </c>
      <c r="M16" s="111">
        <v>7</v>
      </c>
      <c r="N16" s="114" t="s">
        <v>4232</v>
      </c>
      <c r="O16" s="114" t="s">
        <v>4233</v>
      </c>
      <c r="P16" s="112">
        <v>8.8000001907348633</v>
      </c>
      <c r="Q16" s="113">
        <v>0.4</v>
      </c>
      <c r="R16" s="111">
        <v>102</v>
      </c>
      <c r="S16" s="111">
        <v>12</v>
      </c>
      <c r="T16" s="114" t="s">
        <v>1791</v>
      </c>
      <c r="U16" s="114" t="s">
        <v>1792</v>
      </c>
      <c r="V16" s="112">
        <v>7.6999998092651367</v>
      </c>
      <c r="W16" s="113">
        <v>0.38</v>
      </c>
      <c r="X16" s="111">
        <v>104</v>
      </c>
      <c r="Y16" s="111">
        <v>10</v>
      </c>
      <c r="Z16" s="114" t="s">
        <v>2888</v>
      </c>
      <c r="AA16" s="114" t="s">
        <v>2889</v>
      </c>
      <c r="AB16" s="112">
        <v>6.6999998092651367</v>
      </c>
      <c r="AC16" s="113">
        <v>0.35</v>
      </c>
      <c r="AD16" s="111">
        <v>113</v>
      </c>
      <c r="AE16" s="111">
        <v>1</v>
      </c>
      <c r="AF16" s="114" t="s">
        <v>2531</v>
      </c>
      <c r="AG16" s="114" t="s">
        <v>2532</v>
      </c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</row>
    <row r="17" spans="1:185" x14ac:dyDescent="0.2">
      <c r="A17" s="154" t="str">
        <f t="shared" si="0"/>
        <v>0091</v>
      </c>
      <c r="B17" s="115" t="s">
        <v>1548</v>
      </c>
      <c r="C17" s="116">
        <v>236</v>
      </c>
      <c r="D17" s="117">
        <v>34.599998474121094</v>
      </c>
      <c r="E17" s="118">
        <v>0.47</v>
      </c>
      <c r="F17" s="116">
        <v>215</v>
      </c>
      <c r="G17" s="116">
        <v>21</v>
      </c>
      <c r="H17" s="119" t="s">
        <v>3439</v>
      </c>
      <c r="I17" s="119" t="s">
        <v>3440</v>
      </c>
      <c r="J17" s="117">
        <v>5.6999998092651367</v>
      </c>
      <c r="K17" s="118">
        <v>0.47</v>
      </c>
      <c r="L17" s="116">
        <v>209</v>
      </c>
      <c r="M17" s="116">
        <v>27</v>
      </c>
      <c r="N17" s="119" t="s">
        <v>4234</v>
      </c>
      <c r="O17" s="119" t="s">
        <v>4235</v>
      </c>
      <c r="P17" s="117">
        <v>10.699999809265137</v>
      </c>
      <c r="Q17" s="118">
        <v>0.49</v>
      </c>
      <c r="R17" s="116">
        <v>198</v>
      </c>
      <c r="S17" s="116">
        <v>38</v>
      </c>
      <c r="T17" s="119" t="s">
        <v>3737</v>
      </c>
      <c r="U17" s="119" t="s">
        <v>3738</v>
      </c>
      <c r="V17" s="117">
        <v>9.6000003814697266</v>
      </c>
      <c r="W17" s="118">
        <v>0.48</v>
      </c>
      <c r="X17" s="116">
        <v>192</v>
      </c>
      <c r="Y17" s="116">
        <v>44</v>
      </c>
      <c r="Z17" s="119" t="s">
        <v>3907</v>
      </c>
      <c r="AA17" s="119" t="s">
        <v>3908</v>
      </c>
      <c r="AB17" s="117">
        <v>8.6000003814697266</v>
      </c>
      <c r="AC17" s="118">
        <v>0.45</v>
      </c>
      <c r="AD17" s="116">
        <v>221</v>
      </c>
      <c r="AE17" s="116">
        <v>15</v>
      </c>
      <c r="AF17" s="119" t="s">
        <v>3402</v>
      </c>
      <c r="AG17" s="119" t="s">
        <v>3403</v>
      </c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</row>
    <row r="18" spans="1:185" s="120" customFormat="1" x14ac:dyDescent="0.2">
      <c r="A18" s="154" t="str">
        <f t="shared" si="0"/>
        <v>0092</v>
      </c>
      <c r="B18" s="105" t="s">
        <v>1559</v>
      </c>
      <c r="C18" s="111">
        <v>195</v>
      </c>
      <c r="D18" s="112">
        <v>35.700000762939453</v>
      </c>
      <c r="E18" s="113">
        <v>0.49</v>
      </c>
      <c r="F18" s="111">
        <v>175</v>
      </c>
      <c r="G18" s="111">
        <v>20</v>
      </c>
      <c r="H18" s="114" t="s">
        <v>2701</v>
      </c>
      <c r="I18" s="114" t="s">
        <v>2702</v>
      </c>
      <c r="J18" s="112">
        <v>5.6999998092651367</v>
      </c>
      <c r="K18" s="113">
        <v>0.47</v>
      </c>
      <c r="L18" s="111">
        <v>165</v>
      </c>
      <c r="M18" s="111">
        <v>30</v>
      </c>
      <c r="N18" s="114" t="s">
        <v>1591</v>
      </c>
      <c r="O18" s="114" t="s">
        <v>1592</v>
      </c>
      <c r="P18" s="112">
        <v>10.699999809265137</v>
      </c>
      <c r="Q18" s="113">
        <v>0.49</v>
      </c>
      <c r="R18" s="111">
        <v>166</v>
      </c>
      <c r="S18" s="111">
        <v>29</v>
      </c>
      <c r="T18" s="114" t="s">
        <v>4236</v>
      </c>
      <c r="U18" s="114" t="s">
        <v>4237</v>
      </c>
      <c r="V18" s="112">
        <v>9.8999996185302734</v>
      </c>
      <c r="W18" s="113">
        <v>0.49</v>
      </c>
      <c r="X18" s="111">
        <v>161</v>
      </c>
      <c r="Y18" s="111">
        <v>34</v>
      </c>
      <c r="Z18" s="114" t="s">
        <v>1840</v>
      </c>
      <c r="AA18" s="114" t="s">
        <v>1841</v>
      </c>
      <c r="AB18" s="112">
        <v>9.5</v>
      </c>
      <c r="AC18" s="113">
        <v>0.5</v>
      </c>
      <c r="AD18" s="111">
        <v>170</v>
      </c>
      <c r="AE18" s="111">
        <v>25</v>
      </c>
      <c r="AF18" s="114" t="s">
        <v>2376</v>
      </c>
      <c r="AG18" s="114" t="s">
        <v>2377</v>
      </c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</row>
    <row r="19" spans="1:185" x14ac:dyDescent="0.2">
      <c r="A19" s="154" t="str">
        <f t="shared" si="0"/>
        <v>0122</v>
      </c>
      <c r="B19" s="115" t="s">
        <v>1610</v>
      </c>
      <c r="C19" s="116">
        <v>185</v>
      </c>
      <c r="D19" s="117">
        <v>31.200000762939453</v>
      </c>
      <c r="E19" s="118">
        <v>0.43</v>
      </c>
      <c r="F19" s="116">
        <v>170</v>
      </c>
      <c r="G19" s="116">
        <v>15</v>
      </c>
      <c r="H19" s="119" t="s">
        <v>2748</v>
      </c>
      <c r="I19" s="119" t="s">
        <v>2749</v>
      </c>
      <c r="J19" s="117">
        <v>4.9000000953674316</v>
      </c>
      <c r="K19" s="118">
        <v>0.41</v>
      </c>
      <c r="L19" s="116">
        <v>170</v>
      </c>
      <c r="M19" s="116">
        <v>15</v>
      </c>
      <c r="N19" s="119" t="s">
        <v>2748</v>
      </c>
      <c r="O19" s="119" t="s">
        <v>2749</v>
      </c>
      <c r="P19" s="117">
        <v>9.6000003814697266</v>
      </c>
      <c r="Q19" s="118">
        <v>0.43</v>
      </c>
      <c r="R19" s="116">
        <v>165</v>
      </c>
      <c r="S19" s="116">
        <v>20</v>
      </c>
      <c r="T19" s="119" t="s">
        <v>1768</v>
      </c>
      <c r="U19" s="119" t="s">
        <v>1769</v>
      </c>
      <c r="V19" s="117">
        <v>8.6000003814697266</v>
      </c>
      <c r="W19" s="118">
        <v>0.43</v>
      </c>
      <c r="X19" s="116">
        <v>159</v>
      </c>
      <c r="Y19" s="116">
        <v>26</v>
      </c>
      <c r="Z19" s="119" t="s">
        <v>3161</v>
      </c>
      <c r="AA19" s="119" t="s">
        <v>3162</v>
      </c>
      <c r="AB19" s="117">
        <v>8.1999998092651367</v>
      </c>
      <c r="AC19" s="118">
        <v>0.43</v>
      </c>
      <c r="AD19" s="116">
        <v>168</v>
      </c>
      <c r="AE19" s="116">
        <v>17</v>
      </c>
      <c r="AF19" s="119" t="s">
        <v>4238</v>
      </c>
      <c r="AG19" s="119" t="s">
        <v>4239</v>
      </c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</row>
    <row r="20" spans="1:185" x14ac:dyDescent="0.2">
      <c r="A20" s="154" t="str">
        <f t="shared" si="0"/>
        <v>0231</v>
      </c>
      <c r="B20" s="105" t="s">
        <v>1655</v>
      </c>
      <c r="C20" s="111">
        <v>197</v>
      </c>
      <c r="D20" s="112">
        <v>33</v>
      </c>
      <c r="E20" s="113">
        <v>0.45</v>
      </c>
      <c r="F20" s="111">
        <v>179</v>
      </c>
      <c r="G20" s="111">
        <v>18</v>
      </c>
      <c r="H20" s="114" t="s">
        <v>3778</v>
      </c>
      <c r="I20" s="114" t="s">
        <v>3779</v>
      </c>
      <c r="J20" s="112">
        <v>5.1999998092651367</v>
      </c>
      <c r="K20" s="113">
        <v>0.44</v>
      </c>
      <c r="L20" s="111">
        <v>174</v>
      </c>
      <c r="M20" s="111">
        <v>23</v>
      </c>
      <c r="N20" s="114" t="s">
        <v>4240</v>
      </c>
      <c r="O20" s="114" t="s">
        <v>4241</v>
      </c>
      <c r="P20" s="112">
        <v>10.300000190734863</v>
      </c>
      <c r="Q20" s="113">
        <v>0.47</v>
      </c>
      <c r="R20" s="111">
        <v>167</v>
      </c>
      <c r="S20" s="111">
        <v>30</v>
      </c>
      <c r="T20" s="114" t="s">
        <v>2976</v>
      </c>
      <c r="U20" s="114" t="s">
        <v>2977</v>
      </c>
      <c r="V20" s="112">
        <v>9.3000001907348633</v>
      </c>
      <c r="W20" s="113">
        <v>0.46</v>
      </c>
      <c r="X20" s="111">
        <v>163</v>
      </c>
      <c r="Y20" s="111">
        <v>34</v>
      </c>
      <c r="Z20" s="114" t="s">
        <v>4242</v>
      </c>
      <c r="AA20" s="114" t="s">
        <v>4243</v>
      </c>
      <c r="AB20" s="112">
        <v>8.1999998092651367</v>
      </c>
      <c r="AC20" s="113">
        <v>0.43</v>
      </c>
      <c r="AD20" s="111">
        <v>181</v>
      </c>
      <c r="AE20" s="111">
        <v>16</v>
      </c>
      <c r="AF20" s="114" t="s">
        <v>2978</v>
      </c>
      <c r="AG20" s="114" t="s">
        <v>2979</v>
      </c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</row>
    <row r="21" spans="1:185" x14ac:dyDescent="0.2">
      <c r="A21" s="154" t="str">
        <f t="shared" si="0"/>
        <v>0241</v>
      </c>
      <c r="B21" s="115" t="s">
        <v>1666</v>
      </c>
      <c r="C21" s="116">
        <v>83</v>
      </c>
      <c r="D21" s="117">
        <v>36.299999237060547</v>
      </c>
      <c r="E21" s="118">
        <v>0.5</v>
      </c>
      <c r="F21" s="116">
        <v>70</v>
      </c>
      <c r="G21" s="116">
        <v>13</v>
      </c>
      <c r="H21" s="119" t="s">
        <v>4244</v>
      </c>
      <c r="I21" s="119" t="s">
        <v>4245</v>
      </c>
      <c r="J21" s="117">
        <v>6</v>
      </c>
      <c r="K21" s="118">
        <v>0.5</v>
      </c>
      <c r="L21" s="116">
        <v>72</v>
      </c>
      <c r="M21" s="116">
        <v>11</v>
      </c>
      <c r="N21" s="119" t="s">
        <v>4246</v>
      </c>
      <c r="O21" s="119" t="s">
        <v>4247</v>
      </c>
      <c r="P21" s="117">
        <v>10.899999618530273</v>
      </c>
      <c r="Q21" s="118">
        <v>0.49</v>
      </c>
      <c r="R21" s="116">
        <v>69</v>
      </c>
      <c r="S21" s="116">
        <v>14</v>
      </c>
      <c r="T21" s="119" t="s">
        <v>2142</v>
      </c>
      <c r="U21" s="119" t="s">
        <v>4248</v>
      </c>
      <c r="V21" s="117">
        <v>10.399999618530273</v>
      </c>
      <c r="W21" s="118">
        <v>0.52</v>
      </c>
      <c r="X21" s="116">
        <v>60</v>
      </c>
      <c r="Y21" s="116">
        <v>23</v>
      </c>
      <c r="Z21" s="119" t="s">
        <v>3499</v>
      </c>
      <c r="AA21" s="119" t="s">
        <v>3500</v>
      </c>
      <c r="AB21" s="117">
        <v>9.1000003814697266</v>
      </c>
      <c r="AC21" s="118">
        <v>0.48</v>
      </c>
      <c r="AD21" s="116">
        <v>73</v>
      </c>
      <c r="AE21" s="116">
        <v>10</v>
      </c>
      <c r="AF21" s="119" t="s">
        <v>4249</v>
      </c>
      <c r="AG21" s="119" t="s">
        <v>4250</v>
      </c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</row>
    <row r="22" spans="1:185" x14ac:dyDescent="0.2">
      <c r="A22" s="154" t="str">
        <f t="shared" si="0"/>
        <v>0332</v>
      </c>
      <c r="B22" s="105" t="s">
        <v>1717</v>
      </c>
      <c r="C22" s="111">
        <v>124</v>
      </c>
      <c r="D22" s="112">
        <v>30.600000381469727</v>
      </c>
      <c r="E22" s="113">
        <v>0.42</v>
      </c>
      <c r="F22" s="111">
        <v>118</v>
      </c>
      <c r="G22" s="111">
        <v>6</v>
      </c>
      <c r="H22" s="114" t="s">
        <v>4251</v>
      </c>
      <c r="I22" s="114" t="s">
        <v>4252</v>
      </c>
      <c r="J22" s="112">
        <v>4.6999998092651367</v>
      </c>
      <c r="K22" s="113">
        <v>0.39</v>
      </c>
      <c r="L22" s="111">
        <v>115</v>
      </c>
      <c r="M22" s="111">
        <v>9</v>
      </c>
      <c r="N22" s="114" t="s">
        <v>4253</v>
      </c>
      <c r="O22" s="114" t="s">
        <v>4254</v>
      </c>
      <c r="P22" s="112">
        <v>9.8999996185302734</v>
      </c>
      <c r="Q22" s="113">
        <v>0.45</v>
      </c>
      <c r="R22" s="111">
        <v>106</v>
      </c>
      <c r="S22" s="111">
        <v>18</v>
      </c>
      <c r="T22" s="114" t="s">
        <v>4255</v>
      </c>
      <c r="U22" s="114" t="s">
        <v>4256</v>
      </c>
      <c r="V22" s="112">
        <v>8.3999996185302734</v>
      </c>
      <c r="W22" s="113">
        <v>0.42</v>
      </c>
      <c r="X22" s="111">
        <v>110</v>
      </c>
      <c r="Y22" s="111">
        <v>14</v>
      </c>
      <c r="Z22" s="114" t="s">
        <v>3055</v>
      </c>
      <c r="AA22" s="114" t="s">
        <v>3056</v>
      </c>
      <c r="AB22" s="112">
        <v>7.5999999046325684</v>
      </c>
      <c r="AC22" s="113">
        <v>0.4</v>
      </c>
      <c r="AD22" s="111">
        <v>121</v>
      </c>
      <c r="AE22" s="111">
        <v>3</v>
      </c>
      <c r="AF22" s="114" t="s">
        <v>3303</v>
      </c>
      <c r="AG22" s="114" t="s">
        <v>3304</v>
      </c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</row>
    <row r="23" spans="1:185" x14ac:dyDescent="0.2">
      <c r="A23" s="154" t="str">
        <f t="shared" si="0"/>
        <v>0451</v>
      </c>
      <c r="B23" s="115" t="s">
        <v>1767</v>
      </c>
      <c r="C23" s="116">
        <v>219</v>
      </c>
      <c r="D23" s="117">
        <v>29.399999618530273</v>
      </c>
      <c r="E23" s="118">
        <v>0.4</v>
      </c>
      <c r="F23" s="116">
        <v>210</v>
      </c>
      <c r="G23" s="116">
        <v>9</v>
      </c>
      <c r="H23" s="119" t="s">
        <v>2524</v>
      </c>
      <c r="I23" s="119" t="s">
        <v>2525</v>
      </c>
      <c r="J23" s="117">
        <v>4.8000001907348633</v>
      </c>
      <c r="K23" s="118">
        <v>0.4</v>
      </c>
      <c r="L23" s="116">
        <v>203</v>
      </c>
      <c r="M23" s="116">
        <v>16</v>
      </c>
      <c r="N23" s="119" t="s">
        <v>3535</v>
      </c>
      <c r="O23" s="119" t="s">
        <v>3536</v>
      </c>
      <c r="P23" s="117">
        <v>9</v>
      </c>
      <c r="Q23" s="118">
        <v>0.41</v>
      </c>
      <c r="R23" s="116">
        <v>206</v>
      </c>
      <c r="S23" s="116">
        <v>13</v>
      </c>
      <c r="T23" s="119" t="s">
        <v>4257</v>
      </c>
      <c r="U23" s="119" t="s">
        <v>4258</v>
      </c>
      <c r="V23" s="117">
        <v>8</v>
      </c>
      <c r="W23" s="118">
        <v>0.4</v>
      </c>
      <c r="X23" s="116">
        <v>203</v>
      </c>
      <c r="Y23" s="116">
        <v>16</v>
      </c>
      <c r="Z23" s="119" t="s">
        <v>3535</v>
      </c>
      <c r="AA23" s="119" t="s">
        <v>3536</v>
      </c>
      <c r="AB23" s="117">
        <v>7.5999999046325684</v>
      </c>
      <c r="AC23" s="118">
        <v>0.4</v>
      </c>
      <c r="AD23" s="116">
        <v>208</v>
      </c>
      <c r="AE23" s="116">
        <v>11</v>
      </c>
      <c r="AF23" s="119" t="s">
        <v>4259</v>
      </c>
      <c r="AG23" s="119" t="s">
        <v>4260</v>
      </c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</row>
    <row r="24" spans="1:185" x14ac:dyDescent="0.2">
      <c r="A24" s="154" t="str">
        <f t="shared" si="0"/>
        <v>0761</v>
      </c>
      <c r="B24" s="105" t="s">
        <v>1865</v>
      </c>
      <c r="C24" s="111">
        <v>81</v>
      </c>
      <c r="D24" s="112">
        <v>29.899999618530273</v>
      </c>
      <c r="E24" s="113">
        <v>0.41</v>
      </c>
      <c r="F24" s="111">
        <v>80</v>
      </c>
      <c r="G24" s="111">
        <v>1</v>
      </c>
      <c r="H24" s="114" t="s">
        <v>1699</v>
      </c>
      <c r="I24" s="114" t="s">
        <v>1700</v>
      </c>
      <c r="J24" s="112">
        <v>4.8000001907348633</v>
      </c>
      <c r="K24" s="113">
        <v>0.4</v>
      </c>
      <c r="L24" s="111">
        <v>79</v>
      </c>
      <c r="M24" s="111">
        <v>2</v>
      </c>
      <c r="N24" s="114" t="s">
        <v>1701</v>
      </c>
      <c r="O24" s="114" t="s">
        <v>1702</v>
      </c>
      <c r="P24" s="112">
        <v>9.3000001907348633</v>
      </c>
      <c r="Q24" s="113">
        <v>0.42</v>
      </c>
      <c r="R24" s="111">
        <v>79</v>
      </c>
      <c r="S24" s="111">
        <v>2</v>
      </c>
      <c r="T24" s="114" t="s">
        <v>1701</v>
      </c>
      <c r="U24" s="114" t="s">
        <v>1702</v>
      </c>
      <c r="V24" s="112">
        <v>8.3000001907348633</v>
      </c>
      <c r="W24" s="113">
        <v>0.41</v>
      </c>
      <c r="X24" s="111">
        <v>79</v>
      </c>
      <c r="Y24" s="111">
        <v>2</v>
      </c>
      <c r="Z24" s="114" t="s">
        <v>1701</v>
      </c>
      <c r="AA24" s="114" t="s">
        <v>1702</v>
      </c>
      <c r="AB24" s="112">
        <v>7.5999999046325684</v>
      </c>
      <c r="AC24" s="113">
        <v>0.4</v>
      </c>
      <c r="AD24" s="111">
        <v>77</v>
      </c>
      <c r="AE24" s="111">
        <v>4</v>
      </c>
      <c r="AF24" s="114" t="s">
        <v>1959</v>
      </c>
      <c r="AG24" s="114" t="s">
        <v>1960</v>
      </c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</row>
    <row r="25" spans="1:185" x14ac:dyDescent="0.2">
      <c r="A25" s="154" t="str">
        <f t="shared" si="0"/>
        <v>0950</v>
      </c>
      <c r="B25" s="115" t="s">
        <v>1908</v>
      </c>
      <c r="C25" s="116">
        <v>55</v>
      </c>
      <c r="D25" s="117">
        <v>33.900001525878906</v>
      </c>
      <c r="E25" s="118">
        <v>0.46</v>
      </c>
      <c r="F25" s="116">
        <v>53</v>
      </c>
      <c r="G25" s="116">
        <v>2</v>
      </c>
      <c r="H25" s="119" t="s">
        <v>2561</v>
      </c>
      <c r="I25" s="119" t="s">
        <v>2562</v>
      </c>
      <c r="J25" s="117">
        <v>5.6999998092651367</v>
      </c>
      <c r="K25" s="118">
        <v>0.47</v>
      </c>
      <c r="L25" s="116">
        <v>51</v>
      </c>
      <c r="M25" s="116">
        <v>4</v>
      </c>
      <c r="N25" s="119" t="s">
        <v>3182</v>
      </c>
      <c r="O25" s="119" t="s">
        <v>3183</v>
      </c>
      <c r="P25" s="117">
        <v>10.399999618530273</v>
      </c>
      <c r="Q25" s="118">
        <v>0.47</v>
      </c>
      <c r="R25" s="116">
        <v>53</v>
      </c>
      <c r="S25" s="116">
        <v>2</v>
      </c>
      <c r="T25" s="119" t="s">
        <v>2561</v>
      </c>
      <c r="U25" s="119" t="s">
        <v>2562</v>
      </c>
      <c r="V25" s="117">
        <v>9.1000003814697266</v>
      </c>
      <c r="W25" s="118">
        <v>0.46</v>
      </c>
      <c r="X25" s="116">
        <v>48</v>
      </c>
      <c r="Y25" s="116">
        <v>7</v>
      </c>
      <c r="Z25" s="119" t="s">
        <v>3180</v>
      </c>
      <c r="AA25" s="119" t="s">
        <v>3181</v>
      </c>
      <c r="AB25" s="117">
        <v>8.6000003814697266</v>
      </c>
      <c r="AC25" s="118">
        <v>0.45</v>
      </c>
      <c r="AD25" s="116">
        <v>51</v>
      </c>
      <c r="AE25" s="116">
        <v>4</v>
      </c>
      <c r="AF25" s="119" t="s">
        <v>3182</v>
      </c>
      <c r="AG25" s="119" t="s">
        <v>3183</v>
      </c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</row>
    <row r="26" spans="1:185" x14ac:dyDescent="0.2">
      <c r="A26" s="154" t="str">
        <f t="shared" si="0"/>
        <v>0961</v>
      </c>
      <c r="B26" s="105" t="s">
        <v>1917</v>
      </c>
      <c r="C26" s="111">
        <v>52</v>
      </c>
      <c r="D26" s="112">
        <v>36.5</v>
      </c>
      <c r="E26" s="113">
        <v>0.5</v>
      </c>
      <c r="F26" s="111">
        <v>44</v>
      </c>
      <c r="G26" s="111">
        <v>8</v>
      </c>
      <c r="H26" s="114" t="s">
        <v>1591</v>
      </c>
      <c r="I26" s="114" t="s">
        <v>1592</v>
      </c>
      <c r="J26" s="112">
        <v>5.5999999046325684</v>
      </c>
      <c r="K26" s="113">
        <v>0.47</v>
      </c>
      <c r="L26" s="111">
        <v>46</v>
      </c>
      <c r="M26" s="111">
        <v>6</v>
      </c>
      <c r="N26" s="114" t="s">
        <v>2654</v>
      </c>
      <c r="O26" s="114" t="s">
        <v>2655</v>
      </c>
      <c r="P26" s="112">
        <v>11.5</v>
      </c>
      <c r="Q26" s="113">
        <v>0.52</v>
      </c>
      <c r="R26" s="111">
        <v>42</v>
      </c>
      <c r="S26" s="111">
        <v>10</v>
      </c>
      <c r="T26" s="114" t="s">
        <v>3989</v>
      </c>
      <c r="U26" s="114" t="s">
        <v>3990</v>
      </c>
      <c r="V26" s="112">
        <v>10.300000190734863</v>
      </c>
      <c r="W26" s="113">
        <v>0.51</v>
      </c>
      <c r="X26" s="111">
        <v>37</v>
      </c>
      <c r="Y26" s="111">
        <v>15</v>
      </c>
      <c r="Z26" s="114" t="s">
        <v>4261</v>
      </c>
      <c r="AA26" s="114" t="s">
        <v>4262</v>
      </c>
      <c r="AB26" s="112">
        <v>9.1000003814697266</v>
      </c>
      <c r="AC26" s="113">
        <v>0.48</v>
      </c>
      <c r="AD26" s="111">
        <v>45</v>
      </c>
      <c r="AE26" s="111">
        <v>7</v>
      </c>
      <c r="AF26" s="114" t="s">
        <v>1613</v>
      </c>
      <c r="AG26" s="114" t="s">
        <v>1614</v>
      </c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</row>
    <row r="27" spans="1:185" x14ac:dyDescent="0.2">
      <c r="A27" s="154" t="str">
        <f t="shared" si="0"/>
        <v>1020</v>
      </c>
      <c r="B27" s="115" t="s">
        <v>1950</v>
      </c>
      <c r="C27" s="116">
        <v>84</v>
      </c>
      <c r="D27" s="117">
        <v>28.200000762939453</v>
      </c>
      <c r="E27" s="118">
        <v>0.39</v>
      </c>
      <c r="F27" s="116">
        <v>83</v>
      </c>
      <c r="G27" s="116">
        <v>1</v>
      </c>
      <c r="H27" s="119" t="s">
        <v>1730</v>
      </c>
      <c r="I27" s="119" t="s">
        <v>1731</v>
      </c>
      <c r="J27" s="117">
        <v>4.5</v>
      </c>
      <c r="K27" s="118">
        <v>0.38</v>
      </c>
      <c r="L27" s="116">
        <v>78</v>
      </c>
      <c r="M27" s="116">
        <v>6</v>
      </c>
      <c r="N27" s="119" t="s">
        <v>2083</v>
      </c>
      <c r="O27" s="119" t="s">
        <v>2084</v>
      </c>
      <c r="P27" s="117">
        <v>8.6000003814697266</v>
      </c>
      <c r="Q27" s="118">
        <v>0.39</v>
      </c>
      <c r="R27" s="116">
        <v>82</v>
      </c>
      <c r="S27" s="116">
        <v>2</v>
      </c>
      <c r="T27" s="119" t="s">
        <v>1728</v>
      </c>
      <c r="U27" s="119" t="s">
        <v>1729</v>
      </c>
      <c r="V27" s="117">
        <v>7.6999998092651367</v>
      </c>
      <c r="W27" s="118">
        <v>0.39</v>
      </c>
      <c r="X27" s="116">
        <v>78</v>
      </c>
      <c r="Y27" s="116">
        <v>6</v>
      </c>
      <c r="Z27" s="119" t="s">
        <v>2083</v>
      </c>
      <c r="AA27" s="119" t="s">
        <v>2084</v>
      </c>
      <c r="AB27" s="117">
        <v>7.3000001907348633</v>
      </c>
      <c r="AC27" s="118">
        <v>0.39</v>
      </c>
      <c r="AD27" s="116">
        <v>83</v>
      </c>
      <c r="AE27" s="116">
        <v>1</v>
      </c>
      <c r="AF27" s="119" t="s">
        <v>1730</v>
      </c>
      <c r="AG27" s="119" t="s">
        <v>1731</v>
      </c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</row>
    <row r="28" spans="1:185" x14ac:dyDescent="0.2">
      <c r="A28" s="154" t="str">
        <f t="shared" si="0"/>
        <v>1121</v>
      </c>
      <c r="B28" s="105" t="s">
        <v>1965</v>
      </c>
      <c r="C28" s="111">
        <v>175</v>
      </c>
      <c r="D28" s="112">
        <v>30.600000381469727</v>
      </c>
      <c r="E28" s="113">
        <v>0.42</v>
      </c>
      <c r="F28" s="111">
        <v>167</v>
      </c>
      <c r="G28" s="111">
        <v>8</v>
      </c>
      <c r="H28" s="114" t="s">
        <v>3193</v>
      </c>
      <c r="I28" s="114" t="s">
        <v>3194</v>
      </c>
      <c r="J28" s="112">
        <v>4.6999998092651367</v>
      </c>
      <c r="K28" s="113">
        <v>0.39</v>
      </c>
      <c r="L28" s="111">
        <v>171</v>
      </c>
      <c r="M28" s="111">
        <v>4</v>
      </c>
      <c r="N28" s="114" t="s">
        <v>2092</v>
      </c>
      <c r="O28" s="114" t="s">
        <v>2093</v>
      </c>
      <c r="P28" s="112">
        <v>9.6000003814697266</v>
      </c>
      <c r="Q28" s="113">
        <v>0.44</v>
      </c>
      <c r="R28" s="111">
        <v>159</v>
      </c>
      <c r="S28" s="111">
        <v>16</v>
      </c>
      <c r="T28" s="114" t="s">
        <v>3778</v>
      </c>
      <c r="U28" s="114" t="s">
        <v>3779</v>
      </c>
      <c r="V28" s="112">
        <v>8.3000001907348633</v>
      </c>
      <c r="W28" s="113">
        <v>0.42</v>
      </c>
      <c r="X28" s="111">
        <v>155</v>
      </c>
      <c r="Y28" s="111">
        <v>20</v>
      </c>
      <c r="Z28" s="114" t="s">
        <v>4263</v>
      </c>
      <c r="AA28" s="114" t="s">
        <v>4264</v>
      </c>
      <c r="AB28" s="112">
        <v>8</v>
      </c>
      <c r="AC28" s="113">
        <v>0.42</v>
      </c>
      <c r="AD28" s="111">
        <v>163</v>
      </c>
      <c r="AE28" s="111">
        <v>12</v>
      </c>
      <c r="AF28" s="114" t="s">
        <v>4265</v>
      </c>
      <c r="AG28" s="114" t="s">
        <v>4266</v>
      </c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</row>
    <row r="29" spans="1:185" x14ac:dyDescent="0.2">
      <c r="A29" s="154" t="str">
        <f t="shared" si="0"/>
        <v>1331</v>
      </c>
      <c r="B29" s="115" t="s">
        <v>1993</v>
      </c>
      <c r="C29" s="116">
        <v>180</v>
      </c>
      <c r="D29" s="117">
        <v>33.200000762939453</v>
      </c>
      <c r="E29" s="118">
        <v>0.46</v>
      </c>
      <c r="F29" s="116">
        <v>161</v>
      </c>
      <c r="G29" s="116">
        <v>19</v>
      </c>
      <c r="H29" s="119" t="s">
        <v>4267</v>
      </c>
      <c r="I29" s="119" t="s">
        <v>4268</v>
      </c>
      <c r="J29" s="117">
        <v>5.3000001907348633</v>
      </c>
      <c r="K29" s="118">
        <v>0.44</v>
      </c>
      <c r="L29" s="116">
        <v>155</v>
      </c>
      <c r="M29" s="116">
        <v>25</v>
      </c>
      <c r="N29" s="119" t="s">
        <v>3727</v>
      </c>
      <c r="O29" s="119" t="s">
        <v>3728</v>
      </c>
      <c r="P29" s="117">
        <v>10.300000190734863</v>
      </c>
      <c r="Q29" s="118">
        <v>0.47</v>
      </c>
      <c r="R29" s="116">
        <v>154</v>
      </c>
      <c r="S29" s="116">
        <v>26</v>
      </c>
      <c r="T29" s="119" t="s">
        <v>3798</v>
      </c>
      <c r="U29" s="119" t="s">
        <v>3799</v>
      </c>
      <c r="V29" s="117">
        <v>9.3999996185302734</v>
      </c>
      <c r="W29" s="118">
        <v>0.47</v>
      </c>
      <c r="X29" s="116">
        <v>145</v>
      </c>
      <c r="Y29" s="116">
        <v>35</v>
      </c>
      <c r="Z29" s="119" t="s">
        <v>4269</v>
      </c>
      <c r="AA29" s="119" t="s">
        <v>4270</v>
      </c>
      <c r="AB29" s="117">
        <v>8.3000001907348633</v>
      </c>
      <c r="AC29" s="118">
        <v>0.44</v>
      </c>
      <c r="AD29" s="116">
        <v>169</v>
      </c>
      <c r="AE29" s="116">
        <v>11</v>
      </c>
      <c r="AF29" s="119" t="s">
        <v>4271</v>
      </c>
      <c r="AG29" s="119" t="s">
        <v>4272</v>
      </c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</row>
    <row r="30" spans="1:185" x14ac:dyDescent="0.2">
      <c r="A30" s="154" t="str">
        <f t="shared" si="0"/>
        <v>1681</v>
      </c>
      <c r="B30" s="105" t="s">
        <v>2033</v>
      </c>
      <c r="C30" s="111">
        <v>21</v>
      </c>
      <c r="D30" s="112">
        <v>24</v>
      </c>
      <c r="E30" s="113">
        <v>0.33</v>
      </c>
      <c r="F30" s="111">
        <v>21</v>
      </c>
      <c r="H30" s="114" t="s">
        <v>1529</v>
      </c>
      <c r="J30" s="112">
        <v>4.4000000953674316</v>
      </c>
      <c r="K30" s="113">
        <v>0.37</v>
      </c>
      <c r="L30" s="111">
        <v>21</v>
      </c>
      <c r="N30" s="114" t="s">
        <v>1529</v>
      </c>
      <c r="P30" s="112">
        <v>7.5</v>
      </c>
      <c r="Q30" s="113">
        <v>0.34</v>
      </c>
      <c r="R30" s="111">
        <v>21</v>
      </c>
      <c r="T30" s="114" t="s">
        <v>1529</v>
      </c>
      <c r="V30" s="112">
        <v>6.1999998092651367</v>
      </c>
      <c r="W30" s="113">
        <v>0.31</v>
      </c>
      <c r="X30" s="111">
        <v>21</v>
      </c>
      <c r="Z30" s="114" t="s">
        <v>1529</v>
      </c>
      <c r="AB30" s="112">
        <v>6</v>
      </c>
      <c r="AC30" s="113">
        <v>0.32</v>
      </c>
      <c r="AD30" s="111">
        <v>21</v>
      </c>
      <c r="AF30" s="114" t="s">
        <v>1529</v>
      </c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</row>
    <row r="31" spans="1:185" x14ac:dyDescent="0.2">
      <c r="A31" s="154" t="str">
        <f t="shared" si="0"/>
        <v>1721</v>
      </c>
      <c r="B31" s="115" t="s">
        <v>2045</v>
      </c>
      <c r="C31" s="116">
        <v>143</v>
      </c>
      <c r="D31" s="117">
        <v>35.700000762939453</v>
      </c>
      <c r="E31" s="118">
        <v>0.49</v>
      </c>
      <c r="F31" s="116">
        <v>124</v>
      </c>
      <c r="G31" s="116">
        <v>19</v>
      </c>
      <c r="H31" s="119" t="s">
        <v>2153</v>
      </c>
      <c r="I31" s="119" t="s">
        <v>2154</v>
      </c>
      <c r="J31" s="117">
        <v>5.5</v>
      </c>
      <c r="K31" s="118">
        <v>0.46</v>
      </c>
      <c r="L31" s="116">
        <v>120</v>
      </c>
      <c r="M31" s="116">
        <v>23</v>
      </c>
      <c r="N31" s="119" t="s">
        <v>4273</v>
      </c>
      <c r="O31" s="119" t="s">
        <v>4274</v>
      </c>
      <c r="P31" s="117">
        <v>11.300000190734863</v>
      </c>
      <c r="Q31" s="118">
        <v>0.51</v>
      </c>
      <c r="R31" s="116">
        <v>116</v>
      </c>
      <c r="S31" s="116">
        <v>27</v>
      </c>
      <c r="T31" s="119" t="s">
        <v>4062</v>
      </c>
      <c r="U31" s="119" t="s">
        <v>4063</v>
      </c>
      <c r="V31" s="117">
        <v>10.100000381469727</v>
      </c>
      <c r="W31" s="118">
        <v>0.5</v>
      </c>
      <c r="X31" s="116">
        <v>111</v>
      </c>
      <c r="Y31" s="116">
        <v>32</v>
      </c>
      <c r="Z31" s="119" t="s">
        <v>4275</v>
      </c>
      <c r="AA31" s="119" t="s">
        <v>4276</v>
      </c>
      <c r="AB31" s="117">
        <v>8.8999996185302734</v>
      </c>
      <c r="AC31" s="118">
        <v>0.47</v>
      </c>
      <c r="AD31" s="116">
        <v>130</v>
      </c>
      <c r="AE31" s="116">
        <v>13</v>
      </c>
      <c r="AF31" s="119" t="s">
        <v>1649</v>
      </c>
      <c r="AG31" s="119" t="s">
        <v>1650</v>
      </c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</row>
    <row r="32" spans="1:185" x14ac:dyDescent="0.2">
      <c r="A32" s="154" t="str">
        <f t="shared" si="0"/>
        <v>2060</v>
      </c>
      <c r="B32" s="105" t="s">
        <v>2135</v>
      </c>
      <c r="C32" s="111">
        <v>29</v>
      </c>
      <c r="D32" s="112">
        <v>27.700000762939453</v>
      </c>
      <c r="E32" s="113">
        <v>0.38</v>
      </c>
      <c r="F32" s="111">
        <v>29</v>
      </c>
      <c r="H32" s="114" t="s">
        <v>1529</v>
      </c>
      <c r="J32" s="112">
        <v>4.5999999046325684</v>
      </c>
      <c r="K32" s="113">
        <v>0.38</v>
      </c>
      <c r="L32" s="111">
        <v>29</v>
      </c>
      <c r="N32" s="114" t="s">
        <v>1529</v>
      </c>
      <c r="P32" s="112">
        <v>8.8000001907348633</v>
      </c>
      <c r="Q32" s="113">
        <v>0.4</v>
      </c>
      <c r="R32" s="111">
        <v>29</v>
      </c>
      <c r="T32" s="114" t="s">
        <v>1529</v>
      </c>
      <c r="V32" s="112">
        <v>8.3999996185302734</v>
      </c>
      <c r="W32" s="113">
        <v>0.42</v>
      </c>
      <c r="X32" s="111">
        <v>28</v>
      </c>
      <c r="Y32" s="111">
        <v>1</v>
      </c>
      <c r="Z32" s="114" t="s">
        <v>1861</v>
      </c>
      <c r="AA32" s="114" t="s">
        <v>1862</v>
      </c>
      <c r="AB32" s="112">
        <v>5.9000000953674316</v>
      </c>
      <c r="AC32" s="113">
        <v>0.31</v>
      </c>
      <c r="AD32" s="111">
        <v>29</v>
      </c>
      <c r="AF32" s="114" t="s">
        <v>1529</v>
      </c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</row>
    <row r="33" spans="1:184" x14ac:dyDescent="0.2">
      <c r="A33" s="154" t="str">
        <f t="shared" si="0"/>
        <v>2701</v>
      </c>
      <c r="B33" s="115" t="s">
        <v>2289</v>
      </c>
      <c r="C33" s="116">
        <v>126</v>
      </c>
      <c r="D33" s="117">
        <v>33.299999237060547</v>
      </c>
      <c r="E33" s="118">
        <v>0.46</v>
      </c>
      <c r="F33" s="116">
        <v>116</v>
      </c>
      <c r="G33" s="116">
        <v>10</v>
      </c>
      <c r="H33" s="119" t="s">
        <v>2276</v>
      </c>
      <c r="I33" s="119" t="s">
        <v>2277</v>
      </c>
      <c r="J33" s="117">
        <v>5.4000000953674316</v>
      </c>
      <c r="K33" s="118">
        <v>0.45</v>
      </c>
      <c r="L33" s="116">
        <v>112</v>
      </c>
      <c r="M33" s="116">
        <v>14</v>
      </c>
      <c r="N33" s="119" t="s">
        <v>2225</v>
      </c>
      <c r="O33" s="119" t="s">
        <v>2226</v>
      </c>
      <c r="P33" s="117">
        <v>9.8999996185302734</v>
      </c>
      <c r="Q33" s="118">
        <v>0.45</v>
      </c>
      <c r="R33" s="116">
        <v>117</v>
      </c>
      <c r="S33" s="116">
        <v>9</v>
      </c>
      <c r="T33" s="119" t="s">
        <v>2083</v>
      </c>
      <c r="U33" s="119" t="s">
        <v>2084</v>
      </c>
      <c r="V33" s="117">
        <v>10</v>
      </c>
      <c r="W33" s="118">
        <v>0.5</v>
      </c>
      <c r="X33" s="116">
        <v>98</v>
      </c>
      <c r="Y33" s="116">
        <v>28</v>
      </c>
      <c r="Z33" s="119" t="s">
        <v>3878</v>
      </c>
      <c r="AA33" s="119" t="s">
        <v>3879</v>
      </c>
      <c r="AB33" s="117">
        <v>8.1000003814697266</v>
      </c>
      <c r="AC33" s="118">
        <v>0.43</v>
      </c>
      <c r="AD33" s="116">
        <v>118</v>
      </c>
      <c r="AE33" s="116">
        <v>8</v>
      </c>
      <c r="AF33" s="119" t="s">
        <v>1687</v>
      </c>
      <c r="AG33" s="119" t="s">
        <v>1688</v>
      </c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</row>
    <row r="34" spans="1:184" x14ac:dyDescent="0.2">
      <c r="A34" s="154" t="str">
        <f t="shared" si="0"/>
        <v>2741</v>
      </c>
      <c r="B34" s="105" t="s">
        <v>2294</v>
      </c>
      <c r="C34" s="111">
        <v>62</v>
      </c>
      <c r="D34" s="112">
        <v>36.599998474121094</v>
      </c>
      <c r="E34" s="113">
        <v>0.5</v>
      </c>
      <c r="F34" s="111">
        <v>54</v>
      </c>
      <c r="G34" s="111">
        <v>8</v>
      </c>
      <c r="H34" s="114" t="s">
        <v>3888</v>
      </c>
      <c r="I34" s="114" t="s">
        <v>3889</v>
      </c>
      <c r="J34" s="112">
        <v>5.9000000953674316</v>
      </c>
      <c r="K34" s="113">
        <v>0.49</v>
      </c>
      <c r="L34" s="111">
        <v>54</v>
      </c>
      <c r="M34" s="111">
        <v>8</v>
      </c>
      <c r="N34" s="114" t="s">
        <v>3888</v>
      </c>
      <c r="O34" s="114" t="s">
        <v>3889</v>
      </c>
      <c r="P34" s="112">
        <v>11.5</v>
      </c>
      <c r="Q34" s="113">
        <v>0.52</v>
      </c>
      <c r="R34" s="111">
        <v>54</v>
      </c>
      <c r="S34" s="111">
        <v>8</v>
      </c>
      <c r="T34" s="114" t="s">
        <v>3888</v>
      </c>
      <c r="U34" s="114" t="s">
        <v>3889</v>
      </c>
      <c r="V34" s="112">
        <v>10.300000190734863</v>
      </c>
      <c r="W34" s="113">
        <v>0.51</v>
      </c>
      <c r="X34" s="111">
        <v>48</v>
      </c>
      <c r="Y34" s="111">
        <v>14</v>
      </c>
      <c r="Z34" s="114" t="s">
        <v>4277</v>
      </c>
      <c r="AA34" s="114" t="s">
        <v>4278</v>
      </c>
      <c r="AB34" s="112">
        <v>9</v>
      </c>
      <c r="AC34" s="113">
        <v>0.47</v>
      </c>
      <c r="AD34" s="111">
        <v>54</v>
      </c>
      <c r="AE34" s="111">
        <v>8</v>
      </c>
      <c r="AF34" s="114" t="s">
        <v>3888</v>
      </c>
      <c r="AG34" s="114" t="s">
        <v>3889</v>
      </c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</row>
    <row r="35" spans="1:184" x14ac:dyDescent="0.2">
      <c r="A35" s="154" t="str">
        <f t="shared" si="0"/>
        <v>2881</v>
      </c>
      <c r="B35" s="115" t="s">
        <v>2320</v>
      </c>
      <c r="C35" s="116">
        <v>51</v>
      </c>
      <c r="D35" s="117">
        <v>41.599998474121094</v>
      </c>
      <c r="E35" s="118">
        <v>0.56999999999999995</v>
      </c>
      <c r="F35" s="116">
        <v>44</v>
      </c>
      <c r="G35" s="116">
        <v>7</v>
      </c>
      <c r="H35" s="119" t="s">
        <v>4279</v>
      </c>
      <c r="I35" s="119" t="s">
        <v>4280</v>
      </c>
      <c r="J35" s="117">
        <v>7.3000001907348633</v>
      </c>
      <c r="K35" s="118">
        <v>0.61</v>
      </c>
      <c r="L35" s="116">
        <v>38</v>
      </c>
      <c r="M35" s="116">
        <v>13</v>
      </c>
      <c r="N35" s="119" t="s">
        <v>4281</v>
      </c>
      <c r="O35" s="119" t="s">
        <v>4282</v>
      </c>
      <c r="P35" s="117">
        <v>12.899999618530273</v>
      </c>
      <c r="Q35" s="118">
        <v>0.59</v>
      </c>
      <c r="R35" s="116">
        <v>33</v>
      </c>
      <c r="S35" s="116">
        <v>18</v>
      </c>
      <c r="T35" s="119" t="s">
        <v>3057</v>
      </c>
      <c r="U35" s="119" t="s">
        <v>3058</v>
      </c>
      <c r="V35" s="117">
        <v>12</v>
      </c>
      <c r="W35" s="118">
        <v>0.6</v>
      </c>
      <c r="X35" s="116">
        <v>32</v>
      </c>
      <c r="Y35" s="116">
        <v>19</v>
      </c>
      <c r="Z35" s="119" t="s">
        <v>4283</v>
      </c>
      <c r="AA35" s="119" t="s">
        <v>4284</v>
      </c>
      <c r="AB35" s="117">
        <v>9.3999996185302734</v>
      </c>
      <c r="AC35" s="118">
        <v>0.5</v>
      </c>
      <c r="AD35" s="116">
        <v>47</v>
      </c>
      <c r="AE35" s="116">
        <v>4</v>
      </c>
      <c r="AF35" s="119" t="s">
        <v>1822</v>
      </c>
      <c r="AG35" s="119" t="s">
        <v>1823</v>
      </c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</row>
    <row r="36" spans="1:184" x14ac:dyDescent="0.2">
      <c r="A36" s="154" t="str">
        <f t="shared" si="0"/>
        <v>2901</v>
      </c>
      <c r="B36" s="105" t="s">
        <v>2336</v>
      </c>
      <c r="C36" s="111">
        <v>125</v>
      </c>
      <c r="D36" s="112">
        <v>29.399999618530273</v>
      </c>
      <c r="E36" s="113">
        <v>0.4</v>
      </c>
      <c r="F36" s="111">
        <v>123</v>
      </c>
      <c r="G36" s="111">
        <v>2</v>
      </c>
      <c r="H36" s="114" t="s">
        <v>3415</v>
      </c>
      <c r="I36" s="114" t="s">
        <v>3416</v>
      </c>
      <c r="J36" s="112">
        <v>4.9000000953674316</v>
      </c>
      <c r="K36" s="113">
        <v>0.41</v>
      </c>
      <c r="L36" s="111">
        <v>116</v>
      </c>
      <c r="M36" s="111">
        <v>9</v>
      </c>
      <c r="N36" s="114" t="s">
        <v>3202</v>
      </c>
      <c r="O36" s="114" t="s">
        <v>3203</v>
      </c>
      <c r="P36" s="112">
        <v>8.8999996185302734</v>
      </c>
      <c r="Q36" s="113">
        <v>0.4</v>
      </c>
      <c r="R36" s="111">
        <v>118</v>
      </c>
      <c r="S36" s="111">
        <v>7</v>
      </c>
      <c r="T36" s="114" t="s">
        <v>4285</v>
      </c>
      <c r="U36" s="114" t="s">
        <v>4286</v>
      </c>
      <c r="V36" s="112">
        <v>8.5</v>
      </c>
      <c r="W36" s="113">
        <v>0.43</v>
      </c>
      <c r="X36" s="111">
        <v>115</v>
      </c>
      <c r="Y36" s="111">
        <v>10</v>
      </c>
      <c r="Z36" s="114" t="s">
        <v>3523</v>
      </c>
      <c r="AA36" s="114" t="s">
        <v>3524</v>
      </c>
      <c r="AB36" s="112">
        <v>7.1999998092651367</v>
      </c>
      <c r="AC36" s="113">
        <v>0.38</v>
      </c>
      <c r="AD36" s="111">
        <v>122</v>
      </c>
      <c r="AE36" s="111">
        <v>3</v>
      </c>
      <c r="AF36" s="114" t="s">
        <v>2046</v>
      </c>
      <c r="AG36" s="114" t="s">
        <v>2047</v>
      </c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</row>
    <row r="37" spans="1:184" x14ac:dyDescent="0.2">
      <c r="A37" s="154" t="str">
        <f t="shared" si="0"/>
        <v>2911</v>
      </c>
      <c r="B37" s="115" t="s">
        <v>2343</v>
      </c>
      <c r="C37" s="116">
        <v>108</v>
      </c>
      <c r="D37" s="117">
        <v>26.799999237060547</v>
      </c>
      <c r="E37" s="118">
        <v>0.37</v>
      </c>
      <c r="F37" s="116">
        <v>105</v>
      </c>
      <c r="G37" s="116">
        <v>3</v>
      </c>
      <c r="H37" s="119" t="s">
        <v>1755</v>
      </c>
      <c r="I37" s="119" t="s">
        <v>1756</v>
      </c>
      <c r="J37" s="117">
        <v>4.1999998092651367</v>
      </c>
      <c r="K37" s="118">
        <v>0.35</v>
      </c>
      <c r="L37" s="116">
        <v>99</v>
      </c>
      <c r="M37" s="116">
        <v>9</v>
      </c>
      <c r="N37" s="119" t="s">
        <v>1720</v>
      </c>
      <c r="O37" s="119" t="s">
        <v>1721</v>
      </c>
      <c r="P37" s="117">
        <v>8.3000001907348633</v>
      </c>
      <c r="Q37" s="118">
        <v>0.38</v>
      </c>
      <c r="R37" s="116">
        <v>103</v>
      </c>
      <c r="S37" s="116">
        <v>5</v>
      </c>
      <c r="T37" s="119" t="s">
        <v>1973</v>
      </c>
      <c r="U37" s="119" t="s">
        <v>1974</v>
      </c>
      <c r="V37" s="117">
        <v>7.4000000953674316</v>
      </c>
      <c r="W37" s="118">
        <v>0.37</v>
      </c>
      <c r="X37" s="116">
        <v>99</v>
      </c>
      <c r="Y37" s="116">
        <v>9</v>
      </c>
      <c r="Z37" s="119" t="s">
        <v>1720</v>
      </c>
      <c r="AA37" s="119" t="s">
        <v>1721</v>
      </c>
      <c r="AB37" s="117">
        <v>6.9000000953674316</v>
      </c>
      <c r="AC37" s="118">
        <v>0.36</v>
      </c>
      <c r="AD37" s="116">
        <v>107</v>
      </c>
      <c r="AE37" s="116">
        <v>1</v>
      </c>
      <c r="AF37" s="119" t="s">
        <v>3216</v>
      </c>
      <c r="AG37" s="119" t="s">
        <v>3217</v>
      </c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</row>
    <row r="38" spans="1:184" x14ac:dyDescent="0.2">
      <c r="A38" s="154" t="str">
        <f t="shared" si="0"/>
        <v>3029</v>
      </c>
      <c r="B38" s="105" t="s">
        <v>3044</v>
      </c>
      <c r="C38" s="111">
        <v>66</v>
      </c>
      <c r="D38" s="112">
        <v>42.400001525878906</v>
      </c>
      <c r="E38" s="113">
        <v>0.57999999999999996</v>
      </c>
      <c r="F38" s="111">
        <v>53</v>
      </c>
      <c r="G38" s="111">
        <v>13</v>
      </c>
      <c r="H38" s="114" t="s">
        <v>4287</v>
      </c>
      <c r="I38" s="114" t="s">
        <v>4288</v>
      </c>
      <c r="J38" s="112">
        <v>6.8000001907348633</v>
      </c>
      <c r="K38" s="113">
        <v>0.56999999999999995</v>
      </c>
      <c r="L38" s="111">
        <v>52</v>
      </c>
      <c r="M38" s="111">
        <v>14</v>
      </c>
      <c r="N38" s="114" t="s">
        <v>4289</v>
      </c>
      <c r="O38" s="114" t="s">
        <v>4290</v>
      </c>
      <c r="P38" s="112">
        <v>14.199999809265137</v>
      </c>
      <c r="Q38" s="113">
        <v>0.64</v>
      </c>
      <c r="R38" s="111">
        <v>37</v>
      </c>
      <c r="S38" s="111">
        <v>29</v>
      </c>
      <c r="T38" s="114" t="s">
        <v>4291</v>
      </c>
      <c r="U38" s="114" t="s">
        <v>4292</v>
      </c>
      <c r="V38" s="112">
        <v>11.5</v>
      </c>
      <c r="W38" s="113">
        <v>0.56999999999999995</v>
      </c>
      <c r="X38" s="111">
        <v>45</v>
      </c>
      <c r="Y38" s="111">
        <v>21</v>
      </c>
      <c r="Z38" s="114" t="s">
        <v>4293</v>
      </c>
      <c r="AA38" s="114" t="s">
        <v>4294</v>
      </c>
      <c r="AB38" s="112">
        <v>9.8999996185302734</v>
      </c>
      <c r="AC38" s="113">
        <v>0.52</v>
      </c>
      <c r="AD38" s="111">
        <v>61</v>
      </c>
      <c r="AE38" s="111">
        <v>5</v>
      </c>
      <c r="AF38" s="114" t="s">
        <v>3603</v>
      </c>
      <c r="AG38" s="114" t="s">
        <v>3604</v>
      </c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</row>
    <row r="39" spans="1:184" x14ac:dyDescent="0.2">
      <c r="A39" s="154" t="str">
        <f t="shared" si="0"/>
        <v>3032</v>
      </c>
      <c r="B39" s="115" t="s">
        <v>4295</v>
      </c>
      <c r="C39" s="116">
        <v>21</v>
      </c>
      <c r="D39" s="117">
        <v>41.200000762939453</v>
      </c>
      <c r="E39" s="118">
        <v>0.56000000000000005</v>
      </c>
      <c r="F39" s="116">
        <v>18</v>
      </c>
      <c r="G39" s="116">
        <v>3</v>
      </c>
      <c r="H39" s="119" t="s">
        <v>1530</v>
      </c>
      <c r="I39" s="119" t="s">
        <v>1531</v>
      </c>
      <c r="J39" s="117">
        <v>6.3000001907348633</v>
      </c>
      <c r="K39" s="118">
        <v>0.53</v>
      </c>
      <c r="L39" s="116">
        <v>17</v>
      </c>
      <c r="M39" s="116">
        <v>4</v>
      </c>
      <c r="N39" s="119" t="s">
        <v>4296</v>
      </c>
      <c r="O39" s="119" t="s">
        <v>4297</v>
      </c>
      <c r="P39" s="117">
        <v>13.699999809265137</v>
      </c>
      <c r="Q39" s="118">
        <v>0.62</v>
      </c>
      <c r="R39" s="116">
        <v>12</v>
      </c>
      <c r="S39" s="116">
        <v>9</v>
      </c>
      <c r="T39" s="119" t="s">
        <v>4104</v>
      </c>
      <c r="U39" s="119" t="s">
        <v>4105</v>
      </c>
      <c r="V39" s="117">
        <v>12</v>
      </c>
      <c r="W39" s="118">
        <v>0.6</v>
      </c>
      <c r="X39" s="116">
        <v>12</v>
      </c>
      <c r="Y39" s="116">
        <v>9</v>
      </c>
      <c r="Z39" s="119" t="s">
        <v>4104</v>
      </c>
      <c r="AA39" s="119" t="s">
        <v>4105</v>
      </c>
      <c r="AB39" s="117">
        <v>9.1999998092651367</v>
      </c>
      <c r="AC39" s="118">
        <v>0.49</v>
      </c>
      <c r="AD39" s="116">
        <v>20</v>
      </c>
      <c r="AE39" s="116">
        <v>1</v>
      </c>
      <c r="AF39" s="119" t="s">
        <v>1532</v>
      </c>
      <c r="AG39" s="119" t="s">
        <v>1533</v>
      </c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</row>
    <row r="40" spans="1:184" x14ac:dyDescent="0.2">
      <c r="A40" s="154" t="str">
        <f t="shared" si="0"/>
        <v>3101</v>
      </c>
      <c r="B40" s="105" t="s">
        <v>2380</v>
      </c>
      <c r="C40" s="111">
        <v>75</v>
      </c>
      <c r="D40" s="112">
        <v>38.5</v>
      </c>
      <c r="E40" s="113">
        <v>0.53</v>
      </c>
      <c r="F40" s="111">
        <v>72</v>
      </c>
      <c r="G40" s="111">
        <v>3</v>
      </c>
      <c r="H40" s="114" t="s">
        <v>2490</v>
      </c>
      <c r="I40" s="114" t="s">
        <v>2491</v>
      </c>
      <c r="J40" s="112">
        <v>6.4000000953674316</v>
      </c>
      <c r="K40" s="113">
        <v>0.53</v>
      </c>
      <c r="L40" s="111">
        <v>69</v>
      </c>
      <c r="M40" s="111">
        <v>6</v>
      </c>
      <c r="N40" s="114" t="s">
        <v>3523</v>
      </c>
      <c r="O40" s="114" t="s">
        <v>3524</v>
      </c>
      <c r="P40" s="112">
        <v>12.5</v>
      </c>
      <c r="Q40" s="113">
        <v>0.56999999999999995</v>
      </c>
      <c r="R40" s="111">
        <v>59</v>
      </c>
      <c r="S40" s="111">
        <v>16</v>
      </c>
      <c r="T40" s="114" t="s">
        <v>4298</v>
      </c>
      <c r="U40" s="114" t="s">
        <v>4299</v>
      </c>
      <c r="V40" s="112">
        <v>11.800000190734863</v>
      </c>
      <c r="W40" s="113">
        <v>0.59</v>
      </c>
      <c r="X40" s="111">
        <v>54</v>
      </c>
      <c r="Y40" s="111">
        <v>21</v>
      </c>
      <c r="Z40" s="114" t="s">
        <v>3948</v>
      </c>
      <c r="AA40" s="114" t="s">
        <v>3949</v>
      </c>
      <c r="AB40" s="112">
        <v>7.9000000953674316</v>
      </c>
      <c r="AC40" s="113">
        <v>0.42</v>
      </c>
      <c r="AD40" s="111">
        <v>72</v>
      </c>
      <c r="AE40" s="111">
        <v>3</v>
      </c>
      <c r="AF40" s="114" t="s">
        <v>2490</v>
      </c>
      <c r="AG40" s="114" t="s">
        <v>2491</v>
      </c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</row>
    <row r="41" spans="1:184" x14ac:dyDescent="0.2">
      <c r="A41" s="154" t="str">
        <f t="shared" si="0"/>
        <v>3191</v>
      </c>
      <c r="B41" s="115" t="s">
        <v>2404</v>
      </c>
      <c r="C41" s="116">
        <v>88</v>
      </c>
      <c r="D41" s="117">
        <v>43.599998474121094</v>
      </c>
      <c r="E41" s="118">
        <v>0.6</v>
      </c>
      <c r="F41" s="116">
        <v>61</v>
      </c>
      <c r="G41" s="116">
        <v>27</v>
      </c>
      <c r="H41" s="119" t="s">
        <v>4300</v>
      </c>
      <c r="I41" s="119" t="s">
        <v>4301</v>
      </c>
      <c r="J41" s="117">
        <v>7.1999998092651367</v>
      </c>
      <c r="K41" s="118">
        <v>0.6</v>
      </c>
      <c r="L41" s="116">
        <v>58</v>
      </c>
      <c r="M41" s="116">
        <v>30</v>
      </c>
      <c r="N41" s="119" t="s">
        <v>4302</v>
      </c>
      <c r="O41" s="119" t="s">
        <v>4303</v>
      </c>
      <c r="P41" s="117">
        <v>13.800000190734863</v>
      </c>
      <c r="Q41" s="118">
        <v>0.63</v>
      </c>
      <c r="R41" s="116">
        <v>54</v>
      </c>
      <c r="S41" s="116">
        <v>34</v>
      </c>
      <c r="T41" s="119" t="s">
        <v>4304</v>
      </c>
      <c r="U41" s="119" t="s">
        <v>4305</v>
      </c>
      <c r="V41" s="117">
        <v>11.800000190734863</v>
      </c>
      <c r="W41" s="118">
        <v>0.59</v>
      </c>
      <c r="X41" s="116">
        <v>56</v>
      </c>
      <c r="Y41" s="116">
        <v>32</v>
      </c>
      <c r="Z41" s="119" t="s">
        <v>4306</v>
      </c>
      <c r="AA41" s="119" t="s">
        <v>4307</v>
      </c>
      <c r="AB41" s="117">
        <v>10.800000190734863</v>
      </c>
      <c r="AC41" s="118">
        <v>0.56999999999999995</v>
      </c>
      <c r="AD41" s="116">
        <v>62</v>
      </c>
      <c r="AE41" s="116">
        <v>26</v>
      </c>
      <c r="AF41" s="119" t="s">
        <v>4308</v>
      </c>
      <c r="AG41" s="119" t="s">
        <v>4309</v>
      </c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</row>
    <row r="42" spans="1:184" x14ac:dyDescent="0.2">
      <c r="A42" s="154" t="str">
        <f t="shared" si="0"/>
        <v>3281</v>
      </c>
      <c r="B42" s="105" t="s">
        <v>2419</v>
      </c>
      <c r="C42" s="111">
        <v>140</v>
      </c>
      <c r="D42" s="112">
        <v>28.399999618530273</v>
      </c>
      <c r="E42" s="113">
        <v>0.39</v>
      </c>
      <c r="F42" s="111">
        <v>139</v>
      </c>
      <c r="G42" s="111">
        <v>1</v>
      </c>
      <c r="H42" s="114" t="s">
        <v>4163</v>
      </c>
      <c r="I42" s="114" t="s">
        <v>4164</v>
      </c>
      <c r="J42" s="112">
        <v>4.4000000953674316</v>
      </c>
      <c r="K42" s="113">
        <v>0.37</v>
      </c>
      <c r="L42" s="111">
        <v>137</v>
      </c>
      <c r="M42" s="111">
        <v>3</v>
      </c>
      <c r="N42" s="114" t="s">
        <v>4310</v>
      </c>
      <c r="O42" s="114" t="s">
        <v>4311</v>
      </c>
      <c r="P42" s="112">
        <v>9.1999998092651367</v>
      </c>
      <c r="Q42" s="113">
        <v>0.42</v>
      </c>
      <c r="R42" s="111">
        <v>133</v>
      </c>
      <c r="S42" s="111">
        <v>7</v>
      </c>
      <c r="T42" s="114" t="s">
        <v>1966</v>
      </c>
      <c r="U42" s="114" t="s">
        <v>1967</v>
      </c>
      <c r="V42" s="112">
        <v>7.5</v>
      </c>
      <c r="W42" s="113">
        <v>0.38</v>
      </c>
      <c r="X42" s="111">
        <v>135</v>
      </c>
      <c r="Y42" s="111">
        <v>5</v>
      </c>
      <c r="Z42" s="114" t="s">
        <v>2468</v>
      </c>
      <c r="AA42" s="114" t="s">
        <v>2469</v>
      </c>
      <c r="AB42" s="112">
        <v>7.3000001907348633</v>
      </c>
      <c r="AC42" s="113">
        <v>0.38</v>
      </c>
      <c r="AD42" s="111">
        <v>139</v>
      </c>
      <c r="AE42" s="111">
        <v>1</v>
      </c>
      <c r="AF42" s="114" t="s">
        <v>4163</v>
      </c>
      <c r="AG42" s="114" t="s">
        <v>4164</v>
      </c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</row>
    <row r="43" spans="1:184" x14ac:dyDescent="0.2">
      <c r="A43" s="154" t="str">
        <f t="shared" si="0"/>
        <v>3421</v>
      </c>
      <c r="B43" s="115" t="s">
        <v>2447</v>
      </c>
      <c r="C43" s="116">
        <v>148</v>
      </c>
      <c r="D43" s="117">
        <v>28.399999618530273</v>
      </c>
      <c r="E43" s="118">
        <v>0.39</v>
      </c>
      <c r="F43" s="116">
        <v>140</v>
      </c>
      <c r="G43" s="116">
        <v>8</v>
      </c>
      <c r="H43" s="119" t="s">
        <v>1515</v>
      </c>
      <c r="I43" s="119" t="s">
        <v>1516</v>
      </c>
      <c r="J43" s="117">
        <v>4.4000000953674316</v>
      </c>
      <c r="K43" s="118">
        <v>0.37</v>
      </c>
      <c r="L43" s="116">
        <v>141</v>
      </c>
      <c r="M43" s="116">
        <v>7</v>
      </c>
      <c r="N43" s="119" t="s">
        <v>1956</v>
      </c>
      <c r="O43" s="119" t="s">
        <v>1957</v>
      </c>
      <c r="P43" s="117">
        <v>9</v>
      </c>
      <c r="Q43" s="118">
        <v>0.41</v>
      </c>
      <c r="R43" s="116">
        <v>134</v>
      </c>
      <c r="S43" s="116">
        <v>14</v>
      </c>
      <c r="T43" s="119" t="s">
        <v>1765</v>
      </c>
      <c r="U43" s="119" t="s">
        <v>1766</v>
      </c>
      <c r="V43" s="117">
        <v>8.1999998092651367</v>
      </c>
      <c r="W43" s="118">
        <v>0.41</v>
      </c>
      <c r="X43" s="116">
        <v>135</v>
      </c>
      <c r="Y43" s="116">
        <v>13</v>
      </c>
      <c r="Z43" s="119" t="s">
        <v>1952</v>
      </c>
      <c r="AA43" s="119" t="s">
        <v>1953</v>
      </c>
      <c r="AB43" s="117">
        <v>6.8000001907348633</v>
      </c>
      <c r="AC43" s="118">
        <v>0.36</v>
      </c>
      <c r="AD43" s="116">
        <v>146</v>
      </c>
      <c r="AE43" s="116">
        <v>2</v>
      </c>
      <c r="AF43" s="119" t="s">
        <v>1544</v>
      </c>
      <c r="AG43" s="119" t="s">
        <v>1545</v>
      </c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</row>
    <row r="44" spans="1:184" x14ac:dyDescent="0.2">
      <c r="A44" s="154" t="str">
        <f t="shared" si="0"/>
        <v>3621</v>
      </c>
      <c r="B44" s="105" t="s">
        <v>2464</v>
      </c>
      <c r="C44" s="111">
        <v>66</v>
      </c>
      <c r="D44" s="112">
        <v>27.299999237060547</v>
      </c>
      <c r="E44" s="113">
        <v>0.37</v>
      </c>
      <c r="F44" s="111">
        <v>63</v>
      </c>
      <c r="G44" s="111">
        <v>3</v>
      </c>
      <c r="H44" s="114" t="s">
        <v>1653</v>
      </c>
      <c r="I44" s="114" t="s">
        <v>1654</v>
      </c>
      <c r="J44" s="112">
        <v>4.4000000953674316</v>
      </c>
      <c r="K44" s="113">
        <v>0.37</v>
      </c>
      <c r="L44" s="111">
        <v>63</v>
      </c>
      <c r="M44" s="111">
        <v>3</v>
      </c>
      <c r="N44" s="114" t="s">
        <v>1653</v>
      </c>
      <c r="O44" s="114" t="s">
        <v>1654</v>
      </c>
      <c r="P44" s="112">
        <v>8.5</v>
      </c>
      <c r="Q44" s="113">
        <v>0.38</v>
      </c>
      <c r="R44" s="111">
        <v>63</v>
      </c>
      <c r="S44" s="111">
        <v>3</v>
      </c>
      <c r="T44" s="114" t="s">
        <v>1653</v>
      </c>
      <c r="U44" s="114" t="s">
        <v>1654</v>
      </c>
      <c r="V44" s="112">
        <v>7.5999999046325684</v>
      </c>
      <c r="W44" s="113">
        <v>0.38</v>
      </c>
      <c r="X44" s="111">
        <v>62</v>
      </c>
      <c r="Y44" s="111">
        <v>4</v>
      </c>
      <c r="Z44" s="114" t="s">
        <v>2761</v>
      </c>
      <c r="AA44" s="114" t="s">
        <v>2762</v>
      </c>
      <c r="AB44" s="112">
        <v>6.9000000953674316</v>
      </c>
      <c r="AC44" s="113">
        <v>0.36</v>
      </c>
      <c r="AD44" s="111">
        <v>61</v>
      </c>
      <c r="AE44" s="111">
        <v>5</v>
      </c>
      <c r="AF44" s="114" t="s">
        <v>3603</v>
      </c>
      <c r="AG44" s="114" t="s">
        <v>3604</v>
      </c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</row>
    <row r="45" spans="1:184" x14ac:dyDescent="0.2">
      <c r="A45" s="154" t="str">
        <f t="shared" si="0"/>
        <v>4691</v>
      </c>
      <c r="B45" s="115" t="s">
        <v>2668</v>
      </c>
      <c r="C45" s="116">
        <v>95</v>
      </c>
      <c r="D45" s="117">
        <v>39.900001525878906</v>
      </c>
      <c r="E45" s="118">
        <v>0.55000000000000004</v>
      </c>
      <c r="F45" s="116">
        <v>76</v>
      </c>
      <c r="G45" s="116">
        <v>19</v>
      </c>
      <c r="H45" s="119" t="s">
        <v>1970</v>
      </c>
      <c r="I45" s="119" t="s">
        <v>1971</v>
      </c>
      <c r="J45" s="117">
        <v>6.6999998092651367</v>
      </c>
      <c r="K45" s="118">
        <v>0.55000000000000004</v>
      </c>
      <c r="L45" s="116">
        <v>72</v>
      </c>
      <c r="M45" s="116">
        <v>23</v>
      </c>
      <c r="N45" s="119" t="s">
        <v>4312</v>
      </c>
      <c r="O45" s="119" t="s">
        <v>4313</v>
      </c>
      <c r="P45" s="117">
        <v>11.899999618530273</v>
      </c>
      <c r="Q45" s="118">
        <v>0.54</v>
      </c>
      <c r="R45" s="116">
        <v>77</v>
      </c>
      <c r="S45" s="116">
        <v>18</v>
      </c>
      <c r="T45" s="119" t="s">
        <v>2793</v>
      </c>
      <c r="U45" s="119" t="s">
        <v>2794</v>
      </c>
      <c r="V45" s="117">
        <v>10.899999618530273</v>
      </c>
      <c r="W45" s="118">
        <v>0.54</v>
      </c>
      <c r="X45" s="116">
        <v>66</v>
      </c>
      <c r="Y45" s="116">
        <v>29</v>
      </c>
      <c r="Z45" s="119" t="s">
        <v>4314</v>
      </c>
      <c r="AA45" s="119" t="s">
        <v>4315</v>
      </c>
      <c r="AB45" s="117">
        <v>10.399999618530273</v>
      </c>
      <c r="AC45" s="118">
        <v>0.55000000000000004</v>
      </c>
      <c r="AD45" s="116">
        <v>77</v>
      </c>
      <c r="AE45" s="116">
        <v>18</v>
      </c>
      <c r="AF45" s="119" t="s">
        <v>2793</v>
      </c>
      <c r="AG45" s="119" t="s">
        <v>2794</v>
      </c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</row>
    <row r="46" spans="1:184" x14ac:dyDescent="0.2">
      <c r="A46" s="154" t="str">
        <f t="shared" si="0"/>
        <v>5003</v>
      </c>
      <c r="B46" s="105" t="s">
        <v>2720</v>
      </c>
      <c r="C46" s="111">
        <v>251</v>
      </c>
      <c r="D46" s="112">
        <v>27.5</v>
      </c>
      <c r="E46" s="113">
        <v>0.38</v>
      </c>
      <c r="F46" s="111">
        <v>245</v>
      </c>
      <c r="G46" s="111">
        <v>6</v>
      </c>
      <c r="H46" s="114" t="s">
        <v>3272</v>
      </c>
      <c r="I46" s="114" t="s">
        <v>3273</v>
      </c>
      <c r="J46" s="112">
        <v>4.5</v>
      </c>
      <c r="K46" s="113">
        <v>0.37</v>
      </c>
      <c r="L46" s="111">
        <v>241</v>
      </c>
      <c r="M46" s="111">
        <v>10</v>
      </c>
      <c r="N46" s="114" t="s">
        <v>1520</v>
      </c>
      <c r="O46" s="114" t="s">
        <v>1521</v>
      </c>
      <c r="P46" s="112">
        <v>8.6000003814697266</v>
      </c>
      <c r="Q46" s="113">
        <v>0.39</v>
      </c>
      <c r="R46" s="111">
        <v>239</v>
      </c>
      <c r="S46" s="111">
        <v>12</v>
      </c>
      <c r="T46" s="114" t="s">
        <v>4078</v>
      </c>
      <c r="U46" s="114" t="s">
        <v>4079</v>
      </c>
      <c r="V46" s="112">
        <v>7.9000000953674316</v>
      </c>
      <c r="W46" s="113">
        <v>0.39</v>
      </c>
      <c r="X46" s="111">
        <v>236</v>
      </c>
      <c r="Y46" s="111">
        <v>15</v>
      </c>
      <c r="Z46" s="114" t="s">
        <v>3824</v>
      </c>
      <c r="AA46" s="114" t="s">
        <v>3825</v>
      </c>
      <c r="AB46" s="112">
        <v>6.5</v>
      </c>
      <c r="AC46" s="113">
        <v>0.35</v>
      </c>
      <c r="AD46" s="111">
        <v>244</v>
      </c>
      <c r="AE46" s="111">
        <v>7</v>
      </c>
      <c r="AF46" s="114" t="s">
        <v>3432</v>
      </c>
      <c r="AG46" s="114" t="s">
        <v>3433</v>
      </c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</row>
    <row r="47" spans="1:184" x14ac:dyDescent="0.2">
      <c r="A47" s="154" t="str">
        <f t="shared" si="0"/>
        <v>5005</v>
      </c>
      <c r="B47" s="115" t="s">
        <v>2727</v>
      </c>
      <c r="C47" s="116">
        <v>91</v>
      </c>
      <c r="D47" s="117">
        <v>37.299999237060547</v>
      </c>
      <c r="E47" s="118">
        <v>0.51</v>
      </c>
      <c r="F47" s="116">
        <v>73</v>
      </c>
      <c r="G47" s="116">
        <v>18</v>
      </c>
      <c r="H47" s="119" t="s">
        <v>4316</v>
      </c>
      <c r="I47" s="119" t="s">
        <v>4317</v>
      </c>
      <c r="J47" s="117">
        <v>5.9000000953674316</v>
      </c>
      <c r="K47" s="118">
        <v>0.49</v>
      </c>
      <c r="L47" s="116">
        <v>74</v>
      </c>
      <c r="M47" s="116">
        <v>17</v>
      </c>
      <c r="N47" s="119" t="s">
        <v>4318</v>
      </c>
      <c r="O47" s="119" t="s">
        <v>4319</v>
      </c>
      <c r="P47" s="117">
        <v>11.699999809265137</v>
      </c>
      <c r="Q47" s="118">
        <v>0.53</v>
      </c>
      <c r="R47" s="116">
        <v>74</v>
      </c>
      <c r="S47" s="116">
        <v>17</v>
      </c>
      <c r="T47" s="119" t="s">
        <v>4318</v>
      </c>
      <c r="U47" s="119" t="s">
        <v>4319</v>
      </c>
      <c r="V47" s="117">
        <v>10.600000381469727</v>
      </c>
      <c r="W47" s="118">
        <v>0.53</v>
      </c>
      <c r="X47" s="116">
        <v>64</v>
      </c>
      <c r="Y47" s="116">
        <v>27</v>
      </c>
      <c r="Z47" s="119" t="s">
        <v>4320</v>
      </c>
      <c r="AA47" s="119" t="s">
        <v>4321</v>
      </c>
      <c r="AB47" s="117">
        <v>9.1000003814697266</v>
      </c>
      <c r="AC47" s="118">
        <v>0.48</v>
      </c>
      <c r="AD47" s="116">
        <v>77</v>
      </c>
      <c r="AE47" s="116">
        <v>14</v>
      </c>
      <c r="AF47" s="119" t="s">
        <v>1591</v>
      </c>
      <c r="AG47" s="119" t="s">
        <v>1592</v>
      </c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</row>
    <row r="48" spans="1:184" x14ac:dyDescent="0.2">
      <c r="A48" s="154" t="str">
        <f t="shared" si="0"/>
        <v>5006</v>
      </c>
      <c r="B48" s="105" t="s">
        <v>4322</v>
      </c>
      <c r="C48" s="111">
        <v>169</v>
      </c>
      <c r="D48" s="112">
        <v>33.400001525878906</v>
      </c>
      <c r="E48" s="113">
        <v>0.46</v>
      </c>
      <c r="F48" s="111">
        <v>156</v>
      </c>
      <c r="G48" s="111">
        <v>13</v>
      </c>
      <c r="H48" s="114" t="s">
        <v>1586</v>
      </c>
      <c r="I48" s="114" t="s">
        <v>1587</v>
      </c>
      <c r="J48" s="112">
        <v>5.4000000953674316</v>
      </c>
      <c r="K48" s="113">
        <v>0.45</v>
      </c>
      <c r="L48" s="111">
        <v>150</v>
      </c>
      <c r="M48" s="111">
        <v>19</v>
      </c>
      <c r="N48" s="114" t="s">
        <v>4323</v>
      </c>
      <c r="O48" s="114" t="s">
        <v>4324</v>
      </c>
      <c r="P48" s="112">
        <v>10.899999618530273</v>
      </c>
      <c r="Q48" s="113">
        <v>0.49</v>
      </c>
      <c r="R48" s="111">
        <v>146</v>
      </c>
      <c r="S48" s="111">
        <v>23</v>
      </c>
      <c r="T48" s="114" t="s">
        <v>4325</v>
      </c>
      <c r="U48" s="114" t="s">
        <v>4326</v>
      </c>
      <c r="V48" s="112">
        <v>9.3000001907348633</v>
      </c>
      <c r="W48" s="113">
        <v>0.47</v>
      </c>
      <c r="X48" s="111">
        <v>147</v>
      </c>
      <c r="Y48" s="111">
        <v>22</v>
      </c>
      <c r="Z48" s="114" t="s">
        <v>3717</v>
      </c>
      <c r="AA48" s="114" t="s">
        <v>3718</v>
      </c>
      <c r="AB48" s="112">
        <v>7.8000001907348633</v>
      </c>
      <c r="AC48" s="113">
        <v>0.41</v>
      </c>
      <c r="AD48" s="111">
        <v>162</v>
      </c>
      <c r="AE48" s="111">
        <v>7</v>
      </c>
      <c r="AF48" s="114" t="s">
        <v>2862</v>
      </c>
      <c r="AG48" s="114" t="s">
        <v>2863</v>
      </c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</row>
    <row r="49" spans="1:184" x14ac:dyDescent="0.2">
      <c r="A49" s="154" t="str">
        <f t="shared" si="0"/>
        <v>5007</v>
      </c>
      <c r="B49" s="115" t="s">
        <v>2732</v>
      </c>
      <c r="C49" s="116">
        <v>19</v>
      </c>
      <c r="D49" s="117">
        <v>28.899999618530273</v>
      </c>
      <c r="E49" s="118">
        <v>0.4</v>
      </c>
      <c r="F49" s="116">
        <v>19</v>
      </c>
      <c r="H49" s="119" t="s">
        <v>1529</v>
      </c>
      <c r="J49" s="117">
        <v>5.0999999046325684</v>
      </c>
      <c r="K49" s="118">
        <v>0.42</v>
      </c>
      <c r="L49" s="116">
        <v>17</v>
      </c>
      <c r="M49" s="116">
        <v>2</v>
      </c>
      <c r="N49" s="119" t="s">
        <v>1791</v>
      </c>
      <c r="O49" s="119" t="s">
        <v>1792</v>
      </c>
      <c r="P49" s="117">
        <v>8.3000001907348633</v>
      </c>
      <c r="Q49" s="118">
        <v>0.38</v>
      </c>
      <c r="R49" s="116">
        <v>19</v>
      </c>
      <c r="T49" s="119" t="s">
        <v>1529</v>
      </c>
      <c r="V49" s="117">
        <v>8.3999996185302734</v>
      </c>
      <c r="W49" s="118">
        <v>0.42</v>
      </c>
      <c r="X49" s="116">
        <v>16</v>
      </c>
      <c r="Y49" s="116">
        <v>3</v>
      </c>
      <c r="Z49" s="119" t="s">
        <v>2521</v>
      </c>
      <c r="AA49" s="119" t="s">
        <v>2522</v>
      </c>
      <c r="AB49" s="117">
        <v>7.0999999046325684</v>
      </c>
      <c r="AC49" s="118">
        <v>0.37</v>
      </c>
      <c r="AD49" s="116">
        <v>19</v>
      </c>
      <c r="AF49" s="119" t="s">
        <v>1529</v>
      </c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</row>
    <row r="50" spans="1:184" x14ac:dyDescent="0.2">
      <c r="A50" s="154" t="str">
        <f t="shared" si="0"/>
        <v>5020</v>
      </c>
      <c r="B50" s="105" t="s">
        <v>4086</v>
      </c>
      <c r="C50" s="111">
        <v>7</v>
      </c>
      <c r="D50" s="112">
        <v>20.700000762939453</v>
      </c>
      <c r="E50" s="113">
        <v>0.28000000000000003</v>
      </c>
      <c r="F50" s="111">
        <v>7</v>
      </c>
      <c r="H50" s="114" t="s">
        <v>1529</v>
      </c>
      <c r="J50" s="112">
        <v>3</v>
      </c>
      <c r="K50" s="113">
        <v>0.25</v>
      </c>
      <c r="L50" s="111">
        <v>7</v>
      </c>
      <c r="N50" s="114" t="s">
        <v>1529</v>
      </c>
      <c r="P50" s="112">
        <v>8.3000001907348633</v>
      </c>
      <c r="Q50" s="113">
        <v>0.37</v>
      </c>
      <c r="R50" s="111">
        <v>7</v>
      </c>
      <c r="T50" s="114" t="s">
        <v>1529</v>
      </c>
      <c r="V50" s="112">
        <v>5.4000000953674316</v>
      </c>
      <c r="W50" s="113">
        <v>0.27</v>
      </c>
      <c r="X50" s="111">
        <v>7</v>
      </c>
      <c r="Z50" s="114" t="s">
        <v>1529</v>
      </c>
      <c r="AB50" s="112">
        <v>4</v>
      </c>
      <c r="AC50" s="113">
        <v>0.21</v>
      </c>
      <c r="AD50" s="111">
        <v>7</v>
      </c>
      <c r="AF50" s="114" t="s">
        <v>1529</v>
      </c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</row>
    <row r="51" spans="1:184" x14ac:dyDescent="0.2">
      <c r="A51" s="154" t="str">
        <f t="shared" si="0"/>
        <v>5025</v>
      </c>
      <c r="B51" s="115" t="s">
        <v>2740</v>
      </c>
      <c r="C51" s="116">
        <v>53</v>
      </c>
      <c r="D51" s="117">
        <v>25.5</v>
      </c>
      <c r="E51" s="118">
        <v>0.35</v>
      </c>
      <c r="F51" s="116">
        <v>52</v>
      </c>
      <c r="G51" s="116">
        <v>1</v>
      </c>
      <c r="H51" s="119" t="s">
        <v>3111</v>
      </c>
      <c r="I51" s="119" t="s">
        <v>3112</v>
      </c>
      <c r="J51" s="117">
        <v>3.7999999523162842</v>
      </c>
      <c r="K51" s="118">
        <v>0.31</v>
      </c>
      <c r="L51" s="116">
        <v>52</v>
      </c>
      <c r="M51" s="116">
        <v>1</v>
      </c>
      <c r="N51" s="119" t="s">
        <v>3111</v>
      </c>
      <c r="O51" s="119" t="s">
        <v>3112</v>
      </c>
      <c r="P51" s="117">
        <v>8</v>
      </c>
      <c r="Q51" s="118">
        <v>0.36</v>
      </c>
      <c r="R51" s="116">
        <v>53</v>
      </c>
      <c r="T51" s="119" t="s">
        <v>1529</v>
      </c>
      <c r="V51" s="117">
        <v>7.1999998092651367</v>
      </c>
      <c r="W51" s="118">
        <v>0.36</v>
      </c>
      <c r="X51" s="116">
        <v>52</v>
      </c>
      <c r="Y51" s="116">
        <v>1</v>
      </c>
      <c r="Z51" s="119" t="s">
        <v>3111</v>
      </c>
      <c r="AA51" s="119" t="s">
        <v>3112</v>
      </c>
      <c r="AB51" s="117">
        <v>6.4000000953674316</v>
      </c>
      <c r="AC51" s="118">
        <v>0.34</v>
      </c>
      <c r="AD51" s="116">
        <v>53</v>
      </c>
      <c r="AF51" s="119" t="s">
        <v>1529</v>
      </c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</row>
    <row r="52" spans="1:184" x14ac:dyDescent="0.2">
      <c r="A52" s="154" t="str">
        <f t="shared" si="0"/>
        <v>5029</v>
      </c>
      <c r="B52" s="105" t="s">
        <v>2743</v>
      </c>
      <c r="C52" s="111">
        <v>81</v>
      </c>
      <c r="D52" s="112">
        <v>26.399999618530273</v>
      </c>
      <c r="E52" s="113">
        <v>0.36</v>
      </c>
      <c r="F52" s="111">
        <v>78</v>
      </c>
      <c r="G52" s="111">
        <v>3</v>
      </c>
      <c r="H52" s="114" t="s">
        <v>1703</v>
      </c>
      <c r="I52" s="114" t="s">
        <v>1704</v>
      </c>
      <c r="J52" s="112">
        <v>4.6999998092651367</v>
      </c>
      <c r="K52" s="113">
        <v>0.39</v>
      </c>
      <c r="L52" s="111">
        <v>76</v>
      </c>
      <c r="M52" s="111">
        <v>5</v>
      </c>
      <c r="N52" s="114" t="s">
        <v>1961</v>
      </c>
      <c r="O52" s="114" t="s">
        <v>1962</v>
      </c>
      <c r="P52" s="112">
        <v>8.1000003814697266</v>
      </c>
      <c r="Q52" s="113">
        <v>0.37</v>
      </c>
      <c r="R52" s="111">
        <v>78</v>
      </c>
      <c r="S52" s="111">
        <v>3</v>
      </c>
      <c r="T52" s="114" t="s">
        <v>1703</v>
      </c>
      <c r="U52" s="114" t="s">
        <v>1704</v>
      </c>
      <c r="V52" s="112">
        <v>7.1999998092651367</v>
      </c>
      <c r="W52" s="113">
        <v>0.36</v>
      </c>
      <c r="X52" s="111">
        <v>74</v>
      </c>
      <c r="Y52" s="111">
        <v>7</v>
      </c>
      <c r="Z52" s="114" t="s">
        <v>3529</v>
      </c>
      <c r="AA52" s="114" t="s">
        <v>3530</v>
      </c>
      <c r="AB52" s="112">
        <v>6.4000000953674316</v>
      </c>
      <c r="AC52" s="113">
        <v>0.33</v>
      </c>
      <c r="AD52" s="111">
        <v>81</v>
      </c>
      <c r="AF52" s="114" t="s">
        <v>1529</v>
      </c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</row>
    <row r="53" spans="1:184" x14ac:dyDescent="0.2">
      <c r="A53" s="154" t="str">
        <f t="shared" si="0"/>
        <v>5032</v>
      </c>
      <c r="B53" s="115" t="s">
        <v>2746</v>
      </c>
      <c r="C53" s="116">
        <v>13</v>
      </c>
      <c r="D53" s="117">
        <v>31.899999618530273</v>
      </c>
      <c r="E53" s="118">
        <v>0.44</v>
      </c>
      <c r="F53" s="116">
        <v>12</v>
      </c>
      <c r="G53" s="116">
        <v>1</v>
      </c>
      <c r="H53" s="119" t="s">
        <v>1586</v>
      </c>
      <c r="I53" s="119" t="s">
        <v>1587</v>
      </c>
      <c r="J53" s="117">
        <v>5.4000000953674316</v>
      </c>
      <c r="K53" s="118">
        <v>0.45</v>
      </c>
      <c r="L53" s="116">
        <v>12</v>
      </c>
      <c r="M53" s="116">
        <v>1</v>
      </c>
      <c r="N53" s="119" t="s">
        <v>1586</v>
      </c>
      <c r="O53" s="119" t="s">
        <v>1587</v>
      </c>
      <c r="P53" s="117">
        <v>9.3000001907348633</v>
      </c>
      <c r="Q53" s="118">
        <v>0.42</v>
      </c>
      <c r="R53" s="116">
        <v>13</v>
      </c>
      <c r="T53" s="119" t="s">
        <v>1529</v>
      </c>
      <c r="V53" s="117">
        <v>9.6000003814697266</v>
      </c>
      <c r="W53" s="118">
        <v>0.48</v>
      </c>
      <c r="X53" s="116">
        <v>10</v>
      </c>
      <c r="Y53" s="116">
        <v>3</v>
      </c>
      <c r="Z53" s="119" t="s">
        <v>2990</v>
      </c>
      <c r="AA53" s="119" t="s">
        <v>2991</v>
      </c>
      <c r="AB53" s="117">
        <v>7.5999999046325684</v>
      </c>
      <c r="AC53" s="118">
        <v>0.4</v>
      </c>
      <c r="AD53" s="116">
        <v>13</v>
      </c>
      <c r="AF53" s="119" t="s">
        <v>1529</v>
      </c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</row>
    <row r="54" spans="1:184" x14ac:dyDescent="0.2">
      <c r="A54" s="154" t="str">
        <f t="shared" si="0"/>
        <v>5047</v>
      </c>
      <c r="B54" s="105" t="s">
        <v>2752</v>
      </c>
      <c r="C54" s="111">
        <v>34</v>
      </c>
      <c r="D54" s="112">
        <v>29.700000762939453</v>
      </c>
      <c r="E54" s="113">
        <v>0.41</v>
      </c>
      <c r="F54" s="111">
        <v>31</v>
      </c>
      <c r="G54" s="111">
        <v>3</v>
      </c>
      <c r="H54" s="114" t="s">
        <v>2950</v>
      </c>
      <c r="I54" s="114" t="s">
        <v>2951</v>
      </c>
      <c r="J54" s="112">
        <v>5</v>
      </c>
      <c r="K54" s="113">
        <v>0.42</v>
      </c>
      <c r="L54" s="111">
        <v>33</v>
      </c>
      <c r="M54" s="111">
        <v>1</v>
      </c>
      <c r="N54" s="114" t="s">
        <v>1782</v>
      </c>
      <c r="O54" s="114" t="s">
        <v>1783</v>
      </c>
      <c r="P54" s="112">
        <v>8.8000001907348633</v>
      </c>
      <c r="Q54" s="113">
        <v>0.4</v>
      </c>
      <c r="R54" s="111">
        <v>32</v>
      </c>
      <c r="S54" s="111">
        <v>2</v>
      </c>
      <c r="T54" s="114" t="s">
        <v>1784</v>
      </c>
      <c r="U54" s="114" t="s">
        <v>1785</v>
      </c>
      <c r="V54" s="112">
        <v>8.5</v>
      </c>
      <c r="W54" s="113">
        <v>0.42</v>
      </c>
      <c r="X54" s="111">
        <v>30</v>
      </c>
      <c r="Y54" s="111">
        <v>4</v>
      </c>
      <c r="Z54" s="114" t="s">
        <v>1909</v>
      </c>
      <c r="AA54" s="114" t="s">
        <v>1910</v>
      </c>
      <c r="AB54" s="112">
        <v>7.4000000953674316</v>
      </c>
      <c r="AC54" s="113">
        <v>0.39</v>
      </c>
      <c r="AD54" s="111">
        <v>31</v>
      </c>
      <c r="AE54" s="111">
        <v>3</v>
      </c>
      <c r="AF54" s="114" t="s">
        <v>2950</v>
      </c>
      <c r="AG54" s="114" t="s">
        <v>2951</v>
      </c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</row>
    <row r="55" spans="1:184" x14ac:dyDescent="0.2">
      <c r="A55" s="154" t="str">
        <f t="shared" si="0"/>
        <v>5141</v>
      </c>
      <c r="B55" s="115" t="s">
        <v>2804</v>
      </c>
      <c r="C55" s="116">
        <v>76</v>
      </c>
      <c r="D55" s="117">
        <v>26.299999237060547</v>
      </c>
      <c r="E55" s="118">
        <v>0.36</v>
      </c>
      <c r="F55" s="116">
        <v>76</v>
      </c>
      <c r="H55" s="119" t="s">
        <v>1529</v>
      </c>
      <c r="J55" s="117">
        <v>4.1999998092651367</v>
      </c>
      <c r="K55" s="118">
        <v>0.35</v>
      </c>
      <c r="L55" s="116">
        <v>73</v>
      </c>
      <c r="M55" s="116">
        <v>3</v>
      </c>
      <c r="N55" s="119" t="s">
        <v>2925</v>
      </c>
      <c r="O55" s="119" t="s">
        <v>2926</v>
      </c>
      <c r="P55" s="117">
        <v>8.1000003814697266</v>
      </c>
      <c r="Q55" s="118">
        <v>0.37</v>
      </c>
      <c r="R55" s="116">
        <v>74</v>
      </c>
      <c r="S55" s="116">
        <v>2</v>
      </c>
      <c r="T55" s="119" t="s">
        <v>1506</v>
      </c>
      <c r="U55" s="119" t="s">
        <v>1507</v>
      </c>
      <c r="V55" s="117">
        <v>7.4000000953674316</v>
      </c>
      <c r="W55" s="118">
        <v>0.37</v>
      </c>
      <c r="X55" s="116">
        <v>74</v>
      </c>
      <c r="Y55" s="116">
        <v>2</v>
      </c>
      <c r="Z55" s="119" t="s">
        <v>1506</v>
      </c>
      <c r="AA55" s="119" t="s">
        <v>1507</v>
      </c>
      <c r="AB55" s="117">
        <v>6.5999999046325684</v>
      </c>
      <c r="AC55" s="118">
        <v>0.35</v>
      </c>
      <c r="AD55" s="116">
        <v>76</v>
      </c>
      <c r="AF55" s="119" t="s">
        <v>1529</v>
      </c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</row>
    <row r="56" spans="1:184" x14ac:dyDescent="0.2">
      <c r="A56" s="154" t="str">
        <f t="shared" si="0"/>
        <v>5241</v>
      </c>
      <c r="B56" s="105" t="s">
        <v>2812</v>
      </c>
      <c r="C56" s="111">
        <v>64</v>
      </c>
      <c r="D56" s="112">
        <v>34.400001525878906</v>
      </c>
      <c r="E56" s="113">
        <v>0.47</v>
      </c>
      <c r="F56" s="111">
        <v>57</v>
      </c>
      <c r="G56" s="111">
        <v>7</v>
      </c>
      <c r="H56" s="114" t="s">
        <v>4327</v>
      </c>
      <c r="I56" s="114" t="s">
        <v>4328</v>
      </c>
      <c r="J56" s="112">
        <v>5.5</v>
      </c>
      <c r="K56" s="113">
        <v>0.45</v>
      </c>
      <c r="L56" s="111">
        <v>56</v>
      </c>
      <c r="M56" s="111">
        <v>8</v>
      </c>
      <c r="N56" s="114" t="s">
        <v>2218</v>
      </c>
      <c r="O56" s="114" t="s">
        <v>2219</v>
      </c>
      <c r="P56" s="112">
        <v>10.699999809265137</v>
      </c>
      <c r="Q56" s="113">
        <v>0.48</v>
      </c>
      <c r="R56" s="111">
        <v>52</v>
      </c>
      <c r="S56" s="111">
        <v>12</v>
      </c>
      <c r="T56" s="114" t="s">
        <v>1989</v>
      </c>
      <c r="U56" s="114" t="s">
        <v>1990</v>
      </c>
      <c r="V56" s="112">
        <v>9.8999996185302734</v>
      </c>
      <c r="W56" s="113">
        <v>0.5</v>
      </c>
      <c r="X56" s="111">
        <v>52</v>
      </c>
      <c r="Y56" s="111">
        <v>12</v>
      </c>
      <c r="Z56" s="114" t="s">
        <v>1989</v>
      </c>
      <c r="AA56" s="114" t="s">
        <v>1990</v>
      </c>
      <c r="AB56" s="112">
        <v>8.3999996185302734</v>
      </c>
      <c r="AC56" s="113">
        <v>0.44</v>
      </c>
      <c r="AD56" s="111">
        <v>62</v>
      </c>
      <c r="AE56" s="111">
        <v>2</v>
      </c>
      <c r="AF56" s="114" t="s">
        <v>2062</v>
      </c>
      <c r="AG56" s="114" t="s">
        <v>2063</v>
      </c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</row>
    <row r="57" spans="1:184" x14ac:dyDescent="0.2">
      <c r="A57" s="154" t="str">
        <f t="shared" si="0"/>
        <v>5671</v>
      </c>
      <c r="B57" s="115" t="s">
        <v>2900</v>
      </c>
      <c r="C57" s="116">
        <v>70</v>
      </c>
      <c r="D57" s="117">
        <v>41.200000762939453</v>
      </c>
      <c r="E57" s="118">
        <v>0.56000000000000005</v>
      </c>
      <c r="F57" s="116">
        <v>58</v>
      </c>
      <c r="G57" s="116">
        <v>12</v>
      </c>
      <c r="H57" s="119" t="s">
        <v>2102</v>
      </c>
      <c r="I57" s="119" t="s">
        <v>2103</v>
      </c>
      <c r="J57" s="117">
        <v>7</v>
      </c>
      <c r="K57" s="118">
        <v>0.59</v>
      </c>
      <c r="L57" s="116">
        <v>54</v>
      </c>
      <c r="M57" s="116">
        <v>16</v>
      </c>
      <c r="N57" s="119" t="s">
        <v>4329</v>
      </c>
      <c r="O57" s="119" t="s">
        <v>4330</v>
      </c>
      <c r="P57" s="117">
        <v>12.5</v>
      </c>
      <c r="Q57" s="118">
        <v>0.56999999999999995</v>
      </c>
      <c r="R57" s="116">
        <v>54</v>
      </c>
      <c r="S57" s="116">
        <v>16</v>
      </c>
      <c r="T57" s="119" t="s">
        <v>4329</v>
      </c>
      <c r="U57" s="119" t="s">
        <v>4330</v>
      </c>
      <c r="V57" s="117">
        <v>11.600000381469727</v>
      </c>
      <c r="W57" s="118">
        <v>0.57999999999999996</v>
      </c>
      <c r="X57" s="116">
        <v>47</v>
      </c>
      <c r="Y57" s="116">
        <v>23</v>
      </c>
      <c r="Z57" s="119" t="s">
        <v>4331</v>
      </c>
      <c r="AA57" s="119" t="s">
        <v>4332</v>
      </c>
      <c r="AB57" s="117">
        <v>10.100000381469727</v>
      </c>
      <c r="AC57" s="118">
        <v>0.53</v>
      </c>
      <c r="AD57" s="116">
        <v>57</v>
      </c>
      <c r="AE57" s="116">
        <v>13</v>
      </c>
      <c r="AF57" s="119" t="s">
        <v>4072</v>
      </c>
      <c r="AG57" s="119" t="s">
        <v>4073</v>
      </c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</row>
    <row r="58" spans="1:184" x14ac:dyDescent="0.2">
      <c r="A58" s="154" t="str">
        <f t="shared" si="0"/>
        <v>5961</v>
      </c>
      <c r="B58" s="105" t="s">
        <v>2922</v>
      </c>
      <c r="C58" s="111">
        <v>171</v>
      </c>
      <c r="D58" s="112">
        <v>24.799999237060547</v>
      </c>
      <c r="E58" s="113">
        <v>0.34</v>
      </c>
      <c r="F58" s="111">
        <v>171</v>
      </c>
      <c r="H58" s="114" t="s">
        <v>1529</v>
      </c>
      <c r="J58" s="112">
        <v>4</v>
      </c>
      <c r="K58" s="113">
        <v>0.33</v>
      </c>
      <c r="L58" s="111">
        <v>167</v>
      </c>
      <c r="M58" s="111">
        <v>4</v>
      </c>
      <c r="N58" s="114" t="s">
        <v>2066</v>
      </c>
      <c r="O58" s="114" t="s">
        <v>2067</v>
      </c>
      <c r="P58" s="112">
        <v>7.5</v>
      </c>
      <c r="Q58" s="113">
        <v>0.34</v>
      </c>
      <c r="R58" s="111">
        <v>170</v>
      </c>
      <c r="S58" s="111">
        <v>1</v>
      </c>
      <c r="T58" s="114" t="s">
        <v>4333</v>
      </c>
      <c r="U58" s="114" t="s">
        <v>4334</v>
      </c>
      <c r="V58" s="112">
        <v>6.4000000953674316</v>
      </c>
      <c r="W58" s="113">
        <v>0.32</v>
      </c>
      <c r="X58" s="111">
        <v>170</v>
      </c>
      <c r="Y58" s="111">
        <v>1</v>
      </c>
      <c r="Z58" s="114" t="s">
        <v>4333</v>
      </c>
      <c r="AA58" s="114" t="s">
        <v>4334</v>
      </c>
      <c r="AB58" s="112">
        <v>6.8000001907348633</v>
      </c>
      <c r="AC58" s="113">
        <v>0.36</v>
      </c>
      <c r="AD58" s="111">
        <v>168</v>
      </c>
      <c r="AE58" s="111">
        <v>3</v>
      </c>
      <c r="AF58" s="114" t="s">
        <v>2456</v>
      </c>
      <c r="AG58" s="114" t="s">
        <v>2457</v>
      </c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</row>
    <row r="59" spans="1:184" x14ac:dyDescent="0.2">
      <c r="A59" s="154" t="str">
        <f t="shared" si="0"/>
        <v>6001</v>
      </c>
      <c r="B59" s="115" t="s">
        <v>3087</v>
      </c>
      <c r="C59" s="116">
        <v>321</v>
      </c>
      <c r="D59" s="117">
        <v>36.799999237060547</v>
      </c>
      <c r="E59" s="118">
        <v>0.5</v>
      </c>
      <c r="F59" s="116">
        <v>284</v>
      </c>
      <c r="G59" s="116">
        <v>37</v>
      </c>
      <c r="H59" s="119" t="s">
        <v>4335</v>
      </c>
      <c r="I59" s="119" t="s">
        <v>4336</v>
      </c>
      <c r="J59" s="117">
        <v>5.9000000953674316</v>
      </c>
      <c r="K59" s="118">
        <v>0.49</v>
      </c>
      <c r="L59" s="116">
        <v>274</v>
      </c>
      <c r="M59" s="116">
        <v>47</v>
      </c>
      <c r="N59" s="119" t="s">
        <v>4337</v>
      </c>
      <c r="O59" s="119" t="s">
        <v>4338</v>
      </c>
      <c r="P59" s="117">
        <v>11</v>
      </c>
      <c r="Q59" s="118">
        <v>0.5</v>
      </c>
      <c r="R59" s="116">
        <v>275</v>
      </c>
      <c r="S59" s="116">
        <v>46</v>
      </c>
      <c r="T59" s="119" t="s">
        <v>4339</v>
      </c>
      <c r="U59" s="119" t="s">
        <v>4340</v>
      </c>
      <c r="V59" s="117">
        <v>10.399999618530273</v>
      </c>
      <c r="W59" s="118">
        <v>0.52</v>
      </c>
      <c r="X59" s="116">
        <v>248</v>
      </c>
      <c r="Y59" s="116">
        <v>73</v>
      </c>
      <c r="Z59" s="119" t="s">
        <v>4341</v>
      </c>
      <c r="AA59" s="119" t="s">
        <v>4342</v>
      </c>
      <c r="AB59" s="117">
        <v>9.5</v>
      </c>
      <c r="AC59" s="118">
        <v>0.5</v>
      </c>
      <c r="AD59" s="116">
        <v>283</v>
      </c>
      <c r="AE59" s="116">
        <v>38</v>
      </c>
      <c r="AF59" s="119" t="s">
        <v>1504</v>
      </c>
      <c r="AG59" s="119" t="s">
        <v>1505</v>
      </c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</row>
    <row r="60" spans="1:184" x14ac:dyDescent="0.2">
      <c r="A60" s="154" t="str">
        <f t="shared" si="0"/>
        <v>6004</v>
      </c>
      <c r="B60" s="105" t="s">
        <v>3092</v>
      </c>
      <c r="C60" s="111">
        <v>2</v>
      </c>
      <c r="D60" s="112">
        <v>42</v>
      </c>
      <c r="E60" s="113">
        <v>0.56999999999999995</v>
      </c>
      <c r="F60" s="111">
        <v>2</v>
      </c>
      <c r="H60" s="114" t="s">
        <v>1529</v>
      </c>
      <c r="J60" s="112">
        <v>6</v>
      </c>
      <c r="K60" s="113">
        <v>0.5</v>
      </c>
      <c r="L60" s="111">
        <v>2</v>
      </c>
      <c r="N60" s="114" t="s">
        <v>1529</v>
      </c>
      <c r="P60" s="112">
        <v>10.5</v>
      </c>
      <c r="Q60" s="113">
        <v>0.48</v>
      </c>
      <c r="R60" s="111">
        <v>2</v>
      </c>
      <c r="T60" s="114" t="s">
        <v>1529</v>
      </c>
      <c r="V60" s="112">
        <v>13</v>
      </c>
      <c r="W60" s="113">
        <v>0.65</v>
      </c>
      <c r="X60" s="111">
        <v>1</v>
      </c>
      <c r="Y60" s="111">
        <v>1</v>
      </c>
      <c r="Z60" s="114" t="s">
        <v>4089</v>
      </c>
      <c r="AA60" s="114" t="s">
        <v>4089</v>
      </c>
      <c r="AB60" s="112">
        <v>12.5</v>
      </c>
      <c r="AC60" s="113">
        <v>0.66</v>
      </c>
      <c r="AD60" s="111">
        <v>1</v>
      </c>
      <c r="AE60" s="111">
        <v>1</v>
      </c>
      <c r="AF60" s="114" t="s">
        <v>4089</v>
      </c>
      <c r="AG60" s="114" t="s">
        <v>4089</v>
      </c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</row>
    <row r="61" spans="1:184" x14ac:dyDescent="0.2">
      <c r="A61" s="154" t="str">
        <f t="shared" si="0"/>
        <v>6005</v>
      </c>
      <c r="B61" s="115" t="s">
        <v>4343</v>
      </c>
      <c r="C61" s="116">
        <v>15</v>
      </c>
      <c r="D61" s="117">
        <v>26.399999618530273</v>
      </c>
      <c r="E61" s="118">
        <v>0.36</v>
      </c>
      <c r="F61" s="116">
        <v>15</v>
      </c>
      <c r="H61" s="119" t="s">
        <v>1529</v>
      </c>
      <c r="J61" s="117">
        <v>4.9000000953674316</v>
      </c>
      <c r="K61" s="118">
        <v>0.41</v>
      </c>
      <c r="L61" s="116">
        <v>15</v>
      </c>
      <c r="N61" s="119" t="s">
        <v>1529</v>
      </c>
      <c r="P61" s="117">
        <v>8.1000003814697266</v>
      </c>
      <c r="Q61" s="118">
        <v>0.37</v>
      </c>
      <c r="R61" s="116">
        <v>15</v>
      </c>
      <c r="T61" s="119" t="s">
        <v>1529</v>
      </c>
      <c r="V61" s="117">
        <v>6.9000000953674316</v>
      </c>
      <c r="W61" s="118">
        <v>0.34</v>
      </c>
      <c r="X61" s="116">
        <v>15</v>
      </c>
      <c r="Z61" s="119" t="s">
        <v>1529</v>
      </c>
      <c r="AB61" s="117">
        <v>6.5</v>
      </c>
      <c r="AC61" s="118">
        <v>0.34</v>
      </c>
      <c r="AD61" s="116">
        <v>15</v>
      </c>
      <c r="AF61" s="119" t="s">
        <v>1529</v>
      </c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</row>
    <row r="62" spans="1:184" x14ac:dyDescent="0.2">
      <c r="A62" s="154" t="str">
        <f t="shared" si="0"/>
        <v>6006</v>
      </c>
      <c r="B62" s="105" t="s">
        <v>3095</v>
      </c>
      <c r="C62" s="111">
        <v>79</v>
      </c>
      <c r="D62" s="112">
        <v>37.799999237060547</v>
      </c>
      <c r="E62" s="113">
        <v>0.52</v>
      </c>
      <c r="F62" s="111">
        <v>64</v>
      </c>
      <c r="G62" s="111">
        <v>15</v>
      </c>
      <c r="H62" s="114" t="s">
        <v>2124</v>
      </c>
      <c r="I62" s="114" t="s">
        <v>2125</v>
      </c>
      <c r="J62" s="112">
        <v>6.4000000953674316</v>
      </c>
      <c r="K62" s="113">
        <v>0.53</v>
      </c>
      <c r="L62" s="111">
        <v>61</v>
      </c>
      <c r="M62" s="111">
        <v>18</v>
      </c>
      <c r="N62" s="114" t="s">
        <v>2802</v>
      </c>
      <c r="O62" s="114" t="s">
        <v>2803</v>
      </c>
      <c r="P62" s="112">
        <v>10.800000190734863</v>
      </c>
      <c r="Q62" s="113">
        <v>0.49</v>
      </c>
      <c r="R62" s="111">
        <v>62</v>
      </c>
      <c r="S62" s="111">
        <v>17</v>
      </c>
      <c r="T62" s="114" t="s">
        <v>4344</v>
      </c>
      <c r="U62" s="114" t="s">
        <v>4345</v>
      </c>
      <c r="V62" s="112">
        <v>10</v>
      </c>
      <c r="W62" s="113">
        <v>0.5</v>
      </c>
      <c r="X62" s="111">
        <v>56</v>
      </c>
      <c r="Y62" s="111">
        <v>23</v>
      </c>
      <c r="Z62" s="114" t="s">
        <v>3098</v>
      </c>
      <c r="AA62" s="114" t="s">
        <v>3099</v>
      </c>
      <c r="AB62" s="112">
        <v>10.600000381469727</v>
      </c>
      <c r="AC62" s="113">
        <v>0.56000000000000005</v>
      </c>
      <c r="AD62" s="111">
        <v>59</v>
      </c>
      <c r="AE62" s="111">
        <v>20</v>
      </c>
      <c r="AF62" s="114" t="s">
        <v>2197</v>
      </c>
      <c r="AG62" s="114" t="s">
        <v>2198</v>
      </c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</row>
    <row r="63" spans="1:184" x14ac:dyDescent="0.2">
      <c r="A63" s="154" t="str">
        <f t="shared" si="0"/>
        <v>6008</v>
      </c>
      <c r="B63" s="115" t="s">
        <v>3104</v>
      </c>
      <c r="C63" s="116">
        <v>30</v>
      </c>
      <c r="D63" s="117">
        <v>23.399999618530273</v>
      </c>
      <c r="E63" s="118">
        <v>0.32</v>
      </c>
      <c r="F63" s="116">
        <v>30</v>
      </c>
      <c r="H63" s="119" t="s">
        <v>1529</v>
      </c>
      <c r="J63" s="117">
        <v>3.9000000953674316</v>
      </c>
      <c r="K63" s="118">
        <v>0.33</v>
      </c>
      <c r="L63" s="116">
        <v>30</v>
      </c>
      <c r="N63" s="119" t="s">
        <v>1529</v>
      </c>
      <c r="P63" s="117">
        <v>7.3000001907348633</v>
      </c>
      <c r="Q63" s="118">
        <v>0.33</v>
      </c>
      <c r="R63" s="116">
        <v>30</v>
      </c>
      <c r="T63" s="119" t="s">
        <v>1529</v>
      </c>
      <c r="V63" s="117">
        <v>5.3000001907348633</v>
      </c>
      <c r="W63" s="118">
        <v>0.27</v>
      </c>
      <c r="X63" s="116">
        <v>30</v>
      </c>
      <c r="Z63" s="119" t="s">
        <v>1529</v>
      </c>
      <c r="AB63" s="117">
        <v>6.8000001907348633</v>
      </c>
      <c r="AC63" s="118">
        <v>0.36</v>
      </c>
      <c r="AD63" s="116">
        <v>30</v>
      </c>
      <c r="AF63" s="119" t="s">
        <v>1529</v>
      </c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</row>
    <row r="64" spans="1:184" x14ac:dyDescent="0.2">
      <c r="A64" s="154" t="str">
        <f t="shared" si="0"/>
        <v>6009</v>
      </c>
      <c r="B64" s="105" t="s">
        <v>3105</v>
      </c>
      <c r="C64" s="111">
        <v>114</v>
      </c>
      <c r="D64" s="112">
        <v>31.899999618530273</v>
      </c>
      <c r="E64" s="113">
        <v>0.44</v>
      </c>
      <c r="F64" s="111">
        <v>105</v>
      </c>
      <c r="G64" s="111">
        <v>9</v>
      </c>
      <c r="H64" s="114" t="s">
        <v>2448</v>
      </c>
      <c r="I64" s="114" t="s">
        <v>2449</v>
      </c>
      <c r="J64" s="112">
        <v>5</v>
      </c>
      <c r="K64" s="113">
        <v>0.42</v>
      </c>
      <c r="L64" s="111">
        <v>105</v>
      </c>
      <c r="M64" s="111">
        <v>9</v>
      </c>
      <c r="N64" s="114" t="s">
        <v>2448</v>
      </c>
      <c r="O64" s="114" t="s">
        <v>2449</v>
      </c>
      <c r="P64" s="112">
        <v>9.8000001907348633</v>
      </c>
      <c r="Q64" s="113">
        <v>0.45</v>
      </c>
      <c r="R64" s="111">
        <v>100</v>
      </c>
      <c r="S64" s="111">
        <v>14</v>
      </c>
      <c r="T64" s="114" t="s">
        <v>1793</v>
      </c>
      <c r="U64" s="114" t="s">
        <v>1794</v>
      </c>
      <c r="V64" s="112">
        <v>8.6999998092651367</v>
      </c>
      <c r="W64" s="113">
        <v>0.44</v>
      </c>
      <c r="X64" s="111">
        <v>100</v>
      </c>
      <c r="Y64" s="111">
        <v>14</v>
      </c>
      <c r="Z64" s="114" t="s">
        <v>1793</v>
      </c>
      <c r="AA64" s="114" t="s">
        <v>1794</v>
      </c>
      <c r="AB64" s="112">
        <v>8.3999996185302734</v>
      </c>
      <c r="AC64" s="113">
        <v>0.44</v>
      </c>
      <c r="AD64" s="111">
        <v>106</v>
      </c>
      <c r="AE64" s="111">
        <v>8</v>
      </c>
      <c r="AF64" s="114" t="s">
        <v>2458</v>
      </c>
      <c r="AG64" s="114" t="s">
        <v>2459</v>
      </c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</row>
    <row r="65" spans="1:184" x14ac:dyDescent="0.2">
      <c r="A65" s="154" t="str">
        <f t="shared" si="0"/>
        <v>6010</v>
      </c>
      <c r="B65" s="115" t="s">
        <v>3110</v>
      </c>
      <c r="C65" s="116">
        <v>97</v>
      </c>
      <c r="D65" s="117">
        <v>28.399999618530273</v>
      </c>
      <c r="E65" s="118">
        <v>0.39</v>
      </c>
      <c r="F65" s="116">
        <v>96</v>
      </c>
      <c r="G65" s="116">
        <v>1</v>
      </c>
      <c r="H65" s="119" t="s">
        <v>2207</v>
      </c>
      <c r="I65" s="119" t="s">
        <v>2208</v>
      </c>
      <c r="J65" s="117">
        <v>4.5999999046325684</v>
      </c>
      <c r="K65" s="118">
        <v>0.39</v>
      </c>
      <c r="L65" s="116">
        <v>90</v>
      </c>
      <c r="M65" s="116">
        <v>7</v>
      </c>
      <c r="N65" s="119" t="s">
        <v>2669</v>
      </c>
      <c r="O65" s="119" t="s">
        <v>2670</v>
      </c>
      <c r="P65" s="117">
        <v>8.6000003814697266</v>
      </c>
      <c r="Q65" s="118">
        <v>0.39</v>
      </c>
      <c r="R65" s="116">
        <v>97</v>
      </c>
      <c r="T65" s="119" t="s">
        <v>1529</v>
      </c>
      <c r="V65" s="117">
        <v>8.1999998092651367</v>
      </c>
      <c r="W65" s="118">
        <v>0.41</v>
      </c>
      <c r="X65" s="116">
        <v>90</v>
      </c>
      <c r="Y65" s="116">
        <v>7</v>
      </c>
      <c r="Z65" s="119" t="s">
        <v>2669</v>
      </c>
      <c r="AA65" s="119" t="s">
        <v>2670</v>
      </c>
      <c r="AB65" s="117">
        <v>6.9000000953674316</v>
      </c>
      <c r="AC65" s="118">
        <v>0.36</v>
      </c>
      <c r="AD65" s="116">
        <v>97</v>
      </c>
      <c r="AF65" s="119" t="s">
        <v>1529</v>
      </c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</row>
    <row r="66" spans="1:184" x14ac:dyDescent="0.2">
      <c r="A66" s="154" t="str">
        <f t="shared" si="0"/>
        <v>6011</v>
      </c>
      <c r="B66" s="105" t="s">
        <v>3115</v>
      </c>
      <c r="C66" s="111">
        <v>203</v>
      </c>
      <c r="D66" s="112">
        <v>22.100000381469727</v>
      </c>
      <c r="E66" s="113">
        <v>0.3</v>
      </c>
      <c r="F66" s="111">
        <v>202</v>
      </c>
      <c r="G66" s="111">
        <v>1</v>
      </c>
      <c r="H66" s="114" t="s">
        <v>3127</v>
      </c>
      <c r="I66" s="114" t="s">
        <v>3128</v>
      </c>
      <c r="J66" s="112">
        <v>3.7000000476837158</v>
      </c>
      <c r="K66" s="113">
        <v>0.31</v>
      </c>
      <c r="L66" s="111">
        <v>201</v>
      </c>
      <c r="M66" s="111">
        <v>2</v>
      </c>
      <c r="N66" s="114" t="s">
        <v>2344</v>
      </c>
      <c r="O66" s="114" t="s">
        <v>2345</v>
      </c>
      <c r="P66" s="112">
        <v>6.6999998092651367</v>
      </c>
      <c r="Q66" s="113">
        <v>0.31</v>
      </c>
      <c r="R66" s="111">
        <v>200</v>
      </c>
      <c r="S66" s="111">
        <v>3</v>
      </c>
      <c r="T66" s="114" t="s">
        <v>2292</v>
      </c>
      <c r="U66" s="114" t="s">
        <v>2293</v>
      </c>
      <c r="V66" s="112">
        <v>5.6999998092651367</v>
      </c>
      <c r="W66" s="113">
        <v>0.28000000000000003</v>
      </c>
      <c r="X66" s="111">
        <v>198</v>
      </c>
      <c r="Y66" s="111">
        <v>5</v>
      </c>
      <c r="Z66" s="114" t="s">
        <v>4346</v>
      </c>
      <c r="AA66" s="114" t="s">
        <v>4347</v>
      </c>
      <c r="AB66" s="112">
        <v>5.9000000953674316</v>
      </c>
      <c r="AC66" s="113">
        <v>0.31</v>
      </c>
      <c r="AD66" s="111">
        <v>202</v>
      </c>
      <c r="AE66" s="111">
        <v>1</v>
      </c>
      <c r="AF66" s="114" t="s">
        <v>3127</v>
      </c>
      <c r="AG66" s="114" t="s">
        <v>3128</v>
      </c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</row>
    <row r="67" spans="1:184" x14ac:dyDescent="0.2">
      <c r="A67" s="154" t="str">
        <f t="shared" si="0"/>
        <v>6012</v>
      </c>
      <c r="B67" s="115" t="s">
        <v>3120</v>
      </c>
      <c r="C67" s="116">
        <v>458</v>
      </c>
      <c r="D67" s="117">
        <v>34.900001525878906</v>
      </c>
      <c r="E67" s="118">
        <v>0.48</v>
      </c>
      <c r="F67" s="116">
        <v>380</v>
      </c>
      <c r="G67" s="116">
        <v>78</v>
      </c>
      <c r="H67" s="119" t="s">
        <v>4348</v>
      </c>
      <c r="I67" s="119" t="s">
        <v>4349</v>
      </c>
      <c r="J67" s="117">
        <v>5.5</v>
      </c>
      <c r="K67" s="118">
        <v>0.46</v>
      </c>
      <c r="L67" s="116">
        <v>393</v>
      </c>
      <c r="M67" s="116">
        <v>65</v>
      </c>
      <c r="N67" s="119" t="s">
        <v>4350</v>
      </c>
      <c r="O67" s="119" t="s">
        <v>4351</v>
      </c>
      <c r="P67" s="117">
        <v>11</v>
      </c>
      <c r="Q67" s="118">
        <v>0.5</v>
      </c>
      <c r="R67" s="116">
        <v>362</v>
      </c>
      <c r="S67" s="116">
        <v>96</v>
      </c>
      <c r="T67" s="119" t="s">
        <v>4352</v>
      </c>
      <c r="U67" s="119" t="s">
        <v>4353</v>
      </c>
      <c r="V67" s="117">
        <v>9.3999996185302734</v>
      </c>
      <c r="W67" s="118">
        <v>0.47</v>
      </c>
      <c r="X67" s="116">
        <v>355</v>
      </c>
      <c r="Y67" s="116">
        <v>103</v>
      </c>
      <c r="Z67" s="119" t="s">
        <v>4354</v>
      </c>
      <c r="AA67" s="119" t="s">
        <v>4355</v>
      </c>
      <c r="AB67" s="117">
        <v>9</v>
      </c>
      <c r="AC67" s="118">
        <v>0.47</v>
      </c>
      <c r="AD67" s="116">
        <v>398</v>
      </c>
      <c r="AE67" s="116">
        <v>60</v>
      </c>
      <c r="AF67" s="119" t="s">
        <v>2071</v>
      </c>
      <c r="AG67" s="119" t="s">
        <v>2072</v>
      </c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</row>
    <row r="68" spans="1:184" x14ac:dyDescent="0.2">
      <c r="A68" s="154" t="str">
        <f t="shared" si="0"/>
        <v>6013</v>
      </c>
      <c r="B68" s="105" t="s">
        <v>3125</v>
      </c>
      <c r="C68" s="111">
        <v>43</v>
      </c>
      <c r="D68" s="112">
        <v>35.299999237060547</v>
      </c>
      <c r="E68" s="113">
        <v>0.48</v>
      </c>
      <c r="F68" s="111">
        <v>41</v>
      </c>
      <c r="G68" s="111">
        <v>2</v>
      </c>
      <c r="H68" s="114" t="s">
        <v>2986</v>
      </c>
      <c r="I68" s="114" t="s">
        <v>2987</v>
      </c>
      <c r="J68" s="112">
        <v>6.1999998092651367</v>
      </c>
      <c r="K68" s="113">
        <v>0.51</v>
      </c>
      <c r="L68" s="111">
        <v>37</v>
      </c>
      <c r="M68" s="111">
        <v>6</v>
      </c>
      <c r="N68" s="114" t="s">
        <v>3170</v>
      </c>
      <c r="O68" s="114" t="s">
        <v>3171</v>
      </c>
      <c r="P68" s="112">
        <v>10.800000190734863</v>
      </c>
      <c r="Q68" s="113">
        <v>0.49</v>
      </c>
      <c r="R68" s="111">
        <v>37</v>
      </c>
      <c r="S68" s="111">
        <v>6</v>
      </c>
      <c r="T68" s="114" t="s">
        <v>3170</v>
      </c>
      <c r="U68" s="114" t="s">
        <v>3171</v>
      </c>
      <c r="V68" s="112">
        <v>10.300000190734863</v>
      </c>
      <c r="W68" s="113">
        <v>0.52</v>
      </c>
      <c r="X68" s="111">
        <v>34</v>
      </c>
      <c r="Y68" s="111">
        <v>9</v>
      </c>
      <c r="Z68" s="114" t="s">
        <v>3659</v>
      </c>
      <c r="AA68" s="114" t="s">
        <v>3660</v>
      </c>
      <c r="AB68" s="112">
        <v>8</v>
      </c>
      <c r="AC68" s="113">
        <v>0.42</v>
      </c>
      <c r="AD68" s="111">
        <v>42</v>
      </c>
      <c r="AE68" s="111">
        <v>1</v>
      </c>
      <c r="AF68" s="114" t="s">
        <v>1876</v>
      </c>
      <c r="AG68" s="114" t="s">
        <v>1877</v>
      </c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</row>
    <row r="69" spans="1:184" x14ac:dyDescent="0.2">
      <c r="A69" s="154" t="str">
        <f t="shared" si="0"/>
        <v>6020</v>
      </c>
      <c r="B69" s="115" t="s">
        <v>3126</v>
      </c>
      <c r="C69" s="116">
        <v>199</v>
      </c>
      <c r="D69" s="117">
        <v>26</v>
      </c>
      <c r="E69" s="118">
        <v>0.36</v>
      </c>
      <c r="F69" s="116">
        <v>198</v>
      </c>
      <c r="G69" s="116">
        <v>1</v>
      </c>
      <c r="H69" s="119" t="s">
        <v>2393</v>
      </c>
      <c r="I69" s="119" t="s">
        <v>2394</v>
      </c>
      <c r="J69" s="117">
        <v>4.3000001907348633</v>
      </c>
      <c r="K69" s="118">
        <v>0.36</v>
      </c>
      <c r="L69" s="116">
        <v>189</v>
      </c>
      <c r="M69" s="116">
        <v>10</v>
      </c>
      <c r="N69" s="119" t="s">
        <v>3884</v>
      </c>
      <c r="O69" s="119" t="s">
        <v>3885</v>
      </c>
      <c r="P69" s="117">
        <v>7.8000001907348633</v>
      </c>
      <c r="Q69" s="118">
        <v>0.35</v>
      </c>
      <c r="R69" s="116">
        <v>198</v>
      </c>
      <c r="S69" s="116">
        <v>1</v>
      </c>
      <c r="T69" s="119" t="s">
        <v>2393</v>
      </c>
      <c r="U69" s="119" t="s">
        <v>2394</v>
      </c>
      <c r="V69" s="117">
        <v>7.3000001907348633</v>
      </c>
      <c r="W69" s="118">
        <v>0.37</v>
      </c>
      <c r="X69" s="116">
        <v>190</v>
      </c>
      <c r="Y69" s="116">
        <v>9</v>
      </c>
      <c r="Z69" s="119" t="s">
        <v>4356</v>
      </c>
      <c r="AA69" s="119" t="s">
        <v>4357</v>
      </c>
      <c r="AB69" s="117">
        <v>6.5999999046325684</v>
      </c>
      <c r="AC69" s="118">
        <v>0.35</v>
      </c>
      <c r="AD69" s="116">
        <v>198</v>
      </c>
      <c r="AE69" s="116">
        <v>1</v>
      </c>
      <c r="AF69" s="119" t="s">
        <v>2393</v>
      </c>
      <c r="AG69" s="119" t="s">
        <v>2394</v>
      </c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</row>
    <row r="70" spans="1:184" x14ac:dyDescent="0.2">
      <c r="A70" s="154" t="str">
        <f t="shared" si="0"/>
        <v>6021</v>
      </c>
      <c r="B70" s="105" t="s">
        <v>3129</v>
      </c>
      <c r="C70" s="111">
        <v>438</v>
      </c>
      <c r="D70" s="112">
        <v>33.299999237060547</v>
      </c>
      <c r="E70" s="113">
        <v>0.46</v>
      </c>
      <c r="F70" s="111">
        <v>411</v>
      </c>
      <c r="G70" s="111">
        <v>27</v>
      </c>
      <c r="H70" s="114" t="s">
        <v>4358</v>
      </c>
      <c r="I70" s="114" t="s">
        <v>4359</v>
      </c>
      <c r="J70" s="112">
        <v>5.3000001907348633</v>
      </c>
      <c r="K70" s="113">
        <v>0.44</v>
      </c>
      <c r="L70" s="111">
        <v>398</v>
      </c>
      <c r="M70" s="111">
        <v>40</v>
      </c>
      <c r="N70" s="114" t="s">
        <v>4360</v>
      </c>
      <c r="O70" s="114" t="s">
        <v>4361</v>
      </c>
      <c r="P70" s="112">
        <v>10.5</v>
      </c>
      <c r="Q70" s="113">
        <v>0.48</v>
      </c>
      <c r="R70" s="111">
        <v>378</v>
      </c>
      <c r="S70" s="111">
        <v>60</v>
      </c>
      <c r="T70" s="114" t="s">
        <v>4362</v>
      </c>
      <c r="U70" s="114" t="s">
        <v>4363</v>
      </c>
      <c r="V70" s="112">
        <v>9.1999998092651367</v>
      </c>
      <c r="W70" s="113">
        <v>0.46</v>
      </c>
      <c r="X70" s="111">
        <v>375</v>
      </c>
      <c r="Y70" s="111">
        <v>63</v>
      </c>
      <c r="Z70" s="114" t="s">
        <v>4364</v>
      </c>
      <c r="AA70" s="114" t="s">
        <v>4365</v>
      </c>
      <c r="AB70" s="112">
        <v>8.3000001907348633</v>
      </c>
      <c r="AC70" s="113">
        <v>0.44</v>
      </c>
      <c r="AD70" s="111">
        <v>420</v>
      </c>
      <c r="AE70" s="111">
        <v>18</v>
      </c>
      <c r="AF70" s="114" t="s">
        <v>2524</v>
      </c>
      <c r="AG70" s="114" t="s">
        <v>2525</v>
      </c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</row>
    <row r="71" spans="1:184" x14ac:dyDescent="0.2">
      <c r="A71" s="154" t="str">
        <f t="shared" si="0"/>
        <v>6022</v>
      </c>
      <c r="B71" s="115" t="s">
        <v>3140</v>
      </c>
      <c r="C71" s="116">
        <v>188</v>
      </c>
      <c r="D71" s="117">
        <v>28.100000381469727</v>
      </c>
      <c r="E71" s="118">
        <v>0.38</v>
      </c>
      <c r="F71" s="116">
        <v>185</v>
      </c>
      <c r="G71" s="116">
        <v>3</v>
      </c>
      <c r="H71" s="119" t="s">
        <v>3415</v>
      </c>
      <c r="I71" s="119" t="s">
        <v>3416</v>
      </c>
      <c r="J71" s="117">
        <v>4.4000000953674316</v>
      </c>
      <c r="K71" s="118">
        <v>0.37</v>
      </c>
      <c r="L71" s="116">
        <v>177</v>
      </c>
      <c r="M71" s="116">
        <v>11</v>
      </c>
      <c r="N71" s="119" t="s">
        <v>3266</v>
      </c>
      <c r="O71" s="119" t="s">
        <v>3267</v>
      </c>
      <c r="P71" s="117">
        <v>8.8000001907348633</v>
      </c>
      <c r="Q71" s="118">
        <v>0.4</v>
      </c>
      <c r="R71" s="116">
        <v>178</v>
      </c>
      <c r="S71" s="116">
        <v>10</v>
      </c>
      <c r="T71" s="119" t="s">
        <v>2337</v>
      </c>
      <c r="U71" s="119" t="s">
        <v>2338</v>
      </c>
      <c r="V71" s="117">
        <v>7.3000001907348633</v>
      </c>
      <c r="W71" s="118">
        <v>0.36</v>
      </c>
      <c r="X71" s="116">
        <v>182</v>
      </c>
      <c r="Y71" s="116">
        <v>6</v>
      </c>
      <c r="Z71" s="119" t="s">
        <v>2339</v>
      </c>
      <c r="AA71" s="119" t="s">
        <v>2340</v>
      </c>
      <c r="AB71" s="117">
        <v>7.5999999046325684</v>
      </c>
      <c r="AC71" s="118">
        <v>0.4</v>
      </c>
      <c r="AD71" s="116">
        <v>184</v>
      </c>
      <c r="AE71" s="116">
        <v>4</v>
      </c>
      <c r="AF71" s="119" t="s">
        <v>2493</v>
      </c>
      <c r="AG71" s="119" t="s">
        <v>2494</v>
      </c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</row>
    <row r="72" spans="1:184" x14ac:dyDescent="0.2">
      <c r="A72" s="154" t="str">
        <f t="shared" si="0"/>
        <v>6023</v>
      </c>
      <c r="B72" s="105" t="s">
        <v>3143</v>
      </c>
      <c r="C72" s="111">
        <v>318</v>
      </c>
      <c r="D72" s="112">
        <v>26.5</v>
      </c>
      <c r="E72" s="113">
        <v>0.36</v>
      </c>
      <c r="F72" s="111">
        <v>316</v>
      </c>
      <c r="G72" s="111">
        <v>2</v>
      </c>
      <c r="H72" s="114" t="s">
        <v>4366</v>
      </c>
      <c r="I72" s="114" t="s">
        <v>4367</v>
      </c>
      <c r="J72" s="112">
        <v>4.4000000953674316</v>
      </c>
      <c r="K72" s="113">
        <v>0.36</v>
      </c>
      <c r="L72" s="111">
        <v>306</v>
      </c>
      <c r="M72" s="111">
        <v>12</v>
      </c>
      <c r="N72" s="114" t="s">
        <v>3113</v>
      </c>
      <c r="O72" s="114" t="s">
        <v>3114</v>
      </c>
      <c r="P72" s="112">
        <v>8.1999998092651367</v>
      </c>
      <c r="Q72" s="113">
        <v>0.37</v>
      </c>
      <c r="R72" s="111">
        <v>311</v>
      </c>
      <c r="S72" s="111">
        <v>7</v>
      </c>
      <c r="T72" s="114" t="s">
        <v>2962</v>
      </c>
      <c r="U72" s="114" t="s">
        <v>2963</v>
      </c>
      <c r="V72" s="112">
        <v>7.4000000953674316</v>
      </c>
      <c r="W72" s="113">
        <v>0.37</v>
      </c>
      <c r="X72" s="111">
        <v>305</v>
      </c>
      <c r="Y72" s="111">
        <v>13</v>
      </c>
      <c r="Z72" s="114" t="s">
        <v>4368</v>
      </c>
      <c r="AA72" s="114" t="s">
        <v>4369</v>
      </c>
      <c r="AB72" s="112">
        <v>6.4000000953674316</v>
      </c>
      <c r="AC72" s="113">
        <v>0.34</v>
      </c>
      <c r="AD72" s="111">
        <v>318</v>
      </c>
      <c r="AF72" s="114" t="s">
        <v>1529</v>
      </c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</row>
    <row r="73" spans="1:184" x14ac:dyDescent="0.2">
      <c r="A73" s="154" t="str">
        <f t="shared" si="0"/>
        <v>6030</v>
      </c>
      <c r="B73" s="115" t="s">
        <v>3146</v>
      </c>
      <c r="C73" s="116">
        <v>348</v>
      </c>
      <c r="D73" s="117">
        <v>32.400001525878906</v>
      </c>
      <c r="E73" s="118">
        <v>0.44</v>
      </c>
      <c r="F73" s="116">
        <v>317</v>
      </c>
      <c r="G73" s="116">
        <v>31</v>
      </c>
      <c r="H73" s="119" t="s">
        <v>4034</v>
      </c>
      <c r="I73" s="119" t="s">
        <v>4035</v>
      </c>
      <c r="J73" s="117">
        <v>5.3000001907348633</v>
      </c>
      <c r="K73" s="118">
        <v>0.44</v>
      </c>
      <c r="L73" s="116">
        <v>307</v>
      </c>
      <c r="M73" s="116">
        <v>41</v>
      </c>
      <c r="N73" s="119" t="s">
        <v>4370</v>
      </c>
      <c r="O73" s="119" t="s">
        <v>4371</v>
      </c>
      <c r="P73" s="117">
        <v>9.8999996185302734</v>
      </c>
      <c r="Q73" s="118">
        <v>0.45</v>
      </c>
      <c r="R73" s="116">
        <v>303</v>
      </c>
      <c r="S73" s="116">
        <v>45</v>
      </c>
      <c r="T73" s="119" t="s">
        <v>4372</v>
      </c>
      <c r="U73" s="119" t="s">
        <v>4373</v>
      </c>
      <c r="V73" s="117">
        <v>8.8999996185302734</v>
      </c>
      <c r="W73" s="118">
        <v>0.44</v>
      </c>
      <c r="X73" s="116">
        <v>298</v>
      </c>
      <c r="Y73" s="116">
        <v>50</v>
      </c>
      <c r="Z73" s="119" t="s">
        <v>2297</v>
      </c>
      <c r="AA73" s="119" t="s">
        <v>2298</v>
      </c>
      <c r="AB73" s="117">
        <v>8.3999996185302734</v>
      </c>
      <c r="AC73" s="118">
        <v>0.44</v>
      </c>
      <c r="AD73" s="116">
        <v>327</v>
      </c>
      <c r="AE73" s="116">
        <v>21</v>
      </c>
      <c r="AF73" s="119" t="s">
        <v>4374</v>
      </c>
      <c r="AG73" s="119" t="s">
        <v>4375</v>
      </c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</row>
    <row r="74" spans="1:184" x14ac:dyDescent="0.2">
      <c r="A74" s="154" t="str">
        <f t="shared" si="0"/>
        <v>6031</v>
      </c>
      <c r="B74" s="105" t="s">
        <v>3153</v>
      </c>
      <c r="C74" s="111">
        <v>212</v>
      </c>
      <c r="D74" s="112">
        <v>24.100000381469727</v>
      </c>
      <c r="E74" s="113">
        <v>0.33</v>
      </c>
      <c r="F74" s="111">
        <v>212</v>
      </c>
      <c r="H74" s="114" t="s">
        <v>1529</v>
      </c>
      <c r="J74" s="112">
        <v>3.9000000953674316</v>
      </c>
      <c r="K74" s="113">
        <v>0.32</v>
      </c>
      <c r="L74" s="111">
        <v>211</v>
      </c>
      <c r="M74" s="111">
        <v>1</v>
      </c>
      <c r="N74" s="114" t="s">
        <v>4376</v>
      </c>
      <c r="O74" s="114" t="s">
        <v>4377</v>
      </c>
      <c r="P74" s="112">
        <v>7.3000001907348633</v>
      </c>
      <c r="Q74" s="113">
        <v>0.33</v>
      </c>
      <c r="R74" s="111">
        <v>211</v>
      </c>
      <c r="S74" s="111">
        <v>1</v>
      </c>
      <c r="T74" s="114" t="s">
        <v>4376</v>
      </c>
      <c r="U74" s="114" t="s">
        <v>4377</v>
      </c>
      <c r="V74" s="112">
        <v>6.8000001907348633</v>
      </c>
      <c r="W74" s="113">
        <v>0.34</v>
      </c>
      <c r="X74" s="111">
        <v>207</v>
      </c>
      <c r="Y74" s="111">
        <v>5</v>
      </c>
      <c r="Z74" s="114" t="s">
        <v>3347</v>
      </c>
      <c r="AA74" s="114" t="s">
        <v>3348</v>
      </c>
      <c r="AB74" s="112">
        <v>6.1999998092651367</v>
      </c>
      <c r="AC74" s="113">
        <v>0.33</v>
      </c>
      <c r="AD74" s="111">
        <v>212</v>
      </c>
      <c r="AF74" s="114" t="s">
        <v>1529</v>
      </c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</row>
    <row r="75" spans="1:184" x14ac:dyDescent="0.2">
      <c r="A75" s="154" t="str">
        <f t="shared" si="0"/>
        <v>6033</v>
      </c>
      <c r="B75" s="115" t="s">
        <v>3156</v>
      </c>
      <c r="C75" s="116">
        <v>181</v>
      </c>
      <c r="D75" s="117">
        <v>30.200000762939453</v>
      </c>
      <c r="E75" s="118">
        <v>0.41</v>
      </c>
      <c r="F75" s="116">
        <v>178</v>
      </c>
      <c r="G75" s="116">
        <v>3</v>
      </c>
      <c r="H75" s="119" t="s">
        <v>4378</v>
      </c>
      <c r="I75" s="119" t="s">
        <v>4379</v>
      </c>
      <c r="J75" s="117">
        <v>4.8000001907348633</v>
      </c>
      <c r="K75" s="118">
        <v>0.4</v>
      </c>
      <c r="L75" s="116">
        <v>173</v>
      </c>
      <c r="M75" s="116">
        <v>8</v>
      </c>
      <c r="N75" s="119" t="s">
        <v>3042</v>
      </c>
      <c r="O75" s="119" t="s">
        <v>3043</v>
      </c>
      <c r="P75" s="117">
        <v>9.5</v>
      </c>
      <c r="Q75" s="118">
        <v>0.43</v>
      </c>
      <c r="R75" s="116">
        <v>168</v>
      </c>
      <c r="S75" s="116">
        <v>13</v>
      </c>
      <c r="T75" s="119" t="s">
        <v>2145</v>
      </c>
      <c r="U75" s="119" t="s">
        <v>2146</v>
      </c>
      <c r="V75" s="117">
        <v>8.1000003814697266</v>
      </c>
      <c r="W75" s="118">
        <v>0.41</v>
      </c>
      <c r="X75" s="116">
        <v>172</v>
      </c>
      <c r="Y75" s="116">
        <v>9</v>
      </c>
      <c r="Z75" s="119" t="s">
        <v>3965</v>
      </c>
      <c r="AA75" s="119" t="s">
        <v>3966</v>
      </c>
      <c r="AB75" s="117">
        <v>7.6999998092651367</v>
      </c>
      <c r="AC75" s="118">
        <v>0.41</v>
      </c>
      <c r="AD75" s="116">
        <v>176</v>
      </c>
      <c r="AE75" s="116">
        <v>5</v>
      </c>
      <c r="AF75" s="119" t="s">
        <v>2868</v>
      </c>
      <c r="AG75" s="119" t="s">
        <v>2869</v>
      </c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</row>
    <row r="76" spans="1:184" x14ac:dyDescent="0.2">
      <c r="A76" s="154" t="str">
        <f t="shared" si="0"/>
        <v>6040</v>
      </c>
      <c r="B76" s="105" t="s">
        <v>3165</v>
      </c>
      <c r="C76" s="111">
        <v>82</v>
      </c>
      <c r="D76" s="112">
        <v>38.700000762939453</v>
      </c>
      <c r="E76" s="113">
        <v>0.53</v>
      </c>
      <c r="F76" s="111">
        <v>64</v>
      </c>
      <c r="G76" s="111">
        <v>18</v>
      </c>
      <c r="H76" s="114" t="s">
        <v>4380</v>
      </c>
      <c r="I76" s="114" t="s">
        <v>4381</v>
      </c>
      <c r="J76" s="112">
        <v>6.1999998092651367</v>
      </c>
      <c r="K76" s="113">
        <v>0.52</v>
      </c>
      <c r="L76" s="111">
        <v>65</v>
      </c>
      <c r="M76" s="111">
        <v>17</v>
      </c>
      <c r="N76" s="114" t="s">
        <v>4382</v>
      </c>
      <c r="O76" s="114" t="s">
        <v>4383</v>
      </c>
      <c r="P76" s="112">
        <v>11.600000381469727</v>
      </c>
      <c r="Q76" s="113">
        <v>0.53</v>
      </c>
      <c r="R76" s="111">
        <v>63</v>
      </c>
      <c r="S76" s="111">
        <v>19</v>
      </c>
      <c r="T76" s="114" t="s">
        <v>4384</v>
      </c>
      <c r="U76" s="114" t="s">
        <v>4385</v>
      </c>
      <c r="V76" s="112">
        <v>10.800000190734863</v>
      </c>
      <c r="W76" s="113">
        <v>0.54</v>
      </c>
      <c r="X76" s="111">
        <v>59</v>
      </c>
      <c r="Y76" s="111">
        <v>23</v>
      </c>
      <c r="Z76" s="114" t="s">
        <v>4386</v>
      </c>
      <c r="AA76" s="114" t="s">
        <v>4387</v>
      </c>
      <c r="AB76" s="112">
        <v>10</v>
      </c>
      <c r="AC76" s="113">
        <v>0.52</v>
      </c>
      <c r="AD76" s="111">
        <v>65</v>
      </c>
      <c r="AE76" s="111">
        <v>17</v>
      </c>
      <c r="AF76" s="114" t="s">
        <v>4382</v>
      </c>
      <c r="AG76" s="114" t="s">
        <v>4383</v>
      </c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</row>
    <row r="77" spans="1:184" x14ac:dyDescent="0.2">
      <c r="A77" s="154" t="str">
        <f t="shared" si="0"/>
        <v>6041</v>
      </c>
      <c r="B77" s="115" t="s">
        <v>3172</v>
      </c>
      <c r="C77" s="116">
        <v>242</v>
      </c>
      <c r="D77" s="117">
        <v>27.299999237060547</v>
      </c>
      <c r="E77" s="118">
        <v>0.37</v>
      </c>
      <c r="F77" s="116">
        <v>238</v>
      </c>
      <c r="G77" s="116">
        <v>4</v>
      </c>
      <c r="H77" s="119" t="s">
        <v>4388</v>
      </c>
      <c r="I77" s="119" t="s">
        <v>4389</v>
      </c>
      <c r="J77" s="117">
        <v>4.5999999046325684</v>
      </c>
      <c r="K77" s="118">
        <v>0.38</v>
      </c>
      <c r="L77" s="116">
        <v>229</v>
      </c>
      <c r="M77" s="116">
        <v>13</v>
      </c>
      <c r="N77" s="119" t="s">
        <v>3938</v>
      </c>
      <c r="O77" s="119" t="s">
        <v>3939</v>
      </c>
      <c r="P77" s="117">
        <v>8.3999996185302734</v>
      </c>
      <c r="Q77" s="118">
        <v>0.38</v>
      </c>
      <c r="R77" s="116">
        <v>233</v>
      </c>
      <c r="S77" s="116">
        <v>9</v>
      </c>
      <c r="T77" s="119" t="s">
        <v>1555</v>
      </c>
      <c r="U77" s="119" t="s">
        <v>1556</v>
      </c>
      <c r="V77" s="117">
        <v>7.3000001907348633</v>
      </c>
      <c r="W77" s="118">
        <v>0.36</v>
      </c>
      <c r="X77" s="116">
        <v>231</v>
      </c>
      <c r="Y77" s="116">
        <v>11</v>
      </c>
      <c r="Z77" s="119" t="s">
        <v>1653</v>
      </c>
      <c r="AA77" s="119" t="s">
        <v>1654</v>
      </c>
      <c r="AB77" s="117">
        <v>7.0999999046325684</v>
      </c>
      <c r="AC77" s="118">
        <v>0.37</v>
      </c>
      <c r="AD77" s="116">
        <v>238</v>
      </c>
      <c r="AE77" s="116">
        <v>4</v>
      </c>
      <c r="AF77" s="119" t="s">
        <v>4388</v>
      </c>
      <c r="AG77" s="119" t="s">
        <v>4389</v>
      </c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</row>
    <row r="78" spans="1:184" x14ac:dyDescent="0.2">
      <c r="A78" s="154" t="str">
        <f t="shared" si="0"/>
        <v>6042</v>
      </c>
      <c r="B78" s="105" t="s">
        <v>3175</v>
      </c>
      <c r="C78" s="111">
        <v>32</v>
      </c>
      <c r="D78" s="112">
        <v>29.399999618530273</v>
      </c>
      <c r="E78" s="113">
        <v>0.4</v>
      </c>
      <c r="F78" s="111">
        <v>32</v>
      </c>
      <c r="H78" s="114" t="s">
        <v>1529</v>
      </c>
      <c r="J78" s="112">
        <v>4.4000000953674316</v>
      </c>
      <c r="K78" s="113">
        <v>0.37</v>
      </c>
      <c r="L78" s="111">
        <v>31</v>
      </c>
      <c r="M78" s="111">
        <v>1</v>
      </c>
      <c r="N78" s="114" t="s">
        <v>2062</v>
      </c>
      <c r="O78" s="114" t="s">
        <v>2063</v>
      </c>
      <c r="P78" s="112">
        <v>9.6999998092651367</v>
      </c>
      <c r="Q78" s="113">
        <v>0.44</v>
      </c>
      <c r="R78" s="111">
        <v>32</v>
      </c>
      <c r="T78" s="114" t="s">
        <v>1529</v>
      </c>
      <c r="V78" s="112">
        <v>8.1000003814697266</v>
      </c>
      <c r="W78" s="113">
        <v>0.41</v>
      </c>
      <c r="X78" s="111">
        <v>31</v>
      </c>
      <c r="Y78" s="111">
        <v>1</v>
      </c>
      <c r="Z78" s="114" t="s">
        <v>2062</v>
      </c>
      <c r="AA78" s="114" t="s">
        <v>2063</v>
      </c>
      <c r="AB78" s="112">
        <v>7.1999998092651367</v>
      </c>
      <c r="AC78" s="113">
        <v>0.38</v>
      </c>
      <c r="AD78" s="111">
        <v>32</v>
      </c>
      <c r="AF78" s="114" t="s">
        <v>1529</v>
      </c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</row>
    <row r="79" spans="1:184" x14ac:dyDescent="0.2">
      <c r="A79" s="154" t="str">
        <f t="shared" ref="A79:A142" si="1">IFERROR(LEFT(B79,4),"")</f>
        <v>6043</v>
      </c>
      <c r="B79" s="115" t="s">
        <v>4390</v>
      </c>
      <c r="C79" s="116">
        <v>3</v>
      </c>
      <c r="D79" s="117">
        <v>26.299999237060547</v>
      </c>
      <c r="E79" s="118">
        <v>0.36</v>
      </c>
      <c r="F79" s="116">
        <v>3</v>
      </c>
      <c r="H79" s="119" t="s">
        <v>1529</v>
      </c>
      <c r="J79" s="117">
        <v>4.6999998092651367</v>
      </c>
      <c r="K79" s="118">
        <v>0.39</v>
      </c>
      <c r="L79" s="116">
        <v>3</v>
      </c>
      <c r="N79" s="119" t="s">
        <v>1529</v>
      </c>
      <c r="P79" s="117">
        <v>7.3000001907348633</v>
      </c>
      <c r="Q79" s="118">
        <v>0.33</v>
      </c>
      <c r="R79" s="116">
        <v>3</v>
      </c>
      <c r="T79" s="119" t="s">
        <v>1529</v>
      </c>
      <c r="V79" s="117">
        <v>7</v>
      </c>
      <c r="W79" s="118">
        <v>0.35</v>
      </c>
      <c r="X79" s="116">
        <v>3</v>
      </c>
      <c r="Z79" s="119" t="s">
        <v>1529</v>
      </c>
      <c r="AB79" s="117">
        <v>7.3000001907348633</v>
      </c>
      <c r="AC79" s="118">
        <v>0.39</v>
      </c>
      <c r="AD79" s="116">
        <v>3</v>
      </c>
      <c r="AF79" s="119" t="s">
        <v>1529</v>
      </c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</row>
    <row r="80" spans="1:184" x14ac:dyDescent="0.2">
      <c r="A80" s="154" t="str">
        <f t="shared" si="1"/>
        <v>6045</v>
      </c>
      <c r="B80" s="105" t="s">
        <v>3184</v>
      </c>
      <c r="C80" s="111">
        <v>86</v>
      </c>
      <c r="D80" s="112">
        <v>33.200000762939453</v>
      </c>
      <c r="E80" s="113">
        <v>0.45</v>
      </c>
      <c r="F80" s="111">
        <v>82</v>
      </c>
      <c r="G80" s="111">
        <v>4</v>
      </c>
      <c r="H80" s="114" t="s">
        <v>2986</v>
      </c>
      <c r="I80" s="114" t="s">
        <v>2987</v>
      </c>
      <c r="J80" s="112">
        <v>5.3000001907348633</v>
      </c>
      <c r="K80" s="113">
        <v>0.44</v>
      </c>
      <c r="L80" s="111">
        <v>76</v>
      </c>
      <c r="M80" s="111">
        <v>10</v>
      </c>
      <c r="N80" s="114" t="s">
        <v>1838</v>
      </c>
      <c r="O80" s="114" t="s">
        <v>1839</v>
      </c>
      <c r="P80" s="112">
        <v>9.8999996185302734</v>
      </c>
      <c r="Q80" s="113">
        <v>0.45</v>
      </c>
      <c r="R80" s="111">
        <v>82</v>
      </c>
      <c r="S80" s="111">
        <v>4</v>
      </c>
      <c r="T80" s="114" t="s">
        <v>2986</v>
      </c>
      <c r="U80" s="114" t="s">
        <v>2987</v>
      </c>
      <c r="V80" s="112">
        <v>9.1000003814697266</v>
      </c>
      <c r="W80" s="113">
        <v>0.46</v>
      </c>
      <c r="X80" s="111">
        <v>73</v>
      </c>
      <c r="Y80" s="111">
        <v>13</v>
      </c>
      <c r="Z80" s="114" t="s">
        <v>3166</v>
      </c>
      <c r="AA80" s="114" t="s">
        <v>3167</v>
      </c>
      <c r="AB80" s="112">
        <v>8.8000001907348633</v>
      </c>
      <c r="AC80" s="113">
        <v>0.46</v>
      </c>
      <c r="AD80" s="111">
        <v>83</v>
      </c>
      <c r="AE80" s="111">
        <v>3</v>
      </c>
      <c r="AF80" s="114" t="s">
        <v>1836</v>
      </c>
      <c r="AG80" s="114" t="s">
        <v>1837</v>
      </c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</row>
    <row r="81" spans="1:184" x14ac:dyDescent="0.2">
      <c r="A81" s="154" t="str">
        <f t="shared" si="1"/>
        <v>6047</v>
      </c>
      <c r="B81" s="115" t="s">
        <v>3187</v>
      </c>
      <c r="C81" s="116">
        <v>46</v>
      </c>
      <c r="D81" s="117">
        <v>31.5</v>
      </c>
      <c r="E81" s="118">
        <v>0.43</v>
      </c>
      <c r="F81" s="116">
        <v>46</v>
      </c>
      <c r="H81" s="119" t="s">
        <v>1529</v>
      </c>
      <c r="J81" s="117">
        <v>4.9000000953674316</v>
      </c>
      <c r="K81" s="118">
        <v>0.41</v>
      </c>
      <c r="L81" s="116">
        <v>44</v>
      </c>
      <c r="M81" s="116">
        <v>2</v>
      </c>
      <c r="N81" s="119" t="s">
        <v>2034</v>
      </c>
      <c r="O81" s="119" t="s">
        <v>2035</v>
      </c>
      <c r="P81" s="117">
        <v>10.600000381469727</v>
      </c>
      <c r="Q81" s="118">
        <v>0.48</v>
      </c>
      <c r="R81" s="116">
        <v>43</v>
      </c>
      <c r="S81" s="116">
        <v>3</v>
      </c>
      <c r="T81" s="119" t="s">
        <v>2690</v>
      </c>
      <c r="U81" s="119" t="s">
        <v>2691</v>
      </c>
      <c r="V81" s="117">
        <v>8.1999998092651367</v>
      </c>
      <c r="W81" s="118">
        <v>0.41</v>
      </c>
      <c r="X81" s="116">
        <v>45</v>
      </c>
      <c r="Y81" s="116">
        <v>1</v>
      </c>
      <c r="Z81" s="119" t="s">
        <v>2004</v>
      </c>
      <c r="AA81" s="119" t="s">
        <v>2005</v>
      </c>
      <c r="AB81" s="117">
        <v>7.8000001907348633</v>
      </c>
      <c r="AC81" s="118">
        <v>0.41</v>
      </c>
      <c r="AD81" s="116">
        <v>45</v>
      </c>
      <c r="AE81" s="116">
        <v>1</v>
      </c>
      <c r="AF81" s="119" t="s">
        <v>2004</v>
      </c>
      <c r="AG81" s="119" t="s">
        <v>2005</v>
      </c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</row>
    <row r="82" spans="1:184" x14ac:dyDescent="0.2">
      <c r="A82" s="154" t="str">
        <f t="shared" si="1"/>
        <v>6048</v>
      </c>
      <c r="B82" s="105" t="s">
        <v>3188</v>
      </c>
      <c r="C82" s="111">
        <v>95</v>
      </c>
      <c r="D82" s="112">
        <v>27.899999618530273</v>
      </c>
      <c r="E82" s="113">
        <v>0.38</v>
      </c>
      <c r="F82" s="111">
        <v>92</v>
      </c>
      <c r="G82" s="111">
        <v>3</v>
      </c>
      <c r="H82" s="114" t="s">
        <v>2195</v>
      </c>
      <c r="I82" s="114" t="s">
        <v>2196</v>
      </c>
      <c r="J82" s="112">
        <v>4.4000000953674316</v>
      </c>
      <c r="K82" s="113">
        <v>0.36</v>
      </c>
      <c r="L82" s="111">
        <v>93</v>
      </c>
      <c r="M82" s="111">
        <v>2</v>
      </c>
      <c r="N82" s="114" t="s">
        <v>3900</v>
      </c>
      <c r="O82" s="114" t="s">
        <v>3901</v>
      </c>
      <c r="P82" s="112">
        <v>8.6000003814697266</v>
      </c>
      <c r="Q82" s="113">
        <v>0.39</v>
      </c>
      <c r="R82" s="111">
        <v>91</v>
      </c>
      <c r="S82" s="111">
        <v>4</v>
      </c>
      <c r="T82" s="114" t="s">
        <v>4391</v>
      </c>
      <c r="U82" s="114" t="s">
        <v>4392</v>
      </c>
      <c r="V82" s="112">
        <v>8.1000003814697266</v>
      </c>
      <c r="W82" s="113">
        <v>0.4</v>
      </c>
      <c r="X82" s="111">
        <v>87</v>
      </c>
      <c r="Y82" s="111">
        <v>8</v>
      </c>
      <c r="Z82" s="114" t="s">
        <v>4393</v>
      </c>
      <c r="AA82" s="114" t="s">
        <v>4394</v>
      </c>
      <c r="AB82" s="112">
        <v>6.9000000953674316</v>
      </c>
      <c r="AC82" s="113">
        <v>0.36</v>
      </c>
      <c r="AD82" s="111">
        <v>94</v>
      </c>
      <c r="AE82" s="111">
        <v>1</v>
      </c>
      <c r="AF82" s="114" t="s">
        <v>4395</v>
      </c>
      <c r="AG82" s="114" t="s">
        <v>4396</v>
      </c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</row>
    <row r="83" spans="1:184" x14ac:dyDescent="0.2">
      <c r="A83" s="154" t="str">
        <f t="shared" si="1"/>
        <v>6049</v>
      </c>
      <c r="B83" s="115" t="s">
        <v>3189</v>
      </c>
      <c r="C83" s="116">
        <v>29</v>
      </c>
      <c r="D83" s="117">
        <v>26.100000381469727</v>
      </c>
      <c r="E83" s="118">
        <v>0.36</v>
      </c>
      <c r="F83" s="116">
        <v>29</v>
      </c>
      <c r="H83" s="119" t="s">
        <v>1529</v>
      </c>
      <c r="J83" s="117">
        <v>4.1999998092651367</v>
      </c>
      <c r="K83" s="118">
        <v>0.35</v>
      </c>
      <c r="L83" s="116">
        <v>28</v>
      </c>
      <c r="M83" s="116">
        <v>1</v>
      </c>
      <c r="N83" s="119" t="s">
        <v>1861</v>
      </c>
      <c r="O83" s="119" t="s">
        <v>1862</v>
      </c>
      <c r="P83" s="117">
        <v>8.3000001907348633</v>
      </c>
      <c r="Q83" s="118">
        <v>0.38</v>
      </c>
      <c r="R83" s="116">
        <v>29</v>
      </c>
      <c r="T83" s="119" t="s">
        <v>1529</v>
      </c>
      <c r="V83" s="117">
        <v>7.0999999046325684</v>
      </c>
      <c r="W83" s="118">
        <v>0.35</v>
      </c>
      <c r="X83" s="116">
        <v>29</v>
      </c>
      <c r="Z83" s="119" t="s">
        <v>1529</v>
      </c>
      <c r="AB83" s="117">
        <v>6.5</v>
      </c>
      <c r="AC83" s="118">
        <v>0.34</v>
      </c>
      <c r="AD83" s="116">
        <v>29</v>
      </c>
      <c r="AF83" s="119" t="s">
        <v>1529</v>
      </c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</row>
    <row r="84" spans="1:184" x14ac:dyDescent="0.2">
      <c r="A84" s="154" t="str">
        <f t="shared" si="1"/>
        <v>6051</v>
      </c>
      <c r="B84" s="105" t="s">
        <v>3190</v>
      </c>
      <c r="C84" s="111">
        <v>189</v>
      </c>
      <c r="D84" s="112">
        <v>24.100000381469727</v>
      </c>
      <c r="E84" s="113">
        <v>0.33</v>
      </c>
      <c r="F84" s="111">
        <v>187</v>
      </c>
      <c r="G84" s="111">
        <v>2</v>
      </c>
      <c r="H84" s="114" t="s">
        <v>2341</v>
      </c>
      <c r="I84" s="114" t="s">
        <v>2342</v>
      </c>
      <c r="J84" s="112">
        <v>4.3000001907348633</v>
      </c>
      <c r="K84" s="113">
        <v>0.36</v>
      </c>
      <c r="L84" s="111">
        <v>183</v>
      </c>
      <c r="M84" s="111">
        <v>6</v>
      </c>
      <c r="N84" s="114" t="s">
        <v>2081</v>
      </c>
      <c r="O84" s="114" t="s">
        <v>2082</v>
      </c>
      <c r="P84" s="112">
        <v>7</v>
      </c>
      <c r="Q84" s="113">
        <v>0.32</v>
      </c>
      <c r="R84" s="111">
        <v>187</v>
      </c>
      <c r="S84" s="111">
        <v>2</v>
      </c>
      <c r="T84" s="114" t="s">
        <v>2341</v>
      </c>
      <c r="U84" s="114" t="s">
        <v>2342</v>
      </c>
      <c r="V84" s="112">
        <v>6.5</v>
      </c>
      <c r="W84" s="113">
        <v>0.33</v>
      </c>
      <c r="X84" s="111">
        <v>185</v>
      </c>
      <c r="Y84" s="111">
        <v>4</v>
      </c>
      <c r="Z84" s="114" t="s">
        <v>4397</v>
      </c>
      <c r="AA84" s="114" t="s">
        <v>4398</v>
      </c>
      <c r="AB84" s="112">
        <v>6.1999998092651367</v>
      </c>
      <c r="AC84" s="113">
        <v>0.33</v>
      </c>
      <c r="AD84" s="111">
        <v>189</v>
      </c>
      <c r="AF84" s="114" t="s">
        <v>1529</v>
      </c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</row>
    <row r="85" spans="1:184" x14ac:dyDescent="0.2">
      <c r="A85" s="154" t="str">
        <f t="shared" si="1"/>
        <v>6052</v>
      </c>
      <c r="B85" s="115" t="s">
        <v>3199</v>
      </c>
      <c r="C85" s="116">
        <v>532</v>
      </c>
      <c r="D85" s="117">
        <v>29.899999618530273</v>
      </c>
      <c r="E85" s="118">
        <v>0.41</v>
      </c>
      <c r="F85" s="116">
        <v>501</v>
      </c>
      <c r="G85" s="116">
        <v>31</v>
      </c>
      <c r="H85" s="119" t="s">
        <v>2041</v>
      </c>
      <c r="I85" s="119" t="s">
        <v>2042</v>
      </c>
      <c r="J85" s="117">
        <v>4.6999998092651367</v>
      </c>
      <c r="K85" s="118">
        <v>0.39</v>
      </c>
      <c r="L85" s="116">
        <v>490</v>
      </c>
      <c r="M85" s="116">
        <v>42</v>
      </c>
      <c r="N85" s="119" t="s">
        <v>2448</v>
      </c>
      <c r="O85" s="119" t="s">
        <v>2449</v>
      </c>
      <c r="P85" s="117">
        <v>9.3000001907348633</v>
      </c>
      <c r="Q85" s="118">
        <v>0.42</v>
      </c>
      <c r="R85" s="116">
        <v>482</v>
      </c>
      <c r="S85" s="116">
        <v>50</v>
      </c>
      <c r="T85" s="119" t="s">
        <v>3936</v>
      </c>
      <c r="U85" s="119" t="s">
        <v>3937</v>
      </c>
      <c r="V85" s="117">
        <v>8.1000003814697266</v>
      </c>
      <c r="W85" s="118">
        <v>0.4</v>
      </c>
      <c r="X85" s="116">
        <v>479</v>
      </c>
      <c r="Y85" s="116">
        <v>53</v>
      </c>
      <c r="Z85" s="119" t="s">
        <v>4399</v>
      </c>
      <c r="AA85" s="119" t="s">
        <v>4400</v>
      </c>
      <c r="AB85" s="117">
        <v>7.8000001907348633</v>
      </c>
      <c r="AC85" s="118">
        <v>0.41</v>
      </c>
      <c r="AD85" s="116">
        <v>504</v>
      </c>
      <c r="AE85" s="116">
        <v>28</v>
      </c>
      <c r="AF85" s="119" t="s">
        <v>2402</v>
      </c>
      <c r="AG85" s="119" t="s">
        <v>2403</v>
      </c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</row>
    <row r="86" spans="1:184" x14ac:dyDescent="0.2">
      <c r="A86" s="154" t="str">
        <f t="shared" si="1"/>
        <v>6053</v>
      </c>
      <c r="B86" s="105" t="s">
        <v>3208</v>
      </c>
      <c r="C86" s="111">
        <v>13</v>
      </c>
      <c r="D86" s="112">
        <v>22.5</v>
      </c>
      <c r="E86" s="113">
        <v>0.31</v>
      </c>
      <c r="F86" s="111">
        <v>13</v>
      </c>
      <c r="H86" s="114" t="s">
        <v>1529</v>
      </c>
      <c r="J86" s="112">
        <v>3.2000000476837158</v>
      </c>
      <c r="K86" s="113">
        <v>0.26</v>
      </c>
      <c r="L86" s="111">
        <v>13</v>
      </c>
      <c r="N86" s="114" t="s">
        <v>1529</v>
      </c>
      <c r="P86" s="112">
        <v>6.8000001907348633</v>
      </c>
      <c r="Q86" s="113">
        <v>0.31</v>
      </c>
      <c r="R86" s="111">
        <v>13</v>
      </c>
      <c r="T86" s="114" t="s">
        <v>1529</v>
      </c>
      <c r="V86" s="112">
        <v>6.1999998092651367</v>
      </c>
      <c r="W86" s="113">
        <v>0.31</v>
      </c>
      <c r="X86" s="111">
        <v>13</v>
      </c>
      <c r="Z86" s="114" t="s">
        <v>1529</v>
      </c>
      <c r="AB86" s="112">
        <v>6.3000001907348633</v>
      </c>
      <c r="AC86" s="113">
        <v>0.33</v>
      </c>
      <c r="AD86" s="111">
        <v>13</v>
      </c>
      <c r="AF86" s="114" t="s">
        <v>1529</v>
      </c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</row>
    <row r="87" spans="1:184" x14ac:dyDescent="0.2">
      <c r="A87" s="154" t="str">
        <f t="shared" si="1"/>
        <v>6060</v>
      </c>
      <c r="B87" s="115" t="s">
        <v>3209</v>
      </c>
      <c r="C87" s="116">
        <v>119</v>
      </c>
      <c r="D87" s="117">
        <v>29.600000381469727</v>
      </c>
      <c r="E87" s="118">
        <v>0.41</v>
      </c>
      <c r="F87" s="116">
        <v>116</v>
      </c>
      <c r="G87" s="116">
        <v>3</v>
      </c>
      <c r="H87" s="119" t="s">
        <v>1577</v>
      </c>
      <c r="I87" s="119" t="s">
        <v>1578</v>
      </c>
      <c r="J87" s="117">
        <v>4.3000001907348633</v>
      </c>
      <c r="K87" s="118">
        <v>0.36</v>
      </c>
      <c r="L87" s="116">
        <v>117</v>
      </c>
      <c r="M87" s="116">
        <v>2</v>
      </c>
      <c r="N87" s="119" t="s">
        <v>2243</v>
      </c>
      <c r="O87" s="119" t="s">
        <v>2244</v>
      </c>
      <c r="P87" s="117">
        <v>9.1999998092651367</v>
      </c>
      <c r="Q87" s="118">
        <v>0.42</v>
      </c>
      <c r="R87" s="116">
        <v>113</v>
      </c>
      <c r="S87" s="116">
        <v>6</v>
      </c>
      <c r="T87" s="119" t="s">
        <v>1931</v>
      </c>
      <c r="U87" s="119" t="s">
        <v>1932</v>
      </c>
      <c r="V87" s="117">
        <v>8.3000001907348633</v>
      </c>
      <c r="W87" s="118">
        <v>0.42</v>
      </c>
      <c r="X87" s="116">
        <v>110</v>
      </c>
      <c r="Y87" s="116">
        <v>9</v>
      </c>
      <c r="Z87" s="119" t="s">
        <v>3024</v>
      </c>
      <c r="AA87" s="119" t="s">
        <v>3025</v>
      </c>
      <c r="AB87" s="117">
        <v>7.8000001907348633</v>
      </c>
      <c r="AC87" s="118">
        <v>0.41</v>
      </c>
      <c r="AD87" s="116">
        <v>115</v>
      </c>
      <c r="AE87" s="116">
        <v>4</v>
      </c>
      <c r="AF87" s="119" t="s">
        <v>2723</v>
      </c>
      <c r="AG87" s="119" t="s">
        <v>2724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</row>
    <row r="88" spans="1:184" x14ac:dyDescent="0.2">
      <c r="A88" s="154" t="str">
        <f t="shared" si="1"/>
        <v>6061</v>
      </c>
      <c r="B88" s="105" t="s">
        <v>3212</v>
      </c>
      <c r="C88" s="111">
        <v>205</v>
      </c>
      <c r="D88" s="112">
        <v>25.200000762939453</v>
      </c>
      <c r="E88" s="113">
        <v>0.34</v>
      </c>
      <c r="F88" s="111">
        <v>202</v>
      </c>
      <c r="G88" s="111">
        <v>3</v>
      </c>
      <c r="H88" s="114" t="s">
        <v>2306</v>
      </c>
      <c r="I88" s="114" t="s">
        <v>2307</v>
      </c>
      <c r="J88" s="112">
        <v>4</v>
      </c>
      <c r="K88" s="113">
        <v>0.33</v>
      </c>
      <c r="L88" s="111">
        <v>201</v>
      </c>
      <c r="M88" s="111">
        <v>4</v>
      </c>
      <c r="N88" s="114" t="s">
        <v>3788</v>
      </c>
      <c r="O88" s="114" t="s">
        <v>3789</v>
      </c>
      <c r="P88" s="112">
        <v>7.8000001907348633</v>
      </c>
      <c r="Q88" s="113">
        <v>0.35</v>
      </c>
      <c r="R88" s="111">
        <v>201</v>
      </c>
      <c r="S88" s="111">
        <v>4</v>
      </c>
      <c r="T88" s="114" t="s">
        <v>3788</v>
      </c>
      <c r="U88" s="114" t="s">
        <v>3789</v>
      </c>
      <c r="V88" s="112">
        <v>7</v>
      </c>
      <c r="W88" s="113">
        <v>0.35</v>
      </c>
      <c r="X88" s="111">
        <v>198</v>
      </c>
      <c r="Y88" s="111">
        <v>7</v>
      </c>
      <c r="Z88" s="114" t="s">
        <v>1658</v>
      </c>
      <c r="AA88" s="114" t="s">
        <v>1659</v>
      </c>
      <c r="AB88" s="112">
        <v>6.4000000953674316</v>
      </c>
      <c r="AC88" s="113">
        <v>0.34</v>
      </c>
      <c r="AD88" s="111">
        <v>203</v>
      </c>
      <c r="AE88" s="111">
        <v>2</v>
      </c>
      <c r="AF88" s="114" t="s">
        <v>3213</v>
      </c>
      <c r="AG88" s="114" t="s">
        <v>3214</v>
      </c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</row>
    <row r="89" spans="1:184" x14ac:dyDescent="0.2">
      <c r="A89" s="154" t="str">
        <f t="shared" si="1"/>
        <v>6070</v>
      </c>
      <c r="B89" s="115" t="s">
        <v>3215</v>
      </c>
      <c r="C89" s="116">
        <v>139</v>
      </c>
      <c r="D89" s="117">
        <v>27.5</v>
      </c>
      <c r="E89" s="118">
        <v>0.38</v>
      </c>
      <c r="F89" s="116">
        <v>138</v>
      </c>
      <c r="G89" s="116">
        <v>1</v>
      </c>
      <c r="H89" s="119" t="s">
        <v>4401</v>
      </c>
      <c r="I89" s="119" t="s">
        <v>4402</v>
      </c>
      <c r="J89" s="117">
        <v>4.5999999046325684</v>
      </c>
      <c r="K89" s="118">
        <v>0.38</v>
      </c>
      <c r="L89" s="116">
        <v>133</v>
      </c>
      <c r="M89" s="116">
        <v>6</v>
      </c>
      <c r="N89" s="119" t="s">
        <v>3157</v>
      </c>
      <c r="O89" s="119" t="s">
        <v>3158</v>
      </c>
      <c r="P89" s="117">
        <v>8.3000001907348633</v>
      </c>
      <c r="Q89" s="118">
        <v>0.38</v>
      </c>
      <c r="R89" s="116">
        <v>130</v>
      </c>
      <c r="S89" s="116">
        <v>9</v>
      </c>
      <c r="T89" s="119" t="s">
        <v>2956</v>
      </c>
      <c r="U89" s="119" t="s">
        <v>2957</v>
      </c>
      <c r="V89" s="117">
        <v>7.5</v>
      </c>
      <c r="W89" s="118">
        <v>0.37</v>
      </c>
      <c r="X89" s="116">
        <v>135</v>
      </c>
      <c r="Y89" s="116">
        <v>4</v>
      </c>
      <c r="Z89" s="119" t="s">
        <v>3987</v>
      </c>
      <c r="AA89" s="119" t="s">
        <v>3988</v>
      </c>
      <c r="AB89" s="117">
        <v>7.0999999046325684</v>
      </c>
      <c r="AC89" s="118">
        <v>0.37</v>
      </c>
      <c r="AD89" s="116">
        <v>139</v>
      </c>
      <c r="AF89" s="119" t="s">
        <v>1529</v>
      </c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</row>
    <row r="90" spans="1:184" x14ac:dyDescent="0.2">
      <c r="A90" s="154" t="str">
        <f t="shared" si="1"/>
        <v>6071</v>
      </c>
      <c r="B90" s="105" t="s">
        <v>3218</v>
      </c>
      <c r="C90" s="111">
        <v>282</v>
      </c>
      <c r="D90" s="112">
        <v>42.299999237060547</v>
      </c>
      <c r="E90" s="113">
        <v>0.57999999999999996</v>
      </c>
      <c r="F90" s="111">
        <v>218</v>
      </c>
      <c r="G90" s="111">
        <v>64</v>
      </c>
      <c r="H90" s="114" t="s">
        <v>3511</v>
      </c>
      <c r="I90" s="114" t="s">
        <v>3512</v>
      </c>
      <c r="J90" s="112">
        <v>6.9000000953674316</v>
      </c>
      <c r="K90" s="113">
        <v>0.56999999999999995</v>
      </c>
      <c r="L90" s="111">
        <v>214</v>
      </c>
      <c r="M90" s="111">
        <v>68</v>
      </c>
      <c r="N90" s="114" t="s">
        <v>4403</v>
      </c>
      <c r="O90" s="114" t="s">
        <v>4404</v>
      </c>
      <c r="P90" s="112">
        <v>13.399999618530273</v>
      </c>
      <c r="Q90" s="113">
        <v>0.61</v>
      </c>
      <c r="R90" s="111">
        <v>198</v>
      </c>
      <c r="S90" s="111">
        <v>84</v>
      </c>
      <c r="T90" s="114" t="s">
        <v>2836</v>
      </c>
      <c r="U90" s="114" t="s">
        <v>2837</v>
      </c>
      <c r="V90" s="112">
        <v>11.899999618530273</v>
      </c>
      <c r="W90" s="113">
        <v>0.59</v>
      </c>
      <c r="X90" s="111">
        <v>186</v>
      </c>
      <c r="Y90" s="111">
        <v>96</v>
      </c>
      <c r="Z90" s="114" t="s">
        <v>4405</v>
      </c>
      <c r="AA90" s="114" t="s">
        <v>4406</v>
      </c>
      <c r="AB90" s="112">
        <v>10.100000381469727</v>
      </c>
      <c r="AC90" s="113">
        <v>0.53</v>
      </c>
      <c r="AD90" s="111">
        <v>239</v>
      </c>
      <c r="AE90" s="111">
        <v>43</v>
      </c>
      <c r="AF90" s="114" t="s">
        <v>2436</v>
      </c>
      <c r="AG90" s="114" t="s">
        <v>2437</v>
      </c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</row>
    <row r="91" spans="1:184" x14ac:dyDescent="0.2">
      <c r="A91" s="154" t="str">
        <f t="shared" si="1"/>
        <v>6081</v>
      </c>
      <c r="B91" s="115" t="s">
        <v>3225</v>
      </c>
      <c r="C91" s="116">
        <v>264</v>
      </c>
      <c r="D91" s="117">
        <v>26.799999237060547</v>
      </c>
      <c r="E91" s="118">
        <v>0.37</v>
      </c>
      <c r="F91" s="116">
        <v>258</v>
      </c>
      <c r="G91" s="116">
        <v>6</v>
      </c>
      <c r="H91" s="119" t="s">
        <v>1725</v>
      </c>
      <c r="I91" s="119" t="s">
        <v>1726</v>
      </c>
      <c r="J91" s="117">
        <v>4.0999999046325684</v>
      </c>
      <c r="K91" s="118">
        <v>0.34</v>
      </c>
      <c r="L91" s="116">
        <v>255</v>
      </c>
      <c r="M91" s="116">
        <v>9</v>
      </c>
      <c r="N91" s="119" t="s">
        <v>1658</v>
      </c>
      <c r="O91" s="119" t="s">
        <v>1659</v>
      </c>
      <c r="P91" s="117">
        <v>8.3999996185302734</v>
      </c>
      <c r="Q91" s="118">
        <v>0.38</v>
      </c>
      <c r="R91" s="116">
        <v>252</v>
      </c>
      <c r="S91" s="116">
        <v>12</v>
      </c>
      <c r="T91" s="119" t="s">
        <v>1653</v>
      </c>
      <c r="U91" s="119" t="s">
        <v>1654</v>
      </c>
      <c r="V91" s="117">
        <v>7.5</v>
      </c>
      <c r="W91" s="118">
        <v>0.37</v>
      </c>
      <c r="X91" s="116">
        <v>248</v>
      </c>
      <c r="Y91" s="116">
        <v>16</v>
      </c>
      <c r="Z91" s="119" t="s">
        <v>2761</v>
      </c>
      <c r="AA91" s="119" t="s">
        <v>2762</v>
      </c>
      <c r="AB91" s="117">
        <v>6.9000000953674316</v>
      </c>
      <c r="AC91" s="118">
        <v>0.36</v>
      </c>
      <c r="AD91" s="116">
        <v>260</v>
      </c>
      <c r="AE91" s="116">
        <v>4</v>
      </c>
      <c r="AF91" s="119" t="s">
        <v>4407</v>
      </c>
      <c r="AG91" s="119" t="s">
        <v>4408</v>
      </c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</row>
    <row r="92" spans="1:184" x14ac:dyDescent="0.2">
      <c r="A92" s="154" t="str">
        <f t="shared" si="1"/>
        <v>6082</v>
      </c>
      <c r="B92" s="105" t="s">
        <v>4409</v>
      </c>
      <c r="C92" s="111">
        <v>4</v>
      </c>
      <c r="D92" s="112">
        <v>24.5</v>
      </c>
      <c r="E92" s="113">
        <v>0.34</v>
      </c>
      <c r="F92" s="111">
        <v>4</v>
      </c>
      <c r="H92" s="114" t="s">
        <v>1529</v>
      </c>
      <c r="J92" s="112">
        <v>4</v>
      </c>
      <c r="K92" s="113">
        <v>0.33</v>
      </c>
      <c r="L92" s="111">
        <v>4</v>
      </c>
      <c r="N92" s="114" t="s">
        <v>1529</v>
      </c>
      <c r="P92" s="112">
        <v>8.3000001907348633</v>
      </c>
      <c r="Q92" s="113">
        <v>0.38</v>
      </c>
      <c r="R92" s="111">
        <v>4</v>
      </c>
      <c r="T92" s="114" t="s">
        <v>1529</v>
      </c>
      <c r="V92" s="112">
        <v>7.8000001907348633</v>
      </c>
      <c r="W92" s="113">
        <v>0.39</v>
      </c>
      <c r="X92" s="111">
        <v>4</v>
      </c>
      <c r="Z92" s="114" t="s">
        <v>1529</v>
      </c>
      <c r="AB92" s="112">
        <v>4.5</v>
      </c>
      <c r="AC92" s="113">
        <v>0.23</v>
      </c>
      <c r="AD92" s="111">
        <v>4</v>
      </c>
      <c r="AF92" s="114" t="s">
        <v>1529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</row>
    <row r="93" spans="1:184" x14ac:dyDescent="0.2">
      <c r="A93" s="154" t="str">
        <f t="shared" si="1"/>
        <v>6091</v>
      </c>
      <c r="B93" s="115" t="s">
        <v>3228</v>
      </c>
      <c r="C93" s="116">
        <v>340</v>
      </c>
      <c r="D93" s="117">
        <v>23.299999237060547</v>
      </c>
      <c r="E93" s="118">
        <v>0.32</v>
      </c>
      <c r="F93" s="116">
        <v>339</v>
      </c>
      <c r="G93" s="116">
        <v>1</v>
      </c>
      <c r="H93" s="119" t="s">
        <v>4410</v>
      </c>
      <c r="I93" s="119" t="s">
        <v>4411</v>
      </c>
      <c r="J93" s="117">
        <v>3.7000000476837158</v>
      </c>
      <c r="K93" s="118">
        <v>0.31</v>
      </c>
      <c r="L93" s="116">
        <v>337</v>
      </c>
      <c r="M93" s="116">
        <v>3</v>
      </c>
      <c r="N93" s="119" t="s">
        <v>2531</v>
      </c>
      <c r="O93" s="119" t="s">
        <v>2532</v>
      </c>
      <c r="P93" s="117">
        <v>7.5</v>
      </c>
      <c r="Q93" s="118">
        <v>0.34</v>
      </c>
      <c r="R93" s="116">
        <v>335</v>
      </c>
      <c r="S93" s="116">
        <v>5</v>
      </c>
      <c r="T93" s="119" t="s">
        <v>2076</v>
      </c>
      <c r="U93" s="119" t="s">
        <v>2077</v>
      </c>
      <c r="V93" s="117">
        <v>5.9000000953674316</v>
      </c>
      <c r="W93" s="118">
        <v>0.28999999999999998</v>
      </c>
      <c r="X93" s="116">
        <v>335</v>
      </c>
      <c r="Y93" s="116">
        <v>5</v>
      </c>
      <c r="Z93" s="119" t="s">
        <v>2076</v>
      </c>
      <c r="AA93" s="119" t="s">
        <v>2077</v>
      </c>
      <c r="AB93" s="117">
        <v>6.1999998092651367</v>
      </c>
      <c r="AC93" s="118">
        <v>0.33</v>
      </c>
      <c r="AD93" s="116">
        <v>338</v>
      </c>
      <c r="AE93" s="116">
        <v>2</v>
      </c>
      <c r="AF93" s="119" t="s">
        <v>3368</v>
      </c>
      <c r="AG93" s="119" t="s">
        <v>3369</v>
      </c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</row>
    <row r="94" spans="1:184" x14ac:dyDescent="0.2">
      <c r="A94" s="154" t="str">
        <f t="shared" si="1"/>
        <v>6111</v>
      </c>
      <c r="B94" s="105" t="s">
        <v>3233</v>
      </c>
      <c r="C94" s="111">
        <v>241</v>
      </c>
      <c r="D94" s="112">
        <v>26.399999618530273</v>
      </c>
      <c r="E94" s="113">
        <v>0.36</v>
      </c>
      <c r="F94" s="111">
        <v>237</v>
      </c>
      <c r="G94" s="111">
        <v>4</v>
      </c>
      <c r="H94" s="114" t="s">
        <v>4378</v>
      </c>
      <c r="I94" s="114" t="s">
        <v>4379</v>
      </c>
      <c r="J94" s="112">
        <v>4.1999998092651367</v>
      </c>
      <c r="K94" s="113">
        <v>0.35</v>
      </c>
      <c r="L94" s="111">
        <v>231</v>
      </c>
      <c r="M94" s="111">
        <v>10</v>
      </c>
      <c r="N94" s="114" t="s">
        <v>3418</v>
      </c>
      <c r="O94" s="114" t="s">
        <v>3419</v>
      </c>
      <c r="P94" s="112">
        <v>8.1999998092651367</v>
      </c>
      <c r="Q94" s="113">
        <v>0.37</v>
      </c>
      <c r="R94" s="111">
        <v>231</v>
      </c>
      <c r="S94" s="111">
        <v>10</v>
      </c>
      <c r="T94" s="114" t="s">
        <v>3418</v>
      </c>
      <c r="U94" s="114" t="s">
        <v>3419</v>
      </c>
      <c r="V94" s="112">
        <v>7.0999999046325684</v>
      </c>
      <c r="W94" s="113">
        <v>0.36</v>
      </c>
      <c r="X94" s="111">
        <v>233</v>
      </c>
      <c r="Y94" s="111">
        <v>8</v>
      </c>
      <c r="Z94" s="114" t="s">
        <v>4412</v>
      </c>
      <c r="AA94" s="114" t="s">
        <v>4413</v>
      </c>
      <c r="AB94" s="112">
        <v>6.8000001907348633</v>
      </c>
      <c r="AC94" s="113">
        <v>0.36</v>
      </c>
      <c r="AD94" s="111">
        <v>240</v>
      </c>
      <c r="AE94" s="111">
        <v>1</v>
      </c>
      <c r="AF94" s="114" t="s">
        <v>3338</v>
      </c>
      <c r="AG94" s="114" t="s">
        <v>3339</v>
      </c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</row>
    <row r="95" spans="1:184" x14ac:dyDescent="0.2">
      <c r="A95" s="154" t="str">
        <f t="shared" si="1"/>
        <v>6121</v>
      </c>
      <c r="B95" s="115" t="s">
        <v>3242</v>
      </c>
      <c r="C95" s="116">
        <v>257</v>
      </c>
      <c r="D95" s="117">
        <v>29.799999237060547</v>
      </c>
      <c r="E95" s="118">
        <v>0.41</v>
      </c>
      <c r="F95" s="116">
        <v>237</v>
      </c>
      <c r="G95" s="116">
        <v>20</v>
      </c>
      <c r="H95" s="119" t="s">
        <v>2055</v>
      </c>
      <c r="I95" s="119" t="s">
        <v>2056</v>
      </c>
      <c r="J95" s="117">
        <v>4.6999998092651367</v>
      </c>
      <c r="K95" s="118">
        <v>0.39</v>
      </c>
      <c r="L95" s="116">
        <v>234</v>
      </c>
      <c r="M95" s="116">
        <v>23</v>
      </c>
      <c r="N95" s="119" t="s">
        <v>4414</v>
      </c>
      <c r="O95" s="119" t="s">
        <v>4415</v>
      </c>
      <c r="P95" s="117">
        <v>9.6000003814697266</v>
      </c>
      <c r="Q95" s="118">
        <v>0.44</v>
      </c>
      <c r="R95" s="116">
        <v>221</v>
      </c>
      <c r="S95" s="116">
        <v>36</v>
      </c>
      <c r="T95" s="119" t="s">
        <v>4416</v>
      </c>
      <c r="U95" s="119" t="s">
        <v>4417</v>
      </c>
      <c r="V95" s="117">
        <v>7.9000000953674316</v>
      </c>
      <c r="W95" s="118">
        <v>0.39</v>
      </c>
      <c r="X95" s="116">
        <v>226</v>
      </c>
      <c r="Y95" s="116">
        <v>31</v>
      </c>
      <c r="Z95" s="119" t="s">
        <v>4418</v>
      </c>
      <c r="AA95" s="119" t="s">
        <v>4419</v>
      </c>
      <c r="AB95" s="117">
        <v>7.5999999046325684</v>
      </c>
      <c r="AC95" s="118">
        <v>0.4</v>
      </c>
      <c r="AD95" s="116">
        <v>241</v>
      </c>
      <c r="AE95" s="116">
        <v>16</v>
      </c>
      <c r="AF95" s="119" t="s">
        <v>4420</v>
      </c>
      <c r="AG95" s="119" t="s">
        <v>4421</v>
      </c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</row>
    <row r="96" spans="1:184" x14ac:dyDescent="0.2">
      <c r="A96" s="154" t="str">
        <f t="shared" si="1"/>
        <v>6141</v>
      </c>
      <c r="B96" s="105" t="s">
        <v>3243</v>
      </c>
      <c r="C96" s="111">
        <v>109</v>
      </c>
      <c r="D96" s="112">
        <v>23.899999618530273</v>
      </c>
      <c r="E96" s="113">
        <v>0.33</v>
      </c>
      <c r="F96" s="111">
        <v>109</v>
      </c>
      <c r="H96" s="114" t="s">
        <v>1529</v>
      </c>
      <c r="J96" s="112">
        <v>4</v>
      </c>
      <c r="K96" s="113">
        <v>0.33</v>
      </c>
      <c r="L96" s="111">
        <v>109</v>
      </c>
      <c r="N96" s="114" t="s">
        <v>1529</v>
      </c>
      <c r="P96" s="112">
        <v>7.1999998092651367</v>
      </c>
      <c r="Q96" s="113">
        <v>0.33</v>
      </c>
      <c r="R96" s="111">
        <v>108</v>
      </c>
      <c r="S96" s="111">
        <v>1</v>
      </c>
      <c r="T96" s="114" t="s">
        <v>4422</v>
      </c>
      <c r="U96" s="114" t="s">
        <v>4423</v>
      </c>
      <c r="V96" s="112">
        <v>6.5999999046325684</v>
      </c>
      <c r="W96" s="113">
        <v>0.33</v>
      </c>
      <c r="X96" s="111">
        <v>108</v>
      </c>
      <c r="Y96" s="111">
        <v>1</v>
      </c>
      <c r="Z96" s="114" t="s">
        <v>4422</v>
      </c>
      <c r="AA96" s="114" t="s">
        <v>4423</v>
      </c>
      <c r="AB96" s="112">
        <v>6.0999999046325684</v>
      </c>
      <c r="AC96" s="113">
        <v>0.32</v>
      </c>
      <c r="AD96" s="111">
        <v>109</v>
      </c>
      <c r="AF96" s="114" t="s">
        <v>1529</v>
      </c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</row>
    <row r="97" spans="1:184" x14ac:dyDescent="0.2">
      <c r="A97" s="154" t="str">
        <f t="shared" si="1"/>
        <v>6151</v>
      </c>
      <c r="B97" s="115" t="s">
        <v>3250</v>
      </c>
      <c r="C97" s="116">
        <v>217</v>
      </c>
      <c r="D97" s="117">
        <v>21.899999618530273</v>
      </c>
      <c r="E97" s="118">
        <v>0.3</v>
      </c>
      <c r="F97" s="116">
        <v>217</v>
      </c>
      <c r="H97" s="119" t="s">
        <v>1529</v>
      </c>
      <c r="J97" s="117">
        <v>3.5</v>
      </c>
      <c r="K97" s="118">
        <v>0.28999999999999998</v>
      </c>
      <c r="L97" s="116">
        <v>212</v>
      </c>
      <c r="M97" s="116">
        <v>5</v>
      </c>
      <c r="N97" s="119" t="s">
        <v>4424</v>
      </c>
      <c r="O97" s="119" t="s">
        <v>4425</v>
      </c>
      <c r="P97" s="117">
        <v>6.9000000953674316</v>
      </c>
      <c r="Q97" s="118">
        <v>0.32</v>
      </c>
      <c r="R97" s="116">
        <v>217</v>
      </c>
      <c r="T97" s="119" t="s">
        <v>1529</v>
      </c>
      <c r="V97" s="117">
        <v>5.6999998092651367</v>
      </c>
      <c r="W97" s="118">
        <v>0.28000000000000003</v>
      </c>
      <c r="X97" s="116">
        <v>216</v>
      </c>
      <c r="Y97" s="116">
        <v>1</v>
      </c>
      <c r="Z97" s="119" t="s">
        <v>4426</v>
      </c>
      <c r="AA97" s="119" t="s">
        <v>4427</v>
      </c>
      <c r="AB97" s="117">
        <v>5.8000001907348633</v>
      </c>
      <c r="AC97" s="118">
        <v>0.31</v>
      </c>
      <c r="AD97" s="116">
        <v>217</v>
      </c>
      <c r="AF97" s="119" t="s">
        <v>1529</v>
      </c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</row>
    <row r="98" spans="1:184" x14ac:dyDescent="0.2">
      <c r="A98" s="154" t="str">
        <f t="shared" si="1"/>
        <v>6161</v>
      </c>
      <c r="B98" s="105" t="s">
        <v>3253</v>
      </c>
      <c r="C98" s="111">
        <v>296</v>
      </c>
      <c r="D98" s="112">
        <v>28.399999618530273</v>
      </c>
      <c r="E98" s="113">
        <v>0.39</v>
      </c>
      <c r="F98" s="111">
        <v>290</v>
      </c>
      <c r="G98" s="111">
        <v>6</v>
      </c>
      <c r="H98" s="114" t="s">
        <v>4428</v>
      </c>
      <c r="I98" s="114" t="s">
        <v>4429</v>
      </c>
      <c r="J98" s="112">
        <v>4.6999998092651367</v>
      </c>
      <c r="K98" s="113">
        <v>0.39</v>
      </c>
      <c r="L98" s="111">
        <v>276</v>
      </c>
      <c r="M98" s="111">
        <v>20</v>
      </c>
      <c r="N98" s="114" t="s">
        <v>1706</v>
      </c>
      <c r="O98" s="114" t="s">
        <v>1707</v>
      </c>
      <c r="P98" s="112">
        <v>8.6999998092651367</v>
      </c>
      <c r="Q98" s="113">
        <v>0.4</v>
      </c>
      <c r="R98" s="111">
        <v>279</v>
      </c>
      <c r="S98" s="111">
        <v>17</v>
      </c>
      <c r="T98" s="114" t="s">
        <v>4430</v>
      </c>
      <c r="U98" s="114" t="s">
        <v>4431</v>
      </c>
      <c r="V98" s="112">
        <v>7.9000000953674316</v>
      </c>
      <c r="W98" s="113">
        <v>0.39</v>
      </c>
      <c r="X98" s="111">
        <v>272</v>
      </c>
      <c r="Y98" s="111">
        <v>24</v>
      </c>
      <c r="Z98" s="114" t="s">
        <v>2748</v>
      </c>
      <c r="AA98" s="114" t="s">
        <v>2749</v>
      </c>
      <c r="AB98" s="112">
        <v>7.0999999046325684</v>
      </c>
      <c r="AC98" s="113">
        <v>0.37</v>
      </c>
      <c r="AD98" s="111">
        <v>291</v>
      </c>
      <c r="AE98" s="111">
        <v>5</v>
      </c>
      <c r="AF98" s="114" t="s">
        <v>2013</v>
      </c>
      <c r="AG98" s="114" t="s">
        <v>2014</v>
      </c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</row>
    <row r="99" spans="1:184" x14ac:dyDescent="0.2">
      <c r="A99" s="154" t="str">
        <f t="shared" si="1"/>
        <v>6171</v>
      </c>
      <c r="B99" s="115" t="s">
        <v>3262</v>
      </c>
      <c r="C99" s="116">
        <v>367</v>
      </c>
      <c r="D99" s="117">
        <v>27.299999237060547</v>
      </c>
      <c r="E99" s="118">
        <v>0.37</v>
      </c>
      <c r="F99" s="116">
        <v>360</v>
      </c>
      <c r="G99" s="116">
        <v>7</v>
      </c>
      <c r="H99" s="119" t="s">
        <v>4432</v>
      </c>
      <c r="I99" s="119" t="s">
        <v>4433</v>
      </c>
      <c r="J99" s="117">
        <v>4.1999998092651367</v>
      </c>
      <c r="K99" s="118">
        <v>0.35</v>
      </c>
      <c r="L99" s="116">
        <v>358</v>
      </c>
      <c r="M99" s="116">
        <v>9</v>
      </c>
      <c r="N99" s="119" t="s">
        <v>4434</v>
      </c>
      <c r="O99" s="119" t="s">
        <v>4435</v>
      </c>
      <c r="P99" s="117">
        <v>8.3999996185302734</v>
      </c>
      <c r="Q99" s="118">
        <v>0.38</v>
      </c>
      <c r="R99" s="116">
        <v>348</v>
      </c>
      <c r="S99" s="116">
        <v>19</v>
      </c>
      <c r="T99" s="119" t="s">
        <v>4436</v>
      </c>
      <c r="U99" s="119" t="s">
        <v>4437</v>
      </c>
      <c r="V99" s="117">
        <v>7.5</v>
      </c>
      <c r="W99" s="118">
        <v>0.37</v>
      </c>
      <c r="X99" s="116">
        <v>345</v>
      </c>
      <c r="Y99" s="116">
        <v>22</v>
      </c>
      <c r="Z99" s="119" t="s">
        <v>3345</v>
      </c>
      <c r="AA99" s="119" t="s">
        <v>3346</v>
      </c>
      <c r="AB99" s="117">
        <v>7.1999998092651367</v>
      </c>
      <c r="AC99" s="118">
        <v>0.38</v>
      </c>
      <c r="AD99" s="116">
        <v>361</v>
      </c>
      <c r="AE99" s="116">
        <v>6</v>
      </c>
      <c r="AF99" s="119" t="s">
        <v>4438</v>
      </c>
      <c r="AG99" s="119" t="s">
        <v>4439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</row>
    <row r="100" spans="1:184" x14ac:dyDescent="0.2">
      <c r="A100" s="154" t="str">
        <f t="shared" si="1"/>
        <v>6211</v>
      </c>
      <c r="B100" s="105" t="s">
        <v>3265</v>
      </c>
      <c r="C100" s="111">
        <v>383</v>
      </c>
      <c r="D100" s="112">
        <v>30</v>
      </c>
      <c r="E100" s="113">
        <v>0.41</v>
      </c>
      <c r="F100" s="111">
        <v>357</v>
      </c>
      <c r="G100" s="111">
        <v>26</v>
      </c>
      <c r="H100" s="114" t="s">
        <v>3525</v>
      </c>
      <c r="I100" s="114" t="s">
        <v>3526</v>
      </c>
      <c r="J100" s="112">
        <v>4.4000000953674316</v>
      </c>
      <c r="K100" s="113">
        <v>0.37</v>
      </c>
      <c r="L100" s="111">
        <v>357</v>
      </c>
      <c r="M100" s="111">
        <v>26</v>
      </c>
      <c r="N100" s="114" t="s">
        <v>3525</v>
      </c>
      <c r="O100" s="114" t="s">
        <v>3526</v>
      </c>
      <c r="P100" s="112">
        <v>9.6000003814697266</v>
      </c>
      <c r="Q100" s="113">
        <v>0.43</v>
      </c>
      <c r="R100" s="111">
        <v>342</v>
      </c>
      <c r="S100" s="111">
        <v>41</v>
      </c>
      <c r="T100" s="114" t="s">
        <v>4440</v>
      </c>
      <c r="U100" s="114" t="s">
        <v>4441</v>
      </c>
      <c r="V100" s="112">
        <v>8.1999998092651367</v>
      </c>
      <c r="W100" s="113">
        <v>0.41</v>
      </c>
      <c r="X100" s="111">
        <v>339</v>
      </c>
      <c r="Y100" s="111">
        <v>44</v>
      </c>
      <c r="Z100" s="114" t="s">
        <v>4442</v>
      </c>
      <c r="AA100" s="114" t="s">
        <v>4443</v>
      </c>
      <c r="AB100" s="112">
        <v>7.8000001907348633</v>
      </c>
      <c r="AC100" s="113">
        <v>0.41</v>
      </c>
      <c r="AD100" s="111">
        <v>361</v>
      </c>
      <c r="AE100" s="111">
        <v>22</v>
      </c>
      <c r="AF100" s="114" t="s">
        <v>4430</v>
      </c>
      <c r="AG100" s="114" t="s">
        <v>4431</v>
      </c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</row>
    <row r="101" spans="1:184" x14ac:dyDescent="0.2">
      <c r="A101" s="154" t="str">
        <f t="shared" si="1"/>
        <v>6221</v>
      </c>
      <c r="B101" s="115" t="s">
        <v>3274</v>
      </c>
      <c r="C101" s="116">
        <v>381</v>
      </c>
      <c r="D101" s="117">
        <v>29.5</v>
      </c>
      <c r="E101" s="118">
        <v>0.4</v>
      </c>
      <c r="F101" s="116">
        <v>368</v>
      </c>
      <c r="G101" s="116">
        <v>13</v>
      </c>
      <c r="H101" s="119" t="s">
        <v>1658</v>
      </c>
      <c r="I101" s="119" t="s">
        <v>1659</v>
      </c>
      <c r="J101" s="117">
        <v>4.6999998092651367</v>
      </c>
      <c r="K101" s="118">
        <v>0.39</v>
      </c>
      <c r="L101" s="116">
        <v>351</v>
      </c>
      <c r="M101" s="116">
        <v>30</v>
      </c>
      <c r="N101" s="119" t="s">
        <v>1678</v>
      </c>
      <c r="O101" s="119" t="s">
        <v>1679</v>
      </c>
      <c r="P101" s="117">
        <v>9.1999998092651367</v>
      </c>
      <c r="Q101" s="118">
        <v>0.42</v>
      </c>
      <c r="R101" s="116">
        <v>353</v>
      </c>
      <c r="S101" s="116">
        <v>28</v>
      </c>
      <c r="T101" s="119" t="s">
        <v>2078</v>
      </c>
      <c r="U101" s="119" t="s">
        <v>2079</v>
      </c>
      <c r="V101" s="117">
        <v>8.1999998092651367</v>
      </c>
      <c r="W101" s="118">
        <v>0.41</v>
      </c>
      <c r="X101" s="116">
        <v>350</v>
      </c>
      <c r="Y101" s="116">
        <v>31</v>
      </c>
      <c r="Z101" s="119" t="s">
        <v>3026</v>
      </c>
      <c r="AA101" s="119" t="s">
        <v>3027</v>
      </c>
      <c r="AB101" s="117">
        <v>7.4000000953674316</v>
      </c>
      <c r="AC101" s="118">
        <v>0.39</v>
      </c>
      <c r="AD101" s="116">
        <v>370</v>
      </c>
      <c r="AE101" s="116">
        <v>11</v>
      </c>
      <c r="AF101" s="119" t="s">
        <v>4444</v>
      </c>
      <c r="AG101" s="119" t="s">
        <v>4445</v>
      </c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</row>
    <row r="102" spans="1:184" x14ac:dyDescent="0.2">
      <c r="A102" s="154" t="str">
        <f t="shared" si="1"/>
        <v>6231</v>
      </c>
      <c r="B102" s="105" t="s">
        <v>3283</v>
      </c>
      <c r="C102" s="111">
        <v>277</v>
      </c>
      <c r="D102" s="112">
        <v>27.5</v>
      </c>
      <c r="E102" s="113">
        <v>0.38</v>
      </c>
      <c r="F102" s="111">
        <v>268</v>
      </c>
      <c r="G102" s="111">
        <v>9</v>
      </c>
      <c r="H102" s="114" t="s">
        <v>2235</v>
      </c>
      <c r="I102" s="114" t="s">
        <v>2236</v>
      </c>
      <c r="J102" s="112">
        <v>4.3000001907348633</v>
      </c>
      <c r="K102" s="113">
        <v>0.36</v>
      </c>
      <c r="L102" s="111">
        <v>264</v>
      </c>
      <c r="M102" s="111">
        <v>13</v>
      </c>
      <c r="N102" s="114" t="s">
        <v>2622</v>
      </c>
      <c r="O102" s="114" t="s">
        <v>2623</v>
      </c>
      <c r="P102" s="112">
        <v>8.5</v>
      </c>
      <c r="Q102" s="113">
        <v>0.39</v>
      </c>
      <c r="R102" s="111">
        <v>260</v>
      </c>
      <c r="S102" s="111">
        <v>17</v>
      </c>
      <c r="T102" s="114" t="s">
        <v>4232</v>
      </c>
      <c r="U102" s="114" t="s">
        <v>4233</v>
      </c>
      <c r="V102" s="112">
        <v>8</v>
      </c>
      <c r="W102" s="113">
        <v>0.4</v>
      </c>
      <c r="X102" s="111">
        <v>253</v>
      </c>
      <c r="Y102" s="111">
        <v>24</v>
      </c>
      <c r="Z102" s="114" t="s">
        <v>4446</v>
      </c>
      <c r="AA102" s="114" t="s">
        <v>4447</v>
      </c>
      <c r="AB102" s="112">
        <v>6.6999998092651367</v>
      </c>
      <c r="AC102" s="113">
        <v>0.35</v>
      </c>
      <c r="AD102" s="111">
        <v>271</v>
      </c>
      <c r="AE102" s="111">
        <v>6</v>
      </c>
      <c r="AF102" s="114" t="s">
        <v>2004</v>
      </c>
      <c r="AG102" s="114" t="s">
        <v>2005</v>
      </c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</row>
    <row r="103" spans="1:184" x14ac:dyDescent="0.2">
      <c r="A103" s="154" t="str">
        <f t="shared" si="1"/>
        <v>6241</v>
      </c>
      <c r="B103" s="115" t="s">
        <v>3286</v>
      </c>
      <c r="C103" s="116">
        <v>345</v>
      </c>
      <c r="D103" s="117">
        <v>28.200000762939453</v>
      </c>
      <c r="E103" s="118">
        <v>0.39</v>
      </c>
      <c r="F103" s="116">
        <v>340</v>
      </c>
      <c r="G103" s="116">
        <v>5</v>
      </c>
      <c r="H103" s="119" t="s">
        <v>3625</v>
      </c>
      <c r="I103" s="119" t="s">
        <v>3626</v>
      </c>
      <c r="J103" s="117">
        <v>4.5</v>
      </c>
      <c r="K103" s="118">
        <v>0.37</v>
      </c>
      <c r="L103" s="116">
        <v>330</v>
      </c>
      <c r="M103" s="116">
        <v>15</v>
      </c>
      <c r="N103" s="119" t="s">
        <v>2034</v>
      </c>
      <c r="O103" s="119" t="s">
        <v>2035</v>
      </c>
      <c r="P103" s="117">
        <v>8.6999998092651367</v>
      </c>
      <c r="Q103" s="118">
        <v>0.4</v>
      </c>
      <c r="R103" s="116">
        <v>335</v>
      </c>
      <c r="S103" s="116">
        <v>10</v>
      </c>
      <c r="T103" s="119" t="s">
        <v>1806</v>
      </c>
      <c r="U103" s="119" t="s">
        <v>1807</v>
      </c>
      <c r="V103" s="117">
        <v>7.9000000953674316</v>
      </c>
      <c r="W103" s="118">
        <v>0.39</v>
      </c>
      <c r="X103" s="116">
        <v>321</v>
      </c>
      <c r="Y103" s="116">
        <v>24</v>
      </c>
      <c r="Z103" s="119" t="s">
        <v>4448</v>
      </c>
      <c r="AA103" s="119" t="s">
        <v>4449</v>
      </c>
      <c r="AB103" s="117">
        <v>7.0999999046325684</v>
      </c>
      <c r="AC103" s="118">
        <v>0.37</v>
      </c>
      <c r="AD103" s="116">
        <v>340</v>
      </c>
      <c r="AE103" s="116">
        <v>5</v>
      </c>
      <c r="AF103" s="119" t="s">
        <v>3625</v>
      </c>
      <c r="AG103" s="119" t="s">
        <v>3626</v>
      </c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</row>
    <row r="104" spans="1:184" x14ac:dyDescent="0.2">
      <c r="A104" s="154" t="str">
        <f t="shared" si="1"/>
        <v>6251</v>
      </c>
      <c r="B104" s="105" t="s">
        <v>3295</v>
      </c>
      <c r="C104" s="111">
        <v>199</v>
      </c>
      <c r="D104" s="112">
        <v>25.799999237060547</v>
      </c>
      <c r="E104" s="113">
        <v>0.35</v>
      </c>
      <c r="F104" s="111">
        <v>196</v>
      </c>
      <c r="G104" s="111">
        <v>3</v>
      </c>
      <c r="H104" s="114" t="s">
        <v>2808</v>
      </c>
      <c r="I104" s="114" t="s">
        <v>2809</v>
      </c>
      <c r="J104" s="112">
        <v>4.3000001907348633</v>
      </c>
      <c r="K104" s="113">
        <v>0.36</v>
      </c>
      <c r="L104" s="111">
        <v>188</v>
      </c>
      <c r="M104" s="111">
        <v>11</v>
      </c>
      <c r="N104" s="114" t="s">
        <v>4450</v>
      </c>
      <c r="O104" s="114" t="s">
        <v>4451</v>
      </c>
      <c r="P104" s="112">
        <v>7.9000000953674316</v>
      </c>
      <c r="Q104" s="113">
        <v>0.36</v>
      </c>
      <c r="R104" s="111">
        <v>196</v>
      </c>
      <c r="S104" s="111">
        <v>3</v>
      </c>
      <c r="T104" s="114" t="s">
        <v>2808</v>
      </c>
      <c r="U104" s="114" t="s">
        <v>2809</v>
      </c>
      <c r="V104" s="112">
        <v>7.4000000953674316</v>
      </c>
      <c r="W104" s="113">
        <v>0.37</v>
      </c>
      <c r="X104" s="111">
        <v>190</v>
      </c>
      <c r="Y104" s="111">
        <v>9</v>
      </c>
      <c r="Z104" s="114" t="s">
        <v>4356</v>
      </c>
      <c r="AA104" s="114" t="s">
        <v>4357</v>
      </c>
      <c r="AB104" s="112">
        <v>6.1999998092651367</v>
      </c>
      <c r="AC104" s="113">
        <v>0.33</v>
      </c>
      <c r="AD104" s="111">
        <v>199</v>
      </c>
      <c r="AF104" s="114" t="s">
        <v>1529</v>
      </c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</row>
    <row r="105" spans="1:184" x14ac:dyDescent="0.2">
      <c r="A105" s="154" t="str">
        <f t="shared" si="1"/>
        <v>6281</v>
      </c>
      <c r="B105" s="115" t="s">
        <v>3296</v>
      </c>
      <c r="C105" s="116">
        <v>142</v>
      </c>
      <c r="D105" s="117">
        <v>24</v>
      </c>
      <c r="E105" s="118">
        <v>0.33</v>
      </c>
      <c r="F105" s="116">
        <v>141</v>
      </c>
      <c r="G105" s="116">
        <v>1</v>
      </c>
      <c r="H105" s="119" t="s">
        <v>1535</v>
      </c>
      <c r="I105" s="119" t="s">
        <v>1536</v>
      </c>
      <c r="J105" s="117">
        <v>3.5</v>
      </c>
      <c r="K105" s="118">
        <v>0.28999999999999998</v>
      </c>
      <c r="L105" s="116">
        <v>139</v>
      </c>
      <c r="M105" s="116">
        <v>3</v>
      </c>
      <c r="N105" s="119" t="s">
        <v>3900</v>
      </c>
      <c r="O105" s="119" t="s">
        <v>3901</v>
      </c>
      <c r="P105" s="117">
        <v>7.6999998092651367</v>
      </c>
      <c r="Q105" s="118">
        <v>0.35</v>
      </c>
      <c r="R105" s="116">
        <v>140</v>
      </c>
      <c r="S105" s="116">
        <v>2</v>
      </c>
      <c r="T105" s="119" t="s">
        <v>3922</v>
      </c>
      <c r="U105" s="119" t="s">
        <v>3923</v>
      </c>
      <c r="V105" s="117">
        <v>6.5999999046325684</v>
      </c>
      <c r="W105" s="118">
        <v>0.33</v>
      </c>
      <c r="X105" s="116">
        <v>136</v>
      </c>
      <c r="Y105" s="116">
        <v>6</v>
      </c>
      <c r="Z105" s="119" t="s">
        <v>4052</v>
      </c>
      <c r="AA105" s="119" t="s">
        <v>4053</v>
      </c>
      <c r="AB105" s="117">
        <v>6.0999999046325684</v>
      </c>
      <c r="AC105" s="118">
        <v>0.32</v>
      </c>
      <c r="AD105" s="116">
        <v>142</v>
      </c>
      <c r="AF105" s="119" t="s">
        <v>1529</v>
      </c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</row>
    <row r="106" spans="1:184" x14ac:dyDescent="0.2">
      <c r="A106" s="154" t="str">
        <f t="shared" si="1"/>
        <v>6301</v>
      </c>
      <c r="B106" s="105" t="s">
        <v>3297</v>
      </c>
      <c r="C106" s="111">
        <v>383</v>
      </c>
      <c r="D106" s="112">
        <v>31</v>
      </c>
      <c r="E106" s="113">
        <v>0.42</v>
      </c>
      <c r="F106" s="111">
        <v>354</v>
      </c>
      <c r="G106" s="111">
        <v>29</v>
      </c>
      <c r="H106" s="114" t="s">
        <v>4452</v>
      </c>
      <c r="I106" s="114" t="s">
        <v>4453</v>
      </c>
      <c r="J106" s="112">
        <v>5</v>
      </c>
      <c r="K106" s="113">
        <v>0.42</v>
      </c>
      <c r="L106" s="111">
        <v>346</v>
      </c>
      <c r="M106" s="111">
        <v>37</v>
      </c>
      <c r="N106" s="114" t="s">
        <v>2617</v>
      </c>
      <c r="O106" s="114" t="s">
        <v>2618</v>
      </c>
      <c r="P106" s="112">
        <v>9.5</v>
      </c>
      <c r="Q106" s="113">
        <v>0.43</v>
      </c>
      <c r="R106" s="111">
        <v>349</v>
      </c>
      <c r="S106" s="111">
        <v>34</v>
      </c>
      <c r="T106" s="114" t="s">
        <v>3713</v>
      </c>
      <c r="U106" s="114" t="s">
        <v>3714</v>
      </c>
      <c r="V106" s="112">
        <v>8.6000003814697266</v>
      </c>
      <c r="W106" s="113">
        <v>0.43</v>
      </c>
      <c r="X106" s="111">
        <v>320</v>
      </c>
      <c r="Y106" s="111">
        <v>63</v>
      </c>
      <c r="Z106" s="114" t="s">
        <v>4454</v>
      </c>
      <c r="AA106" s="114" t="s">
        <v>4455</v>
      </c>
      <c r="AB106" s="112">
        <v>7.8000001907348633</v>
      </c>
      <c r="AC106" s="113">
        <v>0.41</v>
      </c>
      <c r="AD106" s="111">
        <v>353</v>
      </c>
      <c r="AE106" s="111">
        <v>30</v>
      </c>
      <c r="AF106" s="114" t="s">
        <v>4456</v>
      </c>
      <c r="AG106" s="114" t="s">
        <v>4457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</row>
    <row r="107" spans="1:184" x14ac:dyDescent="0.2">
      <c r="A107" s="154" t="str">
        <f t="shared" si="1"/>
        <v>6331</v>
      </c>
      <c r="B107" s="115" t="s">
        <v>3302</v>
      </c>
      <c r="C107" s="116">
        <v>420</v>
      </c>
      <c r="D107" s="117">
        <v>27</v>
      </c>
      <c r="E107" s="118">
        <v>0.37</v>
      </c>
      <c r="F107" s="116">
        <v>408</v>
      </c>
      <c r="G107" s="116">
        <v>12</v>
      </c>
      <c r="H107" s="119" t="s">
        <v>2100</v>
      </c>
      <c r="I107" s="119" t="s">
        <v>2101</v>
      </c>
      <c r="J107" s="117">
        <v>4.3000001907348633</v>
      </c>
      <c r="K107" s="118">
        <v>0.35</v>
      </c>
      <c r="L107" s="116">
        <v>406</v>
      </c>
      <c r="M107" s="116">
        <v>14</v>
      </c>
      <c r="N107" s="119" t="s">
        <v>1718</v>
      </c>
      <c r="O107" s="119" t="s">
        <v>1719</v>
      </c>
      <c r="P107" s="117">
        <v>8.3999996185302734</v>
      </c>
      <c r="Q107" s="118">
        <v>0.38</v>
      </c>
      <c r="R107" s="116">
        <v>395</v>
      </c>
      <c r="S107" s="116">
        <v>25</v>
      </c>
      <c r="T107" s="119" t="s">
        <v>1732</v>
      </c>
      <c r="U107" s="119" t="s">
        <v>1733</v>
      </c>
      <c r="V107" s="117">
        <v>7.3000001907348633</v>
      </c>
      <c r="W107" s="118">
        <v>0.37</v>
      </c>
      <c r="X107" s="116">
        <v>386</v>
      </c>
      <c r="Y107" s="116">
        <v>34</v>
      </c>
      <c r="Z107" s="119" t="s">
        <v>4458</v>
      </c>
      <c r="AA107" s="119" t="s">
        <v>4459</v>
      </c>
      <c r="AB107" s="117">
        <v>7</v>
      </c>
      <c r="AC107" s="118">
        <v>0.37</v>
      </c>
      <c r="AD107" s="116">
        <v>409</v>
      </c>
      <c r="AE107" s="116">
        <v>11</v>
      </c>
      <c r="AF107" s="119" t="s">
        <v>3874</v>
      </c>
      <c r="AG107" s="119" t="s">
        <v>3875</v>
      </c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</row>
    <row r="108" spans="1:184" x14ac:dyDescent="0.2">
      <c r="A108" s="154" t="str">
        <f t="shared" si="1"/>
        <v>6351</v>
      </c>
      <c r="B108" s="105" t="s">
        <v>3309</v>
      </c>
      <c r="C108" s="111">
        <v>200</v>
      </c>
      <c r="D108" s="112">
        <v>28.799999237060547</v>
      </c>
      <c r="E108" s="113">
        <v>0.39</v>
      </c>
      <c r="F108" s="111">
        <v>193</v>
      </c>
      <c r="G108" s="111">
        <v>7</v>
      </c>
      <c r="H108" s="114" t="s">
        <v>3284</v>
      </c>
      <c r="I108" s="114" t="s">
        <v>3285</v>
      </c>
      <c r="J108" s="112">
        <v>4.5999999046325684</v>
      </c>
      <c r="K108" s="113">
        <v>0.38</v>
      </c>
      <c r="L108" s="111">
        <v>183</v>
      </c>
      <c r="M108" s="111">
        <v>17</v>
      </c>
      <c r="N108" s="114" t="s">
        <v>4460</v>
      </c>
      <c r="O108" s="114" t="s">
        <v>4461</v>
      </c>
      <c r="P108" s="112">
        <v>8.8999996185302734</v>
      </c>
      <c r="Q108" s="113">
        <v>0.41</v>
      </c>
      <c r="R108" s="111">
        <v>189</v>
      </c>
      <c r="S108" s="111">
        <v>11</v>
      </c>
      <c r="T108" s="114" t="s">
        <v>2473</v>
      </c>
      <c r="U108" s="114" t="s">
        <v>2474</v>
      </c>
      <c r="V108" s="112">
        <v>8.1999998092651367</v>
      </c>
      <c r="W108" s="113">
        <v>0.41</v>
      </c>
      <c r="X108" s="111">
        <v>182</v>
      </c>
      <c r="Y108" s="111">
        <v>18</v>
      </c>
      <c r="Z108" s="114" t="s">
        <v>3834</v>
      </c>
      <c r="AA108" s="114" t="s">
        <v>3835</v>
      </c>
      <c r="AB108" s="112">
        <v>7.0999999046325684</v>
      </c>
      <c r="AC108" s="113">
        <v>0.37</v>
      </c>
      <c r="AD108" s="111">
        <v>194</v>
      </c>
      <c r="AE108" s="111">
        <v>6</v>
      </c>
      <c r="AF108" s="114" t="s">
        <v>3206</v>
      </c>
      <c r="AG108" s="114" t="s">
        <v>3207</v>
      </c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</row>
    <row r="109" spans="1:184" x14ac:dyDescent="0.2">
      <c r="A109" s="154" t="str">
        <f t="shared" si="1"/>
        <v>6361</v>
      </c>
      <c r="B109" s="115" t="s">
        <v>3312</v>
      </c>
      <c r="C109" s="116">
        <v>189</v>
      </c>
      <c r="D109" s="117">
        <v>23.200000762939453</v>
      </c>
      <c r="E109" s="118">
        <v>0.32</v>
      </c>
      <c r="F109" s="116">
        <v>188</v>
      </c>
      <c r="G109" s="116">
        <v>1</v>
      </c>
      <c r="H109" s="119" t="s">
        <v>4462</v>
      </c>
      <c r="I109" s="119" t="s">
        <v>4463</v>
      </c>
      <c r="J109" s="117">
        <v>3.5999999046325684</v>
      </c>
      <c r="K109" s="118">
        <v>0.3</v>
      </c>
      <c r="L109" s="116">
        <v>187</v>
      </c>
      <c r="M109" s="116">
        <v>2</v>
      </c>
      <c r="N109" s="119" t="s">
        <v>2341</v>
      </c>
      <c r="O109" s="119" t="s">
        <v>2342</v>
      </c>
      <c r="P109" s="117">
        <v>6.9000000953674316</v>
      </c>
      <c r="Q109" s="118">
        <v>0.31</v>
      </c>
      <c r="R109" s="116">
        <v>187</v>
      </c>
      <c r="S109" s="116">
        <v>2</v>
      </c>
      <c r="T109" s="119" t="s">
        <v>2341</v>
      </c>
      <c r="U109" s="119" t="s">
        <v>2342</v>
      </c>
      <c r="V109" s="117">
        <v>6.4000000953674316</v>
      </c>
      <c r="W109" s="118">
        <v>0.32</v>
      </c>
      <c r="X109" s="116">
        <v>183</v>
      </c>
      <c r="Y109" s="116">
        <v>6</v>
      </c>
      <c r="Z109" s="119" t="s">
        <v>2081</v>
      </c>
      <c r="AA109" s="119" t="s">
        <v>2082</v>
      </c>
      <c r="AB109" s="117">
        <v>6.3000001907348633</v>
      </c>
      <c r="AC109" s="118">
        <v>0.34</v>
      </c>
      <c r="AD109" s="116">
        <v>188</v>
      </c>
      <c r="AE109" s="116">
        <v>1</v>
      </c>
      <c r="AF109" s="119" t="s">
        <v>4462</v>
      </c>
      <c r="AG109" s="119" t="s">
        <v>4463</v>
      </c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</row>
    <row r="110" spans="1:184" x14ac:dyDescent="0.2">
      <c r="A110" s="154" t="str">
        <f t="shared" si="1"/>
        <v>6391</v>
      </c>
      <c r="B110" s="105" t="s">
        <v>3317</v>
      </c>
      <c r="C110" s="111">
        <v>198</v>
      </c>
      <c r="D110" s="112">
        <v>21.799999237060547</v>
      </c>
      <c r="E110" s="113">
        <v>0.3</v>
      </c>
      <c r="F110" s="111">
        <v>198</v>
      </c>
      <c r="H110" s="114" t="s">
        <v>1529</v>
      </c>
      <c r="J110" s="112">
        <v>3.7000000476837158</v>
      </c>
      <c r="K110" s="113">
        <v>0.31</v>
      </c>
      <c r="L110" s="111">
        <v>191</v>
      </c>
      <c r="M110" s="111">
        <v>7</v>
      </c>
      <c r="N110" s="114" t="s">
        <v>1887</v>
      </c>
      <c r="O110" s="114" t="s">
        <v>1888</v>
      </c>
      <c r="P110" s="112">
        <v>6.9000000953674316</v>
      </c>
      <c r="Q110" s="113">
        <v>0.31</v>
      </c>
      <c r="R110" s="111">
        <v>197</v>
      </c>
      <c r="S110" s="111">
        <v>1</v>
      </c>
      <c r="T110" s="114" t="s">
        <v>4464</v>
      </c>
      <c r="U110" s="114" t="s">
        <v>4465</v>
      </c>
      <c r="V110" s="112">
        <v>5.4000000953674316</v>
      </c>
      <c r="W110" s="113">
        <v>0.27</v>
      </c>
      <c r="X110" s="111">
        <v>194</v>
      </c>
      <c r="Y110" s="111">
        <v>4</v>
      </c>
      <c r="Z110" s="114" t="s">
        <v>3246</v>
      </c>
      <c r="AA110" s="114" t="s">
        <v>3247</v>
      </c>
      <c r="AB110" s="112">
        <v>5.9000000953674316</v>
      </c>
      <c r="AC110" s="113">
        <v>0.31</v>
      </c>
      <c r="AD110" s="111">
        <v>198</v>
      </c>
      <c r="AF110" s="114" t="s">
        <v>1529</v>
      </c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</row>
    <row r="111" spans="1:184" x14ac:dyDescent="0.2">
      <c r="A111" s="154" t="str">
        <f t="shared" si="1"/>
        <v>6411</v>
      </c>
      <c r="B111" s="115" t="s">
        <v>3318</v>
      </c>
      <c r="C111" s="116">
        <v>199</v>
      </c>
      <c r="D111" s="117">
        <v>25.299999237060547</v>
      </c>
      <c r="E111" s="118">
        <v>0.35</v>
      </c>
      <c r="F111" s="116">
        <v>195</v>
      </c>
      <c r="G111" s="116">
        <v>4</v>
      </c>
      <c r="H111" s="119" t="s">
        <v>2158</v>
      </c>
      <c r="I111" s="119" t="s">
        <v>2159</v>
      </c>
      <c r="J111" s="117">
        <v>4</v>
      </c>
      <c r="K111" s="118">
        <v>0.33</v>
      </c>
      <c r="L111" s="116">
        <v>194</v>
      </c>
      <c r="M111" s="116">
        <v>5</v>
      </c>
      <c r="N111" s="119" t="s">
        <v>2806</v>
      </c>
      <c r="O111" s="119" t="s">
        <v>2807</v>
      </c>
      <c r="P111" s="117">
        <v>8.1000003814697266</v>
      </c>
      <c r="Q111" s="118">
        <v>0.37</v>
      </c>
      <c r="R111" s="116">
        <v>192</v>
      </c>
      <c r="S111" s="116">
        <v>7</v>
      </c>
      <c r="T111" s="119" t="s">
        <v>3326</v>
      </c>
      <c r="U111" s="119" t="s">
        <v>3327</v>
      </c>
      <c r="V111" s="117">
        <v>6.8000001907348633</v>
      </c>
      <c r="W111" s="118">
        <v>0.34</v>
      </c>
      <c r="X111" s="116">
        <v>187</v>
      </c>
      <c r="Y111" s="116">
        <v>12</v>
      </c>
      <c r="Z111" s="119" t="s">
        <v>4374</v>
      </c>
      <c r="AA111" s="119" t="s">
        <v>4375</v>
      </c>
      <c r="AB111" s="117">
        <v>6.4000000953674316</v>
      </c>
      <c r="AC111" s="118">
        <v>0.34</v>
      </c>
      <c r="AD111" s="116">
        <v>195</v>
      </c>
      <c r="AE111" s="116">
        <v>4</v>
      </c>
      <c r="AF111" s="119" t="s">
        <v>2158</v>
      </c>
      <c r="AG111" s="119" t="s">
        <v>2159</v>
      </c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</row>
    <row r="112" spans="1:184" x14ac:dyDescent="0.2">
      <c r="A112" s="154" t="str">
        <f t="shared" si="1"/>
        <v>6421</v>
      </c>
      <c r="B112" s="105" t="s">
        <v>3321</v>
      </c>
      <c r="C112" s="111">
        <v>203</v>
      </c>
      <c r="D112" s="112">
        <v>25.200000762939453</v>
      </c>
      <c r="E112" s="113">
        <v>0.35</v>
      </c>
      <c r="F112" s="111">
        <v>201</v>
      </c>
      <c r="G112" s="111">
        <v>2</v>
      </c>
      <c r="H112" s="114" t="s">
        <v>2344</v>
      </c>
      <c r="I112" s="114" t="s">
        <v>2345</v>
      </c>
      <c r="J112" s="112">
        <v>3.7999999523162842</v>
      </c>
      <c r="K112" s="113">
        <v>0.31</v>
      </c>
      <c r="L112" s="111">
        <v>201</v>
      </c>
      <c r="M112" s="111">
        <v>2</v>
      </c>
      <c r="N112" s="114" t="s">
        <v>2344</v>
      </c>
      <c r="O112" s="114" t="s">
        <v>2345</v>
      </c>
      <c r="P112" s="112">
        <v>8.1000003814697266</v>
      </c>
      <c r="Q112" s="113">
        <v>0.37</v>
      </c>
      <c r="R112" s="111">
        <v>191</v>
      </c>
      <c r="S112" s="111">
        <v>12</v>
      </c>
      <c r="T112" s="114" t="s">
        <v>3305</v>
      </c>
      <c r="U112" s="114" t="s">
        <v>3306</v>
      </c>
      <c r="V112" s="112">
        <v>6.6999998092651367</v>
      </c>
      <c r="W112" s="113">
        <v>0.34</v>
      </c>
      <c r="X112" s="111">
        <v>196</v>
      </c>
      <c r="Y112" s="111">
        <v>7</v>
      </c>
      <c r="Z112" s="114" t="s">
        <v>1861</v>
      </c>
      <c r="AA112" s="114" t="s">
        <v>1862</v>
      </c>
      <c r="AB112" s="112">
        <v>6.5</v>
      </c>
      <c r="AC112" s="113">
        <v>0.34</v>
      </c>
      <c r="AD112" s="111">
        <v>203</v>
      </c>
      <c r="AF112" s="114" t="s">
        <v>1529</v>
      </c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</row>
    <row r="113" spans="1:184" x14ac:dyDescent="0.2">
      <c r="A113" s="154" t="str">
        <f t="shared" si="1"/>
        <v>6431</v>
      </c>
      <c r="B113" s="115" t="s">
        <v>3324</v>
      </c>
      <c r="C113" s="116">
        <v>147</v>
      </c>
      <c r="D113" s="117">
        <v>27</v>
      </c>
      <c r="E113" s="118">
        <v>0.37</v>
      </c>
      <c r="F113" s="116">
        <v>144</v>
      </c>
      <c r="G113" s="116">
        <v>3</v>
      </c>
      <c r="H113" s="119" t="s">
        <v>1602</v>
      </c>
      <c r="I113" s="119" t="s">
        <v>1603</v>
      </c>
      <c r="J113" s="117">
        <v>4.5</v>
      </c>
      <c r="K113" s="118">
        <v>0.37</v>
      </c>
      <c r="L113" s="116">
        <v>139</v>
      </c>
      <c r="M113" s="116">
        <v>8</v>
      </c>
      <c r="N113" s="119" t="s">
        <v>4466</v>
      </c>
      <c r="O113" s="119" t="s">
        <v>4467</v>
      </c>
      <c r="P113" s="117">
        <v>8.3000001907348633</v>
      </c>
      <c r="Q113" s="118">
        <v>0.38</v>
      </c>
      <c r="R113" s="116">
        <v>139</v>
      </c>
      <c r="S113" s="116">
        <v>8</v>
      </c>
      <c r="T113" s="119" t="s">
        <v>4466</v>
      </c>
      <c r="U113" s="119" t="s">
        <v>4467</v>
      </c>
      <c r="V113" s="117">
        <v>7.4000000953674316</v>
      </c>
      <c r="W113" s="118">
        <v>0.37</v>
      </c>
      <c r="X113" s="116">
        <v>136</v>
      </c>
      <c r="Y113" s="116">
        <v>11</v>
      </c>
      <c r="Z113" s="119" t="s">
        <v>1604</v>
      </c>
      <c r="AA113" s="119" t="s">
        <v>1605</v>
      </c>
      <c r="AB113" s="117">
        <v>6.8000001907348633</v>
      </c>
      <c r="AC113" s="118">
        <v>0.36</v>
      </c>
      <c r="AD113" s="116">
        <v>145</v>
      </c>
      <c r="AE113" s="116">
        <v>2</v>
      </c>
      <c r="AF113" s="119" t="s">
        <v>1606</v>
      </c>
      <c r="AG113" s="119" t="s">
        <v>1607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</row>
    <row r="114" spans="1:184" x14ac:dyDescent="0.2">
      <c r="A114" s="154" t="str">
        <f t="shared" si="1"/>
        <v>6441</v>
      </c>
      <c r="B114" s="105" t="s">
        <v>3325</v>
      </c>
      <c r="C114" s="111">
        <v>193</v>
      </c>
      <c r="D114" s="112">
        <v>28.299999237060547</v>
      </c>
      <c r="E114" s="113">
        <v>0.39</v>
      </c>
      <c r="F114" s="111">
        <v>191</v>
      </c>
      <c r="G114" s="111">
        <v>2</v>
      </c>
      <c r="H114" s="114" t="s">
        <v>4468</v>
      </c>
      <c r="I114" s="114" t="s">
        <v>4469</v>
      </c>
      <c r="J114" s="112">
        <v>4.3000001907348633</v>
      </c>
      <c r="K114" s="113">
        <v>0.36</v>
      </c>
      <c r="L114" s="111">
        <v>190</v>
      </c>
      <c r="M114" s="111">
        <v>3</v>
      </c>
      <c r="N114" s="114" t="s">
        <v>1872</v>
      </c>
      <c r="O114" s="114" t="s">
        <v>1873</v>
      </c>
      <c r="P114" s="112">
        <v>8.8000001907348633</v>
      </c>
      <c r="Q114" s="113">
        <v>0.4</v>
      </c>
      <c r="R114" s="111">
        <v>183</v>
      </c>
      <c r="S114" s="111">
        <v>10</v>
      </c>
      <c r="T114" s="114" t="s">
        <v>4436</v>
      </c>
      <c r="U114" s="114" t="s">
        <v>4437</v>
      </c>
      <c r="V114" s="112">
        <v>8.1000003814697266</v>
      </c>
      <c r="W114" s="113">
        <v>0.4</v>
      </c>
      <c r="X114" s="111">
        <v>184</v>
      </c>
      <c r="Y114" s="111">
        <v>9</v>
      </c>
      <c r="Z114" s="114" t="s">
        <v>4470</v>
      </c>
      <c r="AA114" s="114" t="s">
        <v>4471</v>
      </c>
      <c r="AB114" s="112">
        <v>7.0999999046325684</v>
      </c>
      <c r="AC114" s="113">
        <v>0.37</v>
      </c>
      <c r="AD114" s="111">
        <v>191</v>
      </c>
      <c r="AE114" s="111">
        <v>2</v>
      </c>
      <c r="AF114" s="114" t="s">
        <v>4468</v>
      </c>
      <c r="AG114" s="114" t="s">
        <v>4469</v>
      </c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</row>
    <row r="115" spans="1:184" x14ac:dyDescent="0.2">
      <c r="A115" s="154" t="str">
        <f t="shared" si="1"/>
        <v>6481</v>
      </c>
      <c r="B115" s="115" t="s">
        <v>3334</v>
      </c>
      <c r="C115" s="116">
        <v>158</v>
      </c>
      <c r="D115" s="117">
        <v>26</v>
      </c>
      <c r="E115" s="118">
        <v>0.36</v>
      </c>
      <c r="F115" s="116">
        <v>156</v>
      </c>
      <c r="G115" s="116">
        <v>2</v>
      </c>
      <c r="H115" s="119" t="s">
        <v>1904</v>
      </c>
      <c r="I115" s="119" t="s">
        <v>1905</v>
      </c>
      <c r="J115" s="117">
        <v>4.5</v>
      </c>
      <c r="K115" s="118">
        <v>0.38</v>
      </c>
      <c r="L115" s="116">
        <v>150</v>
      </c>
      <c r="M115" s="116">
        <v>8</v>
      </c>
      <c r="N115" s="119" t="s">
        <v>2189</v>
      </c>
      <c r="O115" s="119" t="s">
        <v>2190</v>
      </c>
      <c r="P115" s="117">
        <v>7.9000000953674316</v>
      </c>
      <c r="Q115" s="118">
        <v>0.36</v>
      </c>
      <c r="R115" s="116">
        <v>155</v>
      </c>
      <c r="S115" s="116">
        <v>3</v>
      </c>
      <c r="T115" s="119" t="s">
        <v>3118</v>
      </c>
      <c r="U115" s="119" t="s">
        <v>3119</v>
      </c>
      <c r="V115" s="117">
        <v>6.9000000953674316</v>
      </c>
      <c r="W115" s="118">
        <v>0.34</v>
      </c>
      <c r="X115" s="116">
        <v>154</v>
      </c>
      <c r="Y115" s="116">
        <v>4</v>
      </c>
      <c r="Z115" s="119" t="s">
        <v>2122</v>
      </c>
      <c r="AA115" s="119" t="s">
        <v>2123</v>
      </c>
      <c r="AB115" s="117">
        <v>6.6999998092651367</v>
      </c>
      <c r="AC115" s="118">
        <v>0.35</v>
      </c>
      <c r="AD115" s="116">
        <v>158</v>
      </c>
      <c r="AF115" s="119" t="s">
        <v>1529</v>
      </c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</row>
    <row r="116" spans="1:184" x14ac:dyDescent="0.2">
      <c r="A116" s="154" t="str">
        <f t="shared" si="1"/>
        <v>6501</v>
      </c>
      <c r="B116" s="105" t="s">
        <v>3337</v>
      </c>
      <c r="C116" s="111">
        <v>270</v>
      </c>
      <c r="D116" s="112">
        <v>26.5</v>
      </c>
      <c r="E116" s="113">
        <v>0.36</v>
      </c>
      <c r="F116" s="111">
        <v>257</v>
      </c>
      <c r="G116" s="111">
        <v>13</v>
      </c>
      <c r="H116" s="114" t="s">
        <v>3413</v>
      </c>
      <c r="I116" s="114" t="s">
        <v>3414</v>
      </c>
      <c r="J116" s="112">
        <v>4.3000001907348633</v>
      </c>
      <c r="K116" s="113">
        <v>0.36</v>
      </c>
      <c r="L116" s="111">
        <v>243</v>
      </c>
      <c r="M116" s="111">
        <v>27</v>
      </c>
      <c r="N116" s="114" t="s">
        <v>1739</v>
      </c>
      <c r="O116" s="114" t="s">
        <v>1740</v>
      </c>
      <c r="P116" s="112">
        <v>8.1999998092651367</v>
      </c>
      <c r="Q116" s="113">
        <v>0.37</v>
      </c>
      <c r="R116" s="111">
        <v>249</v>
      </c>
      <c r="S116" s="111">
        <v>21</v>
      </c>
      <c r="T116" s="114" t="s">
        <v>2055</v>
      </c>
      <c r="U116" s="114" t="s">
        <v>2056</v>
      </c>
      <c r="V116" s="112">
        <v>7</v>
      </c>
      <c r="W116" s="113">
        <v>0.35</v>
      </c>
      <c r="X116" s="111">
        <v>252</v>
      </c>
      <c r="Y116" s="111">
        <v>18</v>
      </c>
      <c r="Z116" s="114" t="s">
        <v>1934</v>
      </c>
      <c r="AA116" s="114" t="s">
        <v>1935</v>
      </c>
      <c r="AB116" s="112">
        <v>7</v>
      </c>
      <c r="AC116" s="113">
        <v>0.37</v>
      </c>
      <c r="AD116" s="111">
        <v>267</v>
      </c>
      <c r="AE116" s="111">
        <v>3</v>
      </c>
      <c r="AF116" s="114" t="s">
        <v>2422</v>
      </c>
      <c r="AG116" s="114" t="s">
        <v>2423</v>
      </c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</row>
    <row r="117" spans="1:184" x14ac:dyDescent="0.2">
      <c r="A117" s="154" t="str">
        <f t="shared" si="1"/>
        <v>6521</v>
      </c>
      <c r="B117" s="115" t="s">
        <v>3342</v>
      </c>
      <c r="C117" s="116">
        <v>470</v>
      </c>
      <c r="D117" s="117">
        <v>28.100000381469727</v>
      </c>
      <c r="E117" s="118">
        <v>0.39</v>
      </c>
      <c r="F117" s="116">
        <v>451</v>
      </c>
      <c r="G117" s="116">
        <v>19</v>
      </c>
      <c r="H117" s="119" t="s">
        <v>3589</v>
      </c>
      <c r="I117" s="119" t="s">
        <v>3590</v>
      </c>
      <c r="J117" s="117">
        <v>4.5</v>
      </c>
      <c r="K117" s="118">
        <v>0.38</v>
      </c>
      <c r="L117" s="116">
        <v>436</v>
      </c>
      <c r="M117" s="116">
        <v>34</v>
      </c>
      <c r="N117" s="119" t="s">
        <v>2964</v>
      </c>
      <c r="O117" s="119" t="s">
        <v>2965</v>
      </c>
      <c r="P117" s="117">
        <v>8.8999996185302734</v>
      </c>
      <c r="Q117" s="118">
        <v>0.4</v>
      </c>
      <c r="R117" s="116">
        <v>444</v>
      </c>
      <c r="S117" s="116">
        <v>26</v>
      </c>
      <c r="T117" s="119" t="s">
        <v>4450</v>
      </c>
      <c r="U117" s="119" t="s">
        <v>4451</v>
      </c>
      <c r="V117" s="117">
        <v>7.5999999046325684</v>
      </c>
      <c r="W117" s="118">
        <v>0.38</v>
      </c>
      <c r="X117" s="116">
        <v>431</v>
      </c>
      <c r="Y117" s="116">
        <v>39</v>
      </c>
      <c r="Z117" s="119" t="s">
        <v>4472</v>
      </c>
      <c r="AA117" s="119" t="s">
        <v>4473</v>
      </c>
      <c r="AB117" s="117">
        <v>7.1999998092651367</v>
      </c>
      <c r="AC117" s="118">
        <v>0.38</v>
      </c>
      <c r="AD117" s="116">
        <v>460</v>
      </c>
      <c r="AE117" s="116">
        <v>10</v>
      </c>
      <c r="AF117" s="119" t="s">
        <v>2493</v>
      </c>
      <c r="AG117" s="119" t="s">
        <v>2494</v>
      </c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</row>
    <row r="118" spans="1:184" x14ac:dyDescent="0.2">
      <c r="A118" s="154" t="str">
        <f t="shared" si="1"/>
        <v>6541</v>
      </c>
      <c r="B118" s="105" t="s">
        <v>3349</v>
      </c>
      <c r="C118" s="111">
        <v>304</v>
      </c>
      <c r="D118" s="112">
        <v>25.100000381469727</v>
      </c>
      <c r="E118" s="113">
        <v>0.34</v>
      </c>
      <c r="F118" s="111">
        <v>303</v>
      </c>
      <c r="G118" s="111">
        <v>1</v>
      </c>
      <c r="H118" s="114" t="s">
        <v>4474</v>
      </c>
      <c r="I118" s="114" t="s">
        <v>4475</v>
      </c>
      <c r="J118" s="112">
        <v>3.9000000953674316</v>
      </c>
      <c r="K118" s="113">
        <v>0.33</v>
      </c>
      <c r="L118" s="111">
        <v>293</v>
      </c>
      <c r="M118" s="111">
        <v>11</v>
      </c>
      <c r="N118" s="114" t="s">
        <v>3609</v>
      </c>
      <c r="O118" s="114" t="s">
        <v>3610</v>
      </c>
      <c r="P118" s="112">
        <v>7.8000001907348633</v>
      </c>
      <c r="Q118" s="113">
        <v>0.36</v>
      </c>
      <c r="R118" s="111">
        <v>295</v>
      </c>
      <c r="S118" s="111">
        <v>9</v>
      </c>
      <c r="T118" s="114" t="s">
        <v>1938</v>
      </c>
      <c r="U118" s="114" t="s">
        <v>1939</v>
      </c>
      <c r="V118" s="112">
        <v>6.5999999046325684</v>
      </c>
      <c r="W118" s="113">
        <v>0.33</v>
      </c>
      <c r="X118" s="111">
        <v>296</v>
      </c>
      <c r="Y118" s="111">
        <v>8</v>
      </c>
      <c r="Z118" s="114" t="s">
        <v>1506</v>
      </c>
      <c r="AA118" s="114" t="s">
        <v>1507</v>
      </c>
      <c r="AB118" s="112">
        <v>6.6999998092651367</v>
      </c>
      <c r="AC118" s="113">
        <v>0.35</v>
      </c>
      <c r="AD118" s="111">
        <v>302</v>
      </c>
      <c r="AE118" s="111">
        <v>2</v>
      </c>
      <c r="AF118" s="114" t="s">
        <v>3313</v>
      </c>
      <c r="AG118" s="114" t="s">
        <v>3314</v>
      </c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</row>
    <row r="119" spans="1:184" x14ac:dyDescent="0.2">
      <c r="A119" s="154" t="str">
        <f t="shared" si="1"/>
        <v>6571</v>
      </c>
      <c r="B119" s="115" t="s">
        <v>3358</v>
      </c>
      <c r="C119" s="116">
        <v>244</v>
      </c>
      <c r="D119" s="117">
        <v>27.700000762939453</v>
      </c>
      <c r="E119" s="118">
        <v>0.38</v>
      </c>
      <c r="F119" s="116">
        <v>244</v>
      </c>
      <c r="H119" s="119" t="s">
        <v>1529</v>
      </c>
      <c r="J119" s="117">
        <v>4.5</v>
      </c>
      <c r="K119" s="118">
        <v>0.38</v>
      </c>
      <c r="L119" s="116">
        <v>231</v>
      </c>
      <c r="M119" s="116">
        <v>13</v>
      </c>
      <c r="N119" s="119" t="s">
        <v>2647</v>
      </c>
      <c r="O119" s="119" t="s">
        <v>2648</v>
      </c>
      <c r="P119" s="117">
        <v>8.5</v>
      </c>
      <c r="Q119" s="118">
        <v>0.39</v>
      </c>
      <c r="R119" s="116">
        <v>240</v>
      </c>
      <c r="S119" s="116">
        <v>4</v>
      </c>
      <c r="T119" s="119" t="s">
        <v>1852</v>
      </c>
      <c r="U119" s="119" t="s">
        <v>1853</v>
      </c>
      <c r="V119" s="117">
        <v>7.8000001907348633</v>
      </c>
      <c r="W119" s="118">
        <v>0.39</v>
      </c>
      <c r="X119" s="116">
        <v>232</v>
      </c>
      <c r="Y119" s="116">
        <v>12</v>
      </c>
      <c r="Z119" s="119" t="s">
        <v>1854</v>
      </c>
      <c r="AA119" s="119" t="s">
        <v>1855</v>
      </c>
      <c r="AB119" s="117">
        <v>6.9000000953674316</v>
      </c>
      <c r="AC119" s="118">
        <v>0.36</v>
      </c>
      <c r="AD119" s="116">
        <v>244</v>
      </c>
      <c r="AF119" s="119" t="s">
        <v>1529</v>
      </c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</row>
    <row r="120" spans="1:184" x14ac:dyDescent="0.2">
      <c r="A120" s="154" t="str">
        <f t="shared" si="1"/>
        <v>6591</v>
      </c>
      <c r="B120" s="105" t="s">
        <v>3359</v>
      </c>
      <c r="C120" s="111">
        <v>162</v>
      </c>
      <c r="D120" s="112">
        <v>26.200000762939453</v>
      </c>
      <c r="E120" s="113">
        <v>0.36</v>
      </c>
      <c r="F120" s="111">
        <v>161</v>
      </c>
      <c r="G120" s="111">
        <v>1</v>
      </c>
      <c r="H120" s="114" t="s">
        <v>4476</v>
      </c>
      <c r="I120" s="114" t="s">
        <v>4477</v>
      </c>
      <c r="J120" s="112">
        <v>4.4000000953674316</v>
      </c>
      <c r="K120" s="113">
        <v>0.37</v>
      </c>
      <c r="L120" s="111">
        <v>155</v>
      </c>
      <c r="M120" s="111">
        <v>7</v>
      </c>
      <c r="N120" s="114" t="s">
        <v>3157</v>
      </c>
      <c r="O120" s="114" t="s">
        <v>3158</v>
      </c>
      <c r="P120" s="112">
        <v>8</v>
      </c>
      <c r="Q120" s="113">
        <v>0.36</v>
      </c>
      <c r="R120" s="111">
        <v>159</v>
      </c>
      <c r="S120" s="111">
        <v>3</v>
      </c>
      <c r="T120" s="114" t="s">
        <v>1629</v>
      </c>
      <c r="U120" s="114" t="s">
        <v>1630</v>
      </c>
      <c r="V120" s="112">
        <v>7.4000000953674316</v>
      </c>
      <c r="W120" s="113">
        <v>0.37</v>
      </c>
      <c r="X120" s="111">
        <v>157</v>
      </c>
      <c r="Y120" s="111">
        <v>5</v>
      </c>
      <c r="Z120" s="114" t="s">
        <v>3343</v>
      </c>
      <c r="AA120" s="114" t="s">
        <v>3344</v>
      </c>
      <c r="AB120" s="112">
        <v>6.4000000953674316</v>
      </c>
      <c r="AC120" s="113">
        <v>0.34</v>
      </c>
      <c r="AD120" s="111">
        <v>161</v>
      </c>
      <c r="AE120" s="111">
        <v>1</v>
      </c>
      <c r="AF120" s="114" t="s">
        <v>4476</v>
      </c>
      <c r="AG120" s="114" t="s">
        <v>4477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</row>
    <row r="121" spans="1:184" x14ac:dyDescent="0.2">
      <c r="A121" s="154" t="str">
        <f t="shared" si="1"/>
        <v>6611</v>
      </c>
      <c r="B121" s="115" t="s">
        <v>3362</v>
      </c>
      <c r="C121" s="116">
        <v>435</v>
      </c>
      <c r="D121" s="117">
        <v>28</v>
      </c>
      <c r="E121" s="118">
        <v>0.38</v>
      </c>
      <c r="F121" s="116">
        <v>419</v>
      </c>
      <c r="G121" s="116">
        <v>16</v>
      </c>
      <c r="H121" s="119" t="s">
        <v>3437</v>
      </c>
      <c r="I121" s="119" t="s">
        <v>3438</v>
      </c>
      <c r="J121" s="117">
        <v>4.5999999046325684</v>
      </c>
      <c r="K121" s="118">
        <v>0.38</v>
      </c>
      <c r="L121" s="116">
        <v>406</v>
      </c>
      <c r="M121" s="116">
        <v>29</v>
      </c>
      <c r="N121" s="119" t="s">
        <v>1934</v>
      </c>
      <c r="O121" s="119" t="s">
        <v>1935</v>
      </c>
      <c r="P121" s="117">
        <v>8.6999998092651367</v>
      </c>
      <c r="Q121" s="118">
        <v>0.4</v>
      </c>
      <c r="R121" s="116">
        <v>407</v>
      </c>
      <c r="S121" s="116">
        <v>28</v>
      </c>
      <c r="T121" s="119" t="s">
        <v>4478</v>
      </c>
      <c r="U121" s="119" t="s">
        <v>4479</v>
      </c>
      <c r="V121" s="117">
        <v>7.3000001907348633</v>
      </c>
      <c r="W121" s="118">
        <v>0.37</v>
      </c>
      <c r="X121" s="116">
        <v>403</v>
      </c>
      <c r="Y121" s="116">
        <v>32</v>
      </c>
      <c r="Z121" s="119" t="s">
        <v>4480</v>
      </c>
      <c r="AA121" s="119" t="s">
        <v>4481</v>
      </c>
      <c r="AB121" s="117">
        <v>7.3000001907348633</v>
      </c>
      <c r="AC121" s="118">
        <v>0.38</v>
      </c>
      <c r="AD121" s="116">
        <v>420</v>
      </c>
      <c r="AE121" s="116">
        <v>15</v>
      </c>
      <c r="AF121" s="119" t="s">
        <v>1861</v>
      </c>
      <c r="AG121" s="119" t="s">
        <v>1862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</row>
    <row r="122" spans="1:184" x14ac:dyDescent="0.2">
      <c r="A122" s="154" t="str">
        <f t="shared" si="1"/>
        <v>6631</v>
      </c>
      <c r="B122" s="105" t="s">
        <v>3367</v>
      </c>
      <c r="C122" s="111">
        <v>310</v>
      </c>
      <c r="D122" s="112">
        <v>29.200000762939453</v>
      </c>
      <c r="E122" s="113">
        <v>0.4</v>
      </c>
      <c r="F122" s="111">
        <v>298</v>
      </c>
      <c r="G122" s="111">
        <v>12</v>
      </c>
      <c r="H122" s="114" t="s">
        <v>4482</v>
      </c>
      <c r="I122" s="114" t="s">
        <v>4483</v>
      </c>
      <c r="J122" s="112">
        <v>5.1999998092651367</v>
      </c>
      <c r="K122" s="113">
        <v>0.44</v>
      </c>
      <c r="L122" s="111">
        <v>266</v>
      </c>
      <c r="M122" s="111">
        <v>44</v>
      </c>
      <c r="N122" s="114" t="s">
        <v>4350</v>
      </c>
      <c r="O122" s="114" t="s">
        <v>4351</v>
      </c>
      <c r="P122" s="112">
        <v>9</v>
      </c>
      <c r="Q122" s="113">
        <v>0.41</v>
      </c>
      <c r="R122" s="111">
        <v>289</v>
      </c>
      <c r="S122" s="111">
        <v>21</v>
      </c>
      <c r="T122" s="114" t="s">
        <v>2815</v>
      </c>
      <c r="U122" s="114" t="s">
        <v>2816</v>
      </c>
      <c r="V122" s="112">
        <v>8</v>
      </c>
      <c r="W122" s="113">
        <v>0.4</v>
      </c>
      <c r="X122" s="111">
        <v>278</v>
      </c>
      <c r="Y122" s="111">
        <v>32</v>
      </c>
      <c r="Z122" s="114" t="s">
        <v>2085</v>
      </c>
      <c r="AA122" s="114" t="s">
        <v>2086</v>
      </c>
      <c r="AB122" s="112">
        <v>6.9000000953674316</v>
      </c>
      <c r="AC122" s="113">
        <v>0.36</v>
      </c>
      <c r="AD122" s="111">
        <v>304</v>
      </c>
      <c r="AE122" s="111">
        <v>6</v>
      </c>
      <c r="AF122" s="114" t="s">
        <v>3575</v>
      </c>
      <c r="AG122" s="114" t="s">
        <v>3576</v>
      </c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</row>
    <row r="123" spans="1:184" x14ac:dyDescent="0.2">
      <c r="A123" s="154" t="str">
        <f t="shared" si="1"/>
        <v>6681</v>
      </c>
      <c r="B123" s="115" t="s">
        <v>3372</v>
      </c>
      <c r="C123" s="116">
        <v>383</v>
      </c>
      <c r="D123" s="117">
        <v>25.700000762939453</v>
      </c>
      <c r="E123" s="118">
        <v>0.35</v>
      </c>
      <c r="F123" s="116">
        <v>377</v>
      </c>
      <c r="G123" s="116">
        <v>6</v>
      </c>
      <c r="H123" s="119" t="s">
        <v>1982</v>
      </c>
      <c r="I123" s="119" t="s">
        <v>1983</v>
      </c>
      <c r="J123" s="117">
        <v>4.1999998092651367</v>
      </c>
      <c r="K123" s="118">
        <v>0.35</v>
      </c>
      <c r="L123" s="116">
        <v>366</v>
      </c>
      <c r="M123" s="116">
        <v>17</v>
      </c>
      <c r="N123" s="119" t="s">
        <v>2150</v>
      </c>
      <c r="O123" s="119" t="s">
        <v>2151</v>
      </c>
      <c r="P123" s="117">
        <v>8</v>
      </c>
      <c r="Q123" s="118">
        <v>0.37</v>
      </c>
      <c r="R123" s="116">
        <v>366</v>
      </c>
      <c r="S123" s="116">
        <v>17</v>
      </c>
      <c r="T123" s="119" t="s">
        <v>2150</v>
      </c>
      <c r="U123" s="119" t="s">
        <v>2151</v>
      </c>
      <c r="V123" s="117">
        <v>7</v>
      </c>
      <c r="W123" s="118">
        <v>0.35</v>
      </c>
      <c r="X123" s="116">
        <v>365</v>
      </c>
      <c r="Y123" s="116">
        <v>18</v>
      </c>
      <c r="Z123" s="119" t="s">
        <v>4484</v>
      </c>
      <c r="AA123" s="119" t="s">
        <v>4485</v>
      </c>
      <c r="AB123" s="117">
        <v>6.5999999046325684</v>
      </c>
      <c r="AC123" s="118">
        <v>0.35</v>
      </c>
      <c r="AD123" s="116">
        <v>376</v>
      </c>
      <c r="AE123" s="116">
        <v>7</v>
      </c>
      <c r="AF123" s="119" t="s">
        <v>3191</v>
      </c>
      <c r="AG123" s="119" t="s">
        <v>3192</v>
      </c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</row>
    <row r="124" spans="1:184" x14ac:dyDescent="0.2">
      <c r="A124" s="154" t="str">
        <f t="shared" si="1"/>
        <v>6701</v>
      </c>
      <c r="B124" s="105" t="s">
        <v>3375</v>
      </c>
      <c r="C124" s="111">
        <v>369</v>
      </c>
      <c r="D124" s="112">
        <v>22.600000381469727</v>
      </c>
      <c r="E124" s="113">
        <v>0.31</v>
      </c>
      <c r="F124" s="111">
        <v>364</v>
      </c>
      <c r="G124" s="111">
        <v>5</v>
      </c>
      <c r="H124" s="114" t="s">
        <v>1606</v>
      </c>
      <c r="I124" s="114" t="s">
        <v>1607</v>
      </c>
      <c r="J124" s="112">
        <v>3</v>
      </c>
      <c r="K124" s="113">
        <v>0.25</v>
      </c>
      <c r="L124" s="111">
        <v>363</v>
      </c>
      <c r="M124" s="111">
        <v>6</v>
      </c>
      <c r="N124" s="114" t="s">
        <v>4438</v>
      </c>
      <c r="O124" s="114" t="s">
        <v>4439</v>
      </c>
      <c r="P124" s="112">
        <v>7.5999999046325684</v>
      </c>
      <c r="Q124" s="113">
        <v>0.35</v>
      </c>
      <c r="R124" s="111">
        <v>352</v>
      </c>
      <c r="S124" s="111">
        <v>17</v>
      </c>
      <c r="T124" s="114" t="s">
        <v>2262</v>
      </c>
      <c r="U124" s="114" t="s">
        <v>2263</v>
      </c>
      <c r="V124" s="112">
        <v>5.9000000953674316</v>
      </c>
      <c r="W124" s="113">
        <v>0.28999999999999998</v>
      </c>
      <c r="X124" s="111">
        <v>357</v>
      </c>
      <c r="Y124" s="111">
        <v>12</v>
      </c>
      <c r="Z124" s="114" t="s">
        <v>2235</v>
      </c>
      <c r="AA124" s="114" t="s">
        <v>2236</v>
      </c>
      <c r="AB124" s="112">
        <v>6.1999998092651367</v>
      </c>
      <c r="AC124" s="113">
        <v>0.32</v>
      </c>
      <c r="AD124" s="111">
        <v>363</v>
      </c>
      <c r="AE124" s="111">
        <v>6</v>
      </c>
      <c r="AF124" s="114" t="s">
        <v>4438</v>
      </c>
      <c r="AG124" s="114" t="s">
        <v>4439</v>
      </c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</row>
    <row r="125" spans="1:184" x14ac:dyDescent="0.2">
      <c r="A125" s="154" t="str">
        <f t="shared" si="1"/>
        <v>6721</v>
      </c>
      <c r="B125" s="115" t="s">
        <v>3380</v>
      </c>
      <c r="C125" s="116">
        <v>100</v>
      </c>
      <c r="D125" s="117">
        <v>26.299999237060547</v>
      </c>
      <c r="E125" s="118">
        <v>0.36</v>
      </c>
      <c r="F125" s="116">
        <v>98</v>
      </c>
      <c r="G125" s="116">
        <v>2</v>
      </c>
      <c r="H125" s="119" t="s">
        <v>2488</v>
      </c>
      <c r="I125" s="119" t="s">
        <v>2489</v>
      </c>
      <c r="J125" s="117">
        <v>4.5999999046325684</v>
      </c>
      <c r="K125" s="118">
        <v>0.38</v>
      </c>
      <c r="L125" s="116">
        <v>93</v>
      </c>
      <c r="M125" s="116">
        <v>7</v>
      </c>
      <c r="N125" s="119" t="s">
        <v>4486</v>
      </c>
      <c r="O125" s="119" t="s">
        <v>4487</v>
      </c>
      <c r="P125" s="117">
        <v>7.8000001907348633</v>
      </c>
      <c r="Q125" s="118">
        <v>0.36</v>
      </c>
      <c r="R125" s="116">
        <v>97</v>
      </c>
      <c r="S125" s="116">
        <v>3</v>
      </c>
      <c r="T125" s="119" t="s">
        <v>3206</v>
      </c>
      <c r="U125" s="119" t="s">
        <v>3207</v>
      </c>
      <c r="V125" s="117">
        <v>7.4000000953674316</v>
      </c>
      <c r="W125" s="118">
        <v>0.37</v>
      </c>
      <c r="X125" s="116">
        <v>100</v>
      </c>
      <c r="Z125" s="119" t="s">
        <v>1529</v>
      </c>
      <c r="AB125" s="117">
        <v>6.5</v>
      </c>
      <c r="AC125" s="118">
        <v>0.34</v>
      </c>
      <c r="AD125" s="116">
        <v>100</v>
      </c>
      <c r="AF125" s="119" t="s">
        <v>1529</v>
      </c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</row>
    <row r="126" spans="1:184" x14ac:dyDescent="0.2">
      <c r="A126" s="154" t="str">
        <f t="shared" si="1"/>
        <v>6741</v>
      </c>
      <c r="B126" s="105" t="s">
        <v>3381</v>
      </c>
      <c r="C126" s="111">
        <v>344</v>
      </c>
      <c r="D126" s="112">
        <v>34</v>
      </c>
      <c r="E126" s="113">
        <v>0.47</v>
      </c>
      <c r="F126" s="111">
        <v>311</v>
      </c>
      <c r="G126" s="111">
        <v>33</v>
      </c>
      <c r="H126" s="114" t="s">
        <v>1815</v>
      </c>
      <c r="I126" s="114" t="s">
        <v>1816</v>
      </c>
      <c r="J126" s="112">
        <v>5.5</v>
      </c>
      <c r="K126" s="113">
        <v>0.46</v>
      </c>
      <c r="L126" s="111">
        <v>300</v>
      </c>
      <c r="M126" s="111">
        <v>44</v>
      </c>
      <c r="N126" s="114" t="s">
        <v>3168</v>
      </c>
      <c r="O126" s="114" t="s">
        <v>3169</v>
      </c>
      <c r="P126" s="112">
        <v>10.5</v>
      </c>
      <c r="Q126" s="113">
        <v>0.48</v>
      </c>
      <c r="R126" s="111">
        <v>299</v>
      </c>
      <c r="S126" s="111">
        <v>45</v>
      </c>
      <c r="T126" s="114" t="s">
        <v>4488</v>
      </c>
      <c r="U126" s="114" t="s">
        <v>4489</v>
      </c>
      <c r="V126" s="112">
        <v>9.3999996185302734</v>
      </c>
      <c r="W126" s="113">
        <v>0.47</v>
      </c>
      <c r="X126" s="111">
        <v>279</v>
      </c>
      <c r="Y126" s="111">
        <v>65</v>
      </c>
      <c r="Z126" s="114" t="s">
        <v>1984</v>
      </c>
      <c r="AA126" s="114" t="s">
        <v>1985</v>
      </c>
      <c r="AB126" s="112">
        <v>8.6000003814697266</v>
      </c>
      <c r="AC126" s="113">
        <v>0.45</v>
      </c>
      <c r="AD126" s="111">
        <v>309</v>
      </c>
      <c r="AE126" s="111">
        <v>35</v>
      </c>
      <c r="AF126" s="114" t="s">
        <v>4490</v>
      </c>
      <c r="AG126" s="114" t="s">
        <v>4491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</row>
    <row r="127" spans="1:184" x14ac:dyDescent="0.2">
      <c r="A127" s="154" t="str">
        <f t="shared" si="1"/>
        <v>6751</v>
      </c>
      <c r="B127" s="115" t="s">
        <v>3386</v>
      </c>
      <c r="C127" s="116">
        <v>420</v>
      </c>
      <c r="D127" s="117">
        <v>22.600000381469727</v>
      </c>
      <c r="E127" s="118">
        <v>0.31</v>
      </c>
      <c r="F127" s="116">
        <v>417</v>
      </c>
      <c r="G127" s="116">
        <v>3</v>
      </c>
      <c r="H127" s="119" t="s">
        <v>4163</v>
      </c>
      <c r="I127" s="119" t="s">
        <v>4164</v>
      </c>
      <c r="J127" s="117">
        <v>3.5999999046325684</v>
      </c>
      <c r="K127" s="118">
        <v>0.3</v>
      </c>
      <c r="L127" s="116">
        <v>412</v>
      </c>
      <c r="M127" s="116">
        <v>8</v>
      </c>
      <c r="N127" s="119" t="s">
        <v>3118</v>
      </c>
      <c r="O127" s="119" t="s">
        <v>3119</v>
      </c>
      <c r="P127" s="117">
        <v>7</v>
      </c>
      <c r="Q127" s="118">
        <v>0.32</v>
      </c>
      <c r="R127" s="116">
        <v>414</v>
      </c>
      <c r="S127" s="116">
        <v>6</v>
      </c>
      <c r="T127" s="119" t="s">
        <v>3451</v>
      </c>
      <c r="U127" s="119" t="s">
        <v>3452</v>
      </c>
      <c r="V127" s="117">
        <v>5.9000000953674316</v>
      </c>
      <c r="W127" s="118">
        <v>0.28999999999999998</v>
      </c>
      <c r="X127" s="116">
        <v>412</v>
      </c>
      <c r="Y127" s="116">
        <v>8</v>
      </c>
      <c r="Z127" s="119" t="s">
        <v>3118</v>
      </c>
      <c r="AA127" s="119" t="s">
        <v>3119</v>
      </c>
      <c r="AB127" s="117">
        <v>6.0999999046325684</v>
      </c>
      <c r="AC127" s="118">
        <v>0.32</v>
      </c>
      <c r="AD127" s="116">
        <v>417</v>
      </c>
      <c r="AE127" s="116">
        <v>3</v>
      </c>
      <c r="AF127" s="119" t="s">
        <v>4163</v>
      </c>
      <c r="AG127" s="119" t="s">
        <v>4164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</row>
    <row r="128" spans="1:184" x14ac:dyDescent="0.2">
      <c r="A128" s="154" t="str">
        <f t="shared" si="1"/>
        <v>6761</v>
      </c>
      <c r="B128" s="105" t="s">
        <v>3391</v>
      </c>
      <c r="C128" s="111">
        <v>189</v>
      </c>
      <c r="D128" s="112">
        <v>25.5</v>
      </c>
      <c r="E128" s="113">
        <v>0.35</v>
      </c>
      <c r="F128" s="111">
        <v>185</v>
      </c>
      <c r="G128" s="111">
        <v>4</v>
      </c>
      <c r="H128" s="114" t="s">
        <v>4397</v>
      </c>
      <c r="I128" s="114" t="s">
        <v>4398</v>
      </c>
      <c r="J128" s="112">
        <v>4.1999998092651367</v>
      </c>
      <c r="K128" s="113">
        <v>0.35</v>
      </c>
      <c r="L128" s="111">
        <v>182</v>
      </c>
      <c r="M128" s="111">
        <v>7</v>
      </c>
      <c r="N128" s="114" t="s">
        <v>1703</v>
      </c>
      <c r="O128" s="114" t="s">
        <v>1704</v>
      </c>
      <c r="P128" s="112">
        <v>7.9000000953674316</v>
      </c>
      <c r="Q128" s="113">
        <v>0.36</v>
      </c>
      <c r="R128" s="111">
        <v>183</v>
      </c>
      <c r="S128" s="111">
        <v>6</v>
      </c>
      <c r="T128" s="114" t="s">
        <v>2081</v>
      </c>
      <c r="U128" s="114" t="s">
        <v>2082</v>
      </c>
      <c r="V128" s="112">
        <v>6.6999998092651367</v>
      </c>
      <c r="W128" s="113">
        <v>0.34</v>
      </c>
      <c r="X128" s="111">
        <v>179</v>
      </c>
      <c r="Y128" s="111">
        <v>10</v>
      </c>
      <c r="Z128" s="114" t="s">
        <v>3828</v>
      </c>
      <c r="AA128" s="114" t="s">
        <v>3829</v>
      </c>
      <c r="AB128" s="112">
        <v>6.5999999046325684</v>
      </c>
      <c r="AC128" s="113">
        <v>0.35</v>
      </c>
      <c r="AD128" s="111">
        <v>185</v>
      </c>
      <c r="AE128" s="111">
        <v>4</v>
      </c>
      <c r="AF128" s="114" t="s">
        <v>4397</v>
      </c>
      <c r="AG128" s="114" t="s">
        <v>4398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</row>
    <row r="129" spans="1:184" x14ac:dyDescent="0.2">
      <c r="A129" s="154" t="str">
        <f t="shared" si="1"/>
        <v>6771</v>
      </c>
      <c r="B129" s="115" t="s">
        <v>3396</v>
      </c>
      <c r="C129" s="116">
        <v>607</v>
      </c>
      <c r="D129" s="117">
        <v>30.600000381469727</v>
      </c>
      <c r="E129" s="118">
        <v>0.42</v>
      </c>
      <c r="F129" s="116">
        <v>566</v>
      </c>
      <c r="G129" s="116">
        <v>41</v>
      </c>
      <c r="H129" s="119" t="s">
        <v>4492</v>
      </c>
      <c r="I129" s="119" t="s">
        <v>4493</v>
      </c>
      <c r="J129" s="117">
        <v>4.8000001907348633</v>
      </c>
      <c r="K129" s="118">
        <v>0.4</v>
      </c>
      <c r="L129" s="116">
        <v>547</v>
      </c>
      <c r="M129" s="116">
        <v>60</v>
      </c>
      <c r="N129" s="119" t="s">
        <v>4494</v>
      </c>
      <c r="O129" s="119" t="s">
        <v>4495</v>
      </c>
      <c r="P129" s="117">
        <v>9.3000001907348633</v>
      </c>
      <c r="Q129" s="118">
        <v>0.42</v>
      </c>
      <c r="R129" s="116">
        <v>548</v>
      </c>
      <c r="S129" s="116">
        <v>59</v>
      </c>
      <c r="T129" s="119" t="s">
        <v>3729</v>
      </c>
      <c r="U129" s="119" t="s">
        <v>3730</v>
      </c>
      <c r="V129" s="117">
        <v>8.3000001907348633</v>
      </c>
      <c r="W129" s="118">
        <v>0.42</v>
      </c>
      <c r="X129" s="116">
        <v>535</v>
      </c>
      <c r="Y129" s="116">
        <v>72</v>
      </c>
      <c r="Z129" s="119" t="s">
        <v>2019</v>
      </c>
      <c r="AA129" s="119" t="s">
        <v>2020</v>
      </c>
      <c r="AB129" s="117">
        <v>8.1000003814697266</v>
      </c>
      <c r="AC129" s="118">
        <v>0.43</v>
      </c>
      <c r="AD129" s="116">
        <v>570</v>
      </c>
      <c r="AE129" s="116">
        <v>37</v>
      </c>
      <c r="AF129" s="119" t="s">
        <v>1750</v>
      </c>
      <c r="AG129" s="119" t="s">
        <v>1751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</row>
    <row r="130" spans="1:184" x14ac:dyDescent="0.2">
      <c r="A130" s="154" t="str">
        <f t="shared" si="1"/>
        <v>6781</v>
      </c>
      <c r="B130" s="105" t="s">
        <v>3401</v>
      </c>
      <c r="C130" s="111">
        <v>240</v>
      </c>
      <c r="D130" s="112">
        <v>28.899999618530273</v>
      </c>
      <c r="E130" s="113">
        <v>0.4</v>
      </c>
      <c r="F130" s="111">
        <v>229</v>
      </c>
      <c r="G130" s="111">
        <v>11</v>
      </c>
      <c r="H130" s="114" t="s">
        <v>2088</v>
      </c>
      <c r="I130" s="114" t="s">
        <v>2089</v>
      </c>
      <c r="J130" s="112">
        <v>4.8000001907348633</v>
      </c>
      <c r="K130" s="113">
        <v>0.4</v>
      </c>
      <c r="L130" s="111">
        <v>224</v>
      </c>
      <c r="M130" s="111">
        <v>16</v>
      </c>
      <c r="N130" s="114" t="s">
        <v>1934</v>
      </c>
      <c r="O130" s="114" t="s">
        <v>1935</v>
      </c>
      <c r="P130" s="112">
        <v>8.8999996185302734</v>
      </c>
      <c r="Q130" s="113">
        <v>0.41</v>
      </c>
      <c r="R130" s="111">
        <v>225</v>
      </c>
      <c r="S130" s="111">
        <v>15</v>
      </c>
      <c r="T130" s="114" t="s">
        <v>1987</v>
      </c>
      <c r="U130" s="114" t="s">
        <v>1988</v>
      </c>
      <c r="V130" s="112">
        <v>8.1999998092651367</v>
      </c>
      <c r="W130" s="113">
        <v>0.41</v>
      </c>
      <c r="X130" s="111">
        <v>216</v>
      </c>
      <c r="Y130" s="111">
        <v>24</v>
      </c>
      <c r="Z130" s="114" t="s">
        <v>1739</v>
      </c>
      <c r="AA130" s="114" t="s">
        <v>1740</v>
      </c>
      <c r="AB130" s="112">
        <v>7</v>
      </c>
      <c r="AC130" s="113">
        <v>0.37</v>
      </c>
      <c r="AD130" s="111">
        <v>231</v>
      </c>
      <c r="AE130" s="111">
        <v>9</v>
      </c>
      <c r="AF130" s="114" t="s">
        <v>3597</v>
      </c>
      <c r="AG130" s="114" t="s">
        <v>3598</v>
      </c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</row>
    <row r="131" spans="1:184" x14ac:dyDescent="0.2">
      <c r="A131" s="154" t="str">
        <f t="shared" si="1"/>
        <v>6801</v>
      </c>
      <c r="B131" s="115" t="s">
        <v>3404</v>
      </c>
      <c r="C131" s="116">
        <v>254</v>
      </c>
      <c r="D131" s="117">
        <v>29.5</v>
      </c>
      <c r="E131" s="118">
        <v>0.4</v>
      </c>
      <c r="F131" s="116">
        <v>238</v>
      </c>
      <c r="G131" s="116">
        <v>16</v>
      </c>
      <c r="H131" s="119" t="s">
        <v>1676</v>
      </c>
      <c r="I131" s="119" t="s">
        <v>1677</v>
      </c>
      <c r="J131" s="117">
        <v>4.9000000953674316</v>
      </c>
      <c r="K131" s="118">
        <v>0.41</v>
      </c>
      <c r="L131" s="116">
        <v>231</v>
      </c>
      <c r="M131" s="116">
        <v>23</v>
      </c>
      <c r="N131" s="119" t="s">
        <v>4496</v>
      </c>
      <c r="O131" s="119" t="s">
        <v>4497</v>
      </c>
      <c r="P131" s="117">
        <v>9.1000003814697266</v>
      </c>
      <c r="Q131" s="118">
        <v>0.41</v>
      </c>
      <c r="R131" s="116">
        <v>233</v>
      </c>
      <c r="S131" s="116">
        <v>21</v>
      </c>
      <c r="T131" s="119" t="s">
        <v>2813</v>
      </c>
      <c r="U131" s="119" t="s">
        <v>2814</v>
      </c>
      <c r="V131" s="117">
        <v>8</v>
      </c>
      <c r="W131" s="118">
        <v>0.4</v>
      </c>
      <c r="X131" s="116">
        <v>227</v>
      </c>
      <c r="Y131" s="116">
        <v>27</v>
      </c>
      <c r="Z131" s="119" t="s">
        <v>4498</v>
      </c>
      <c r="AA131" s="119" t="s">
        <v>4499</v>
      </c>
      <c r="AB131" s="117">
        <v>7.5</v>
      </c>
      <c r="AC131" s="118">
        <v>0.4</v>
      </c>
      <c r="AD131" s="116">
        <v>240</v>
      </c>
      <c r="AE131" s="116">
        <v>14</v>
      </c>
      <c r="AF131" s="119" t="s">
        <v>4500</v>
      </c>
      <c r="AG131" s="119" t="s">
        <v>4501</v>
      </c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</row>
    <row r="132" spans="1:184" x14ac:dyDescent="0.2">
      <c r="A132" s="154" t="str">
        <f t="shared" si="1"/>
        <v>6821</v>
      </c>
      <c r="B132" s="105" t="s">
        <v>3407</v>
      </c>
      <c r="C132" s="111">
        <v>396</v>
      </c>
      <c r="D132" s="112">
        <v>26.5</v>
      </c>
      <c r="E132" s="113">
        <v>0.36</v>
      </c>
      <c r="F132" s="111">
        <v>389</v>
      </c>
      <c r="G132" s="111">
        <v>7</v>
      </c>
      <c r="H132" s="114" t="s">
        <v>4502</v>
      </c>
      <c r="I132" s="114" t="s">
        <v>4503</v>
      </c>
      <c r="J132" s="112">
        <v>4.1999998092651367</v>
      </c>
      <c r="K132" s="113">
        <v>0.35</v>
      </c>
      <c r="L132" s="111">
        <v>387</v>
      </c>
      <c r="M132" s="111">
        <v>9</v>
      </c>
      <c r="N132" s="114" t="s">
        <v>1725</v>
      </c>
      <c r="O132" s="114" t="s">
        <v>1726</v>
      </c>
      <c r="P132" s="112">
        <v>8</v>
      </c>
      <c r="Q132" s="113">
        <v>0.37</v>
      </c>
      <c r="R132" s="111">
        <v>387</v>
      </c>
      <c r="S132" s="111">
        <v>9</v>
      </c>
      <c r="T132" s="114" t="s">
        <v>1725</v>
      </c>
      <c r="U132" s="114" t="s">
        <v>1726</v>
      </c>
      <c r="V132" s="112">
        <v>7</v>
      </c>
      <c r="W132" s="113">
        <v>0.35</v>
      </c>
      <c r="X132" s="111">
        <v>382</v>
      </c>
      <c r="Y132" s="111">
        <v>14</v>
      </c>
      <c r="Z132" s="114" t="s">
        <v>1887</v>
      </c>
      <c r="AA132" s="114" t="s">
        <v>1888</v>
      </c>
      <c r="AB132" s="112">
        <v>7.3000001907348633</v>
      </c>
      <c r="AC132" s="113">
        <v>0.38</v>
      </c>
      <c r="AD132" s="111">
        <v>385</v>
      </c>
      <c r="AE132" s="111">
        <v>11</v>
      </c>
      <c r="AF132" s="114" t="s">
        <v>1755</v>
      </c>
      <c r="AG132" s="114" t="s">
        <v>1756</v>
      </c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</row>
    <row r="133" spans="1:184" x14ac:dyDescent="0.2">
      <c r="A133" s="154" t="str">
        <f t="shared" si="1"/>
        <v>6841</v>
      </c>
      <c r="B133" s="115" t="s">
        <v>3412</v>
      </c>
      <c r="C133" s="116">
        <v>369</v>
      </c>
      <c r="D133" s="117">
        <v>28</v>
      </c>
      <c r="E133" s="118">
        <v>0.38</v>
      </c>
      <c r="F133" s="116">
        <v>365</v>
      </c>
      <c r="G133" s="116">
        <v>4</v>
      </c>
      <c r="H133" s="119" t="s">
        <v>2605</v>
      </c>
      <c r="I133" s="119" t="s">
        <v>2606</v>
      </c>
      <c r="J133" s="117">
        <v>4.5</v>
      </c>
      <c r="K133" s="118">
        <v>0.38</v>
      </c>
      <c r="L133" s="116">
        <v>358</v>
      </c>
      <c r="M133" s="116">
        <v>11</v>
      </c>
      <c r="N133" s="119" t="s">
        <v>4504</v>
      </c>
      <c r="O133" s="119" t="s">
        <v>4505</v>
      </c>
      <c r="P133" s="117">
        <v>8.8999996185302734</v>
      </c>
      <c r="Q133" s="118">
        <v>0.4</v>
      </c>
      <c r="R133" s="116">
        <v>348</v>
      </c>
      <c r="S133" s="116">
        <v>21</v>
      </c>
      <c r="T133" s="119" t="s">
        <v>2231</v>
      </c>
      <c r="U133" s="119" t="s">
        <v>2232</v>
      </c>
      <c r="V133" s="117">
        <v>7.8000001907348633</v>
      </c>
      <c r="W133" s="118">
        <v>0.39</v>
      </c>
      <c r="X133" s="116">
        <v>348</v>
      </c>
      <c r="Y133" s="116">
        <v>21</v>
      </c>
      <c r="Z133" s="119" t="s">
        <v>2231</v>
      </c>
      <c r="AA133" s="119" t="s">
        <v>2232</v>
      </c>
      <c r="AB133" s="117">
        <v>6.8000001907348633</v>
      </c>
      <c r="AC133" s="118">
        <v>0.36</v>
      </c>
      <c r="AD133" s="116">
        <v>368</v>
      </c>
      <c r="AE133" s="116">
        <v>1</v>
      </c>
      <c r="AF133" s="119" t="s">
        <v>4506</v>
      </c>
      <c r="AG133" s="119" t="s">
        <v>4507</v>
      </c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</row>
    <row r="134" spans="1:184" x14ac:dyDescent="0.2">
      <c r="A134" s="154" t="str">
        <f t="shared" si="1"/>
        <v>6861</v>
      </c>
      <c r="B134" s="105" t="s">
        <v>3417</v>
      </c>
      <c r="C134" s="111">
        <v>490</v>
      </c>
      <c r="D134" s="112">
        <v>33.200000762939453</v>
      </c>
      <c r="E134" s="113">
        <v>0.46</v>
      </c>
      <c r="F134" s="111">
        <v>446</v>
      </c>
      <c r="G134" s="111">
        <v>44</v>
      </c>
      <c r="H134" s="114" t="s">
        <v>4508</v>
      </c>
      <c r="I134" s="114" t="s">
        <v>4509</v>
      </c>
      <c r="J134" s="112">
        <v>5.5</v>
      </c>
      <c r="K134" s="113">
        <v>0.46</v>
      </c>
      <c r="L134" s="111">
        <v>432</v>
      </c>
      <c r="M134" s="111">
        <v>58</v>
      </c>
      <c r="N134" s="114" t="s">
        <v>1504</v>
      </c>
      <c r="O134" s="114" t="s">
        <v>1505</v>
      </c>
      <c r="P134" s="112">
        <v>10.199999809265137</v>
      </c>
      <c r="Q134" s="113">
        <v>0.46</v>
      </c>
      <c r="R134" s="111">
        <v>431</v>
      </c>
      <c r="S134" s="111">
        <v>59</v>
      </c>
      <c r="T134" s="114" t="s">
        <v>4510</v>
      </c>
      <c r="U134" s="114" t="s">
        <v>4511</v>
      </c>
      <c r="V134" s="112">
        <v>9</v>
      </c>
      <c r="W134" s="113">
        <v>0.45</v>
      </c>
      <c r="X134" s="111">
        <v>413</v>
      </c>
      <c r="Y134" s="111">
        <v>77</v>
      </c>
      <c r="Z134" s="114" t="s">
        <v>3449</v>
      </c>
      <c r="AA134" s="114" t="s">
        <v>3450</v>
      </c>
      <c r="AB134" s="112">
        <v>8.5</v>
      </c>
      <c r="AC134" s="113">
        <v>0.45</v>
      </c>
      <c r="AD134" s="111">
        <v>442</v>
      </c>
      <c r="AE134" s="111">
        <v>48</v>
      </c>
      <c r="AF134" s="114" t="s">
        <v>4512</v>
      </c>
      <c r="AG134" s="114" t="s">
        <v>4513</v>
      </c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</row>
    <row r="135" spans="1:184" x14ac:dyDescent="0.2">
      <c r="A135" s="154" t="str">
        <f t="shared" si="1"/>
        <v>6881</v>
      </c>
      <c r="B135" s="115" t="s">
        <v>3424</v>
      </c>
      <c r="C135" s="116">
        <v>322</v>
      </c>
      <c r="D135" s="117">
        <v>35.700000762939453</v>
      </c>
      <c r="E135" s="118">
        <v>0.49</v>
      </c>
      <c r="F135" s="116">
        <v>284</v>
      </c>
      <c r="G135" s="116">
        <v>38</v>
      </c>
      <c r="H135" s="119" t="s">
        <v>3063</v>
      </c>
      <c r="I135" s="119" t="s">
        <v>3064</v>
      </c>
      <c r="J135" s="117">
        <v>5.5999999046325684</v>
      </c>
      <c r="K135" s="118">
        <v>0.47</v>
      </c>
      <c r="L135" s="116">
        <v>281</v>
      </c>
      <c r="M135" s="116">
        <v>41</v>
      </c>
      <c r="N135" s="119" t="s">
        <v>3180</v>
      </c>
      <c r="O135" s="119" t="s">
        <v>3181</v>
      </c>
      <c r="P135" s="117">
        <v>11.100000381469727</v>
      </c>
      <c r="Q135" s="118">
        <v>0.5</v>
      </c>
      <c r="R135" s="116">
        <v>270</v>
      </c>
      <c r="S135" s="116">
        <v>52</v>
      </c>
      <c r="T135" s="119" t="s">
        <v>4514</v>
      </c>
      <c r="U135" s="119" t="s">
        <v>4515</v>
      </c>
      <c r="V135" s="117">
        <v>10</v>
      </c>
      <c r="W135" s="118">
        <v>0.5</v>
      </c>
      <c r="X135" s="116">
        <v>259</v>
      </c>
      <c r="Y135" s="116">
        <v>63</v>
      </c>
      <c r="Z135" s="119" t="s">
        <v>4516</v>
      </c>
      <c r="AA135" s="119" t="s">
        <v>4517</v>
      </c>
      <c r="AB135" s="117">
        <v>9</v>
      </c>
      <c r="AC135" s="118">
        <v>0.48</v>
      </c>
      <c r="AD135" s="116">
        <v>288</v>
      </c>
      <c r="AE135" s="116">
        <v>34</v>
      </c>
      <c r="AF135" s="119" t="s">
        <v>4267</v>
      </c>
      <c r="AG135" s="119" t="s">
        <v>4268</v>
      </c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</row>
    <row r="136" spans="1:184" x14ac:dyDescent="0.2">
      <c r="A136" s="154" t="str">
        <f t="shared" si="1"/>
        <v>6901</v>
      </c>
      <c r="B136" s="105" t="s">
        <v>3429</v>
      </c>
      <c r="C136" s="111">
        <v>224</v>
      </c>
      <c r="D136" s="112">
        <v>32.200000762939453</v>
      </c>
      <c r="E136" s="113">
        <v>0.44</v>
      </c>
      <c r="F136" s="111">
        <v>207</v>
      </c>
      <c r="G136" s="111">
        <v>17</v>
      </c>
      <c r="H136" s="114" t="s">
        <v>2798</v>
      </c>
      <c r="I136" s="114" t="s">
        <v>2799</v>
      </c>
      <c r="J136" s="112">
        <v>4.9000000953674316</v>
      </c>
      <c r="K136" s="113">
        <v>0.41</v>
      </c>
      <c r="L136" s="111">
        <v>204</v>
      </c>
      <c r="M136" s="111">
        <v>20</v>
      </c>
      <c r="N136" s="114" t="s">
        <v>3185</v>
      </c>
      <c r="O136" s="114" t="s">
        <v>3186</v>
      </c>
      <c r="P136" s="112">
        <v>10.199999809265137</v>
      </c>
      <c r="Q136" s="113">
        <v>0.46</v>
      </c>
      <c r="R136" s="111">
        <v>195</v>
      </c>
      <c r="S136" s="111">
        <v>29</v>
      </c>
      <c r="T136" s="114" t="s">
        <v>3136</v>
      </c>
      <c r="U136" s="114" t="s">
        <v>3137</v>
      </c>
      <c r="V136" s="112">
        <v>9.3000001907348633</v>
      </c>
      <c r="W136" s="113">
        <v>0.46</v>
      </c>
      <c r="X136" s="111">
        <v>187</v>
      </c>
      <c r="Y136" s="111">
        <v>37</v>
      </c>
      <c r="Z136" s="114" t="s">
        <v>4518</v>
      </c>
      <c r="AA136" s="114" t="s">
        <v>4519</v>
      </c>
      <c r="AB136" s="112">
        <v>7.8000001907348633</v>
      </c>
      <c r="AC136" s="113">
        <v>0.41</v>
      </c>
      <c r="AD136" s="111">
        <v>213</v>
      </c>
      <c r="AE136" s="111">
        <v>11</v>
      </c>
      <c r="AF136" s="114" t="s">
        <v>3138</v>
      </c>
      <c r="AG136" s="114" t="s">
        <v>3139</v>
      </c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</row>
    <row r="137" spans="1:184" x14ac:dyDescent="0.2">
      <c r="A137" s="154" t="str">
        <f t="shared" si="1"/>
        <v>6921</v>
      </c>
      <c r="B137" s="115" t="s">
        <v>3436</v>
      </c>
      <c r="C137" s="116">
        <v>352</v>
      </c>
      <c r="D137" s="117">
        <v>31.899999618530273</v>
      </c>
      <c r="E137" s="118">
        <v>0.44</v>
      </c>
      <c r="F137" s="116">
        <v>337</v>
      </c>
      <c r="G137" s="116">
        <v>15</v>
      </c>
      <c r="H137" s="119" t="s">
        <v>2497</v>
      </c>
      <c r="I137" s="119" t="s">
        <v>2498</v>
      </c>
      <c r="J137" s="117">
        <v>5.3000001907348633</v>
      </c>
      <c r="K137" s="118">
        <v>0.44</v>
      </c>
      <c r="L137" s="116">
        <v>319</v>
      </c>
      <c r="M137" s="116">
        <v>33</v>
      </c>
      <c r="N137" s="119" t="s">
        <v>2140</v>
      </c>
      <c r="O137" s="119" t="s">
        <v>2141</v>
      </c>
      <c r="P137" s="117">
        <v>9.6999998092651367</v>
      </c>
      <c r="Q137" s="118">
        <v>0.44</v>
      </c>
      <c r="R137" s="116">
        <v>325</v>
      </c>
      <c r="S137" s="116">
        <v>27</v>
      </c>
      <c r="T137" s="119" t="s">
        <v>3387</v>
      </c>
      <c r="U137" s="119" t="s">
        <v>3388</v>
      </c>
      <c r="V137" s="117">
        <v>8.6000003814697266</v>
      </c>
      <c r="W137" s="118">
        <v>0.43</v>
      </c>
      <c r="X137" s="116">
        <v>315</v>
      </c>
      <c r="Y137" s="116">
        <v>37</v>
      </c>
      <c r="Z137" s="119" t="s">
        <v>4520</v>
      </c>
      <c r="AA137" s="119" t="s">
        <v>4521</v>
      </c>
      <c r="AB137" s="117">
        <v>8.3000001907348633</v>
      </c>
      <c r="AC137" s="118">
        <v>0.44</v>
      </c>
      <c r="AD137" s="116">
        <v>322</v>
      </c>
      <c r="AE137" s="116">
        <v>30</v>
      </c>
      <c r="AF137" s="119" t="s">
        <v>4522</v>
      </c>
      <c r="AG137" s="119" t="s">
        <v>4523</v>
      </c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</row>
    <row r="138" spans="1:184" x14ac:dyDescent="0.2">
      <c r="A138" s="154" t="str">
        <f t="shared" si="1"/>
        <v>6961</v>
      </c>
      <c r="B138" s="105" t="s">
        <v>3441</v>
      </c>
      <c r="C138" s="111">
        <v>346</v>
      </c>
      <c r="D138" s="112">
        <v>27.200000762939453</v>
      </c>
      <c r="E138" s="113">
        <v>0.37</v>
      </c>
      <c r="F138" s="111">
        <v>341</v>
      </c>
      <c r="G138" s="111">
        <v>5</v>
      </c>
      <c r="H138" s="114" t="s">
        <v>3625</v>
      </c>
      <c r="I138" s="114" t="s">
        <v>3626</v>
      </c>
      <c r="J138" s="112">
        <v>4.0999999046325684</v>
      </c>
      <c r="K138" s="113">
        <v>0.35</v>
      </c>
      <c r="L138" s="111">
        <v>336</v>
      </c>
      <c r="M138" s="111">
        <v>10</v>
      </c>
      <c r="N138" s="114" t="s">
        <v>4444</v>
      </c>
      <c r="O138" s="114" t="s">
        <v>4445</v>
      </c>
      <c r="P138" s="112">
        <v>8.6000003814697266</v>
      </c>
      <c r="Q138" s="113">
        <v>0.39</v>
      </c>
      <c r="R138" s="111">
        <v>333</v>
      </c>
      <c r="S138" s="111">
        <v>13</v>
      </c>
      <c r="T138" s="114" t="s">
        <v>2545</v>
      </c>
      <c r="U138" s="114" t="s">
        <v>2546</v>
      </c>
      <c r="V138" s="112">
        <v>7.5</v>
      </c>
      <c r="W138" s="113">
        <v>0.37</v>
      </c>
      <c r="X138" s="111">
        <v>326</v>
      </c>
      <c r="Y138" s="111">
        <v>20</v>
      </c>
      <c r="Z138" s="114" t="s">
        <v>4524</v>
      </c>
      <c r="AA138" s="114" t="s">
        <v>4525</v>
      </c>
      <c r="AB138" s="112">
        <v>6.9000000953674316</v>
      </c>
      <c r="AC138" s="113">
        <v>0.37</v>
      </c>
      <c r="AD138" s="111">
        <v>341</v>
      </c>
      <c r="AE138" s="111">
        <v>5</v>
      </c>
      <c r="AF138" s="114" t="s">
        <v>3625</v>
      </c>
      <c r="AG138" s="114" t="s">
        <v>3626</v>
      </c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</row>
    <row r="139" spans="1:184" x14ac:dyDescent="0.2">
      <c r="A139" s="154" t="str">
        <f t="shared" si="1"/>
        <v>6981</v>
      </c>
      <c r="B139" s="115" t="s">
        <v>3444</v>
      </c>
      <c r="C139" s="116">
        <v>155</v>
      </c>
      <c r="D139" s="117">
        <v>26.600000381469727</v>
      </c>
      <c r="E139" s="118">
        <v>0.37</v>
      </c>
      <c r="F139" s="116">
        <v>154</v>
      </c>
      <c r="G139" s="116">
        <v>1</v>
      </c>
      <c r="H139" s="119" t="s">
        <v>4526</v>
      </c>
      <c r="I139" s="119" t="s">
        <v>4527</v>
      </c>
      <c r="J139" s="117">
        <v>4.3000001907348633</v>
      </c>
      <c r="K139" s="118">
        <v>0.35</v>
      </c>
      <c r="L139" s="116">
        <v>153</v>
      </c>
      <c r="M139" s="116">
        <v>2</v>
      </c>
      <c r="N139" s="119" t="s">
        <v>4528</v>
      </c>
      <c r="O139" s="119" t="s">
        <v>4529</v>
      </c>
      <c r="P139" s="117">
        <v>8.1999998092651367</v>
      </c>
      <c r="Q139" s="118">
        <v>0.37</v>
      </c>
      <c r="R139" s="116">
        <v>154</v>
      </c>
      <c r="S139" s="116">
        <v>1</v>
      </c>
      <c r="T139" s="119" t="s">
        <v>4526</v>
      </c>
      <c r="U139" s="119" t="s">
        <v>4527</v>
      </c>
      <c r="V139" s="117">
        <v>8</v>
      </c>
      <c r="W139" s="118">
        <v>0.4</v>
      </c>
      <c r="X139" s="116">
        <v>146</v>
      </c>
      <c r="Y139" s="116">
        <v>9</v>
      </c>
      <c r="Z139" s="119" t="s">
        <v>3022</v>
      </c>
      <c r="AA139" s="119" t="s">
        <v>3023</v>
      </c>
      <c r="AB139" s="117">
        <v>6.1999998092651367</v>
      </c>
      <c r="AC139" s="118">
        <v>0.33</v>
      </c>
      <c r="AD139" s="116">
        <v>155</v>
      </c>
      <c r="AF139" s="119" t="s">
        <v>1529</v>
      </c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</row>
    <row r="140" spans="1:184" x14ac:dyDescent="0.2">
      <c r="A140" s="154" t="str">
        <f t="shared" si="1"/>
        <v>7048</v>
      </c>
      <c r="B140" s="105" t="s">
        <v>4530</v>
      </c>
      <c r="C140" s="111">
        <v>13</v>
      </c>
      <c r="D140" s="112">
        <v>56.799999237060547</v>
      </c>
      <c r="E140" s="113">
        <v>0.78</v>
      </c>
      <c r="F140" s="111">
        <v>5</v>
      </c>
      <c r="G140" s="111">
        <v>8</v>
      </c>
      <c r="H140" s="114" t="s">
        <v>4531</v>
      </c>
      <c r="I140" s="114" t="s">
        <v>4532</v>
      </c>
      <c r="J140" s="112">
        <v>8.8000001907348633</v>
      </c>
      <c r="K140" s="113">
        <v>0.74</v>
      </c>
      <c r="L140" s="111">
        <v>4</v>
      </c>
      <c r="M140" s="111">
        <v>9</v>
      </c>
      <c r="N140" s="114" t="s">
        <v>3692</v>
      </c>
      <c r="O140" s="114" t="s">
        <v>3691</v>
      </c>
      <c r="P140" s="112">
        <v>18.200000762939453</v>
      </c>
      <c r="Q140" s="113">
        <v>0.83</v>
      </c>
      <c r="R140" s="111">
        <v>3</v>
      </c>
      <c r="S140" s="111">
        <v>10</v>
      </c>
      <c r="T140" s="114" t="s">
        <v>2991</v>
      </c>
      <c r="U140" s="114" t="s">
        <v>2990</v>
      </c>
      <c r="V140" s="112">
        <v>16.200000762939453</v>
      </c>
      <c r="W140" s="113">
        <v>0.81</v>
      </c>
      <c r="X140" s="111">
        <v>3</v>
      </c>
      <c r="Y140" s="111">
        <v>10</v>
      </c>
      <c r="Z140" s="114" t="s">
        <v>2991</v>
      </c>
      <c r="AA140" s="114" t="s">
        <v>2990</v>
      </c>
      <c r="AB140" s="112">
        <v>13.5</v>
      </c>
      <c r="AC140" s="113">
        <v>0.71</v>
      </c>
      <c r="AD140" s="111">
        <v>5</v>
      </c>
      <c r="AE140" s="111">
        <v>8</v>
      </c>
      <c r="AF140" s="114" t="s">
        <v>4531</v>
      </c>
      <c r="AG140" s="114" t="s">
        <v>4532</v>
      </c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</row>
    <row r="141" spans="1:184" x14ac:dyDescent="0.2">
      <c r="A141" s="154" t="str">
        <f t="shared" si="1"/>
        <v>7051</v>
      </c>
      <c r="B141" s="115" t="s">
        <v>4533</v>
      </c>
      <c r="C141" s="116">
        <v>1</v>
      </c>
      <c r="D141" s="117">
        <v>19</v>
      </c>
      <c r="E141" s="118">
        <v>0.26</v>
      </c>
      <c r="F141" s="116">
        <v>1</v>
      </c>
      <c r="H141" s="119" t="s">
        <v>1529</v>
      </c>
      <c r="J141" s="117">
        <v>0</v>
      </c>
      <c r="K141" s="118">
        <v>0</v>
      </c>
      <c r="L141" s="116">
        <v>1</v>
      </c>
      <c r="N141" s="119" t="s">
        <v>1529</v>
      </c>
      <c r="P141" s="117">
        <v>4</v>
      </c>
      <c r="Q141" s="118">
        <v>0.18</v>
      </c>
      <c r="R141" s="116">
        <v>1</v>
      </c>
      <c r="T141" s="119" t="s">
        <v>1529</v>
      </c>
      <c r="V141" s="117">
        <v>8</v>
      </c>
      <c r="W141" s="118">
        <v>0.4</v>
      </c>
      <c r="X141" s="116">
        <v>1</v>
      </c>
      <c r="Z141" s="119" t="s">
        <v>1529</v>
      </c>
      <c r="AB141" s="117">
        <v>7</v>
      </c>
      <c r="AC141" s="118">
        <v>0.37</v>
      </c>
      <c r="AD141" s="116">
        <v>1</v>
      </c>
      <c r="AF141" s="119" t="s">
        <v>1529</v>
      </c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</row>
    <row r="142" spans="1:184" x14ac:dyDescent="0.2">
      <c r="A142" s="154" t="str">
        <f t="shared" si="1"/>
        <v>7055</v>
      </c>
      <c r="B142" s="105" t="s">
        <v>3448</v>
      </c>
      <c r="C142" s="111">
        <v>79</v>
      </c>
      <c r="D142" s="112">
        <v>34.099998474121094</v>
      </c>
      <c r="E142" s="113">
        <v>0.47</v>
      </c>
      <c r="F142" s="111">
        <v>77</v>
      </c>
      <c r="G142" s="111">
        <v>2</v>
      </c>
      <c r="H142" s="114" t="s">
        <v>2122</v>
      </c>
      <c r="I142" s="114" t="s">
        <v>2123</v>
      </c>
      <c r="J142" s="112">
        <v>5.9000000953674316</v>
      </c>
      <c r="K142" s="113">
        <v>0.49</v>
      </c>
      <c r="L142" s="111">
        <v>68</v>
      </c>
      <c r="M142" s="111">
        <v>11</v>
      </c>
      <c r="N142" s="114" t="s">
        <v>1906</v>
      </c>
      <c r="O142" s="114" t="s">
        <v>1907</v>
      </c>
      <c r="P142" s="112">
        <v>9.8000001907348633</v>
      </c>
      <c r="Q142" s="113">
        <v>0.45</v>
      </c>
      <c r="R142" s="111">
        <v>74</v>
      </c>
      <c r="S142" s="111">
        <v>5</v>
      </c>
      <c r="T142" s="114" t="s">
        <v>2796</v>
      </c>
      <c r="U142" s="114" t="s">
        <v>2797</v>
      </c>
      <c r="V142" s="112">
        <v>9.6000003814697266</v>
      </c>
      <c r="W142" s="113">
        <v>0.48</v>
      </c>
      <c r="X142" s="111">
        <v>68</v>
      </c>
      <c r="Y142" s="111">
        <v>11</v>
      </c>
      <c r="Z142" s="114" t="s">
        <v>1906</v>
      </c>
      <c r="AA142" s="114" t="s">
        <v>1907</v>
      </c>
      <c r="AB142" s="112">
        <v>8.8000001907348633</v>
      </c>
      <c r="AC142" s="113">
        <v>0.46</v>
      </c>
      <c r="AD142" s="111">
        <v>74</v>
      </c>
      <c r="AE142" s="111">
        <v>5</v>
      </c>
      <c r="AF142" s="114" t="s">
        <v>2796</v>
      </c>
      <c r="AG142" s="114" t="s">
        <v>2797</v>
      </c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</row>
    <row r="143" spans="1:184" x14ac:dyDescent="0.2">
      <c r="A143" s="154" t="str">
        <f t="shared" ref="A143:A206" si="2">IFERROR(LEFT(B143,4),"")</f>
        <v>7059</v>
      </c>
      <c r="B143" s="115" t="s">
        <v>3453</v>
      </c>
      <c r="C143" s="116">
        <v>132</v>
      </c>
      <c r="D143" s="117">
        <v>36.299999237060547</v>
      </c>
      <c r="E143" s="118">
        <v>0.5</v>
      </c>
      <c r="F143" s="116">
        <v>125</v>
      </c>
      <c r="G143" s="116">
        <v>7</v>
      </c>
      <c r="H143" s="119" t="s">
        <v>4534</v>
      </c>
      <c r="I143" s="119" t="s">
        <v>4535</v>
      </c>
      <c r="J143" s="117">
        <v>6</v>
      </c>
      <c r="K143" s="118">
        <v>0.5</v>
      </c>
      <c r="L143" s="116">
        <v>118</v>
      </c>
      <c r="M143" s="116">
        <v>14</v>
      </c>
      <c r="N143" s="119" t="s">
        <v>4536</v>
      </c>
      <c r="O143" s="119" t="s">
        <v>4537</v>
      </c>
      <c r="P143" s="117">
        <v>11.399999618530273</v>
      </c>
      <c r="Q143" s="118">
        <v>0.52</v>
      </c>
      <c r="R143" s="116">
        <v>112</v>
      </c>
      <c r="S143" s="116">
        <v>20</v>
      </c>
      <c r="T143" s="119" t="s">
        <v>2759</v>
      </c>
      <c r="U143" s="119" t="s">
        <v>2760</v>
      </c>
      <c r="V143" s="117">
        <v>10.199999809265137</v>
      </c>
      <c r="W143" s="118">
        <v>0.51</v>
      </c>
      <c r="X143" s="116">
        <v>104</v>
      </c>
      <c r="Y143" s="116">
        <v>28</v>
      </c>
      <c r="Z143" s="119" t="s">
        <v>4289</v>
      </c>
      <c r="AA143" s="119" t="s">
        <v>4290</v>
      </c>
      <c r="AB143" s="117">
        <v>8.8000001907348633</v>
      </c>
      <c r="AC143" s="118">
        <v>0.46</v>
      </c>
      <c r="AD143" s="116">
        <v>122</v>
      </c>
      <c r="AE143" s="116">
        <v>10</v>
      </c>
      <c r="AF143" s="119" t="s">
        <v>3603</v>
      </c>
      <c r="AG143" s="119" t="s">
        <v>3604</v>
      </c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</row>
    <row r="144" spans="1:184" x14ac:dyDescent="0.2">
      <c r="A144" s="154" t="str">
        <f t="shared" si="2"/>
        <v>7121</v>
      </c>
      <c r="B144" s="105" t="s">
        <v>4538</v>
      </c>
      <c r="C144" s="111">
        <v>1</v>
      </c>
      <c r="D144" s="112">
        <v>22</v>
      </c>
      <c r="E144" s="113">
        <v>0.3</v>
      </c>
      <c r="F144" s="111">
        <v>1</v>
      </c>
      <c r="H144" s="114" t="s">
        <v>1529</v>
      </c>
      <c r="J144" s="112">
        <v>1</v>
      </c>
      <c r="K144" s="113">
        <v>0.08</v>
      </c>
      <c r="L144" s="111">
        <v>1</v>
      </c>
      <c r="N144" s="114" t="s">
        <v>1529</v>
      </c>
      <c r="P144" s="112">
        <v>11</v>
      </c>
      <c r="Q144" s="113">
        <v>0.5</v>
      </c>
      <c r="R144" s="111">
        <v>1</v>
      </c>
      <c r="T144" s="114" t="s">
        <v>1529</v>
      </c>
      <c r="V144" s="112">
        <v>4</v>
      </c>
      <c r="W144" s="113">
        <v>0.2</v>
      </c>
      <c r="X144" s="111">
        <v>1</v>
      </c>
      <c r="Z144" s="114" t="s">
        <v>1529</v>
      </c>
      <c r="AB144" s="112">
        <v>6</v>
      </c>
      <c r="AC144" s="113">
        <v>0.32</v>
      </c>
      <c r="AD144" s="111">
        <v>1</v>
      </c>
      <c r="AF144" s="114" t="s">
        <v>1529</v>
      </c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</row>
    <row r="145" spans="1:185" x14ac:dyDescent="0.2">
      <c r="A145" s="154" t="str">
        <f t="shared" si="2"/>
        <v>7161</v>
      </c>
      <c r="B145" s="115" t="s">
        <v>4539</v>
      </c>
      <c r="C145" s="116">
        <v>90</v>
      </c>
      <c r="D145" s="117">
        <v>41.299999237060547</v>
      </c>
      <c r="E145" s="118">
        <v>0.56999999999999995</v>
      </c>
      <c r="F145" s="116">
        <v>65</v>
      </c>
      <c r="G145" s="116">
        <v>25</v>
      </c>
      <c r="H145" s="119" t="s">
        <v>4540</v>
      </c>
      <c r="I145" s="119" t="s">
        <v>4541</v>
      </c>
      <c r="J145" s="117">
        <v>7.0999999046325684</v>
      </c>
      <c r="K145" s="118">
        <v>0.59</v>
      </c>
      <c r="L145" s="116">
        <v>62</v>
      </c>
      <c r="M145" s="116">
        <v>28</v>
      </c>
      <c r="N145" s="119" t="s">
        <v>4542</v>
      </c>
      <c r="O145" s="119" t="s">
        <v>4543</v>
      </c>
      <c r="P145" s="117">
        <v>12.699999809265137</v>
      </c>
      <c r="Q145" s="118">
        <v>0.57999999999999996</v>
      </c>
      <c r="R145" s="116">
        <v>64</v>
      </c>
      <c r="S145" s="116">
        <v>26</v>
      </c>
      <c r="T145" s="119" t="s">
        <v>2059</v>
      </c>
      <c r="U145" s="119" t="s">
        <v>2060</v>
      </c>
      <c r="V145" s="117">
        <v>11.600000381469727</v>
      </c>
      <c r="W145" s="118">
        <v>0.57999999999999996</v>
      </c>
      <c r="X145" s="116">
        <v>58</v>
      </c>
      <c r="Y145" s="116">
        <v>32</v>
      </c>
      <c r="Z145" s="119" t="s">
        <v>4544</v>
      </c>
      <c r="AA145" s="119" t="s">
        <v>4545</v>
      </c>
      <c r="AB145" s="117">
        <v>10</v>
      </c>
      <c r="AC145" s="118">
        <v>0.53</v>
      </c>
      <c r="AD145" s="116">
        <v>72</v>
      </c>
      <c r="AE145" s="116">
        <v>18</v>
      </c>
      <c r="AF145" s="119" t="s">
        <v>1970</v>
      </c>
      <c r="AG145" s="119" t="s">
        <v>1971</v>
      </c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</row>
    <row r="146" spans="1:185" x14ac:dyDescent="0.2">
      <c r="A146" s="154" t="str">
        <f t="shared" si="2"/>
        <v>7631</v>
      </c>
      <c r="B146" s="105" t="s">
        <v>3466</v>
      </c>
      <c r="C146" s="111">
        <v>10</v>
      </c>
      <c r="D146" s="112">
        <v>14</v>
      </c>
      <c r="E146" s="113">
        <v>0.19</v>
      </c>
      <c r="F146" s="111">
        <v>10</v>
      </c>
      <c r="H146" s="114" t="s">
        <v>1529</v>
      </c>
      <c r="J146" s="112">
        <v>1.7999999523162842</v>
      </c>
      <c r="K146" s="113">
        <v>0.15</v>
      </c>
      <c r="L146" s="111">
        <v>10</v>
      </c>
      <c r="N146" s="114" t="s">
        <v>1529</v>
      </c>
      <c r="P146" s="112">
        <v>3.5</v>
      </c>
      <c r="Q146" s="113">
        <v>0.16</v>
      </c>
      <c r="R146" s="111">
        <v>10</v>
      </c>
      <c r="T146" s="114" t="s">
        <v>1529</v>
      </c>
      <c r="V146" s="112">
        <v>3.7999999523162842</v>
      </c>
      <c r="W146" s="113">
        <v>0.19</v>
      </c>
      <c r="X146" s="111">
        <v>10</v>
      </c>
      <c r="Z146" s="114" t="s">
        <v>1529</v>
      </c>
      <c r="AB146" s="112">
        <v>4.9000000953674316</v>
      </c>
      <c r="AC146" s="113">
        <v>0.26</v>
      </c>
      <c r="AD146" s="111">
        <v>10</v>
      </c>
      <c r="AF146" s="114" t="s">
        <v>1529</v>
      </c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</row>
    <row r="147" spans="1:185" x14ac:dyDescent="0.2">
      <c r="A147" s="154" t="str">
        <f t="shared" si="2"/>
        <v>7791</v>
      </c>
      <c r="B147" s="115" t="s">
        <v>4546</v>
      </c>
      <c r="C147" s="116">
        <v>1</v>
      </c>
      <c r="D147" s="117">
        <v>16</v>
      </c>
      <c r="E147" s="118">
        <v>0.22</v>
      </c>
      <c r="F147" s="116">
        <v>1</v>
      </c>
      <c r="H147" s="119" t="s">
        <v>1529</v>
      </c>
      <c r="J147" s="117">
        <v>1</v>
      </c>
      <c r="K147" s="118">
        <v>0.08</v>
      </c>
      <c r="L147" s="116">
        <v>1</v>
      </c>
      <c r="N147" s="119" t="s">
        <v>1529</v>
      </c>
      <c r="P147" s="117">
        <v>9</v>
      </c>
      <c r="Q147" s="118">
        <v>0.41</v>
      </c>
      <c r="R147" s="116">
        <v>1</v>
      </c>
      <c r="T147" s="119" t="s">
        <v>1529</v>
      </c>
      <c r="V147" s="117">
        <v>4</v>
      </c>
      <c r="W147" s="118">
        <v>0.2</v>
      </c>
      <c r="X147" s="116">
        <v>1</v>
      </c>
      <c r="Z147" s="119" t="s">
        <v>1529</v>
      </c>
      <c r="AB147" s="117">
        <v>2</v>
      </c>
      <c r="AC147" s="118">
        <v>0.11</v>
      </c>
      <c r="AD147" s="116">
        <v>1</v>
      </c>
      <c r="AF147" s="119" t="s">
        <v>1529</v>
      </c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</row>
    <row r="148" spans="1:185" x14ac:dyDescent="0.2">
      <c r="A148" s="154" t="str">
        <f t="shared" si="2"/>
        <v>8014</v>
      </c>
      <c r="B148" s="105" t="s">
        <v>4547</v>
      </c>
      <c r="C148" s="111">
        <v>17</v>
      </c>
      <c r="D148" s="112">
        <v>19.200000762939453</v>
      </c>
      <c r="E148" s="113">
        <v>0.26</v>
      </c>
      <c r="F148" s="111">
        <v>17</v>
      </c>
      <c r="H148" s="114" t="s">
        <v>1529</v>
      </c>
      <c r="J148" s="112">
        <v>3.2999999523162842</v>
      </c>
      <c r="K148" s="113">
        <v>0.27</v>
      </c>
      <c r="L148" s="111">
        <v>17</v>
      </c>
      <c r="N148" s="114" t="s">
        <v>1529</v>
      </c>
      <c r="P148" s="112">
        <v>5.5999999046325684</v>
      </c>
      <c r="Q148" s="113">
        <v>0.26</v>
      </c>
      <c r="R148" s="111">
        <v>17</v>
      </c>
      <c r="T148" s="114" t="s">
        <v>1529</v>
      </c>
      <c r="V148" s="112">
        <v>4.5999999046325684</v>
      </c>
      <c r="W148" s="113">
        <v>0.23</v>
      </c>
      <c r="X148" s="111">
        <v>17</v>
      </c>
      <c r="Z148" s="114" t="s">
        <v>1529</v>
      </c>
      <c r="AB148" s="112">
        <v>5.5999999046325684</v>
      </c>
      <c r="AC148" s="113">
        <v>0.3</v>
      </c>
      <c r="AD148" s="111">
        <v>17</v>
      </c>
      <c r="AF148" s="114" t="s">
        <v>1529</v>
      </c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</row>
    <row r="149" spans="1:185" x14ac:dyDescent="0.2">
      <c r="A149" s="154" t="str">
        <f t="shared" si="2"/>
        <v>8017</v>
      </c>
      <c r="B149" s="115" t="s">
        <v>4213</v>
      </c>
      <c r="C149" s="116">
        <v>73</v>
      </c>
      <c r="D149" s="117">
        <v>20.299999237060547</v>
      </c>
      <c r="E149" s="118">
        <v>0.28000000000000003</v>
      </c>
      <c r="F149" s="116">
        <v>73</v>
      </c>
      <c r="H149" s="119" t="s">
        <v>1529</v>
      </c>
      <c r="J149" s="117">
        <v>3.2000000476837158</v>
      </c>
      <c r="K149" s="118">
        <v>0.27</v>
      </c>
      <c r="L149" s="116">
        <v>73</v>
      </c>
      <c r="N149" s="119" t="s">
        <v>1529</v>
      </c>
      <c r="P149" s="117">
        <v>6.0999999046325684</v>
      </c>
      <c r="Q149" s="118">
        <v>0.28000000000000003</v>
      </c>
      <c r="R149" s="116">
        <v>73</v>
      </c>
      <c r="T149" s="119" t="s">
        <v>1529</v>
      </c>
      <c r="V149" s="117">
        <v>5.4000000953674316</v>
      </c>
      <c r="W149" s="118">
        <v>0.27</v>
      </c>
      <c r="X149" s="116">
        <v>72</v>
      </c>
      <c r="Y149" s="116">
        <v>1</v>
      </c>
      <c r="Z149" s="119" t="s">
        <v>1811</v>
      </c>
      <c r="AA149" s="119" t="s">
        <v>1812</v>
      </c>
      <c r="AB149" s="117">
        <v>5.6999998092651367</v>
      </c>
      <c r="AC149" s="118">
        <v>0.3</v>
      </c>
      <c r="AD149" s="116">
        <v>73</v>
      </c>
      <c r="AF149" s="119" t="s">
        <v>1529</v>
      </c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</row>
    <row r="150" spans="1:185" x14ac:dyDescent="0.2">
      <c r="A150" s="154" t="str">
        <f t="shared" si="2"/>
        <v>8101</v>
      </c>
      <c r="B150" s="105" t="s">
        <v>3467</v>
      </c>
      <c r="C150" s="111">
        <v>12</v>
      </c>
      <c r="D150" s="112">
        <v>18.100000381469727</v>
      </c>
      <c r="E150" s="113">
        <v>0.25</v>
      </c>
      <c r="F150" s="111">
        <v>12</v>
      </c>
      <c r="H150" s="114" t="s">
        <v>1529</v>
      </c>
      <c r="J150" s="112">
        <v>2.7999999523162842</v>
      </c>
      <c r="K150" s="113">
        <v>0.23</v>
      </c>
      <c r="L150" s="111">
        <v>12</v>
      </c>
      <c r="N150" s="114" t="s">
        <v>1529</v>
      </c>
      <c r="P150" s="112">
        <v>5.8000001907348633</v>
      </c>
      <c r="Q150" s="113">
        <v>0.26</v>
      </c>
      <c r="R150" s="111">
        <v>12</v>
      </c>
      <c r="T150" s="114" t="s">
        <v>1529</v>
      </c>
      <c r="V150" s="112">
        <v>5.0999999046325684</v>
      </c>
      <c r="W150" s="113">
        <v>0.25</v>
      </c>
      <c r="X150" s="111">
        <v>12</v>
      </c>
      <c r="Z150" s="114" t="s">
        <v>1529</v>
      </c>
      <c r="AB150" s="112">
        <v>4.5</v>
      </c>
      <c r="AC150" s="113">
        <v>0.24</v>
      </c>
      <c r="AD150" s="111">
        <v>12</v>
      </c>
      <c r="AF150" s="114" t="s">
        <v>1529</v>
      </c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</row>
    <row r="151" spans="1:185" x14ac:dyDescent="0.2">
      <c r="A151" s="154" t="str">
        <f t="shared" si="2"/>
        <v>8121</v>
      </c>
      <c r="B151" s="115" t="s">
        <v>3468</v>
      </c>
      <c r="C151" s="116">
        <v>3</v>
      </c>
      <c r="D151" s="117">
        <v>23.299999237060547</v>
      </c>
      <c r="E151" s="118">
        <v>0.32</v>
      </c>
      <c r="F151" s="116">
        <v>3</v>
      </c>
      <c r="H151" s="119" t="s">
        <v>1529</v>
      </c>
      <c r="J151" s="117">
        <v>4</v>
      </c>
      <c r="K151" s="118">
        <v>0.33</v>
      </c>
      <c r="L151" s="116">
        <v>3</v>
      </c>
      <c r="N151" s="119" t="s">
        <v>1529</v>
      </c>
      <c r="P151" s="117">
        <v>5.6999998092651367</v>
      </c>
      <c r="Q151" s="118">
        <v>0.26</v>
      </c>
      <c r="R151" s="116">
        <v>3</v>
      </c>
      <c r="T151" s="119" t="s">
        <v>1529</v>
      </c>
      <c r="V151" s="117">
        <v>5.6999998092651367</v>
      </c>
      <c r="W151" s="118">
        <v>0.28000000000000003</v>
      </c>
      <c r="X151" s="116">
        <v>3</v>
      </c>
      <c r="Z151" s="119" t="s">
        <v>1529</v>
      </c>
      <c r="AB151" s="117">
        <v>8</v>
      </c>
      <c r="AC151" s="118">
        <v>0.42</v>
      </c>
      <c r="AD151" s="116">
        <v>3</v>
      </c>
      <c r="AF151" s="119" t="s">
        <v>1529</v>
      </c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</row>
    <row r="152" spans="1:185" x14ac:dyDescent="0.2">
      <c r="A152" s="154" t="str">
        <f t="shared" si="2"/>
        <v>8131</v>
      </c>
      <c r="B152" s="105" t="s">
        <v>3469</v>
      </c>
      <c r="C152" s="111">
        <v>3</v>
      </c>
      <c r="D152" s="112">
        <v>16.299999237060547</v>
      </c>
      <c r="E152" s="113">
        <v>0.22</v>
      </c>
      <c r="F152" s="111">
        <v>3</v>
      </c>
      <c r="H152" s="114" t="s">
        <v>1529</v>
      </c>
      <c r="J152" s="112">
        <v>2.2999999523162842</v>
      </c>
      <c r="K152" s="113">
        <v>0.19</v>
      </c>
      <c r="L152" s="111">
        <v>3</v>
      </c>
      <c r="N152" s="114" t="s">
        <v>1529</v>
      </c>
      <c r="P152" s="112">
        <v>4.6999998092651367</v>
      </c>
      <c r="Q152" s="113">
        <v>0.21</v>
      </c>
      <c r="R152" s="111">
        <v>3</v>
      </c>
      <c r="T152" s="114" t="s">
        <v>1529</v>
      </c>
      <c r="V152" s="112">
        <v>3.2999999523162842</v>
      </c>
      <c r="W152" s="113">
        <v>0.17</v>
      </c>
      <c r="X152" s="111">
        <v>3</v>
      </c>
      <c r="Z152" s="114" t="s">
        <v>1529</v>
      </c>
      <c r="AB152" s="112">
        <v>6</v>
      </c>
      <c r="AC152" s="113">
        <v>0.31</v>
      </c>
      <c r="AD152" s="111">
        <v>3</v>
      </c>
      <c r="AF152" s="114" t="s">
        <v>1529</v>
      </c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</row>
    <row r="153" spans="1:185" x14ac:dyDescent="0.2">
      <c r="A153" s="154" t="str">
        <f t="shared" si="2"/>
        <v>8141</v>
      </c>
      <c r="B153" s="115" t="s">
        <v>3470</v>
      </c>
      <c r="C153" s="116">
        <v>4</v>
      </c>
      <c r="D153" s="117">
        <v>21.799999237060547</v>
      </c>
      <c r="E153" s="118">
        <v>0.3</v>
      </c>
      <c r="F153" s="116">
        <v>4</v>
      </c>
      <c r="H153" s="119" t="s">
        <v>1529</v>
      </c>
      <c r="J153" s="117">
        <v>3.7999999523162842</v>
      </c>
      <c r="K153" s="118">
        <v>0.31</v>
      </c>
      <c r="L153" s="116">
        <v>4</v>
      </c>
      <c r="N153" s="119" t="s">
        <v>1529</v>
      </c>
      <c r="P153" s="117">
        <v>7.3000001907348633</v>
      </c>
      <c r="Q153" s="118">
        <v>0.33</v>
      </c>
      <c r="R153" s="116">
        <v>4</v>
      </c>
      <c r="T153" s="119" t="s">
        <v>1529</v>
      </c>
      <c r="V153" s="117">
        <v>4.3000001907348633</v>
      </c>
      <c r="W153" s="118">
        <v>0.21</v>
      </c>
      <c r="X153" s="116">
        <v>4</v>
      </c>
      <c r="Z153" s="119" t="s">
        <v>1529</v>
      </c>
      <c r="AB153" s="117">
        <v>6.5</v>
      </c>
      <c r="AC153" s="118">
        <v>0.34</v>
      </c>
      <c r="AD153" s="116">
        <v>4</v>
      </c>
      <c r="AF153" s="119" t="s">
        <v>1529</v>
      </c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</row>
    <row r="154" spans="1:185" x14ac:dyDescent="0.2">
      <c r="A154" s="154" t="str">
        <f t="shared" si="2"/>
        <v>8151</v>
      </c>
      <c r="B154" s="105" t="s">
        <v>4214</v>
      </c>
      <c r="C154" s="111">
        <v>7</v>
      </c>
      <c r="D154" s="112">
        <v>15.899999618530273</v>
      </c>
      <c r="E154" s="113">
        <v>0.22</v>
      </c>
      <c r="F154" s="111">
        <v>7</v>
      </c>
      <c r="H154" s="114" t="s">
        <v>1529</v>
      </c>
      <c r="J154" s="112">
        <v>3.2999999523162842</v>
      </c>
      <c r="K154" s="113">
        <v>0.27</v>
      </c>
      <c r="L154" s="111">
        <v>7</v>
      </c>
      <c r="N154" s="114" t="s">
        <v>1529</v>
      </c>
      <c r="P154" s="112">
        <v>5</v>
      </c>
      <c r="Q154" s="113">
        <v>0.23</v>
      </c>
      <c r="R154" s="111">
        <v>7</v>
      </c>
      <c r="T154" s="114" t="s">
        <v>1529</v>
      </c>
      <c r="V154" s="112">
        <v>4.4000000953674316</v>
      </c>
      <c r="W154" s="113">
        <v>0.22</v>
      </c>
      <c r="X154" s="111">
        <v>7</v>
      </c>
      <c r="Z154" s="114" t="s">
        <v>1529</v>
      </c>
      <c r="AB154" s="112">
        <v>3.0999999046325684</v>
      </c>
      <c r="AC154" s="113">
        <v>0.17</v>
      </c>
      <c r="AD154" s="111">
        <v>7</v>
      </c>
      <c r="AF154" s="114" t="s">
        <v>1529</v>
      </c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</row>
    <row r="155" spans="1:185" x14ac:dyDescent="0.2">
      <c r="A155" s="154" t="str">
        <f t="shared" si="2"/>
        <v>8181</v>
      </c>
      <c r="B155" s="115" t="s">
        <v>4215</v>
      </c>
      <c r="C155" s="116">
        <v>14</v>
      </c>
      <c r="D155" s="117">
        <v>19</v>
      </c>
      <c r="E155" s="118">
        <v>0.26</v>
      </c>
      <c r="F155" s="116">
        <v>14</v>
      </c>
      <c r="H155" s="119" t="s">
        <v>1529</v>
      </c>
      <c r="J155" s="117">
        <v>2.5999999046325684</v>
      </c>
      <c r="K155" s="118">
        <v>0.22</v>
      </c>
      <c r="L155" s="116">
        <v>14</v>
      </c>
      <c r="N155" s="119" t="s">
        <v>1529</v>
      </c>
      <c r="P155" s="117">
        <v>5.8000001907348633</v>
      </c>
      <c r="Q155" s="118">
        <v>0.26</v>
      </c>
      <c r="R155" s="116">
        <v>14</v>
      </c>
      <c r="T155" s="119" t="s">
        <v>1529</v>
      </c>
      <c r="V155" s="117">
        <v>5</v>
      </c>
      <c r="W155" s="118">
        <v>0.25</v>
      </c>
      <c r="X155" s="116">
        <v>14</v>
      </c>
      <c r="Z155" s="119" t="s">
        <v>1529</v>
      </c>
      <c r="AB155" s="117">
        <v>5.5999999046325684</v>
      </c>
      <c r="AC155" s="118">
        <v>0.28999999999999998</v>
      </c>
      <c r="AD155" s="116">
        <v>14</v>
      </c>
      <c r="AF155" s="119" t="s">
        <v>1529</v>
      </c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</row>
    <row r="156" spans="1:185" x14ac:dyDescent="0.2">
      <c r="A156" s="154" t="str">
        <f t="shared" si="2"/>
        <v>9732</v>
      </c>
      <c r="B156" s="105" t="s">
        <v>4216</v>
      </c>
      <c r="C156" s="111">
        <v>14</v>
      </c>
      <c r="D156" s="112">
        <v>24.399999618530273</v>
      </c>
      <c r="E156" s="113">
        <v>0.33</v>
      </c>
      <c r="F156" s="111">
        <v>13</v>
      </c>
      <c r="G156" s="111">
        <v>1</v>
      </c>
      <c r="H156" s="114" t="s">
        <v>2083</v>
      </c>
      <c r="I156" s="114" t="s">
        <v>2084</v>
      </c>
      <c r="J156" s="112">
        <v>4</v>
      </c>
      <c r="K156" s="113">
        <v>0.33</v>
      </c>
      <c r="L156" s="111">
        <v>13</v>
      </c>
      <c r="M156" s="111">
        <v>1</v>
      </c>
      <c r="N156" s="114" t="s">
        <v>2083</v>
      </c>
      <c r="O156" s="114" t="s">
        <v>2084</v>
      </c>
      <c r="P156" s="112">
        <v>8.3999996185302734</v>
      </c>
      <c r="Q156" s="113">
        <v>0.38</v>
      </c>
      <c r="R156" s="111">
        <v>12</v>
      </c>
      <c r="S156" s="111">
        <v>2</v>
      </c>
      <c r="T156" s="114" t="s">
        <v>1530</v>
      </c>
      <c r="U156" s="114" t="s">
        <v>1531</v>
      </c>
      <c r="V156" s="112">
        <v>6.4000000953674316</v>
      </c>
      <c r="W156" s="113">
        <v>0.32</v>
      </c>
      <c r="X156" s="111">
        <v>12</v>
      </c>
      <c r="Y156" s="111">
        <v>2</v>
      </c>
      <c r="Z156" s="114" t="s">
        <v>1530</v>
      </c>
      <c r="AA156" s="114" t="s">
        <v>1531</v>
      </c>
      <c r="AB156" s="112">
        <v>5.5999999046325684</v>
      </c>
      <c r="AC156" s="113">
        <v>0.28999999999999998</v>
      </c>
      <c r="AD156" s="111">
        <v>14</v>
      </c>
      <c r="AF156" s="114" t="s">
        <v>1529</v>
      </c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</row>
    <row r="157" spans="1:185" s="103" customFormat="1" x14ac:dyDescent="0.2">
      <c r="A157" s="154" t="str">
        <f t="shared" si="2"/>
        <v>9999</v>
      </c>
      <c r="B157" s="128" t="s">
        <v>2932</v>
      </c>
      <c r="C157" s="111">
        <v>24106</v>
      </c>
      <c r="D157" s="112">
        <v>29.299999237060547</v>
      </c>
      <c r="E157" s="113">
        <v>0.4</v>
      </c>
      <c r="F157" s="111">
        <v>22910</v>
      </c>
      <c r="G157" s="111">
        <v>1196</v>
      </c>
      <c r="H157" s="114" t="s">
        <v>4548</v>
      </c>
      <c r="I157" s="114" t="s">
        <v>4549</v>
      </c>
      <c r="J157" s="112">
        <v>4.6999998092651367</v>
      </c>
      <c r="K157" s="113">
        <v>0.39</v>
      </c>
      <c r="L157" s="111">
        <v>22326</v>
      </c>
      <c r="M157" s="111">
        <v>1780</v>
      </c>
      <c r="N157" s="114" t="s">
        <v>3549</v>
      </c>
      <c r="O157" s="114" t="s">
        <v>3550</v>
      </c>
      <c r="P157" s="112">
        <v>9.1000003814697266</v>
      </c>
      <c r="Q157" s="113">
        <v>0.41</v>
      </c>
      <c r="R157" s="111">
        <v>22173</v>
      </c>
      <c r="S157" s="111">
        <v>1933</v>
      </c>
      <c r="T157" s="114" t="s">
        <v>4550</v>
      </c>
      <c r="U157" s="114" t="s">
        <v>4551</v>
      </c>
      <c r="V157" s="112">
        <v>8.1000003814697266</v>
      </c>
      <c r="W157" s="113">
        <v>0.4</v>
      </c>
      <c r="X157" s="111">
        <v>21666</v>
      </c>
      <c r="Y157" s="111">
        <v>2440</v>
      </c>
      <c r="Z157" s="114" t="s">
        <v>4552</v>
      </c>
      <c r="AA157" s="114" t="s">
        <v>4553</v>
      </c>
      <c r="AB157" s="112">
        <v>7.5</v>
      </c>
      <c r="AC157" s="113">
        <v>0.39</v>
      </c>
      <c r="AD157" s="111">
        <v>23081</v>
      </c>
      <c r="AE157" s="111">
        <v>1025</v>
      </c>
      <c r="AF157" s="114" t="s">
        <v>4554</v>
      </c>
      <c r="AG157" s="114" t="s">
        <v>4555</v>
      </c>
    </row>
    <row r="158" spans="1:185" x14ac:dyDescent="0.2">
      <c r="A158" s="154" t="str">
        <f t="shared" si="2"/>
        <v/>
      </c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</row>
    <row r="159" spans="1:185" x14ac:dyDescent="0.2">
      <c r="A159" s="154" t="str">
        <f t="shared" si="2"/>
        <v/>
      </c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</row>
    <row r="160" spans="1:185" x14ac:dyDescent="0.2">
      <c r="A160" s="154" t="str">
        <f t="shared" si="2"/>
        <v/>
      </c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</row>
    <row r="161" spans="1:184" x14ac:dyDescent="0.2">
      <c r="A161" s="154" t="str">
        <f t="shared" si="2"/>
        <v/>
      </c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</row>
    <row r="162" spans="1:184" x14ac:dyDescent="0.2">
      <c r="A162" s="154" t="str">
        <f t="shared" si="2"/>
        <v/>
      </c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</row>
    <row r="163" spans="1:184" x14ac:dyDescent="0.2">
      <c r="A163" s="154" t="str">
        <f t="shared" si="2"/>
        <v/>
      </c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</row>
    <row r="164" spans="1:184" x14ac:dyDescent="0.2">
      <c r="A164" s="154" t="str">
        <f t="shared" si="2"/>
        <v/>
      </c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</row>
    <row r="165" spans="1:184" x14ac:dyDescent="0.2">
      <c r="A165" s="154" t="str">
        <f t="shared" si="2"/>
        <v/>
      </c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</row>
    <row r="166" spans="1:184" x14ac:dyDescent="0.2">
      <c r="A166" s="154" t="str">
        <f t="shared" si="2"/>
        <v/>
      </c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</row>
    <row r="167" spans="1:184" x14ac:dyDescent="0.2">
      <c r="A167" s="154" t="str">
        <f t="shared" si="2"/>
        <v/>
      </c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</row>
    <row r="168" spans="1:184" x14ac:dyDescent="0.2">
      <c r="A168" s="154" t="str">
        <f t="shared" si="2"/>
        <v/>
      </c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</row>
    <row r="169" spans="1:184" x14ac:dyDescent="0.2">
      <c r="A169" s="154" t="str">
        <f t="shared" si="2"/>
        <v/>
      </c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</row>
    <row r="170" spans="1:184" x14ac:dyDescent="0.2">
      <c r="A170" s="154" t="str">
        <f t="shared" si="2"/>
        <v/>
      </c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</row>
    <row r="171" spans="1:184" x14ac:dyDescent="0.2">
      <c r="A171" s="154" t="str">
        <f t="shared" si="2"/>
        <v/>
      </c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</row>
    <row r="172" spans="1:184" x14ac:dyDescent="0.2">
      <c r="A172" s="154" t="str">
        <f t="shared" si="2"/>
        <v/>
      </c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</row>
    <row r="173" spans="1:184" x14ac:dyDescent="0.2">
      <c r="A173" s="154" t="str">
        <f t="shared" si="2"/>
        <v/>
      </c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</row>
    <row r="174" spans="1:184" x14ac:dyDescent="0.2">
      <c r="A174" s="154" t="str">
        <f t="shared" si="2"/>
        <v/>
      </c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</row>
    <row r="175" spans="1:184" x14ac:dyDescent="0.2">
      <c r="A175" s="154" t="str">
        <f t="shared" si="2"/>
        <v/>
      </c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</row>
    <row r="176" spans="1:184" x14ac:dyDescent="0.2">
      <c r="A176" s="154" t="str">
        <f t="shared" si="2"/>
        <v/>
      </c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</row>
    <row r="177" spans="1:184" x14ac:dyDescent="0.2">
      <c r="A177" s="154" t="str">
        <f t="shared" si="2"/>
        <v/>
      </c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</row>
    <row r="178" spans="1:184" x14ac:dyDescent="0.2">
      <c r="A178" s="154" t="str">
        <f t="shared" si="2"/>
        <v/>
      </c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</row>
    <row r="179" spans="1:184" x14ac:dyDescent="0.2">
      <c r="A179" s="154" t="str">
        <f t="shared" si="2"/>
        <v/>
      </c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</row>
    <row r="180" spans="1:184" x14ac:dyDescent="0.2">
      <c r="A180" s="154" t="str">
        <f t="shared" si="2"/>
        <v/>
      </c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</row>
    <row r="181" spans="1:184" x14ac:dyDescent="0.2">
      <c r="A181" s="154" t="str">
        <f t="shared" si="2"/>
        <v/>
      </c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</row>
    <row r="182" spans="1:184" x14ac:dyDescent="0.2">
      <c r="A182" s="154" t="str">
        <f t="shared" si="2"/>
        <v/>
      </c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</row>
    <row r="183" spans="1:184" x14ac:dyDescent="0.2">
      <c r="A183" s="154" t="str">
        <f t="shared" si="2"/>
        <v/>
      </c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</row>
    <row r="184" spans="1:184" x14ac:dyDescent="0.2">
      <c r="A184" s="154" t="str">
        <f t="shared" si="2"/>
        <v/>
      </c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</row>
    <row r="185" spans="1:184" x14ac:dyDescent="0.2">
      <c r="A185" s="154" t="str">
        <f t="shared" si="2"/>
        <v/>
      </c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</row>
    <row r="186" spans="1:184" x14ac:dyDescent="0.2">
      <c r="A186" s="154" t="str">
        <f t="shared" si="2"/>
        <v/>
      </c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</row>
    <row r="187" spans="1:184" x14ac:dyDescent="0.2">
      <c r="A187" s="154" t="str">
        <f t="shared" si="2"/>
        <v/>
      </c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</row>
    <row r="188" spans="1:184" x14ac:dyDescent="0.2">
      <c r="A188" s="154" t="str">
        <f t="shared" si="2"/>
        <v/>
      </c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</row>
    <row r="189" spans="1:184" x14ac:dyDescent="0.2">
      <c r="A189" s="154" t="str">
        <f t="shared" si="2"/>
        <v/>
      </c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</row>
    <row r="190" spans="1:184" x14ac:dyDescent="0.2">
      <c r="A190" s="154" t="str">
        <f t="shared" si="2"/>
        <v/>
      </c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</row>
    <row r="191" spans="1:184" x14ac:dyDescent="0.2">
      <c r="A191" s="154" t="str">
        <f t="shared" si="2"/>
        <v/>
      </c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</row>
    <row r="192" spans="1:184" x14ac:dyDescent="0.2">
      <c r="A192" s="154" t="str">
        <f t="shared" si="2"/>
        <v/>
      </c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</row>
    <row r="193" spans="1:184" x14ac:dyDescent="0.2">
      <c r="A193" s="154" t="str">
        <f t="shared" si="2"/>
        <v/>
      </c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</row>
    <row r="194" spans="1:184" x14ac:dyDescent="0.2">
      <c r="A194" s="154" t="str">
        <f t="shared" si="2"/>
        <v/>
      </c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</row>
    <row r="195" spans="1:184" x14ac:dyDescent="0.2">
      <c r="A195" s="154" t="str">
        <f t="shared" si="2"/>
        <v/>
      </c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</row>
    <row r="196" spans="1:184" x14ac:dyDescent="0.2">
      <c r="A196" s="154" t="str">
        <f t="shared" si="2"/>
        <v/>
      </c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</row>
    <row r="197" spans="1:184" x14ac:dyDescent="0.2">
      <c r="A197" s="154" t="str">
        <f t="shared" si="2"/>
        <v/>
      </c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</row>
    <row r="198" spans="1:184" x14ac:dyDescent="0.2">
      <c r="A198" s="154" t="str">
        <f t="shared" si="2"/>
        <v/>
      </c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</row>
    <row r="199" spans="1:184" x14ac:dyDescent="0.2">
      <c r="A199" s="154" t="str">
        <f t="shared" si="2"/>
        <v/>
      </c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</row>
    <row r="200" spans="1:184" x14ac:dyDescent="0.2">
      <c r="A200" s="154" t="str">
        <f t="shared" si="2"/>
        <v/>
      </c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</row>
    <row r="201" spans="1:184" x14ac:dyDescent="0.2">
      <c r="A201" s="154" t="str">
        <f t="shared" si="2"/>
        <v/>
      </c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</row>
    <row r="202" spans="1:184" x14ac:dyDescent="0.2">
      <c r="A202" s="154" t="str">
        <f t="shared" si="2"/>
        <v/>
      </c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</row>
    <row r="203" spans="1:184" x14ac:dyDescent="0.2">
      <c r="A203" s="154" t="str">
        <f t="shared" si="2"/>
        <v/>
      </c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</row>
    <row r="204" spans="1:184" x14ac:dyDescent="0.2">
      <c r="A204" s="154" t="str">
        <f t="shared" si="2"/>
        <v/>
      </c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</row>
    <row r="205" spans="1:184" x14ac:dyDescent="0.2">
      <c r="A205" s="154" t="str">
        <f t="shared" si="2"/>
        <v/>
      </c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</row>
    <row r="206" spans="1:184" x14ac:dyDescent="0.2">
      <c r="A206" s="154" t="str">
        <f t="shared" si="2"/>
        <v/>
      </c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</row>
    <row r="207" spans="1:184" x14ac:dyDescent="0.2">
      <c r="A207" s="154" t="str">
        <f t="shared" ref="A207:A270" si="3">IFERROR(LEFT(B207,4),"")</f>
        <v/>
      </c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</row>
    <row r="208" spans="1:184" x14ac:dyDescent="0.2">
      <c r="A208" s="154" t="str">
        <f t="shared" si="3"/>
        <v/>
      </c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</row>
    <row r="209" spans="1:184" x14ac:dyDescent="0.2">
      <c r="A209" s="154" t="str">
        <f t="shared" si="3"/>
        <v/>
      </c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</row>
    <row r="210" spans="1:184" x14ac:dyDescent="0.2">
      <c r="A210" s="154" t="str">
        <f t="shared" si="3"/>
        <v/>
      </c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</row>
    <row r="211" spans="1:184" x14ac:dyDescent="0.2">
      <c r="A211" s="154" t="str">
        <f t="shared" si="3"/>
        <v/>
      </c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</row>
    <row r="212" spans="1:184" x14ac:dyDescent="0.2">
      <c r="A212" s="154" t="str">
        <f t="shared" si="3"/>
        <v/>
      </c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</row>
    <row r="213" spans="1:184" x14ac:dyDescent="0.2">
      <c r="A213" s="154" t="str">
        <f t="shared" si="3"/>
        <v/>
      </c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</row>
    <row r="214" spans="1:184" x14ac:dyDescent="0.2">
      <c r="A214" s="154" t="str">
        <f t="shared" si="3"/>
        <v/>
      </c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</row>
    <row r="215" spans="1:184" x14ac:dyDescent="0.2">
      <c r="A215" s="154" t="str">
        <f t="shared" si="3"/>
        <v/>
      </c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</row>
    <row r="216" spans="1:184" x14ac:dyDescent="0.2">
      <c r="A216" s="154" t="str">
        <f t="shared" si="3"/>
        <v/>
      </c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</row>
    <row r="217" spans="1:184" x14ac:dyDescent="0.2">
      <c r="A217" s="154" t="str">
        <f t="shared" si="3"/>
        <v/>
      </c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</row>
    <row r="218" spans="1:184" x14ac:dyDescent="0.2">
      <c r="A218" s="154" t="str">
        <f t="shared" si="3"/>
        <v/>
      </c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</row>
    <row r="219" spans="1:184" x14ac:dyDescent="0.2">
      <c r="A219" s="154" t="str">
        <f t="shared" si="3"/>
        <v/>
      </c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</row>
    <row r="220" spans="1:184" x14ac:dyDescent="0.2">
      <c r="A220" s="154" t="str">
        <f t="shared" si="3"/>
        <v/>
      </c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</row>
    <row r="221" spans="1:184" x14ac:dyDescent="0.2">
      <c r="A221" s="154" t="str">
        <f t="shared" si="3"/>
        <v/>
      </c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</row>
    <row r="222" spans="1:184" x14ac:dyDescent="0.2">
      <c r="A222" s="154" t="str">
        <f t="shared" si="3"/>
        <v/>
      </c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</row>
    <row r="223" spans="1:184" x14ac:dyDescent="0.2">
      <c r="A223" s="154" t="str">
        <f t="shared" si="3"/>
        <v/>
      </c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</row>
    <row r="224" spans="1:184" x14ac:dyDescent="0.2">
      <c r="A224" s="154" t="str">
        <f t="shared" si="3"/>
        <v/>
      </c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</row>
    <row r="225" spans="1:184" x14ac:dyDescent="0.2">
      <c r="A225" s="154" t="str">
        <f t="shared" si="3"/>
        <v/>
      </c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</row>
    <row r="226" spans="1:184" x14ac:dyDescent="0.2">
      <c r="A226" s="154" t="str">
        <f t="shared" si="3"/>
        <v/>
      </c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</row>
    <row r="227" spans="1:184" x14ac:dyDescent="0.2">
      <c r="A227" s="154" t="str">
        <f t="shared" si="3"/>
        <v/>
      </c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</row>
    <row r="228" spans="1:184" x14ac:dyDescent="0.2">
      <c r="A228" s="154" t="str">
        <f t="shared" si="3"/>
        <v/>
      </c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</row>
    <row r="229" spans="1:184" x14ac:dyDescent="0.2">
      <c r="A229" s="154" t="str">
        <f t="shared" si="3"/>
        <v/>
      </c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</row>
    <row r="230" spans="1:184" x14ac:dyDescent="0.2">
      <c r="A230" s="154" t="str">
        <f t="shared" si="3"/>
        <v/>
      </c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</row>
    <row r="231" spans="1:184" x14ac:dyDescent="0.2">
      <c r="A231" s="154" t="str">
        <f t="shared" si="3"/>
        <v/>
      </c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</row>
    <row r="232" spans="1:184" x14ac:dyDescent="0.2">
      <c r="A232" s="154" t="str">
        <f t="shared" si="3"/>
        <v/>
      </c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</row>
    <row r="233" spans="1:184" x14ac:dyDescent="0.2">
      <c r="A233" s="154" t="str">
        <f t="shared" si="3"/>
        <v/>
      </c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</row>
    <row r="234" spans="1:184" x14ac:dyDescent="0.2">
      <c r="A234" s="154" t="str">
        <f t="shared" si="3"/>
        <v/>
      </c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</row>
    <row r="235" spans="1:184" x14ac:dyDescent="0.2">
      <c r="A235" s="154" t="str">
        <f t="shared" si="3"/>
        <v/>
      </c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</row>
    <row r="236" spans="1:184" x14ac:dyDescent="0.2">
      <c r="A236" s="154" t="str">
        <f t="shared" si="3"/>
        <v/>
      </c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</row>
    <row r="237" spans="1:184" x14ac:dyDescent="0.2">
      <c r="A237" s="154" t="str">
        <f t="shared" si="3"/>
        <v/>
      </c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</row>
    <row r="238" spans="1:184" x14ac:dyDescent="0.2">
      <c r="A238" s="154" t="str">
        <f t="shared" si="3"/>
        <v/>
      </c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</row>
    <row r="239" spans="1:184" x14ac:dyDescent="0.2">
      <c r="A239" s="154" t="str">
        <f t="shared" si="3"/>
        <v/>
      </c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</row>
    <row r="240" spans="1:184" x14ac:dyDescent="0.2">
      <c r="A240" s="154" t="str">
        <f t="shared" si="3"/>
        <v/>
      </c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</row>
    <row r="241" spans="1:184" x14ac:dyDescent="0.2">
      <c r="A241" s="154" t="str">
        <f t="shared" si="3"/>
        <v/>
      </c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</row>
    <row r="242" spans="1:184" x14ac:dyDescent="0.2">
      <c r="A242" s="154" t="str">
        <f t="shared" si="3"/>
        <v/>
      </c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</row>
    <row r="243" spans="1:184" x14ac:dyDescent="0.2">
      <c r="A243" s="154" t="str">
        <f t="shared" si="3"/>
        <v/>
      </c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</row>
    <row r="244" spans="1:184" x14ac:dyDescent="0.2">
      <c r="A244" s="154" t="str">
        <f t="shared" si="3"/>
        <v/>
      </c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</row>
    <row r="245" spans="1:184" x14ac:dyDescent="0.2">
      <c r="A245" s="154" t="str">
        <f t="shared" si="3"/>
        <v/>
      </c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</row>
    <row r="246" spans="1:184" x14ac:dyDescent="0.2">
      <c r="A246" s="154" t="str">
        <f t="shared" si="3"/>
        <v/>
      </c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</row>
    <row r="247" spans="1:184" x14ac:dyDescent="0.2">
      <c r="A247" s="154" t="str">
        <f t="shared" si="3"/>
        <v/>
      </c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</row>
    <row r="248" spans="1:184" x14ac:dyDescent="0.2">
      <c r="A248" s="154" t="str">
        <f t="shared" si="3"/>
        <v/>
      </c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</row>
    <row r="249" spans="1:184" x14ac:dyDescent="0.2">
      <c r="A249" s="154" t="str">
        <f t="shared" si="3"/>
        <v/>
      </c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</row>
    <row r="250" spans="1:184" x14ac:dyDescent="0.2">
      <c r="A250" s="154" t="str">
        <f t="shared" si="3"/>
        <v/>
      </c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</row>
    <row r="251" spans="1:184" x14ac:dyDescent="0.2">
      <c r="A251" s="154" t="str">
        <f t="shared" si="3"/>
        <v/>
      </c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</row>
    <row r="252" spans="1:184" x14ac:dyDescent="0.2">
      <c r="A252" s="154" t="str">
        <f t="shared" si="3"/>
        <v/>
      </c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</row>
    <row r="253" spans="1:184" x14ac:dyDescent="0.2">
      <c r="A253" s="154" t="str">
        <f t="shared" si="3"/>
        <v/>
      </c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</row>
    <row r="254" spans="1:184" x14ac:dyDescent="0.2">
      <c r="A254" s="154" t="str">
        <f t="shared" si="3"/>
        <v/>
      </c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</row>
    <row r="255" spans="1:184" x14ac:dyDescent="0.2">
      <c r="A255" s="154" t="str">
        <f t="shared" si="3"/>
        <v/>
      </c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</row>
    <row r="256" spans="1:184" x14ac:dyDescent="0.2">
      <c r="A256" s="154" t="str">
        <f t="shared" si="3"/>
        <v/>
      </c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</row>
    <row r="257" spans="1:184" x14ac:dyDescent="0.2">
      <c r="A257" s="154" t="str">
        <f t="shared" si="3"/>
        <v/>
      </c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</row>
    <row r="258" spans="1:184" x14ac:dyDescent="0.2">
      <c r="A258" s="154" t="str">
        <f t="shared" si="3"/>
        <v/>
      </c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</row>
    <row r="259" spans="1:184" x14ac:dyDescent="0.2">
      <c r="A259" s="154" t="str">
        <f t="shared" si="3"/>
        <v/>
      </c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</row>
    <row r="260" spans="1:184" x14ac:dyDescent="0.2">
      <c r="A260" s="154" t="str">
        <f t="shared" si="3"/>
        <v/>
      </c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</row>
    <row r="261" spans="1:184" x14ac:dyDescent="0.2">
      <c r="A261" s="154" t="str">
        <f t="shared" si="3"/>
        <v/>
      </c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</row>
    <row r="262" spans="1:184" x14ac:dyDescent="0.2">
      <c r="A262" s="154" t="str">
        <f t="shared" si="3"/>
        <v/>
      </c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</row>
    <row r="263" spans="1:184" x14ac:dyDescent="0.2">
      <c r="A263" s="154" t="str">
        <f t="shared" si="3"/>
        <v/>
      </c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</row>
    <row r="264" spans="1:184" x14ac:dyDescent="0.2">
      <c r="A264" s="154" t="str">
        <f t="shared" si="3"/>
        <v/>
      </c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</row>
    <row r="265" spans="1:184" x14ac:dyDescent="0.2">
      <c r="A265" s="154" t="str">
        <f t="shared" si="3"/>
        <v/>
      </c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</row>
    <row r="266" spans="1:184" x14ac:dyDescent="0.2">
      <c r="A266" s="154" t="str">
        <f t="shared" si="3"/>
        <v/>
      </c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</row>
    <row r="267" spans="1:184" x14ac:dyDescent="0.2">
      <c r="A267" s="154" t="str">
        <f t="shared" si="3"/>
        <v/>
      </c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</row>
    <row r="268" spans="1:184" x14ac:dyDescent="0.2">
      <c r="A268" s="154" t="str">
        <f t="shared" si="3"/>
        <v/>
      </c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</row>
    <row r="269" spans="1:184" x14ac:dyDescent="0.2">
      <c r="A269" s="154" t="str">
        <f t="shared" si="3"/>
        <v/>
      </c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</row>
    <row r="270" spans="1:184" x14ac:dyDescent="0.2">
      <c r="A270" s="154" t="str">
        <f t="shared" si="3"/>
        <v/>
      </c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</row>
    <row r="271" spans="1:184" x14ac:dyDescent="0.2">
      <c r="A271" s="154" t="str">
        <f t="shared" ref="A271:A334" si="4">IFERROR(LEFT(B271,4),"")</f>
        <v/>
      </c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</row>
    <row r="272" spans="1:184" x14ac:dyDescent="0.2">
      <c r="A272" s="154" t="str">
        <f t="shared" si="4"/>
        <v/>
      </c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</row>
    <row r="273" spans="1:184" x14ac:dyDescent="0.2">
      <c r="A273" s="154" t="str">
        <f t="shared" si="4"/>
        <v/>
      </c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</row>
    <row r="274" spans="1:184" x14ac:dyDescent="0.2">
      <c r="A274" s="154" t="str">
        <f t="shared" si="4"/>
        <v/>
      </c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</row>
    <row r="275" spans="1:184" x14ac:dyDescent="0.2">
      <c r="A275" s="154" t="str">
        <f t="shared" si="4"/>
        <v/>
      </c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</row>
    <row r="276" spans="1:184" x14ac:dyDescent="0.2">
      <c r="A276" s="154" t="str">
        <f t="shared" si="4"/>
        <v/>
      </c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</row>
    <row r="277" spans="1:184" x14ac:dyDescent="0.2">
      <c r="A277" s="154" t="str">
        <f t="shared" si="4"/>
        <v/>
      </c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</row>
    <row r="278" spans="1:184" x14ac:dyDescent="0.2">
      <c r="A278" s="154" t="str">
        <f t="shared" si="4"/>
        <v/>
      </c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</row>
    <row r="279" spans="1:184" x14ac:dyDescent="0.2">
      <c r="A279" s="154" t="str">
        <f t="shared" si="4"/>
        <v/>
      </c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</row>
    <row r="280" spans="1:184" x14ac:dyDescent="0.2">
      <c r="A280" s="154" t="str">
        <f t="shared" si="4"/>
        <v/>
      </c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</row>
    <row r="281" spans="1:184" x14ac:dyDescent="0.2">
      <c r="A281" s="154" t="str">
        <f t="shared" si="4"/>
        <v/>
      </c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</row>
    <row r="282" spans="1:184" x14ac:dyDescent="0.2">
      <c r="A282" s="154" t="str">
        <f t="shared" si="4"/>
        <v/>
      </c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</row>
    <row r="283" spans="1:184" x14ac:dyDescent="0.2">
      <c r="A283" s="154" t="str">
        <f t="shared" si="4"/>
        <v/>
      </c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</row>
    <row r="284" spans="1:184" x14ac:dyDescent="0.2">
      <c r="A284" s="154" t="str">
        <f t="shared" si="4"/>
        <v/>
      </c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</row>
    <row r="285" spans="1:184" x14ac:dyDescent="0.2">
      <c r="A285" s="154" t="str">
        <f t="shared" si="4"/>
        <v/>
      </c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</row>
    <row r="286" spans="1:184" x14ac:dyDescent="0.2">
      <c r="A286" s="154" t="str">
        <f t="shared" si="4"/>
        <v/>
      </c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</row>
    <row r="287" spans="1:184" x14ac:dyDescent="0.2">
      <c r="A287" s="154" t="str">
        <f t="shared" si="4"/>
        <v/>
      </c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</row>
    <row r="288" spans="1:184" x14ac:dyDescent="0.2">
      <c r="A288" s="154" t="str">
        <f t="shared" si="4"/>
        <v/>
      </c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</row>
    <row r="289" spans="1:184" x14ac:dyDescent="0.2">
      <c r="A289" s="154" t="str">
        <f t="shared" si="4"/>
        <v/>
      </c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</row>
    <row r="290" spans="1:184" x14ac:dyDescent="0.2">
      <c r="A290" s="154" t="str">
        <f t="shared" si="4"/>
        <v/>
      </c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</row>
    <row r="291" spans="1:184" x14ac:dyDescent="0.2">
      <c r="A291" s="154" t="str">
        <f t="shared" si="4"/>
        <v/>
      </c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</row>
    <row r="292" spans="1:184" x14ac:dyDescent="0.2">
      <c r="A292" s="154" t="str">
        <f t="shared" si="4"/>
        <v/>
      </c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</row>
    <row r="293" spans="1:184" x14ac:dyDescent="0.2">
      <c r="A293" s="154" t="str">
        <f t="shared" si="4"/>
        <v/>
      </c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</row>
    <row r="294" spans="1:184" x14ac:dyDescent="0.2">
      <c r="A294" s="154" t="str">
        <f t="shared" si="4"/>
        <v/>
      </c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</row>
    <row r="295" spans="1:184" x14ac:dyDescent="0.2">
      <c r="A295" s="154" t="str">
        <f t="shared" si="4"/>
        <v/>
      </c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</row>
    <row r="296" spans="1:184" x14ac:dyDescent="0.2">
      <c r="A296" s="154" t="str">
        <f t="shared" si="4"/>
        <v/>
      </c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</row>
    <row r="297" spans="1:184" x14ac:dyDescent="0.2">
      <c r="A297" s="154" t="str">
        <f t="shared" si="4"/>
        <v/>
      </c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</row>
    <row r="298" spans="1:184" x14ac:dyDescent="0.2">
      <c r="A298" s="154" t="str">
        <f t="shared" si="4"/>
        <v/>
      </c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</row>
    <row r="299" spans="1:184" x14ac:dyDescent="0.2">
      <c r="A299" s="154" t="str">
        <f t="shared" si="4"/>
        <v/>
      </c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</row>
    <row r="300" spans="1:184" x14ac:dyDescent="0.2">
      <c r="A300" s="154" t="str">
        <f t="shared" si="4"/>
        <v/>
      </c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</row>
    <row r="301" spans="1:184" x14ac:dyDescent="0.2">
      <c r="A301" s="154" t="str">
        <f t="shared" si="4"/>
        <v/>
      </c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</row>
    <row r="302" spans="1:184" x14ac:dyDescent="0.2">
      <c r="A302" s="154" t="str">
        <f t="shared" si="4"/>
        <v/>
      </c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</row>
    <row r="303" spans="1:184" x14ac:dyDescent="0.2">
      <c r="A303" s="154" t="str">
        <f t="shared" si="4"/>
        <v/>
      </c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</row>
    <row r="304" spans="1:184" x14ac:dyDescent="0.2">
      <c r="A304" s="154" t="str">
        <f t="shared" si="4"/>
        <v/>
      </c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</row>
    <row r="305" spans="1:184" x14ac:dyDescent="0.2">
      <c r="A305" s="154" t="str">
        <f t="shared" si="4"/>
        <v/>
      </c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</row>
    <row r="306" spans="1:184" x14ac:dyDescent="0.2">
      <c r="A306" s="154" t="str">
        <f t="shared" si="4"/>
        <v/>
      </c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</row>
    <row r="307" spans="1:184" x14ac:dyDescent="0.2">
      <c r="A307" s="154" t="str">
        <f t="shared" si="4"/>
        <v/>
      </c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</row>
    <row r="308" spans="1:184" x14ac:dyDescent="0.2">
      <c r="A308" s="154" t="str">
        <f t="shared" si="4"/>
        <v/>
      </c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</row>
    <row r="309" spans="1:184" x14ac:dyDescent="0.2">
      <c r="A309" s="154" t="str">
        <f t="shared" si="4"/>
        <v/>
      </c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</row>
    <row r="310" spans="1:184" x14ac:dyDescent="0.2">
      <c r="A310" s="154" t="str">
        <f t="shared" si="4"/>
        <v/>
      </c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</row>
    <row r="311" spans="1:184" x14ac:dyDescent="0.2">
      <c r="A311" s="154" t="str">
        <f t="shared" si="4"/>
        <v/>
      </c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</row>
    <row r="312" spans="1:184" x14ac:dyDescent="0.2">
      <c r="A312" s="154" t="str">
        <f t="shared" si="4"/>
        <v/>
      </c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</row>
    <row r="313" spans="1:184" x14ac:dyDescent="0.2">
      <c r="A313" s="154" t="str">
        <f t="shared" si="4"/>
        <v/>
      </c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</row>
    <row r="314" spans="1:184" x14ac:dyDescent="0.2">
      <c r="A314" s="154" t="str">
        <f t="shared" si="4"/>
        <v/>
      </c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</row>
    <row r="315" spans="1:184" x14ac:dyDescent="0.2">
      <c r="A315" s="154" t="str">
        <f t="shared" si="4"/>
        <v/>
      </c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</row>
    <row r="316" spans="1:184" x14ac:dyDescent="0.2">
      <c r="A316" s="154" t="str">
        <f t="shared" si="4"/>
        <v/>
      </c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</row>
    <row r="317" spans="1:184" x14ac:dyDescent="0.2">
      <c r="A317" s="154" t="str">
        <f t="shared" si="4"/>
        <v/>
      </c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</row>
    <row r="318" spans="1:184" x14ac:dyDescent="0.2">
      <c r="A318" s="154" t="str">
        <f t="shared" si="4"/>
        <v/>
      </c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</row>
    <row r="319" spans="1:184" x14ac:dyDescent="0.2">
      <c r="A319" s="154" t="str">
        <f t="shared" si="4"/>
        <v/>
      </c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</row>
    <row r="320" spans="1:184" x14ac:dyDescent="0.2">
      <c r="A320" s="154" t="str">
        <f t="shared" si="4"/>
        <v/>
      </c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</row>
    <row r="321" spans="1:184" x14ac:dyDescent="0.2">
      <c r="A321" s="154" t="str">
        <f t="shared" si="4"/>
        <v/>
      </c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</row>
    <row r="322" spans="1:184" x14ac:dyDescent="0.2">
      <c r="A322" s="154" t="str">
        <f t="shared" si="4"/>
        <v/>
      </c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</row>
    <row r="323" spans="1:184" x14ac:dyDescent="0.2">
      <c r="A323" s="154" t="str">
        <f t="shared" si="4"/>
        <v/>
      </c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</row>
    <row r="324" spans="1:184" x14ac:dyDescent="0.2">
      <c r="A324" s="154" t="str">
        <f t="shared" si="4"/>
        <v/>
      </c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</row>
    <row r="325" spans="1:184" x14ac:dyDescent="0.2">
      <c r="A325" s="154" t="str">
        <f t="shared" si="4"/>
        <v/>
      </c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</row>
    <row r="326" spans="1:184" x14ac:dyDescent="0.2">
      <c r="A326" s="154" t="str">
        <f t="shared" si="4"/>
        <v/>
      </c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</row>
    <row r="327" spans="1:184" x14ac:dyDescent="0.2">
      <c r="A327" s="154" t="str">
        <f t="shared" si="4"/>
        <v/>
      </c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</row>
    <row r="328" spans="1:184" x14ac:dyDescent="0.2">
      <c r="A328" s="154" t="str">
        <f t="shared" si="4"/>
        <v/>
      </c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</row>
    <row r="329" spans="1:184" x14ac:dyDescent="0.2">
      <c r="A329" s="154" t="str">
        <f t="shared" si="4"/>
        <v/>
      </c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</row>
    <row r="330" spans="1:184" x14ac:dyDescent="0.2">
      <c r="A330" s="154" t="str">
        <f t="shared" si="4"/>
        <v/>
      </c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</row>
    <row r="331" spans="1:184" x14ac:dyDescent="0.2">
      <c r="A331" s="154" t="str">
        <f t="shared" si="4"/>
        <v/>
      </c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</row>
    <row r="332" spans="1:184" x14ac:dyDescent="0.2">
      <c r="A332" s="154" t="str">
        <f t="shared" si="4"/>
        <v/>
      </c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</row>
    <row r="333" spans="1:184" x14ac:dyDescent="0.2">
      <c r="A333" s="154" t="str">
        <f t="shared" si="4"/>
        <v/>
      </c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</row>
    <row r="334" spans="1:184" x14ac:dyDescent="0.2">
      <c r="A334" s="154" t="str">
        <f t="shared" si="4"/>
        <v/>
      </c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</row>
    <row r="335" spans="1:184" x14ac:dyDescent="0.2">
      <c r="A335" s="154" t="str">
        <f t="shared" ref="A335:A398" si="5">IFERROR(LEFT(B335,4),"")</f>
        <v/>
      </c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</row>
    <row r="336" spans="1:184" x14ac:dyDescent="0.2">
      <c r="A336" s="154" t="str">
        <f t="shared" si="5"/>
        <v/>
      </c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</row>
    <row r="337" spans="1:184" x14ac:dyDescent="0.2">
      <c r="A337" s="154" t="str">
        <f t="shared" si="5"/>
        <v/>
      </c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</row>
    <row r="338" spans="1:184" x14ac:dyDescent="0.2">
      <c r="A338" s="154" t="str">
        <f t="shared" si="5"/>
        <v/>
      </c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</row>
    <row r="339" spans="1:184" x14ac:dyDescent="0.2">
      <c r="A339" s="154" t="str">
        <f t="shared" si="5"/>
        <v/>
      </c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</row>
    <row r="340" spans="1:184" x14ac:dyDescent="0.2">
      <c r="A340" s="154" t="str">
        <f t="shared" si="5"/>
        <v/>
      </c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</row>
    <row r="341" spans="1:184" x14ac:dyDescent="0.2">
      <c r="A341" s="154" t="str">
        <f t="shared" si="5"/>
        <v/>
      </c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</row>
    <row r="342" spans="1:184" x14ac:dyDescent="0.2">
      <c r="A342" s="154" t="str">
        <f t="shared" si="5"/>
        <v/>
      </c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</row>
    <row r="343" spans="1:184" x14ac:dyDescent="0.2">
      <c r="A343" s="154" t="str">
        <f t="shared" si="5"/>
        <v/>
      </c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</row>
    <row r="344" spans="1:184" x14ac:dyDescent="0.2">
      <c r="A344" s="154" t="str">
        <f t="shared" si="5"/>
        <v/>
      </c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</row>
    <row r="345" spans="1:184" x14ac:dyDescent="0.2">
      <c r="A345" s="154" t="str">
        <f t="shared" si="5"/>
        <v/>
      </c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</row>
    <row r="346" spans="1:184" x14ac:dyDescent="0.2">
      <c r="A346" s="154" t="str">
        <f t="shared" si="5"/>
        <v/>
      </c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</row>
    <row r="347" spans="1:184" x14ac:dyDescent="0.2">
      <c r="A347" s="154" t="str">
        <f t="shared" si="5"/>
        <v/>
      </c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</row>
    <row r="348" spans="1:184" x14ac:dyDescent="0.2">
      <c r="A348" s="154" t="str">
        <f t="shared" si="5"/>
        <v/>
      </c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</row>
    <row r="349" spans="1:184" x14ac:dyDescent="0.2">
      <c r="A349" s="154" t="str">
        <f t="shared" si="5"/>
        <v/>
      </c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</row>
    <row r="350" spans="1:184" x14ac:dyDescent="0.2">
      <c r="A350" s="154" t="str">
        <f t="shared" si="5"/>
        <v/>
      </c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</row>
    <row r="351" spans="1:184" x14ac:dyDescent="0.2">
      <c r="A351" s="154" t="str">
        <f t="shared" si="5"/>
        <v/>
      </c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</row>
    <row r="352" spans="1:184" x14ac:dyDescent="0.2">
      <c r="A352" s="154" t="str">
        <f t="shared" si="5"/>
        <v/>
      </c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</row>
    <row r="353" spans="1:184" x14ac:dyDescent="0.2">
      <c r="A353" s="154" t="str">
        <f t="shared" si="5"/>
        <v/>
      </c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</row>
    <row r="354" spans="1:184" x14ac:dyDescent="0.2">
      <c r="A354" s="154" t="str">
        <f t="shared" si="5"/>
        <v/>
      </c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</row>
    <row r="355" spans="1:184" x14ac:dyDescent="0.2">
      <c r="A355" s="154" t="str">
        <f t="shared" si="5"/>
        <v/>
      </c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</row>
    <row r="356" spans="1:184" x14ac:dyDescent="0.2">
      <c r="A356" s="154" t="str">
        <f t="shared" si="5"/>
        <v/>
      </c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</row>
    <row r="357" spans="1:184" x14ac:dyDescent="0.2">
      <c r="A357" s="154" t="str">
        <f t="shared" si="5"/>
        <v/>
      </c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</row>
    <row r="358" spans="1:184" x14ac:dyDescent="0.2">
      <c r="A358" s="154" t="str">
        <f t="shared" si="5"/>
        <v/>
      </c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</row>
    <row r="359" spans="1:184" x14ac:dyDescent="0.2">
      <c r="A359" s="154" t="str">
        <f t="shared" si="5"/>
        <v/>
      </c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</row>
    <row r="360" spans="1:184" x14ac:dyDescent="0.2">
      <c r="A360" s="154" t="str">
        <f t="shared" si="5"/>
        <v/>
      </c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</row>
    <row r="361" spans="1:184" x14ac:dyDescent="0.2">
      <c r="A361" s="154" t="str">
        <f t="shared" si="5"/>
        <v/>
      </c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</row>
    <row r="362" spans="1:184" x14ac:dyDescent="0.2">
      <c r="A362" s="154" t="str">
        <f t="shared" si="5"/>
        <v/>
      </c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</row>
    <row r="363" spans="1:184" x14ac:dyDescent="0.2">
      <c r="A363" s="154" t="str">
        <f t="shared" si="5"/>
        <v/>
      </c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</row>
    <row r="364" spans="1:184" x14ac:dyDescent="0.2">
      <c r="A364" s="154" t="str">
        <f t="shared" si="5"/>
        <v/>
      </c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</row>
    <row r="365" spans="1:184" x14ac:dyDescent="0.2">
      <c r="A365" s="154" t="str">
        <f t="shared" si="5"/>
        <v/>
      </c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</row>
    <row r="366" spans="1:184" x14ac:dyDescent="0.2">
      <c r="A366" s="154" t="str">
        <f t="shared" si="5"/>
        <v/>
      </c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</row>
    <row r="367" spans="1:184" x14ac:dyDescent="0.2">
      <c r="A367" s="154" t="str">
        <f t="shared" si="5"/>
        <v/>
      </c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</row>
    <row r="368" spans="1:184" x14ac:dyDescent="0.2">
      <c r="A368" s="154" t="str">
        <f t="shared" si="5"/>
        <v/>
      </c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</row>
    <row r="369" spans="1:184" x14ac:dyDescent="0.2">
      <c r="A369" s="154" t="str">
        <f t="shared" si="5"/>
        <v/>
      </c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</row>
    <row r="370" spans="1:184" x14ac:dyDescent="0.2">
      <c r="A370" s="154" t="str">
        <f t="shared" si="5"/>
        <v/>
      </c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</row>
    <row r="371" spans="1:184" x14ac:dyDescent="0.2">
      <c r="A371" s="154" t="str">
        <f t="shared" si="5"/>
        <v/>
      </c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</row>
    <row r="372" spans="1:184" x14ac:dyDescent="0.2">
      <c r="A372" s="154" t="str">
        <f t="shared" si="5"/>
        <v/>
      </c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</row>
    <row r="373" spans="1:184" x14ac:dyDescent="0.2">
      <c r="A373" s="154" t="str">
        <f t="shared" si="5"/>
        <v/>
      </c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</row>
    <row r="374" spans="1:184" x14ac:dyDescent="0.2">
      <c r="A374" s="154" t="str">
        <f t="shared" si="5"/>
        <v/>
      </c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</row>
    <row r="375" spans="1:184" x14ac:dyDescent="0.2">
      <c r="A375" s="154" t="str">
        <f t="shared" si="5"/>
        <v/>
      </c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</row>
    <row r="376" spans="1:184" x14ac:dyDescent="0.2">
      <c r="A376" s="154" t="str">
        <f t="shared" si="5"/>
        <v/>
      </c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</row>
    <row r="377" spans="1:184" x14ac:dyDescent="0.2">
      <c r="A377" s="154" t="str">
        <f t="shared" si="5"/>
        <v/>
      </c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</row>
    <row r="378" spans="1:184" x14ac:dyDescent="0.2">
      <c r="A378" s="154" t="str">
        <f t="shared" si="5"/>
        <v/>
      </c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</row>
    <row r="379" spans="1:184" x14ac:dyDescent="0.2">
      <c r="A379" s="154" t="str">
        <f t="shared" si="5"/>
        <v/>
      </c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</row>
    <row r="380" spans="1:184" x14ac:dyDescent="0.2">
      <c r="A380" s="154" t="str">
        <f t="shared" si="5"/>
        <v/>
      </c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</row>
    <row r="381" spans="1:184" x14ac:dyDescent="0.2">
      <c r="A381" s="154" t="str">
        <f t="shared" si="5"/>
        <v/>
      </c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</row>
    <row r="382" spans="1:184" x14ac:dyDescent="0.2">
      <c r="A382" s="154" t="str">
        <f t="shared" si="5"/>
        <v/>
      </c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</row>
    <row r="383" spans="1:184" x14ac:dyDescent="0.2">
      <c r="A383" s="154" t="str">
        <f t="shared" si="5"/>
        <v/>
      </c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</row>
    <row r="384" spans="1:184" x14ac:dyDescent="0.2">
      <c r="A384" s="154" t="str">
        <f t="shared" si="5"/>
        <v/>
      </c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</row>
    <row r="385" spans="1:184" x14ac:dyDescent="0.2">
      <c r="A385" s="154" t="str">
        <f t="shared" si="5"/>
        <v/>
      </c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</row>
    <row r="386" spans="1:184" x14ac:dyDescent="0.2">
      <c r="A386" s="154" t="str">
        <f t="shared" si="5"/>
        <v/>
      </c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</row>
    <row r="387" spans="1:184" x14ac:dyDescent="0.2">
      <c r="A387" s="154" t="str">
        <f t="shared" si="5"/>
        <v/>
      </c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</row>
    <row r="388" spans="1:184" x14ac:dyDescent="0.2">
      <c r="A388" s="154" t="str">
        <f t="shared" si="5"/>
        <v/>
      </c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</row>
    <row r="389" spans="1:184" x14ac:dyDescent="0.2">
      <c r="A389" s="154" t="str">
        <f t="shared" si="5"/>
        <v/>
      </c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</row>
    <row r="390" spans="1:184" x14ac:dyDescent="0.2">
      <c r="A390" s="154" t="str">
        <f t="shared" si="5"/>
        <v/>
      </c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</row>
    <row r="391" spans="1:184" x14ac:dyDescent="0.2">
      <c r="A391" s="154" t="str">
        <f t="shared" si="5"/>
        <v/>
      </c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</row>
    <row r="392" spans="1:184" x14ac:dyDescent="0.2">
      <c r="A392" s="154" t="str">
        <f t="shared" si="5"/>
        <v/>
      </c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</row>
    <row r="393" spans="1:184" x14ac:dyDescent="0.2">
      <c r="A393" s="154" t="str">
        <f t="shared" si="5"/>
        <v/>
      </c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</row>
    <row r="394" spans="1:184" x14ac:dyDescent="0.2">
      <c r="A394" s="154" t="str">
        <f t="shared" si="5"/>
        <v/>
      </c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</row>
    <row r="395" spans="1:184" x14ac:dyDescent="0.2">
      <c r="A395" s="154" t="str">
        <f t="shared" si="5"/>
        <v/>
      </c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</row>
    <row r="396" spans="1:184" x14ac:dyDescent="0.2">
      <c r="A396" s="154" t="str">
        <f t="shared" si="5"/>
        <v/>
      </c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</row>
    <row r="397" spans="1:184" x14ac:dyDescent="0.2">
      <c r="A397" s="154" t="str">
        <f t="shared" si="5"/>
        <v/>
      </c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</row>
    <row r="398" spans="1:184" x14ac:dyDescent="0.2">
      <c r="A398" s="154" t="str">
        <f t="shared" si="5"/>
        <v/>
      </c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</row>
    <row r="399" spans="1:184" x14ac:dyDescent="0.2">
      <c r="A399" s="154" t="str">
        <f t="shared" ref="A399:A413" si="6">IFERROR(LEFT(B399,4),"")</f>
        <v/>
      </c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</row>
    <row r="400" spans="1:184" x14ac:dyDescent="0.2">
      <c r="A400" s="154" t="str">
        <f t="shared" si="6"/>
        <v/>
      </c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</row>
    <row r="401" spans="1:1" x14ac:dyDescent="0.2">
      <c r="A401" s="154" t="str">
        <f t="shared" si="6"/>
        <v/>
      </c>
    </row>
    <row r="402" spans="1:1" x14ac:dyDescent="0.2">
      <c r="A402" s="154" t="str">
        <f t="shared" si="6"/>
        <v/>
      </c>
    </row>
    <row r="403" spans="1:1" x14ac:dyDescent="0.2">
      <c r="A403" s="154" t="str">
        <f t="shared" si="6"/>
        <v/>
      </c>
    </row>
    <row r="404" spans="1:1" x14ac:dyDescent="0.2">
      <c r="A404" s="154" t="str">
        <f t="shared" si="6"/>
        <v/>
      </c>
    </row>
    <row r="405" spans="1:1" x14ac:dyDescent="0.2">
      <c r="A405" s="154" t="str">
        <f t="shared" si="6"/>
        <v/>
      </c>
    </row>
    <row r="406" spans="1:1" x14ac:dyDescent="0.2">
      <c r="A406" s="154" t="str">
        <f t="shared" si="6"/>
        <v/>
      </c>
    </row>
    <row r="407" spans="1:1" x14ac:dyDescent="0.2">
      <c r="A407" s="154" t="str">
        <f t="shared" si="6"/>
        <v/>
      </c>
    </row>
    <row r="408" spans="1:1" x14ac:dyDescent="0.2">
      <c r="A408" s="154" t="str">
        <f t="shared" si="6"/>
        <v/>
      </c>
    </row>
    <row r="409" spans="1:1" x14ac:dyDescent="0.2">
      <c r="A409" s="154" t="str">
        <f t="shared" si="6"/>
        <v/>
      </c>
    </row>
    <row r="410" spans="1:1" x14ac:dyDescent="0.2">
      <c r="A410" s="154" t="str">
        <f t="shared" si="6"/>
        <v/>
      </c>
    </row>
    <row r="411" spans="1:1" x14ac:dyDescent="0.2">
      <c r="A411" s="154" t="str">
        <f t="shared" si="6"/>
        <v/>
      </c>
    </row>
    <row r="412" spans="1:1" x14ac:dyDescent="0.2">
      <c r="A412" s="154" t="str">
        <f t="shared" si="6"/>
        <v/>
      </c>
    </row>
    <row r="413" spans="1:1" x14ac:dyDescent="0.2">
      <c r="A413" s="154" t="str">
        <f t="shared" si="6"/>
        <v/>
      </c>
    </row>
    <row r="414" spans="1:1" x14ac:dyDescent="0.2">
      <c r="A414" s="95"/>
    </row>
    <row r="415" spans="1:1" x14ac:dyDescent="0.2">
      <c r="A415" s="95"/>
    </row>
    <row r="416" spans="1:1" x14ac:dyDescent="0.2">
      <c r="A416" s="95"/>
    </row>
    <row r="417" spans="1:1" x14ac:dyDescent="0.2">
      <c r="A417" s="95"/>
    </row>
    <row r="418" spans="1:1" x14ac:dyDescent="0.2">
      <c r="A418" s="95"/>
    </row>
    <row r="419" spans="1:1" x14ac:dyDescent="0.2">
      <c r="A419" s="95"/>
    </row>
    <row r="420" spans="1:1" x14ac:dyDescent="0.2">
      <c r="A420" s="95"/>
    </row>
    <row r="421" spans="1:1" x14ac:dyDescent="0.2">
      <c r="A421" s="95"/>
    </row>
    <row r="422" spans="1:1" x14ac:dyDescent="0.2">
      <c r="A422" s="95"/>
    </row>
    <row r="423" spans="1:1" x14ac:dyDescent="0.2">
      <c r="A423" s="95"/>
    </row>
    <row r="424" spans="1:1" x14ac:dyDescent="0.2">
      <c r="A424" s="95"/>
    </row>
    <row r="425" spans="1:1" x14ac:dyDescent="0.2">
      <c r="A425" s="95"/>
    </row>
    <row r="426" spans="1:1" x14ac:dyDescent="0.2">
      <c r="A426" s="95"/>
    </row>
    <row r="427" spans="1:1" x14ac:dyDescent="0.2">
      <c r="A427" s="95"/>
    </row>
    <row r="428" spans="1:1" x14ac:dyDescent="0.2">
      <c r="A428" s="95"/>
    </row>
    <row r="429" spans="1:1" x14ac:dyDescent="0.2">
      <c r="A429" s="95"/>
    </row>
    <row r="430" spans="1:1" x14ac:dyDescent="0.2">
      <c r="A430" s="95"/>
    </row>
    <row r="431" spans="1:1" x14ac:dyDescent="0.2">
      <c r="A431" s="95"/>
    </row>
    <row r="432" spans="1:1" x14ac:dyDescent="0.2">
      <c r="A432" s="95"/>
    </row>
    <row r="433" spans="1:1" x14ac:dyDescent="0.2">
      <c r="A433" s="95"/>
    </row>
    <row r="434" spans="1:1" x14ac:dyDescent="0.2">
      <c r="A434" s="95"/>
    </row>
    <row r="435" spans="1:1" x14ac:dyDescent="0.2">
      <c r="A435" s="95"/>
    </row>
    <row r="436" spans="1:1" x14ac:dyDescent="0.2">
      <c r="A436" s="95"/>
    </row>
    <row r="437" spans="1:1" x14ac:dyDescent="0.2">
      <c r="A437" s="95"/>
    </row>
    <row r="438" spans="1:1" x14ac:dyDescent="0.2">
      <c r="A438" s="95"/>
    </row>
    <row r="439" spans="1:1" x14ac:dyDescent="0.2">
      <c r="A439" s="95"/>
    </row>
    <row r="440" spans="1:1" x14ac:dyDescent="0.2">
      <c r="A440" s="95"/>
    </row>
    <row r="441" spans="1:1" x14ac:dyDescent="0.2">
      <c r="A441" s="95"/>
    </row>
    <row r="442" spans="1:1" x14ac:dyDescent="0.2">
      <c r="A442" s="95"/>
    </row>
    <row r="443" spans="1:1" x14ac:dyDescent="0.2">
      <c r="A443" s="95"/>
    </row>
    <row r="444" spans="1:1" x14ac:dyDescent="0.2">
      <c r="A444" s="95"/>
    </row>
    <row r="445" spans="1:1" x14ac:dyDescent="0.2">
      <c r="A445" s="95"/>
    </row>
    <row r="446" spans="1:1" x14ac:dyDescent="0.2">
      <c r="A446" s="95"/>
    </row>
    <row r="447" spans="1:1" x14ac:dyDescent="0.2">
      <c r="A447" s="95"/>
    </row>
    <row r="448" spans="1:1" x14ac:dyDescent="0.2">
      <c r="A448" s="95"/>
    </row>
    <row r="449" spans="1:1" x14ac:dyDescent="0.2">
      <c r="A449" s="95"/>
    </row>
    <row r="450" spans="1:1" x14ac:dyDescent="0.2">
      <c r="A450" s="95"/>
    </row>
    <row r="451" spans="1:1" x14ac:dyDescent="0.2">
      <c r="A451" s="95"/>
    </row>
    <row r="452" spans="1:1" x14ac:dyDescent="0.2">
      <c r="A452" s="95"/>
    </row>
    <row r="453" spans="1:1" x14ac:dyDescent="0.2">
      <c r="A453" s="95"/>
    </row>
    <row r="454" spans="1:1" x14ac:dyDescent="0.2">
      <c r="A454" s="95"/>
    </row>
    <row r="455" spans="1:1" x14ac:dyDescent="0.2">
      <c r="A455" s="95"/>
    </row>
    <row r="456" spans="1:1" x14ac:dyDescent="0.2">
      <c r="A456" s="95"/>
    </row>
    <row r="457" spans="1:1" x14ac:dyDescent="0.2">
      <c r="A457" s="95"/>
    </row>
    <row r="458" spans="1:1" x14ac:dyDescent="0.2">
      <c r="A458" s="95"/>
    </row>
    <row r="459" spans="1:1" x14ac:dyDescent="0.2">
      <c r="A459" s="95"/>
    </row>
    <row r="460" spans="1:1" x14ac:dyDescent="0.2">
      <c r="A460" s="95"/>
    </row>
    <row r="461" spans="1:1" x14ac:dyDescent="0.2">
      <c r="A461" s="95"/>
    </row>
    <row r="462" spans="1:1" x14ac:dyDescent="0.2">
      <c r="A462" s="95"/>
    </row>
    <row r="463" spans="1:1" x14ac:dyDescent="0.2">
      <c r="A463" s="95"/>
    </row>
    <row r="464" spans="1:1" x14ac:dyDescent="0.2">
      <c r="A464" s="95"/>
    </row>
    <row r="465" spans="1:1" x14ac:dyDescent="0.2">
      <c r="A465" s="95"/>
    </row>
    <row r="466" spans="1:1" x14ac:dyDescent="0.2">
      <c r="A466" s="95"/>
    </row>
    <row r="467" spans="1:1" x14ac:dyDescent="0.2">
      <c r="A467" s="95"/>
    </row>
    <row r="468" spans="1:1" x14ac:dyDescent="0.2">
      <c r="A468" s="95"/>
    </row>
    <row r="469" spans="1:1" x14ac:dyDescent="0.2">
      <c r="A469" s="95"/>
    </row>
    <row r="470" spans="1:1" x14ac:dyDescent="0.2">
      <c r="A470" s="95"/>
    </row>
    <row r="471" spans="1:1" x14ac:dyDescent="0.2">
      <c r="A471" s="95"/>
    </row>
    <row r="472" spans="1:1" x14ac:dyDescent="0.2">
      <c r="A472" s="95"/>
    </row>
    <row r="473" spans="1:1" x14ac:dyDescent="0.2">
      <c r="A473" s="95"/>
    </row>
    <row r="474" spans="1:1" x14ac:dyDescent="0.2">
      <c r="A474" s="95"/>
    </row>
    <row r="475" spans="1:1" x14ac:dyDescent="0.2">
      <c r="A475" s="95"/>
    </row>
    <row r="476" spans="1:1" x14ac:dyDescent="0.2">
      <c r="A476" s="95"/>
    </row>
    <row r="477" spans="1:1" x14ac:dyDescent="0.2">
      <c r="A477" s="95"/>
    </row>
    <row r="478" spans="1:1" x14ac:dyDescent="0.2">
      <c r="A478" s="95"/>
    </row>
    <row r="479" spans="1:1" x14ac:dyDescent="0.2">
      <c r="A479" s="95"/>
    </row>
    <row r="480" spans="1:1" x14ac:dyDescent="0.2">
      <c r="A480" s="95"/>
    </row>
    <row r="481" spans="1:1" x14ac:dyDescent="0.2">
      <c r="A481" s="95"/>
    </row>
    <row r="482" spans="1:1" x14ac:dyDescent="0.2">
      <c r="A482" s="95"/>
    </row>
    <row r="483" spans="1:1" x14ac:dyDescent="0.2">
      <c r="A483" s="95"/>
    </row>
    <row r="484" spans="1:1" x14ac:dyDescent="0.2">
      <c r="A484" s="95"/>
    </row>
    <row r="485" spans="1:1" x14ac:dyDescent="0.2">
      <c r="A485" s="95"/>
    </row>
    <row r="486" spans="1:1" x14ac:dyDescent="0.2">
      <c r="A486" s="95"/>
    </row>
    <row r="487" spans="1:1" x14ac:dyDescent="0.2">
      <c r="A487" s="95"/>
    </row>
    <row r="488" spans="1:1" x14ac:dyDescent="0.2">
      <c r="A488" s="95"/>
    </row>
    <row r="489" spans="1:1" x14ac:dyDescent="0.2">
      <c r="A489" s="95"/>
    </row>
    <row r="490" spans="1:1" x14ac:dyDescent="0.2">
      <c r="A490" s="95"/>
    </row>
    <row r="491" spans="1:1" x14ac:dyDescent="0.2">
      <c r="A491" s="95"/>
    </row>
    <row r="492" spans="1:1" x14ac:dyDescent="0.2">
      <c r="A492" s="95"/>
    </row>
    <row r="493" spans="1:1" x14ac:dyDescent="0.2">
      <c r="A493" s="95"/>
    </row>
    <row r="494" spans="1:1" x14ac:dyDescent="0.2">
      <c r="A494" s="95"/>
    </row>
    <row r="495" spans="1:1" x14ac:dyDescent="0.2">
      <c r="A495" s="95"/>
    </row>
    <row r="496" spans="1:1" x14ac:dyDescent="0.2">
      <c r="A496" s="95"/>
    </row>
    <row r="497" spans="1:1" x14ac:dyDescent="0.2">
      <c r="A497" s="95"/>
    </row>
    <row r="498" spans="1:1" x14ac:dyDescent="0.2">
      <c r="A498" s="95"/>
    </row>
    <row r="499" spans="1:1" x14ac:dyDescent="0.2">
      <c r="A499" s="95"/>
    </row>
    <row r="500" spans="1:1" x14ac:dyDescent="0.2">
      <c r="A500" s="95"/>
    </row>
    <row r="501" spans="1:1" x14ac:dyDescent="0.2">
      <c r="A501" s="95"/>
    </row>
    <row r="502" spans="1:1" x14ac:dyDescent="0.2">
      <c r="A502" s="95"/>
    </row>
    <row r="503" spans="1:1" x14ac:dyDescent="0.2">
      <c r="A503" s="95"/>
    </row>
    <row r="504" spans="1:1" x14ac:dyDescent="0.2">
      <c r="A504" s="95"/>
    </row>
    <row r="505" spans="1:1" x14ac:dyDescent="0.2">
      <c r="A505" s="95"/>
    </row>
    <row r="506" spans="1:1" x14ac:dyDescent="0.2">
      <c r="A506" s="95"/>
    </row>
    <row r="507" spans="1:1" x14ac:dyDescent="0.2">
      <c r="A507" s="95"/>
    </row>
    <row r="508" spans="1:1" x14ac:dyDescent="0.2">
      <c r="A508" s="95"/>
    </row>
    <row r="509" spans="1:1" x14ac:dyDescent="0.2">
      <c r="A509" s="95"/>
    </row>
    <row r="510" spans="1:1" x14ac:dyDescent="0.2">
      <c r="A510" s="95"/>
    </row>
    <row r="511" spans="1:1" x14ac:dyDescent="0.2">
      <c r="A511" s="95"/>
    </row>
    <row r="512" spans="1:1" x14ac:dyDescent="0.2">
      <c r="A512" s="95"/>
    </row>
    <row r="513" spans="1:1" x14ac:dyDescent="0.2">
      <c r="A513" s="95"/>
    </row>
    <row r="514" spans="1:1" x14ac:dyDescent="0.2">
      <c r="A514" s="95"/>
    </row>
    <row r="515" spans="1:1" x14ac:dyDescent="0.2">
      <c r="A515" s="95"/>
    </row>
    <row r="516" spans="1:1" x14ac:dyDescent="0.2">
      <c r="A516" s="95"/>
    </row>
    <row r="517" spans="1:1" x14ac:dyDescent="0.2">
      <c r="A517" s="95"/>
    </row>
    <row r="518" spans="1:1" x14ac:dyDescent="0.2">
      <c r="A518" s="95"/>
    </row>
    <row r="519" spans="1:1" x14ac:dyDescent="0.2">
      <c r="A519" s="95"/>
    </row>
    <row r="520" spans="1:1" x14ac:dyDescent="0.2">
      <c r="A520" s="95"/>
    </row>
    <row r="521" spans="1:1" x14ac:dyDescent="0.2">
      <c r="A521" s="95"/>
    </row>
    <row r="522" spans="1:1" x14ac:dyDescent="0.2">
      <c r="A522" s="95"/>
    </row>
    <row r="523" spans="1:1" x14ac:dyDescent="0.2">
      <c r="A523" s="95"/>
    </row>
    <row r="524" spans="1:1" x14ac:dyDescent="0.2">
      <c r="A524" s="95"/>
    </row>
    <row r="525" spans="1:1" x14ac:dyDescent="0.2">
      <c r="A525" s="95"/>
    </row>
    <row r="526" spans="1:1" x14ac:dyDescent="0.2">
      <c r="A526" s="95"/>
    </row>
    <row r="527" spans="1:1" x14ac:dyDescent="0.2">
      <c r="A527" s="95"/>
    </row>
    <row r="528" spans="1:1" x14ac:dyDescent="0.2">
      <c r="A528" s="95"/>
    </row>
    <row r="529" spans="1:1" x14ac:dyDescent="0.2">
      <c r="A529" s="95"/>
    </row>
    <row r="530" spans="1:1" x14ac:dyDescent="0.2">
      <c r="A530" s="95"/>
    </row>
    <row r="531" spans="1:1" x14ac:dyDescent="0.2">
      <c r="A531" s="95"/>
    </row>
    <row r="532" spans="1:1" x14ac:dyDescent="0.2">
      <c r="A532" s="95"/>
    </row>
    <row r="533" spans="1:1" x14ac:dyDescent="0.2">
      <c r="A533" s="95"/>
    </row>
    <row r="534" spans="1:1" x14ac:dyDescent="0.2">
      <c r="A534" s="95"/>
    </row>
    <row r="535" spans="1:1" x14ac:dyDescent="0.2">
      <c r="A535" s="95"/>
    </row>
    <row r="536" spans="1:1" x14ac:dyDescent="0.2">
      <c r="A536" s="95"/>
    </row>
    <row r="537" spans="1:1" x14ac:dyDescent="0.2">
      <c r="A537" s="95"/>
    </row>
    <row r="538" spans="1:1" x14ac:dyDescent="0.2">
      <c r="A538" s="95"/>
    </row>
    <row r="539" spans="1:1" x14ac:dyDescent="0.2">
      <c r="A539" s="95"/>
    </row>
    <row r="540" spans="1:1" x14ac:dyDescent="0.2">
      <c r="A540" s="95"/>
    </row>
    <row r="541" spans="1:1" x14ac:dyDescent="0.2">
      <c r="A541" s="95"/>
    </row>
    <row r="542" spans="1:1" x14ac:dyDescent="0.2">
      <c r="A542" s="95"/>
    </row>
    <row r="543" spans="1:1" x14ac:dyDescent="0.2">
      <c r="A543" s="95"/>
    </row>
    <row r="544" spans="1:1" x14ac:dyDescent="0.2">
      <c r="A544" s="95"/>
    </row>
    <row r="545" spans="1:1" x14ac:dyDescent="0.2">
      <c r="A545" s="95"/>
    </row>
    <row r="546" spans="1:1" x14ac:dyDescent="0.2">
      <c r="A546" s="95"/>
    </row>
    <row r="547" spans="1:1" x14ac:dyDescent="0.2">
      <c r="A547" s="95"/>
    </row>
    <row r="548" spans="1:1" x14ac:dyDescent="0.2">
      <c r="A548" s="95"/>
    </row>
    <row r="549" spans="1:1" x14ac:dyDescent="0.2">
      <c r="A549" s="95"/>
    </row>
    <row r="550" spans="1:1" x14ac:dyDescent="0.2">
      <c r="A550" s="95"/>
    </row>
    <row r="551" spans="1:1" x14ac:dyDescent="0.2">
      <c r="A551" s="95"/>
    </row>
    <row r="552" spans="1:1" x14ac:dyDescent="0.2">
      <c r="A552" s="95"/>
    </row>
    <row r="553" spans="1:1" x14ac:dyDescent="0.2">
      <c r="A553" s="95"/>
    </row>
    <row r="554" spans="1:1" x14ac:dyDescent="0.2">
      <c r="A554" s="95"/>
    </row>
    <row r="555" spans="1:1" x14ac:dyDescent="0.2">
      <c r="A555" s="95"/>
    </row>
    <row r="556" spans="1:1" x14ac:dyDescent="0.2">
      <c r="A556" s="95"/>
    </row>
    <row r="557" spans="1:1" x14ac:dyDescent="0.2">
      <c r="A557" s="95"/>
    </row>
    <row r="558" spans="1:1" x14ac:dyDescent="0.2">
      <c r="A558" s="95"/>
    </row>
    <row r="559" spans="1:1" x14ac:dyDescent="0.2">
      <c r="A559" s="95"/>
    </row>
    <row r="560" spans="1:1" x14ac:dyDescent="0.2">
      <c r="A560" s="95"/>
    </row>
    <row r="561" spans="1:1" x14ac:dyDescent="0.2">
      <c r="A561" s="95"/>
    </row>
    <row r="562" spans="1:1" x14ac:dyDescent="0.2">
      <c r="A562" s="95"/>
    </row>
    <row r="563" spans="1:1" x14ac:dyDescent="0.2">
      <c r="A563" s="95"/>
    </row>
    <row r="564" spans="1:1" x14ac:dyDescent="0.2">
      <c r="A564" s="95"/>
    </row>
    <row r="565" spans="1:1" x14ac:dyDescent="0.2">
      <c r="A565" s="95"/>
    </row>
    <row r="566" spans="1:1" x14ac:dyDescent="0.2">
      <c r="A566" s="95"/>
    </row>
    <row r="567" spans="1:1" x14ac:dyDescent="0.2">
      <c r="A567" s="95"/>
    </row>
    <row r="568" spans="1:1" x14ac:dyDescent="0.2">
      <c r="A568" s="95"/>
    </row>
    <row r="569" spans="1:1" x14ac:dyDescent="0.2">
      <c r="A569" s="95"/>
    </row>
    <row r="570" spans="1:1" x14ac:dyDescent="0.2">
      <c r="A570" s="95"/>
    </row>
    <row r="571" spans="1:1" x14ac:dyDescent="0.2">
      <c r="A571" s="95"/>
    </row>
    <row r="572" spans="1:1" x14ac:dyDescent="0.2">
      <c r="A572" s="95"/>
    </row>
    <row r="573" spans="1:1" x14ac:dyDescent="0.2">
      <c r="A573" s="95"/>
    </row>
    <row r="574" spans="1:1" x14ac:dyDescent="0.2">
      <c r="A574" s="95"/>
    </row>
    <row r="575" spans="1:1" x14ac:dyDescent="0.2">
      <c r="A575" s="95"/>
    </row>
    <row r="576" spans="1:1" x14ac:dyDescent="0.2">
      <c r="A576" s="95"/>
    </row>
    <row r="577" spans="1:1" x14ac:dyDescent="0.2">
      <c r="A577" s="95"/>
    </row>
    <row r="578" spans="1:1" x14ac:dyDescent="0.2">
      <c r="A578" s="95"/>
    </row>
    <row r="579" spans="1:1" x14ac:dyDescent="0.2">
      <c r="A579" s="95"/>
    </row>
    <row r="580" spans="1:1" x14ac:dyDescent="0.2">
      <c r="A580" s="95"/>
    </row>
    <row r="581" spans="1:1" x14ac:dyDescent="0.2">
      <c r="A581" s="95"/>
    </row>
    <row r="582" spans="1:1" x14ac:dyDescent="0.2">
      <c r="A582" s="95"/>
    </row>
    <row r="583" spans="1:1" x14ac:dyDescent="0.2">
      <c r="A583" s="95"/>
    </row>
    <row r="584" spans="1:1" x14ac:dyDescent="0.2">
      <c r="A584" s="95"/>
    </row>
    <row r="585" spans="1:1" x14ac:dyDescent="0.2">
      <c r="A585" s="95"/>
    </row>
    <row r="586" spans="1:1" x14ac:dyDescent="0.2">
      <c r="A586" s="95"/>
    </row>
    <row r="587" spans="1:1" x14ac:dyDescent="0.2">
      <c r="A587" s="95"/>
    </row>
    <row r="588" spans="1:1" x14ac:dyDescent="0.2">
      <c r="A588" s="95"/>
    </row>
    <row r="589" spans="1:1" x14ac:dyDescent="0.2">
      <c r="A589" s="95"/>
    </row>
    <row r="590" spans="1:1" x14ac:dyDescent="0.2">
      <c r="A590" s="95"/>
    </row>
    <row r="591" spans="1:1" x14ac:dyDescent="0.2">
      <c r="A591" s="95"/>
    </row>
    <row r="592" spans="1:1" x14ac:dyDescent="0.2">
      <c r="A592" s="95"/>
    </row>
    <row r="593" spans="1:1" x14ac:dyDescent="0.2">
      <c r="A593" s="95"/>
    </row>
    <row r="594" spans="1:1" x14ac:dyDescent="0.2">
      <c r="A594" s="95"/>
    </row>
    <row r="595" spans="1:1" x14ac:dyDescent="0.2">
      <c r="A595" s="95"/>
    </row>
    <row r="596" spans="1:1" x14ac:dyDescent="0.2">
      <c r="A596" s="95"/>
    </row>
    <row r="597" spans="1:1" x14ac:dyDescent="0.2">
      <c r="A597" s="95"/>
    </row>
    <row r="598" spans="1:1" x14ac:dyDescent="0.2">
      <c r="A598" s="95"/>
    </row>
    <row r="599" spans="1:1" x14ac:dyDescent="0.2">
      <c r="A599" s="95"/>
    </row>
    <row r="600" spans="1:1" x14ac:dyDescent="0.2">
      <c r="A600" s="95"/>
    </row>
    <row r="601" spans="1:1" x14ac:dyDescent="0.2">
      <c r="A601" s="95"/>
    </row>
    <row r="602" spans="1:1" x14ac:dyDescent="0.2">
      <c r="A602" s="95"/>
    </row>
    <row r="603" spans="1:1" x14ac:dyDescent="0.2">
      <c r="A603" s="95"/>
    </row>
    <row r="604" spans="1:1" x14ac:dyDescent="0.2">
      <c r="A604" s="95"/>
    </row>
    <row r="605" spans="1:1" x14ac:dyDescent="0.2">
      <c r="A605" s="95"/>
    </row>
    <row r="606" spans="1:1" x14ac:dyDescent="0.2">
      <c r="A606" s="95"/>
    </row>
    <row r="607" spans="1:1" x14ac:dyDescent="0.2">
      <c r="A607" s="95"/>
    </row>
    <row r="608" spans="1:1" x14ac:dyDescent="0.2">
      <c r="A608" s="95"/>
    </row>
    <row r="609" spans="1:1" x14ac:dyDescent="0.2">
      <c r="A609" s="95"/>
    </row>
    <row r="610" spans="1:1" x14ac:dyDescent="0.2">
      <c r="A610" s="95"/>
    </row>
    <row r="611" spans="1:1" x14ac:dyDescent="0.2">
      <c r="A611" s="95"/>
    </row>
    <row r="612" spans="1:1" x14ac:dyDescent="0.2">
      <c r="A612" s="95"/>
    </row>
    <row r="613" spans="1:1" x14ac:dyDescent="0.2">
      <c r="A613" s="95"/>
    </row>
    <row r="614" spans="1:1" x14ac:dyDescent="0.2">
      <c r="A614" s="95"/>
    </row>
    <row r="615" spans="1:1" x14ac:dyDescent="0.2">
      <c r="A615" s="95"/>
    </row>
    <row r="616" spans="1:1" x14ac:dyDescent="0.2">
      <c r="A616" s="95"/>
    </row>
    <row r="617" spans="1:1" x14ac:dyDescent="0.2">
      <c r="A617" s="95"/>
    </row>
    <row r="618" spans="1:1" x14ac:dyDescent="0.2">
      <c r="A618" s="95"/>
    </row>
    <row r="619" spans="1:1" x14ac:dyDescent="0.2">
      <c r="A619" s="95"/>
    </row>
    <row r="620" spans="1:1" x14ac:dyDescent="0.2">
      <c r="A620" s="95"/>
    </row>
    <row r="621" spans="1:1" x14ac:dyDescent="0.2">
      <c r="A621" s="95"/>
    </row>
    <row r="622" spans="1:1" x14ac:dyDescent="0.2">
      <c r="A622" s="95"/>
    </row>
    <row r="623" spans="1:1" x14ac:dyDescent="0.2">
      <c r="A623" s="95"/>
    </row>
    <row r="624" spans="1:1" x14ac:dyDescent="0.2">
      <c r="A624" s="95"/>
    </row>
    <row r="625" spans="1:1" x14ac:dyDescent="0.2">
      <c r="A625" s="95"/>
    </row>
    <row r="626" spans="1:1" x14ac:dyDescent="0.2">
      <c r="A626" s="95"/>
    </row>
    <row r="627" spans="1:1" x14ac:dyDescent="0.2">
      <c r="A627" s="95"/>
    </row>
    <row r="628" spans="1:1" x14ac:dyDescent="0.2">
      <c r="A628" s="95"/>
    </row>
    <row r="629" spans="1:1" x14ac:dyDescent="0.2">
      <c r="A629" s="95"/>
    </row>
    <row r="630" spans="1:1" x14ac:dyDescent="0.2">
      <c r="A630" s="95"/>
    </row>
    <row r="631" spans="1:1" x14ac:dyDescent="0.2">
      <c r="A631" s="95"/>
    </row>
    <row r="632" spans="1:1" x14ac:dyDescent="0.2">
      <c r="A632" s="95"/>
    </row>
    <row r="633" spans="1:1" x14ac:dyDescent="0.2">
      <c r="A633" s="95"/>
    </row>
    <row r="634" spans="1:1" x14ac:dyDescent="0.2">
      <c r="A634" s="95"/>
    </row>
    <row r="635" spans="1:1" x14ac:dyDescent="0.2">
      <c r="A635" s="95"/>
    </row>
    <row r="636" spans="1:1" x14ac:dyDescent="0.2">
      <c r="A636" s="95"/>
    </row>
    <row r="637" spans="1:1" x14ac:dyDescent="0.2">
      <c r="A637" s="95"/>
    </row>
    <row r="638" spans="1:1" x14ac:dyDescent="0.2">
      <c r="A638" s="95"/>
    </row>
    <row r="639" spans="1:1" x14ac:dyDescent="0.2">
      <c r="A639" s="95"/>
    </row>
    <row r="640" spans="1:1" x14ac:dyDescent="0.2">
      <c r="A640" s="95"/>
    </row>
    <row r="641" spans="1:1" x14ac:dyDescent="0.2">
      <c r="A641" s="95"/>
    </row>
    <row r="642" spans="1:1" x14ac:dyDescent="0.2">
      <c r="A642" s="95"/>
    </row>
    <row r="643" spans="1:1" x14ac:dyDescent="0.2">
      <c r="A643" s="95"/>
    </row>
    <row r="644" spans="1:1" x14ac:dyDescent="0.2">
      <c r="A644" s="95"/>
    </row>
    <row r="645" spans="1:1" x14ac:dyDescent="0.2">
      <c r="A645" s="95"/>
    </row>
    <row r="646" spans="1:1" x14ac:dyDescent="0.2">
      <c r="A646" s="95"/>
    </row>
    <row r="647" spans="1:1" x14ac:dyDescent="0.2">
      <c r="A647" s="95"/>
    </row>
    <row r="648" spans="1:1" x14ac:dyDescent="0.2">
      <c r="A648" s="95"/>
    </row>
    <row r="649" spans="1:1" x14ac:dyDescent="0.2">
      <c r="A649" s="95"/>
    </row>
    <row r="650" spans="1:1" x14ac:dyDescent="0.2">
      <c r="A650" s="95"/>
    </row>
    <row r="651" spans="1:1" x14ac:dyDescent="0.2">
      <c r="A651" s="95"/>
    </row>
    <row r="652" spans="1:1" x14ac:dyDescent="0.2">
      <c r="A652" s="95"/>
    </row>
    <row r="653" spans="1:1" x14ac:dyDescent="0.2">
      <c r="A653" s="95"/>
    </row>
    <row r="654" spans="1:1" x14ac:dyDescent="0.2">
      <c r="A654" s="95"/>
    </row>
    <row r="655" spans="1:1" x14ac:dyDescent="0.2">
      <c r="A655" s="95"/>
    </row>
    <row r="656" spans="1:1" x14ac:dyDescent="0.2">
      <c r="A656" s="95"/>
    </row>
    <row r="657" spans="1:1" x14ac:dyDescent="0.2">
      <c r="A657" s="95"/>
    </row>
    <row r="658" spans="1:1" x14ac:dyDescent="0.2">
      <c r="A658" s="95"/>
    </row>
    <row r="659" spans="1:1" x14ac:dyDescent="0.2">
      <c r="A659" s="95"/>
    </row>
    <row r="660" spans="1:1" x14ac:dyDescent="0.2">
      <c r="A660" s="95"/>
    </row>
    <row r="661" spans="1:1" x14ac:dyDescent="0.2">
      <c r="A661" s="95"/>
    </row>
    <row r="662" spans="1:1" x14ac:dyDescent="0.2">
      <c r="A662" s="95"/>
    </row>
    <row r="663" spans="1:1" x14ac:dyDescent="0.2">
      <c r="A663" s="95"/>
    </row>
    <row r="664" spans="1:1" x14ac:dyDescent="0.2">
      <c r="A664" s="95"/>
    </row>
    <row r="665" spans="1:1" x14ac:dyDescent="0.2">
      <c r="A665" s="95"/>
    </row>
    <row r="666" spans="1:1" x14ac:dyDescent="0.2">
      <c r="A666" s="95"/>
    </row>
    <row r="667" spans="1:1" x14ac:dyDescent="0.2">
      <c r="A667" s="95"/>
    </row>
    <row r="668" spans="1:1" x14ac:dyDescent="0.2">
      <c r="A668" s="95"/>
    </row>
    <row r="669" spans="1:1" x14ac:dyDescent="0.2">
      <c r="A669" s="95"/>
    </row>
    <row r="670" spans="1:1" x14ac:dyDescent="0.2">
      <c r="A670" s="95"/>
    </row>
    <row r="671" spans="1:1" x14ac:dyDescent="0.2">
      <c r="A671" s="95"/>
    </row>
    <row r="672" spans="1:1" x14ac:dyDescent="0.2">
      <c r="A672" s="95"/>
    </row>
    <row r="673" spans="1:1" x14ac:dyDescent="0.2">
      <c r="A673" s="95"/>
    </row>
    <row r="674" spans="1:1" x14ac:dyDescent="0.2">
      <c r="A674" s="95"/>
    </row>
    <row r="675" spans="1:1" x14ac:dyDescent="0.2">
      <c r="A675" s="95"/>
    </row>
    <row r="676" spans="1:1" x14ac:dyDescent="0.2">
      <c r="A676" s="95"/>
    </row>
    <row r="677" spans="1:1" x14ac:dyDescent="0.2">
      <c r="A677" s="95"/>
    </row>
    <row r="678" spans="1:1" x14ac:dyDescent="0.2">
      <c r="A678" s="95"/>
    </row>
    <row r="679" spans="1:1" x14ac:dyDescent="0.2">
      <c r="A679" s="95"/>
    </row>
    <row r="680" spans="1:1" x14ac:dyDescent="0.2">
      <c r="A680" s="95"/>
    </row>
    <row r="681" spans="1:1" x14ac:dyDescent="0.2">
      <c r="A681" s="95"/>
    </row>
    <row r="682" spans="1:1" x14ac:dyDescent="0.2">
      <c r="A682" s="95"/>
    </row>
    <row r="683" spans="1:1" x14ac:dyDescent="0.2">
      <c r="A683" s="95"/>
    </row>
    <row r="684" spans="1:1" x14ac:dyDescent="0.2">
      <c r="A684" s="95"/>
    </row>
    <row r="685" spans="1:1" x14ac:dyDescent="0.2">
      <c r="A685" s="95"/>
    </row>
    <row r="686" spans="1:1" x14ac:dyDescent="0.2">
      <c r="A686" s="95"/>
    </row>
    <row r="687" spans="1:1" x14ac:dyDescent="0.2">
      <c r="A687" s="95"/>
    </row>
    <row r="688" spans="1:1" x14ac:dyDescent="0.2">
      <c r="A688" s="95"/>
    </row>
    <row r="689" spans="1:1" x14ac:dyDescent="0.2">
      <c r="A689" s="95"/>
    </row>
    <row r="690" spans="1:1" x14ac:dyDescent="0.2">
      <c r="A690" s="95"/>
    </row>
    <row r="691" spans="1:1" x14ac:dyDescent="0.2">
      <c r="A691" s="95"/>
    </row>
    <row r="692" spans="1:1" x14ac:dyDescent="0.2">
      <c r="A692" s="95"/>
    </row>
    <row r="693" spans="1:1" x14ac:dyDescent="0.2">
      <c r="A693" s="95"/>
    </row>
    <row r="694" spans="1:1" x14ac:dyDescent="0.2">
      <c r="A694" s="95"/>
    </row>
    <row r="695" spans="1:1" x14ac:dyDescent="0.2">
      <c r="A695" s="95"/>
    </row>
    <row r="696" spans="1:1" x14ac:dyDescent="0.2">
      <c r="A696" s="95"/>
    </row>
    <row r="697" spans="1:1" x14ac:dyDescent="0.2">
      <c r="A697" s="95"/>
    </row>
    <row r="698" spans="1:1" x14ac:dyDescent="0.2">
      <c r="A698" s="95"/>
    </row>
    <row r="699" spans="1:1" x14ac:dyDescent="0.2">
      <c r="A699" s="95"/>
    </row>
    <row r="700" spans="1:1" x14ac:dyDescent="0.2">
      <c r="A700" s="95"/>
    </row>
    <row r="701" spans="1:1" x14ac:dyDescent="0.2">
      <c r="A701" s="95"/>
    </row>
    <row r="702" spans="1:1" x14ac:dyDescent="0.2">
      <c r="A702" s="95"/>
    </row>
    <row r="703" spans="1:1" x14ac:dyDescent="0.2">
      <c r="A703" s="95"/>
    </row>
    <row r="704" spans="1:1" x14ac:dyDescent="0.2">
      <c r="A704" s="95"/>
    </row>
    <row r="705" spans="1:1" x14ac:dyDescent="0.2">
      <c r="A705" s="95"/>
    </row>
    <row r="706" spans="1:1" x14ac:dyDescent="0.2">
      <c r="A706" s="95"/>
    </row>
    <row r="707" spans="1:1" x14ac:dyDescent="0.2">
      <c r="A707" s="95"/>
    </row>
    <row r="708" spans="1:1" x14ac:dyDescent="0.2">
      <c r="A708" s="95"/>
    </row>
    <row r="709" spans="1:1" x14ac:dyDescent="0.2">
      <c r="A709" s="95"/>
    </row>
    <row r="710" spans="1:1" x14ac:dyDescent="0.2">
      <c r="A710" s="95"/>
    </row>
    <row r="711" spans="1:1" x14ac:dyDescent="0.2">
      <c r="A711" s="95"/>
    </row>
    <row r="712" spans="1:1" x14ac:dyDescent="0.2">
      <c r="A712" s="95"/>
    </row>
    <row r="713" spans="1:1" x14ac:dyDescent="0.2">
      <c r="A713" s="95"/>
    </row>
    <row r="714" spans="1:1" x14ac:dyDescent="0.2">
      <c r="A714" s="95"/>
    </row>
    <row r="715" spans="1:1" x14ac:dyDescent="0.2">
      <c r="A715" s="95"/>
    </row>
    <row r="716" spans="1:1" x14ac:dyDescent="0.2">
      <c r="A716" s="95"/>
    </row>
    <row r="717" spans="1:1" x14ac:dyDescent="0.2">
      <c r="A717" s="95"/>
    </row>
    <row r="718" spans="1:1" x14ac:dyDescent="0.2">
      <c r="A718" s="95"/>
    </row>
    <row r="719" spans="1:1" x14ac:dyDescent="0.2">
      <c r="A719" s="95"/>
    </row>
    <row r="720" spans="1:1" x14ac:dyDescent="0.2">
      <c r="A720" s="95"/>
    </row>
    <row r="721" spans="1:1" x14ac:dyDescent="0.2">
      <c r="A721" s="95"/>
    </row>
    <row r="722" spans="1:1" x14ac:dyDescent="0.2">
      <c r="A722" s="95"/>
    </row>
    <row r="723" spans="1:1" x14ac:dyDescent="0.2">
      <c r="A723" s="95"/>
    </row>
    <row r="724" spans="1:1" x14ac:dyDescent="0.2">
      <c r="A724" s="95"/>
    </row>
    <row r="725" spans="1:1" x14ac:dyDescent="0.2">
      <c r="A725" s="95"/>
    </row>
    <row r="726" spans="1:1" x14ac:dyDescent="0.2">
      <c r="A726" s="95"/>
    </row>
    <row r="727" spans="1:1" x14ac:dyDescent="0.2">
      <c r="A727" s="95"/>
    </row>
    <row r="728" spans="1:1" x14ac:dyDescent="0.2">
      <c r="A728" s="95"/>
    </row>
    <row r="729" spans="1:1" x14ac:dyDescent="0.2">
      <c r="A729" s="95"/>
    </row>
    <row r="730" spans="1:1" x14ac:dyDescent="0.2">
      <c r="A730" s="95"/>
    </row>
    <row r="731" spans="1:1" x14ac:dyDescent="0.2">
      <c r="A731" s="95"/>
    </row>
    <row r="732" spans="1:1" x14ac:dyDescent="0.2">
      <c r="A732" s="95"/>
    </row>
    <row r="733" spans="1:1" x14ac:dyDescent="0.2">
      <c r="A733" s="95"/>
    </row>
    <row r="734" spans="1:1" x14ac:dyDescent="0.2">
      <c r="A734" s="95"/>
    </row>
    <row r="735" spans="1:1" x14ac:dyDescent="0.2">
      <c r="A735" s="95"/>
    </row>
    <row r="736" spans="1:1" x14ac:dyDescent="0.2">
      <c r="A736" s="95"/>
    </row>
    <row r="737" spans="1:1" x14ac:dyDescent="0.2">
      <c r="A737" s="95"/>
    </row>
    <row r="738" spans="1:1" x14ac:dyDescent="0.2">
      <c r="A738" s="95"/>
    </row>
    <row r="739" spans="1:1" x14ac:dyDescent="0.2">
      <c r="A739" s="95"/>
    </row>
    <row r="740" spans="1:1" x14ac:dyDescent="0.2">
      <c r="A740" s="95"/>
    </row>
    <row r="741" spans="1:1" x14ac:dyDescent="0.2">
      <c r="A741" s="95"/>
    </row>
    <row r="742" spans="1:1" x14ac:dyDescent="0.2">
      <c r="A742" s="95"/>
    </row>
    <row r="743" spans="1:1" x14ac:dyDescent="0.2">
      <c r="A743" s="95"/>
    </row>
    <row r="744" spans="1:1" x14ac:dyDescent="0.2">
      <c r="A744" s="95"/>
    </row>
    <row r="745" spans="1:1" x14ac:dyDescent="0.2">
      <c r="A745" s="95"/>
    </row>
    <row r="746" spans="1:1" x14ac:dyDescent="0.2">
      <c r="A746" s="95"/>
    </row>
    <row r="747" spans="1:1" x14ac:dyDescent="0.2">
      <c r="A747" s="95"/>
    </row>
    <row r="748" spans="1:1" x14ac:dyDescent="0.2">
      <c r="A748" s="95"/>
    </row>
    <row r="749" spans="1:1" x14ac:dyDescent="0.2">
      <c r="A749" s="95"/>
    </row>
    <row r="750" spans="1:1" x14ac:dyDescent="0.2">
      <c r="A750" s="95"/>
    </row>
    <row r="751" spans="1:1" x14ac:dyDescent="0.2">
      <c r="A751" s="95"/>
    </row>
    <row r="752" spans="1:1" x14ac:dyDescent="0.2">
      <c r="A752" s="95"/>
    </row>
    <row r="753" spans="1:1" x14ac:dyDescent="0.2">
      <c r="A753" s="95"/>
    </row>
    <row r="754" spans="1:1" x14ac:dyDescent="0.2">
      <c r="A754" s="95"/>
    </row>
    <row r="755" spans="1:1" x14ac:dyDescent="0.2">
      <c r="A755" s="95"/>
    </row>
    <row r="756" spans="1:1" x14ac:dyDescent="0.2">
      <c r="A756" s="95"/>
    </row>
    <row r="757" spans="1:1" x14ac:dyDescent="0.2">
      <c r="A757" s="95"/>
    </row>
    <row r="758" spans="1:1" x14ac:dyDescent="0.2">
      <c r="A758" s="95"/>
    </row>
    <row r="759" spans="1:1" x14ac:dyDescent="0.2">
      <c r="A759" s="95"/>
    </row>
    <row r="760" spans="1:1" x14ac:dyDescent="0.2">
      <c r="A760" s="95"/>
    </row>
    <row r="761" spans="1:1" x14ac:dyDescent="0.2">
      <c r="A761" s="95"/>
    </row>
    <row r="762" spans="1:1" x14ac:dyDescent="0.2">
      <c r="A762" s="95"/>
    </row>
    <row r="763" spans="1:1" x14ac:dyDescent="0.2">
      <c r="A763" s="95"/>
    </row>
    <row r="764" spans="1:1" x14ac:dyDescent="0.2">
      <c r="A764" s="95"/>
    </row>
    <row r="765" spans="1:1" x14ac:dyDescent="0.2">
      <c r="A765" s="95"/>
    </row>
    <row r="766" spans="1:1" x14ac:dyDescent="0.2">
      <c r="A766" s="95"/>
    </row>
    <row r="767" spans="1:1" x14ac:dyDescent="0.2">
      <c r="A767" s="95"/>
    </row>
    <row r="768" spans="1:1" x14ac:dyDescent="0.2">
      <c r="A768" s="95"/>
    </row>
    <row r="769" spans="1:1" x14ac:dyDescent="0.2">
      <c r="A769" s="95"/>
    </row>
    <row r="770" spans="1:1" x14ac:dyDescent="0.2">
      <c r="A770" s="95"/>
    </row>
    <row r="771" spans="1:1" x14ac:dyDescent="0.2">
      <c r="A771" s="95"/>
    </row>
    <row r="772" spans="1:1" x14ac:dyDescent="0.2">
      <c r="A772" s="95"/>
    </row>
    <row r="773" spans="1:1" x14ac:dyDescent="0.2">
      <c r="A773" s="95"/>
    </row>
    <row r="774" spans="1:1" x14ac:dyDescent="0.2">
      <c r="A774" s="95"/>
    </row>
    <row r="775" spans="1:1" x14ac:dyDescent="0.2">
      <c r="A775" s="95"/>
    </row>
    <row r="776" spans="1:1" x14ac:dyDescent="0.2">
      <c r="A776" s="95"/>
    </row>
    <row r="777" spans="1:1" x14ac:dyDescent="0.2">
      <c r="A777" s="95"/>
    </row>
    <row r="778" spans="1:1" x14ac:dyDescent="0.2">
      <c r="A778" s="95"/>
    </row>
    <row r="779" spans="1:1" x14ac:dyDescent="0.2">
      <c r="A779" s="95"/>
    </row>
    <row r="780" spans="1:1" x14ac:dyDescent="0.2">
      <c r="A780" s="95"/>
    </row>
    <row r="781" spans="1:1" x14ac:dyDescent="0.2">
      <c r="A781" s="95"/>
    </row>
    <row r="782" spans="1:1" x14ac:dyDescent="0.2">
      <c r="A782" s="95"/>
    </row>
    <row r="783" spans="1:1" x14ac:dyDescent="0.2">
      <c r="A783" s="95"/>
    </row>
    <row r="784" spans="1:1" x14ac:dyDescent="0.2">
      <c r="A784" s="95"/>
    </row>
    <row r="785" spans="1:1" x14ac:dyDescent="0.2">
      <c r="A785" s="95"/>
    </row>
    <row r="786" spans="1:1" x14ac:dyDescent="0.2">
      <c r="A786" s="95"/>
    </row>
    <row r="787" spans="1:1" x14ac:dyDescent="0.2">
      <c r="A787" s="95"/>
    </row>
    <row r="788" spans="1:1" x14ac:dyDescent="0.2">
      <c r="A788" s="95"/>
    </row>
    <row r="789" spans="1:1" x14ac:dyDescent="0.2">
      <c r="A789" s="95"/>
    </row>
    <row r="790" spans="1:1" x14ac:dyDescent="0.2">
      <c r="A790" s="95"/>
    </row>
    <row r="791" spans="1:1" x14ac:dyDescent="0.2">
      <c r="A791" s="95"/>
    </row>
    <row r="792" spans="1:1" x14ac:dyDescent="0.2">
      <c r="A792" s="95"/>
    </row>
    <row r="793" spans="1:1" x14ac:dyDescent="0.2">
      <c r="A793" s="95"/>
    </row>
    <row r="794" spans="1:1" x14ac:dyDescent="0.2">
      <c r="A794" s="95"/>
    </row>
    <row r="795" spans="1:1" x14ac:dyDescent="0.2">
      <c r="A795" s="95"/>
    </row>
    <row r="796" spans="1:1" x14ac:dyDescent="0.2">
      <c r="A796" s="95"/>
    </row>
    <row r="797" spans="1:1" x14ac:dyDescent="0.2">
      <c r="A797" s="95"/>
    </row>
    <row r="798" spans="1:1" x14ac:dyDescent="0.2">
      <c r="A798" s="95"/>
    </row>
    <row r="799" spans="1:1" x14ac:dyDescent="0.2">
      <c r="A799" s="95"/>
    </row>
    <row r="800" spans="1:1" x14ac:dyDescent="0.2">
      <c r="A800" s="95"/>
    </row>
    <row r="801" spans="1:1" x14ac:dyDescent="0.2">
      <c r="A801" s="95"/>
    </row>
    <row r="802" spans="1:1" x14ac:dyDescent="0.2">
      <c r="A802" s="95"/>
    </row>
    <row r="803" spans="1:1" x14ac:dyDescent="0.2">
      <c r="A803" s="95"/>
    </row>
    <row r="804" spans="1:1" x14ac:dyDescent="0.2">
      <c r="A804" s="95"/>
    </row>
    <row r="805" spans="1:1" x14ac:dyDescent="0.2">
      <c r="A805" s="95"/>
    </row>
    <row r="806" spans="1:1" x14ac:dyDescent="0.2">
      <c r="A806" s="95"/>
    </row>
    <row r="807" spans="1:1" x14ac:dyDescent="0.2">
      <c r="A807" s="95"/>
    </row>
    <row r="808" spans="1:1" x14ac:dyDescent="0.2">
      <c r="A808" s="95"/>
    </row>
    <row r="809" spans="1:1" x14ac:dyDescent="0.2">
      <c r="A809" s="95"/>
    </row>
    <row r="810" spans="1:1" x14ac:dyDescent="0.2">
      <c r="A810" s="95"/>
    </row>
    <row r="811" spans="1:1" x14ac:dyDescent="0.2">
      <c r="A811" s="95"/>
    </row>
    <row r="812" spans="1:1" x14ac:dyDescent="0.2">
      <c r="A812" s="95"/>
    </row>
    <row r="813" spans="1:1" x14ac:dyDescent="0.2">
      <c r="A813" s="95"/>
    </row>
    <row r="814" spans="1:1" x14ac:dyDescent="0.2">
      <c r="A814" s="95"/>
    </row>
    <row r="815" spans="1:1" x14ac:dyDescent="0.2">
      <c r="A815" s="95"/>
    </row>
    <row r="816" spans="1:1" x14ac:dyDescent="0.2">
      <c r="A816" s="95"/>
    </row>
    <row r="817" spans="1:1" x14ac:dyDescent="0.2">
      <c r="A817" s="95"/>
    </row>
    <row r="818" spans="1:1" x14ac:dyDescent="0.2">
      <c r="A818" s="95"/>
    </row>
    <row r="819" spans="1:1" x14ac:dyDescent="0.2">
      <c r="A819" s="95"/>
    </row>
    <row r="820" spans="1:1" x14ac:dyDescent="0.2">
      <c r="A820" s="95"/>
    </row>
    <row r="821" spans="1:1" x14ac:dyDescent="0.2">
      <c r="A821" s="95"/>
    </row>
    <row r="822" spans="1:1" x14ac:dyDescent="0.2">
      <c r="A822" s="95"/>
    </row>
    <row r="823" spans="1:1" x14ac:dyDescent="0.2">
      <c r="A823" s="95"/>
    </row>
    <row r="824" spans="1:1" x14ac:dyDescent="0.2">
      <c r="A824" s="95"/>
    </row>
    <row r="825" spans="1:1" x14ac:dyDescent="0.2">
      <c r="A825" s="95"/>
    </row>
    <row r="826" spans="1:1" x14ac:dyDescent="0.2">
      <c r="A826" s="95"/>
    </row>
    <row r="827" spans="1:1" x14ac:dyDescent="0.2">
      <c r="A827" s="95"/>
    </row>
    <row r="828" spans="1:1" x14ac:dyDescent="0.2">
      <c r="A828" s="95"/>
    </row>
    <row r="829" spans="1:1" x14ac:dyDescent="0.2">
      <c r="A829" s="95"/>
    </row>
    <row r="830" spans="1:1" x14ac:dyDescent="0.2">
      <c r="A830" s="95"/>
    </row>
    <row r="831" spans="1:1" x14ac:dyDescent="0.2">
      <c r="A831" s="95"/>
    </row>
    <row r="832" spans="1:1" x14ac:dyDescent="0.2">
      <c r="A832" s="95"/>
    </row>
    <row r="833" spans="1:1" x14ac:dyDescent="0.2">
      <c r="A833" s="95"/>
    </row>
    <row r="834" spans="1:1" x14ac:dyDescent="0.2">
      <c r="A834" s="95"/>
    </row>
    <row r="835" spans="1:1" x14ac:dyDescent="0.2">
      <c r="A835" s="95"/>
    </row>
    <row r="836" spans="1:1" x14ac:dyDescent="0.2">
      <c r="A836" s="95"/>
    </row>
    <row r="837" spans="1:1" x14ac:dyDescent="0.2">
      <c r="A837" s="95"/>
    </row>
    <row r="838" spans="1:1" x14ac:dyDescent="0.2">
      <c r="A838" s="95"/>
    </row>
    <row r="839" spans="1:1" x14ac:dyDescent="0.2">
      <c r="A839" s="95"/>
    </row>
    <row r="840" spans="1:1" x14ac:dyDescent="0.2">
      <c r="A840" s="95"/>
    </row>
    <row r="841" spans="1:1" x14ac:dyDescent="0.2">
      <c r="A841" s="95"/>
    </row>
    <row r="842" spans="1:1" x14ac:dyDescent="0.2">
      <c r="A842" s="95"/>
    </row>
    <row r="843" spans="1:1" x14ac:dyDescent="0.2">
      <c r="A843" s="95"/>
    </row>
    <row r="844" spans="1:1" x14ac:dyDescent="0.2">
      <c r="A844" s="95"/>
    </row>
    <row r="845" spans="1:1" x14ac:dyDescent="0.2">
      <c r="A845" s="95"/>
    </row>
    <row r="846" spans="1:1" x14ac:dyDescent="0.2">
      <c r="A846" s="95"/>
    </row>
    <row r="847" spans="1:1" x14ac:dyDescent="0.2">
      <c r="A847" s="95"/>
    </row>
    <row r="848" spans="1:1" x14ac:dyDescent="0.2">
      <c r="A848" s="95"/>
    </row>
    <row r="849" spans="1:1" x14ac:dyDescent="0.2">
      <c r="A849" s="95"/>
    </row>
    <row r="850" spans="1:1" x14ac:dyDescent="0.2">
      <c r="A850" s="95"/>
    </row>
    <row r="851" spans="1:1" x14ac:dyDescent="0.2">
      <c r="A851" s="95"/>
    </row>
    <row r="852" spans="1:1" x14ac:dyDescent="0.2">
      <c r="A852" s="95"/>
    </row>
    <row r="853" spans="1:1" x14ac:dyDescent="0.2">
      <c r="A853" s="95"/>
    </row>
    <row r="854" spans="1:1" x14ac:dyDescent="0.2">
      <c r="A854" s="95"/>
    </row>
    <row r="855" spans="1:1" x14ac:dyDescent="0.2">
      <c r="A855" s="95"/>
    </row>
    <row r="856" spans="1:1" x14ac:dyDescent="0.2">
      <c r="A856" s="95"/>
    </row>
    <row r="857" spans="1:1" x14ac:dyDescent="0.2">
      <c r="A857" s="95"/>
    </row>
    <row r="858" spans="1:1" x14ac:dyDescent="0.2">
      <c r="A858" s="95"/>
    </row>
    <row r="859" spans="1:1" x14ac:dyDescent="0.2">
      <c r="A859" s="95"/>
    </row>
    <row r="860" spans="1:1" x14ac:dyDescent="0.2">
      <c r="A860" s="95"/>
    </row>
    <row r="861" spans="1:1" x14ac:dyDescent="0.2">
      <c r="A861" s="95"/>
    </row>
    <row r="862" spans="1:1" x14ac:dyDescent="0.2">
      <c r="A862" s="95"/>
    </row>
    <row r="863" spans="1:1" x14ac:dyDescent="0.2">
      <c r="A863" s="95"/>
    </row>
    <row r="864" spans="1:1" x14ac:dyDescent="0.2">
      <c r="A864" s="95"/>
    </row>
    <row r="865" spans="1:1" x14ac:dyDescent="0.2">
      <c r="A865" s="95"/>
    </row>
    <row r="866" spans="1:1" x14ac:dyDescent="0.2">
      <c r="A866" s="95"/>
    </row>
    <row r="867" spans="1:1" x14ac:dyDescent="0.2">
      <c r="A867" s="95"/>
    </row>
    <row r="868" spans="1:1" x14ac:dyDescent="0.2">
      <c r="A868" s="95"/>
    </row>
    <row r="869" spans="1:1" x14ac:dyDescent="0.2">
      <c r="A869" s="95"/>
    </row>
    <row r="870" spans="1:1" x14ac:dyDescent="0.2">
      <c r="A870" s="95"/>
    </row>
    <row r="871" spans="1:1" x14ac:dyDescent="0.2">
      <c r="A871" s="95"/>
    </row>
    <row r="872" spans="1:1" x14ac:dyDescent="0.2">
      <c r="A872" s="95"/>
    </row>
    <row r="873" spans="1:1" x14ac:dyDescent="0.2">
      <c r="A873" s="95"/>
    </row>
    <row r="874" spans="1:1" x14ac:dyDescent="0.2">
      <c r="A874" s="95"/>
    </row>
    <row r="875" spans="1:1" x14ac:dyDescent="0.2">
      <c r="A875" s="95"/>
    </row>
    <row r="876" spans="1:1" x14ac:dyDescent="0.2">
      <c r="A876" s="95"/>
    </row>
    <row r="877" spans="1:1" x14ac:dyDescent="0.2">
      <c r="A877" s="95"/>
    </row>
    <row r="878" spans="1:1" x14ac:dyDescent="0.2">
      <c r="A878" s="95"/>
    </row>
    <row r="879" spans="1:1" x14ac:dyDescent="0.2">
      <c r="A879" s="95"/>
    </row>
    <row r="880" spans="1:1" x14ac:dyDescent="0.2">
      <c r="A880" s="95"/>
    </row>
    <row r="881" spans="1:1" x14ac:dyDescent="0.2">
      <c r="A881" s="95"/>
    </row>
    <row r="882" spans="1:1" x14ac:dyDescent="0.2">
      <c r="A882" s="95"/>
    </row>
    <row r="883" spans="1:1" x14ac:dyDescent="0.2">
      <c r="A883" s="95"/>
    </row>
    <row r="884" spans="1:1" x14ac:dyDescent="0.2">
      <c r="A884" s="95"/>
    </row>
    <row r="885" spans="1:1" x14ac:dyDescent="0.2">
      <c r="A885" s="95"/>
    </row>
    <row r="886" spans="1:1" x14ac:dyDescent="0.2">
      <c r="A886" s="95"/>
    </row>
    <row r="887" spans="1:1" x14ac:dyDescent="0.2">
      <c r="A887" s="95"/>
    </row>
    <row r="888" spans="1:1" x14ac:dyDescent="0.2">
      <c r="A888" s="95"/>
    </row>
    <row r="889" spans="1:1" x14ac:dyDescent="0.2">
      <c r="A889" s="95"/>
    </row>
    <row r="890" spans="1:1" x14ac:dyDescent="0.2">
      <c r="A890" s="95"/>
    </row>
    <row r="891" spans="1:1" x14ac:dyDescent="0.2">
      <c r="A891" s="95"/>
    </row>
    <row r="892" spans="1:1" x14ac:dyDescent="0.2">
      <c r="A892" s="95"/>
    </row>
    <row r="893" spans="1:1" x14ac:dyDescent="0.2">
      <c r="A893" s="95"/>
    </row>
    <row r="894" spans="1:1" x14ac:dyDescent="0.2">
      <c r="A894" s="95"/>
    </row>
    <row r="895" spans="1:1" x14ac:dyDescent="0.2">
      <c r="A895" s="95"/>
    </row>
    <row r="896" spans="1:1" x14ac:dyDescent="0.2">
      <c r="A896" s="95"/>
    </row>
    <row r="897" spans="1:1" x14ac:dyDescent="0.2">
      <c r="A897" s="95"/>
    </row>
    <row r="898" spans="1:1" x14ac:dyDescent="0.2">
      <c r="A898" s="95"/>
    </row>
    <row r="899" spans="1:1" x14ac:dyDescent="0.2">
      <c r="A899" s="95"/>
    </row>
    <row r="900" spans="1:1" x14ac:dyDescent="0.2">
      <c r="A900" s="95"/>
    </row>
    <row r="901" spans="1:1" x14ac:dyDescent="0.2">
      <c r="A901" s="95"/>
    </row>
    <row r="902" spans="1:1" x14ac:dyDescent="0.2">
      <c r="A902" s="95"/>
    </row>
    <row r="903" spans="1:1" x14ac:dyDescent="0.2">
      <c r="A903" s="95"/>
    </row>
    <row r="904" spans="1:1" x14ac:dyDescent="0.2">
      <c r="A904" s="95"/>
    </row>
    <row r="905" spans="1:1" x14ac:dyDescent="0.2">
      <c r="A905" s="95"/>
    </row>
    <row r="906" spans="1:1" x14ac:dyDescent="0.2">
      <c r="A906" s="95"/>
    </row>
    <row r="907" spans="1:1" x14ac:dyDescent="0.2">
      <c r="A907" s="95"/>
    </row>
    <row r="908" spans="1:1" x14ac:dyDescent="0.2">
      <c r="A908" s="95"/>
    </row>
    <row r="909" spans="1:1" x14ac:dyDescent="0.2">
      <c r="A909" s="95"/>
    </row>
    <row r="910" spans="1:1" x14ac:dyDescent="0.2">
      <c r="A910" s="95"/>
    </row>
    <row r="911" spans="1:1" x14ac:dyDescent="0.2">
      <c r="A911" s="95"/>
    </row>
    <row r="912" spans="1:1" x14ac:dyDescent="0.2">
      <c r="A912" s="95"/>
    </row>
    <row r="913" spans="1:1" x14ac:dyDescent="0.2">
      <c r="A913" s="95"/>
    </row>
    <row r="914" spans="1:1" x14ac:dyDescent="0.2">
      <c r="A914" s="95"/>
    </row>
    <row r="915" spans="1:1" x14ac:dyDescent="0.2">
      <c r="A915" s="95"/>
    </row>
    <row r="916" spans="1:1" x14ac:dyDescent="0.2">
      <c r="A916" s="95"/>
    </row>
    <row r="917" spans="1:1" x14ac:dyDescent="0.2">
      <c r="A917" s="95"/>
    </row>
    <row r="918" spans="1:1" x14ac:dyDescent="0.2">
      <c r="A918" s="95"/>
    </row>
    <row r="919" spans="1:1" x14ac:dyDescent="0.2">
      <c r="A919" s="95"/>
    </row>
    <row r="920" spans="1:1" x14ac:dyDescent="0.2">
      <c r="A920" s="95"/>
    </row>
    <row r="921" spans="1:1" x14ac:dyDescent="0.2">
      <c r="A921" s="95"/>
    </row>
    <row r="922" spans="1:1" x14ac:dyDescent="0.2">
      <c r="A922" s="95"/>
    </row>
    <row r="923" spans="1:1" x14ac:dyDescent="0.2">
      <c r="A923" s="95"/>
    </row>
    <row r="924" spans="1:1" x14ac:dyDescent="0.2">
      <c r="A924" s="95"/>
    </row>
    <row r="925" spans="1:1" x14ac:dyDescent="0.2">
      <c r="A925" s="95"/>
    </row>
    <row r="926" spans="1:1" x14ac:dyDescent="0.2">
      <c r="A926" s="95"/>
    </row>
    <row r="927" spans="1:1" x14ac:dyDescent="0.2">
      <c r="A927" s="95"/>
    </row>
    <row r="928" spans="1:1" x14ac:dyDescent="0.2">
      <c r="A928" s="95"/>
    </row>
    <row r="929" spans="1:1" x14ac:dyDescent="0.2">
      <c r="A929" s="95"/>
    </row>
    <row r="930" spans="1:1" x14ac:dyDescent="0.2">
      <c r="A930" s="95"/>
    </row>
    <row r="931" spans="1:1" x14ac:dyDescent="0.2">
      <c r="A931" s="95"/>
    </row>
    <row r="932" spans="1:1" x14ac:dyDescent="0.2">
      <c r="A932" s="95"/>
    </row>
    <row r="933" spans="1:1" x14ac:dyDescent="0.2">
      <c r="A933" s="95"/>
    </row>
    <row r="934" spans="1:1" x14ac:dyDescent="0.2">
      <c r="A934" s="95"/>
    </row>
    <row r="935" spans="1:1" x14ac:dyDescent="0.2">
      <c r="A935" s="95"/>
    </row>
    <row r="936" spans="1:1" x14ac:dyDescent="0.2">
      <c r="A936" s="95"/>
    </row>
    <row r="937" spans="1:1" x14ac:dyDescent="0.2">
      <c r="A937" s="95"/>
    </row>
    <row r="938" spans="1:1" x14ac:dyDescent="0.2">
      <c r="A938" s="95"/>
    </row>
    <row r="939" spans="1:1" x14ac:dyDescent="0.2">
      <c r="A939" s="95"/>
    </row>
    <row r="940" spans="1:1" x14ac:dyDescent="0.2">
      <c r="A940" s="95"/>
    </row>
    <row r="941" spans="1:1" x14ac:dyDescent="0.2">
      <c r="A941" s="95"/>
    </row>
    <row r="942" spans="1:1" x14ac:dyDescent="0.2">
      <c r="A942" s="95"/>
    </row>
    <row r="943" spans="1:1" x14ac:dyDescent="0.2">
      <c r="A943" s="95"/>
    </row>
    <row r="944" spans="1:1" x14ac:dyDescent="0.2">
      <c r="A944" s="95"/>
    </row>
    <row r="945" spans="1:1" x14ac:dyDescent="0.2">
      <c r="A945" s="95"/>
    </row>
    <row r="946" spans="1:1" x14ac:dyDescent="0.2">
      <c r="A946" s="95"/>
    </row>
    <row r="947" spans="1:1" x14ac:dyDescent="0.2">
      <c r="A947" s="95"/>
    </row>
    <row r="948" spans="1:1" x14ac:dyDescent="0.2">
      <c r="A948" s="95"/>
    </row>
    <row r="949" spans="1:1" x14ac:dyDescent="0.2">
      <c r="A949" s="95"/>
    </row>
    <row r="950" spans="1:1" x14ac:dyDescent="0.2">
      <c r="A950" s="95"/>
    </row>
    <row r="951" spans="1:1" x14ac:dyDescent="0.2">
      <c r="A951" s="95"/>
    </row>
    <row r="952" spans="1:1" x14ac:dyDescent="0.2">
      <c r="A952" s="95"/>
    </row>
    <row r="953" spans="1:1" x14ac:dyDescent="0.2">
      <c r="A953" s="95"/>
    </row>
    <row r="954" spans="1:1" x14ac:dyDescent="0.2">
      <c r="A954" s="95"/>
    </row>
    <row r="955" spans="1:1" x14ac:dyDescent="0.2">
      <c r="A955" s="95"/>
    </row>
    <row r="956" spans="1:1" x14ac:dyDescent="0.2">
      <c r="A956" s="95"/>
    </row>
    <row r="957" spans="1:1" x14ac:dyDescent="0.2">
      <c r="A957" s="95"/>
    </row>
    <row r="958" spans="1:1" x14ac:dyDescent="0.2">
      <c r="A958" s="95"/>
    </row>
    <row r="959" spans="1:1" x14ac:dyDescent="0.2">
      <c r="A959" s="95"/>
    </row>
    <row r="960" spans="1:1" x14ac:dyDescent="0.2">
      <c r="A960" s="95"/>
    </row>
    <row r="961" spans="1:1" x14ac:dyDescent="0.2">
      <c r="A961" s="95"/>
    </row>
    <row r="962" spans="1:1" x14ac:dyDescent="0.2">
      <c r="A962" s="95"/>
    </row>
    <row r="963" spans="1:1" x14ac:dyDescent="0.2">
      <c r="A963" s="95"/>
    </row>
    <row r="964" spans="1:1" x14ac:dyDescent="0.2">
      <c r="A964" s="95"/>
    </row>
    <row r="965" spans="1:1" x14ac:dyDescent="0.2">
      <c r="A965" s="95"/>
    </row>
    <row r="966" spans="1:1" x14ac:dyDescent="0.2">
      <c r="A966" s="95"/>
    </row>
    <row r="967" spans="1:1" x14ac:dyDescent="0.2">
      <c r="A967" s="95"/>
    </row>
    <row r="968" spans="1:1" x14ac:dyDescent="0.2">
      <c r="A968" s="95"/>
    </row>
    <row r="969" spans="1:1" x14ac:dyDescent="0.2">
      <c r="A969" s="95"/>
    </row>
    <row r="970" spans="1:1" x14ac:dyDescent="0.2">
      <c r="A970" s="95"/>
    </row>
    <row r="971" spans="1:1" x14ac:dyDescent="0.2">
      <c r="A971" s="95"/>
    </row>
    <row r="972" spans="1:1" x14ac:dyDescent="0.2">
      <c r="A972" s="95"/>
    </row>
    <row r="973" spans="1:1" x14ac:dyDescent="0.2">
      <c r="A973" s="95"/>
    </row>
    <row r="974" spans="1:1" x14ac:dyDescent="0.2">
      <c r="A974" s="95"/>
    </row>
    <row r="975" spans="1:1" x14ac:dyDescent="0.2">
      <c r="A975" s="95"/>
    </row>
    <row r="976" spans="1:1" x14ac:dyDescent="0.2">
      <c r="A976" s="95"/>
    </row>
    <row r="977" spans="1:1" x14ac:dyDescent="0.2">
      <c r="A977" s="95"/>
    </row>
    <row r="978" spans="1:1" x14ac:dyDescent="0.2">
      <c r="A978" s="95"/>
    </row>
    <row r="979" spans="1:1" x14ac:dyDescent="0.2">
      <c r="A979" s="95"/>
    </row>
    <row r="980" spans="1:1" x14ac:dyDescent="0.2">
      <c r="A980" s="95"/>
    </row>
    <row r="981" spans="1:1" x14ac:dyDescent="0.2">
      <c r="A981" s="95"/>
    </row>
    <row r="982" spans="1:1" x14ac:dyDescent="0.2">
      <c r="A982" s="95"/>
    </row>
    <row r="983" spans="1:1" x14ac:dyDescent="0.2">
      <c r="A983" s="95"/>
    </row>
    <row r="984" spans="1:1" x14ac:dyDescent="0.2">
      <c r="A984" s="95"/>
    </row>
    <row r="985" spans="1:1" x14ac:dyDescent="0.2">
      <c r="A985" s="95"/>
    </row>
    <row r="986" spans="1:1" x14ac:dyDescent="0.2">
      <c r="A986" s="95"/>
    </row>
    <row r="987" spans="1:1" x14ac:dyDescent="0.2">
      <c r="A987" s="95"/>
    </row>
    <row r="988" spans="1:1" x14ac:dyDescent="0.2">
      <c r="A988" s="95"/>
    </row>
    <row r="989" spans="1:1" x14ac:dyDescent="0.2">
      <c r="A989" s="95"/>
    </row>
    <row r="990" spans="1:1" x14ac:dyDescent="0.2">
      <c r="A990" s="95"/>
    </row>
    <row r="991" spans="1:1" x14ac:dyDescent="0.2">
      <c r="A991" s="95"/>
    </row>
    <row r="992" spans="1:1" x14ac:dyDescent="0.2">
      <c r="A992" s="95"/>
    </row>
    <row r="993" spans="1:1" x14ac:dyDescent="0.2">
      <c r="A993" s="95"/>
    </row>
    <row r="994" spans="1:1" x14ac:dyDescent="0.2">
      <c r="A994" s="95"/>
    </row>
    <row r="995" spans="1:1" x14ac:dyDescent="0.2">
      <c r="A995" s="95"/>
    </row>
    <row r="996" spans="1:1" x14ac:dyDescent="0.2">
      <c r="A996" s="95"/>
    </row>
    <row r="997" spans="1:1" x14ac:dyDescent="0.2">
      <c r="A997" s="95"/>
    </row>
    <row r="998" spans="1:1" x14ac:dyDescent="0.2">
      <c r="A998" s="95"/>
    </row>
    <row r="999" spans="1:1" x14ac:dyDescent="0.2">
      <c r="A999" s="95"/>
    </row>
    <row r="1000" spans="1:1" x14ac:dyDescent="0.2">
      <c r="A1000" s="95"/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Q463"/>
  <sheetViews>
    <sheetView zoomScaleNormal="100" workbookViewId="0">
      <pane ySplit="1" topLeftCell="A435" activePane="bottomLeft" state="frozen"/>
      <selection activeCell="K461" sqref="K461"/>
      <selection pane="bottomLeft" activeCell="L463" sqref="L463"/>
    </sheetView>
  </sheetViews>
  <sheetFormatPr defaultColWidth="9.140625" defaultRowHeight="12.75" x14ac:dyDescent="0.2"/>
  <cols>
    <col min="1" max="17" width="9.140625" style="14"/>
    <col min="18" max="16384" width="9.140625" style="15"/>
  </cols>
  <sheetData>
    <row r="1" spans="1:17" s="33" customFormat="1" x14ac:dyDescent="0.2">
      <c r="A1" s="100" t="s">
        <v>814</v>
      </c>
      <c r="B1" s="100" t="s">
        <v>813</v>
      </c>
      <c r="C1" s="100" t="s">
        <v>812</v>
      </c>
      <c r="D1" s="100" t="s">
        <v>811</v>
      </c>
      <c r="E1" s="100" t="s">
        <v>94</v>
      </c>
      <c r="F1" s="100" t="s">
        <v>103</v>
      </c>
      <c r="G1" s="100" t="s">
        <v>121</v>
      </c>
      <c r="H1" s="100" t="s">
        <v>95</v>
      </c>
      <c r="I1" s="100" t="s">
        <v>810</v>
      </c>
      <c r="J1" s="100" t="s">
        <v>809</v>
      </c>
      <c r="K1" s="100" t="s">
        <v>808</v>
      </c>
      <c r="L1" s="100" t="s">
        <v>807</v>
      </c>
      <c r="M1" s="100" t="s">
        <v>806</v>
      </c>
      <c r="N1" s="100" t="s">
        <v>86</v>
      </c>
      <c r="O1" s="100" t="s">
        <v>805</v>
      </c>
      <c r="P1" s="100" t="s">
        <v>804</v>
      </c>
      <c r="Q1" s="100" t="s">
        <v>803</v>
      </c>
    </row>
    <row r="2" spans="1:17" x14ac:dyDescent="0.2">
      <c r="A2" s="14" t="s">
        <v>133</v>
      </c>
      <c r="B2" s="14" t="s">
        <v>802</v>
      </c>
      <c r="C2" s="14">
        <v>721</v>
      </c>
      <c r="D2" s="14">
        <v>91</v>
      </c>
      <c r="E2" s="14">
        <v>123</v>
      </c>
      <c r="F2" s="14">
        <v>108</v>
      </c>
      <c r="G2" s="14">
        <v>120</v>
      </c>
      <c r="H2" s="14">
        <v>129</v>
      </c>
      <c r="I2" s="14">
        <v>94</v>
      </c>
      <c r="Q2" s="14">
        <v>56</v>
      </c>
    </row>
    <row r="3" spans="1:17" x14ac:dyDescent="0.2">
      <c r="A3" s="14" t="s">
        <v>134</v>
      </c>
      <c r="B3" s="14" t="s">
        <v>801</v>
      </c>
      <c r="C3" s="14">
        <v>409</v>
      </c>
      <c r="D3" s="14">
        <v>64</v>
      </c>
      <c r="E3" s="14">
        <v>67</v>
      </c>
      <c r="F3" s="14">
        <v>50</v>
      </c>
      <c r="G3" s="14">
        <v>52</v>
      </c>
      <c r="H3" s="14">
        <v>44</v>
      </c>
      <c r="I3" s="14">
        <v>37</v>
      </c>
      <c r="J3" s="14">
        <v>39</v>
      </c>
      <c r="K3" s="14">
        <v>34</v>
      </c>
      <c r="L3" s="14">
        <v>22</v>
      </c>
    </row>
    <row r="4" spans="1:17" x14ac:dyDescent="0.2">
      <c r="A4" s="14" t="s">
        <v>135</v>
      </c>
      <c r="B4" s="14" t="s">
        <v>96</v>
      </c>
      <c r="C4" s="14">
        <v>1590</v>
      </c>
      <c r="D4" s="14">
        <v>182</v>
      </c>
      <c r="E4" s="14">
        <v>173</v>
      </c>
      <c r="F4" s="14">
        <v>163</v>
      </c>
      <c r="G4" s="14">
        <v>194</v>
      </c>
      <c r="H4" s="14">
        <v>159</v>
      </c>
      <c r="I4" s="14">
        <v>178</v>
      </c>
      <c r="J4" s="14">
        <v>152</v>
      </c>
      <c r="K4" s="14">
        <v>174</v>
      </c>
      <c r="L4" s="14">
        <v>172</v>
      </c>
      <c r="Q4" s="14">
        <v>43</v>
      </c>
    </row>
    <row r="5" spans="1:17" x14ac:dyDescent="0.2">
      <c r="A5" s="14" t="s">
        <v>136</v>
      </c>
      <c r="B5" s="14" t="s">
        <v>75</v>
      </c>
      <c r="C5" s="14">
        <v>475</v>
      </c>
      <c r="E5" s="14">
        <v>55</v>
      </c>
      <c r="F5" s="14">
        <v>76</v>
      </c>
      <c r="G5" s="14">
        <v>74</v>
      </c>
      <c r="H5" s="14">
        <v>88</v>
      </c>
      <c r="I5" s="14">
        <v>24</v>
      </c>
      <c r="J5" s="14">
        <v>57</v>
      </c>
      <c r="K5" s="14">
        <v>52</v>
      </c>
      <c r="L5" s="14">
        <v>49</v>
      </c>
    </row>
    <row r="6" spans="1:17" x14ac:dyDescent="0.2">
      <c r="A6" s="14" t="s">
        <v>137</v>
      </c>
      <c r="B6" s="14" t="s">
        <v>77</v>
      </c>
      <c r="C6" s="14">
        <v>1354</v>
      </c>
      <c r="D6" s="14">
        <v>172</v>
      </c>
      <c r="E6" s="14">
        <v>170</v>
      </c>
      <c r="F6" s="14">
        <v>146</v>
      </c>
      <c r="G6" s="14">
        <v>199</v>
      </c>
      <c r="H6" s="14">
        <v>140</v>
      </c>
      <c r="I6" s="14">
        <v>175</v>
      </c>
      <c r="J6" s="14">
        <v>109</v>
      </c>
      <c r="K6" s="14">
        <v>140</v>
      </c>
      <c r="L6" s="14">
        <v>103</v>
      </c>
    </row>
    <row r="7" spans="1:17" x14ac:dyDescent="0.2">
      <c r="A7" s="14" t="s">
        <v>138</v>
      </c>
      <c r="B7" s="14" t="s">
        <v>800</v>
      </c>
      <c r="C7" s="14">
        <v>451</v>
      </c>
      <c r="D7" s="14">
        <v>59</v>
      </c>
      <c r="E7" s="14">
        <v>75</v>
      </c>
      <c r="F7" s="14">
        <v>79</v>
      </c>
      <c r="G7" s="14">
        <v>68</v>
      </c>
      <c r="H7" s="14">
        <v>61</v>
      </c>
      <c r="I7" s="14">
        <v>72</v>
      </c>
      <c r="Q7" s="14">
        <v>37</v>
      </c>
    </row>
    <row r="8" spans="1:17" x14ac:dyDescent="0.2">
      <c r="A8" s="14" t="s">
        <v>139</v>
      </c>
      <c r="B8" s="14" t="s">
        <v>799</v>
      </c>
      <c r="C8" s="14">
        <v>1857</v>
      </c>
      <c r="D8" s="14">
        <v>146</v>
      </c>
      <c r="E8" s="14">
        <v>164</v>
      </c>
      <c r="F8" s="14">
        <v>191</v>
      </c>
      <c r="G8" s="14">
        <v>220</v>
      </c>
      <c r="H8" s="14">
        <v>205</v>
      </c>
      <c r="I8" s="14">
        <v>219</v>
      </c>
      <c r="J8" s="14">
        <v>235</v>
      </c>
      <c r="K8" s="14">
        <v>240</v>
      </c>
      <c r="L8" s="14">
        <v>237</v>
      </c>
    </row>
    <row r="9" spans="1:17" x14ac:dyDescent="0.2">
      <c r="A9" s="14" t="s">
        <v>140</v>
      </c>
      <c r="B9" s="14" t="s">
        <v>854</v>
      </c>
      <c r="C9" s="14">
        <v>1784</v>
      </c>
      <c r="D9" s="14">
        <v>191</v>
      </c>
      <c r="E9" s="14">
        <v>212</v>
      </c>
      <c r="F9" s="14">
        <v>224</v>
      </c>
      <c r="G9" s="14">
        <v>208</v>
      </c>
      <c r="H9" s="14">
        <v>174</v>
      </c>
      <c r="I9" s="14">
        <v>177</v>
      </c>
      <c r="J9" s="14">
        <v>190</v>
      </c>
      <c r="K9" s="14">
        <v>212</v>
      </c>
      <c r="L9" s="14">
        <v>196</v>
      </c>
    </row>
    <row r="10" spans="1:17" x14ac:dyDescent="0.2">
      <c r="A10" s="14" t="s">
        <v>141</v>
      </c>
      <c r="B10" s="14" t="s">
        <v>72</v>
      </c>
      <c r="C10" s="14">
        <v>742</v>
      </c>
      <c r="D10" s="14">
        <v>98</v>
      </c>
      <c r="E10" s="14">
        <v>146</v>
      </c>
      <c r="F10" s="14">
        <v>124</v>
      </c>
      <c r="G10" s="14">
        <v>135</v>
      </c>
      <c r="H10" s="14">
        <v>119</v>
      </c>
      <c r="I10" s="14">
        <v>120</v>
      </c>
    </row>
    <row r="11" spans="1:17" x14ac:dyDescent="0.2">
      <c r="A11" s="14" t="s">
        <v>142</v>
      </c>
      <c r="B11" s="14" t="s">
        <v>798</v>
      </c>
      <c r="C11" s="14">
        <v>445</v>
      </c>
      <c r="D11" s="14">
        <v>70</v>
      </c>
      <c r="E11" s="14">
        <v>74</v>
      </c>
      <c r="F11" s="14">
        <v>57</v>
      </c>
      <c r="G11" s="14">
        <v>71</v>
      </c>
      <c r="H11" s="14">
        <v>68</v>
      </c>
      <c r="I11" s="14">
        <v>66</v>
      </c>
      <c r="Q11" s="14">
        <v>39</v>
      </c>
    </row>
    <row r="12" spans="1:17" x14ac:dyDescent="0.2">
      <c r="A12" s="14" t="s">
        <v>143</v>
      </c>
      <c r="B12" s="14" t="s">
        <v>97</v>
      </c>
      <c r="C12" s="14">
        <v>499</v>
      </c>
      <c r="D12" s="14">
        <v>104</v>
      </c>
      <c r="E12" s="14">
        <v>95</v>
      </c>
      <c r="F12" s="14">
        <v>86</v>
      </c>
      <c r="G12" s="14">
        <v>70</v>
      </c>
      <c r="H12" s="14">
        <v>68</v>
      </c>
      <c r="I12" s="14">
        <v>76</v>
      </c>
    </row>
    <row r="13" spans="1:17" x14ac:dyDescent="0.2">
      <c r="A13" s="14" t="s">
        <v>144</v>
      </c>
      <c r="B13" s="14" t="s">
        <v>797</v>
      </c>
      <c r="C13" s="14">
        <v>556</v>
      </c>
      <c r="D13" s="14">
        <v>85</v>
      </c>
      <c r="E13" s="14">
        <v>88</v>
      </c>
      <c r="F13" s="14">
        <v>77</v>
      </c>
      <c r="G13" s="14">
        <v>92</v>
      </c>
      <c r="H13" s="14">
        <v>85</v>
      </c>
      <c r="I13" s="14">
        <v>80</v>
      </c>
      <c r="Q13" s="14">
        <v>49</v>
      </c>
    </row>
    <row r="14" spans="1:17" x14ac:dyDescent="0.2">
      <c r="A14" s="14" t="s">
        <v>1430</v>
      </c>
      <c r="B14" s="14" t="s">
        <v>1431</v>
      </c>
      <c r="C14" s="14">
        <v>82</v>
      </c>
      <c r="D14" s="14">
        <v>13</v>
      </c>
      <c r="E14" s="14">
        <v>13</v>
      </c>
      <c r="F14" s="14">
        <v>20</v>
      </c>
      <c r="G14" s="14">
        <v>18</v>
      </c>
      <c r="H14" s="14">
        <v>8</v>
      </c>
      <c r="I14" s="14">
        <v>7</v>
      </c>
      <c r="J14" s="14">
        <v>3</v>
      </c>
    </row>
    <row r="15" spans="1:17" x14ac:dyDescent="0.2">
      <c r="A15" s="14" t="s">
        <v>145</v>
      </c>
      <c r="B15" s="14" t="s">
        <v>796</v>
      </c>
      <c r="C15" s="14">
        <v>882</v>
      </c>
      <c r="D15" s="14">
        <v>150</v>
      </c>
      <c r="E15" s="14">
        <v>135</v>
      </c>
      <c r="F15" s="14">
        <v>131</v>
      </c>
      <c r="G15" s="14">
        <v>129</v>
      </c>
      <c r="H15" s="14">
        <v>137</v>
      </c>
      <c r="I15" s="14">
        <v>152</v>
      </c>
      <c r="Q15" s="14">
        <v>48</v>
      </c>
    </row>
    <row r="16" spans="1:17" x14ac:dyDescent="0.2">
      <c r="A16" s="14" t="s">
        <v>146</v>
      </c>
      <c r="B16" s="14" t="s">
        <v>795</v>
      </c>
      <c r="C16" s="14">
        <v>1719</v>
      </c>
      <c r="D16" s="14">
        <v>183</v>
      </c>
      <c r="E16" s="14">
        <v>198</v>
      </c>
      <c r="F16" s="14">
        <v>171</v>
      </c>
      <c r="G16" s="14">
        <v>207</v>
      </c>
      <c r="H16" s="14">
        <v>176</v>
      </c>
      <c r="I16" s="14">
        <v>213</v>
      </c>
      <c r="J16" s="14">
        <v>197</v>
      </c>
      <c r="K16" s="14">
        <v>186</v>
      </c>
      <c r="L16" s="14">
        <v>168</v>
      </c>
      <c r="Q16" s="14">
        <v>20</v>
      </c>
    </row>
    <row r="17" spans="1:17" x14ac:dyDescent="0.2">
      <c r="A17" s="14" t="s">
        <v>147</v>
      </c>
      <c r="B17" s="14" t="s">
        <v>794</v>
      </c>
      <c r="C17" s="14">
        <v>1311</v>
      </c>
      <c r="D17" s="14">
        <v>201</v>
      </c>
      <c r="E17" s="14">
        <v>175</v>
      </c>
      <c r="F17" s="14">
        <v>221</v>
      </c>
      <c r="G17" s="14">
        <v>218</v>
      </c>
      <c r="H17" s="14">
        <v>227</v>
      </c>
      <c r="I17" s="14">
        <v>250</v>
      </c>
      <c r="Q17" s="14">
        <v>19</v>
      </c>
    </row>
    <row r="18" spans="1:17" x14ac:dyDescent="0.2">
      <c r="A18" s="14" t="s">
        <v>148</v>
      </c>
      <c r="B18" s="14" t="s">
        <v>793</v>
      </c>
      <c r="C18" s="14">
        <v>615</v>
      </c>
      <c r="D18" s="14">
        <v>154</v>
      </c>
      <c r="E18" s="14">
        <v>158</v>
      </c>
      <c r="F18" s="14">
        <v>127</v>
      </c>
      <c r="G18" s="14">
        <v>176</v>
      </c>
    </row>
    <row r="19" spans="1:17" x14ac:dyDescent="0.2">
      <c r="A19" s="14" t="s">
        <v>149</v>
      </c>
      <c r="B19" s="14" t="s">
        <v>792</v>
      </c>
      <c r="C19" s="14">
        <v>362</v>
      </c>
      <c r="D19" s="14">
        <v>51</v>
      </c>
      <c r="E19" s="14">
        <v>61</v>
      </c>
      <c r="F19" s="14">
        <v>48</v>
      </c>
      <c r="G19" s="14">
        <v>54</v>
      </c>
      <c r="H19" s="14">
        <v>59</v>
      </c>
      <c r="I19" s="14">
        <v>54</v>
      </c>
      <c r="Q19" s="14">
        <v>35</v>
      </c>
    </row>
    <row r="20" spans="1:17" x14ac:dyDescent="0.2">
      <c r="A20" s="14" t="s">
        <v>150</v>
      </c>
      <c r="B20" s="14" t="s">
        <v>791</v>
      </c>
      <c r="C20" s="14">
        <v>854</v>
      </c>
      <c r="D20" s="14">
        <v>118</v>
      </c>
      <c r="E20" s="14">
        <v>125</v>
      </c>
      <c r="F20" s="14">
        <v>130</v>
      </c>
      <c r="G20" s="14">
        <v>154</v>
      </c>
      <c r="H20" s="14">
        <v>159</v>
      </c>
      <c r="I20" s="14">
        <v>148</v>
      </c>
      <c r="Q20" s="14">
        <v>20</v>
      </c>
    </row>
    <row r="21" spans="1:17" x14ac:dyDescent="0.2">
      <c r="A21" s="14" t="s">
        <v>1432</v>
      </c>
      <c r="B21" s="14" t="s">
        <v>1433</v>
      </c>
      <c r="C21" s="14">
        <v>189</v>
      </c>
      <c r="D21" s="14">
        <v>37</v>
      </c>
      <c r="E21" s="14">
        <v>40</v>
      </c>
      <c r="F21" s="14">
        <v>36</v>
      </c>
      <c r="G21" s="14">
        <v>30</v>
      </c>
      <c r="H21" s="14">
        <v>23</v>
      </c>
      <c r="I21" s="14">
        <v>23</v>
      </c>
    </row>
    <row r="22" spans="1:17" x14ac:dyDescent="0.2">
      <c r="A22" s="14" t="s">
        <v>151</v>
      </c>
      <c r="B22" s="14" t="s">
        <v>78</v>
      </c>
      <c r="C22" s="14">
        <v>1808</v>
      </c>
      <c r="D22" s="14">
        <v>200</v>
      </c>
      <c r="E22" s="14">
        <v>189</v>
      </c>
      <c r="F22" s="14">
        <v>188</v>
      </c>
      <c r="G22" s="14">
        <v>225</v>
      </c>
      <c r="H22" s="14">
        <v>203</v>
      </c>
      <c r="I22" s="14">
        <v>211</v>
      </c>
      <c r="J22" s="14">
        <v>197</v>
      </c>
      <c r="K22" s="14">
        <v>213</v>
      </c>
      <c r="L22" s="14">
        <v>182</v>
      </c>
    </row>
    <row r="23" spans="1:17" x14ac:dyDescent="0.2">
      <c r="A23" s="14" t="s">
        <v>152</v>
      </c>
      <c r="B23" s="14" t="s">
        <v>790</v>
      </c>
      <c r="C23" s="14">
        <v>1189</v>
      </c>
      <c r="D23" s="14">
        <v>105</v>
      </c>
      <c r="E23" s="14">
        <v>144</v>
      </c>
      <c r="F23" s="14">
        <v>127</v>
      </c>
      <c r="G23" s="14">
        <v>149</v>
      </c>
      <c r="H23" s="14">
        <v>113</v>
      </c>
      <c r="I23" s="14">
        <v>164</v>
      </c>
      <c r="J23" s="14">
        <v>116</v>
      </c>
      <c r="K23" s="14">
        <v>128</v>
      </c>
      <c r="L23" s="14">
        <v>124</v>
      </c>
      <c r="Q23" s="14">
        <v>19</v>
      </c>
    </row>
    <row r="24" spans="1:17" x14ac:dyDescent="0.2">
      <c r="A24" s="14" t="s">
        <v>153</v>
      </c>
      <c r="B24" s="14" t="s">
        <v>98</v>
      </c>
      <c r="C24" s="14">
        <v>698</v>
      </c>
      <c r="D24" s="14">
        <v>95</v>
      </c>
      <c r="E24" s="14">
        <v>98</v>
      </c>
      <c r="F24" s="14">
        <v>112</v>
      </c>
      <c r="G24" s="14">
        <v>116</v>
      </c>
      <c r="H24" s="14">
        <v>110</v>
      </c>
      <c r="I24" s="14">
        <v>127</v>
      </c>
      <c r="Q24" s="14">
        <v>40</v>
      </c>
    </row>
    <row r="25" spans="1:17" x14ac:dyDescent="0.2">
      <c r="A25" s="14" t="s">
        <v>154</v>
      </c>
      <c r="B25" s="14" t="s">
        <v>789</v>
      </c>
      <c r="C25" s="14">
        <v>499</v>
      </c>
      <c r="D25" s="14">
        <v>82</v>
      </c>
      <c r="E25" s="14">
        <v>80</v>
      </c>
      <c r="F25" s="14">
        <v>79</v>
      </c>
      <c r="G25" s="14">
        <v>83</v>
      </c>
      <c r="H25" s="14">
        <v>73</v>
      </c>
      <c r="I25" s="14">
        <v>66</v>
      </c>
      <c r="Q25" s="14">
        <v>36</v>
      </c>
    </row>
    <row r="26" spans="1:17" x14ac:dyDescent="0.2">
      <c r="A26" s="14" t="s">
        <v>155</v>
      </c>
      <c r="B26" s="14" t="s">
        <v>788</v>
      </c>
      <c r="C26" s="14">
        <v>488</v>
      </c>
      <c r="D26" s="14">
        <v>67</v>
      </c>
      <c r="E26" s="14">
        <v>85</v>
      </c>
      <c r="F26" s="14">
        <v>70</v>
      </c>
      <c r="G26" s="14">
        <v>90</v>
      </c>
      <c r="H26" s="14">
        <v>97</v>
      </c>
      <c r="I26" s="14">
        <v>72</v>
      </c>
      <c r="Q26" s="14">
        <v>7</v>
      </c>
    </row>
    <row r="27" spans="1:17" x14ac:dyDescent="0.2">
      <c r="A27" s="14" t="s">
        <v>156</v>
      </c>
      <c r="B27" s="14" t="s">
        <v>521</v>
      </c>
      <c r="C27" s="14">
        <v>571</v>
      </c>
      <c r="D27" s="14">
        <v>111</v>
      </c>
      <c r="E27" s="14">
        <v>108</v>
      </c>
      <c r="F27" s="14">
        <v>89</v>
      </c>
      <c r="G27" s="14">
        <v>90</v>
      </c>
      <c r="H27" s="14">
        <v>81</v>
      </c>
      <c r="I27" s="14">
        <v>92</v>
      </c>
    </row>
    <row r="28" spans="1:17" x14ac:dyDescent="0.2">
      <c r="A28" s="14" t="s">
        <v>157</v>
      </c>
      <c r="B28" s="14" t="s">
        <v>4</v>
      </c>
      <c r="C28" s="14">
        <v>540</v>
      </c>
      <c r="D28" s="14">
        <v>86</v>
      </c>
      <c r="E28" s="14">
        <v>92</v>
      </c>
      <c r="F28" s="14">
        <v>115</v>
      </c>
      <c r="G28" s="14">
        <v>82</v>
      </c>
      <c r="H28" s="14">
        <v>83</v>
      </c>
      <c r="I28" s="14">
        <v>82</v>
      </c>
    </row>
    <row r="29" spans="1:17" x14ac:dyDescent="0.2">
      <c r="A29" s="14" t="s">
        <v>158</v>
      </c>
      <c r="B29" s="14" t="s">
        <v>787</v>
      </c>
      <c r="C29" s="14">
        <v>737</v>
      </c>
      <c r="D29" s="14">
        <v>97</v>
      </c>
      <c r="E29" s="14">
        <v>99</v>
      </c>
      <c r="F29" s="14">
        <v>126</v>
      </c>
      <c r="G29" s="14">
        <v>121</v>
      </c>
      <c r="H29" s="14">
        <v>117</v>
      </c>
      <c r="I29" s="14">
        <v>134</v>
      </c>
      <c r="Q29" s="14">
        <v>43</v>
      </c>
    </row>
    <row r="30" spans="1:17" x14ac:dyDescent="0.2">
      <c r="A30" s="14" t="s">
        <v>159</v>
      </c>
      <c r="B30" s="14" t="s">
        <v>786</v>
      </c>
      <c r="C30" s="14">
        <v>594</v>
      </c>
      <c r="H30" s="14">
        <v>44</v>
      </c>
      <c r="I30" s="14">
        <v>126</v>
      </c>
      <c r="J30" s="14">
        <v>142</v>
      </c>
      <c r="K30" s="14">
        <v>138</v>
      </c>
      <c r="L30" s="14">
        <v>144</v>
      </c>
    </row>
    <row r="31" spans="1:17" x14ac:dyDescent="0.2">
      <c r="A31" s="14" t="s">
        <v>785</v>
      </c>
      <c r="B31" s="14" t="s">
        <v>784</v>
      </c>
      <c r="C31" s="14">
        <v>307</v>
      </c>
      <c r="D31" s="14">
        <v>58</v>
      </c>
      <c r="E31" s="14">
        <v>55</v>
      </c>
      <c r="F31" s="14">
        <v>59</v>
      </c>
      <c r="G31" s="14">
        <v>44</v>
      </c>
      <c r="H31" s="14">
        <v>46</v>
      </c>
      <c r="I31" s="14">
        <v>45</v>
      </c>
    </row>
    <row r="32" spans="1:17" x14ac:dyDescent="0.2">
      <c r="A32" s="14" t="s">
        <v>160</v>
      </c>
      <c r="B32" s="14" t="s">
        <v>93</v>
      </c>
      <c r="C32" s="14">
        <v>569</v>
      </c>
      <c r="D32" s="14">
        <v>95</v>
      </c>
      <c r="E32" s="14">
        <v>89</v>
      </c>
      <c r="F32" s="14">
        <v>94</v>
      </c>
      <c r="G32" s="14">
        <v>100</v>
      </c>
      <c r="H32" s="14">
        <v>100</v>
      </c>
      <c r="I32" s="14">
        <v>91</v>
      </c>
    </row>
    <row r="33" spans="1:17" x14ac:dyDescent="0.2">
      <c r="A33" s="14" t="s">
        <v>161</v>
      </c>
      <c r="B33" s="14" t="s">
        <v>544</v>
      </c>
      <c r="C33" s="14">
        <v>748</v>
      </c>
      <c r="D33" s="14">
        <v>115</v>
      </c>
      <c r="E33" s="14">
        <v>96</v>
      </c>
      <c r="F33" s="14">
        <v>136</v>
      </c>
      <c r="G33" s="14">
        <v>121</v>
      </c>
      <c r="H33" s="14">
        <v>129</v>
      </c>
      <c r="I33" s="14">
        <v>151</v>
      </c>
    </row>
    <row r="34" spans="1:17" x14ac:dyDescent="0.2">
      <c r="A34" s="14" t="s">
        <v>162</v>
      </c>
      <c r="B34" s="14" t="s">
        <v>99</v>
      </c>
      <c r="C34" s="14">
        <v>586</v>
      </c>
      <c r="D34" s="14">
        <v>100</v>
      </c>
      <c r="E34" s="14">
        <v>88</v>
      </c>
      <c r="F34" s="14">
        <v>83</v>
      </c>
      <c r="G34" s="14">
        <v>97</v>
      </c>
      <c r="H34" s="14">
        <v>77</v>
      </c>
      <c r="I34" s="14">
        <v>83</v>
      </c>
      <c r="Q34" s="14">
        <v>58</v>
      </c>
    </row>
    <row r="35" spans="1:17" x14ac:dyDescent="0.2">
      <c r="A35" s="14" t="s">
        <v>163</v>
      </c>
      <c r="B35" s="14" t="s">
        <v>783</v>
      </c>
      <c r="C35" s="14">
        <v>833</v>
      </c>
      <c r="D35" s="14">
        <v>168</v>
      </c>
      <c r="E35" s="14">
        <v>157</v>
      </c>
      <c r="F35" s="14">
        <v>156</v>
      </c>
      <c r="G35" s="14">
        <v>153</v>
      </c>
      <c r="H35" s="14">
        <v>97</v>
      </c>
      <c r="I35" s="14">
        <v>102</v>
      </c>
    </row>
    <row r="36" spans="1:17" x14ac:dyDescent="0.2">
      <c r="A36" s="14" t="s">
        <v>164</v>
      </c>
      <c r="B36" s="14" t="s">
        <v>782</v>
      </c>
      <c r="C36" s="14">
        <v>570</v>
      </c>
      <c r="D36" s="14">
        <v>83</v>
      </c>
      <c r="E36" s="14">
        <v>104</v>
      </c>
      <c r="F36" s="14">
        <v>77</v>
      </c>
      <c r="G36" s="14">
        <v>105</v>
      </c>
      <c r="H36" s="14">
        <v>79</v>
      </c>
      <c r="I36" s="14">
        <v>84</v>
      </c>
      <c r="Q36" s="14">
        <v>38</v>
      </c>
    </row>
    <row r="37" spans="1:17" x14ac:dyDescent="0.2">
      <c r="A37" s="14" t="s">
        <v>819</v>
      </c>
      <c r="B37" s="14" t="s">
        <v>820</v>
      </c>
      <c r="C37" s="14">
        <v>581</v>
      </c>
      <c r="D37" s="14">
        <v>181</v>
      </c>
      <c r="E37" s="14">
        <v>125</v>
      </c>
      <c r="F37" s="14">
        <v>118</v>
      </c>
      <c r="G37" s="14">
        <v>69</v>
      </c>
      <c r="H37" s="14">
        <v>63</v>
      </c>
      <c r="I37" s="14">
        <v>25</v>
      </c>
    </row>
    <row r="38" spans="1:17" x14ac:dyDescent="0.2">
      <c r="A38" s="14" t="s">
        <v>165</v>
      </c>
      <c r="B38" s="14" t="s">
        <v>781</v>
      </c>
      <c r="C38" s="14">
        <v>510</v>
      </c>
      <c r="D38" s="14">
        <v>64</v>
      </c>
      <c r="E38" s="14">
        <v>74</v>
      </c>
      <c r="F38" s="14">
        <v>74</v>
      </c>
      <c r="G38" s="14">
        <v>79</v>
      </c>
      <c r="H38" s="14">
        <v>66</v>
      </c>
      <c r="I38" s="14">
        <v>75</v>
      </c>
      <c r="Q38" s="14">
        <v>78</v>
      </c>
    </row>
    <row r="39" spans="1:17" x14ac:dyDescent="0.2">
      <c r="A39" s="14" t="s">
        <v>166</v>
      </c>
      <c r="B39" s="14" t="s">
        <v>1434</v>
      </c>
      <c r="C39" s="14">
        <v>1490</v>
      </c>
      <c r="D39" s="14">
        <v>117</v>
      </c>
      <c r="E39" s="14">
        <v>103</v>
      </c>
      <c r="F39" s="14">
        <v>117</v>
      </c>
      <c r="G39" s="14">
        <v>147</v>
      </c>
      <c r="H39" s="14">
        <v>129</v>
      </c>
      <c r="I39" s="14">
        <v>154</v>
      </c>
      <c r="J39" s="14">
        <v>193</v>
      </c>
      <c r="K39" s="14">
        <v>214</v>
      </c>
      <c r="L39" s="14">
        <v>267</v>
      </c>
      <c r="Q39" s="14">
        <v>49</v>
      </c>
    </row>
    <row r="40" spans="1:17" x14ac:dyDescent="0.2">
      <c r="A40" s="14" t="s">
        <v>167</v>
      </c>
      <c r="B40" s="14" t="s">
        <v>780</v>
      </c>
      <c r="C40" s="14">
        <v>824</v>
      </c>
      <c r="D40" s="14">
        <v>132</v>
      </c>
      <c r="E40" s="14">
        <v>143</v>
      </c>
      <c r="F40" s="14">
        <v>124</v>
      </c>
      <c r="G40" s="14">
        <v>132</v>
      </c>
      <c r="H40" s="14">
        <v>125</v>
      </c>
      <c r="I40" s="14">
        <v>111</v>
      </c>
      <c r="Q40" s="14">
        <v>57</v>
      </c>
    </row>
    <row r="41" spans="1:17" x14ac:dyDescent="0.2">
      <c r="A41" s="14" t="s">
        <v>168</v>
      </c>
      <c r="B41" s="14" t="s">
        <v>100</v>
      </c>
      <c r="C41" s="14">
        <v>634</v>
      </c>
      <c r="D41" s="14">
        <v>20</v>
      </c>
      <c r="E41" s="14">
        <v>114</v>
      </c>
      <c r="F41" s="14">
        <v>100</v>
      </c>
      <c r="G41" s="14">
        <v>133</v>
      </c>
      <c r="H41" s="14">
        <v>120</v>
      </c>
      <c r="I41" s="14">
        <v>139</v>
      </c>
      <c r="Q41" s="14">
        <v>8</v>
      </c>
    </row>
    <row r="42" spans="1:17" x14ac:dyDescent="0.2">
      <c r="A42" s="14" t="s">
        <v>169</v>
      </c>
      <c r="B42" s="14" t="s">
        <v>16</v>
      </c>
      <c r="C42" s="14">
        <v>440</v>
      </c>
      <c r="D42" s="14">
        <v>98</v>
      </c>
      <c r="E42" s="14">
        <v>91</v>
      </c>
      <c r="F42" s="14">
        <v>72</v>
      </c>
      <c r="G42" s="14">
        <v>49</v>
      </c>
      <c r="H42" s="14">
        <v>72</v>
      </c>
      <c r="I42" s="14">
        <v>58</v>
      </c>
    </row>
    <row r="43" spans="1:17" x14ac:dyDescent="0.2">
      <c r="A43" s="14" t="s">
        <v>170</v>
      </c>
      <c r="B43" s="14" t="s">
        <v>73</v>
      </c>
      <c r="C43" s="14">
        <v>480</v>
      </c>
      <c r="D43" s="14">
        <v>68</v>
      </c>
      <c r="E43" s="14">
        <v>66</v>
      </c>
      <c r="F43" s="14">
        <v>89</v>
      </c>
      <c r="G43" s="14">
        <v>79</v>
      </c>
      <c r="H43" s="14">
        <v>88</v>
      </c>
      <c r="I43" s="14">
        <v>90</v>
      </c>
    </row>
    <row r="44" spans="1:17" x14ac:dyDescent="0.2">
      <c r="A44" s="14" t="s">
        <v>171</v>
      </c>
      <c r="B44" s="14" t="s">
        <v>779</v>
      </c>
      <c r="C44" s="14">
        <v>421</v>
      </c>
      <c r="D44" s="14">
        <v>59</v>
      </c>
      <c r="E44" s="14">
        <v>67</v>
      </c>
      <c r="F44" s="14">
        <v>51</v>
      </c>
      <c r="G44" s="14">
        <v>70</v>
      </c>
      <c r="H44" s="14">
        <v>57</v>
      </c>
      <c r="I44" s="14">
        <v>72</v>
      </c>
      <c r="Q44" s="14">
        <v>45</v>
      </c>
    </row>
    <row r="45" spans="1:17" x14ac:dyDescent="0.2">
      <c r="A45" s="14" t="s">
        <v>172</v>
      </c>
      <c r="B45" s="14" t="s">
        <v>778</v>
      </c>
      <c r="C45" s="14">
        <v>739</v>
      </c>
      <c r="D45" s="14">
        <v>118</v>
      </c>
      <c r="E45" s="14">
        <v>110</v>
      </c>
      <c r="F45" s="14">
        <v>116</v>
      </c>
      <c r="G45" s="14">
        <v>137</v>
      </c>
      <c r="H45" s="14">
        <v>122</v>
      </c>
      <c r="I45" s="14">
        <v>108</v>
      </c>
      <c r="Q45" s="14">
        <v>28</v>
      </c>
    </row>
    <row r="46" spans="1:17" x14ac:dyDescent="0.2">
      <c r="A46" s="14" t="s">
        <v>173</v>
      </c>
      <c r="B46" s="14" t="s">
        <v>17</v>
      </c>
      <c r="C46" s="14">
        <v>630</v>
      </c>
      <c r="D46" s="14">
        <v>114</v>
      </c>
      <c r="E46" s="14">
        <v>109</v>
      </c>
      <c r="F46" s="14">
        <v>123</v>
      </c>
      <c r="G46" s="14">
        <v>109</v>
      </c>
      <c r="H46" s="14">
        <v>101</v>
      </c>
      <c r="I46" s="14">
        <v>74</v>
      </c>
    </row>
    <row r="47" spans="1:17" x14ac:dyDescent="0.2">
      <c r="A47" s="14" t="s">
        <v>174</v>
      </c>
      <c r="B47" s="14" t="s">
        <v>777</v>
      </c>
      <c r="C47" s="14">
        <v>240</v>
      </c>
      <c r="D47" s="14">
        <v>36</v>
      </c>
      <c r="E47" s="14">
        <v>41</v>
      </c>
      <c r="F47" s="14">
        <v>34</v>
      </c>
      <c r="G47" s="14">
        <v>45</v>
      </c>
      <c r="H47" s="14">
        <v>27</v>
      </c>
      <c r="I47" s="14">
        <v>30</v>
      </c>
      <c r="Q47" s="14">
        <v>27</v>
      </c>
    </row>
    <row r="48" spans="1:17" x14ac:dyDescent="0.2">
      <c r="A48" s="14" t="s">
        <v>175</v>
      </c>
      <c r="B48" s="14" t="s">
        <v>855</v>
      </c>
      <c r="C48" s="14">
        <v>666</v>
      </c>
      <c r="D48" s="14">
        <v>91</v>
      </c>
      <c r="E48" s="14">
        <v>96</v>
      </c>
      <c r="F48" s="14">
        <v>96</v>
      </c>
      <c r="G48" s="14">
        <v>93</v>
      </c>
      <c r="H48" s="14">
        <v>93</v>
      </c>
      <c r="I48" s="14">
        <v>87</v>
      </c>
      <c r="J48" s="14">
        <v>69</v>
      </c>
      <c r="Q48" s="14">
        <v>41</v>
      </c>
    </row>
    <row r="49" spans="1:17" x14ac:dyDescent="0.2">
      <c r="A49" s="14" t="s">
        <v>176</v>
      </c>
      <c r="B49" s="14" t="s">
        <v>776</v>
      </c>
      <c r="C49" s="14">
        <v>612</v>
      </c>
      <c r="D49" s="14">
        <v>98</v>
      </c>
      <c r="E49" s="14">
        <v>94</v>
      </c>
      <c r="F49" s="14">
        <v>108</v>
      </c>
      <c r="G49" s="14">
        <v>97</v>
      </c>
      <c r="H49" s="14">
        <v>86</v>
      </c>
      <c r="I49" s="14">
        <v>86</v>
      </c>
      <c r="Q49" s="14">
        <v>43</v>
      </c>
    </row>
    <row r="50" spans="1:17" x14ac:dyDescent="0.2">
      <c r="A50" s="14" t="s">
        <v>177</v>
      </c>
      <c r="B50" s="14" t="s">
        <v>775</v>
      </c>
      <c r="C50" s="14">
        <v>817</v>
      </c>
      <c r="D50" s="14">
        <v>137</v>
      </c>
      <c r="E50" s="14">
        <v>115</v>
      </c>
      <c r="F50" s="14">
        <v>121</v>
      </c>
      <c r="G50" s="14">
        <v>150</v>
      </c>
      <c r="H50" s="14">
        <v>160</v>
      </c>
      <c r="I50" s="14">
        <v>115</v>
      </c>
      <c r="Q50" s="14">
        <v>19</v>
      </c>
    </row>
    <row r="51" spans="1:17" x14ac:dyDescent="0.2">
      <c r="A51" s="14" t="s">
        <v>178</v>
      </c>
      <c r="B51" s="14" t="s">
        <v>774</v>
      </c>
      <c r="C51" s="14">
        <v>677</v>
      </c>
      <c r="D51" s="14">
        <v>111</v>
      </c>
      <c r="E51" s="14">
        <v>124</v>
      </c>
      <c r="F51" s="14">
        <v>96</v>
      </c>
      <c r="G51" s="14">
        <v>106</v>
      </c>
      <c r="H51" s="14">
        <v>109</v>
      </c>
      <c r="I51" s="14">
        <v>78</v>
      </c>
      <c r="Q51" s="14">
        <v>53</v>
      </c>
    </row>
    <row r="52" spans="1:17" x14ac:dyDescent="0.2">
      <c r="A52" s="14" t="s">
        <v>179</v>
      </c>
      <c r="B52" s="14" t="s">
        <v>773</v>
      </c>
      <c r="C52" s="14">
        <v>525</v>
      </c>
      <c r="D52" s="14">
        <v>101</v>
      </c>
      <c r="E52" s="14">
        <v>71</v>
      </c>
      <c r="F52" s="14">
        <v>82</v>
      </c>
      <c r="G52" s="14">
        <v>97</v>
      </c>
      <c r="H52" s="14">
        <v>87</v>
      </c>
      <c r="I52" s="14">
        <v>87</v>
      </c>
    </row>
    <row r="53" spans="1:17" x14ac:dyDescent="0.2">
      <c r="A53" s="14" t="s">
        <v>180</v>
      </c>
      <c r="B53" s="14" t="s">
        <v>517</v>
      </c>
      <c r="C53" s="14">
        <v>848</v>
      </c>
      <c r="D53" s="14">
        <v>91</v>
      </c>
      <c r="E53" s="14">
        <v>75</v>
      </c>
      <c r="F53" s="14">
        <v>83</v>
      </c>
      <c r="G53" s="14">
        <v>93</v>
      </c>
      <c r="H53" s="14">
        <v>88</v>
      </c>
      <c r="I53" s="14">
        <v>92</v>
      </c>
      <c r="J53" s="14">
        <v>104</v>
      </c>
      <c r="K53" s="14">
        <v>93</v>
      </c>
      <c r="L53" s="14">
        <v>85</v>
      </c>
      <c r="Q53" s="14">
        <v>44</v>
      </c>
    </row>
    <row r="54" spans="1:17" x14ac:dyDescent="0.2">
      <c r="A54" s="14" t="s">
        <v>181</v>
      </c>
      <c r="B54" s="14" t="s">
        <v>772</v>
      </c>
      <c r="C54" s="14">
        <v>424</v>
      </c>
      <c r="D54" s="14">
        <v>69</v>
      </c>
      <c r="E54" s="14">
        <v>68</v>
      </c>
      <c r="F54" s="14">
        <v>53</v>
      </c>
      <c r="G54" s="14">
        <v>50</v>
      </c>
      <c r="H54" s="14">
        <v>47</v>
      </c>
      <c r="I54" s="14">
        <v>42</v>
      </c>
      <c r="Q54" s="14">
        <v>95</v>
      </c>
    </row>
    <row r="55" spans="1:17" x14ac:dyDescent="0.2">
      <c r="A55" s="14" t="s">
        <v>182</v>
      </c>
      <c r="B55" s="14" t="s">
        <v>771</v>
      </c>
      <c r="C55" s="14">
        <v>833</v>
      </c>
      <c r="D55" s="14">
        <v>121</v>
      </c>
      <c r="E55" s="14">
        <v>124</v>
      </c>
      <c r="F55" s="14">
        <v>116</v>
      </c>
      <c r="G55" s="14">
        <v>168</v>
      </c>
      <c r="H55" s="14">
        <v>132</v>
      </c>
      <c r="I55" s="14">
        <v>133</v>
      </c>
      <c r="Q55" s="14">
        <v>39</v>
      </c>
    </row>
    <row r="56" spans="1:17" x14ac:dyDescent="0.2">
      <c r="A56" s="14" t="s">
        <v>183</v>
      </c>
      <c r="B56" s="14" t="s">
        <v>770</v>
      </c>
      <c r="C56" s="14">
        <v>765</v>
      </c>
      <c r="D56" s="14">
        <v>119</v>
      </c>
      <c r="E56" s="14">
        <v>111</v>
      </c>
      <c r="F56" s="14">
        <v>123</v>
      </c>
      <c r="G56" s="14">
        <v>127</v>
      </c>
      <c r="H56" s="14">
        <v>114</v>
      </c>
      <c r="I56" s="14">
        <v>114</v>
      </c>
      <c r="Q56" s="14">
        <v>57</v>
      </c>
    </row>
    <row r="57" spans="1:17" x14ac:dyDescent="0.2">
      <c r="A57" s="14" t="s">
        <v>184</v>
      </c>
      <c r="B57" s="14" t="s">
        <v>769</v>
      </c>
      <c r="C57" s="14">
        <v>356</v>
      </c>
      <c r="D57" s="14">
        <v>64</v>
      </c>
      <c r="E57" s="14">
        <v>50</v>
      </c>
      <c r="F57" s="14">
        <v>57</v>
      </c>
      <c r="G57" s="14">
        <v>60</v>
      </c>
      <c r="H57" s="14">
        <v>54</v>
      </c>
      <c r="I57" s="14">
        <v>51</v>
      </c>
      <c r="Q57" s="14">
        <v>20</v>
      </c>
    </row>
    <row r="58" spans="1:17" x14ac:dyDescent="0.2">
      <c r="A58" s="14" t="s">
        <v>185</v>
      </c>
      <c r="B58" s="14" t="s">
        <v>768</v>
      </c>
      <c r="C58" s="14">
        <v>274</v>
      </c>
      <c r="D58" s="14">
        <v>41</v>
      </c>
      <c r="E58" s="14">
        <v>43</v>
      </c>
      <c r="F58" s="14">
        <v>43</v>
      </c>
      <c r="G58" s="14">
        <v>36</v>
      </c>
      <c r="H58" s="14">
        <v>41</v>
      </c>
      <c r="I58" s="14">
        <v>39</v>
      </c>
      <c r="Q58" s="14">
        <v>31</v>
      </c>
    </row>
    <row r="59" spans="1:17" x14ac:dyDescent="0.2">
      <c r="A59" s="14" t="s">
        <v>186</v>
      </c>
      <c r="B59" s="14" t="s">
        <v>767</v>
      </c>
      <c r="C59" s="14">
        <v>562</v>
      </c>
      <c r="D59" s="14">
        <v>92</v>
      </c>
      <c r="E59" s="14">
        <v>79</v>
      </c>
      <c r="F59" s="14">
        <v>81</v>
      </c>
      <c r="G59" s="14">
        <v>99</v>
      </c>
      <c r="H59" s="14">
        <v>72</v>
      </c>
      <c r="I59" s="14">
        <v>82</v>
      </c>
      <c r="Q59" s="14">
        <v>57</v>
      </c>
    </row>
    <row r="60" spans="1:17" x14ac:dyDescent="0.2">
      <c r="A60" s="14" t="s">
        <v>187</v>
      </c>
      <c r="B60" s="14" t="s">
        <v>542</v>
      </c>
      <c r="C60" s="14">
        <v>4</v>
      </c>
      <c r="K60" s="14">
        <v>1</v>
      </c>
      <c r="P60" s="14">
        <v>1</v>
      </c>
      <c r="Q60" s="14">
        <v>2</v>
      </c>
    </row>
    <row r="61" spans="1:17" x14ac:dyDescent="0.2">
      <c r="A61" s="14" t="s">
        <v>188</v>
      </c>
      <c r="B61" s="14" t="s">
        <v>766</v>
      </c>
      <c r="C61" s="14">
        <v>964</v>
      </c>
      <c r="D61" s="14">
        <v>107</v>
      </c>
      <c r="E61" s="14">
        <v>113</v>
      </c>
      <c r="F61" s="14">
        <v>107</v>
      </c>
      <c r="G61" s="14">
        <v>108</v>
      </c>
      <c r="H61" s="14">
        <v>109</v>
      </c>
      <c r="I61" s="14">
        <v>106</v>
      </c>
      <c r="J61" s="14">
        <v>111</v>
      </c>
      <c r="K61" s="14">
        <v>106</v>
      </c>
      <c r="L61" s="14">
        <v>97</v>
      </c>
    </row>
    <row r="62" spans="1:17" x14ac:dyDescent="0.2">
      <c r="A62" s="14" t="s">
        <v>189</v>
      </c>
      <c r="B62" s="14" t="s">
        <v>848</v>
      </c>
      <c r="C62" s="14">
        <v>701</v>
      </c>
      <c r="D62" s="14">
        <v>79</v>
      </c>
      <c r="E62" s="14">
        <v>84</v>
      </c>
      <c r="F62" s="14">
        <v>88</v>
      </c>
      <c r="G62" s="14">
        <v>96</v>
      </c>
      <c r="H62" s="14">
        <v>92</v>
      </c>
      <c r="I62" s="14">
        <v>106</v>
      </c>
      <c r="J62" s="14">
        <v>90</v>
      </c>
      <c r="K62" s="14">
        <v>49</v>
      </c>
      <c r="Q62" s="14">
        <v>17</v>
      </c>
    </row>
    <row r="63" spans="1:17" x14ac:dyDescent="0.2">
      <c r="A63" s="14" t="s">
        <v>190</v>
      </c>
      <c r="B63" s="14" t="s">
        <v>765</v>
      </c>
      <c r="C63" s="14">
        <v>1094</v>
      </c>
      <c r="D63" s="14">
        <v>153</v>
      </c>
      <c r="E63" s="14">
        <v>150</v>
      </c>
      <c r="F63" s="14">
        <v>153</v>
      </c>
      <c r="G63" s="14">
        <v>170</v>
      </c>
      <c r="H63" s="14">
        <v>194</v>
      </c>
      <c r="I63" s="14">
        <v>187</v>
      </c>
      <c r="Q63" s="14">
        <v>87</v>
      </c>
    </row>
    <row r="64" spans="1:17" x14ac:dyDescent="0.2">
      <c r="A64" s="14" t="s">
        <v>191</v>
      </c>
      <c r="B64" s="14" t="s">
        <v>511</v>
      </c>
      <c r="C64" s="14">
        <v>1041</v>
      </c>
      <c r="E64" s="14">
        <v>102</v>
      </c>
      <c r="F64" s="14">
        <v>109</v>
      </c>
      <c r="G64" s="14">
        <v>119</v>
      </c>
      <c r="H64" s="14">
        <v>134</v>
      </c>
      <c r="I64" s="14">
        <v>141</v>
      </c>
      <c r="J64" s="14">
        <v>141</v>
      </c>
      <c r="K64" s="14">
        <v>148</v>
      </c>
      <c r="L64" s="14">
        <v>147</v>
      </c>
    </row>
    <row r="65" spans="1:17" x14ac:dyDescent="0.2">
      <c r="A65" s="14" t="s">
        <v>764</v>
      </c>
      <c r="B65" s="14" t="s">
        <v>1435</v>
      </c>
      <c r="C65" s="14">
        <v>439</v>
      </c>
      <c r="D65" s="14">
        <v>95</v>
      </c>
      <c r="E65" s="14">
        <v>100</v>
      </c>
      <c r="F65" s="14">
        <v>65</v>
      </c>
      <c r="G65" s="14">
        <v>75</v>
      </c>
      <c r="H65" s="14">
        <v>68</v>
      </c>
      <c r="I65" s="14">
        <v>36</v>
      </c>
    </row>
    <row r="66" spans="1:17" x14ac:dyDescent="0.2">
      <c r="A66" s="14" t="s">
        <v>763</v>
      </c>
      <c r="B66" s="14" t="s">
        <v>532</v>
      </c>
      <c r="C66" s="14">
        <v>458</v>
      </c>
      <c r="D66" s="14">
        <v>126</v>
      </c>
      <c r="E66" s="14">
        <v>93</v>
      </c>
      <c r="F66" s="14">
        <v>88</v>
      </c>
      <c r="G66" s="14">
        <v>55</v>
      </c>
      <c r="H66" s="14">
        <v>53</v>
      </c>
      <c r="I66" s="14">
        <v>43</v>
      </c>
    </row>
    <row r="67" spans="1:17" x14ac:dyDescent="0.2">
      <c r="A67" s="14" t="s">
        <v>192</v>
      </c>
      <c r="B67" s="14" t="s">
        <v>101</v>
      </c>
      <c r="C67" s="14">
        <v>525</v>
      </c>
      <c r="D67" s="14">
        <v>55</v>
      </c>
      <c r="E67" s="14">
        <v>37</v>
      </c>
      <c r="F67" s="14">
        <v>36</v>
      </c>
      <c r="G67" s="14">
        <v>36</v>
      </c>
      <c r="H67" s="14">
        <v>45</v>
      </c>
      <c r="I67" s="14">
        <v>48</v>
      </c>
      <c r="J67" s="14">
        <v>87</v>
      </c>
      <c r="K67" s="14">
        <v>90</v>
      </c>
      <c r="L67" s="14">
        <v>91</v>
      </c>
    </row>
    <row r="68" spans="1:17" x14ac:dyDescent="0.2">
      <c r="A68" s="14" t="s">
        <v>193</v>
      </c>
      <c r="B68" s="14" t="s">
        <v>762</v>
      </c>
      <c r="C68" s="14">
        <v>805</v>
      </c>
      <c r="D68" s="14">
        <v>91</v>
      </c>
      <c r="E68" s="14">
        <v>119</v>
      </c>
      <c r="F68" s="14">
        <v>124</v>
      </c>
      <c r="G68" s="14">
        <v>159</v>
      </c>
      <c r="H68" s="14">
        <v>148</v>
      </c>
      <c r="I68" s="14">
        <v>148</v>
      </c>
      <c r="Q68" s="14">
        <v>16</v>
      </c>
    </row>
    <row r="69" spans="1:17" x14ac:dyDescent="0.2">
      <c r="A69" s="14" t="s">
        <v>761</v>
      </c>
      <c r="B69" s="14" t="s">
        <v>552</v>
      </c>
      <c r="C69" s="14">
        <v>20</v>
      </c>
      <c r="D69" s="14">
        <v>3</v>
      </c>
      <c r="E69" s="14">
        <v>1</v>
      </c>
      <c r="F69" s="14">
        <v>2</v>
      </c>
      <c r="G69" s="14">
        <v>2</v>
      </c>
      <c r="H69" s="14">
        <v>3</v>
      </c>
      <c r="I69" s="14">
        <v>3</v>
      </c>
      <c r="J69" s="14">
        <v>1</v>
      </c>
      <c r="L69" s="14">
        <v>3</v>
      </c>
      <c r="M69" s="14">
        <v>1</v>
      </c>
      <c r="N69" s="14">
        <v>1</v>
      </c>
    </row>
    <row r="70" spans="1:17" x14ac:dyDescent="0.2">
      <c r="A70" s="14" t="s">
        <v>194</v>
      </c>
      <c r="B70" s="14" t="s">
        <v>760</v>
      </c>
      <c r="C70" s="14">
        <v>516</v>
      </c>
      <c r="D70" s="14">
        <v>79</v>
      </c>
      <c r="E70" s="14">
        <v>78</v>
      </c>
      <c r="F70" s="14">
        <v>67</v>
      </c>
      <c r="G70" s="14">
        <v>88</v>
      </c>
      <c r="H70" s="14">
        <v>89</v>
      </c>
      <c r="I70" s="14">
        <v>96</v>
      </c>
      <c r="Q70" s="14">
        <v>19</v>
      </c>
    </row>
    <row r="71" spans="1:17" x14ac:dyDescent="0.2">
      <c r="A71" s="14" t="s">
        <v>195</v>
      </c>
      <c r="B71" s="14" t="s">
        <v>74</v>
      </c>
      <c r="C71" s="14">
        <v>1565</v>
      </c>
      <c r="D71" s="14">
        <v>130</v>
      </c>
      <c r="E71" s="14">
        <v>155</v>
      </c>
      <c r="F71" s="14">
        <v>176</v>
      </c>
      <c r="G71" s="14">
        <v>180</v>
      </c>
      <c r="H71" s="14">
        <v>189</v>
      </c>
      <c r="I71" s="14">
        <v>180</v>
      </c>
      <c r="J71" s="14">
        <v>169</v>
      </c>
      <c r="K71" s="14">
        <v>179</v>
      </c>
      <c r="L71" s="14">
        <v>177</v>
      </c>
      <c r="Q71" s="14">
        <v>30</v>
      </c>
    </row>
    <row r="72" spans="1:17" x14ac:dyDescent="0.2">
      <c r="A72" s="14" t="s">
        <v>196</v>
      </c>
      <c r="B72" s="14" t="s">
        <v>759</v>
      </c>
      <c r="C72" s="14">
        <v>560</v>
      </c>
      <c r="D72" s="14">
        <v>78</v>
      </c>
      <c r="E72" s="14">
        <v>73</v>
      </c>
      <c r="F72" s="14">
        <v>92</v>
      </c>
      <c r="G72" s="14">
        <v>83</v>
      </c>
      <c r="H72" s="14">
        <v>106</v>
      </c>
      <c r="I72" s="14">
        <v>109</v>
      </c>
      <c r="Q72" s="14">
        <v>19</v>
      </c>
    </row>
    <row r="73" spans="1:17" x14ac:dyDescent="0.2">
      <c r="A73" s="14" t="s">
        <v>197</v>
      </c>
      <c r="B73" s="14" t="s">
        <v>758</v>
      </c>
      <c r="C73" s="14">
        <v>840</v>
      </c>
      <c r="D73" s="14">
        <v>102</v>
      </c>
      <c r="E73" s="14">
        <v>118</v>
      </c>
      <c r="F73" s="14">
        <v>162</v>
      </c>
      <c r="G73" s="14">
        <v>171</v>
      </c>
      <c r="H73" s="14">
        <v>144</v>
      </c>
      <c r="I73" s="14">
        <v>127</v>
      </c>
      <c r="Q73" s="14">
        <v>16</v>
      </c>
    </row>
    <row r="74" spans="1:17" x14ac:dyDescent="0.2">
      <c r="A74" s="14" t="s">
        <v>198</v>
      </c>
      <c r="B74" s="14" t="s">
        <v>757</v>
      </c>
      <c r="C74" s="14">
        <v>351</v>
      </c>
      <c r="D74" s="14">
        <v>66</v>
      </c>
      <c r="E74" s="14">
        <v>37</v>
      </c>
      <c r="F74" s="14">
        <v>48</v>
      </c>
      <c r="G74" s="14">
        <v>65</v>
      </c>
      <c r="H74" s="14">
        <v>66</v>
      </c>
      <c r="I74" s="14">
        <v>50</v>
      </c>
      <c r="Q74" s="14">
        <v>19</v>
      </c>
    </row>
    <row r="75" spans="1:17" x14ac:dyDescent="0.2">
      <c r="A75" s="14" t="s">
        <v>199</v>
      </c>
      <c r="B75" s="14" t="s">
        <v>5</v>
      </c>
      <c r="C75" s="14">
        <v>1538</v>
      </c>
      <c r="D75" s="14">
        <v>170</v>
      </c>
      <c r="E75" s="14">
        <v>157</v>
      </c>
      <c r="F75" s="14">
        <v>149</v>
      </c>
      <c r="G75" s="14">
        <v>169</v>
      </c>
      <c r="H75" s="14">
        <v>169</v>
      </c>
      <c r="I75" s="14">
        <v>186</v>
      </c>
      <c r="J75" s="14">
        <v>172</v>
      </c>
      <c r="K75" s="14">
        <v>179</v>
      </c>
      <c r="L75" s="14">
        <v>168</v>
      </c>
      <c r="Q75" s="14">
        <v>19</v>
      </c>
    </row>
    <row r="76" spans="1:17" x14ac:dyDescent="0.2">
      <c r="A76" s="14" t="s">
        <v>200</v>
      </c>
      <c r="B76" s="14" t="s">
        <v>756</v>
      </c>
      <c r="C76" s="14">
        <v>340</v>
      </c>
      <c r="D76" s="14">
        <v>47</v>
      </c>
      <c r="E76" s="14">
        <v>59</v>
      </c>
      <c r="F76" s="14">
        <v>61</v>
      </c>
      <c r="G76" s="14">
        <v>66</v>
      </c>
      <c r="H76" s="14">
        <v>38</v>
      </c>
      <c r="I76" s="14">
        <v>52</v>
      </c>
      <c r="Q76" s="14">
        <v>17</v>
      </c>
    </row>
    <row r="77" spans="1:17" x14ac:dyDescent="0.2">
      <c r="A77" s="14" t="s">
        <v>201</v>
      </c>
      <c r="B77" s="14" t="s">
        <v>102</v>
      </c>
      <c r="C77" s="14">
        <v>1106</v>
      </c>
      <c r="D77" s="14">
        <v>164</v>
      </c>
      <c r="E77" s="14">
        <v>167</v>
      </c>
      <c r="F77" s="14">
        <v>148</v>
      </c>
      <c r="G77" s="14">
        <v>189</v>
      </c>
      <c r="H77" s="14">
        <v>198</v>
      </c>
      <c r="I77" s="14">
        <v>183</v>
      </c>
      <c r="Q77" s="14">
        <v>57</v>
      </c>
    </row>
    <row r="78" spans="1:17" x14ac:dyDescent="0.2">
      <c r="A78" s="14" t="s">
        <v>202</v>
      </c>
      <c r="B78" s="14" t="s">
        <v>1436</v>
      </c>
      <c r="C78" s="14">
        <v>236</v>
      </c>
      <c r="D78" s="14">
        <v>33</v>
      </c>
      <c r="E78" s="14">
        <v>34</v>
      </c>
      <c r="F78" s="14">
        <v>30</v>
      </c>
      <c r="G78" s="14">
        <v>40</v>
      </c>
      <c r="H78" s="14">
        <v>37</v>
      </c>
      <c r="I78" s="14">
        <v>44</v>
      </c>
      <c r="Q78" s="14">
        <v>18</v>
      </c>
    </row>
    <row r="79" spans="1:17" x14ac:dyDescent="0.2">
      <c r="A79" s="14" t="s">
        <v>203</v>
      </c>
      <c r="B79" s="14" t="s">
        <v>1437</v>
      </c>
      <c r="C79" s="14">
        <v>337</v>
      </c>
      <c r="D79" s="14">
        <v>51</v>
      </c>
      <c r="E79" s="14">
        <v>63</v>
      </c>
      <c r="F79" s="14">
        <v>52</v>
      </c>
      <c r="G79" s="14">
        <v>64</v>
      </c>
      <c r="H79" s="14">
        <v>52</v>
      </c>
      <c r="I79" s="14">
        <v>41</v>
      </c>
      <c r="Q79" s="14">
        <v>14</v>
      </c>
    </row>
    <row r="80" spans="1:17" x14ac:dyDescent="0.2">
      <c r="A80" s="14" t="s">
        <v>204</v>
      </c>
      <c r="B80" s="14" t="s">
        <v>755</v>
      </c>
      <c r="C80" s="14">
        <v>685</v>
      </c>
      <c r="D80" s="14">
        <v>87</v>
      </c>
      <c r="E80" s="14">
        <v>96</v>
      </c>
      <c r="F80" s="14">
        <v>101</v>
      </c>
      <c r="G80" s="14">
        <v>102</v>
      </c>
      <c r="H80" s="14">
        <v>128</v>
      </c>
      <c r="I80" s="14">
        <v>120</v>
      </c>
      <c r="Q80" s="14">
        <v>51</v>
      </c>
    </row>
    <row r="81" spans="1:17" x14ac:dyDescent="0.2">
      <c r="A81" s="14" t="s">
        <v>205</v>
      </c>
      <c r="B81" s="14" t="s">
        <v>754</v>
      </c>
      <c r="C81" s="14">
        <v>449</v>
      </c>
      <c r="D81" s="14">
        <v>47</v>
      </c>
      <c r="E81" s="14">
        <v>71</v>
      </c>
      <c r="F81" s="14">
        <v>64</v>
      </c>
      <c r="G81" s="14">
        <v>72</v>
      </c>
      <c r="H81" s="14">
        <v>72</v>
      </c>
      <c r="I81" s="14">
        <v>81</v>
      </c>
      <c r="Q81" s="14">
        <v>42</v>
      </c>
    </row>
    <row r="82" spans="1:17" x14ac:dyDescent="0.2">
      <c r="A82" s="14" t="s">
        <v>206</v>
      </c>
      <c r="B82" s="14" t="s">
        <v>753</v>
      </c>
      <c r="C82" s="14">
        <v>466</v>
      </c>
      <c r="D82" s="14">
        <v>74</v>
      </c>
      <c r="E82" s="14">
        <v>93</v>
      </c>
      <c r="F82" s="14">
        <v>70</v>
      </c>
      <c r="G82" s="14">
        <v>79</v>
      </c>
      <c r="H82" s="14">
        <v>59</v>
      </c>
      <c r="I82" s="14">
        <v>72</v>
      </c>
      <c r="Q82" s="14">
        <v>19</v>
      </c>
    </row>
    <row r="83" spans="1:17" x14ac:dyDescent="0.2">
      <c r="A83" s="14" t="s">
        <v>207</v>
      </c>
      <c r="B83" s="14" t="s">
        <v>1438</v>
      </c>
      <c r="C83" s="14">
        <v>327</v>
      </c>
      <c r="D83" s="14">
        <v>44</v>
      </c>
      <c r="E83" s="14">
        <v>59</v>
      </c>
      <c r="F83" s="14">
        <v>62</v>
      </c>
      <c r="G83" s="14">
        <v>55</v>
      </c>
      <c r="H83" s="14">
        <v>43</v>
      </c>
      <c r="I83" s="14">
        <v>45</v>
      </c>
      <c r="Q83" s="14">
        <v>19</v>
      </c>
    </row>
    <row r="84" spans="1:17" x14ac:dyDescent="0.2">
      <c r="A84" s="14" t="s">
        <v>208</v>
      </c>
      <c r="B84" s="14" t="s">
        <v>752</v>
      </c>
      <c r="C84" s="14">
        <v>399</v>
      </c>
      <c r="D84" s="14">
        <v>68</v>
      </c>
      <c r="E84" s="14">
        <v>50</v>
      </c>
      <c r="F84" s="14">
        <v>72</v>
      </c>
      <c r="G84" s="14">
        <v>62</v>
      </c>
      <c r="H84" s="14">
        <v>67</v>
      </c>
      <c r="I84" s="14">
        <v>61</v>
      </c>
      <c r="Q84" s="14">
        <v>19</v>
      </c>
    </row>
    <row r="85" spans="1:17" x14ac:dyDescent="0.2">
      <c r="A85" s="14" t="s">
        <v>209</v>
      </c>
      <c r="B85" s="14" t="s">
        <v>856</v>
      </c>
      <c r="C85" s="14">
        <v>430</v>
      </c>
      <c r="D85" s="14">
        <v>45</v>
      </c>
      <c r="E85" s="14">
        <v>59</v>
      </c>
      <c r="F85" s="14">
        <v>46</v>
      </c>
      <c r="G85" s="14">
        <v>68</v>
      </c>
      <c r="H85" s="14">
        <v>46</v>
      </c>
      <c r="I85" s="14">
        <v>52</v>
      </c>
      <c r="J85" s="14">
        <v>48</v>
      </c>
      <c r="K85" s="14">
        <v>28</v>
      </c>
      <c r="Q85" s="14">
        <v>38</v>
      </c>
    </row>
    <row r="86" spans="1:17" x14ac:dyDescent="0.2">
      <c r="A86" s="14" t="s">
        <v>210</v>
      </c>
      <c r="B86" s="14" t="s">
        <v>751</v>
      </c>
      <c r="C86" s="14">
        <v>668</v>
      </c>
      <c r="D86" s="14">
        <v>89</v>
      </c>
      <c r="E86" s="14">
        <v>111</v>
      </c>
      <c r="F86" s="14">
        <v>104</v>
      </c>
      <c r="G86" s="14">
        <v>110</v>
      </c>
      <c r="H86" s="14">
        <v>111</v>
      </c>
      <c r="I86" s="14">
        <v>122</v>
      </c>
      <c r="Q86" s="14">
        <v>21</v>
      </c>
    </row>
    <row r="87" spans="1:17" x14ac:dyDescent="0.2">
      <c r="A87" s="14" t="s">
        <v>211</v>
      </c>
      <c r="B87" s="14" t="s">
        <v>18</v>
      </c>
      <c r="C87" s="14">
        <v>1199</v>
      </c>
      <c r="D87" s="14">
        <v>130</v>
      </c>
      <c r="E87" s="14">
        <v>117</v>
      </c>
      <c r="F87" s="14">
        <v>102</v>
      </c>
      <c r="G87" s="14">
        <v>110</v>
      </c>
      <c r="H87" s="14">
        <v>118</v>
      </c>
      <c r="I87" s="14">
        <v>125</v>
      </c>
      <c r="J87" s="14">
        <v>154</v>
      </c>
      <c r="K87" s="14">
        <v>138</v>
      </c>
      <c r="L87" s="14">
        <v>172</v>
      </c>
      <c r="Q87" s="14">
        <v>33</v>
      </c>
    </row>
    <row r="88" spans="1:17" x14ac:dyDescent="0.2">
      <c r="A88" s="14" t="s">
        <v>212</v>
      </c>
      <c r="B88" s="14" t="s">
        <v>750</v>
      </c>
      <c r="C88" s="14">
        <v>640</v>
      </c>
      <c r="D88" s="14">
        <v>109</v>
      </c>
      <c r="E88" s="14">
        <v>107</v>
      </c>
      <c r="F88" s="14">
        <v>119</v>
      </c>
      <c r="G88" s="14">
        <v>92</v>
      </c>
      <c r="H88" s="14">
        <v>85</v>
      </c>
      <c r="I88" s="14">
        <v>97</v>
      </c>
      <c r="Q88" s="14">
        <v>31</v>
      </c>
    </row>
    <row r="89" spans="1:17" x14ac:dyDescent="0.2">
      <c r="A89" s="14" t="s">
        <v>213</v>
      </c>
      <c r="B89" s="14" t="s">
        <v>749</v>
      </c>
      <c r="C89" s="14">
        <v>674</v>
      </c>
      <c r="D89" s="14">
        <v>97</v>
      </c>
      <c r="E89" s="14">
        <v>97</v>
      </c>
      <c r="F89" s="14">
        <v>106</v>
      </c>
      <c r="G89" s="14">
        <v>114</v>
      </c>
      <c r="H89" s="14">
        <v>113</v>
      </c>
      <c r="I89" s="14">
        <v>128</v>
      </c>
      <c r="Q89" s="14">
        <v>19</v>
      </c>
    </row>
    <row r="90" spans="1:17" x14ac:dyDescent="0.2">
      <c r="A90" s="14" t="s">
        <v>214</v>
      </c>
      <c r="B90" s="14" t="s">
        <v>748</v>
      </c>
      <c r="C90" s="14">
        <v>506</v>
      </c>
      <c r="D90" s="14">
        <v>84</v>
      </c>
      <c r="E90" s="14">
        <v>85</v>
      </c>
      <c r="F90" s="14">
        <v>78</v>
      </c>
      <c r="G90" s="14">
        <v>70</v>
      </c>
      <c r="H90" s="14">
        <v>83</v>
      </c>
      <c r="I90" s="14">
        <v>87</v>
      </c>
      <c r="Q90" s="14">
        <v>19</v>
      </c>
    </row>
    <row r="91" spans="1:17" x14ac:dyDescent="0.2">
      <c r="A91" s="14" t="s">
        <v>215</v>
      </c>
      <c r="B91" s="14" t="s">
        <v>747</v>
      </c>
      <c r="C91" s="14">
        <v>450</v>
      </c>
      <c r="D91" s="14">
        <v>73</v>
      </c>
      <c r="E91" s="14">
        <v>61</v>
      </c>
      <c r="F91" s="14">
        <v>70</v>
      </c>
      <c r="G91" s="14">
        <v>69</v>
      </c>
      <c r="H91" s="14">
        <v>82</v>
      </c>
      <c r="I91" s="14">
        <v>71</v>
      </c>
      <c r="Q91" s="14">
        <v>24</v>
      </c>
    </row>
    <row r="92" spans="1:17" x14ac:dyDescent="0.2">
      <c r="A92" s="14" t="s">
        <v>216</v>
      </c>
      <c r="B92" s="14" t="s">
        <v>746</v>
      </c>
      <c r="C92" s="14">
        <v>924</v>
      </c>
      <c r="D92" s="14">
        <v>144</v>
      </c>
      <c r="E92" s="14">
        <v>142</v>
      </c>
      <c r="F92" s="14">
        <v>153</v>
      </c>
      <c r="G92" s="14">
        <v>140</v>
      </c>
      <c r="H92" s="14">
        <v>145</v>
      </c>
      <c r="I92" s="14">
        <v>148</v>
      </c>
      <c r="Q92" s="14">
        <v>52</v>
      </c>
    </row>
    <row r="93" spans="1:17" x14ac:dyDescent="0.2">
      <c r="A93" s="14" t="s">
        <v>217</v>
      </c>
      <c r="B93" s="14" t="s">
        <v>745</v>
      </c>
      <c r="C93" s="14">
        <v>788</v>
      </c>
      <c r="D93" s="14">
        <v>106</v>
      </c>
      <c r="E93" s="14">
        <v>120</v>
      </c>
      <c r="F93" s="14">
        <v>118</v>
      </c>
      <c r="G93" s="14">
        <v>146</v>
      </c>
      <c r="H93" s="14">
        <v>142</v>
      </c>
      <c r="I93" s="14">
        <v>136</v>
      </c>
      <c r="Q93" s="14">
        <v>20</v>
      </c>
    </row>
    <row r="94" spans="1:17" x14ac:dyDescent="0.2">
      <c r="A94" s="14" t="s">
        <v>218</v>
      </c>
      <c r="B94" s="14" t="s">
        <v>744</v>
      </c>
      <c r="C94" s="14">
        <v>717</v>
      </c>
      <c r="D94" s="14">
        <v>120</v>
      </c>
      <c r="E94" s="14">
        <v>118</v>
      </c>
      <c r="F94" s="14">
        <v>94</v>
      </c>
      <c r="G94" s="14">
        <v>117</v>
      </c>
      <c r="H94" s="14">
        <v>93</v>
      </c>
      <c r="I94" s="14">
        <v>135</v>
      </c>
      <c r="Q94" s="14">
        <v>40</v>
      </c>
    </row>
    <row r="95" spans="1:17" x14ac:dyDescent="0.2">
      <c r="A95" s="14" t="s">
        <v>821</v>
      </c>
      <c r="B95" s="14" t="s">
        <v>1439</v>
      </c>
      <c r="C95" s="14">
        <v>303</v>
      </c>
      <c r="D95" s="14">
        <v>39</v>
      </c>
      <c r="E95" s="14">
        <v>78</v>
      </c>
      <c r="F95" s="14">
        <v>52</v>
      </c>
      <c r="G95" s="14">
        <v>58</v>
      </c>
      <c r="H95" s="14">
        <v>37</v>
      </c>
      <c r="I95" s="14">
        <v>39</v>
      </c>
    </row>
    <row r="96" spans="1:17" x14ac:dyDescent="0.2">
      <c r="A96" s="14" t="s">
        <v>743</v>
      </c>
      <c r="B96" s="14" t="s">
        <v>524</v>
      </c>
      <c r="C96" s="14">
        <v>25</v>
      </c>
      <c r="E96" s="14">
        <v>25</v>
      </c>
    </row>
    <row r="97" spans="1:17" x14ac:dyDescent="0.2">
      <c r="A97" s="14" t="s">
        <v>219</v>
      </c>
      <c r="B97" s="14" t="s">
        <v>545</v>
      </c>
      <c r="C97" s="14">
        <v>105</v>
      </c>
      <c r="D97" s="14">
        <v>23</v>
      </c>
      <c r="E97" s="14">
        <v>18</v>
      </c>
      <c r="F97" s="14">
        <v>15</v>
      </c>
      <c r="G97" s="14">
        <v>16</v>
      </c>
      <c r="H97" s="14">
        <v>19</v>
      </c>
      <c r="I97" s="14">
        <v>14</v>
      </c>
    </row>
    <row r="98" spans="1:17" x14ac:dyDescent="0.2">
      <c r="A98" s="14" t="s">
        <v>742</v>
      </c>
      <c r="B98" s="14" t="s">
        <v>549</v>
      </c>
      <c r="C98" s="14">
        <v>453</v>
      </c>
      <c r="D98" s="14">
        <v>75</v>
      </c>
      <c r="E98" s="14">
        <v>75</v>
      </c>
      <c r="F98" s="14">
        <v>100</v>
      </c>
      <c r="G98" s="14">
        <v>102</v>
      </c>
      <c r="H98" s="14">
        <v>51</v>
      </c>
      <c r="I98" s="14">
        <v>50</v>
      </c>
    </row>
    <row r="99" spans="1:17" x14ac:dyDescent="0.2">
      <c r="A99" s="14" t="s">
        <v>741</v>
      </c>
      <c r="B99" s="14" t="s">
        <v>551</v>
      </c>
      <c r="C99" s="14">
        <v>240</v>
      </c>
      <c r="D99" s="14">
        <v>37</v>
      </c>
      <c r="E99" s="14">
        <v>26</v>
      </c>
      <c r="F99" s="14">
        <v>44</v>
      </c>
      <c r="G99" s="14">
        <v>67</v>
      </c>
      <c r="H99" s="14">
        <v>35</v>
      </c>
      <c r="I99" s="14">
        <v>31</v>
      </c>
    </row>
    <row r="100" spans="1:17" s="11" customFormat="1" x14ac:dyDescent="0.2">
      <c r="A100" s="14" t="s">
        <v>857</v>
      </c>
      <c r="B100" s="14" t="s">
        <v>1440</v>
      </c>
      <c r="C100" s="14">
        <v>193</v>
      </c>
      <c r="D100" s="14">
        <v>88</v>
      </c>
      <c r="E100" s="14">
        <v>36</v>
      </c>
      <c r="F100" s="14">
        <v>19</v>
      </c>
      <c r="G100" s="14">
        <v>25</v>
      </c>
      <c r="H100" s="14">
        <v>18</v>
      </c>
      <c r="I100" s="14">
        <v>7</v>
      </c>
      <c r="J100" s="14"/>
      <c r="K100" s="14"/>
      <c r="L100" s="14"/>
      <c r="M100" s="14"/>
      <c r="N100" s="14"/>
      <c r="O100" s="14"/>
      <c r="P100" s="14"/>
      <c r="Q100" s="14"/>
    </row>
    <row r="101" spans="1:17" x14ac:dyDescent="0.2">
      <c r="A101" s="14" t="s">
        <v>220</v>
      </c>
      <c r="B101" s="14" t="s">
        <v>740</v>
      </c>
      <c r="C101" s="14">
        <v>614</v>
      </c>
      <c r="D101" s="14">
        <v>98</v>
      </c>
      <c r="E101" s="14">
        <v>87</v>
      </c>
      <c r="F101" s="14">
        <v>104</v>
      </c>
      <c r="G101" s="14">
        <v>110</v>
      </c>
      <c r="H101" s="14">
        <v>100</v>
      </c>
      <c r="I101" s="14">
        <v>79</v>
      </c>
      <c r="Q101" s="14">
        <v>36</v>
      </c>
    </row>
    <row r="102" spans="1:17" x14ac:dyDescent="0.2">
      <c r="A102" s="14" t="s">
        <v>221</v>
      </c>
      <c r="B102" s="14" t="s">
        <v>858</v>
      </c>
      <c r="C102" s="14">
        <v>512</v>
      </c>
      <c r="D102" s="14">
        <v>69</v>
      </c>
      <c r="E102" s="14">
        <v>70</v>
      </c>
      <c r="F102" s="14">
        <v>67</v>
      </c>
      <c r="G102" s="14">
        <v>64</v>
      </c>
      <c r="H102" s="14">
        <v>76</v>
      </c>
      <c r="I102" s="14">
        <v>86</v>
      </c>
      <c r="J102" s="14">
        <v>61</v>
      </c>
      <c r="Q102" s="14">
        <v>19</v>
      </c>
    </row>
    <row r="103" spans="1:17" x14ac:dyDescent="0.2">
      <c r="A103" s="14" t="s">
        <v>222</v>
      </c>
      <c r="B103" s="14" t="s">
        <v>20</v>
      </c>
      <c r="C103" s="14">
        <v>274</v>
      </c>
      <c r="D103" s="14">
        <v>37</v>
      </c>
      <c r="E103" s="14">
        <v>29</v>
      </c>
      <c r="F103" s="14">
        <v>25</v>
      </c>
      <c r="G103" s="14">
        <v>24</v>
      </c>
      <c r="H103" s="14">
        <v>27</v>
      </c>
      <c r="I103" s="14">
        <v>31</v>
      </c>
      <c r="J103" s="14">
        <v>36</v>
      </c>
      <c r="K103" s="14">
        <v>36</v>
      </c>
      <c r="L103" s="14">
        <v>29</v>
      </c>
    </row>
    <row r="104" spans="1:17" x14ac:dyDescent="0.2">
      <c r="A104" s="14" t="s">
        <v>223</v>
      </c>
      <c r="B104" s="14" t="s">
        <v>739</v>
      </c>
      <c r="C104" s="14">
        <v>514</v>
      </c>
      <c r="D104" s="14">
        <v>96</v>
      </c>
      <c r="E104" s="14">
        <v>69</v>
      </c>
      <c r="F104" s="14">
        <v>75</v>
      </c>
      <c r="G104" s="14">
        <v>95</v>
      </c>
      <c r="H104" s="14">
        <v>77</v>
      </c>
      <c r="I104" s="14">
        <v>83</v>
      </c>
      <c r="Q104" s="14">
        <v>19</v>
      </c>
    </row>
    <row r="105" spans="1:17" x14ac:dyDescent="0.2">
      <c r="A105" s="14" t="s">
        <v>224</v>
      </c>
      <c r="B105" s="14" t="s">
        <v>738</v>
      </c>
      <c r="C105" s="14">
        <v>838</v>
      </c>
      <c r="D105" s="14">
        <v>110</v>
      </c>
      <c r="E105" s="14">
        <v>124</v>
      </c>
      <c r="F105" s="14">
        <v>118</v>
      </c>
      <c r="G105" s="14">
        <v>148</v>
      </c>
      <c r="H105" s="14">
        <v>138</v>
      </c>
      <c r="I105" s="14">
        <v>163</v>
      </c>
      <c r="Q105" s="14">
        <v>37</v>
      </c>
    </row>
    <row r="106" spans="1:17" x14ac:dyDescent="0.2">
      <c r="A106" s="14" t="s">
        <v>225</v>
      </c>
      <c r="B106" s="14" t="s">
        <v>737</v>
      </c>
      <c r="C106" s="14">
        <v>1123</v>
      </c>
      <c r="D106" s="14">
        <v>157</v>
      </c>
      <c r="E106" s="14">
        <v>195</v>
      </c>
      <c r="F106" s="14">
        <v>175</v>
      </c>
      <c r="G106" s="14">
        <v>189</v>
      </c>
      <c r="H106" s="14">
        <v>189</v>
      </c>
      <c r="I106" s="14">
        <v>200</v>
      </c>
      <c r="Q106" s="14">
        <v>18</v>
      </c>
    </row>
    <row r="107" spans="1:17" x14ac:dyDescent="0.2">
      <c r="A107" s="14" t="s">
        <v>226</v>
      </c>
      <c r="B107" s="14" t="s">
        <v>736</v>
      </c>
      <c r="C107" s="14">
        <v>288</v>
      </c>
      <c r="D107" s="14">
        <v>41</v>
      </c>
      <c r="E107" s="14">
        <v>39</v>
      </c>
      <c r="F107" s="14">
        <v>42</v>
      </c>
      <c r="G107" s="14">
        <v>46</v>
      </c>
      <c r="H107" s="14">
        <v>40</v>
      </c>
      <c r="I107" s="14">
        <v>45</v>
      </c>
      <c r="Q107" s="14">
        <v>35</v>
      </c>
    </row>
    <row r="108" spans="1:17" x14ac:dyDescent="0.2">
      <c r="A108" s="14" t="s">
        <v>227</v>
      </c>
      <c r="B108" s="14" t="s">
        <v>735</v>
      </c>
      <c r="C108" s="14">
        <v>947</v>
      </c>
      <c r="D108" s="14">
        <v>131</v>
      </c>
      <c r="E108" s="14">
        <v>152</v>
      </c>
      <c r="F108" s="14">
        <v>158</v>
      </c>
      <c r="G108" s="14">
        <v>179</v>
      </c>
      <c r="H108" s="14">
        <v>150</v>
      </c>
      <c r="I108" s="14">
        <v>159</v>
      </c>
      <c r="Q108" s="14">
        <v>18</v>
      </c>
    </row>
    <row r="109" spans="1:17" x14ac:dyDescent="0.2">
      <c r="A109" s="14" t="s">
        <v>228</v>
      </c>
      <c r="B109" s="14" t="s">
        <v>734</v>
      </c>
      <c r="C109" s="14">
        <v>1682</v>
      </c>
      <c r="D109" s="14">
        <v>249</v>
      </c>
      <c r="E109" s="14">
        <v>240</v>
      </c>
      <c r="F109" s="14">
        <v>303</v>
      </c>
      <c r="G109" s="14">
        <v>296</v>
      </c>
      <c r="H109" s="14">
        <v>291</v>
      </c>
      <c r="I109" s="14">
        <v>296</v>
      </c>
      <c r="Q109" s="14">
        <v>7</v>
      </c>
    </row>
    <row r="110" spans="1:17" x14ac:dyDescent="0.2">
      <c r="A110" s="14" t="s">
        <v>229</v>
      </c>
      <c r="B110" s="14" t="s">
        <v>733</v>
      </c>
      <c r="C110" s="14">
        <v>664</v>
      </c>
      <c r="D110" s="14">
        <v>80</v>
      </c>
      <c r="E110" s="14">
        <v>75</v>
      </c>
      <c r="F110" s="14">
        <v>93</v>
      </c>
      <c r="G110" s="14">
        <v>100</v>
      </c>
      <c r="H110" s="14">
        <v>93</v>
      </c>
      <c r="I110" s="14">
        <v>85</v>
      </c>
      <c r="J110" s="14">
        <v>73</v>
      </c>
      <c r="Q110" s="14">
        <v>65</v>
      </c>
    </row>
    <row r="111" spans="1:17" x14ac:dyDescent="0.2">
      <c r="A111" s="14" t="s">
        <v>230</v>
      </c>
      <c r="B111" s="14" t="s">
        <v>732</v>
      </c>
      <c r="C111" s="14">
        <v>480</v>
      </c>
      <c r="D111" s="14">
        <v>59</v>
      </c>
      <c r="E111" s="14">
        <v>64</v>
      </c>
      <c r="F111" s="14">
        <v>84</v>
      </c>
      <c r="G111" s="14">
        <v>74</v>
      </c>
      <c r="H111" s="14">
        <v>82</v>
      </c>
      <c r="I111" s="14">
        <v>85</v>
      </c>
      <c r="Q111" s="14">
        <v>32</v>
      </c>
    </row>
    <row r="112" spans="1:17" x14ac:dyDescent="0.2">
      <c r="A112" s="14" t="s">
        <v>231</v>
      </c>
      <c r="B112" s="14" t="s">
        <v>731</v>
      </c>
      <c r="C112" s="14">
        <v>809</v>
      </c>
      <c r="D112" s="14">
        <v>115</v>
      </c>
      <c r="E112" s="14">
        <v>116</v>
      </c>
      <c r="F112" s="14">
        <v>136</v>
      </c>
      <c r="G112" s="14">
        <v>142</v>
      </c>
      <c r="H112" s="14">
        <v>107</v>
      </c>
      <c r="I112" s="14">
        <v>122</v>
      </c>
      <c r="Q112" s="14">
        <v>71</v>
      </c>
    </row>
    <row r="113" spans="1:17" x14ac:dyDescent="0.2">
      <c r="A113" s="14" t="s">
        <v>232</v>
      </c>
      <c r="B113" s="14" t="s">
        <v>730</v>
      </c>
      <c r="C113" s="14">
        <v>548</v>
      </c>
      <c r="D113" s="14">
        <v>82</v>
      </c>
      <c r="E113" s="14">
        <v>97</v>
      </c>
      <c r="F113" s="14">
        <v>80</v>
      </c>
      <c r="G113" s="14">
        <v>80</v>
      </c>
      <c r="H113" s="14">
        <v>69</v>
      </c>
      <c r="I113" s="14">
        <v>71</v>
      </c>
      <c r="Q113" s="14">
        <v>69</v>
      </c>
    </row>
    <row r="114" spans="1:17" x14ac:dyDescent="0.2">
      <c r="A114" s="14" t="s">
        <v>233</v>
      </c>
      <c r="B114" s="14" t="s">
        <v>729</v>
      </c>
      <c r="C114" s="14">
        <v>1004</v>
      </c>
      <c r="D114" s="14">
        <v>164</v>
      </c>
      <c r="E114" s="14">
        <v>177</v>
      </c>
      <c r="F114" s="14">
        <v>153</v>
      </c>
      <c r="G114" s="14">
        <v>170</v>
      </c>
      <c r="H114" s="14">
        <v>147</v>
      </c>
      <c r="I114" s="14">
        <v>160</v>
      </c>
      <c r="Q114" s="14">
        <v>33</v>
      </c>
    </row>
    <row r="115" spans="1:17" x14ac:dyDescent="0.2">
      <c r="A115" s="14" t="s">
        <v>234</v>
      </c>
      <c r="B115" s="14" t="s">
        <v>728</v>
      </c>
      <c r="C115" s="14">
        <v>555</v>
      </c>
      <c r="D115" s="14">
        <v>60</v>
      </c>
      <c r="E115" s="14">
        <v>81</v>
      </c>
      <c r="F115" s="14">
        <v>83</v>
      </c>
      <c r="G115" s="14">
        <v>93</v>
      </c>
      <c r="H115" s="14">
        <v>102</v>
      </c>
      <c r="I115" s="14">
        <v>118</v>
      </c>
      <c r="Q115" s="14">
        <v>18</v>
      </c>
    </row>
    <row r="116" spans="1:17" x14ac:dyDescent="0.2">
      <c r="A116" s="14" t="s">
        <v>235</v>
      </c>
      <c r="B116" s="14" t="s">
        <v>727</v>
      </c>
      <c r="C116" s="14">
        <v>577</v>
      </c>
      <c r="D116" s="14">
        <v>100</v>
      </c>
      <c r="E116" s="14">
        <v>90</v>
      </c>
      <c r="F116" s="14">
        <v>79</v>
      </c>
      <c r="G116" s="14">
        <v>104</v>
      </c>
      <c r="H116" s="14">
        <v>90</v>
      </c>
      <c r="I116" s="14">
        <v>97</v>
      </c>
      <c r="Q116" s="14">
        <v>17</v>
      </c>
    </row>
    <row r="117" spans="1:17" x14ac:dyDescent="0.2">
      <c r="A117" s="14" t="s">
        <v>236</v>
      </c>
      <c r="B117" s="14" t="s">
        <v>726</v>
      </c>
      <c r="C117" s="14">
        <v>738</v>
      </c>
      <c r="D117" s="14">
        <v>99</v>
      </c>
      <c r="E117" s="14">
        <v>108</v>
      </c>
      <c r="F117" s="14">
        <v>112</v>
      </c>
      <c r="G117" s="14">
        <v>135</v>
      </c>
      <c r="H117" s="14">
        <v>122</v>
      </c>
      <c r="I117" s="14">
        <v>139</v>
      </c>
      <c r="Q117" s="14">
        <v>23</v>
      </c>
    </row>
    <row r="118" spans="1:17" x14ac:dyDescent="0.2">
      <c r="A118" s="14" t="s">
        <v>237</v>
      </c>
      <c r="B118" s="14" t="s">
        <v>725</v>
      </c>
      <c r="C118" s="14">
        <v>1130</v>
      </c>
      <c r="D118" s="14">
        <v>140</v>
      </c>
      <c r="E118" s="14">
        <v>197</v>
      </c>
      <c r="F118" s="14">
        <v>189</v>
      </c>
      <c r="G118" s="14">
        <v>204</v>
      </c>
      <c r="H118" s="14">
        <v>180</v>
      </c>
      <c r="I118" s="14">
        <v>207</v>
      </c>
      <c r="Q118" s="14">
        <v>13</v>
      </c>
    </row>
    <row r="119" spans="1:17" x14ac:dyDescent="0.2">
      <c r="A119" s="14" t="s">
        <v>238</v>
      </c>
      <c r="B119" s="14" t="s">
        <v>724</v>
      </c>
      <c r="C119" s="14">
        <v>582</v>
      </c>
      <c r="D119" s="14">
        <v>69</v>
      </c>
      <c r="E119" s="14">
        <v>95</v>
      </c>
      <c r="F119" s="14">
        <v>90</v>
      </c>
      <c r="G119" s="14">
        <v>83</v>
      </c>
      <c r="H119" s="14">
        <v>117</v>
      </c>
      <c r="I119" s="14">
        <v>98</v>
      </c>
      <c r="Q119" s="14">
        <v>30</v>
      </c>
    </row>
    <row r="120" spans="1:17" x14ac:dyDescent="0.2">
      <c r="A120" s="14" t="s">
        <v>239</v>
      </c>
      <c r="B120" s="14" t="s">
        <v>723</v>
      </c>
      <c r="C120" s="14">
        <v>709</v>
      </c>
      <c r="D120" s="14">
        <v>117</v>
      </c>
      <c r="E120" s="14">
        <v>103</v>
      </c>
      <c r="F120" s="14">
        <v>138</v>
      </c>
      <c r="G120" s="14">
        <v>124</v>
      </c>
      <c r="H120" s="14">
        <v>80</v>
      </c>
      <c r="I120" s="14">
        <v>127</v>
      </c>
      <c r="Q120" s="14">
        <v>20</v>
      </c>
    </row>
    <row r="121" spans="1:17" x14ac:dyDescent="0.2">
      <c r="A121" s="14" t="s">
        <v>240</v>
      </c>
      <c r="B121" s="14" t="s">
        <v>6</v>
      </c>
      <c r="C121" s="14">
        <v>452</v>
      </c>
      <c r="D121" s="14">
        <v>83</v>
      </c>
      <c r="E121" s="14">
        <v>84</v>
      </c>
      <c r="F121" s="14">
        <v>56</v>
      </c>
      <c r="G121" s="14">
        <v>77</v>
      </c>
      <c r="H121" s="14">
        <v>71</v>
      </c>
      <c r="I121" s="14">
        <v>62</v>
      </c>
      <c r="Q121" s="14">
        <v>19</v>
      </c>
    </row>
    <row r="122" spans="1:17" x14ac:dyDescent="0.2">
      <c r="A122" s="14" t="s">
        <v>241</v>
      </c>
      <c r="B122" s="14" t="s">
        <v>722</v>
      </c>
      <c r="C122" s="14">
        <v>724</v>
      </c>
      <c r="D122" s="14">
        <v>94</v>
      </c>
      <c r="E122" s="14">
        <v>89</v>
      </c>
      <c r="F122" s="14">
        <v>131</v>
      </c>
      <c r="G122" s="14">
        <v>108</v>
      </c>
      <c r="H122" s="14">
        <v>127</v>
      </c>
      <c r="I122" s="14">
        <v>120</v>
      </c>
      <c r="Q122" s="14">
        <v>55</v>
      </c>
    </row>
    <row r="123" spans="1:17" x14ac:dyDescent="0.2">
      <c r="A123" s="14" t="s">
        <v>242</v>
      </c>
      <c r="B123" s="14" t="s">
        <v>721</v>
      </c>
      <c r="C123" s="14">
        <v>846</v>
      </c>
      <c r="D123" s="14">
        <v>110</v>
      </c>
      <c r="E123" s="14">
        <v>122</v>
      </c>
      <c r="F123" s="14">
        <v>134</v>
      </c>
      <c r="G123" s="14">
        <v>141</v>
      </c>
      <c r="H123" s="14">
        <v>152</v>
      </c>
      <c r="I123" s="14">
        <v>150</v>
      </c>
      <c r="Q123" s="14">
        <v>37</v>
      </c>
    </row>
    <row r="124" spans="1:17" x14ac:dyDescent="0.2">
      <c r="A124" s="14" t="s">
        <v>243</v>
      </c>
      <c r="B124" s="14" t="s">
        <v>1441</v>
      </c>
      <c r="C124" s="14">
        <v>154</v>
      </c>
      <c r="D124" s="14">
        <v>36</v>
      </c>
      <c r="E124" s="14">
        <v>39</v>
      </c>
      <c r="F124" s="14">
        <v>32</v>
      </c>
      <c r="G124" s="14">
        <v>29</v>
      </c>
      <c r="Q124" s="14">
        <v>18</v>
      </c>
    </row>
    <row r="125" spans="1:17" x14ac:dyDescent="0.2">
      <c r="A125" s="14" t="s">
        <v>244</v>
      </c>
      <c r="B125" s="14" t="s">
        <v>720</v>
      </c>
      <c r="C125" s="14">
        <v>675</v>
      </c>
      <c r="D125" s="14">
        <v>81</v>
      </c>
      <c r="E125" s="14">
        <v>99</v>
      </c>
      <c r="F125" s="14">
        <v>103</v>
      </c>
      <c r="G125" s="14">
        <v>141</v>
      </c>
      <c r="H125" s="14">
        <v>107</v>
      </c>
      <c r="I125" s="14">
        <v>108</v>
      </c>
      <c r="Q125" s="14">
        <v>36</v>
      </c>
    </row>
    <row r="126" spans="1:17" x14ac:dyDescent="0.2">
      <c r="A126" s="14" t="s">
        <v>245</v>
      </c>
      <c r="B126" s="14" t="s">
        <v>7</v>
      </c>
      <c r="C126" s="14">
        <v>756</v>
      </c>
      <c r="D126" s="14">
        <v>127</v>
      </c>
      <c r="E126" s="14">
        <v>108</v>
      </c>
      <c r="F126" s="14">
        <v>105</v>
      </c>
      <c r="G126" s="14">
        <v>136</v>
      </c>
      <c r="H126" s="14">
        <v>110</v>
      </c>
      <c r="I126" s="14">
        <v>153</v>
      </c>
      <c r="Q126" s="14">
        <v>17</v>
      </c>
    </row>
    <row r="127" spans="1:17" x14ac:dyDescent="0.2">
      <c r="A127" s="14" t="s">
        <v>1442</v>
      </c>
      <c r="B127" s="14" t="s">
        <v>1443</v>
      </c>
      <c r="C127" s="14">
        <v>130</v>
      </c>
      <c r="D127" s="14">
        <v>80</v>
      </c>
      <c r="Q127" s="14">
        <v>50</v>
      </c>
    </row>
    <row r="128" spans="1:17" x14ac:dyDescent="0.2">
      <c r="A128" s="14" t="s">
        <v>246</v>
      </c>
      <c r="B128" s="14" t="s">
        <v>719</v>
      </c>
      <c r="C128" s="14">
        <v>505</v>
      </c>
      <c r="D128" s="14">
        <v>72</v>
      </c>
      <c r="E128" s="14">
        <v>77</v>
      </c>
      <c r="F128" s="14">
        <v>85</v>
      </c>
      <c r="G128" s="14">
        <v>74</v>
      </c>
      <c r="H128" s="14">
        <v>81</v>
      </c>
      <c r="I128" s="14">
        <v>94</v>
      </c>
      <c r="Q128" s="14">
        <v>22</v>
      </c>
    </row>
    <row r="129" spans="1:17" x14ac:dyDescent="0.2">
      <c r="A129" s="14" t="s">
        <v>247</v>
      </c>
      <c r="B129" s="14" t="s">
        <v>718</v>
      </c>
      <c r="C129" s="14">
        <v>715</v>
      </c>
      <c r="D129" s="14">
        <v>114</v>
      </c>
      <c r="E129" s="14">
        <v>98</v>
      </c>
      <c r="F129" s="14">
        <v>96</v>
      </c>
      <c r="G129" s="14">
        <v>115</v>
      </c>
      <c r="H129" s="14">
        <v>119</v>
      </c>
      <c r="I129" s="14">
        <v>128</v>
      </c>
      <c r="Q129" s="14">
        <v>45</v>
      </c>
    </row>
    <row r="130" spans="1:17" x14ac:dyDescent="0.2">
      <c r="A130" s="14" t="s">
        <v>248</v>
      </c>
      <c r="B130" s="14" t="s">
        <v>717</v>
      </c>
      <c r="C130" s="14">
        <v>1150</v>
      </c>
      <c r="D130" s="14">
        <v>164</v>
      </c>
      <c r="E130" s="14">
        <v>180</v>
      </c>
      <c r="F130" s="14">
        <v>171</v>
      </c>
      <c r="G130" s="14">
        <v>214</v>
      </c>
      <c r="H130" s="14">
        <v>195</v>
      </c>
      <c r="I130" s="14">
        <v>189</v>
      </c>
      <c r="Q130" s="14">
        <v>37</v>
      </c>
    </row>
    <row r="131" spans="1:17" x14ac:dyDescent="0.2">
      <c r="A131" s="14" t="s">
        <v>249</v>
      </c>
      <c r="B131" s="14" t="s">
        <v>19</v>
      </c>
      <c r="C131" s="14">
        <v>1063</v>
      </c>
      <c r="D131" s="14">
        <v>78</v>
      </c>
      <c r="E131" s="14">
        <v>101</v>
      </c>
      <c r="F131" s="14">
        <v>115</v>
      </c>
      <c r="G131" s="14">
        <v>115</v>
      </c>
      <c r="H131" s="14">
        <v>103</v>
      </c>
      <c r="I131" s="14">
        <v>139</v>
      </c>
      <c r="J131" s="14">
        <v>118</v>
      </c>
      <c r="K131" s="14">
        <v>128</v>
      </c>
      <c r="L131" s="14">
        <v>142</v>
      </c>
      <c r="Q131" s="14">
        <v>24</v>
      </c>
    </row>
    <row r="132" spans="1:17" x14ac:dyDescent="0.2">
      <c r="A132" s="14" t="s">
        <v>250</v>
      </c>
      <c r="B132" s="14" t="s">
        <v>104</v>
      </c>
      <c r="C132" s="14">
        <v>1305</v>
      </c>
      <c r="D132" s="14">
        <v>138</v>
      </c>
      <c r="E132" s="14">
        <v>128</v>
      </c>
      <c r="F132" s="14">
        <v>169</v>
      </c>
      <c r="G132" s="14">
        <v>156</v>
      </c>
      <c r="H132" s="14">
        <v>146</v>
      </c>
      <c r="I132" s="14">
        <v>167</v>
      </c>
      <c r="J132" s="14">
        <v>139</v>
      </c>
      <c r="K132" s="14">
        <v>113</v>
      </c>
      <c r="L132" s="14">
        <v>130</v>
      </c>
      <c r="Q132" s="14">
        <v>19</v>
      </c>
    </row>
    <row r="133" spans="1:17" x14ac:dyDescent="0.2">
      <c r="A133" s="14" t="s">
        <v>1444</v>
      </c>
      <c r="B133" s="14" t="s">
        <v>1445</v>
      </c>
      <c r="C133" s="14">
        <v>85</v>
      </c>
      <c r="Q133" s="14">
        <v>85</v>
      </c>
    </row>
    <row r="134" spans="1:17" x14ac:dyDescent="0.2">
      <c r="A134" s="14" t="s">
        <v>251</v>
      </c>
      <c r="B134" s="14" t="s">
        <v>716</v>
      </c>
      <c r="C134" s="14">
        <v>803</v>
      </c>
      <c r="D134" s="14">
        <v>113</v>
      </c>
      <c r="E134" s="14">
        <v>120</v>
      </c>
      <c r="F134" s="14">
        <v>116</v>
      </c>
      <c r="G134" s="14">
        <v>141</v>
      </c>
      <c r="H134" s="14">
        <v>154</v>
      </c>
      <c r="I134" s="14">
        <v>140</v>
      </c>
      <c r="Q134" s="14">
        <v>19</v>
      </c>
    </row>
    <row r="135" spans="1:17" x14ac:dyDescent="0.2">
      <c r="A135" s="14" t="s">
        <v>252</v>
      </c>
      <c r="B135" s="14" t="s">
        <v>715</v>
      </c>
      <c r="C135" s="14">
        <v>303</v>
      </c>
      <c r="D135" s="14">
        <v>36</v>
      </c>
      <c r="E135" s="14">
        <v>39</v>
      </c>
      <c r="F135" s="14">
        <v>51</v>
      </c>
      <c r="G135" s="14">
        <v>60</v>
      </c>
      <c r="H135" s="14">
        <v>41</v>
      </c>
      <c r="I135" s="14">
        <v>48</v>
      </c>
      <c r="Q135" s="14">
        <v>28</v>
      </c>
    </row>
    <row r="136" spans="1:17" x14ac:dyDescent="0.2">
      <c r="A136" s="14" t="s">
        <v>253</v>
      </c>
      <c r="B136" s="14" t="s">
        <v>714</v>
      </c>
      <c r="C136" s="14">
        <v>437</v>
      </c>
      <c r="D136" s="14">
        <v>56</v>
      </c>
      <c r="E136" s="14">
        <v>68</v>
      </c>
      <c r="F136" s="14">
        <v>59</v>
      </c>
      <c r="G136" s="14">
        <v>83</v>
      </c>
      <c r="H136" s="14">
        <v>64</v>
      </c>
      <c r="I136" s="14">
        <v>77</v>
      </c>
      <c r="Q136" s="14">
        <v>30</v>
      </c>
    </row>
    <row r="137" spans="1:17" x14ac:dyDescent="0.2">
      <c r="A137" s="14" t="s">
        <v>254</v>
      </c>
      <c r="B137" s="14" t="s">
        <v>105</v>
      </c>
      <c r="C137" s="14">
        <v>811</v>
      </c>
      <c r="D137" s="14">
        <v>73</v>
      </c>
      <c r="E137" s="14">
        <v>86</v>
      </c>
      <c r="F137" s="14">
        <v>110</v>
      </c>
      <c r="G137" s="14">
        <v>107</v>
      </c>
      <c r="H137" s="14">
        <v>94</v>
      </c>
      <c r="I137" s="14">
        <v>110</v>
      </c>
      <c r="J137" s="14">
        <v>82</v>
      </c>
      <c r="K137" s="14">
        <v>54</v>
      </c>
      <c r="L137" s="14">
        <v>55</v>
      </c>
      <c r="Q137" s="14">
        <v>40</v>
      </c>
    </row>
    <row r="138" spans="1:17" x14ac:dyDescent="0.2">
      <c r="A138" s="14" t="s">
        <v>255</v>
      </c>
      <c r="B138" s="14" t="s">
        <v>713</v>
      </c>
      <c r="C138" s="14">
        <v>672</v>
      </c>
      <c r="D138" s="14">
        <v>83</v>
      </c>
      <c r="E138" s="14">
        <v>87</v>
      </c>
      <c r="F138" s="14">
        <v>121</v>
      </c>
      <c r="G138" s="14">
        <v>130</v>
      </c>
      <c r="H138" s="14">
        <v>100</v>
      </c>
      <c r="I138" s="14">
        <v>126</v>
      </c>
      <c r="Q138" s="14">
        <v>25</v>
      </c>
    </row>
    <row r="139" spans="1:17" x14ac:dyDescent="0.2">
      <c r="A139" s="14" t="s">
        <v>256</v>
      </c>
      <c r="B139" s="14" t="s">
        <v>106</v>
      </c>
      <c r="C139" s="14">
        <v>1083</v>
      </c>
      <c r="D139" s="14">
        <v>116</v>
      </c>
      <c r="E139" s="14">
        <v>131</v>
      </c>
      <c r="F139" s="14">
        <v>96</v>
      </c>
      <c r="G139" s="14">
        <v>143</v>
      </c>
      <c r="H139" s="14">
        <v>132</v>
      </c>
      <c r="I139" s="14">
        <v>101</v>
      </c>
      <c r="J139" s="14">
        <v>111</v>
      </c>
      <c r="K139" s="14">
        <v>141</v>
      </c>
      <c r="L139" s="14">
        <v>95</v>
      </c>
      <c r="Q139" s="14">
        <v>17</v>
      </c>
    </row>
    <row r="140" spans="1:17" x14ac:dyDescent="0.2">
      <c r="A140" s="14" t="s">
        <v>257</v>
      </c>
      <c r="B140" s="14" t="s">
        <v>107</v>
      </c>
      <c r="C140" s="14">
        <v>903</v>
      </c>
      <c r="D140" s="14">
        <v>69</v>
      </c>
      <c r="E140" s="14">
        <v>68</v>
      </c>
      <c r="F140" s="14">
        <v>92</v>
      </c>
      <c r="G140" s="14">
        <v>92</v>
      </c>
      <c r="H140" s="14">
        <v>117</v>
      </c>
      <c r="I140" s="14">
        <v>110</v>
      </c>
      <c r="J140" s="14">
        <v>96</v>
      </c>
      <c r="K140" s="14">
        <v>103</v>
      </c>
      <c r="L140" s="14">
        <v>118</v>
      </c>
      <c r="Q140" s="14">
        <v>38</v>
      </c>
    </row>
    <row r="141" spans="1:17" x14ac:dyDescent="0.2">
      <c r="A141" s="14" t="s">
        <v>258</v>
      </c>
      <c r="B141" s="14" t="s">
        <v>712</v>
      </c>
      <c r="C141" s="14">
        <v>715</v>
      </c>
      <c r="D141" s="14">
        <v>130</v>
      </c>
      <c r="E141" s="14">
        <v>105</v>
      </c>
      <c r="F141" s="14">
        <v>111</v>
      </c>
      <c r="G141" s="14">
        <v>120</v>
      </c>
      <c r="H141" s="14">
        <v>95</v>
      </c>
      <c r="I141" s="14">
        <v>136</v>
      </c>
      <c r="Q141" s="14">
        <v>18</v>
      </c>
    </row>
    <row r="142" spans="1:17" x14ac:dyDescent="0.2">
      <c r="A142" s="14" t="s">
        <v>259</v>
      </c>
      <c r="B142" s="14" t="s">
        <v>711</v>
      </c>
      <c r="C142" s="14">
        <v>307</v>
      </c>
      <c r="D142" s="14">
        <v>48</v>
      </c>
      <c r="E142" s="14">
        <v>44</v>
      </c>
      <c r="F142" s="14">
        <v>55</v>
      </c>
      <c r="G142" s="14">
        <v>62</v>
      </c>
      <c r="H142" s="14">
        <v>47</v>
      </c>
      <c r="I142" s="14">
        <v>42</v>
      </c>
      <c r="Q142" s="14">
        <v>9</v>
      </c>
    </row>
    <row r="143" spans="1:17" x14ac:dyDescent="0.2">
      <c r="A143" s="14" t="s">
        <v>260</v>
      </c>
      <c r="B143" s="14" t="s">
        <v>815</v>
      </c>
      <c r="C143" s="14">
        <v>542</v>
      </c>
      <c r="D143" s="14">
        <v>90</v>
      </c>
      <c r="E143" s="14">
        <v>90</v>
      </c>
      <c r="F143" s="14">
        <v>77</v>
      </c>
      <c r="G143" s="14">
        <v>107</v>
      </c>
      <c r="H143" s="14">
        <v>58</v>
      </c>
      <c r="I143" s="14">
        <v>81</v>
      </c>
      <c r="Q143" s="14">
        <v>39</v>
      </c>
    </row>
    <row r="144" spans="1:17" x14ac:dyDescent="0.2">
      <c r="A144" s="14" t="s">
        <v>822</v>
      </c>
      <c r="B144" s="14" t="s">
        <v>823</v>
      </c>
      <c r="C144" s="14">
        <v>418</v>
      </c>
      <c r="D144" s="14">
        <v>73</v>
      </c>
      <c r="E144" s="14">
        <v>74</v>
      </c>
      <c r="F144" s="14">
        <v>60</v>
      </c>
      <c r="G144" s="14">
        <v>86</v>
      </c>
      <c r="H144" s="14">
        <v>60</v>
      </c>
      <c r="I144" s="14">
        <v>65</v>
      </c>
    </row>
    <row r="145" spans="1:17" x14ac:dyDescent="0.2">
      <c r="A145" s="14" t="s">
        <v>859</v>
      </c>
      <c r="B145" s="14" t="s">
        <v>860</v>
      </c>
      <c r="C145" s="14">
        <v>293</v>
      </c>
      <c r="D145" s="14">
        <v>97</v>
      </c>
      <c r="E145" s="14">
        <v>68</v>
      </c>
      <c r="F145" s="14">
        <v>19</v>
      </c>
      <c r="G145" s="14">
        <v>23</v>
      </c>
      <c r="H145" s="14">
        <v>23</v>
      </c>
      <c r="I145" s="14">
        <v>63</v>
      </c>
    </row>
    <row r="146" spans="1:17" x14ac:dyDescent="0.2">
      <c r="A146" s="14" t="s">
        <v>861</v>
      </c>
      <c r="B146" s="14" t="s">
        <v>862</v>
      </c>
      <c r="C146" s="14">
        <v>74</v>
      </c>
      <c r="D146" s="14">
        <v>74</v>
      </c>
    </row>
    <row r="147" spans="1:17" x14ac:dyDescent="0.2">
      <c r="A147" s="14" t="s">
        <v>863</v>
      </c>
      <c r="B147" s="14" t="s">
        <v>864</v>
      </c>
      <c r="C147" s="14">
        <v>106</v>
      </c>
      <c r="D147" s="14">
        <v>106</v>
      </c>
    </row>
    <row r="148" spans="1:17" x14ac:dyDescent="0.2">
      <c r="A148" s="14" t="s">
        <v>865</v>
      </c>
      <c r="B148" s="14" t="s">
        <v>866</v>
      </c>
      <c r="C148" s="14">
        <v>107</v>
      </c>
      <c r="J148" s="14">
        <v>32</v>
      </c>
      <c r="K148" s="14">
        <v>35</v>
      </c>
      <c r="L148" s="14">
        <v>40</v>
      </c>
    </row>
    <row r="149" spans="1:17" x14ac:dyDescent="0.2">
      <c r="A149" s="14" t="s">
        <v>261</v>
      </c>
      <c r="B149" s="14" t="s">
        <v>83</v>
      </c>
      <c r="C149" s="14">
        <v>783</v>
      </c>
      <c r="D149" s="14">
        <v>120</v>
      </c>
      <c r="E149" s="14">
        <v>125</v>
      </c>
      <c r="F149" s="14">
        <v>126</v>
      </c>
      <c r="G149" s="14">
        <v>135</v>
      </c>
      <c r="H149" s="14">
        <v>146</v>
      </c>
      <c r="I149" s="14">
        <v>131</v>
      </c>
    </row>
    <row r="150" spans="1:17" x14ac:dyDescent="0.2">
      <c r="A150" s="14" t="s">
        <v>867</v>
      </c>
      <c r="B150" s="14" t="s">
        <v>868</v>
      </c>
      <c r="C150" s="14">
        <v>18</v>
      </c>
      <c r="D150" s="14">
        <v>18</v>
      </c>
    </row>
    <row r="151" spans="1:17" x14ac:dyDescent="0.2">
      <c r="A151" s="14" t="s">
        <v>869</v>
      </c>
      <c r="B151" s="14" t="s">
        <v>1446</v>
      </c>
      <c r="C151" s="14">
        <v>123</v>
      </c>
      <c r="D151" s="14">
        <v>54</v>
      </c>
      <c r="E151" s="14">
        <v>11</v>
      </c>
      <c r="F151" s="14">
        <v>18</v>
      </c>
      <c r="G151" s="14">
        <v>9</v>
      </c>
      <c r="H151" s="14">
        <v>10</v>
      </c>
      <c r="J151" s="14">
        <v>21</v>
      </c>
    </row>
    <row r="152" spans="1:17" x14ac:dyDescent="0.2">
      <c r="A152" s="14" t="s">
        <v>870</v>
      </c>
      <c r="B152" s="14" t="s">
        <v>871</v>
      </c>
      <c r="C152" s="14">
        <v>138</v>
      </c>
      <c r="D152" s="14">
        <v>41</v>
      </c>
      <c r="E152" s="14">
        <v>19</v>
      </c>
      <c r="F152" s="14">
        <v>18</v>
      </c>
      <c r="G152" s="14">
        <v>19</v>
      </c>
      <c r="H152" s="14">
        <v>17</v>
      </c>
      <c r="I152" s="14">
        <v>24</v>
      </c>
    </row>
    <row r="153" spans="1:17" x14ac:dyDescent="0.2">
      <c r="A153" s="14" t="s">
        <v>262</v>
      </c>
      <c r="B153" s="14" t="s">
        <v>710</v>
      </c>
      <c r="C153" s="14">
        <v>447</v>
      </c>
      <c r="D153" s="14">
        <v>77</v>
      </c>
      <c r="E153" s="14">
        <v>77</v>
      </c>
      <c r="F153" s="14">
        <v>68</v>
      </c>
      <c r="G153" s="14">
        <v>60</v>
      </c>
      <c r="H153" s="14">
        <v>54</v>
      </c>
      <c r="I153" s="14">
        <v>92</v>
      </c>
      <c r="Q153" s="14">
        <v>19</v>
      </c>
    </row>
    <row r="154" spans="1:17" x14ac:dyDescent="0.2">
      <c r="A154" s="14" t="s">
        <v>263</v>
      </c>
      <c r="B154" s="14" t="s">
        <v>709</v>
      </c>
      <c r="C154" s="14">
        <v>486</v>
      </c>
      <c r="D154" s="14">
        <v>67</v>
      </c>
      <c r="E154" s="14">
        <v>68</v>
      </c>
      <c r="F154" s="14">
        <v>73</v>
      </c>
      <c r="G154" s="14">
        <v>91</v>
      </c>
      <c r="H154" s="14">
        <v>75</v>
      </c>
      <c r="I154" s="14">
        <v>73</v>
      </c>
      <c r="Q154" s="14">
        <v>39</v>
      </c>
    </row>
    <row r="155" spans="1:17" x14ac:dyDescent="0.2">
      <c r="A155" s="14" t="s">
        <v>264</v>
      </c>
      <c r="B155" s="14" t="s">
        <v>708</v>
      </c>
      <c r="C155" s="14">
        <v>425</v>
      </c>
      <c r="D155" s="14">
        <v>75</v>
      </c>
      <c r="E155" s="14">
        <v>72</v>
      </c>
      <c r="F155" s="14">
        <v>68</v>
      </c>
      <c r="G155" s="14">
        <v>57</v>
      </c>
      <c r="H155" s="14">
        <v>64</v>
      </c>
      <c r="I155" s="14">
        <v>80</v>
      </c>
      <c r="Q155" s="14">
        <v>9</v>
      </c>
    </row>
    <row r="156" spans="1:17" x14ac:dyDescent="0.2">
      <c r="A156" s="14" t="s">
        <v>265</v>
      </c>
      <c r="B156" s="14" t="s">
        <v>108</v>
      </c>
      <c r="C156" s="14">
        <v>544</v>
      </c>
      <c r="D156" s="14">
        <v>119</v>
      </c>
      <c r="E156" s="14">
        <v>136</v>
      </c>
      <c r="F156" s="14">
        <v>78</v>
      </c>
      <c r="G156" s="14">
        <v>82</v>
      </c>
      <c r="H156" s="14">
        <v>73</v>
      </c>
      <c r="I156" s="14">
        <v>56</v>
      </c>
    </row>
    <row r="157" spans="1:17" x14ac:dyDescent="0.2">
      <c r="A157" s="14" t="s">
        <v>266</v>
      </c>
      <c r="B157" s="14" t="s">
        <v>519</v>
      </c>
      <c r="C157" s="14">
        <v>1170</v>
      </c>
      <c r="D157" s="14">
        <v>89</v>
      </c>
      <c r="E157" s="14">
        <v>119</v>
      </c>
      <c r="F157" s="14">
        <v>144</v>
      </c>
      <c r="G157" s="14">
        <v>135</v>
      </c>
      <c r="H157" s="14">
        <v>126</v>
      </c>
      <c r="I157" s="14">
        <v>125</v>
      </c>
      <c r="J157" s="14">
        <v>149</v>
      </c>
      <c r="K157" s="14">
        <v>135</v>
      </c>
      <c r="L157" s="14">
        <v>130</v>
      </c>
      <c r="Q157" s="14">
        <v>18</v>
      </c>
    </row>
    <row r="158" spans="1:17" x14ac:dyDescent="0.2">
      <c r="A158" s="14" t="s">
        <v>267</v>
      </c>
      <c r="B158" s="14" t="s">
        <v>707</v>
      </c>
      <c r="C158" s="14">
        <v>501</v>
      </c>
      <c r="D158" s="14">
        <v>60</v>
      </c>
      <c r="E158" s="14">
        <v>70</v>
      </c>
      <c r="F158" s="14">
        <v>80</v>
      </c>
      <c r="G158" s="14">
        <v>71</v>
      </c>
      <c r="H158" s="14">
        <v>80</v>
      </c>
      <c r="I158" s="14">
        <v>102</v>
      </c>
      <c r="Q158" s="14">
        <v>38</v>
      </c>
    </row>
    <row r="159" spans="1:17" x14ac:dyDescent="0.2">
      <c r="A159" s="14" t="s">
        <v>268</v>
      </c>
      <c r="B159" s="14" t="s">
        <v>706</v>
      </c>
      <c r="C159" s="14">
        <v>1122</v>
      </c>
      <c r="D159" s="14">
        <v>155</v>
      </c>
      <c r="E159" s="14">
        <v>173</v>
      </c>
      <c r="F159" s="14">
        <v>155</v>
      </c>
      <c r="G159" s="14">
        <v>197</v>
      </c>
      <c r="H159" s="14">
        <v>224</v>
      </c>
      <c r="I159" s="14">
        <v>199</v>
      </c>
      <c r="Q159" s="14">
        <v>19</v>
      </c>
    </row>
    <row r="160" spans="1:17" x14ac:dyDescent="0.2">
      <c r="A160" s="14" t="s">
        <v>269</v>
      </c>
      <c r="B160" s="14" t="s">
        <v>705</v>
      </c>
      <c r="C160" s="14">
        <v>554</v>
      </c>
      <c r="D160" s="14">
        <v>90</v>
      </c>
      <c r="E160" s="14">
        <v>85</v>
      </c>
      <c r="F160" s="14">
        <v>90</v>
      </c>
      <c r="G160" s="14">
        <v>113</v>
      </c>
      <c r="H160" s="14">
        <v>83</v>
      </c>
      <c r="I160" s="14">
        <v>77</v>
      </c>
      <c r="Q160" s="14">
        <v>16</v>
      </c>
    </row>
    <row r="161" spans="1:17" x14ac:dyDescent="0.2">
      <c r="A161" s="14" t="s">
        <v>270</v>
      </c>
      <c r="B161" s="14" t="s">
        <v>79</v>
      </c>
      <c r="C161" s="14">
        <v>740</v>
      </c>
      <c r="D161" s="14">
        <v>69</v>
      </c>
      <c r="E161" s="14">
        <v>69</v>
      </c>
      <c r="F161" s="14">
        <v>67</v>
      </c>
      <c r="G161" s="14">
        <v>61</v>
      </c>
      <c r="H161" s="14">
        <v>73</v>
      </c>
      <c r="I161" s="14">
        <v>97</v>
      </c>
      <c r="J161" s="14">
        <v>117</v>
      </c>
      <c r="K161" s="14">
        <v>94</v>
      </c>
      <c r="L161" s="14">
        <v>93</v>
      </c>
    </row>
    <row r="162" spans="1:17" x14ac:dyDescent="0.2">
      <c r="A162" s="14" t="s">
        <v>271</v>
      </c>
      <c r="B162" s="14" t="s">
        <v>704</v>
      </c>
      <c r="C162" s="14">
        <v>312</v>
      </c>
      <c r="D162" s="14">
        <v>57</v>
      </c>
      <c r="E162" s="14">
        <v>41</v>
      </c>
      <c r="F162" s="14">
        <v>37</v>
      </c>
      <c r="G162" s="14">
        <v>54</v>
      </c>
      <c r="H162" s="14">
        <v>41</v>
      </c>
      <c r="I162" s="14">
        <v>58</v>
      </c>
      <c r="Q162" s="14">
        <v>24</v>
      </c>
    </row>
    <row r="163" spans="1:17" x14ac:dyDescent="0.2">
      <c r="A163" s="14" t="s">
        <v>272</v>
      </c>
      <c r="B163" s="14" t="s">
        <v>703</v>
      </c>
      <c r="C163" s="14">
        <v>1150</v>
      </c>
      <c r="D163" s="14">
        <v>171</v>
      </c>
      <c r="E163" s="14">
        <v>157</v>
      </c>
      <c r="F163" s="14">
        <v>179</v>
      </c>
      <c r="G163" s="14">
        <v>185</v>
      </c>
      <c r="H163" s="14">
        <v>176</v>
      </c>
      <c r="I163" s="14">
        <v>185</v>
      </c>
      <c r="Q163" s="14">
        <v>97</v>
      </c>
    </row>
    <row r="164" spans="1:17" x14ac:dyDescent="0.2">
      <c r="A164" s="14" t="s">
        <v>273</v>
      </c>
      <c r="B164" s="14" t="s">
        <v>8</v>
      </c>
      <c r="C164" s="14">
        <v>1526</v>
      </c>
      <c r="D164" s="14">
        <v>145</v>
      </c>
      <c r="E164" s="14">
        <v>139</v>
      </c>
      <c r="F164" s="14">
        <v>141</v>
      </c>
      <c r="G164" s="14">
        <v>183</v>
      </c>
      <c r="H164" s="14">
        <v>166</v>
      </c>
      <c r="I164" s="14">
        <v>187</v>
      </c>
      <c r="J164" s="14">
        <v>182</v>
      </c>
      <c r="K164" s="14">
        <v>200</v>
      </c>
      <c r="L164" s="14">
        <v>163</v>
      </c>
      <c r="Q164" s="14">
        <v>20</v>
      </c>
    </row>
    <row r="165" spans="1:17" x14ac:dyDescent="0.2">
      <c r="A165" s="14" t="s">
        <v>274</v>
      </c>
      <c r="B165" s="14" t="s">
        <v>702</v>
      </c>
      <c r="C165" s="14">
        <v>435</v>
      </c>
      <c r="D165" s="14">
        <v>72</v>
      </c>
      <c r="E165" s="14">
        <v>62</v>
      </c>
      <c r="F165" s="14">
        <v>66</v>
      </c>
      <c r="G165" s="14">
        <v>82</v>
      </c>
      <c r="H165" s="14">
        <v>53</v>
      </c>
      <c r="I165" s="14">
        <v>62</v>
      </c>
      <c r="Q165" s="14">
        <v>38</v>
      </c>
    </row>
    <row r="166" spans="1:17" x14ac:dyDescent="0.2">
      <c r="A166" s="14" t="s">
        <v>275</v>
      </c>
      <c r="B166" s="14" t="s">
        <v>701</v>
      </c>
      <c r="C166" s="14">
        <v>752</v>
      </c>
      <c r="D166" s="14">
        <v>124</v>
      </c>
      <c r="E166" s="14">
        <v>111</v>
      </c>
      <c r="F166" s="14">
        <v>120</v>
      </c>
      <c r="G166" s="14">
        <v>136</v>
      </c>
      <c r="H166" s="14">
        <v>121</v>
      </c>
      <c r="I166" s="14">
        <v>122</v>
      </c>
      <c r="Q166" s="14">
        <v>18</v>
      </c>
    </row>
    <row r="167" spans="1:17" x14ac:dyDescent="0.2">
      <c r="A167" s="14" t="s">
        <v>276</v>
      </c>
      <c r="B167" s="14" t="s">
        <v>700</v>
      </c>
      <c r="C167" s="14">
        <v>634</v>
      </c>
      <c r="D167" s="14">
        <v>80</v>
      </c>
      <c r="E167" s="14">
        <v>91</v>
      </c>
      <c r="F167" s="14">
        <v>81</v>
      </c>
      <c r="G167" s="14">
        <v>117</v>
      </c>
      <c r="H167" s="14">
        <v>128</v>
      </c>
      <c r="I167" s="14">
        <v>113</v>
      </c>
      <c r="Q167" s="14">
        <v>24</v>
      </c>
    </row>
    <row r="168" spans="1:17" s="11" customFormat="1" x14ac:dyDescent="0.2">
      <c r="A168" s="14" t="s">
        <v>277</v>
      </c>
      <c r="B168" s="14" t="s">
        <v>699</v>
      </c>
      <c r="C168" s="14">
        <v>1072</v>
      </c>
      <c r="D168" s="14">
        <v>78</v>
      </c>
      <c r="E168" s="14">
        <v>80</v>
      </c>
      <c r="F168" s="14">
        <v>93</v>
      </c>
      <c r="G168" s="14">
        <v>113</v>
      </c>
      <c r="H168" s="14">
        <v>118</v>
      </c>
      <c r="I168" s="14">
        <v>126</v>
      </c>
      <c r="J168" s="14">
        <v>158</v>
      </c>
      <c r="K168" s="14">
        <v>135</v>
      </c>
      <c r="L168" s="14">
        <v>151</v>
      </c>
      <c r="M168" s="14"/>
      <c r="N168" s="14"/>
      <c r="O168" s="14"/>
      <c r="P168" s="14"/>
      <c r="Q168" s="14">
        <v>20</v>
      </c>
    </row>
    <row r="169" spans="1:17" x14ac:dyDescent="0.2">
      <c r="A169" s="14" t="s">
        <v>278</v>
      </c>
      <c r="B169" s="14" t="s">
        <v>698</v>
      </c>
      <c r="C169" s="14">
        <v>666</v>
      </c>
      <c r="D169" s="14">
        <v>96</v>
      </c>
      <c r="E169" s="14">
        <v>98</v>
      </c>
      <c r="F169" s="14">
        <v>129</v>
      </c>
      <c r="G169" s="14">
        <v>104</v>
      </c>
      <c r="H169" s="14">
        <v>102</v>
      </c>
      <c r="I169" s="14">
        <v>86</v>
      </c>
      <c r="Q169" s="14">
        <v>51</v>
      </c>
    </row>
    <row r="170" spans="1:17" x14ac:dyDescent="0.2">
      <c r="A170" s="14" t="s">
        <v>279</v>
      </c>
      <c r="B170" s="14" t="s">
        <v>1447</v>
      </c>
      <c r="C170" s="14">
        <v>423</v>
      </c>
      <c r="D170" s="14">
        <v>53</v>
      </c>
      <c r="E170" s="14">
        <v>69</v>
      </c>
      <c r="F170" s="14">
        <v>57</v>
      </c>
      <c r="G170" s="14">
        <v>86</v>
      </c>
      <c r="H170" s="14">
        <v>68</v>
      </c>
      <c r="I170" s="14">
        <v>58</v>
      </c>
      <c r="Q170" s="14">
        <v>32</v>
      </c>
    </row>
    <row r="171" spans="1:17" x14ac:dyDescent="0.2">
      <c r="A171" s="14" t="s">
        <v>280</v>
      </c>
      <c r="B171" s="14" t="s">
        <v>697</v>
      </c>
      <c r="C171" s="14">
        <v>386</v>
      </c>
      <c r="D171" s="14">
        <v>71</v>
      </c>
      <c r="E171" s="14">
        <v>56</v>
      </c>
      <c r="F171" s="14">
        <v>46</v>
      </c>
      <c r="G171" s="14">
        <v>71</v>
      </c>
      <c r="H171" s="14">
        <v>44</v>
      </c>
      <c r="I171" s="14">
        <v>60</v>
      </c>
      <c r="Q171" s="14">
        <v>38</v>
      </c>
    </row>
    <row r="172" spans="1:17" x14ac:dyDescent="0.2">
      <c r="A172" s="14" t="s">
        <v>281</v>
      </c>
      <c r="B172" s="14" t="s">
        <v>1448</v>
      </c>
      <c r="C172" s="14">
        <v>381</v>
      </c>
      <c r="D172" s="14">
        <v>70</v>
      </c>
      <c r="E172" s="14">
        <v>58</v>
      </c>
      <c r="F172" s="14">
        <v>53</v>
      </c>
      <c r="G172" s="14">
        <v>57</v>
      </c>
      <c r="H172" s="14">
        <v>39</v>
      </c>
      <c r="I172" s="14">
        <v>46</v>
      </c>
      <c r="Q172" s="14">
        <v>58</v>
      </c>
    </row>
    <row r="173" spans="1:17" x14ac:dyDescent="0.2">
      <c r="A173" s="14" t="s">
        <v>282</v>
      </c>
      <c r="B173" s="14" t="s">
        <v>109</v>
      </c>
      <c r="C173" s="14">
        <v>642</v>
      </c>
      <c r="D173" s="14">
        <v>110</v>
      </c>
      <c r="E173" s="14">
        <v>92</v>
      </c>
      <c r="F173" s="14">
        <v>87</v>
      </c>
      <c r="G173" s="14">
        <v>107</v>
      </c>
      <c r="H173" s="14">
        <v>96</v>
      </c>
      <c r="I173" s="14">
        <v>80</v>
      </c>
      <c r="J173" s="14">
        <v>70</v>
      </c>
    </row>
    <row r="174" spans="1:17" x14ac:dyDescent="0.2">
      <c r="A174" s="14" t="s">
        <v>283</v>
      </c>
      <c r="B174" s="14" t="s">
        <v>110</v>
      </c>
      <c r="C174" s="14">
        <v>1926</v>
      </c>
      <c r="D174" s="14">
        <v>228</v>
      </c>
      <c r="E174" s="14">
        <v>214</v>
      </c>
      <c r="F174" s="14">
        <v>190</v>
      </c>
      <c r="G174" s="14">
        <v>164</v>
      </c>
      <c r="H174" s="14">
        <v>141</v>
      </c>
      <c r="I174" s="14">
        <v>197</v>
      </c>
      <c r="J174" s="14">
        <v>292</v>
      </c>
      <c r="K174" s="14">
        <v>272</v>
      </c>
      <c r="L174" s="14">
        <v>228</v>
      </c>
    </row>
    <row r="175" spans="1:17" x14ac:dyDescent="0.2">
      <c r="A175" s="14" t="s">
        <v>284</v>
      </c>
      <c r="B175" s="14" t="s">
        <v>111</v>
      </c>
      <c r="C175" s="14">
        <v>1216</v>
      </c>
      <c r="D175" s="14">
        <v>166</v>
      </c>
      <c r="E175" s="14">
        <v>157</v>
      </c>
      <c r="F175" s="14">
        <v>149</v>
      </c>
      <c r="G175" s="14">
        <v>145</v>
      </c>
      <c r="H175" s="14">
        <v>129</v>
      </c>
      <c r="I175" s="14">
        <v>144</v>
      </c>
      <c r="J175" s="14">
        <v>144</v>
      </c>
      <c r="K175" s="14">
        <v>102</v>
      </c>
      <c r="L175" s="14">
        <v>80</v>
      </c>
    </row>
    <row r="176" spans="1:17" x14ac:dyDescent="0.2">
      <c r="A176" s="14" t="s">
        <v>285</v>
      </c>
      <c r="B176" s="14" t="s">
        <v>696</v>
      </c>
      <c r="C176" s="14">
        <v>600</v>
      </c>
      <c r="D176" s="14">
        <v>102</v>
      </c>
      <c r="E176" s="14">
        <v>94</v>
      </c>
      <c r="F176" s="14">
        <v>86</v>
      </c>
      <c r="G176" s="14">
        <v>94</v>
      </c>
      <c r="H176" s="14">
        <v>72</v>
      </c>
      <c r="I176" s="14">
        <v>89</v>
      </c>
      <c r="Q176" s="14">
        <v>63</v>
      </c>
    </row>
    <row r="177" spans="1:17" x14ac:dyDescent="0.2">
      <c r="A177" s="14" t="s">
        <v>286</v>
      </c>
      <c r="B177" s="14" t="s">
        <v>695</v>
      </c>
      <c r="C177" s="14">
        <v>626</v>
      </c>
      <c r="D177" s="14">
        <v>92</v>
      </c>
      <c r="E177" s="14">
        <v>91</v>
      </c>
      <c r="F177" s="14">
        <v>85</v>
      </c>
      <c r="G177" s="14">
        <v>110</v>
      </c>
      <c r="H177" s="14">
        <v>100</v>
      </c>
      <c r="I177" s="14">
        <v>109</v>
      </c>
      <c r="Q177" s="14">
        <v>39</v>
      </c>
    </row>
    <row r="178" spans="1:17" x14ac:dyDescent="0.2">
      <c r="A178" s="14" t="s">
        <v>287</v>
      </c>
      <c r="B178" s="14" t="s">
        <v>694</v>
      </c>
      <c r="C178" s="14">
        <v>980</v>
      </c>
      <c r="D178" s="14">
        <v>152</v>
      </c>
      <c r="E178" s="14">
        <v>165</v>
      </c>
      <c r="F178" s="14">
        <v>176</v>
      </c>
      <c r="G178" s="14">
        <v>158</v>
      </c>
      <c r="H178" s="14">
        <v>153</v>
      </c>
      <c r="I178" s="14">
        <v>138</v>
      </c>
      <c r="Q178" s="14">
        <v>38</v>
      </c>
    </row>
    <row r="179" spans="1:17" x14ac:dyDescent="0.2">
      <c r="A179" s="14" t="s">
        <v>288</v>
      </c>
      <c r="B179" s="14" t="s">
        <v>693</v>
      </c>
      <c r="C179" s="14">
        <v>347</v>
      </c>
      <c r="D179" s="14">
        <v>55</v>
      </c>
      <c r="E179" s="14">
        <v>56</v>
      </c>
      <c r="F179" s="14">
        <v>62</v>
      </c>
      <c r="G179" s="14">
        <v>61</v>
      </c>
      <c r="H179" s="14">
        <v>47</v>
      </c>
      <c r="I179" s="14">
        <v>47</v>
      </c>
      <c r="Q179" s="14">
        <v>19</v>
      </c>
    </row>
    <row r="180" spans="1:17" x14ac:dyDescent="0.2">
      <c r="A180" s="14" t="s">
        <v>289</v>
      </c>
      <c r="B180" s="14" t="s">
        <v>872</v>
      </c>
      <c r="C180" s="14">
        <v>339</v>
      </c>
      <c r="D180" s="14">
        <v>40</v>
      </c>
      <c r="E180" s="14">
        <v>50</v>
      </c>
      <c r="F180" s="14">
        <v>45</v>
      </c>
      <c r="G180" s="14">
        <v>48</v>
      </c>
      <c r="H180" s="14">
        <v>40</v>
      </c>
      <c r="I180" s="14">
        <v>58</v>
      </c>
      <c r="J180" s="14">
        <v>40</v>
      </c>
      <c r="Q180" s="14">
        <v>18</v>
      </c>
    </row>
    <row r="181" spans="1:17" x14ac:dyDescent="0.2">
      <c r="A181" s="14" t="s">
        <v>290</v>
      </c>
      <c r="B181" s="14" t="s">
        <v>692</v>
      </c>
      <c r="C181" s="14">
        <v>330</v>
      </c>
      <c r="D181" s="14">
        <v>46</v>
      </c>
      <c r="E181" s="14">
        <v>48</v>
      </c>
      <c r="F181" s="14">
        <v>65</v>
      </c>
      <c r="G181" s="14">
        <v>43</v>
      </c>
      <c r="H181" s="14">
        <v>45</v>
      </c>
      <c r="I181" s="14">
        <v>50</v>
      </c>
      <c r="Q181" s="14">
        <v>33</v>
      </c>
    </row>
    <row r="182" spans="1:17" x14ac:dyDescent="0.2">
      <c r="A182" s="14" t="s">
        <v>291</v>
      </c>
      <c r="B182" s="14" t="s">
        <v>691</v>
      </c>
      <c r="C182" s="14">
        <v>643</v>
      </c>
      <c r="D182" s="14">
        <v>85</v>
      </c>
      <c r="E182" s="14">
        <v>101</v>
      </c>
      <c r="F182" s="14">
        <v>95</v>
      </c>
      <c r="G182" s="14">
        <v>120</v>
      </c>
      <c r="H182" s="14">
        <v>114</v>
      </c>
      <c r="I182" s="14">
        <v>111</v>
      </c>
      <c r="Q182" s="14">
        <v>17</v>
      </c>
    </row>
    <row r="183" spans="1:17" x14ac:dyDescent="0.2">
      <c r="A183" s="14" t="s">
        <v>292</v>
      </c>
      <c r="B183" s="14" t="s">
        <v>690</v>
      </c>
      <c r="C183" s="14">
        <v>595</v>
      </c>
      <c r="D183" s="14">
        <v>89</v>
      </c>
      <c r="E183" s="14">
        <v>92</v>
      </c>
      <c r="F183" s="14">
        <v>58</v>
      </c>
      <c r="G183" s="14">
        <v>113</v>
      </c>
      <c r="H183" s="14">
        <v>79</v>
      </c>
      <c r="I183" s="14">
        <v>91</v>
      </c>
      <c r="Q183" s="14">
        <v>73</v>
      </c>
    </row>
    <row r="184" spans="1:17" x14ac:dyDescent="0.2">
      <c r="A184" s="14" t="s">
        <v>293</v>
      </c>
      <c r="B184" s="14" t="s">
        <v>689</v>
      </c>
      <c r="C184" s="14">
        <v>606</v>
      </c>
      <c r="D184" s="14">
        <v>82</v>
      </c>
      <c r="E184" s="14">
        <v>77</v>
      </c>
      <c r="F184" s="14">
        <v>102</v>
      </c>
      <c r="G184" s="14">
        <v>122</v>
      </c>
      <c r="H184" s="14">
        <v>87</v>
      </c>
      <c r="I184" s="14">
        <v>91</v>
      </c>
      <c r="Q184" s="14">
        <v>45</v>
      </c>
    </row>
    <row r="185" spans="1:17" x14ac:dyDescent="0.2">
      <c r="A185" s="14" t="s">
        <v>688</v>
      </c>
      <c r="B185" s="14" t="s">
        <v>687</v>
      </c>
      <c r="C185" s="14">
        <v>276</v>
      </c>
      <c r="D185" s="14">
        <v>54</v>
      </c>
      <c r="E185" s="14">
        <v>51</v>
      </c>
      <c r="F185" s="14">
        <v>61</v>
      </c>
      <c r="G185" s="14">
        <v>41</v>
      </c>
      <c r="H185" s="14">
        <v>49</v>
      </c>
      <c r="I185" s="14">
        <v>20</v>
      </c>
    </row>
    <row r="186" spans="1:17" x14ac:dyDescent="0.2">
      <c r="A186" s="14" t="s">
        <v>294</v>
      </c>
      <c r="B186" s="14" t="s">
        <v>686</v>
      </c>
      <c r="C186" s="14">
        <v>422</v>
      </c>
      <c r="D186" s="14">
        <v>62</v>
      </c>
      <c r="E186" s="14">
        <v>66</v>
      </c>
      <c r="F186" s="14">
        <v>69</v>
      </c>
      <c r="G186" s="14">
        <v>66</v>
      </c>
      <c r="H186" s="14">
        <v>64</v>
      </c>
      <c r="I186" s="14">
        <v>73</v>
      </c>
      <c r="Q186" s="14">
        <v>22</v>
      </c>
    </row>
    <row r="187" spans="1:17" x14ac:dyDescent="0.2">
      <c r="A187" s="14" t="s">
        <v>873</v>
      </c>
      <c r="B187" s="14" t="s">
        <v>874</v>
      </c>
      <c r="C187" s="14">
        <v>475</v>
      </c>
      <c r="D187" s="14">
        <v>85</v>
      </c>
      <c r="E187" s="14">
        <v>82</v>
      </c>
      <c r="F187" s="14">
        <v>109</v>
      </c>
      <c r="G187" s="14">
        <v>110</v>
      </c>
      <c r="H187" s="14">
        <v>89</v>
      </c>
    </row>
    <row r="188" spans="1:17" x14ac:dyDescent="0.2">
      <c r="A188" s="14" t="s">
        <v>295</v>
      </c>
      <c r="B188" s="14" t="s">
        <v>685</v>
      </c>
      <c r="C188" s="14">
        <v>692</v>
      </c>
      <c r="D188" s="14">
        <v>97</v>
      </c>
      <c r="E188" s="14">
        <v>85</v>
      </c>
      <c r="F188" s="14">
        <v>89</v>
      </c>
      <c r="G188" s="14">
        <v>111</v>
      </c>
      <c r="H188" s="14">
        <v>107</v>
      </c>
      <c r="I188" s="14">
        <v>131</v>
      </c>
      <c r="J188" s="14">
        <v>53</v>
      </c>
      <c r="Q188" s="14">
        <v>19</v>
      </c>
    </row>
    <row r="189" spans="1:17" x14ac:dyDescent="0.2">
      <c r="A189" s="14" t="s">
        <v>684</v>
      </c>
      <c r="B189" s="14" t="s">
        <v>520</v>
      </c>
      <c r="C189" s="14">
        <v>1496</v>
      </c>
      <c r="D189" s="14">
        <v>262</v>
      </c>
      <c r="E189" s="14">
        <v>233</v>
      </c>
      <c r="F189" s="14">
        <v>219</v>
      </c>
      <c r="G189" s="14">
        <v>227</v>
      </c>
      <c r="H189" s="14">
        <v>205</v>
      </c>
      <c r="I189" s="14">
        <v>185</v>
      </c>
      <c r="J189" s="14">
        <v>137</v>
      </c>
      <c r="Q189" s="14">
        <v>28</v>
      </c>
    </row>
    <row r="190" spans="1:17" x14ac:dyDescent="0.2">
      <c r="A190" s="14" t="s">
        <v>296</v>
      </c>
      <c r="B190" s="14" t="s">
        <v>683</v>
      </c>
      <c r="C190" s="14">
        <v>911</v>
      </c>
      <c r="D190" s="14">
        <v>160</v>
      </c>
      <c r="E190" s="14">
        <v>135</v>
      </c>
      <c r="F190" s="14">
        <v>157</v>
      </c>
      <c r="G190" s="14">
        <v>165</v>
      </c>
      <c r="H190" s="14">
        <v>156</v>
      </c>
      <c r="I190" s="14">
        <v>138</v>
      </c>
    </row>
    <row r="191" spans="1:17" x14ac:dyDescent="0.2">
      <c r="A191" s="14" t="s">
        <v>682</v>
      </c>
      <c r="B191" s="14" t="s">
        <v>513</v>
      </c>
      <c r="C191" s="14">
        <v>99</v>
      </c>
      <c r="D191" s="14">
        <v>15</v>
      </c>
      <c r="E191" s="14">
        <v>6</v>
      </c>
      <c r="Q191" s="14">
        <v>78</v>
      </c>
    </row>
    <row r="192" spans="1:17" x14ac:dyDescent="0.2">
      <c r="A192" s="14" t="s">
        <v>297</v>
      </c>
      <c r="B192" s="14" t="s">
        <v>1449</v>
      </c>
      <c r="C192" s="14">
        <v>283</v>
      </c>
      <c r="D192" s="14">
        <v>48</v>
      </c>
      <c r="E192" s="14">
        <v>52</v>
      </c>
      <c r="F192" s="14">
        <v>46</v>
      </c>
      <c r="G192" s="14">
        <v>47</v>
      </c>
      <c r="H192" s="14">
        <v>38</v>
      </c>
      <c r="I192" s="14">
        <v>51</v>
      </c>
      <c r="Q192" s="14">
        <v>1</v>
      </c>
    </row>
    <row r="193" spans="1:17" x14ac:dyDescent="0.2">
      <c r="A193" s="14" t="s">
        <v>681</v>
      </c>
      <c r="B193" s="14" t="s">
        <v>843</v>
      </c>
      <c r="C193" s="14">
        <v>122</v>
      </c>
      <c r="D193" s="14">
        <v>35</v>
      </c>
      <c r="E193" s="14">
        <v>36</v>
      </c>
      <c r="F193" s="14">
        <v>16</v>
      </c>
      <c r="Q193" s="14">
        <v>35</v>
      </c>
    </row>
    <row r="194" spans="1:17" x14ac:dyDescent="0.2">
      <c r="A194" s="14" t="s">
        <v>298</v>
      </c>
      <c r="B194" s="14" t="s">
        <v>680</v>
      </c>
      <c r="C194" s="14">
        <v>507</v>
      </c>
      <c r="D194" s="14">
        <v>73</v>
      </c>
      <c r="E194" s="14">
        <v>84</v>
      </c>
      <c r="F194" s="14">
        <v>83</v>
      </c>
      <c r="G194" s="14">
        <v>86</v>
      </c>
      <c r="H194" s="14">
        <v>76</v>
      </c>
      <c r="I194" s="14">
        <v>86</v>
      </c>
      <c r="Q194" s="14">
        <v>19</v>
      </c>
    </row>
    <row r="195" spans="1:17" x14ac:dyDescent="0.2">
      <c r="A195" s="14" t="s">
        <v>299</v>
      </c>
      <c r="B195" s="14" t="s">
        <v>679</v>
      </c>
      <c r="C195" s="14">
        <v>361</v>
      </c>
      <c r="D195" s="14">
        <v>53</v>
      </c>
      <c r="E195" s="14">
        <v>63</v>
      </c>
      <c r="F195" s="14">
        <v>61</v>
      </c>
      <c r="G195" s="14">
        <v>65</v>
      </c>
      <c r="H195" s="14">
        <v>48</v>
      </c>
      <c r="I195" s="14">
        <v>52</v>
      </c>
      <c r="Q195" s="14">
        <v>19</v>
      </c>
    </row>
    <row r="196" spans="1:17" x14ac:dyDescent="0.2">
      <c r="A196" s="14" t="s">
        <v>300</v>
      </c>
      <c r="B196" s="14" t="s">
        <v>678</v>
      </c>
      <c r="C196" s="14">
        <v>417</v>
      </c>
      <c r="D196" s="14">
        <v>63</v>
      </c>
      <c r="E196" s="14">
        <v>70</v>
      </c>
      <c r="F196" s="14">
        <v>65</v>
      </c>
      <c r="G196" s="14">
        <v>75</v>
      </c>
      <c r="H196" s="14">
        <v>68</v>
      </c>
      <c r="I196" s="14">
        <v>54</v>
      </c>
      <c r="Q196" s="14">
        <v>22</v>
      </c>
    </row>
    <row r="197" spans="1:17" x14ac:dyDescent="0.2">
      <c r="A197" s="14" t="s">
        <v>301</v>
      </c>
      <c r="B197" s="14" t="s">
        <v>677</v>
      </c>
      <c r="C197" s="14">
        <v>614</v>
      </c>
      <c r="D197" s="14">
        <v>86</v>
      </c>
      <c r="E197" s="14">
        <v>82</v>
      </c>
      <c r="F197" s="14">
        <v>107</v>
      </c>
      <c r="G197" s="14">
        <v>98</v>
      </c>
      <c r="H197" s="14">
        <v>101</v>
      </c>
      <c r="I197" s="14">
        <v>102</v>
      </c>
      <c r="Q197" s="14">
        <v>38</v>
      </c>
    </row>
    <row r="198" spans="1:17" x14ac:dyDescent="0.2">
      <c r="A198" s="14" t="s">
        <v>302</v>
      </c>
      <c r="B198" s="14" t="s">
        <v>676</v>
      </c>
      <c r="C198" s="14">
        <v>866</v>
      </c>
      <c r="D198" s="14">
        <v>129</v>
      </c>
      <c r="E198" s="14">
        <v>112</v>
      </c>
      <c r="F198" s="14">
        <v>142</v>
      </c>
      <c r="G198" s="14">
        <v>141</v>
      </c>
      <c r="H198" s="14">
        <v>163</v>
      </c>
      <c r="I198" s="14">
        <v>143</v>
      </c>
      <c r="Q198" s="14">
        <v>36</v>
      </c>
    </row>
    <row r="199" spans="1:17" x14ac:dyDescent="0.2">
      <c r="A199" s="14" t="s">
        <v>303</v>
      </c>
      <c r="B199" s="14" t="s">
        <v>675</v>
      </c>
      <c r="C199" s="14">
        <v>738</v>
      </c>
      <c r="D199" s="14">
        <v>111</v>
      </c>
      <c r="E199" s="14">
        <v>106</v>
      </c>
      <c r="F199" s="14">
        <v>103</v>
      </c>
      <c r="G199" s="14">
        <v>135</v>
      </c>
      <c r="H199" s="14">
        <v>111</v>
      </c>
      <c r="I199" s="14">
        <v>133</v>
      </c>
      <c r="Q199" s="14">
        <v>39</v>
      </c>
    </row>
    <row r="200" spans="1:17" x14ac:dyDescent="0.2">
      <c r="A200" s="14" t="s">
        <v>304</v>
      </c>
      <c r="B200" s="14" t="s">
        <v>674</v>
      </c>
      <c r="C200" s="14">
        <v>968</v>
      </c>
      <c r="D200" s="14">
        <v>136</v>
      </c>
      <c r="E200" s="14">
        <v>164</v>
      </c>
      <c r="F200" s="14">
        <v>150</v>
      </c>
      <c r="G200" s="14">
        <v>187</v>
      </c>
      <c r="H200" s="14">
        <v>163</v>
      </c>
      <c r="I200" s="14">
        <v>142</v>
      </c>
      <c r="Q200" s="14">
        <v>26</v>
      </c>
    </row>
    <row r="201" spans="1:17" x14ac:dyDescent="0.2">
      <c r="A201" s="14" t="s">
        <v>305</v>
      </c>
      <c r="B201" s="14" t="s">
        <v>673</v>
      </c>
      <c r="C201" s="14">
        <v>416</v>
      </c>
      <c r="D201" s="14">
        <v>69</v>
      </c>
      <c r="E201" s="14">
        <v>59</v>
      </c>
      <c r="F201" s="14">
        <v>59</v>
      </c>
      <c r="G201" s="14">
        <v>70</v>
      </c>
      <c r="H201" s="14">
        <v>57</v>
      </c>
      <c r="I201" s="14">
        <v>64</v>
      </c>
      <c r="Q201" s="14">
        <v>38</v>
      </c>
    </row>
    <row r="202" spans="1:17" x14ac:dyDescent="0.2">
      <c r="A202" s="14" t="s">
        <v>306</v>
      </c>
      <c r="B202" s="14" t="s">
        <v>672</v>
      </c>
      <c r="C202" s="14">
        <v>365</v>
      </c>
      <c r="D202" s="14">
        <v>58</v>
      </c>
      <c r="E202" s="14">
        <v>62</v>
      </c>
      <c r="F202" s="14">
        <v>57</v>
      </c>
      <c r="G202" s="14">
        <v>51</v>
      </c>
      <c r="H202" s="14">
        <v>56</v>
      </c>
      <c r="I202" s="14">
        <v>62</v>
      </c>
      <c r="Q202" s="14">
        <v>19</v>
      </c>
    </row>
    <row r="203" spans="1:17" x14ac:dyDescent="0.2">
      <c r="A203" s="14" t="s">
        <v>307</v>
      </c>
      <c r="B203" s="14" t="s">
        <v>1450</v>
      </c>
      <c r="C203" s="14">
        <v>767</v>
      </c>
      <c r="D203" s="14">
        <v>125</v>
      </c>
      <c r="E203" s="14">
        <v>104</v>
      </c>
      <c r="F203" s="14">
        <v>116</v>
      </c>
      <c r="G203" s="14">
        <v>146</v>
      </c>
      <c r="H203" s="14">
        <v>136</v>
      </c>
      <c r="I203" s="14">
        <v>140</v>
      </c>
    </row>
    <row r="204" spans="1:17" x14ac:dyDescent="0.2">
      <c r="A204" s="14" t="s">
        <v>308</v>
      </c>
      <c r="B204" s="14" t="s">
        <v>875</v>
      </c>
      <c r="C204" s="14">
        <v>622</v>
      </c>
      <c r="D204" s="14">
        <v>85</v>
      </c>
      <c r="E204" s="14">
        <v>104</v>
      </c>
      <c r="F204" s="14">
        <v>82</v>
      </c>
      <c r="G204" s="14">
        <v>92</v>
      </c>
      <c r="H204" s="14">
        <v>97</v>
      </c>
      <c r="I204" s="14">
        <v>93</v>
      </c>
      <c r="J204" s="14">
        <v>49</v>
      </c>
      <c r="Q204" s="14">
        <v>20</v>
      </c>
    </row>
    <row r="205" spans="1:17" x14ac:dyDescent="0.2">
      <c r="A205" s="14" t="s">
        <v>309</v>
      </c>
      <c r="B205" s="14" t="s">
        <v>671</v>
      </c>
      <c r="C205" s="14">
        <v>354</v>
      </c>
      <c r="D205" s="14">
        <v>60</v>
      </c>
      <c r="E205" s="14">
        <v>55</v>
      </c>
      <c r="F205" s="14">
        <v>58</v>
      </c>
      <c r="G205" s="14">
        <v>64</v>
      </c>
      <c r="H205" s="14">
        <v>45</v>
      </c>
      <c r="I205" s="14">
        <v>49</v>
      </c>
      <c r="Q205" s="14">
        <v>23</v>
      </c>
    </row>
    <row r="206" spans="1:17" x14ac:dyDescent="0.2">
      <c r="A206" s="14" t="s">
        <v>310</v>
      </c>
      <c r="B206" s="14" t="s">
        <v>670</v>
      </c>
      <c r="C206" s="14">
        <v>1013</v>
      </c>
      <c r="D206" s="14">
        <v>129</v>
      </c>
      <c r="E206" s="14">
        <v>168</v>
      </c>
      <c r="F206" s="14">
        <v>175</v>
      </c>
      <c r="G206" s="14">
        <v>162</v>
      </c>
      <c r="H206" s="14">
        <v>177</v>
      </c>
      <c r="I206" s="14">
        <v>146</v>
      </c>
      <c r="Q206" s="14">
        <v>56</v>
      </c>
    </row>
    <row r="207" spans="1:17" x14ac:dyDescent="0.2">
      <c r="A207" s="14" t="s">
        <v>311</v>
      </c>
      <c r="B207" s="14" t="s">
        <v>669</v>
      </c>
      <c r="C207" s="14">
        <v>459</v>
      </c>
      <c r="D207" s="14">
        <v>66</v>
      </c>
      <c r="E207" s="14">
        <v>76</v>
      </c>
      <c r="F207" s="14">
        <v>72</v>
      </c>
      <c r="G207" s="14">
        <v>76</v>
      </c>
      <c r="H207" s="14">
        <v>69</v>
      </c>
      <c r="I207" s="14">
        <v>66</v>
      </c>
      <c r="Q207" s="14">
        <v>34</v>
      </c>
    </row>
    <row r="208" spans="1:17" x14ac:dyDescent="0.2">
      <c r="A208" s="14" t="s">
        <v>312</v>
      </c>
      <c r="B208" s="14" t="s">
        <v>668</v>
      </c>
      <c r="C208" s="14">
        <v>312</v>
      </c>
      <c r="D208" s="14">
        <v>64</v>
      </c>
      <c r="E208" s="14">
        <v>47</v>
      </c>
      <c r="F208" s="14">
        <v>56</v>
      </c>
      <c r="G208" s="14">
        <v>50</v>
      </c>
      <c r="H208" s="14">
        <v>28</v>
      </c>
      <c r="I208" s="14">
        <v>44</v>
      </c>
      <c r="Q208" s="14">
        <v>23</v>
      </c>
    </row>
    <row r="209" spans="1:17" x14ac:dyDescent="0.2">
      <c r="A209" s="14" t="s">
        <v>313</v>
      </c>
      <c r="B209" s="14" t="s">
        <v>667</v>
      </c>
      <c r="C209" s="14">
        <v>730</v>
      </c>
      <c r="D209" s="14">
        <v>109</v>
      </c>
      <c r="E209" s="14">
        <v>102</v>
      </c>
      <c r="F209" s="14">
        <v>134</v>
      </c>
      <c r="G209" s="14">
        <v>134</v>
      </c>
      <c r="H209" s="14">
        <v>115</v>
      </c>
      <c r="I209" s="14">
        <v>136</v>
      </c>
    </row>
    <row r="210" spans="1:17" x14ac:dyDescent="0.2">
      <c r="A210" s="14" t="s">
        <v>314</v>
      </c>
      <c r="B210" s="14" t="s">
        <v>666</v>
      </c>
      <c r="C210" s="14">
        <v>356</v>
      </c>
      <c r="D210" s="14">
        <v>57</v>
      </c>
      <c r="E210" s="14">
        <v>45</v>
      </c>
      <c r="F210" s="14">
        <v>64</v>
      </c>
      <c r="G210" s="14">
        <v>64</v>
      </c>
      <c r="H210" s="14">
        <v>49</v>
      </c>
      <c r="I210" s="14">
        <v>60</v>
      </c>
      <c r="Q210" s="14">
        <v>17</v>
      </c>
    </row>
    <row r="211" spans="1:17" x14ac:dyDescent="0.2">
      <c r="A211" s="14" t="s">
        <v>315</v>
      </c>
      <c r="B211" s="14" t="s">
        <v>824</v>
      </c>
      <c r="C211" s="14">
        <v>751</v>
      </c>
      <c r="D211" s="14">
        <v>91</v>
      </c>
      <c r="E211" s="14">
        <v>120</v>
      </c>
      <c r="F211" s="14">
        <v>114</v>
      </c>
      <c r="G211" s="14">
        <v>128</v>
      </c>
      <c r="H211" s="14">
        <v>120</v>
      </c>
      <c r="I211" s="14">
        <v>135</v>
      </c>
      <c r="Q211" s="14">
        <v>43</v>
      </c>
    </row>
    <row r="212" spans="1:17" x14ac:dyDescent="0.2">
      <c r="A212" s="14" t="s">
        <v>316</v>
      </c>
      <c r="B212" s="14" t="s">
        <v>665</v>
      </c>
      <c r="C212" s="14">
        <v>388</v>
      </c>
      <c r="D212" s="14">
        <v>50</v>
      </c>
      <c r="E212" s="14">
        <v>46</v>
      </c>
      <c r="F212" s="14">
        <v>53</v>
      </c>
      <c r="G212" s="14">
        <v>72</v>
      </c>
      <c r="H212" s="14">
        <v>71</v>
      </c>
      <c r="I212" s="14">
        <v>77</v>
      </c>
      <c r="Q212" s="14">
        <v>19</v>
      </c>
    </row>
    <row r="213" spans="1:17" x14ac:dyDescent="0.2">
      <c r="A213" s="14" t="s">
        <v>317</v>
      </c>
      <c r="B213" s="14" t="s">
        <v>664</v>
      </c>
      <c r="C213" s="14">
        <v>872</v>
      </c>
      <c r="D213" s="14">
        <v>146</v>
      </c>
      <c r="E213" s="14">
        <v>138</v>
      </c>
      <c r="F213" s="14">
        <v>135</v>
      </c>
      <c r="G213" s="14">
        <v>156</v>
      </c>
      <c r="H213" s="14">
        <v>144</v>
      </c>
      <c r="I213" s="14">
        <v>134</v>
      </c>
      <c r="Q213" s="14">
        <v>19</v>
      </c>
    </row>
    <row r="214" spans="1:17" x14ac:dyDescent="0.2">
      <c r="A214" s="14" t="s">
        <v>318</v>
      </c>
      <c r="B214" s="14" t="s">
        <v>663</v>
      </c>
      <c r="C214" s="14">
        <v>653</v>
      </c>
      <c r="D214" s="14">
        <v>147</v>
      </c>
      <c r="E214" s="14">
        <v>156</v>
      </c>
      <c r="F214" s="14">
        <v>150</v>
      </c>
      <c r="G214" s="14">
        <v>167</v>
      </c>
      <c r="Q214" s="14">
        <v>33</v>
      </c>
    </row>
    <row r="215" spans="1:17" x14ac:dyDescent="0.2">
      <c r="A215" s="14" t="s">
        <v>319</v>
      </c>
      <c r="B215" s="14" t="s">
        <v>662</v>
      </c>
      <c r="C215" s="14">
        <v>238</v>
      </c>
      <c r="D215" s="14">
        <v>45</v>
      </c>
      <c r="E215" s="14">
        <v>46</v>
      </c>
      <c r="F215" s="14">
        <v>34</v>
      </c>
      <c r="G215" s="14">
        <v>34</v>
      </c>
      <c r="H215" s="14">
        <v>27</v>
      </c>
      <c r="I215" s="14">
        <v>38</v>
      </c>
      <c r="Q215" s="14">
        <v>14</v>
      </c>
    </row>
    <row r="216" spans="1:17" x14ac:dyDescent="0.2">
      <c r="A216" s="14" t="s">
        <v>320</v>
      </c>
      <c r="B216" s="14" t="s">
        <v>661</v>
      </c>
      <c r="C216" s="14">
        <v>945</v>
      </c>
      <c r="D216" s="14">
        <v>151</v>
      </c>
      <c r="E216" s="14">
        <v>138</v>
      </c>
      <c r="F216" s="14">
        <v>155</v>
      </c>
      <c r="G216" s="14">
        <v>188</v>
      </c>
      <c r="H216" s="14">
        <v>129</v>
      </c>
      <c r="I216" s="14">
        <v>149</v>
      </c>
      <c r="Q216" s="14">
        <v>35</v>
      </c>
    </row>
    <row r="217" spans="1:17" x14ac:dyDescent="0.2">
      <c r="A217" s="14" t="s">
        <v>321</v>
      </c>
      <c r="B217" s="14" t="s">
        <v>660</v>
      </c>
      <c r="C217" s="14">
        <v>878</v>
      </c>
      <c r="D217" s="14">
        <v>75</v>
      </c>
      <c r="E217" s="14">
        <v>80</v>
      </c>
      <c r="F217" s="14">
        <v>62</v>
      </c>
      <c r="G217" s="14">
        <v>92</v>
      </c>
      <c r="H217" s="14">
        <v>106</v>
      </c>
      <c r="I217" s="14">
        <v>99</v>
      </c>
      <c r="J217" s="14">
        <v>109</v>
      </c>
      <c r="K217" s="14">
        <v>96</v>
      </c>
      <c r="L217" s="14">
        <v>112</v>
      </c>
      <c r="Q217" s="14">
        <v>47</v>
      </c>
    </row>
    <row r="218" spans="1:17" x14ac:dyDescent="0.2">
      <c r="A218" s="14" t="s">
        <v>322</v>
      </c>
      <c r="B218" s="14" t="s">
        <v>659</v>
      </c>
      <c r="C218" s="14">
        <v>439</v>
      </c>
      <c r="D218" s="14">
        <v>46</v>
      </c>
      <c r="E218" s="14">
        <v>59</v>
      </c>
      <c r="F218" s="14">
        <v>68</v>
      </c>
      <c r="G218" s="14">
        <v>81</v>
      </c>
      <c r="H218" s="14">
        <v>78</v>
      </c>
      <c r="I218" s="14">
        <v>88</v>
      </c>
      <c r="Q218" s="14">
        <v>19</v>
      </c>
    </row>
    <row r="219" spans="1:17" x14ac:dyDescent="0.2">
      <c r="A219" s="14" t="s">
        <v>323</v>
      </c>
      <c r="B219" s="14" t="s">
        <v>658</v>
      </c>
      <c r="C219" s="14">
        <v>630</v>
      </c>
      <c r="D219" s="14">
        <v>96</v>
      </c>
      <c r="E219" s="14">
        <v>68</v>
      </c>
      <c r="F219" s="14">
        <v>114</v>
      </c>
      <c r="G219" s="14">
        <v>90</v>
      </c>
      <c r="H219" s="14">
        <v>122</v>
      </c>
      <c r="I219" s="14">
        <v>120</v>
      </c>
      <c r="Q219" s="14">
        <v>20</v>
      </c>
    </row>
    <row r="220" spans="1:17" x14ac:dyDescent="0.2">
      <c r="A220" s="14" t="s">
        <v>324</v>
      </c>
      <c r="B220" s="14" t="s">
        <v>657</v>
      </c>
      <c r="C220" s="14">
        <v>523</v>
      </c>
      <c r="D220" s="14">
        <v>77</v>
      </c>
      <c r="E220" s="14">
        <v>85</v>
      </c>
      <c r="F220" s="14">
        <v>72</v>
      </c>
      <c r="G220" s="14">
        <v>94</v>
      </c>
      <c r="H220" s="14">
        <v>73</v>
      </c>
      <c r="I220" s="14">
        <v>92</v>
      </c>
      <c r="Q220" s="14">
        <v>30</v>
      </c>
    </row>
    <row r="221" spans="1:17" x14ac:dyDescent="0.2">
      <c r="A221" s="14" t="s">
        <v>325</v>
      </c>
      <c r="B221" s="14" t="s">
        <v>656</v>
      </c>
      <c r="C221" s="14">
        <v>716</v>
      </c>
      <c r="D221" s="14">
        <v>95</v>
      </c>
      <c r="E221" s="14">
        <v>112</v>
      </c>
      <c r="F221" s="14">
        <v>99</v>
      </c>
      <c r="G221" s="14">
        <v>110</v>
      </c>
      <c r="H221" s="14">
        <v>142</v>
      </c>
      <c r="I221" s="14">
        <v>130</v>
      </c>
      <c r="Q221" s="14">
        <v>28</v>
      </c>
    </row>
    <row r="222" spans="1:17" x14ac:dyDescent="0.2">
      <c r="A222" s="14" t="s">
        <v>326</v>
      </c>
      <c r="B222" s="14" t="s">
        <v>655</v>
      </c>
      <c r="C222" s="14">
        <v>591</v>
      </c>
      <c r="D222" s="14">
        <v>94</v>
      </c>
      <c r="E222" s="14">
        <v>96</v>
      </c>
      <c r="F222" s="14">
        <v>99</v>
      </c>
      <c r="G222" s="14">
        <v>94</v>
      </c>
      <c r="H222" s="14">
        <v>93</v>
      </c>
      <c r="I222" s="14">
        <v>96</v>
      </c>
      <c r="Q222" s="14">
        <v>19</v>
      </c>
    </row>
    <row r="223" spans="1:17" x14ac:dyDescent="0.2">
      <c r="A223" s="14" t="s">
        <v>327</v>
      </c>
      <c r="B223" s="14" t="s">
        <v>654</v>
      </c>
      <c r="C223" s="14">
        <v>531</v>
      </c>
      <c r="D223" s="14">
        <v>78</v>
      </c>
      <c r="E223" s="14">
        <v>71</v>
      </c>
      <c r="F223" s="14">
        <v>80</v>
      </c>
      <c r="G223" s="14">
        <v>86</v>
      </c>
      <c r="H223" s="14">
        <v>83</v>
      </c>
      <c r="I223" s="14">
        <v>82</v>
      </c>
      <c r="Q223" s="14">
        <v>51</v>
      </c>
    </row>
    <row r="224" spans="1:17" x14ac:dyDescent="0.2">
      <c r="A224" s="14" t="s">
        <v>328</v>
      </c>
      <c r="B224" s="14" t="s">
        <v>653</v>
      </c>
      <c r="C224" s="14">
        <v>523</v>
      </c>
      <c r="D224" s="14">
        <v>68</v>
      </c>
      <c r="E224" s="14">
        <v>87</v>
      </c>
      <c r="F224" s="14">
        <v>79</v>
      </c>
      <c r="G224" s="14">
        <v>107</v>
      </c>
      <c r="H224" s="14">
        <v>68</v>
      </c>
      <c r="I224" s="14">
        <v>95</v>
      </c>
      <c r="Q224" s="14">
        <v>19</v>
      </c>
    </row>
    <row r="225" spans="1:17" x14ac:dyDescent="0.2">
      <c r="A225" s="14" t="s">
        <v>329</v>
      </c>
      <c r="B225" s="14" t="s">
        <v>652</v>
      </c>
      <c r="C225" s="14">
        <v>277</v>
      </c>
      <c r="D225" s="14">
        <v>45</v>
      </c>
      <c r="E225" s="14">
        <v>51</v>
      </c>
      <c r="F225" s="14">
        <v>46</v>
      </c>
      <c r="G225" s="14">
        <v>46</v>
      </c>
      <c r="H225" s="14">
        <v>42</v>
      </c>
      <c r="I225" s="14">
        <v>30</v>
      </c>
      <c r="Q225" s="14">
        <v>17</v>
      </c>
    </row>
    <row r="226" spans="1:17" x14ac:dyDescent="0.2">
      <c r="A226" s="14" t="s">
        <v>330</v>
      </c>
      <c r="B226" s="14" t="s">
        <v>651</v>
      </c>
      <c r="C226" s="14">
        <v>1037</v>
      </c>
      <c r="D226" s="14">
        <v>160</v>
      </c>
      <c r="E226" s="14">
        <v>173</v>
      </c>
      <c r="F226" s="14">
        <v>161</v>
      </c>
      <c r="G226" s="14">
        <v>189</v>
      </c>
      <c r="H226" s="14">
        <v>150</v>
      </c>
      <c r="I226" s="14">
        <v>165</v>
      </c>
      <c r="Q226" s="14">
        <v>39</v>
      </c>
    </row>
    <row r="227" spans="1:17" x14ac:dyDescent="0.2">
      <c r="A227" s="14" t="s">
        <v>331</v>
      </c>
      <c r="B227" s="14" t="s">
        <v>76</v>
      </c>
      <c r="C227" s="14">
        <v>1289</v>
      </c>
      <c r="H227" s="14">
        <v>226</v>
      </c>
      <c r="I227" s="14">
        <v>247</v>
      </c>
      <c r="J227" s="14">
        <v>252</v>
      </c>
      <c r="K227" s="14">
        <v>269</v>
      </c>
      <c r="L227" s="14">
        <v>295</v>
      </c>
    </row>
    <row r="228" spans="1:17" x14ac:dyDescent="0.2">
      <c r="A228" s="14" t="s">
        <v>332</v>
      </c>
      <c r="B228" s="14" t="s">
        <v>650</v>
      </c>
      <c r="C228" s="14">
        <v>1516</v>
      </c>
      <c r="D228" s="14">
        <v>161</v>
      </c>
      <c r="E228" s="14">
        <v>166</v>
      </c>
      <c r="F228" s="14">
        <v>160</v>
      </c>
      <c r="G228" s="14">
        <v>175</v>
      </c>
      <c r="H228" s="14">
        <v>152</v>
      </c>
      <c r="I228" s="14">
        <v>162</v>
      </c>
      <c r="J228" s="14">
        <v>189</v>
      </c>
      <c r="K228" s="14">
        <v>176</v>
      </c>
      <c r="L228" s="14">
        <v>156</v>
      </c>
      <c r="Q228" s="14">
        <v>19</v>
      </c>
    </row>
    <row r="229" spans="1:17" x14ac:dyDescent="0.2">
      <c r="A229" s="14" t="s">
        <v>649</v>
      </c>
      <c r="B229" s="14" t="s">
        <v>876</v>
      </c>
      <c r="C229" s="14">
        <v>366</v>
      </c>
      <c r="D229" s="14">
        <v>59</v>
      </c>
      <c r="E229" s="14">
        <v>45</v>
      </c>
      <c r="F229" s="14">
        <v>52</v>
      </c>
      <c r="G229" s="14">
        <v>45</v>
      </c>
      <c r="H229" s="14">
        <v>29</v>
      </c>
      <c r="I229" s="14">
        <v>32</v>
      </c>
      <c r="J229" s="14">
        <v>38</v>
      </c>
      <c r="K229" s="14">
        <v>25</v>
      </c>
      <c r="L229" s="14">
        <v>41</v>
      </c>
    </row>
    <row r="230" spans="1:17" x14ac:dyDescent="0.2">
      <c r="A230" s="14" t="s">
        <v>825</v>
      </c>
      <c r="B230" s="14" t="s">
        <v>1451</v>
      </c>
      <c r="C230" s="14">
        <v>75</v>
      </c>
      <c r="D230" s="14">
        <v>21</v>
      </c>
      <c r="E230" s="14">
        <v>24</v>
      </c>
      <c r="F230" s="14">
        <v>17</v>
      </c>
      <c r="G230" s="14">
        <v>13</v>
      </c>
    </row>
    <row r="231" spans="1:17" x14ac:dyDescent="0.2">
      <c r="A231" s="14" t="s">
        <v>333</v>
      </c>
      <c r="B231" s="14" t="s">
        <v>0</v>
      </c>
      <c r="C231" s="14">
        <v>205</v>
      </c>
      <c r="D231" s="14">
        <v>50</v>
      </c>
      <c r="E231" s="14">
        <v>37</v>
      </c>
      <c r="F231" s="14">
        <v>39</v>
      </c>
      <c r="G231" s="14">
        <v>19</v>
      </c>
      <c r="H231" s="14">
        <v>19</v>
      </c>
      <c r="I231" s="14">
        <v>15</v>
      </c>
      <c r="J231" s="14">
        <v>12</v>
      </c>
      <c r="K231" s="14">
        <v>14</v>
      </c>
    </row>
    <row r="232" spans="1:17" x14ac:dyDescent="0.2">
      <c r="A232" s="14" t="s">
        <v>334</v>
      </c>
      <c r="B232" s="14" t="s">
        <v>648</v>
      </c>
      <c r="C232" s="14">
        <v>996</v>
      </c>
      <c r="D232" s="14">
        <v>149</v>
      </c>
      <c r="E232" s="14">
        <v>152</v>
      </c>
      <c r="F232" s="14">
        <v>130</v>
      </c>
      <c r="G232" s="14">
        <v>163</v>
      </c>
      <c r="H232" s="14">
        <v>151</v>
      </c>
      <c r="I232" s="14">
        <v>169</v>
      </c>
      <c r="Q232" s="14">
        <v>82</v>
      </c>
    </row>
    <row r="233" spans="1:17" x14ac:dyDescent="0.2">
      <c r="A233" s="14" t="s">
        <v>826</v>
      </c>
      <c r="B233" s="14" t="s">
        <v>827</v>
      </c>
      <c r="C233" s="14">
        <v>158</v>
      </c>
      <c r="D233" s="14">
        <v>38</v>
      </c>
      <c r="E233" s="14">
        <v>22</v>
      </c>
      <c r="F233" s="14">
        <v>19</v>
      </c>
      <c r="G233" s="14">
        <v>27</v>
      </c>
      <c r="H233" s="14">
        <v>18</v>
      </c>
      <c r="I233" s="14">
        <v>21</v>
      </c>
      <c r="J233" s="14">
        <v>13</v>
      </c>
    </row>
    <row r="234" spans="1:17" x14ac:dyDescent="0.2">
      <c r="A234" s="14" t="s">
        <v>647</v>
      </c>
      <c r="B234" s="14" t="s">
        <v>528</v>
      </c>
      <c r="C234" s="14">
        <v>651</v>
      </c>
      <c r="D234" s="14">
        <v>113</v>
      </c>
      <c r="E234" s="14">
        <v>92</v>
      </c>
      <c r="F234" s="14">
        <v>91</v>
      </c>
      <c r="G234" s="14">
        <v>86</v>
      </c>
      <c r="H234" s="14">
        <v>61</v>
      </c>
      <c r="I234" s="14">
        <v>43</v>
      </c>
      <c r="J234" s="14">
        <v>58</v>
      </c>
      <c r="K234" s="14">
        <v>59</v>
      </c>
      <c r="L234" s="14">
        <v>48</v>
      </c>
    </row>
    <row r="235" spans="1:17" x14ac:dyDescent="0.2">
      <c r="A235" s="14" t="s">
        <v>335</v>
      </c>
      <c r="B235" s="14" t="s">
        <v>515</v>
      </c>
      <c r="C235" s="14">
        <v>552</v>
      </c>
      <c r="D235" s="14">
        <v>35</v>
      </c>
      <c r="E235" s="14">
        <v>48</v>
      </c>
      <c r="F235" s="14">
        <v>62</v>
      </c>
      <c r="G235" s="14">
        <v>65</v>
      </c>
      <c r="H235" s="14">
        <v>57</v>
      </c>
      <c r="I235" s="14">
        <v>41</v>
      </c>
      <c r="J235" s="14">
        <v>83</v>
      </c>
      <c r="K235" s="14">
        <v>79</v>
      </c>
      <c r="L235" s="14">
        <v>82</v>
      </c>
    </row>
    <row r="236" spans="1:17" x14ac:dyDescent="0.2">
      <c r="A236" s="14" t="s">
        <v>646</v>
      </c>
      <c r="B236" s="14" t="s">
        <v>514</v>
      </c>
      <c r="C236" s="14">
        <v>210</v>
      </c>
      <c r="D236" s="14">
        <v>19</v>
      </c>
      <c r="E236" s="14">
        <v>34</v>
      </c>
      <c r="F236" s="14">
        <v>21</v>
      </c>
      <c r="G236" s="14">
        <v>28</v>
      </c>
      <c r="H236" s="14">
        <v>23</v>
      </c>
      <c r="I236" s="14">
        <v>26</v>
      </c>
      <c r="J236" s="14">
        <v>21</v>
      </c>
      <c r="K236" s="14">
        <v>22</v>
      </c>
      <c r="L236" s="14">
        <v>16</v>
      </c>
    </row>
    <row r="237" spans="1:17" x14ac:dyDescent="0.2">
      <c r="A237" s="14" t="s">
        <v>336</v>
      </c>
      <c r="B237" s="14" t="s">
        <v>645</v>
      </c>
      <c r="C237" s="14">
        <v>527</v>
      </c>
      <c r="D237" s="14">
        <v>94</v>
      </c>
      <c r="E237" s="14">
        <v>82</v>
      </c>
      <c r="F237" s="14">
        <v>70</v>
      </c>
      <c r="G237" s="14">
        <v>100</v>
      </c>
      <c r="H237" s="14">
        <v>74</v>
      </c>
      <c r="I237" s="14">
        <v>76</v>
      </c>
      <c r="Q237" s="14">
        <v>31</v>
      </c>
    </row>
    <row r="238" spans="1:17" x14ac:dyDescent="0.2">
      <c r="A238" s="14" t="s">
        <v>828</v>
      </c>
      <c r="B238" s="14" t="s">
        <v>849</v>
      </c>
      <c r="C238" s="14">
        <v>165</v>
      </c>
      <c r="D238" s="14">
        <v>64</v>
      </c>
      <c r="E238" s="14">
        <v>37</v>
      </c>
      <c r="F238" s="14">
        <v>19</v>
      </c>
      <c r="G238" s="14">
        <v>21</v>
      </c>
      <c r="H238" s="14">
        <v>16</v>
      </c>
      <c r="I238" s="14">
        <v>6</v>
      </c>
      <c r="J238" s="14">
        <v>2</v>
      </c>
    </row>
    <row r="239" spans="1:17" x14ac:dyDescent="0.2">
      <c r="A239" s="14" t="s">
        <v>877</v>
      </c>
      <c r="B239" s="14" t="s">
        <v>1452</v>
      </c>
      <c r="C239" s="14">
        <v>110</v>
      </c>
      <c r="D239" s="14">
        <v>29</v>
      </c>
      <c r="E239" s="14">
        <v>24</v>
      </c>
      <c r="F239" s="14">
        <v>31</v>
      </c>
      <c r="G239" s="14">
        <v>1</v>
      </c>
      <c r="J239" s="14">
        <v>25</v>
      </c>
    </row>
    <row r="240" spans="1:17" x14ac:dyDescent="0.2">
      <c r="A240" s="14" t="s">
        <v>878</v>
      </c>
      <c r="B240" s="14" t="s">
        <v>879</v>
      </c>
      <c r="C240" s="14">
        <v>121</v>
      </c>
      <c r="D240" s="14">
        <v>18</v>
      </c>
      <c r="E240" s="14">
        <v>23</v>
      </c>
      <c r="F240" s="14">
        <v>15</v>
      </c>
      <c r="G240" s="14">
        <v>22</v>
      </c>
      <c r="H240" s="14">
        <v>24</v>
      </c>
      <c r="I240" s="14">
        <v>19</v>
      </c>
    </row>
    <row r="241" spans="1:17" x14ac:dyDescent="0.2">
      <c r="A241" s="14" t="s">
        <v>880</v>
      </c>
      <c r="B241" s="14" t="s">
        <v>881</v>
      </c>
      <c r="C241" s="14">
        <v>16</v>
      </c>
      <c r="D241" s="14">
        <v>16</v>
      </c>
    </row>
    <row r="242" spans="1:17" x14ac:dyDescent="0.2">
      <c r="A242" s="14" t="s">
        <v>829</v>
      </c>
      <c r="B242" s="14" t="s">
        <v>830</v>
      </c>
      <c r="C242" s="14">
        <v>455</v>
      </c>
      <c r="D242" s="14">
        <v>75</v>
      </c>
      <c r="E242" s="14">
        <v>58</v>
      </c>
      <c r="F242" s="14">
        <v>41</v>
      </c>
      <c r="G242" s="14">
        <v>61</v>
      </c>
      <c r="H242" s="14">
        <v>37</v>
      </c>
      <c r="I242" s="14">
        <v>43</v>
      </c>
      <c r="J242" s="14">
        <v>79</v>
      </c>
      <c r="K242" s="14">
        <v>38</v>
      </c>
      <c r="L242" s="14">
        <v>23</v>
      </c>
    </row>
    <row r="243" spans="1:17" x14ac:dyDescent="0.2">
      <c r="A243" s="14" t="s">
        <v>831</v>
      </c>
      <c r="B243" s="14" t="s">
        <v>832</v>
      </c>
      <c r="C243" s="14">
        <v>387</v>
      </c>
      <c r="D243" s="14">
        <v>73</v>
      </c>
      <c r="E243" s="14">
        <v>76</v>
      </c>
      <c r="F243" s="14">
        <v>94</v>
      </c>
      <c r="G243" s="14">
        <v>54</v>
      </c>
      <c r="H243" s="14">
        <v>46</v>
      </c>
      <c r="I243" s="14">
        <v>44</v>
      </c>
    </row>
    <row r="244" spans="1:17" x14ac:dyDescent="0.2">
      <c r="A244" s="14" t="s">
        <v>882</v>
      </c>
      <c r="B244" s="14" t="s">
        <v>883</v>
      </c>
      <c r="C244" s="14">
        <v>403</v>
      </c>
      <c r="D244" s="14">
        <v>107</v>
      </c>
      <c r="E244" s="14">
        <v>50</v>
      </c>
      <c r="F244" s="14">
        <v>55</v>
      </c>
      <c r="G244" s="14">
        <v>57</v>
      </c>
      <c r="H244" s="14">
        <v>37</v>
      </c>
      <c r="I244" s="14">
        <v>66</v>
      </c>
      <c r="J244" s="14">
        <v>31</v>
      </c>
    </row>
    <row r="245" spans="1:17" x14ac:dyDescent="0.2">
      <c r="A245" s="14" t="s">
        <v>337</v>
      </c>
      <c r="B245" s="14" t="s">
        <v>884</v>
      </c>
      <c r="C245" s="14">
        <v>1380</v>
      </c>
      <c r="D245" s="14">
        <v>176</v>
      </c>
      <c r="E245" s="14">
        <v>173</v>
      </c>
      <c r="F245" s="14">
        <v>230</v>
      </c>
      <c r="G245" s="14">
        <v>196</v>
      </c>
      <c r="H245" s="14">
        <v>210</v>
      </c>
      <c r="I245" s="14">
        <v>272</v>
      </c>
      <c r="J245" s="14">
        <v>103</v>
      </c>
      <c r="Q245" s="14">
        <v>20</v>
      </c>
    </row>
    <row r="246" spans="1:17" x14ac:dyDescent="0.2">
      <c r="A246" s="14" t="s">
        <v>338</v>
      </c>
      <c r="B246" s="14" t="s">
        <v>644</v>
      </c>
      <c r="C246" s="14">
        <v>452</v>
      </c>
      <c r="D246" s="14">
        <v>67</v>
      </c>
      <c r="E246" s="14">
        <v>70</v>
      </c>
      <c r="F246" s="14">
        <v>65</v>
      </c>
      <c r="G246" s="14">
        <v>66</v>
      </c>
      <c r="H246" s="14">
        <v>80</v>
      </c>
      <c r="I246" s="14">
        <v>86</v>
      </c>
      <c r="Q246" s="14">
        <v>18</v>
      </c>
    </row>
    <row r="247" spans="1:17" x14ac:dyDescent="0.2">
      <c r="A247" s="14" t="s">
        <v>339</v>
      </c>
      <c r="B247" s="14" t="s">
        <v>643</v>
      </c>
      <c r="C247" s="14">
        <v>415</v>
      </c>
      <c r="D247" s="14">
        <v>65</v>
      </c>
      <c r="E247" s="14">
        <v>80</v>
      </c>
      <c r="F247" s="14">
        <v>57</v>
      </c>
      <c r="G247" s="14">
        <v>63</v>
      </c>
      <c r="H247" s="14">
        <v>65</v>
      </c>
      <c r="I247" s="14">
        <v>67</v>
      </c>
      <c r="Q247" s="14">
        <v>18</v>
      </c>
    </row>
    <row r="248" spans="1:17" x14ac:dyDescent="0.2">
      <c r="A248" s="14" t="s">
        <v>340</v>
      </c>
      <c r="B248" s="14" t="s">
        <v>642</v>
      </c>
      <c r="C248" s="14">
        <v>589</v>
      </c>
      <c r="D248" s="14">
        <v>106</v>
      </c>
      <c r="E248" s="14">
        <v>98</v>
      </c>
      <c r="F248" s="14">
        <v>104</v>
      </c>
      <c r="G248" s="14">
        <v>95</v>
      </c>
      <c r="H248" s="14">
        <v>78</v>
      </c>
      <c r="I248" s="14">
        <v>86</v>
      </c>
      <c r="Q248" s="14">
        <v>22</v>
      </c>
    </row>
    <row r="249" spans="1:17" x14ac:dyDescent="0.2">
      <c r="A249" s="14" t="s">
        <v>341</v>
      </c>
      <c r="B249" s="14" t="s">
        <v>885</v>
      </c>
      <c r="C249" s="14">
        <v>1260</v>
      </c>
      <c r="D249" s="14">
        <v>174</v>
      </c>
      <c r="E249" s="14">
        <v>173</v>
      </c>
      <c r="F249" s="14">
        <v>174</v>
      </c>
      <c r="G249" s="14">
        <v>197</v>
      </c>
      <c r="H249" s="14">
        <v>212</v>
      </c>
      <c r="I249" s="14">
        <v>164</v>
      </c>
      <c r="J249" s="14">
        <v>132</v>
      </c>
      <c r="Q249" s="14">
        <v>34</v>
      </c>
    </row>
    <row r="250" spans="1:17" x14ac:dyDescent="0.2">
      <c r="A250" s="14" t="s">
        <v>342</v>
      </c>
      <c r="B250" s="14" t="s">
        <v>641</v>
      </c>
      <c r="C250" s="14">
        <v>512</v>
      </c>
      <c r="D250" s="14">
        <v>72</v>
      </c>
      <c r="E250" s="14">
        <v>61</v>
      </c>
      <c r="F250" s="14">
        <v>95</v>
      </c>
      <c r="G250" s="14">
        <v>73</v>
      </c>
      <c r="H250" s="14">
        <v>98</v>
      </c>
      <c r="I250" s="14">
        <v>96</v>
      </c>
      <c r="Q250" s="14">
        <v>17</v>
      </c>
    </row>
    <row r="251" spans="1:17" x14ac:dyDescent="0.2">
      <c r="A251" s="14" t="s">
        <v>343</v>
      </c>
      <c r="B251" s="14" t="s">
        <v>640</v>
      </c>
      <c r="C251" s="14">
        <v>384</v>
      </c>
      <c r="E251" s="14">
        <v>54</v>
      </c>
      <c r="F251" s="14">
        <v>73</v>
      </c>
      <c r="G251" s="14">
        <v>98</v>
      </c>
      <c r="H251" s="14">
        <v>80</v>
      </c>
      <c r="I251" s="14">
        <v>79</v>
      </c>
    </row>
    <row r="252" spans="1:17" x14ac:dyDescent="0.2">
      <c r="A252" s="14" t="s">
        <v>344</v>
      </c>
      <c r="B252" s="14" t="s">
        <v>886</v>
      </c>
      <c r="C252" s="14">
        <v>777</v>
      </c>
      <c r="D252" s="14">
        <v>79</v>
      </c>
      <c r="E252" s="14">
        <v>97</v>
      </c>
      <c r="F252" s="14">
        <v>94</v>
      </c>
      <c r="G252" s="14">
        <v>113</v>
      </c>
      <c r="H252" s="14">
        <v>98</v>
      </c>
      <c r="I252" s="14">
        <v>106</v>
      </c>
      <c r="J252" s="14">
        <v>98</v>
      </c>
      <c r="K252" s="14">
        <v>72</v>
      </c>
      <c r="Q252" s="14">
        <v>20</v>
      </c>
    </row>
    <row r="253" spans="1:17" x14ac:dyDescent="0.2">
      <c r="A253" s="14" t="s">
        <v>345</v>
      </c>
      <c r="B253" s="14" t="s">
        <v>639</v>
      </c>
      <c r="C253" s="14">
        <v>1198</v>
      </c>
      <c r="D253" s="14">
        <v>160</v>
      </c>
      <c r="E253" s="14">
        <v>195</v>
      </c>
      <c r="F253" s="14">
        <v>182</v>
      </c>
      <c r="G253" s="14">
        <v>238</v>
      </c>
      <c r="H253" s="14">
        <v>185</v>
      </c>
      <c r="I253" s="14">
        <v>204</v>
      </c>
      <c r="Q253" s="14">
        <v>34</v>
      </c>
    </row>
    <row r="254" spans="1:17" x14ac:dyDescent="0.2">
      <c r="A254" s="14" t="s">
        <v>346</v>
      </c>
      <c r="B254" s="14" t="s">
        <v>9</v>
      </c>
      <c r="C254" s="14">
        <v>828</v>
      </c>
      <c r="D254" s="14">
        <v>68</v>
      </c>
      <c r="E254" s="14">
        <v>68</v>
      </c>
      <c r="F254" s="14">
        <v>81</v>
      </c>
      <c r="G254" s="14">
        <v>125</v>
      </c>
      <c r="H254" s="14">
        <v>124</v>
      </c>
      <c r="I254" s="14">
        <v>137</v>
      </c>
      <c r="J254" s="14">
        <v>80</v>
      </c>
      <c r="K254" s="14">
        <v>68</v>
      </c>
      <c r="L254" s="14">
        <v>70</v>
      </c>
      <c r="Q254" s="14">
        <v>7</v>
      </c>
    </row>
    <row r="255" spans="1:17" x14ac:dyDescent="0.2">
      <c r="A255" s="14" t="s">
        <v>347</v>
      </c>
      <c r="B255" s="14" t="s">
        <v>112</v>
      </c>
      <c r="C255" s="14">
        <v>633</v>
      </c>
      <c r="D255" s="14">
        <v>120</v>
      </c>
      <c r="E255" s="14">
        <v>93</v>
      </c>
      <c r="F255" s="14">
        <v>100</v>
      </c>
      <c r="G255" s="14">
        <v>94</v>
      </c>
      <c r="H255" s="14">
        <v>107</v>
      </c>
      <c r="I255" s="14">
        <v>100</v>
      </c>
      <c r="Q255" s="14">
        <v>19</v>
      </c>
    </row>
    <row r="256" spans="1:17" x14ac:dyDescent="0.2">
      <c r="A256" s="14" t="s">
        <v>348</v>
      </c>
      <c r="B256" s="14" t="s">
        <v>638</v>
      </c>
      <c r="C256" s="14">
        <v>823</v>
      </c>
      <c r="D256" s="14">
        <v>163</v>
      </c>
      <c r="E256" s="14">
        <v>169</v>
      </c>
      <c r="F256" s="14">
        <v>115</v>
      </c>
      <c r="G256" s="14">
        <v>137</v>
      </c>
      <c r="H256" s="14">
        <v>113</v>
      </c>
      <c r="I256" s="14">
        <v>94</v>
      </c>
      <c r="Q256" s="14">
        <v>32</v>
      </c>
    </row>
    <row r="257" spans="1:17" x14ac:dyDescent="0.2">
      <c r="A257" s="14" t="s">
        <v>349</v>
      </c>
      <c r="B257" s="14" t="s">
        <v>637</v>
      </c>
      <c r="C257" s="14">
        <v>493</v>
      </c>
      <c r="D257" s="14">
        <v>69</v>
      </c>
      <c r="E257" s="14">
        <v>65</v>
      </c>
      <c r="F257" s="14">
        <v>73</v>
      </c>
      <c r="G257" s="14">
        <v>76</v>
      </c>
      <c r="H257" s="14">
        <v>81</v>
      </c>
      <c r="I257" s="14">
        <v>98</v>
      </c>
      <c r="Q257" s="14">
        <v>31</v>
      </c>
    </row>
    <row r="258" spans="1:17" x14ac:dyDescent="0.2">
      <c r="A258" s="14" t="s">
        <v>350</v>
      </c>
      <c r="B258" s="14" t="s">
        <v>636</v>
      </c>
      <c r="C258" s="14">
        <v>852</v>
      </c>
      <c r="D258" s="14">
        <v>115</v>
      </c>
      <c r="E258" s="14">
        <v>135</v>
      </c>
      <c r="F258" s="14">
        <v>130</v>
      </c>
      <c r="G258" s="14">
        <v>130</v>
      </c>
      <c r="H258" s="14">
        <v>139</v>
      </c>
      <c r="I258" s="14">
        <v>149</v>
      </c>
      <c r="Q258" s="14">
        <v>54</v>
      </c>
    </row>
    <row r="259" spans="1:17" x14ac:dyDescent="0.2">
      <c r="A259" s="14" t="s">
        <v>351</v>
      </c>
      <c r="B259" s="14" t="s">
        <v>635</v>
      </c>
      <c r="C259" s="14">
        <v>1141</v>
      </c>
      <c r="D259" s="14">
        <v>76</v>
      </c>
      <c r="E259" s="14">
        <v>222</v>
      </c>
      <c r="F259" s="14">
        <v>206</v>
      </c>
      <c r="G259" s="14">
        <v>204</v>
      </c>
      <c r="H259" s="14">
        <v>218</v>
      </c>
      <c r="I259" s="14">
        <v>195</v>
      </c>
      <c r="Q259" s="14">
        <v>20</v>
      </c>
    </row>
    <row r="260" spans="1:17" x14ac:dyDescent="0.2">
      <c r="A260" s="14" t="s">
        <v>352</v>
      </c>
      <c r="B260" s="14" t="s">
        <v>634</v>
      </c>
      <c r="C260" s="14">
        <v>637</v>
      </c>
      <c r="D260" s="14">
        <v>118</v>
      </c>
      <c r="E260" s="14">
        <v>100</v>
      </c>
      <c r="F260" s="14">
        <v>92</v>
      </c>
      <c r="G260" s="14">
        <v>89</v>
      </c>
      <c r="H260" s="14">
        <v>94</v>
      </c>
      <c r="I260" s="14">
        <v>118</v>
      </c>
      <c r="Q260" s="14">
        <v>26</v>
      </c>
    </row>
    <row r="261" spans="1:17" x14ac:dyDescent="0.2">
      <c r="A261" s="14" t="s">
        <v>353</v>
      </c>
      <c r="B261" s="14" t="s">
        <v>633</v>
      </c>
      <c r="C261" s="14">
        <v>893</v>
      </c>
      <c r="D261" s="14">
        <v>120</v>
      </c>
      <c r="E261" s="14">
        <v>149</v>
      </c>
      <c r="F261" s="14">
        <v>140</v>
      </c>
      <c r="G261" s="14">
        <v>129</v>
      </c>
      <c r="H261" s="14">
        <v>145</v>
      </c>
      <c r="I261" s="14">
        <v>155</v>
      </c>
      <c r="Q261" s="14">
        <v>55</v>
      </c>
    </row>
    <row r="262" spans="1:17" x14ac:dyDescent="0.2">
      <c r="A262" s="14" t="s">
        <v>354</v>
      </c>
      <c r="B262" s="14" t="s">
        <v>632</v>
      </c>
      <c r="C262" s="14">
        <v>547</v>
      </c>
      <c r="D262" s="14">
        <v>85</v>
      </c>
      <c r="E262" s="14">
        <v>76</v>
      </c>
      <c r="F262" s="14">
        <v>84</v>
      </c>
      <c r="G262" s="14">
        <v>119</v>
      </c>
      <c r="H262" s="14">
        <v>81</v>
      </c>
      <c r="I262" s="14">
        <v>89</v>
      </c>
      <c r="Q262" s="14">
        <v>13</v>
      </c>
    </row>
    <row r="263" spans="1:17" x14ac:dyDescent="0.2">
      <c r="A263" s="14" t="s">
        <v>355</v>
      </c>
      <c r="B263" s="14" t="s">
        <v>631</v>
      </c>
      <c r="C263" s="14">
        <v>664</v>
      </c>
      <c r="D263" s="14">
        <v>82</v>
      </c>
      <c r="E263" s="14">
        <v>101</v>
      </c>
      <c r="F263" s="14">
        <v>106</v>
      </c>
      <c r="G263" s="14">
        <v>129</v>
      </c>
      <c r="H263" s="14">
        <v>116</v>
      </c>
      <c r="I263" s="14">
        <v>102</v>
      </c>
      <c r="Q263" s="14">
        <v>28</v>
      </c>
    </row>
    <row r="264" spans="1:17" x14ac:dyDescent="0.2">
      <c r="A264" s="14" t="s">
        <v>356</v>
      </c>
      <c r="B264" s="14" t="s">
        <v>630</v>
      </c>
      <c r="C264" s="14">
        <v>403</v>
      </c>
      <c r="D264" s="14">
        <v>64</v>
      </c>
      <c r="E264" s="14">
        <v>61</v>
      </c>
      <c r="F264" s="14">
        <v>56</v>
      </c>
      <c r="G264" s="14">
        <v>55</v>
      </c>
      <c r="H264" s="14">
        <v>51</v>
      </c>
      <c r="I264" s="14">
        <v>48</v>
      </c>
      <c r="Q264" s="14">
        <v>68</v>
      </c>
    </row>
    <row r="265" spans="1:17" x14ac:dyDescent="0.2">
      <c r="A265" s="14" t="s">
        <v>357</v>
      </c>
      <c r="B265" s="14" t="s">
        <v>629</v>
      </c>
      <c r="C265" s="14">
        <v>364</v>
      </c>
      <c r="D265" s="14">
        <v>59</v>
      </c>
      <c r="E265" s="14">
        <v>66</v>
      </c>
      <c r="F265" s="14">
        <v>59</v>
      </c>
      <c r="G265" s="14">
        <v>54</v>
      </c>
      <c r="H265" s="14">
        <v>50</v>
      </c>
      <c r="I265" s="14">
        <v>58</v>
      </c>
      <c r="Q265" s="14">
        <v>18</v>
      </c>
    </row>
    <row r="266" spans="1:17" x14ac:dyDescent="0.2">
      <c r="A266" s="14" t="s">
        <v>358</v>
      </c>
      <c r="B266" s="14" t="s">
        <v>628</v>
      </c>
      <c r="C266" s="14">
        <v>661</v>
      </c>
      <c r="D266" s="14">
        <v>93</v>
      </c>
      <c r="E266" s="14">
        <v>99</v>
      </c>
      <c r="F266" s="14">
        <v>109</v>
      </c>
      <c r="G266" s="14">
        <v>104</v>
      </c>
      <c r="H266" s="14">
        <v>107</v>
      </c>
      <c r="I266" s="14">
        <v>131</v>
      </c>
      <c r="Q266" s="14">
        <v>18</v>
      </c>
    </row>
    <row r="267" spans="1:17" x14ac:dyDescent="0.2">
      <c r="A267" s="14" t="s">
        <v>359</v>
      </c>
      <c r="B267" s="14" t="s">
        <v>627</v>
      </c>
      <c r="C267" s="14">
        <v>380</v>
      </c>
      <c r="D267" s="14">
        <v>56</v>
      </c>
      <c r="E267" s="14">
        <v>57</v>
      </c>
      <c r="F267" s="14">
        <v>56</v>
      </c>
      <c r="G267" s="14">
        <v>56</v>
      </c>
      <c r="H267" s="14">
        <v>67</v>
      </c>
      <c r="I267" s="14">
        <v>58</v>
      </c>
      <c r="Q267" s="14">
        <v>30</v>
      </c>
    </row>
    <row r="268" spans="1:17" x14ac:dyDescent="0.2">
      <c r="A268" s="14" t="s">
        <v>360</v>
      </c>
      <c r="B268" s="14" t="s">
        <v>113</v>
      </c>
      <c r="C268" s="14">
        <v>844</v>
      </c>
      <c r="D268" s="14">
        <v>87</v>
      </c>
      <c r="E268" s="14">
        <v>83</v>
      </c>
      <c r="F268" s="14">
        <v>108</v>
      </c>
      <c r="G268" s="14">
        <v>111</v>
      </c>
      <c r="H268" s="14">
        <v>96</v>
      </c>
      <c r="I268" s="14">
        <v>104</v>
      </c>
      <c r="J268" s="14">
        <v>96</v>
      </c>
      <c r="K268" s="14">
        <v>71</v>
      </c>
      <c r="L268" s="14">
        <v>68</v>
      </c>
      <c r="Q268" s="14">
        <v>20</v>
      </c>
    </row>
    <row r="269" spans="1:17" x14ac:dyDescent="0.2">
      <c r="A269" s="14" t="s">
        <v>361</v>
      </c>
      <c r="B269" s="14" t="s">
        <v>626</v>
      </c>
      <c r="C269" s="14">
        <v>763</v>
      </c>
      <c r="D269" s="14">
        <v>90</v>
      </c>
      <c r="E269" s="14">
        <v>99</v>
      </c>
      <c r="F269" s="14">
        <v>121</v>
      </c>
      <c r="G269" s="14">
        <v>161</v>
      </c>
      <c r="H269" s="14">
        <v>113</v>
      </c>
      <c r="I269" s="14">
        <v>132</v>
      </c>
      <c r="Q269" s="14">
        <v>47</v>
      </c>
    </row>
    <row r="270" spans="1:17" x14ac:dyDescent="0.2">
      <c r="A270" s="14" t="s">
        <v>362</v>
      </c>
      <c r="B270" s="14" t="s">
        <v>625</v>
      </c>
      <c r="C270" s="14">
        <v>643</v>
      </c>
      <c r="D270" s="14">
        <v>138</v>
      </c>
      <c r="E270" s="14">
        <v>119</v>
      </c>
      <c r="F270" s="14">
        <v>98</v>
      </c>
      <c r="G270" s="14">
        <v>102</v>
      </c>
      <c r="H270" s="14">
        <v>88</v>
      </c>
      <c r="I270" s="14">
        <v>80</v>
      </c>
      <c r="Q270" s="14">
        <v>18</v>
      </c>
    </row>
    <row r="271" spans="1:17" x14ac:dyDescent="0.2">
      <c r="A271" s="14" t="s">
        <v>363</v>
      </c>
      <c r="B271" s="14" t="s">
        <v>624</v>
      </c>
      <c r="C271" s="14">
        <v>236</v>
      </c>
      <c r="D271" s="14">
        <v>36</v>
      </c>
      <c r="E271" s="14">
        <v>56</v>
      </c>
      <c r="F271" s="14">
        <v>38</v>
      </c>
      <c r="G271" s="14">
        <v>27</v>
      </c>
      <c r="H271" s="14">
        <v>42</v>
      </c>
      <c r="I271" s="14">
        <v>37</v>
      </c>
    </row>
    <row r="272" spans="1:17" x14ac:dyDescent="0.2">
      <c r="A272" s="14" t="s">
        <v>364</v>
      </c>
      <c r="B272" s="14" t="s">
        <v>887</v>
      </c>
      <c r="C272" s="14">
        <v>411</v>
      </c>
      <c r="D272" s="14">
        <v>59</v>
      </c>
      <c r="E272" s="14">
        <v>55</v>
      </c>
      <c r="F272" s="14">
        <v>56</v>
      </c>
      <c r="G272" s="14">
        <v>82</v>
      </c>
      <c r="H272" s="14">
        <v>47</v>
      </c>
      <c r="I272" s="14">
        <v>50</v>
      </c>
      <c r="J272" s="14">
        <v>42</v>
      </c>
      <c r="Q272" s="14">
        <v>20</v>
      </c>
    </row>
    <row r="273" spans="1:17" x14ac:dyDescent="0.2">
      <c r="A273" s="14" t="s">
        <v>365</v>
      </c>
      <c r="B273" s="14" t="s">
        <v>888</v>
      </c>
      <c r="C273" s="14">
        <v>426</v>
      </c>
      <c r="D273" s="14">
        <v>60</v>
      </c>
      <c r="E273" s="14">
        <v>59</v>
      </c>
      <c r="F273" s="14">
        <v>46</v>
      </c>
      <c r="G273" s="14">
        <v>62</v>
      </c>
      <c r="H273" s="14">
        <v>56</v>
      </c>
      <c r="I273" s="14">
        <v>66</v>
      </c>
      <c r="J273" s="14">
        <v>58</v>
      </c>
      <c r="Q273" s="14">
        <v>19</v>
      </c>
    </row>
    <row r="274" spans="1:17" x14ac:dyDescent="0.2">
      <c r="A274" s="14" t="s">
        <v>366</v>
      </c>
      <c r="B274" s="14" t="s">
        <v>623</v>
      </c>
      <c r="C274" s="14">
        <v>215</v>
      </c>
      <c r="D274" s="14">
        <v>41</v>
      </c>
      <c r="E274" s="14">
        <v>32</v>
      </c>
      <c r="F274" s="14">
        <v>36</v>
      </c>
      <c r="G274" s="14">
        <v>30</v>
      </c>
      <c r="H274" s="14">
        <v>36</v>
      </c>
      <c r="I274" s="14">
        <v>20</v>
      </c>
      <c r="Q274" s="14">
        <v>20</v>
      </c>
    </row>
    <row r="275" spans="1:17" x14ac:dyDescent="0.2">
      <c r="A275" s="14" t="s">
        <v>367</v>
      </c>
      <c r="B275" s="14" t="s">
        <v>622</v>
      </c>
      <c r="C275" s="14">
        <v>670</v>
      </c>
      <c r="D275" s="14">
        <v>77</v>
      </c>
      <c r="E275" s="14">
        <v>98</v>
      </c>
      <c r="F275" s="14">
        <v>109</v>
      </c>
      <c r="G275" s="14">
        <v>118</v>
      </c>
      <c r="H275" s="14">
        <v>113</v>
      </c>
      <c r="I275" s="14">
        <v>123</v>
      </c>
      <c r="Q275" s="14">
        <v>32</v>
      </c>
    </row>
    <row r="276" spans="1:17" x14ac:dyDescent="0.2">
      <c r="A276" s="14" t="s">
        <v>368</v>
      </c>
      <c r="B276" s="14" t="s">
        <v>80</v>
      </c>
      <c r="C276" s="14">
        <v>1330</v>
      </c>
      <c r="D276" s="14">
        <v>125</v>
      </c>
      <c r="E276" s="14">
        <v>124</v>
      </c>
      <c r="F276" s="14">
        <v>113</v>
      </c>
      <c r="G276" s="14">
        <v>135</v>
      </c>
      <c r="H276" s="14">
        <v>134</v>
      </c>
      <c r="I276" s="14">
        <v>162</v>
      </c>
      <c r="J276" s="14">
        <v>164</v>
      </c>
      <c r="K276" s="14">
        <v>174</v>
      </c>
      <c r="L276" s="14">
        <v>160</v>
      </c>
      <c r="Q276" s="14">
        <v>39</v>
      </c>
    </row>
    <row r="277" spans="1:17" x14ac:dyDescent="0.2">
      <c r="A277" s="14" t="s">
        <v>369</v>
      </c>
      <c r="B277" s="14" t="s">
        <v>621</v>
      </c>
      <c r="C277" s="14">
        <v>337</v>
      </c>
      <c r="D277" s="14">
        <v>57</v>
      </c>
      <c r="E277" s="14">
        <v>55</v>
      </c>
      <c r="F277" s="14">
        <v>57</v>
      </c>
      <c r="G277" s="14">
        <v>57</v>
      </c>
      <c r="H277" s="14">
        <v>30</v>
      </c>
      <c r="I277" s="14">
        <v>42</v>
      </c>
      <c r="Q277" s="14">
        <v>39</v>
      </c>
    </row>
    <row r="278" spans="1:17" x14ac:dyDescent="0.2">
      <c r="A278" s="14" t="s">
        <v>370</v>
      </c>
      <c r="B278" s="14" t="s">
        <v>620</v>
      </c>
      <c r="C278" s="14">
        <v>626</v>
      </c>
      <c r="D278" s="14">
        <v>107</v>
      </c>
      <c r="E278" s="14">
        <v>94</v>
      </c>
      <c r="F278" s="14">
        <v>110</v>
      </c>
      <c r="G278" s="14">
        <v>100</v>
      </c>
      <c r="H278" s="14">
        <v>86</v>
      </c>
      <c r="I278" s="14">
        <v>102</v>
      </c>
      <c r="Q278" s="14">
        <v>27</v>
      </c>
    </row>
    <row r="279" spans="1:17" x14ac:dyDescent="0.2">
      <c r="A279" s="14" t="s">
        <v>371</v>
      </c>
      <c r="B279" s="14" t="s">
        <v>619</v>
      </c>
      <c r="C279" s="14">
        <v>775</v>
      </c>
      <c r="D279" s="14">
        <v>112</v>
      </c>
      <c r="E279" s="14">
        <v>115</v>
      </c>
      <c r="F279" s="14">
        <v>119</v>
      </c>
      <c r="G279" s="14">
        <v>138</v>
      </c>
      <c r="H279" s="14">
        <v>143</v>
      </c>
      <c r="I279" s="14">
        <v>141</v>
      </c>
      <c r="Q279" s="14">
        <v>7</v>
      </c>
    </row>
    <row r="280" spans="1:17" x14ac:dyDescent="0.2">
      <c r="A280" s="14" t="s">
        <v>372</v>
      </c>
      <c r="B280" s="14" t="s">
        <v>522</v>
      </c>
      <c r="C280" s="14">
        <v>1205</v>
      </c>
      <c r="J280" s="14">
        <v>422</v>
      </c>
      <c r="K280" s="14">
        <v>394</v>
      </c>
      <c r="L280" s="14">
        <v>389</v>
      </c>
    </row>
    <row r="281" spans="1:17" x14ac:dyDescent="0.2">
      <c r="A281" s="14" t="s">
        <v>889</v>
      </c>
      <c r="B281" s="14" t="s">
        <v>890</v>
      </c>
      <c r="C281" s="14">
        <v>16</v>
      </c>
      <c r="J281" s="14">
        <v>16</v>
      </c>
    </row>
    <row r="282" spans="1:17" x14ac:dyDescent="0.2">
      <c r="A282" s="14" t="s">
        <v>373</v>
      </c>
      <c r="B282" s="14" t="s">
        <v>21</v>
      </c>
      <c r="C282" s="14">
        <v>220</v>
      </c>
      <c r="J282" s="14">
        <v>97</v>
      </c>
      <c r="K282" s="14">
        <v>48</v>
      </c>
      <c r="L282" s="14">
        <v>75</v>
      </c>
    </row>
    <row r="283" spans="1:17" x14ac:dyDescent="0.2">
      <c r="A283" s="14" t="s">
        <v>891</v>
      </c>
      <c r="B283" s="14" t="s">
        <v>892</v>
      </c>
      <c r="C283" s="14">
        <v>53</v>
      </c>
      <c r="J283" s="14">
        <v>28</v>
      </c>
      <c r="K283" s="14">
        <v>6</v>
      </c>
      <c r="L283" s="14">
        <v>19</v>
      </c>
    </row>
    <row r="284" spans="1:17" x14ac:dyDescent="0.2">
      <c r="A284" s="14" t="s">
        <v>374</v>
      </c>
      <c r="B284" s="14" t="s">
        <v>618</v>
      </c>
      <c r="C284" s="14">
        <v>284</v>
      </c>
      <c r="J284" s="14">
        <v>118</v>
      </c>
      <c r="K284" s="14">
        <v>85</v>
      </c>
      <c r="L284" s="14">
        <v>81</v>
      </c>
    </row>
    <row r="285" spans="1:17" x14ac:dyDescent="0.2">
      <c r="A285" s="14" t="s">
        <v>375</v>
      </c>
      <c r="B285" s="14" t="s">
        <v>527</v>
      </c>
      <c r="C285" s="14">
        <v>142</v>
      </c>
      <c r="J285" s="14">
        <v>48</v>
      </c>
      <c r="K285" s="14">
        <v>41</v>
      </c>
      <c r="L285" s="14">
        <v>53</v>
      </c>
    </row>
    <row r="286" spans="1:17" x14ac:dyDescent="0.2">
      <c r="A286" s="14" t="s">
        <v>376</v>
      </c>
      <c r="B286" s="14" t="s">
        <v>529</v>
      </c>
      <c r="C286" s="14">
        <v>329</v>
      </c>
      <c r="J286" s="14">
        <v>106</v>
      </c>
      <c r="K286" s="14">
        <v>127</v>
      </c>
      <c r="L286" s="14">
        <v>96</v>
      </c>
    </row>
    <row r="287" spans="1:17" x14ac:dyDescent="0.2">
      <c r="A287" s="14" t="s">
        <v>377</v>
      </c>
      <c r="B287" s="14" t="s">
        <v>518</v>
      </c>
      <c r="C287" s="14">
        <v>352</v>
      </c>
      <c r="J287" s="14">
        <v>128</v>
      </c>
      <c r="K287" s="14">
        <v>113</v>
      </c>
      <c r="L287" s="14">
        <v>111</v>
      </c>
    </row>
    <row r="288" spans="1:17" x14ac:dyDescent="0.2">
      <c r="A288" s="14" t="s">
        <v>378</v>
      </c>
      <c r="B288" s="14" t="s">
        <v>22</v>
      </c>
      <c r="C288" s="14">
        <v>611</v>
      </c>
      <c r="J288" s="14">
        <v>185</v>
      </c>
      <c r="K288" s="14">
        <v>208</v>
      </c>
      <c r="L288" s="14">
        <v>218</v>
      </c>
    </row>
    <row r="289" spans="1:16" x14ac:dyDescent="0.2">
      <c r="A289" s="14" t="s">
        <v>379</v>
      </c>
      <c r="B289" s="14" t="s">
        <v>114</v>
      </c>
      <c r="C289" s="14">
        <v>1478</v>
      </c>
      <c r="J289" s="14">
        <v>512</v>
      </c>
      <c r="K289" s="14">
        <v>469</v>
      </c>
      <c r="L289" s="14">
        <v>497</v>
      </c>
    </row>
    <row r="290" spans="1:16" x14ac:dyDescent="0.2">
      <c r="A290" s="14" t="s">
        <v>617</v>
      </c>
      <c r="B290" s="14" t="s">
        <v>550</v>
      </c>
      <c r="C290" s="14">
        <v>117</v>
      </c>
      <c r="J290" s="14">
        <v>42</v>
      </c>
      <c r="K290" s="14">
        <v>38</v>
      </c>
      <c r="L290" s="14">
        <v>37</v>
      </c>
    </row>
    <row r="291" spans="1:16" x14ac:dyDescent="0.2">
      <c r="A291" s="14" t="s">
        <v>380</v>
      </c>
      <c r="B291" s="14" t="s">
        <v>833</v>
      </c>
      <c r="C291" s="14">
        <v>607</v>
      </c>
      <c r="J291" s="14">
        <v>206</v>
      </c>
      <c r="K291" s="14">
        <v>194</v>
      </c>
      <c r="L291" s="14">
        <v>207</v>
      </c>
    </row>
    <row r="292" spans="1:16" x14ac:dyDescent="0.2">
      <c r="A292" s="14" t="s">
        <v>381</v>
      </c>
      <c r="B292" s="14" t="s">
        <v>2</v>
      </c>
      <c r="C292" s="14">
        <v>1270</v>
      </c>
      <c r="J292" s="14">
        <v>377</v>
      </c>
      <c r="K292" s="14">
        <v>441</v>
      </c>
      <c r="L292" s="14">
        <v>452</v>
      </c>
    </row>
    <row r="293" spans="1:16" x14ac:dyDescent="0.2">
      <c r="A293" s="14" t="s">
        <v>382</v>
      </c>
      <c r="B293" s="14" t="s">
        <v>616</v>
      </c>
      <c r="C293" s="14">
        <v>765</v>
      </c>
      <c r="J293" s="14">
        <v>212</v>
      </c>
      <c r="K293" s="14">
        <v>298</v>
      </c>
      <c r="L293" s="14">
        <v>255</v>
      </c>
    </row>
    <row r="294" spans="1:16" x14ac:dyDescent="0.2">
      <c r="A294" s="14" t="s">
        <v>383</v>
      </c>
      <c r="B294" s="14" t="s">
        <v>92</v>
      </c>
      <c r="C294" s="14">
        <v>1205</v>
      </c>
      <c r="J294" s="14">
        <v>383</v>
      </c>
      <c r="K294" s="14">
        <v>401</v>
      </c>
      <c r="L294" s="14">
        <v>421</v>
      </c>
    </row>
    <row r="295" spans="1:16" x14ac:dyDescent="0.2">
      <c r="A295" s="14" t="s">
        <v>384</v>
      </c>
      <c r="B295" s="14" t="s">
        <v>615</v>
      </c>
      <c r="C295" s="14">
        <v>370</v>
      </c>
      <c r="J295" s="14">
        <v>130</v>
      </c>
      <c r="K295" s="14">
        <v>156</v>
      </c>
      <c r="L295" s="14">
        <v>84</v>
      </c>
    </row>
    <row r="296" spans="1:16" x14ac:dyDescent="0.2">
      <c r="A296" s="14" t="s">
        <v>385</v>
      </c>
      <c r="B296" s="14" t="s">
        <v>614</v>
      </c>
      <c r="C296" s="14">
        <v>1213</v>
      </c>
      <c r="J296" s="14">
        <v>466</v>
      </c>
      <c r="K296" s="14">
        <v>376</v>
      </c>
      <c r="L296" s="14">
        <v>371</v>
      </c>
    </row>
    <row r="297" spans="1:16" x14ac:dyDescent="0.2">
      <c r="A297" s="14" t="s">
        <v>386</v>
      </c>
      <c r="B297" s="14" t="s">
        <v>23</v>
      </c>
      <c r="C297" s="14">
        <v>630</v>
      </c>
      <c r="J297" s="14">
        <v>209</v>
      </c>
      <c r="K297" s="14">
        <v>229</v>
      </c>
      <c r="L297" s="14">
        <v>192</v>
      </c>
    </row>
    <row r="298" spans="1:16" x14ac:dyDescent="0.2">
      <c r="A298" s="14" t="s">
        <v>387</v>
      </c>
      <c r="B298" s="14" t="s">
        <v>530</v>
      </c>
      <c r="C298" s="14">
        <v>566</v>
      </c>
      <c r="J298" s="14">
        <v>194</v>
      </c>
      <c r="K298" s="14">
        <v>184</v>
      </c>
      <c r="L298" s="14">
        <v>188</v>
      </c>
    </row>
    <row r="299" spans="1:16" x14ac:dyDescent="0.2">
      <c r="A299" s="14" t="s">
        <v>388</v>
      </c>
      <c r="B299" s="14" t="s">
        <v>512</v>
      </c>
      <c r="C299" s="14">
        <v>549</v>
      </c>
      <c r="J299" s="14">
        <v>84</v>
      </c>
      <c r="K299" s="14">
        <v>87</v>
      </c>
      <c r="L299" s="14">
        <v>88</v>
      </c>
      <c r="M299" s="14">
        <v>96</v>
      </c>
      <c r="N299" s="14">
        <v>81</v>
      </c>
      <c r="O299" s="14">
        <v>74</v>
      </c>
      <c r="P299" s="14">
        <v>39</v>
      </c>
    </row>
    <row r="300" spans="1:16" x14ac:dyDescent="0.2">
      <c r="A300" s="14" t="s">
        <v>389</v>
      </c>
      <c r="B300" s="14" t="s">
        <v>10</v>
      </c>
      <c r="C300" s="14">
        <v>666</v>
      </c>
      <c r="J300" s="14">
        <v>180</v>
      </c>
      <c r="K300" s="14">
        <v>246</v>
      </c>
      <c r="L300" s="14">
        <v>240</v>
      </c>
    </row>
    <row r="301" spans="1:16" x14ac:dyDescent="0.2">
      <c r="A301" s="14" t="s">
        <v>390</v>
      </c>
      <c r="B301" s="14" t="s">
        <v>533</v>
      </c>
      <c r="C301" s="14">
        <v>257</v>
      </c>
      <c r="J301" s="14">
        <v>98</v>
      </c>
      <c r="K301" s="14">
        <v>85</v>
      </c>
      <c r="L301" s="14">
        <v>74</v>
      </c>
    </row>
    <row r="302" spans="1:16" x14ac:dyDescent="0.2">
      <c r="A302" s="14" t="s">
        <v>391</v>
      </c>
      <c r="B302" s="14" t="s">
        <v>893</v>
      </c>
      <c r="C302" s="14">
        <v>18</v>
      </c>
      <c r="J302" s="14">
        <v>14</v>
      </c>
      <c r="K302" s="14">
        <v>4</v>
      </c>
    </row>
    <row r="303" spans="1:16" x14ac:dyDescent="0.2">
      <c r="A303" s="14" t="s">
        <v>613</v>
      </c>
      <c r="B303" s="14" t="s">
        <v>817</v>
      </c>
      <c r="C303" s="14">
        <v>212</v>
      </c>
      <c r="J303" s="14">
        <v>74</v>
      </c>
      <c r="K303" s="14">
        <v>77</v>
      </c>
      <c r="L303" s="14">
        <v>61</v>
      </c>
    </row>
    <row r="304" spans="1:16" x14ac:dyDescent="0.2">
      <c r="A304" s="14" t="s">
        <v>392</v>
      </c>
      <c r="B304" s="14" t="s">
        <v>531</v>
      </c>
      <c r="C304" s="14">
        <v>127</v>
      </c>
      <c r="J304" s="14">
        <v>41</v>
      </c>
      <c r="K304" s="14">
        <v>49</v>
      </c>
      <c r="L304" s="14">
        <v>37</v>
      </c>
    </row>
    <row r="305" spans="1:12" x14ac:dyDescent="0.2">
      <c r="A305" s="14" t="s">
        <v>393</v>
      </c>
      <c r="B305" s="14" t="s">
        <v>539</v>
      </c>
      <c r="C305" s="14">
        <v>259</v>
      </c>
      <c r="J305" s="14">
        <v>98</v>
      </c>
      <c r="K305" s="14">
        <v>93</v>
      </c>
      <c r="L305" s="14">
        <v>68</v>
      </c>
    </row>
    <row r="306" spans="1:12" x14ac:dyDescent="0.2">
      <c r="A306" s="14" t="s">
        <v>394</v>
      </c>
      <c r="B306" s="14" t="s">
        <v>546</v>
      </c>
      <c r="C306" s="14">
        <v>104</v>
      </c>
      <c r="J306" s="14">
        <v>53</v>
      </c>
      <c r="K306" s="14">
        <v>34</v>
      </c>
      <c r="L306" s="14">
        <v>17</v>
      </c>
    </row>
    <row r="307" spans="1:12" x14ac:dyDescent="0.2">
      <c r="A307" s="14" t="s">
        <v>395</v>
      </c>
      <c r="B307" s="14" t="s">
        <v>24</v>
      </c>
      <c r="C307" s="14">
        <v>653</v>
      </c>
      <c r="J307" s="14">
        <v>208</v>
      </c>
      <c r="K307" s="14">
        <v>222</v>
      </c>
      <c r="L307" s="14">
        <v>223</v>
      </c>
    </row>
    <row r="308" spans="1:12" x14ac:dyDescent="0.2">
      <c r="A308" s="14" t="s">
        <v>396</v>
      </c>
      <c r="B308" s="14" t="s">
        <v>81</v>
      </c>
      <c r="C308" s="14">
        <v>1451</v>
      </c>
      <c r="J308" s="14">
        <v>411</v>
      </c>
      <c r="K308" s="14">
        <v>533</v>
      </c>
      <c r="L308" s="14">
        <v>507</v>
      </c>
    </row>
    <row r="309" spans="1:12" x14ac:dyDescent="0.2">
      <c r="A309" s="14" t="s">
        <v>612</v>
      </c>
      <c r="B309" s="14" t="s">
        <v>894</v>
      </c>
      <c r="C309" s="14">
        <v>118</v>
      </c>
      <c r="J309" s="14">
        <v>54</v>
      </c>
      <c r="K309" s="14">
        <v>45</v>
      </c>
      <c r="L309" s="14">
        <v>19</v>
      </c>
    </row>
    <row r="310" spans="1:12" x14ac:dyDescent="0.2">
      <c r="A310" s="14" t="s">
        <v>397</v>
      </c>
      <c r="B310" s="14" t="s">
        <v>611</v>
      </c>
      <c r="C310" s="14">
        <v>297</v>
      </c>
      <c r="J310" s="14">
        <v>79</v>
      </c>
      <c r="K310" s="14">
        <v>114</v>
      </c>
      <c r="L310" s="14">
        <v>104</v>
      </c>
    </row>
    <row r="311" spans="1:12" x14ac:dyDescent="0.2">
      <c r="A311" s="14" t="s">
        <v>398</v>
      </c>
      <c r="B311" s="14" t="s">
        <v>25</v>
      </c>
      <c r="C311" s="14">
        <v>588</v>
      </c>
      <c r="J311" s="14">
        <v>140</v>
      </c>
      <c r="K311" s="14">
        <v>235</v>
      </c>
      <c r="L311" s="14">
        <v>213</v>
      </c>
    </row>
    <row r="312" spans="1:12" x14ac:dyDescent="0.2">
      <c r="A312" s="14" t="s">
        <v>399</v>
      </c>
      <c r="B312" s="14" t="s">
        <v>610</v>
      </c>
      <c r="C312" s="14">
        <v>477</v>
      </c>
      <c r="J312" s="14">
        <v>190</v>
      </c>
      <c r="K312" s="14">
        <v>160</v>
      </c>
      <c r="L312" s="14">
        <v>127</v>
      </c>
    </row>
    <row r="313" spans="1:12" x14ac:dyDescent="0.2">
      <c r="A313" s="14" t="s">
        <v>400</v>
      </c>
      <c r="B313" s="14" t="s">
        <v>609</v>
      </c>
      <c r="C313" s="14">
        <v>989</v>
      </c>
      <c r="J313" s="14">
        <v>320</v>
      </c>
      <c r="K313" s="14">
        <v>324</v>
      </c>
      <c r="L313" s="14">
        <v>345</v>
      </c>
    </row>
    <row r="314" spans="1:12" x14ac:dyDescent="0.2">
      <c r="A314" s="14" t="s">
        <v>401</v>
      </c>
      <c r="B314" s="14" t="s">
        <v>1453</v>
      </c>
      <c r="C314" s="14">
        <v>894</v>
      </c>
      <c r="J314" s="14">
        <v>352</v>
      </c>
      <c r="K314" s="14">
        <v>273</v>
      </c>
      <c r="L314" s="14">
        <v>269</v>
      </c>
    </row>
    <row r="315" spans="1:12" x14ac:dyDescent="0.2">
      <c r="A315" s="14" t="s">
        <v>402</v>
      </c>
      <c r="B315" s="14" t="s">
        <v>115</v>
      </c>
      <c r="C315" s="14">
        <v>946</v>
      </c>
      <c r="J315" s="14">
        <v>289</v>
      </c>
      <c r="K315" s="14">
        <v>328</v>
      </c>
      <c r="L315" s="14">
        <v>329</v>
      </c>
    </row>
    <row r="316" spans="1:12" x14ac:dyDescent="0.2">
      <c r="A316" s="14" t="s">
        <v>403</v>
      </c>
      <c r="B316" s="14" t="s">
        <v>1454</v>
      </c>
      <c r="C316" s="14">
        <v>677</v>
      </c>
      <c r="J316" s="14">
        <v>232</v>
      </c>
      <c r="K316" s="14">
        <v>238</v>
      </c>
      <c r="L316" s="14">
        <v>207</v>
      </c>
    </row>
    <row r="317" spans="1:12" x14ac:dyDescent="0.2">
      <c r="A317" s="14" t="s">
        <v>404</v>
      </c>
      <c r="B317" s="14" t="s">
        <v>26</v>
      </c>
      <c r="C317" s="14">
        <v>740</v>
      </c>
      <c r="J317" s="14">
        <v>192</v>
      </c>
      <c r="K317" s="14">
        <v>270</v>
      </c>
      <c r="L317" s="14">
        <v>278</v>
      </c>
    </row>
    <row r="318" spans="1:12" x14ac:dyDescent="0.2">
      <c r="A318" s="14" t="s">
        <v>1455</v>
      </c>
      <c r="B318" s="14" t="s">
        <v>1456</v>
      </c>
      <c r="C318" s="14">
        <v>1</v>
      </c>
      <c r="K318" s="14">
        <v>1</v>
      </c>
    </row>
    <row r="319" spans="1:12" x14ac:dyDescent="0.2">
      <c r="A319" s="14" t="s">
        <v>405</v>
      </c>
      <c r="B319" s="14" t="s">
        <v>11</v>
      </c>
      <c r="C319" s="14">
        <v>428</v>
      </c>
      <c r="J319" s="14">
        <v>149</v>
      </c>
      <c r="K319" s="14">
        <v>151</v>
      </c>
      <c r="L319" s="14">
        <v>128</v>
      </c>
    </row>
    <row r="320" spans="1:12" x14ac:dyDescent="0.2">
      <c r="A320" s="14" t="s">
        <v>1457</v>
      </c>
      <c r="B320" s="14" t="s">
        <v>1458</v>
      </c>
      <c r="C320" s="14">
        <v>549</v>
      </c>
      <c r="K320" s="14">
        <v>256</v>
      </c>
      <c r="L320" s="14">
        <v>293</v>
      </c>
    </row>
    <row r="321" spans="1:17" x14ac:dyDescent="0.2">
      <c r="A321" s="14" t="s">
        <v>406</v>
      </c>
      <c r="B321" s="14" t="s">
        <v>116</v>
      </c>
      <c r="C321" s="14">
        <v>958</v>
      </c>
      <c r="J321" s="14">
        <v>279</v>
      </c>
      <c r="K321" s="14">
        <v>352</v>
      </c>
      <c r="L321" s="14">
        <v>327</v>
      </c>
    </row>
    <row r="322" spans="1:17" x14ac:dyDescent="0.2">
      <c r="A322" s="14" t="s">
        <v>407</v>
      </c>
      <c r="B322" s="14" t="s">
        <v>27</v>
      </c>
      <c r="C322" s="14">
        <v>1142</v>
      </c>
      <c r="J322" s="14">
        <v>359</v>
      </c>
      <c r="K322" s="14">
        <v>373</v>
      </c>
      <c r="L322" s="14">
        <v>410</v>
      </c>
    </row>
    <row r="323" spans="1:17" x14ac:dyDescent="0.2">
      <c r="A323" s="14" t="s">
        <v>408</v>
      </c>
      <c r="B323" s="14" t="s">
        <v>28</v>
      </c>
      <c r="C323" s="14">
        <v>1125</v>
      </c>
      <c r="J323" s="14">
        <v>349</v>
      </c>
      <c r="K323" s="14">
        <v>372</v>
      </c>
      <c r="L323" s="14">
        <v>404</v>
      </c>
    </row>
    <row r="324" spans="1:17" x14ac:dyDescent="0.2">
      <c r="A324" s="14" t="s">
        <v>409</v>
      </c>
      <c r="B324" s="14" t="s">
        <v>29</v>
      </c>
      <c r="C324" s="14">
        <v>1178</v>
      </c>
      <c r="J324" s="14">
        <v>355</v>
      </c>
      <c r="K324" s="14">
        <v>385</v>
      </c>
      <c r="L324" s="14">
        <v>438</v>
      </c>
    </row>
    <row r="325" spans="1:17" x14ac:dyDescent="0.2">
      <c r="A325" s="14" t="s">
        <v>410</v>
      </c>
      <c r="B325" s="14" t="s">
        <v>30</v>
      </c>
      <c r="C325" s="14">
        <v>802</v>
      </c>
      <c r="J325" s="14">
        <v>268</v>
      </c>
      <c r="K325" s="14">
        <v>260</v>
      </c>
      <c r="L325" s="14">
        <v>274</v>
      </c>
    </row>
    <row r="326" spans="1:17" x14ac:dyDescent="0.2">
      <c r="A326" s="14" t="s">
        <v>411</v>
      </c>
      <c r="B326" s="14" t="s">
        <v>31</v>
      </c>
      <c r="C326" s="14">
        <v>1228</v>
      </c>
      <c r="J326" s="14">
        <v>423</v>
      </c>
      <c r="K326" s="14">
        <v>393</v>
      </c>
      <c r="L326" s="14">
        <v>412</v>
      </c>
    </row>
    <row r="327" spans="1:17" s="12" customFormat="1" x14ac:dyDescent="0.2">
      <c r="A327" s="14" t="s">
        <v>412</v>
      </c>
      <c r="B327" s="14" t="s">
        <v>32</v>
      </c>
      <c r="C327" s="14">
        <v>619</v>
      </c>
      <c r="D327" s="14"/>
      <c r="E327" s="14"/>
      <c r="F327" s="14"/>
      <c r="G327" s="14"/>
      <c r="H327" s="14"/>
      <c r="I327" s="14"/>
      <c r="J327" s="14">
        <v>206</v>
      </c>
      <c r="K327" s="14">
        <v>199</v>
      </c>
      <c r="L327" s="14">
        <v>214</v>
      </c>
      <c r="M327" s="14"/>
      <c r="N327" s="14"/>
      <c r="O327" s="14"/>
      <c r="P327" s="14"/>
      <c r="Q327" s="14"/>
    </row>
    <row r="328" spans="1:17" x14ac:dyDescent="0.2">
      <c r="A328" s="14" t="s">
        <v>413</v>
      </c>
      <c r="B328" s="14" t="s">
        <v>53</v>
      </c>
      <c r="C328" s="14">
        <v>368</v>
      </c>
      <c r="J328" s="14">
        <v>62</v>
      </c>
      <c r="K328" s="14">
        <v>130</v>
      </c>
      <c r="L328" s="14">
        <v>176</v>
      </c>
    </row>
    <row r="329" spans="1:17" x14ac:dyDescent="0.2">
      <c r="A329" s="14" t="s">
        <v>414</v>
      </c>
      <c r="B329" s="14" t="s">
        <v>12</v>
      </c>
      <c r="C329" s="14">
        <v>1373</v>
      </c>
      <c r="J329" s="14">
        <v>429</v>
      </c>
      <c r="K329" s="14">
        <v>473</v>
      </c>
      <c r="L329" s="14">
        <v>471</v>
      </c>
    </row>
    <row r="330" spans="1:17" x14ac:dyDescent="0.2">
      <c r="A330" s="14" t="s">
        <v>415</v>
      </c>
      <c r="B330" s="14" t="s">
        <v>33</v>
      </c>
      <c r="C330" s="14">
        <v>1161</v>
      </c>
      <c r="J330" s="14">
        <v>387</v>
      </c>
      <c r="K330" s="14">
        <v>392</v>
      </c>
      <c r="L330" s="14">
        <v>382</v>
      </c>
    </row>
    <row r="331" spans="1:17" x14ac:dyDescent="0.2">
      <c r="A331" s="14" t="s">
        <v>416</v>
      </c>
      <c r="B331" s="14" t="s">
        <v>34</v>
      </c>
      <c r="C331" s="14">
        <v>620</v>
      </c>
      <c r="J331" s="14">
        <v>220</v>
      </c>
      <c r="K331" s="14">
        <v>218</v>
      </c>
      <c r="L331" s="14">
        <v>182</v>
      </c>
    </row>
    <row r="332" spans="1:17" x14ac:dyDescent="0.2">
      <c r="A332" s="14" t="s">
        <v>417</v>
      </c>
      <c r="B332" s="14" t="s">
        <v>117</v>
      </c>
      <c r="C332" s="14">
        <v>476</v>
      </c>
      <c r="J332" s="14">
        <v>120</v>
      </c>
      <c r="K332" s="14">
        <v>194</v>
      </c>
      <c r="L332" s="14">
        <v>162</v>
      </c>
    </row>
    <row r="333" spans="1:17" x14ac:dyDescent="0.2">
      <c r="A333" s="14" t="s">
        <v>418</v>
      </c>
      <c r="B333" s="14" t="s">
        <v>3</v>
      </c>
      <c r="C333" s="14">
        <v>556</v>
      </c>
      <c r="J333" s="14">
        <v>160</v>
      </c>
      <c r="K333" s="14">
        <v>190</v>
      </c>
      <c r="L333" s="14">
        <v>206</v>
      </c>
    </row>
    <row r="334" spans="1:17" x14ac:dyDescent="0.2">
      <c r="A334" s="14" t="s">
        <v>419</v>
      </c>
      <c r="B334" s="14" t="s">
        <v>35</v>
      </c>
      <c r="C334" s="14">
        <v>740</v>
      </c>
      <c r="J334" s="14">
        <v>228</v>
      </c>
      <c r="K334" s="14">
        <v>226</v>
      </c>
      <c r="L334" s="14">
        <v>286</v>
      </c>
    </row>
    <row r="335" spans="1:17" x14ac:dyDescent="0.2">
      <c r="A335" s="14" t="s">
        <v>1459</v>
      </c>
      <c r="B335" s="14" t="s">
        <v>1460</v>
      </c>
      <c r="C335" s="14">
        <v>441</v>
      </c>
      <c r="K335" s="14">
        <v>220</v>
      </c>
      <c r="L335" s="14">
        <v>221</v>
      </c>
    </row>
    <row r="336" spans="1:17" x14ac:dyDescent="0.2">
      <c r="A336" s="14" t="s">
        <v>1461</v>
      </c>
      <c r="B336" s="14" t="s">
        <v>1462</v>
      </c>
      <c r="C336" s="14">
        <v>522</v>
      </c>
      <c r="J336" s="14">
        <v>84</v>
      </c>
      <c r="K336" s="14">
        <v>177</v>
      </c>
      <c r="L336" s="14">
        <v>167</v>
      </c>
      <c r="M336" s="14">
        <v>94</v>
      </c>
    </row>
    <row r="337" spans="1:17" x14ac:dyDescent="0.2">
      <c r="A337" s="14" t="s">
        <v>420</v>
      </c>
      <c r="B337" s="14" t="s">
        <v>523</v>
      </c>
      <c r="C337" s="14">
        <v>766</v>
      </c>
      <c r="J337" s="14">
        <v>244</v>
      </c>
      <c r="K337" s="14">
        <v>256</v>
      </c>
      <c r="L337" s="14">
        <v>266</v>
      </c>
    </row>
    <row r="338" spans="1:17" x14ac:dyDescent="0.2">
      <c r="A338" s="14" t="s">
        <v>421</v>
      </c>
      <c r="B338" s="14" t="s">
        <v>36</v>
      </c>
      <c r="C338" s="14">
        <v>487</v>
      </c>
      <c r="J338" s="14">
        <v>175</v>
      </c>
      <c r="K338" s="14">
        <v>178</v>
      </c>
      <c r="L338" s="14">
        <v>134</v>
      </c>
    </row>
    <row r="339" spans="1:17" x14ac:dyDescent="0.2">
      <c r="A339" s="14" t="s">
        <v>422</v>
      </c>
      <c r="B339" s="14" t="s">
        <v>37</v>
      </c>
      <c r="C339" s="14">
        <v>807</v>
      </c>
      <c r="J339" s="14">
        <v>272</v>
      </c>
      <c r="K339" s="14">
        <v>275</v>
      </c>
      <c r="L339" s="14">
        <v>260</v>
      </c>
    </row>
    <row r="340" spans="1:17" x14ac:dyDescent="0.2">
      <c r="A340" s="14" t="s">
        <v>423</v>
      </c>
      <c r="B340" s="14" t="s">
        <v>38</v>
      </c>
      <c r="C340" s="14">
        <v>1605</v>
      </c>
      <c r="J340" s="14">
        <v>513</v>
      </c>
      <c r="K340" s="14">
        <v>533</v>
      </c>
      <c r="L340" s="14">
        <v>559</v>
      </c>
    </row>
    <row r="341" spans="1:17" x14ac:dyDescent="0.2">
      <c r="A341" s="14" t="s">
        <v>424</v>
      </c>
      <c r="B341" s="14" t="s">
        <v>54</v>
      </c>
      <c r="C341" s="14">
        <v>1138</v>
      </c>
      <c r="J341" s="14">
        <v>350</v>
      </c>
      <c r="K341" s="14">
        <v>380</v>
      </c>
      <c r="L341" s="14">
        <v>408</v>
      </c>
    </row>
    <row r="342" spans="1:17" x14ac:dyDescent="0.2">
      <c r="A342" s="14" t="s">
        <v>425</v>
      </c>
      <c r="B342" s="14" t="s">
        <v>39</v>
      </c>
      <c r="C342" s="14">
        <v>742</v>
      </c>
      <c r="J342" s="14">
        <v>225</v>
      </c>
      <c r="K342" s="14">
        <v>251</v>
      </c>
      <c r="L342" s="14">
        <v>266</v>
      </c>
    </row>
    <row r="343" spans="1:17" x14ac:dyDescent="0.2">
      <c r="A343" s="14" t="s">
        <v>426</v>
      </c>
      <c r="B343" s="14" t="s">
        <v>40</v>
      </c>
      <c r="C343" s="14">
        <v>666</v>
      </c>
      <c r="J343" s="14">
        <v>298</v>
      </c>
      <c r="K343" s="14">
        <v>186</v>
      </c>
      <c r="L343" s="14">
        <v>182</v>
      </c>
    </row>
    <row r="344" spans="1:17" x14ac:dyDescent="0.2">
      <c r="A344" s="14" t="s">
        <v>427</v>
      </c>
      <c r="B344" s="14" t="s">
        <v>118</v>
      </c>
      <c r="C344" s="14">
        <v>1351</v>
      </c>
      <c r="J344" s="14">
        <v>455</v>
      </c>
      <c r="K344" s="14">
        <v>442</v>
      </c>
      <c r="L344" s="14">
        <v>454</v>
      </c>
    </row>
    <row r="345" spans="1:17" s="13" customFormat="1" x14ac:dyDescent="0.2">
      <c r="A345" s="14" t="s">
        <v>428</v>
      </c>
      <c r="B345" s="14" t="s">
        <v>41</v>
      </c>
      <c r="C345" s="14">
        <v>956</v>
      </c>
      <c r="D345" s="14"/>
      <c r="E345" s="14"/>
      <c r="F345" s="14"/>
      <c r="G345" s="14"/>
      <c r="H345" s="14"/>
      <c r="I345" s="14"/>
      <c r="J345" s="14">
        <v>293</v>
      </c>
      <c r="K345" s="14">
        <v>319</v>
      </c>
      <c r="L345" s="14">
        <v>344</v>
      </c>
      <c r="M345" s="14"/>
      <c r="N345" s="14"/>
      <c r="O345" s="14"/>
      <c r="P345" s="14"/>
      <c r="Q345" s="14"/>
    </row>
    <row r="346" spans="1:17" x14ac:dyDescent="0.2">
      <c r="A346" s="14" t="s">
        <v>429</v>
      </c>
      <c r="B346" s="14" t="s">
        <v>42</v>
      </c>
      <c r="C346" s="14">
        <v>1112</v>
      </c>
      <c r="J346" s="14">
        <v>373</v>
      </c>
      <c r="K346" s="14">
        <v>363</v>
      </c>
      <c r="L346" s="14">
        <v>376</v>
      </c>
    </row>
    <row r="347" spans="1:17" x14ac:dyDescent="0.2">
      <c r="A347" s="14" t="s">
        <v>430</v>
      </c>
      <c r="B347" s="14" t="s">
        <v>43</v>
      </c>
      <c r="C347" s="14">
        <v>1160</v>
      </c>
      <c r="J347" s="14">
        <v>355</v>
      </c>
      <c r="K347" s="14">
        <v>388</v>
      </c>
      <c r="L347" s="14">
        <v>417</v>
      </c>
    </row>
    <row r="348" spans="1:17" x14ac:dyDescent="0.2">
      <c r="A348" s="14" t="s">
        <v>431</v>
      </c>
      <c r="B348" s="14" t="s">
        <v>44</v>
      </c>
      <c r="C348" s="14">
        <v>389</v>
      </c>
      <c r="J348" s="14">
        <v>121</v>
      </c>
      <c r="K348" s="14">
        <v>124</v>
      </c>
      <c r="L348" s="14">
        <v>144</v>
      </c>
    </row>
    <row r="349" spans="1:17" x14ac:dyDescent="0.2">
      <c r="A349" s="14" t="s">
        <v>432</v>
      </c>
      <c r="B349" s="14" t="s">
        <v>45</v>
      </c>
      <c r="C349" s="14">
        <v>1173</v>
      </c>
      <c r="J349" s="14">
        <v>384</v>
      </c>
      <c r="K349" s="14">
        <v>357</v>
      </c>
      <c r="L349" s="14">
        <v>432</v>
      </c>
    </row>
    <row r="350" spans="1:17" x14ac:dyDescent="0.2">
      <c r="A350" s="14" t="s">
        <v>433</v>
      </c>
      <c r="B350" s="14" t="s">
        <v>119</v>
      </c>
      <c r="C350" s="14">
        <v>1862</v>
      </c>
      <c r="J350" s="14">
        <v>574</v>
      </c>
      <c r="K350" s="14">
        <v>645</v>
      </c>
      <c r="L350" s="14">
        <v>643</v>
      </c>
    </row>
    <row r="351" spans="1:17" x14ac:dyDescent="0.2">
      <c r="A351" s="14" t="s">
        <v>434</v>
      </c>
      <c r="B351" s="14" t="s">
        <v>46</v>
      </c>
      <c r="C351" s="14">
        <v>553</v>
      </c>
      <c r="J351" s="14">
        <v>157</v>
      </c>
      <c r="K351" s="14">
        <v>200</v>
      </c>
      <c r="L351" s="14">
        <v>196</v>
      </c>
    </row>
    <row r="352" spans="1:17" x14ac:dyDescent="0.2">
      <c r="A352" s="14" t="s">
        <v>435</v>
      </c>
      <c r="B352" s="14" t="s">
        <v>82</v>
      </c>
      <c r="C352" s="14">
        <v>1940</v>
      </c>
      <c r="J352" s="14">
        <v>712</v>
      </c>
      <c r="K352" s="14">
        <v>629</v>
      </c>
      <c r="L352" s="14">
        <v>599</v>
      </c>
    </row>
    <row r="353" spans="1:16" x14ac:dyDescent="0.2">
      <c r="A353" s="14" t="s">
        <v>436</v>
      </c>
      <c r="B353" s="14" t="s">
        <v>47</v>
      </c>
      <c r="C353" s="14">
        <v>668</v>
      </c>
      <c r="J353" s="14">
        <v>177</v>
      </c>
      <c r="K353" s="14">
        <v>239</v>
      </c>
      <c r="L353" s="14">
        <v>252</v>
      </c>
    </row>
    <row r="354" spans="1:16" x14ac:dyDescent="0.2">
      <c r="A354" s="14" t="s">
        <v>437</v>
      </c>
      <c r="B354" s="14" t="s">
        <v>48</v>
      </c>
      <c r="C354" s="14">
        <v>769</v>
      </c>
      <c r="J354" s="14">
        <v>260</v>
      </c>
      <c r="K354" s="14">
        <v>249</v>
      </c>
      <c r="L354" s="14">
        <v>260</v>
      </c>
    </row>
    <row r="355" spans="1:16" x14ac:dyDescent="0.2">
      <c r="A355" s="14" t="s">
        <v>438</v>
      </c>
      <c r="B355" s="14" t="s">
        <v>49</v>
      </c>
      <c r="C355" s="14">
        <v>1328</v>
      </c>
      <c r="J355" s="14">
        <v>430</v>
      </c>
      <c r="K355" s="14">
        <v>451</v>
      </c>
      <c r="L355" s="14">
        <v>447</v>
      </c>
    </row>
    <row r="356" spans="1:16" x14ac:dyDescent="0.2">
      <c r="A356" s="14" t="s">
        <v>439</v>
      </c>
      <c r="B356" s="14" t="s">
        <v>50</v>
      </c>
      <c r="C356" s="14">
        <v>1163</v>
      </c>
      <c r="J356" s="14">
        <v>411</v>
      </c>
      <c r="K356" s="14">
        <v>424</v>
      </c>
      <c r="L356" s="14">
        <v>328</v>
      </c>
    </row>
    <row r="357" spans="1:16" x14ac:dyDescent="0.2">
      <c r="A357" s="14" t="s">
        <v>440</v>
      </c>
      <c r="B357" s="14" t="s">
        <v>51</v>
      </c>
      <c r="C357" s="14">
        <v>1496</v>
      </c>
      <c r="J357" s="14">
        <v>501</v>
      </c>
      <c r="K357" s="14">
        <v>534</v>
      </c>
      <c r="L357" s="14">
        <v>461</v>
      </c>
    </row>
    <row r="358" spans="1:16" x14ac:dyDescent="0.2">
      <c r="A358" s="14" t="s">
        <v>441</v>
      </c>
      <c r="B358" s="14" t="s">
        <v>120</v>
      </c>
      <c r="C358" s="14">
        <v>1029</v>
      </c>
      <c r="J358" s="14">
        <v>340</v>
      </c>
      <c r="K358" s="14">
        <v>339</v>
      </c>
      <c r="L358" s="14">
        <v>350</v>
      </c>
    </row>
    <row r="359" spans="1:16" x14ac:dyDescent="0.2">
      <c r="A359" s="14" t="s">
        <v>442</v>
      </c>
      <c r="B359" s="14" t="s">
        <v>13</v>
      </c>
      <c r="C359" s="14">
        <v>726</v>
      </c>
      <c r="J359" s="14">
        <v>303</v>
      </c>
      <c r="K359" s="14">
        <v>232</v>
      </c>
      <c r="L359" s="14">
        <v>191</v>
      </c>
    </row>
    <row r="360" spans="1:16" x14ac:dyDescent="0.2">
      <c r="A360" s="14" t="s">
        <v>443</v>
      </c>
      <c r="B360" s="14" t="s">
        <v>608</v>
      </c>
      <c r="C360" s="14">
        <v>1098</v>
      </c>
      <c r="J360" s="14">
        <v>378</v>
      </c>
      <c r="K360" s="14">
        <v>350</v>
      </c>
      <c r="L360" s="14">
        <v>370</v>
      </c>
    </row>
    <row r="361" spans="1:16" x14ac:dyDescent="0.2">
      <c r="A361" s="14" t="s">
        <v>444</v>
      </c>
      <c r="B361" s="14" t="s">
        <v>52</v>
      </c>
      <c r="C361" s="14">
        <v>1052</v>
      </c>
      <c r="J361" s="14">
        <v>305</v>
      </c>
      <c r="K361" s="14">
        <v>338</v>
      </c>
      <c r="L361" s="14">
        <v>409</v>
      </c>
    </row>
    <row r="362" spans="1:16" x14ac:dyDescent="0.2">
      <c r="A362" s="14" t="s">
        <v>1463</v>
      </c>
      <c r="B362" s="14" t="s">
        <v>1464</v>
      </c>
      <c r="C362" s="14">
        <v>365</v>
      </c>
      <c r="K362" s="14">
        <v>175</v>
      </c>
      <c r="L362" s="14">
        <v>190</v>
      </c>
    </row>
    <row r="363" spans="1:16" x14ac:dyDescent="0.2">
      <c r="A363" s="14" t="s">
        <v>607</v>
      </c>
      <c r="B363" s="14" t="s">
        <v>606</v>
      </c>
      <c r="C363" s="14">
        <v>255</v>
      </c>
      <c r="D363" s="14">
        <v>10</v>
      </c>
      <c r="E363" s="14">
        <v>19</v>
      </c>
      <c r="F363" s="14">
        <v>13</v>
      </c>
      <c r="G363" s="14">
        <v>15</v>
      </c>
      <c r="H363" s="14">
        <v>12</v>
      </c>
      <c r="I363" s="14">
        <v>15</v>
      </c>
      <c r="J363" s="14">
        <v>27</v>
      </c>
      <c r="K363" s="14">
        <v>29</v>
      </c>
      <c r="L363" s="14">
        <v>20</v>
      </c>
      <c r="M363" s="14">
        <v>26</v>
      </c>
      <c r="N363" s="14">
        <v>29</v>
      </c>
      <c r="O363" s="14">
        <v>26</v>
      </c>
      <c r="P363" s="14">
        <v>14</v>
      </c>
    </row>
    <row r="364" spans="1:16" x14ac:dyDescent="0.2">
      <c r="A364" s="14" t="s">
        <v>445</v>
      </c>
      <c r="B364" s="14" t="s">
        <v>818</v>
      </c>
      <c r="C364" s="14">
        <v>345</v>
      </c>
      <c r="M364" s="14">
        <v>86</v>
      </c>
      <c r="N364" s="14">
        <v>101</v>
      </c>
      <c r="O364" s="14">
        <v>79</v>
      </c>
      <c r="P364" s="14">
        <v>79</v>
      </c>
    </row>
    <row r="365" spans="1:16" x14ac:dyDescent="0.2">
      <c r="A365" s="14" t="s">
        <v>446</v>
      </c>
      <c r="B365" s="14" t="s">
        <v>605</v>
      </c>
      <c r="C365" s="14">
        <v>229</v>
      </c>
      <c r="M365" s="14">
        <v>65</v>
      </c>
      <c r="N365" s="14">
        <v>49</v>
      </c>
      <c r="O365" s="14">
        <v>71</v>
      </c>
      <c r="P365" s="14">
        <v>44</v>
      </c>
    </row>
    <row r="366" spans="1:16" x14ac:dyDescent="0.2">
      <c r="A366" s="14" t="s">
        <v>447</v>
      </c>
      <c r="B366" s="14" t="s">
        <v>604</v>
      </c>
      <c r="C366" s="14">
        <v>1917</v>
      </c>
      <c r="M366" s="14">
        <v>512</v>
      </c>
      <c r="N366" s="14">
        <v>546</v>
      </c>
      <c r="O366" s="14">
        <v>463</v>
      </c>
      <c r="P366" s="14">
        <v>396</v>
      </c>
    </row>
    <row r="367" spans="1:16" x14ac:dyDescent="0.2">
      <c r="A367" s="14" t="s">
        <v>448</v>
      </c>
      <c r="B367" s="14" t="s">
        <v>534</v>
      </c>
      <c r="C367" s="14">
        <v>190</v>
      </c>
      <c r="M367" s="14">
        <v>96</v>
      </c>
      <c r="N367" s="14">
        <v>94</v>
      </c>
    </row>
    <row r="368" spans="1:16" x14ac:dyDescent="0.2">
      <c r="A368" s="14" t="s">
        <v>449</v>
      </c>
      <c r="B368" s="14" t="s">
        <v>1465</v>
      </c>
      <c r="C368" s="14">
        <v>217</v>
      </c>
      <c r="M368" s="14">
        <v>33</v>
      </c>
      <c r="N368" s="14">
        <v>62</v>
      </c>
      <c r="O368" s="14">
        <v>65</v>
      </c>
      <c r="P368" s="14">
        <v>57</v>
      </c>
    </row>
    <row r="369" spans="1:16" x14ac:dyDescent="0.2">
      <c r="A369" s="14" t="s">
        <v>450</v>
      </c>
      <c r="B369" s="14" t="s">
        <v>603</v>
      </c>
      <c r="C369" s="14">
        <v>808</v>
      </c>
      <c r="M369" s="14">
        <v>291</v>
      </c>
      <c r="N369" s="14">
        <v>211</v>
      </c>
      <c r="O369" s="14">
        <v>192</v>
      </c>
      <c r="P369" s="14">
        <v>114</v>
      </c>
    </row>
    <row r="370" spans="1:16" x14ac:dyDescent="0.2">
      <c r="A370" s="14" t="s">
        <v>451</v>
      </c>
      <c r="B370" s="14" t="s">
        <v>55</v>
      </c>
      <c r="C370" s="14">
        <v>1175</v>
      </c>
      <c r="M370" s="14">
        <v>416</v>
      </c>
      <c r="N370" s="14">
        <v>284</v>
      </c>
      <c r="O370" s="14">
        <v>275</v>
      </c>
      <c r="P370" s="14">
        <v>200</v>
      </c>
    </row>
    <row r="371" spans="1:16" x14ac:dyDescent="0.2">
      <c r="A371" s="14" t="s">
        <v>452</v>
      </c>
      <c r="B371" s="14" t="s">
        <v>56</v>
      </c>
      <c r="C371" s="14">
        <v>437</v>
      </c>
      <c r="M371" s="14">
        <v>109</v>
      </c>
      <c r="N371" s="14">
        <v>133</v>
      </c>
      <c r="O371" s="14">
        <v>117</v>
      </c>
      <c r="P371" s="14">
        <v>78</v>
      </c>
    </row>
    <row r="372" spans="1:16" x14ac:dyDescent="0.2">
      <c r="A372" s="14" t="s">
        <v>602</v>
      </c>
      <c r="B372" s="14" t="s">
        <v>601</v>
      </c>
      <c r="C372" s="14">
        <v>90</v>
      </c>
      <c r="M372" s="14">
        <v>45</v>
      </c>
      <c r="N372" s="14">
        <v>30</v>
      </c>
      <c r="O372" s="14">
        <v>15</v>
      </c>
    </row>
    <row r="373" spans="1:16" x14ac:dyDescent="0.2">
      <c r="A373" s="14" t="s">
        <v>895</v>
      </c>
      <c r="B373" s="14" t="s">
        <v>1466</v>
      </c>
      <c r="C373" s="14">
        <v>13</v>
      </c>
      <c r="M373" s="14">
        <v>13</v>
      </c>
    </row>
    <row r="374" spans="1:16" x14ac:dyDescent="0.2">
      <c r="A374" s="14" t="s">
        <v>600</v>
      </c>
      <c r="B374" s="14" t="s">
        <v>554</v>
      </c>
      <c r="C374" s="14">
        <v>1352</v>
      </c>
      <c r="M374" s="14">
        <v>521</v>
      </c>
      <c r="N374" s="14">
        <v>444</v>
      </c>
      <c r="O374" s="14">
        <v>387</v>
      </c>
    </row>
    <row r="375" spans="1:16" x14ac:dyDescent="0.2">
      <c r="A375" s="14" t="s">
        <v>1467</v>
      </c>
      <c r="B375" s="14" t="s">
        <v>1468</v>
      </c>
      <c r="C375" s="14">
        <v>391</v>
      </c>
      <c r="M375" s="14">
        <v>1</v>
      </c>
      <c r="N375" s="14">
        <v>18</v>
      </c>
      <c r="O375" s="14">
        <v>46</v>
      </c>
      <c r="P375" s="14">
        <v>326</v>
      </c>
    </row>
    <row r="376" spans="1:16" x14ac:dyDescent="0.2">
      <c r="A376" s="14" t="s">
        <v>599</v>
      </c>
      <c r="B376" s="14" t="s">
        <v>526</v>
      </c>
      <c r="C376" s="14">
        <v>346</v>
      </c>
      <c r="M376" s="14">
        <v>140</v>
      </c>
      <c r="N376" s="14">
        <v>122</v>
      </c>
      <c r="O376" s="14">
        <v>84</v>
      </c>
    </row>
    <row r="377" spans="1:16" x14ac:dyDescent="0.2">
      <c r="A377" s="14" t="s">
        <v>896</v>
      </c>
      <c r="B377" s="14" t="s">
        <v>897</v>
      </c>
      <c r="C377" s="14">
        <v>21</v>
      </c>
      <c r="M377" s="14">
        <v>13</v>
      </c>
      <c r="N377" s="14">
        <v>8</v>
      </c>
    </row>
    <row r="378" spans="1:16" x14ac:dyDescent="0.2">
      <c r="A378" s="14" t="s">
        <v>453</v>
      </c>
      <c r="B378" s="14" t="s">
        <v>598</v>
      </c>
      <c r="C378" s="14">
        <v>97</v>
      </c>
      <c r="M378" s="14">
        <v>17</v>
      </c>
      <c r="N378" s="14">
        <v>24</v>
      </c>
      <c r="O378" s="14">
        <v>24</v>
      </c>
      <c r="P378" s="14">
        <v>32</v>
      </c>
    </row>
    <row r="379" spans="1:16" x14ac:dyDescent="0.2">
      <c r="A379" s="14" t="s">
        <v>454</v>
      </c>
      <c r="B379" s="14" t="s">
        <v>898</v>
      </c>
      <c r="C379" s="14">
        <v>299</v>
      </c>
      <c r="M379" s="14">
        <v>101</v>
      </c>
      <c r="N379" s="14">
        <v>63</v>
      </c>
      <c r="O379" s="14">
        <v>69</v>
      </c>
      <c r="P379" s="14">
        <v>66</v>
      </c>
    </row>
    <row r="380" spans="1:16" x14ac:dyDescent="0.2">
      <c r="A380" s="14" t="s">
        <v>597</v>
      </c>
      <c r="B380" s="14" t="s">
        <v>899</v>
      </c>
      <c r="C380" s="14">
        <v>5</v>
      </c>
      <c r="O380" s="14">
        <v>5</v>
      </c>
    </row>
    <row r="381" spans="1:16" x14ac:dyDescent="0.2">
      <c r="A381" s="14" t="s">
        <v>596</v>
      </c>
      <c r="B381" s="14" t="s">
        <v>595</v>
      </c>
      <c r="C381" s="14">
        <v>97</v>
      </c>
      <c r="O381" s="14">
        <v>47</v>
      </c>
      <c r="P381" s="14">
        <v>50</v>
      </c>
    </row>
    <row r="382" spans="1:16" x14ac:dyDescent="0.2">
      <c r="A382" s="14" t="s">
        <v>455</v>
      </c>
      <c r="B382" s="14" t="s">
        <v>594</v>
      </c>
      <c r="C382" s="14">
        <v>377</v>
      </c>
      <c r="M382" s="14">
        <v>125</v>
      </c>
      <c r="N382" s="14">
        <v>111</v>
      </c>
      <c r="O382" s="14">
        <v>76</v>
      </c>
      <c r="P382" s="14">
        <v>65</v>
      </c>
    </row>
    <row r="383" spans="1:16" x14ac:dyDescent="0.2">
      <c r="A383" s="14" t="s">
        <v>593</v>
      </c>
      <c r="B383" s="14" t="s">
        <v>510</v>
      </c>
      <c r="C383" s="14">
        <v>1618</v>
      </c>
      <c r="M383" s="14">
        <v>469</v>
      </c>
      <c r="N383" s="14">
        <v>444</v>
      </c>
      <c r="O383" s="14">
        <v>446</v>
      </c>
      <c r="P383" s="14">
        <v>259</v>
      </c>
    </row>
    <row r="384" spans="1:16" x14ac:dyDescent="0.2">
      <c r="A384" s="14" t="s">
        <v>456</v>
      </c>
      <c r="B384" s="14" t="s">
        <v>555</v>
      </c>
      <c r="C384" s="14">
        <v>1934</v>
      </c>
      <c r="M384" s="14">
        <v>520</v>
      </c>
      <c r="N384" s="14">
        <v>540</v>
      </c>
      <c r="O384" s="14">
        <v>453</v>
      </c>
      <c r="P384" s="14">
        <v>421</v>
      </c>
    </row>
    <row r="385" spans="1:16" x14ac:dyDescent="0.2">
      <c r="A385" s="14" t="s">
        <v>834</v>
      </c>
      <c r="B385" s="14" t="s">
        <v>835</v>
      </c>
      <c r="C385" s="14">
        <v>487</v>
      </c>
      <c r="M385" s="14">
        <v>291</v>
      </c>
      <c r="N385" s="14">
        <v>196</v>
      </c>
    </row>
    <row r="386" spans="1:16" x14ac:dyDescent="0.2">
      <c r="A386" s="14" t="s">
        <v>457</v>
      </c>
      <c r="B386" s="14" t="s">
        <v>122</v>
      </c>
      <c r="C386" s="14">
        <v>3209</v>
      </c>
      <c r="M386" s="14">
        <v>803</v>
      </c>
      <c r="N386" s="14">
        <v>809</v>
      </c>
      <c r="O386" s="14">
        <v>851</v>
      </c>
      <c r="P386" s="14">
        <v>746</v>
      </c>
    </row>
    <row r="387" spans="1:16" x14ac:dyDescent="0.2">
      <c r="A387" s="14" t="s">
        <v>592</v>
      </c>
      <c r="B387" s="14" t="s">
        <v>543</v>
      </c>
      <c r="C387" s="14">
        <v>217</v>
      </c>
      <c r="M387" s="14">
        <v>128</v>
      </c>
      <c r="N387" s="14">
        <v>51</v>
      </c>
      <c r="O387" s="14">
        <v>38</v>
      </c>
    </row>
    <row r="388" spans="1:16" x14ac:dyDescent="0.2">
      <c r="A388" s="14" t="s">
        <v>1469</v>
      </c>
      <c r="B388" s="14" t="s">
        <v>1470</v>
      </c>
      <c r="C388" s="14">
        <v>62</v>
      </c>
      <c r="M388" s="14">
        <v>44</v>
      </c>
      <c r="N388" s="14">
        <v>18</v>
      </c>
    </row>
    <row r="389" spans="1:16" x14ac:dyDescent="0.2">
      <c r="A389" s="14" t="s">
        <v>458</v>
      </c>
      <c r="B389" s="14" t="s">
        <v>591</v>
      </c>
      <c r="C389" s="14">
        <v>373</v>
      </c>
      <c r="J389" s="14">
        <v>88</v>
      </c>
      <c r="K389" s="14">
        <v>79</v>
      </c>
      <c r="L389" s="14">
        <v>71</v>
      </c>
      <c r="M389" s="14">
        <v>47</v>
      </c>
      <c r="N389" s="14">
        <v>41</v>
      </c>
      <c r="O389" s="14">
        <v>26</v>
      </c>
      <c r="P389" s="14">
        <v>21</v>
      </c>
    </row>
    <row r="390" spans="1:16" x14ac:dyDescent="0.2">
      <c r="A390" s="14" t="s">
        <v>459</v>
      </c>
      <c r="B390" s="14" t="s">
        <v>590</v>
      </c>
      <c r="C390" s="14">
        <v>142</v>
      </c>
      <c r="M390" s="14">
        <v>37</v>
      </c>
      <c r="N390" s="14">
        <v>32</v>
      </c>
      <c r="O390" s="14">
        <v>34</v>
      </c>
      <c r="P390" s="14">
        <v>39</v>
      </c>
    </row>
    <row r="391" spans="1:16" x14ac:dyDescent="0.2">
      <c r="A391" s="14" t="s">
        <v>589</v>
      </c>
      <c r="B391" s="14" t="s">
        <v>538</v>
      </c>
      <c r="C391" s="14">
        <v>89</v>
      </c>
      <c r="M391" s="14">
        <v>36</v>
      </c>
      <c r="N391" s="14">
        <v>23</v>
      </c>
      <c r="O391" s="14">
        <v>30</v>
      </c>
    </row>
    <row r="392" spans="1:16" x14ac:dyDescent="0.2">
      <c r="A392" s="14" t="s">
        <v>588</v>
      </c>
      <c r="B392" s="14" t="s">
        <v>537</v>
      </c>
      <c r="C392" s="14">
        <v>648</v>
      </c>
      <c r="J392" s="14">
        <v>111</v>
      </c>
      <c r="K392" s="14">
        <v>132</v>
      </c>
      <c r="L392" s="14">
        <v>136</v>
      </c>
      <c r="M392" s="14">
        <v>83</v>
      </c>
      <c r="N392" s="14">
        <v>78</v>
      </c>
      <c r="O392" s="14">
        <v>73</v>
      </c>
      <c r="P392" s="14">
        <v>35</v>
      </c>
    </row>
    <row r="393" spans="1:16" x14ac:dyDescent="0.2">
      <c r="A393" s="14" t="s">
        <v>587</v>
      </c>
      <c r="B393" s="14" t="s">
        <v>586</v>
      </c>
      <c r="C393" s="14">
        <v>105</v>
      </c>
      <c r="O393" s="14">
        <v>55</v>
      </c>
      <c r="P393" s="14">
        <v>50</v>
      </c>
    </row>
    <row r="394" spans="1:16" x14ac:dyDescent="0.2">
      <c r="A394" s="14" t="s">
        <v>585</v>
      </c>
      <c r="B394" s="14" t="s">
        <v>535</v>
      </c>
      <c r="C394" s="14">
        <v>518</v>
      </c>
      <c r="M394" s="14">
        <v>52</v>
      </c>
      <c r="N394" s="14">
        <v>135</v>
      </c>
      <c r="O394" s="14">
        <v>177</v>
      </c>
      <c r="P394" s="14">
        <v>154</v>
      </c>
    </row>
    <row r="395" spans="1:16" x14ac:dyDescent="0.2">
      <c r="A395" s="14" t="s">
        <v>584</v>
      </c>
      <c r="B395" s="14" t="s">
        <v>536</v>
      </c>
      <c r="C395" s="14">
        <v>323</v>
      </c>
      <c r="M395" s="14">
        <v>93</v>
      </c>
      <c r="N395" s="14">
        <v>74</v>
      </c>
      <c r="O395" s="14">
        <v>108</v>
      </c>
      <c r="P395" s="14">
        <v>48</v>
      </c>
    </row>
    <row r="396" spans="1:16" x14ac:dyDescent="0.2">
      <c r="A396" s="14" t="s">
        <v>900</v>
      </c>
      <c r="B396" s="14" t="s">
        <v>901</v>
      </c>
      <c r="C396" s="14">
        <v>93</v>
      </c>
      <c r="M396" s="14">
        <v>29</v>
      </c>
      <c r="N396" s="14">
        <v>38</v>
      </c>
      <c r="O396" s="14">
        <v>16</v>
      </c>
      <c r="P396" s="14">
        <v>10</v>
      </c>
    </row>
    <row r="397" spans="1:16" x14ac:dyDescent="0.2">
      <c r="A397" s="14" t="s">
        <v>902</v>
      </c>
      <c r="B397" s="14" t="s">
        <v>903</v>
      </c>
      <c r="C397" s="14">
        <v>113</v>
      </c>
      <c r="M397" s="14">
        <v>19</v>
      </c>
      <c r="N397" s="14">
        <v>41</v>
      </c>
      <c r="O397" s="14">
        <v>35</v>
      </c>
      <c r="P397" s="14">
        <v>18</v>
      </c>
    </row>
    <row r="398" spans="1:16" x14ac:dyDescent="0.2">
      <c r="A398" s="14" t="s">
        <v>904</v>
      </c>
      <c r="B398" s="14" t="s">
        <v>905</v>
      </c>
      <c r="C398" s="14">
        <v>42</v>
      </c>
      <c r="M398" s="14">
        <v>16</v>
      </c>
      <c r="N398" s="14">
        <v>13</v>
      </c>
      <c r="O398" s="14">
        <v>7</v>
      </c>
      <c r="P398" s="14">
        <v>6</v>
      </c>
    </row>
    <row r="399" spans="1:16" x14ac:dyDescent="0.2">
      <c r="A399" s="14" t="s">
        <v>460</v>
      </c>
      <c r="B399" s="14" t="s">
        <v>57</v>
      </c>
      <c r="C399" s="14">
        <v>3272</v>
      </c>
      <c r="M399" s="14">
        <v>884</v>
      </c>
      <c r="N399" s="14">
        <v>831</v>
      </c>
      <c r="O399" s="14">
        <v>879</v>
      </c>
      <c r="P399" s="14">
        <v>678</v>
      </c>
    </row>
    <row r="400" spans="1:16" x14ac:dyDescent="0.2">
      <c r="A400" s="14" t="s">
        <v>461</v>
      </c>
      <c r="B400" s="14" t="s">
        <v>583</v>
      </c>
      <c r="C400" s="14">
        <v>480</v>
      </c>
      <c r="M400" s="14">
        <v>123</v>
      </c>
      <c r="N400" s="14">
        <v>123</v>
      </c>
      <c r="O400" s="14">
        <v>120</v>
      </c>
      <c r="P400" s="14">
        <v>114</v>
      </c>
    </row>
    <row r="401" spans="1:16" x14ac:dyDescent="0.2">
      <c r="A401" s="14" t="s">
        <v>582</v>
      </c>
      <c r="B401" s="14" t="s">
        <v>581</v>
      </c>
      <c r="C401" s="14">
        <v>210</v>
      </c>
      <c r="O401" s="14">
        <v>119</v>
      </c>
      <c r="P401" s="14">
        <v>91</v>
      </c>
    </row>
    <row r="402" spans="1:16" x14ac:dyDescent="0.2">
      <c r="A402" s="14" t="s">
        <v>462</v>
      </c>
      <c r="B402" s="14" t="s">
        <v>14</v>
      </c>
      <c r="C402" s="14">
        <v>3114</v>
      </c>
      <c r="M402" s="14">
        <v>876</v>
      </c>
      <c r="N402" s="14">
        <v>879</v>
      </c>
      <c r="O402" s="14">
        <v>704</v>
      </c>
      <c r="P402" s="14">
        <v>655</v>
      </c>
    </row>
    <row r="403" spans="1:16" x14ac:dyDescent="0.2">
      <c r="A403" s="14" t="s">
        <v>463</v>
      </c>
      <c r="B403" s="14" t="s">
        <v>580</v>
      </c>
      <c r="C403" s="14">
        <v>2846</v>
      </c>
      <c r="M403" s="14">
        <v>739</v>
      </c>
      <c r="N403" s="14">
        <v>783</v>
      </c>
      <c r="O403" s="14">
        <v>733</v>
      </c>
      <c r="P403" s="14">
        <v>591</v>
      </c>
    </row>
    <row r="404" spans="1:16" x14ac:dyDescent="0.2">
      <c r="A404" s="14" t="s">
        <v>464</v>
      </c>
      <c r="B404" s="14" t="s">
        <v>579</v>
      </c>
      <c r="C404" s="14">
        <v>4215</v>
      </c>
      <c r="M404" s="14">
        <v>1047</v>
      </c>
      <c r="N404" s="14">
        <v>1148</v>
      </c>
      <c r="O404" s="14">
        <v>1031</v>
      </c>
      <c r="P404" s="14">
        <v>989</v>
      </c>
    </row>
    <row r="405" spans="1:16" x14ac:dyDescent="0.2">
      <c r="A405" s="14" t="s">
        <v>465</v>
      </c>
      <c r="B405" s="14" t="s">
        <v>578</v>
      </c>
      <c r="C405" s="14">
        <v>1631</v>
      </c>
      <c r="M405" s="14">
        <v>470</v>
      </c>
      <c r="N405" s="14">
        <v>431</v>
      </c>
      <c r="O405" s="14">
        <v>416</v>
      </c>
      <c r="P405" s="14">
        <v>314</v>
      </c>
    </row>
    <row r="406" spans="1:16" x14ac:dyDescent="0.2">
      <c r="A406" s="14" t="s">
        <v>466</v>
      </c>
      <c r="B406" s="14" t="s">
        <v>577</v>
      </c>
      <c r="C406" s="14">
        <v>2779</v>
      </c>
      <c r="M406" s="14">
        <v>722</v>
      </c>
      <c r="N406" s="14">
        <v>784</v>
      </c>
      <c r="O406" s="14">
        <v>667</v>
      </c>
      <c r="P406" s="14">
        <v>606</v>
      </c>
    </row>
    <row r="407" spans="1:16" x14ac:dyDescent="0.2">
      <c r="A407" s="14" t="s">
        <v>467</v>
      </c>
      <c r="B407" s="14" t="s">
        <v>58</v>
      </c>
      <c r="C407" s="14">
        <v>1847</v>
      </c>
      <c r="M407" s="14">
        <v>520</v>
      </c>
      <c r="N407" s="14">
        <v>522</v>
      </c>
      <c r="O407" s="14">
        <v>498</v>
      </c>
      <c r="P407" s="14">
        <v>307</v>
      </c>
    </row>
    <row r="408" spans="1:16" x14ac:dyDescent="0.2">
      <c r="A408" s="14" t="s">
        <v>468</v>
      </c>
      <c r="B408" s="14" t="s">
        <v>123</v>
      </c>
      <c r="C408" s="14">
        <v>1552</v>
      </c>
      <c r="M408" s="14">
        <v>439</v>
      </c>
      <c r="N408" s="14">
        <v>366</v>
      </c>
      <c r="O408" s="14">
        <v>407</v>
      </c>
      <c r="P408" s="14">
        <v>340</v>
      </c>
    </row>
    <row r="409" spans="1:16" x14ac:dyDescent="0.2">
      <c r="A409" s="14" t="s">
        <v>469</v>
      </c>
      <c r="B409" s="14" t="s">
        <v>1471</v>
      </c>
      <c r="C409" s="14">
        <v>548</v>
      </c>
      <c r="M409" s="14">
        <v>143</v>
      </c>
      <c r="N409" s="14">
        <v>143</v>
      </c>
      <c r="O409" s="14">
        <v>134</v>
      </c>
      <c r="P409" s="14">
        <v>128</v>
      </c>
    </row>
    <row r="410" spans="1:16" x14ac:dyDescent="0.2">
      <c r="A410" s="14" t="s">
        <v>836</v>
      </c>
      <c r="B410" s="14" t="s">
        <v>837</v>
      </c>
      <c r="C410" s="14">
        <v>251</v>
      </c>
      <c r="M410" s="14">
        <v>172</v>
      </c>
      <c r="N410" s="14">
        <v>79</v>
      </c>
    </row>
    <row r="411" spans="1:16" x14ac:dyDescent="0.2">
      <c r="A411" s="14" t="s">
        <v>470</v>
      </c>
      <c r="B411" s="14" t="s">
        <v>576</v>
      </c>
      <c r="C411" s="14">
        <v>2515</v>
      </c>
      <c r="M411" s="14">
        <v>726</v>
      </c>
      <c r="N411" s="14">
        <v>672</v>
      </c>
      <c r="O411" s="14">
        <v>647</v>
      </c>
      <c r="P411" s="14">
        <v>470</v>
      </c>
    </row>
    <row r="412" spans="1:16" x14ac:dyDescent="0.2">
      <c r="A412" s="14" t="s">
        <v>471</v>
      </c>
      <c r="B412" s="14" t="s">
        <v>59</v>
      </c>
      <c r="C412" s="14">
        <v>2400</v>
      </c>
      <c r="M412" s="14">
        <v>666</v>
      </c>
      <c r="N412" s="14">
        <v>659</v>
      </c>
      <c r="O412" s="14">
        <v>575</v>
      </c>
      <c r="P412" s="14">
        <v>500</v>
      </c>
    </row>
    <row r="413" spans="1:16" x14ac:dyDescent="0.2">
      <c r="A413" s="14" t="s">
        <v>472</v>
      </c>
      <c r="B413" s="14" t="s">
        <v>124</v>
      </c>
      <c r="C413" s="14">
        <v>1823</v>
      </c>
      <c r="M413" s="14">
        <v>528</v>
      </c>
      <c r="N413" s="14">
        <v>497</v>
      </c>
      <c r="O413" s="14">
        <v>459</v>
      </c>
      <c r="P413" s="14">
        <v>339</v>
      </c>
    </row>
    <row r="414" spans="1:16" x14ac:dyDescent="0.2">
      <c r="A414" s="14" t="s">
        <v>473</v>
      </c>
      <c r="B414" s="14" t="s">
        <v>575</v>
      </c>
      <c r="C414" s="14">
        <v>2244</v>
      </c>
      <c r="M414" s="14">
        <v>527</v>
      </c>
      <c r="N414" s="14">
        <v>582</v>
      </c>
      <c r="O414" s="14">
        <v>617</v>
      </c>
      <c r="P414" s="14">
        <v>518</v>
      </c>
    </row>
    <row r="415" spans="1:16" x14ac:dyDescent="0.2">
      <c r="A415" s="14" t="s">
        <v>474</v>
      </c>
      <c r="B415" s="14" t="s">
        <v>60</v>
      </c>
      <c r="C415" s="14">
        <v>1767</v>
      </c>
      <c r="M415" s="14">
        <v>509</v>
      </c>
      <c r="N415" s="14">
        <v>528</v>
      </c>
      <c r="O415" s="14">
        <v>414</v>
      </c>
      <c r="P415" s="14">
        <v>316</v>
      </c>
    </row>
    <row r="416" spans="1:16" x14ac:dyDescent="0.2">
      <c r="A416" s="14" t="s">
        <v>475</v>
      </c>
      <c r="B416" s="14" t="s">
        <v>574</v>
      </c>
      <c r="C416" s="14">
        <v>391</v>
      </c>
      <c r="M416" s="14">
        <v>61</v>
      </c>
      <c r="N416" s="14">
        <v>114</v>
      </c>
      <c r="O416" s="14">
        <v>125</v>
      </c>
      <c r="P416" s="14">
        <v>91</v>
      </c>
    </row>
    <row r="417" spans="1:16" x14ac:dyDescent="0.2">
      <c r="A417" s="14" t="s">
        <v>476</v>
      </c>
      <c r="B417" s="14" t="s">
        <v>573</v>
      </c>
      <c r="C417" s="14">
        <v>172</v>
      </c>
      <c r="M417" s="14">
        <v>63</v>
      </c>
      <c r="N417" s="14">
        <v>43</v>
      </c>
      <c r="O417" s="14">
        <v>32</v>
      </c>
      <c r="P417" s="14">
        <v>34</v>
      </c>
    </row>
    <row r="418" spans="1:16" x14ac:dyDescent="0.2">
      <c r="A418" s="14" t="s">
        <v>477</v>
      </c>
      <c r="B418" s="14" t="s">
        <v>125</v>
      </c>
      <c r="C418" s="14">
        <v>2876</v>
      </c>
      <c r="M418" s="14">
        <v>642</v>
      </c>
      <c r="N418" s="14">
        <v>744</v>
      </c>
      <c r="O418" s="14">
        <v>793</v>
      </c>
      <c r="P418" s="14">
        <v>697</v>
      </c>
    </row>
    <row r="419" spans="1:16" x14ac:dyDescent="0.2">
      <c r="A419" s="14" t="s">
        <v>906</v>
      </c>
      <c r="B419" s="14" t="s">
        <v>907</v>
      </c>
      <c r="C419" s="14">
        <v>191</v>
      </c>
      <c r="J419" s="14">
        <v>144</v>
      </c>
      <c r="M419" s="14">
        <v>47</v>
      </c>
    </row>
    <row r="420" spans="1:16" x14ac:dyDescent="0.2">
      <c r="A420" s="14" t="s">
        <v>478</v>
      </c>
      <c r="B420" s="14" t="s">
        <v>61</v>
      </c>
      <c r="C420" s="14">
        <v>856</v>
      </c>
      <c r="M420" s="14">
        <v>250</v>
      </c>
      <c r="N420" s="14">
        <v>243</v>
      </c>
      <c r="O420" s="14">
        <v>204</v>
      </c>
      <c r="P420" s="14">
        <v>159</v>
      </c>
    </row>
    <row r="421" spans="1:16" x14ac:dyDescent="0.2">
      <c r="A421" s="14" t="s">
        <v>479</v>
      </c>
      <c r="B421" s="14" t="s">
        <v>62</v>
      </c>
      <c r="C421" s="14">
        <v>1176</v>
      </c>
      <c r="M421" s="14">
        <v>333</v>
      </c>
      <c r="N421" s="14">
        <v>303</v>
      </c>
      <c r="O421" s="14">
        <v>310</v>
      </c>
      <c r="P421" s="14">
        <v>230</v>
      </c>
    </row>
    <row r="422" spans="1:16" x14ac:dyDescent="0.2">
      <c r="A422" s="14" t="s">
        <v>908</v>
      </c>
      <c r="B422" s="14" t="s">
        <v>909</v>
      </c>
      <c r="C422" s="14">
        <v>1</v>
      </c>
      <c r="M422" s="14">
        <v>1</v>
      </c>
    </row>
    <row r="423" spans="1:16" x14ac:dyDescent="0.2">
      <c r="A423" s="14" t="s">
        <v>480</v>
      </c>
      <c r="B423" s="14" t="s">
        <v>63</v>
      </c>
      <c r="C423" s="14">
        <v>2772</v>
      </c>
      <c r="M423" s="14">
        <v>622</v>
      </c>
      <c r="N423" s="14">
        <v>713</v>
      </c>
      <c r="O423" s="14">
        <v>710</v>
      </c>
      <c r="P423" s="14">
        <v>727</v>
      </c>
    </row>
    <row r="424" spans="1:16" x14ac:dyDescent="0.2">
      <c r="A424" s="14" t="s">
        <v>481</v>
      </c>
      <c r="B424" s="14" t="s">
        <v>572</v>
      </c>
      <c r="C424" s="14">
        <v>2284</v>
      </c>
      <c r="M424" s="14">
        <v>704</v>
      </c>
      <c r="N424" s="14">
        <v>553</v>
      </c>
      <c r="O424" s="14">
        <v>513</v>
      </c>
      <c r="P424" s="14">
        <v>514</v>
      </c>
    </row>
    <row r="425" spans="1:16" x14ac:dyDescent="0.2">
      <c r="A425" s="14" t="s">
        <v>482</v>
      </c>
      <c r="B425" s="14" t="s">
        <v>64</v>
      </c>
      <c r="C425" s="14">
        <v>1349</v>
      </c>
      <c r="M425" s="14">
        <v>375</v>
      </c>
      <c r="N425" s="14">
        <v>363</v>
      </c>
      <c r="O425" s="14">
        <v>313</v>
      </c>
      <c r="P425" s="14">
        <v>298</v>
      </c>
    </row>
    <row r="426" spans="1:16" x14ac:dyDescent="0.2">
      <c r="A426" s="14" t="s">
        <v>483</v>
      </c>
      <c r="B426" s="14" t="s">
        <v>126</v>
      </c>
      <c r="C426" s="14">
        <v>1490</v>
      </c>
      <c r="M426" s="14">
        <v>342</v>
      </c>
      <c r="N426" s="14">
        <v>434</v>
      </c>
      <c r="O426" s="14">
        <v>369</v>
      </c>
      <c r="P426" s="14">
        <v>345</v>
      </c>
    </row>
    <row r="427" spans="1:16" x14ac:dyDescent="0.2">
      <c r="A427" s="14" t="s">
        <v>484</v>
      </c>
      <c r="B427" s="14" t="s">
        <v>127</v>
      </c>
      <c r="C427" s="14">
        <v>1598</v>
      </c>
      <c r="M427" s="14">
        <v>412</v>
      </c>
      <c r="N427" s="14">
        <v>429</v>
      </c>
      <c r="O427" s="14">
        <v>394</v>
      </c>
      <c r="P427" s="14">
        <v>363</v>
      </c>
    </row>
    <row r="428" spans="1:16" x14ac:dyDescent="0.2">
      <c r="A428" s="14" t="s">
        <v>485</v>
      </c>
      <c r="B428" s="14" t="s">
        <v>540</v>
      </c>
      <c r="C428" s="14">
        <v>2876</v>
      </c>
      <c r="M428" s="14">
        <v>678</v>
      </c>
      <c r="N428" s="14">
        <v>718</v>
      </c>
      <c r="O428" s="14">
        <v>745</v>
      </c>
      <c r="P428" s="14">
        <v>735</v>
      </c>
    </row>
    <row r="429" spans="1:16" x14ac:dyDescent="0.2">
      <c r="A429" s="14" t="s">
        <v>486</v>
      </c>
      <c r="B429" s="14" t="s">
        <v>65</v>
      </c>
      <c r="C429" s="14">
        <v>2695</v>
      </c>
      <c r="M429" s="14">
        <v>693</v>
      </c>
      <c r="N429" s="14">
        <v>715</v>
      </c>
      <c r="O429" s="14">
        <v>659</v>
      </c>
      <c r="P429" s="14">
        <v>628</v>
      </c>
    </row>
    <row r="430" spans="1:16" x14ac:dyDescent="0.2">
      <c r="A430" s="14" t="s">
        <v>487</v>
      </c>
      <c r="B430" s="14" t="s">
        <v>66</v>
      </c>
      <c r="C430" s="14">
        <v>1900</v>
      </c>
      <c r="M430" s="14">
        <v>523</v>
      </c>
      <c r="N430" s="14">
        <v>511</v>
      </c>
      <c r="O430" s="14">
        <v>472</v>
      </c>
      <c r="P430" s="14">
        <v>394</v>
      </c>
    </row>
    <row r="431" spans="1:16" x14ac:dyDescent="0.2">
      <c r="A431" s="14" t="s">
        <v>488</v>
      </c>
      <c r="B431" s="14" t="s">
        <v>541</v>
      </c>
      <c r="C431" s="14">
        <v>2372</v>
      </c>
      <c r="M431" s="14">
        <v>504</v>
      </c>
      <c r="N431" s="14">
        <v>667</v>
      </c>
      <c r="O431" s="14">
        <v>639</v>
      </c>
      <c r="P431" s="14">
        <v>562</v>
      </c>
    </row>
    <row r="432" spans="1:16" x14ac:dyDescent="0.2">
      <c r="A432" s="14" t="s">
        <v>489</v>
      </c>
      <c r="B432" s="14" t="s">
        <v>128</v>
      </c>
      <c r="C432" s="14">
        <v>2084</v>
      </c>
      <c r="M432" s="14">
        <v>513</v>
      </c>
      <c r="N432" s="14">
        <v>548</v>
      </c>
      <c r="O432" s="14">
        <v>535</v>
      </c>
      <c r="P432" s="14">
        <v>488</v>
      </c>
    </row>
    <row r="433" spans="1:17" x14ac:dyDescent="0.2">
      <c r="A433" s="14" t="s">
        <v>571</v>
      </c>
      <c r="B433" s="14" t="s">
        <v>548</v>
      </c>
      <c r="C433" s="14">
        <v>104</v>
      </c>
      <c r="O433" s="14">
        <v>53</v>
      </c>
      <c r="P433" s="14">
        <v>51</v>
      </c>
    </row>
    <row r="434" spans="1:17" x14ac:dyDescent="0.2">
      <c r="A434" s="14" t="s">
        <v>838</v>
      </c>
      <c r="B434" s="14" t="s">
        <v>839</v>
      </c>
      <c r="C434" s="14">
        <v>91</v>
      </c>
      <c r="M434" s="14">
        <v>65</v>
      </c>
      <c r="N434" s="14">
        <v>26</v>
      </c>
    </row>
    <row r="435" spans="1:17" x14ac:dyDescent="0.2">
      <c r="A435" s="14" t="s">
        <v>840</v>
      </c>
      <c r="B435" s="14" t="s">
        <v>841</v>
      </c>
      <c r="C435" s="14">
        <v>104</v>
      </c>
      <c r="M435" s="14">
        <v>55</v>
      </c>
      <c r="P435" s="14">
        <v>49</v>
      </c>
    </row>
    <row r="436" spans="1:17" x14ac:dyDescent="0.2">
      <c r="A436" s="14" t="s">
        <v>490</v>
      </c>
      <c r="B436" s="14" t="s">
        <v>67</v>
      </c>
      <c r="C436" s="14">
        <v>2508</v>
      </c>
      <c r="M436" s="14">
        <v>689</v>
      </c>
      <c r="N436" s="14">
        <v>674</v>
      </c>
      <c r="O436" s="14">
        <v>629</v>
      </c>
      <c r="P436" s="14">
        <v>516</v>
      </c>
    </row>
    <row r="437" spans="1:17" x14ac:dyDescent="0.2">
      <c r="A437" s="14" t="s">
        <v>491</v>
      </c>
      <c r="B437" s="14" t="s">
        <v>556</v>
      </c>
      <c r="C437" s="14">
        <v>1386</v>
      </c>
      <c r="M437" s="14">
        <v>425</v>
      </c>
      <c r="N437" s="14">
        <v>312</v>
      </c>
      <c r="O437" s="14">
        <v>332</v>
      </c>
      <c r="P437" s="14">
        <v>317</v>
      </c>
    </row>
    <row r="438" spans="1:17" x14ac:dyDescent="0.2">
      <c r="A438" s="14" t="s">
        <v>492</v>
      </c>
      <c r="B438" s="14" t="s">
        <v>910</v>
      </c>
      <c r="C438" s="14">
        <v>148</v>
      </c>
      <c r="J438" s="14">
        <v>16</v>
      </c>
      <c r="K438" s="14">
        <v>24</v>
      </c>
      <c r="L438" s="14">
        <v>28</v>
      </c>
      <c r="M438" s="14">
        <v>35</v>
      </c>
      <c r="N438" s="14">
        <v>28</v>
      </c>
      <c r="O438" s="14">
        <v>14</v>
      </c>
      <c r="P438" s="14">
        <v>3</v>
      </c>
    </row>
    <row r="439" spans="1:17" x14ac:dyDescent="0.2">
      <c r="A439" s="14" t="s">
        <v>493</v>
      </c>
      <c r="B439" s="14" t="s">
        <v>68</v>
      </c>
      <c r="C439" s="14">
        <v>3360</v>
      </c>
      <c r="M439" s="14">
        <v>836</v>
      </c>
      <c r="N439" s="14">
        <v>911</v>
      </c>
      <c r="O439" s="14">
        <v>907</v>
      </c>
      <c r="P439" s="14">
        <v>706</v>
      </c>
    </row>
    <row r="440" spans="1:17" x14ac:dyDescent="0.2">
      <c r="A440" s="14" t="s">
        <v>494</v>
      </c>
      <c r="B440" s="14" t="s">
        <v>69</v>
      </c>
      <c r="C440" s="14">
        <v>2150</v>
      </c>
      <c r="M440" s="14">
        <v>648</v>
      </c>
      <c r="N440" s="14">
        <v>584</v>
      </c>
      <c r="O440" s="14">
        <v>530</v>
      </c>
      <c r="P440" s="14">
        <v>388</v>
      </c>
    </row>
    <row r="441" spans="1:17" x14ac:dyDescent="0.2">
      <c r="A441" s="14" t="s">
        <v>495</v>
      </c>
      <c r="B441" s="14" t="s">
        <v>129</v>
      </c>
      <c r="C441" s="14">
        <v>2098</v>
      </c>
      <c r="M441" s="14">
        <v>532</v>
      </c>
      <c r="N441" s="14">
        <v>616</v>
      </c>
      <c r="O441" s="14">
        <v>484</v>
      </c>
      <c r="P441" s="14">
        <v>466</v>
      </c>
    </row>
    <row r="442" spans="1:17" x14ac:dyDescent="0.2">
      <c r="A442" s="14" t="s">
        <v>496</v>
      </c>
      <c r="B442" s="14" t="s">
        <v>130</v>
      </c>
      <c r="C442" s="14">
        <v>2946</v>
      </c>
      <c r="M442" s="14">
        <v>822</v>
      </c>
      <c r="N442" s="14">
        <v>799</v>
      </c>
      <c r="O442" s="14">
        <v>749</v>
      </c>
      <c r="P442" s="14">
        <v>576</v>
      </c>
    </row>
    <row r="443" spans="1:17" x14ac:dyDescent="0.2">
      <c r="A443" s="14" t="s">
        <v>497</v>
      </c>
      <c r="B443" s="14" t="s">
        <v>131</v>
      </c>
      <c r="C443" s="14">
        <v>2010</v>
      </c>
      <c r="M443" s="14">
        <v>569</v>
      </c>
      <c r="N443" s="14">
        <v>507</v>
      </c>
      <c r="O443" s="14">
        <v>519</v>
      </c>
      <c r="P443" s="14">
        <v>415</v>
      </c>
    </row>
    <row r="444" spans="1:17" x14ac:dyDescent="0.2">
      <c r="A444" s="14" t="s">
        <v>498</v>
      </c>
      <c r="B444" s="14" t="s">
        <v>516</v>
      </c>
      <c r="C444" s="14">
        <v>2943</v>
      </c>
      <c r="M444" s="14">
        <v>813</v>
      </c>
      <c r="N444" s="14">
        <v>793</v>
      </c>
      <c r="O444" s="14">
        <v>692</v>
      </c>
      <c r="P444" s="14">
        <v>645</v>
      </c>
    </row>
    <row r="445" spans="1:17" x14ac:dyDescent="0.2">
      <c r="A445" s="14" t="s">
        <v>499</v>
      </c>
      <c r="B445" s="14" t="s">
        <v>570</v>
      </c>
      <c r="C445" s="14">
        <v>910</v>
      </c>
      <c r="M445" s="14">
        <v>214</v>
      </c>
      <c r="N445" s="14">
        <v>251</v>
      </c>
      <c r="O445" s="14">
        <v>244</v>
      </c>
      <c r="P445" s="14">
        <v>201</v>
      </c>
    </row>
    <row r="446" spans="1:17" x14ac:dyDescent="0.2">
      <c r="A446" s="14" t="s">
        <v>500</v>
      </c>
      <c r="B446" s="14" t="s">
        <v>87</v>
      </c>
      <c r="C446" s="14">
        <v>481</v>
      </c>
      <c r="M446" s="14">
        <v>120</v>
      </c>
      <c r="N446" s="14">
        <v>127</v>
      </c>
      <c r="O446" s="14">
        <v>113</v>
      </c>
      <c r="P446" s="14">
        <v>121</v>
      </c>
    </row>
    <row r="447" spans="1:17" x14ac:dyDescent="0.2">
      <c r="A447" s="14" t="s">
        <v>569</v>
      </c>
      <c r="B447" s="14" t="s">
        <v>568</v>
      </c>
      <c r="C447" s="14">
        <v>220</v>
      </c>
      <c r="J447" s="14">
        <v>8</v>
      </c>
      <c r="K447" s="14">
        <v>19</v>
      </c>
      <c r="L447" s="14">
        <v>29</v>
      </c>
      <c r="M447" s="14">
        <v>66</v>
      </c>
      <c r="N447" s="14">
        <v>65</v>
      </c>
      <c r="O447" s="14">
        <v>29</v>
      </c>
      <c r="P447" s="14">
        <v>4</v>
      </c>
    </row>
    <row r="448" spans="1:17" x14ac:dyDescent="0.2">
      <c r="A448" s="14" t="s">
        <v>567</v>
      </c>
      <c r="B448" s="14" t="s">
        <v>553</v>
      </c>
      <c r="C448" s="14">
        <v>174</v>
      </c>
      <c r="Q448" s="14">
        <v>174</v>
      </c>
    </row>
    <row r="449" spans="1:17" x14ac:dyDescent="0.2">
      <c r="A449" s="14" t="s">
        <v>566</v>
      </c>
      <c r="B449" s="14" t="s">
        <v>565</v>
      </c>
      <c r="C449" s="14">
        <v>547</v>
      </c>
      <c r="F449" s="14">
        <v>1</v>
      </c>
      <c r="H449" s="14">
        <v>1</v>
      </c>
      <c r="I449" s="14">
        <v>2</v>
      </c>
      <c r="J449" s="14">
        <v>13</v>
      </c>
      <c r="K449" s="14">
        <v>35</v>
      </c>
      <c r="L449" s="14">
        <v>121</v>
      </c>
      <c r="M449" s="14">
        <v>187</v>
      </c>
      <c r="N449" s="14">
        <v>80</v>
      </c>
      <c r="O449" s="14">
        <v>54</v>
      </c>
      <c r="P449" s="14">
        <v>53</v>
      </c>
    </row>
    <row r="450" spans="1:17" x14ac:dyDescent="0.2">
      <c r="A450" s="14" t="s">
        <v>501</v>
      </c>
      <c r="B450" s="14" t="s">
        <v>70</v>
      </c>
      <c r="C450" s="14">
        <v>77</v>
      </c>
      <c r="M450" s="14">
        <v>9</v>
      </c>
      <c r="N450" s="14">
        <v>24</v>
      </c>
      <c r="O450" s="14">
        <v>27</v>
      </c>
      <c r="P450" s="14">
        <v>17</v>
      </c>
    </row>
    <row r="451" spans="1:17" x14ac:dyDescent="0.2">
      <c r="A451" s="14" t="s">
        <v>564</v>
      </c>
      <c r="B451" s="14" t="s">
        <v>1472</v>
      </c>
      <c r="C451" s="14">
        <v>25</v>
      </c>
      <c r="Q451" s="14">
        <v>25</v>
      </c>
    </row>
    <row r="452" spans="1:17" x14ac:dyDescent="0.2">
      <c r="A452" s="14" t="s">
        <v>502</v>
      </c>
      <c r="B452" s="14" t="s">
        <v>911</v>
      </c>
      <c r="C452" s="14">
        <v>155</v>
      </c>
      <c r="J452" s="14">
        <v>14</v>
      </c>
      <c r="K452" s="14">
        <v>37</v>
      </c>
      <c r="L452" s="14">
        <v>41</v>
      </c>
      <c r="M452" s="14">
        <v>29</v>
      </c>
      <c r="N452" s="14">
        <v>15</v>
      </c>
      <c r="O452" s="14">
        <v>16</v>
      </c>
      <c r="P452" s="14">
        <v>3</v>
      </c>
    </row>
    <row r="453" spans="1:17" x14ac:dyDescent="0.2">
      <c r="A453" s="14" t="s">
        <v>503</v>
      </c>
      <c r="B453" s="14" t="s">
        <v>88</v>
      </c>
      <c r="C453" s="14">
        <v>126</v>
      </c>
      <c r="K453" s="14">
        <v>2</v>
      </c>
      <c r="L453" s="14">
        <v>10</v>
      </c>
      <c r="M453" s="14">
        <v>20</v>
      </c>
      <c r="N453" s="14">
        <v>23</v>
      </c>
      <c r="O453" s="14">
        <v>43</v>
      </c>
      <c r="P453" s="14">
        <v>28</v>
      </c>
    </row>
    <row r="454" spans="1:17" x14ac:dyDescent="0.2">
      <c r="A454" s="14" t="s">
        <v>504</v>
      </c>
      <c r="B454" s="14" t="s">
        <v>563</v>
      </c>
      <c r="C454" s="14">
        <v>89</v>
      </c>
      <c r="K454" s="14">
        <v>3</v>
      </c>
      <c r="L454" s="14">
        <v>7</v>
      </c>
      <c r="M454" s="14">
        <v>13</v>
      </c>
      <c r="N454" s="14">
        <v>19</v>
      </c>
      <c r="O454" s="14">
        <v>22</v>
      </c>
      <c r="P454" s="14">
        <v>25</v>
      </c>
    </row>
    <row r="455" spans="1:17" x14ac:dyDescent="0.2">
      <c r="A455" s="14" t="s">
        <v>562</v>
      </c>
      <c r="B455" s="14" t="s">
        <v>525</v>
      </c>
      <c r="C455" s="14">
        <v>96</v>
      </c>
      <c r="J455" s="14">
        <v>6</v>
      </c>
      <c r="K455" s="14">
        <v>13</v>
      </c>
      <c r="L455" s="14">
        <v>19</v>
      </c>
      <c r="M455" s="14">
        <v>31</v>
      </c>
      <c r="N455" s="14">
        <v>19</v>
      </c>
      <c r="O455" s="14">
        <v>6</v>
      </c>
      <c r="P455" s="14">
        <v>2</v>
      </c>
    </row>
    <row r="456" spans="1:17" x14ac:dyDescent="0.2">
      <c r="A456" s="14" t="s">
        <v>505</v>
      </c>
      <c r="B456" s="14" t="s">
        <v>561</v>
      </c>
      <c r="C456" s="14">
        <v>73</v>
      </c>
      <c r="E456" s="14">
        <v>3</v>
      </c>
      <c r="F456" s="14">
        <v>1</v>
      </c>
      <c r="H456" s="14">
        <v>6</v>
      </c>
      <c r="I456" s="14">
        <v>1</v>
      </c>
      <c r="J456" s="14">
        <v>7</v>
      </c>
      <c r="K456" s="14">
        <v>13</v>
      </c>
      <c r="L456" s="14">
        <v>13</v>
      </c>
      <c r="M456" s="14">
        <v>9</v>
      </c>
      <c r="N456" s="14">
        <v>6</v>
      </c>
      <c r="O456" s="14">
        <v>8</v>
      </c>
      <c r="P456" s="14">
        <v>6</v>
      </c>
    </row>
    <row r="457" spans="1:17" x14ac:dyDescent="0.2">
      <c r="A457" s="14" t="s">
        <v>506</v>
      </c>
      <c r="B457" s="14" t="s">
        <v>547</v>
      </c>
      <c r="C457" s="14">
        <v>80</v>
      </c>
      <c r="G457" s="14">
        <v>2</v>
      </c>
      <c r="I457" s="14">
        <v>5</v>
      </c>
      <c r="J457" s="14">
        <v>5</v>
      </c>
      <c r="K457" s="14">
        <v>20</v>
      </c>
      <c r="L457" s="14">
        <v>14</v>
      </c>
      <c r="M457" s="14">
        <v>9</v>
      </c>
      <c r="N457" s="14">
        <v>12</v>
      </c>
      <c r="O457" s="14">
        <v>9</v>
      </c>
      <c r="P457" s="14">
        <v>4</v>
      </c>
    </row>
    <row r="458" spans="1:17" x14ac:dyDescent="0.2">
      <c r="A458" s="14" t="s">
        <v>1473</v>
      </c>
      <c r="B458" s="14" t="s">
        <v>1474</v>
      </c>
      <c r="C458" s="14">
        <v>16</v>
      </c>
      <c r="Q458" s="14">
        <v>16</v>
      </c>
    </row>
    <row r="459" spans="1:17" x14ac:dyDescent="0.2">
      <c r="A459" s="14" t="s">
        <v>560</v>
      </c>
      <c r="B459" s="14" t="s">
        <v>559</v>
      </c>
      <c r="C459" s="14">
        <v>253</v>
      </c>
      <c r="Q459" s="14">
        <v>253</v>
      </c>
    </row>
    <row r="460" spans="1:17" x14ac:dyDescent="0.2">
      <c r="A460" s="14" t="s">
        <v>1475</v>
      </c>
      <c r="B460" s="14" t="s">
        <v>1476</v>
      </c>
      <c r="C460" s="14">
        <v>1</v>
      </c>
      <c r="E460" s="14">
        <v>1</v>
      </c>
    </row>
    <row r="461" spans="1:17" x14ac:dyDescent="0.2">
      <c r="A461" s="14" t="s">
        <v>558</v>
      </c>
      <c r="B461" s="14" t="s">
        <v>557</v>
      </c>
      <c r="C461" s="14">
        <v>50</v>
      </c>
      <c r="D461" s="14">
        <v>5</v>
      </c>
      <c r="E461" s="14">
        <v>2</v>
      </c>
      <c r="F461" s="14">
        <v>2</v>
      </c>
      <c r="P461" s="14">
        <v>21</v>
      </c>
      <c r="Q461" s="14">
        <v>20</v>
      </c>
    </row>
    <row r="462" spans="1:17" x14ac:dyDescent="0.2">
      <c r="A462" s="14" t="s">
        <v>507</v>
      </c>
      <c r="B462" s="14" t="s">
        <v>1477</v>
      </c>
      <c r="C462" s="14">
        <v>217</v>
      </c>
      <c r="D462" s="14">
        <v>2</v>
      </c>
      <c r="E462" s="14">
        <v>7</v>
      </c>
      <c r="F462" s="14">
        <v>17</v>
      </c>
      <c r="G462" s="14">
        <v>16</v>
      </c>
      <c r="H462" s="14">
        <v>4</v>
      </c>
      <c r="I462" s="14">
        <v>6</v>
      </c>
      <c r="J462" s="14">
        <v>9</v>
      </c>
      <c r="K462" s="14">
        <v>14</v>
      </c>
      <c r="L462" s="14">
        <v>13</v>
      </c>
      <c r="M462" s="14">
        <v>25</v>
      </c>
      <c r="N462" s="14">
        <v>19</v>
      </c>
      <c r="O462" s="14">
        <v>21</v>
      </c>
      <c r="P462" s="14">
        <v>59</v>
      </c>
      <c r="Q462" s="14">
        <v>5</v>
      </c>
    </row>
    <row r="463" spans="1:17" x14ac:dyDescent="0.2">
      <c r="A463" s="101" t="s">
        <v>508</v>
      </c>
      <c r="B463" s="14" t="s">
        <v>1</v>
      </c>
      <c r="C463" s="14">
        <f>SUM(C2:C462)</f>
        <v>341612</v>
      </c>
      <c r="D463" s="14">
        <f t="shared" ref="D463:Q463" si="0">SUM(D2:D462)</f>
        <v>24762</v>
      </c>
      <c r="E463" s="14">
        <f t="shared" si="0"/>
        <v>25072</v>
      </c>
      <c r="F463" s="14">
        <f t="shared" si="0"/>
        <v>25167</v>
      </c>
      <c r="G463" s="14">
        <f t="shared" si="0"/>
        <v>27252</v>
      </c>
      <c r="H463" s="14">
        <f t="shared" si="0"/>
        <v>25060</v>
      </c>
      <c r="I463" s="14">
        <f t="shared" si="0"/>
        <v>25958</v>
      </c>
      <c r="J463" s="14">
        <f t="shared" si="0"/>
        <v>26741</v>
      </c>
      <c r="K463" s="14">
        <f t="shared" si="0"/>
        <v>26917</v>
      </c>
      <c r="L463" s="14">
        <f t="shared" si="0"/>
        <v>26694</v>
      </c>
      <c r="M463" s="14">
        <f t="shared" si="0"/>
        <v>27543</v>
      </c>
      <c r="N463" s="14">
        <f t="shared" si="0"/>
        <v>26979</v>
      </c>
      <c r="O463" s="14">
        <f t="shared" si="0"/>
        <v>25198</v>
      </c>
      <c r="P463" s="14">
        <f t="shared" si="0"/>
        <v>21265</v>
      </c>
      <c r="Q463" s="14">
        <f t="shared" si="0"/>
        <v>7004</v>
      </c>
    </row>
  </sheetData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FF0000"/>
  </sheetPr>
  <dimension ref="A1:GH1000"/>
  <sheetViews>
    <sheetView zoomScaleNormal="100" workbookViewId="0">
      <pane xSplit="2" ySplit="13" topLeftCell="C14" activePane="bottomRight" state="frozen"/>
      <selection activeCell="K461" sqref="K461"/>
      <selection pane="topRight" activeCell="K461" sqref="K461"/>
      <selection pane="bottomLeft" activeCell="K461" sqref="K461"/>
      <selection pane="bottomRight" activeCell="A14" sqref="A14"/>
    </sheetView>
  </sheetViews>
  <sheetFormatPr defaultRowHeight="12.75" x14ac:dyDescent="0.2"/>
  <cols>
    <col min="1" max="1" width="8.85546875" style="14"/>
    <col min="2" max="2" width="40" style="103" bestFit="1" customWidth="1"/>
    <col min="3" max="4" width="8.85546875" style="103"/>
    <col min="5" max="6" width="0" style="103" hidden="1" customWidth="1"/>
    <col min="7" max="7" width="8.85546875" style="103"/>
    <col min="8" max="8" width="0" style="103" hidden="1" customWidth="1"/>
    <col min="9" max="10" width="8.85546875" style="103"/>
    <col min="11" max="12" width="0" style="103" hidden="1" customWidth="1"/>
    <col min="13" max="13" width="8.85546875" style="103"/>
    <col min="14" max="14" width="0" style="103" hidden="1" customWidth="1"/>
    <col min="15" max="16" width="8.85546875" style="103"/>
    <col min="17" max="18" width="0" style="103" hidden="1" customWidth="1"/>
    <col min="19" max="19" width="8.85546875" style="103"/>
    <col min="20" max="20" width="0" style="103" hidden="1" customWidth="1"/>
    <col min="21" max="22" width="8.85546875" style="103"/>
    <col min="23" max="24" width="0" style="103" hidden="1" customWidth="1"/>
    <col min="25" max="25" width="8.85546875" style="103"/>
    <col min="26" max="26" width="0" style="103" hidden="1" customWidth="1"/>
    <col min="27" max="28" width="8.85546875" style="103"/>
    <col min="29" max="30" width="0" style="103" hidden="1" customWidth="1"/>
    <col min="31" max="31" width="8.85546875" style="103"/>
    <col min="32" max="32" width="0" style="103" hidden="1" customWidth="1"/>
    <col min="33" max="53" width="8.85546875" style="103"/>
    <col min="54" max="165" width="8.85546875" style="14"/>
    <col min="166" max="166" width="40" style="14" bestFit="1" customWidth="1"/>
    <col min="167" max="421" width="8.85546875" style="14"/>
    <col min="422" max="422" width="40" style="14" bestFit="1" customWidth="1"/>
    <col min="423" max="677" width="8.85546875" style="14"/>
    <col min="678" max="678" width="40" style="14" bestFit="1" customWidth="1"/>
    <col min="679" max="933" width="8.85546875" style="14"/>
    <col min="934" max="934" width="40" style="14" bestFit="1" customWidth="1"/>
    <col min="935" max="1189" width="8.85546875" style="14"/>
    <col min="1190" max="1190" width="40" style="14" bestFit="1" customWidth="1"/>
    <col min="1191" max="1445" width="8.85546875" style="14"/>
    <col min="1446" max="1446" width="40" style="14" bestFit="1" customWidth="1"/>
    <col min="1447" max="1701" width="8.85546875" style="14"/>
    <col min="1702" max="1702" width="40" style="14" bestFit="1" customWidth="1"/>
    <col min="1703" max="1957" width="8.85546875" style="14"/>
    <col min="1958" max="1958" width="40" style="14" bestFit="1" customWidth="1"/>
    <col min="1959" max="2213" width="8.85546875" style="14"/>
    <col min="2214" max="2214" width="40" style="14" bestFit="1" customWidth="1"/>
    <col min="2215" max="2469" width="8.85546875" style="14"/>
    <col min="2470" max="2470" width="40" style="14" bestFit="1" customWidth="1"/>
    <col min="2471" max="2725" width="8.85546875" style="14"/>
    <col min="2726" max="2726" width="40" style="14" bestFit="1" customWidth="1"/>
    <col min="2727" max="2981" width="8.85546875" style="14"/>
    <col min="2982" max="2982" width="40" style="14" bestFit="1" customWidth="1"/>
    <col min="2983" max="3237" width="8.85546875" style="14"/>
    <col min="3238" max="3238" width="40" style="14" bestFit="1" customWidth="1"/>
    <col min="3239" max="3493" width="8.85546875" style="14"/>
    <col min="3494" max="3494" width="40" style="14" bestFit="1" customWidth="1"/>
    <col min="3495" max="3749" width="8.85546875" style="14"/>
    <col min="3750" max="3750" width="40" style="14" bestFit="1" customWidth="1"/>
    <col min="3751" max="4005" width="8.85546875" style="14"/>
    <col min="4006" max="4006" width="40" style="14" bestFit="1" customWidth="1"/>
    <col min="4007" max="4261" width="8.85546875" style="14"/>
    <col min="4262" max="4262" width="40" style="14" bestFit="1" customWidth="1"/>
    <col min="4263" max="4517" width="8.85546875" style="14"/>
    <col min="4518" max="4518" width="40" style="14" bestFit="1" customWidth="1"/>
    <col min="4519" max="4773" width="8.85546875" style="14"/>
    <col min="4774" max="4774" width="40" style="14" bestFit="1" customWidth="1"/>
    <col min="4775" max="5029" width="8.85546875" style="14"/>
    <col min="5030" max="5030" width="40" style="14" bestFit="1" customWidth="1"/>
    <col min="5031" max="5285" width="8.85546875" style="14"/>
    <col min="5286" max="5286" width="40" style="14" bestFit="1" customWidth="1"/>
    <col min="5287" max="5541" width="8.85546875" style="14"/>
    <col min="5542" max="5542" width="40" style="14" bestFit="1" customWidth="1"/>
    <col min="5543" max="5797" width="8.85546875" style="14"/>
    <col min="5798" max="5798" width="40" style="14" bestFit="1" customWidth="1"/>
    <col min="5799" max="6053" width="8.85546875" style="14"/>
    <col min="6054" max="6054" width="40" style="14" bestFit="1" customWidth="1"/>
    <col min="6055" max="6309" width="8.85546875" style="14"/>
    <col min="6310" max="6310" width="40" style="14" bestFit="1" customWidth="1"/>
    <col min="6311" max="6565" width="8.85546875" style="14"/>
    <col min="6566" max="6566" width="40" style="14" bestFit="1" customWidth="1"/>
    <col min="6567" max="6821" width="8.85546875" style="14"/>
    <col min="6822" max="6822" width="40" style="14" bestFit="1" customWidth="1"/>
    <col min="6823" max="7077" width="8.85546875" style="14"/>
    <col min="7078" max="7078" width="40" style="14" bestFit="1" customWidth="1"/>
    <col min="7079" max="7333" width="8.85546875" style="14"/>
    <col min="7334" max="7334" width="40" style="14" bestFit="1" customWidth="1"/>
    <col min="7335" max="7589" width="8.85546875" style="14"/>
    <col min="7590" max="7590" width="40" style="14" bestFit="1" customWidth="1"/>
    <col min="7591" max="7845" width="8.85546875" style="14"/>
    <col min="7846" max="7846" width="40" style="14" bestFit="1" customWidth="1"/>
    <col min="7847" max="8101" width="8.85546875" style="14"/>
    <col min="8102" max="8102" width="40" style="14" bestFit="1" customWidth="1"/>
    <col min="8103" max="8357" width="8.85546875" style="14"/>
    <col min="8358" max="8358" width="40" style="14" bestFit="1" customWidth="1"/>
    <col min="8359" max="8613" width="8.85546875" style="14"/>
    <col min="8614" max="8614" width="40" style="14" bestFit="1" customWidth="1"/>
    <col min="8615" max="8869" width="8.85546875" style="14"/>
    <col min="8870" max="8870" width="40" style="14" bestFit="1" customWidth="1"/>
    <col min="8871" max="9125" width="8.85546875" style="14"/>
    <col min="9126" max="9126" width="40" style="14" bestFit="1" customWidth="1"/>
    <col min="9127" max="9381" width="8.85546875" style="14"/>
    <col min="9382" max="9382" width="40" style="14" bestFit="1" customWidth="1"/>
    <col min="9383" max="9637" width="8.85546875" style="14"/>
    <col min="9638" max="9638" width="40" style="14" bestFit="1" customWidth="1"/>
    <col min="9639" max="9893" width="8.85546875" style="14"/>
    <col min="9894" max="9894" width="40" style="14" bestFit="1" customWidth="1"/>
    <col min="9895" max="10149" width="8.85546875" style="14"/>
    <col min="10150" max="10150" width="40" style="14" bestFit="1" customWidth="1"/>
    <col min="10151" max="10405" width="8.85546875" style="14"/>
    <col min="10406" max="10406" width="40" style="14" bestFit="1" customWidth="1"/>
    <col min="10407" max="10661" width="8.85546875" style="14"/>
    <col min="10662" max="10662" width="40" style="14" bestFit="1" customWidth="1"/>
    <col min="10663" max="10917" width="8.85546875" style="14"/>
    <col min="10918" max="10918" width="40" style="14" bestFit="1" customWidth="1"/>
    <col min="10919" max="11173" width="8.85546875" style="14"/>
    <col min="11174" max="11174" width="40" style="14" bestFit="1" customWidth="1"/>
    <col min="11175" max="11429" width="8.85546875" style="14"/>
    <col min="11430" max="11430" width="40" style="14" bestFit="1" customWidth="1"/>
    <col min="11431" max="11685" width="8.85546875" style="14"/>
    <col min="11686" max="11686" width="40" style="14" bestFit="1" customWidth="1"/>
    <col min="11687" max="11941" width="8.85546875" style="14"/>
    <col min="11942" max="11942" width="40" style="14" bestFit="1" customWidth="1"/>
    <col min="11943" max="12197" width="8.85546875" style="14"/>
    <col min="12198" max="12198" width="40" style="14" bestFit="1" customWidth="1"/>
    <col min="12199" max="12453" width="8.85546875" style="14"/>
    <col min="12454" max="12454" width="40" style="14" bestFit="1" customWidth="1"/>
    <col min="12455" max="12709" width="8.85546875" style="14"/>
    <col min="12710" max="12710" width="40" style="14" bestFit="1" customWidth="1"/>
    <col min="12711" max="12965" width="8.85546875" style="14"/>
    <col min="12966" max="12966" width="40" style="14" bestFit="1" customWidth="1"/>
    <col min="12967" max="13221" width="8.85546875" style="14"/>
    <col min="13222" max="13222" width="40" style="14" bestFit="1" customWidth="1"/>
    <col min="13223" max="13477" width="8.85546875" style="14"/>
    <col min="13478" max="13478" width="40" style="14" bestFit="1" customWidth="1"/>
    <col min="13479" max="13733" width="8.85546875" style="14"/>
    <col min="13734" max="13734" width="40" style="14" bestFit="1" customWidth="1"/>
    <col min="13735" max="13989" width="8.85546875" style="14"/>
    <col min="13990" max="13990" width="40" style="14" bestFit="1" customWidth="1"/>
    <col min="13991" max="14245" width="8.85546875" style="14"/>
    <col min="14246" max="14246" width="40" style="14" bestFit="1" customWidth="1"/>
    <col min="14247" max="14501" width="8.85546875" style="14"/>
    <col min="14502" max="14502" width="40" style="14" bestFit="1" customWidth="1"/>
    <col min="14503" max="14757" width="8.85546875" style="14"/>
    <col min="14758" max="14758" width="40" style="14" bestFit="1" customWidth="1"/>
    <col min="14759" max="15013" width="8.85546875" style="14"/>
    <col min="15014" max="15014" width="40" style="14" bestFit="1" customWidth="1"/>
    <col min="15015" max="15269" width="8.85546875" style="14"/>
    <col min="15270" max="15270" width="40" style="14" bestFit="1" customWidth="1"/>
    <col min="15271" max="15525" width="8.85546875" style="14"/>
    <col min="15526" max="15526" width="40" style="14" bestFit="1" customWidth="1"/>
    <col min="15527" max="15781" width="8.85546875" style="14"/>
    <col min="15782" max="15782" width="40" style="14" bestFit="1" customWidth="1"/>
    <col min="15783" max="16037" width="8.85546875" style="14"/>
    <col min="16038" max="16038" width="40" style="14" bestFit="1" customWidth="1"/>
    <col min="16039" max="16384" width="8.85546875" style="14"/>
  </cols>
  <sheetData>
    <row r="1" spans="1:190" ht="18" x14ac:dyDescent="0.2">
      <c r="B1" s="102" t="s">
        <v>1478</v>
      </c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</row>
    <row r="2" spans="1:190" x14ac:dyDescent="0.2"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</row>
    <row r="3" spans="1:190" x14ac:dyDescent="0.2">
      <c r="B3" s="104" t="s">
        <v>1479</v>
      </c>
      <c r="C3" s="105" t="s">
        <v>1480</v>
      </c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</row>
    <row r="4" spans="1:190" x14ac:dyDescent="0.2">
      <c r="B4" s="104" t="s">
        <v>1481</v>
      </c>
      <c r="C4" s="105" t="s">
        <v>1482</v>
      </c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</row>
    <row r="5" spans="1:190" x14ac:dyDescent="0.2">
      <c r="B5" s="104" t="s">
        <v>1483</v>
      </c>
      <c r="C5" s="105" t="s">
        <v>71</v>
      </c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</row>
    <row r="6" spans="1:190" x14ac:dyDescent="0.2">
      <c r="B6" s="104" t="s">
        <v>1484</v>
      </c>
      <c r="C6" s="105" t="s">
        <v>1485</v>
      </c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</row>
    <row r="7" spans="1:190" x14ac:dyDescent="0.2">
      <c r="B7" s="104" t="s">
        <v>1486</v>
      </c>
      <c r="C7" s="105" t="s">
        <v>1487</v>
      </c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</row>
    <row r="8" spans="1:190" x14ac:dyDescent="0.2">
      <c r="B8" s="104" t="s">
        <v>1488</v>
      </c>
      <c r="C8" s="105" t="s">
        <v>1489</v>
      </c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</row>
    <row r="9" spans="1:190" x14ac:dyDescent="0.2"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</row>
    <row r="10" spans="1:190" s="106" customFormat="1" ht="39" customHeight="1" x14ac:dyDescent="0.2">
      <c r="B10" s="411" t="s">
        <v>1490</v>
      </c>
      <c r="C10" s="413" t="s">
        <v>1485</v>
      </c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</row>
    <row r="11" spans="1:190" s="106" customFormat="1" ht="39" customHeight="1" x14ac:dyDescent="0.2">
      <c r="B11" s="412"/>
      <c r="C11" s="416" t="s">
        <v>1491</v>
      </c>
      <c r="D11" s="418" t="s">
        <v>1492</v>
      </c>
      <c r="E11" s="419"/>
      <c r="F11" s="419"/>
      <c r="G11" s="419"/>
      <c r="H11" s="419"/>
      <c r="I11" s="420"/>
      <c r="J11" s="418" t="s">
        <v>1493</v>
      </c>
      <c r="K11" s="419"/>
      <c r="L11" s="419"/>
      <c r="M11" s="419"/>
      <c r="N11" s="419"/>
      <c r="O11" s="420"/>
      <c r="P11" s="418" t="s">
        <v>1494</v>
      </c>
      <c r="Q11" s="419"/>
      <c r="R11" s="419"/>
      <c r="S11" s="419"/>
      <c r="T11" s="419"/>
      <c r="U11" s="420"/>
      <c r="V11" s="418" t="s">
        <v>1495</v>
      </c>
      <c r="W11" s="419"/>
      <c r="X11" s="419"/>
      <c r="Y11" s="419"/>
      <c r="Z11" s="419"/>
      <c r="AA11" s="420"/>
      <c r="AB11" s="418" t="s">
        <v>1496</v>
      </c>
      <c r="AC11" s="419"/>
      <c r="AD11" s="419"/>
      <c r="AE11" s="419"/>
      <c r="AF11" s="419"/>
      <c r="AG11" s="420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</row>
    <row r="12" spans="1:190" s="106" customFormat="1" ht="39" customHeight="1" x14ac:dyDescent="0.2">
      <c r="B12" s="412"/>
      <c r="C12" s="417"/>
      <c r="D12" s="108" t="s">
        <v>89</v>
      </c>
      <c r="E12" s="108" t="s">
        <v>90</v>
      </c>
      <c r="F12" s="409" t="s">
        <v>1497</v>
      </c>
      <c r="G12" s="410"/>
      <c r="H12" s="409" t="s">
        <v>1498</v>
      </c>
      <c r="I12" s="410"/>
      <c r="J12" s="108" t="s">
        <v>89</v>
      </c>
      <c r="K12" s="108" t="s">
        <v>90</v>
      </c>
      <c r="L12" s="409" t="s">
        <v>1497</v>
      </c>
      <c r="M12" s="410"/>
      <c r="N12" s="409" t="s">
        <v>1498</v>
      </c>
      <c r="O12" s="410"/>
      <c r="P12" s="108" t="s">
        <v>89</v>
      </c>
      <c r="Q12" s="108" t="s">
        <v>90</v>
      </c>
      <c r="R12" s="409" t="s">
        <v>1497</v>
      </c>
      <c r="S12" s="410"/>
      <c r="T12" s="409" t="s">
        <v>1498</v>
      </c>
      <c r="U12" s="410"/>
      <c r="V12" s="108" t="s">
        <v>89</v>
      </c>
      <c r="W12" s="108" t="s">
        <v>90</v>
      </c>
      <c r="X12" s="409" t="s">
        <v>1497</v>
      </c>
      <c r="Y12" s="410"/>
      <c r="Z12" s="409" t="s">
        <v>1498</v>
      </c>
      <c r="AA12" s="410"/>
      <c r="AB12" s="108" t="s">
        <v>89</v>
      </c>
      <c r="AC12" s="108" t="s">
        <v>90</v>
      </c>
      <c r="AD12" s="409" t="s">
        <v>1497</v>
      </c>
      <c r="AE12" s="410"/>
      <c r="AF12" s="409" t="s">
        <v>1498</v>
      </c>
      <c r="AG12" s="410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</row>
    <row r="13" spans="1:190" s="106" customFormat="1" ht="39" customHeight="1" x14ac:dyDescent="0.2">
      <c r="B13" s="109" t="s">
        <v>15</v>
      </c>
      <c r="C13" s="417"/>
      <c r="D13" s="110" t="s">
        <v>85</v>
      </c>
      <c r="E13" s="110" t="s">
        <v>85</v>
      </c>
      <c r="F13" s="110" t="s">
        <v>1499</v>
      </c>
      <c r="G13" s="110" t="s">
        <v>1500</v>
      </c>
      <c r="H13" s="110" t="s">
        <v>1499</v>
      </c>
      <c r="I13" s="110" t="s">
        <v>1500</v>
      </c>
      <c r="J13" s="110" t="s">
        <v>85</v>
      </c>
      <c r="K13" s="110" t="s">
        <v>85</v>
      </c>
      <c r="L13" s="110" t="s">
        <v>1499</v>
      </c>
      <c r="M13" s="110" t="s">
        <v>1500</v>
      </c>
      <c r="N13" s="110" t="s">
        <v>1499</v>
      </c>
      <c r="O13" s="110" t="s">
        <v>1500</v>
      </c>
      <c r="P13" s="110" t="s">
        <v>85</v>
      </c>
      <c r="Q13" s="110" t="s">
        <v>85</v>
      </c>
      <c r="R13" s="110" t="s">
        <v>1499</v>
      </c>
      <c r="S13" s="110" t="s">
        <v>1500</v>
      </c>
      <c r="T13" s="110" t="s">
        <v>1499</v>
      </c>
      <c r="U13" s="110" t="s">
        <v>1500</v>
      </c>
      <c r="V13" s="110" t="s">
        <v>85</v>
      </c>
      <c r="W13" s="110" t="s">
        <v>85</v>
      </c>
      <c r="X13" s="110" t="s">
        <v>1499</v>
      </c>
      <c r="Y13" s="110" t="s">
        <v>1500</v>
      </c>
      <c r="Z13" s="110" t="s">
        <v>1499</v>
      </c>
      <c r="AA13" s="110" t="s">
        <v>1500</v>
      </c>
      <c r="AB13" s="110" t="s">
        <v>85</v>
      </c>
      <c r="AC13" s="110" t="s">
        <v>85</v>
      </c>
      <c r="AD13" s="110" t="s">
        <v>1499</v>
      </c>
      <c r="AE13" s="110" t="s">
        <v>1500</v>
      </c>
      <c r="AF13" s="110" t="s">
        <v>1499</v>
      </c>
      <c r="AG13" s="110" t="s">
        <v>1500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</row>
    <row r="14" spans="1:190" x14ac:dyDescent="0.2">
      <c r="A14" s="154" t="str">
        <f>IFERROR(LEFT(B14,4),"")</f>
        <v>0041</v>
      </c>
      <c r="B14" s="105" t="s">
        <v>1501</v>
      </c>
      <c r="C14" s="111">
        <v>76</v>
      </c>
      <c r="D14" s="112">
        <v>33.400001525878906</v>
      </c>
      <c r="E14" s="113">
        <v>0.49</v>
      </c>
      <c r="F14" s="111">
        <v>71</v>
      </c>
      <c r="G14" s="111">
        <v>5</v>
      </c>
      <c r="H14" s="114" t="s">
        <v>1502</v>
      </c>
      <c r="I14" s="114" t="s">
        <v>1503</v>
      </c>
      <c r="J14" s="112">
        <v>9</v>
      </c>
      <c r="K14" s="113">
        <v>0.45</v>
      </c>
      <c r="L14" s="111">
        <v>71</v>
      </c>
      <c r="M14" s="111">
        <v>5</v>
      </c>
      <c r="N14" s="114" t="s">
        <v>1502</v>
      </c>
      <c r="O14" s="114" t="s">
        <v>1503</v>
      </c>
      <c r="P14" s="112">
        <v>7.5</v>
      </c>
      <c r="Q14" s="113">
        <v>0.5</v>
      </c>
      <c r="R14" s="111">
        <v>67</v>
      </c>
      <c r="S14" s="111">
        <v>9</v>
      </c>
      <c r="T14" s="114" t="s">
        <v>1504</v>
      </c>
      <c r="U14" s="114" t="s">
        <v>1505</v>
      </c>
      <c r="V14" s="112">
        <v>3.2000000476837158</v>
      </c>
      <c r="W14" s="113">
        <v>0.35</v>
      </c>
      <c r="X14" s="111">
        <v>74</v>
      </c>
      <c r="Y14" s="111">
        <v>2</v>
      </c>
      <c r="Z14" s="114" t="s">
        <v>1506</v>
      </c>
      <c r="AA14" s="114" t="s">
        <v>1507</v>
      </c>
      <c r="AB14" s="112">
        <v>13.800000190734863</v>
      </c>
      <c r="AC14" s="113">
        <v>0.57999999999999996</v>
      </c>
      <c r="AD14" s="111">
        <v>57</v>
      </c>
      <c r="AE14" s="111">
        <v>19</v>
      </c>
      <c r="AF14" s="114" t="s">
        <v>1508</v>
      </c>
      <c r="AG14" s="114" t="s">
        <v>1509</v>
      </c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</row>
    <row r="15" spans="1:190" x14ac:dyDescent="0.2">
      <c r="A15" s="154" t="str">
        <f t="shared" ref="A15:A78" si="0">IFERROR(LEFT(B15,4),"")</f>
        <v>0070</v>
      </c>
      <c r="B15" s="115" t="s">
        <v>1510</v>
      </c>
      <c r="C15" s="116">
        <v>37</v>
      </c>
      <c r="D15" s="117">
        <v>35.200000762939453</v>
      </c>
      <c r="E15" s="118">
        <v>0.52</v>
      </c>
      <c r="F15" s="116">
        <v>31</v>
      </c>
      <c r="G15" s="116">
        <v>6</v>
      </c>
      <c r="H15" s="119" t="s">
        <v>1511</v>
      </c>
      <c r="I15" s="119" t="s">
        <v>1512</v>
      </c>
      <c r="J15" s="117">
        <v>9.6000003814697266</v>
      </c>
      <c r="K15" s="118">
        <v>0.48</v>
      </c>
      <c r="L15" s="116">
        <v>32</v>
      </c>
      <c r="M15" s="116">
        <v>5</v>
      </c>
      <c r="N15" s="119" t="s">
        <v>1513</v>
      </c>
      <c r="O15" s="119" t="s">
        <v>1514</v>
      </c>
      <c r="P15" s="117">
        <v>7.5999999046325684</v>
      </c>
      <c r="Q15" s="118">
        <v>0.5</v>
      </c>
      <c r="R15" s="116">
        <v>31</v>
      </c>
      <c r="S15" s="116">
        <v>6</v>
      </c>
      <c r="T15" s="119" t="s">
        <v>1511</v>
      </c>
      <c r="U15" s="119" t="s">
        <v>1512</v>
      </c>
      <c r="V15" s="117">
        <v>3.5</v>
      </c>
      <c r="W15" s="118">
        <v>0.39</v>
      </c>
      <c r="X15" s="116">
        <v>35</v>
      </c>
      <c r="Y15" s="116">
        <v>2</v>
      </c>
      <c r="Z15" s="119" t="s">
        <v>1515</v>
      </c>
      <c r="AA15" s="119" t="s">
        <v>1516</v>
      </c>
      <c r="AB15" s="117">
        <v>14.600000381469727</v>
      </c>
      <c r="AC15" s="118">
        <v>0.61</v>
      </c>
      <c r="AD15" s="116">
        <v>26</v>
      </c>
      <c r="AE15" s="116">
        <v>11</v>
      </c>
      <c r="AF15" s="119" t="s">
        <v>1517</v>
      </c>
      <c r="AG15" s="119" t="s">
        <v>1518</v>
      </c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</row>
    <row r="16" spans="1:190" x14ac:dyDescent="0.2">
      <c r="A16" s="154" t="str">
        <f t="shared" si="0"/>
        <v>0071</v>
      </c>
      <c r="B16" s="105" t="s">
        <v>1519</v>
      </c>
      <c r="C16" s="111">
        <v>176</v>
      </c>
      <c r="D16" s="112">
        <v>31.799999237060547</v>
      </c>
      <c r="E16" s="113">
        <v>0.47</v>
      </c>
      <c r="F16" s="111">
        <v>169</v>
      </c>
      <c r="G16" s="111">
        <v>7</v>
      </c>
      <c r="H16" s="114" t="s">
        <v>1520</v>
      </c>
      <c r="I16" s="114" t="s">
        <v>1521</v>
      </c>
      <c r="J16" s="112">
        <v>8.8999996185302734</v>
      </c>
      <c r="K16" s="113">
        <v>0.44</v>
      </c>
      <c r="L16" s="111">
        <v>164</v>
      </c>
      <c r="M16" s="111">
        <v>12</v>
      </c>
      <c r="N16" s="114" t="s">
        <v>1522</v>
      </c>
      <c r="O16" s="114" t="s">
        <v>1523</v>
      </c>
      <c r="P16" s="112">
        <v>7</v>
      </c>
      <c r="Q16" s="113">
        <v>0.47</v>
      </c>
      <c r="R16" s="111">
        <v>156</v>
      </c>
      <c r="S16" s="111">
        <v>20</v>
      </c>
      <c r="T16" s="114" t="s">
        <v>1524</v>
      </c>
      <c r="U16" s="114" t="s">
        <v>1525</v>
      </c>
      <c r="V16" s="112">
        <v>3.0999999046325684</v>
      </c>
      <c r="W16" s="113">
        <v>0.35</v>
      </c>
      <c r="X16" s="111">
        <v>169</v>
      </c>
      <c r="Y16" s="111">
        <v>7</v>
      </c>
      <c r="Z16" s="114" t="s">
        <v>1520</v>
      </c>
      <c r="AA16" s="114" t="s">
        <v>1521</v>
      </c>
      <c r="AB16" s="112">
        <v>12.800000190734863</v>
      </c>
      <c r="AC16" s="113">
        <v>0.53</v>
      </c>
      <c r="AD16" s="111">
        <v>130</v>
      </c>
      <c r="AE16" s="111">
        <v>46</v>
      </c>
      <c r="AF16" s="114" t="s">
        <v>1526</v>
      </c>
      <c r="AG16" s="114" t="s">
        <v>1527</v>
      </c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</row>
    <row r="17" spans="1:190" x14ac:dyDescent="0.2">
      <c r="A17" s="154" t="str">
        <f t="shared" si="0"/>
        <v>0072</v>
      </c>
      <c r="B17" s="115" t="s">
        <v>1528</v>
      </c>
      <c r="C17" s="116">
        <v>21</v>
      </c>
      <c r="D17" s="117">
        <v>30.200000762939453</v>
      </c>
      <c r="E17" s="118">
        <v>0.44</v>
      </c>
      <c r="F17" s="116">
        <v>21</v>
      </c>
      <c r="H17" s="119" t="s">
        <v>1529</v>
      </c>
      <c r="J17" s="117">
        <v>8</v>
      </c>
      <c r="K17" s="118">
        <v>0.4</v>
      </c>
      <c r="L17" s="116">
        <v>21</v>
      </c>
      <c r="N17" s="119" t="s">
        <v>1529</v>
      </c>
      <c r="P17" s="117">
        <v>7.1999998092651367</v>
      </c>
      <c r="Q17" s="118">
        <v>0.48</v>
      </c>
      <c r="R17" s="116">
        <v>18</v>
      </c>
      <c r="S17" s="116">
        <v>3</v>
      </c>
      <c r="T17" s="119" t="s">
        <v>1530</v>
      </c>
      <c r="U17" s="119" t="s">
        <v>1531</v>
      </c>
      <c r="V17" s="117">
        <v>2.9000000953674316</v>
      </c>
      <c r="W17" s="118">
        <v>0.31</v>
      </c>
      <c r="X17" s="116">
        <v>20</v>
      </c>
      <c r="Y17" s="116">
        <v>1</v>
      </c>
      <c r="Z17" s="119" t="s">
        <v>1532</v>
      </c>
      <c r="AA17" s="119" t="s">
        <v>1533</v>
      </c>
      <c r="AB17" s="117">
        <v>12.100000381469727</v>
      </c>
      <c r="AC17" s="118">
        <v>0.51</v>
      </c>
      <c r="AD17" s="116">
        <v>21</v>
      </c>
      <c r="AF17" s="119" t="s">
        <v>1529</v>
      </c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</row>
    <row r="18" spans="1:190" s="120" customFormat="1" x14ac:dyDescent="0.2">
      <c r="A18" s="154" t="str">
        <f t="shared" si="0"/>
        <v>0073</v>
      </c>
      <c r="B18" s="105" t="s">
        <v>1534</v>
      </c>
      <c r="C18" s="111">
        <v>143</v>
      </c>
      <c r="D18" s="112">
        <v>26.299999237060547</v>
      </c>
      <c r="E18" s="113">
        <v>0.39</v>
      </c>
      <c r="F18" s="111">
        <v>142</v>
      </c>
      <c r="G18" s="111">
        <v>1</v>
      </c>
      <c r="H18" s="114" t="s">
        <v>1535</v>
      </c>
      <c r="I18" s="114" t="s">
        <v>1536</v>
      </c>
      <c r="J18" s="112">
        <v>7.1999998092651367</v>
      </c>
      <c r="K18" s="113">
        <v>0.36</v>
      </c>
      <c r="L18" s="111">
        <v>141</v>
      </c>
      <c r="M18" s="111">
        <v>2</v>
      </c>
      <c r="N18" s="114" t="s">
        <v>1537</v>
      </c>
      <c r="O18" s="114" t="s">
        <v>1538</v>
      </c>
      <c r="P18" s="112">
        <v>5.8000001907348633</v>
      </c>
      <c r="Q18" s="113">
        <v>0.39</v>
      </c>
      <c r="R18" s="111">
        <v>137</v>
      </c>
      <c r="S18" s="111">
        <v>6</v>
      </c>
      <c r="T18" s="114" t="s">
        <v>1539</v>
      </c>
      <c r="U18" s="114" t="s">
        <v>1540</v>
      </c>
      <c r="V18" s="112">
        <v>2.7999999523162842</v>
      </c>
      <c r="W18" s="113">
        <v>0.31</v>
      </c>
      <c r="X18" s="111">
        <v>143</v>
      </c>
      <c r="Y18" s="103"/>
      <c r="Z18" s="114" t="s">
        <v>1529</v>
      </c>
      <c r="AA18" s="103"/>
      <c r="AB18" s="112">
        <v>10.5</v>
      </c>
      <c r="AC18" s="113">
        <v>0.44</v>
      </c>
      <c r="AD18" s="111">
        <v>133</v>
      </c>
      <c r="AE18" s="111">
        <v>10</v>
      </c>
      <c r="AF18" s="114" t="s">
        <v>1541</v>
      </c>
      <c r="AG18" s="114" t="s">
        <v>1542</v>
      </c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</row>
    <row r="19" spans="1:190" x14ac:dyDescent="0.2">
      <c r="A19" s="154" t="str">
        <f t="shared" si="0"/>
        <v>0081</v>
      </c>
      <c r="B19" s="115" t="s">
        <v>1543</v>
      </c>
      <c r="C19" s="116">
        <v>74</v>
      </c>
      <c r="D19" s="117">
        <v>24.5</v>
      </c>
      <c r="E19" s="118">
        <v>0.36</v>
      </c>
      <c r="F19" s="116">
        <v>74</v>
      </c>
      <c r="H19" s="119" t="s">
        <v>1529</v>
      </c>
      <c r="J19" s="117">
        <v>6.6999998092651367</v>
      </c>
      <c r="K19" s="118">
        <v>0.34</v>
      </c>
      <c r="L19" s="116">
        <v>73</v>
      </c>
      <c r="M19" s="116">
        <v>1</v>
      </c>
      <c r="N19" s="119" t="s">
        <v>1544</v>
      </c>
      <c r="O19" s="119" t="s">
        <v>1545</v>
      </c>
      <c r="P19" s="117">
        <v>5.4000000953674316</v>
      </c>
      <c r="Q19" s="118">
        <v>0.36</v>
      </c>
      <c r="R19" s="116">
        <v>73</v>
      </c>
      <c r="S19" s="116">
        <v>1</v>
      </c>
      <c r="T19" s="119" t="s">
        <v>1544</v>
      </c>
      <c r="U19" s="119" t="s">
        <v>1545</v>
      </c>
      <c r="V19" s="117">
        <v>2.2999999523162842</v>
      </c>
      <c r="W19" s="118">
        <v>0.25</v>
      </c>
      <c r="X19" s="116">
        <v>74</v>
      </c>
      <c r="Z19" s="119" t="s">
        <v>1529</v>
      </c>
      <c r="AB19" s="117">
        <v>10.100000381469727</v>
      </c>
      <c r="AC19" s="118">
        <v>0.42</v>
      </c>
      <c r="AD19" s="116">
        <v>71</v>
      </c>
      <c r="AE19" s="116">
        <v>3</v>
      </c>
      <c r="AF19" s="119" t="s">
        <v>1546</v>
      </c>
      <c r="AG19" s="119" t="s">
        <v>1547</v>
      </c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</row>
    <row r="20" spans="1:190" x14ac:dyDescent="0.2">
      <c r="A20" s="154" t="str">
        <f t="shared" si="0"/>
        <v>0091</v>
      </c>
      <c r="B20" s="105" t="s">
        <v>1548</v>
      </c>
      <c r="C20" s="111">
        <v>215</v>
      </c>
      <c r="D20" s="112">
        <v>32.900001525878906</v>
      </c>
      <c r="E20" s="113">
        <v>0.48</v>
      </c>
      <c r="F20" s="111">
        <v>204</v>
      </c>
      <c r="G20" s="111">
        <v>11</v>
      </c>
      <c r="H20" s="114" t="s">
        <v>1549</v>
      </c>
      <c r="I20" s="114" t="s">
        <v>1550</v>
      </c>
      <c r="J20" s="112">
        <v>9.1999998092651367</v>
      </c>
      <c r="K20" s="113">
        <v>0.46</v>
      </c>
      <c r="L20" s="111">
        <v>199</v>
      </c>
      <c r="M20" s="111">
        <v>16</v>
      </c>
      <c r="N20" s="114" t="s">
        <v>1551</v>
      </c>
      <c r="O20" s="114" t="s">
        <v>1552</v>
      </c>
      <c r="P20" s="112">
        <v>7.1999998092651367</v>
      </c>
      <c r="Q20" s="113">
        <v>0.48</v>
      </c>
      <c r="R20" s="111">
        <v>189</v>
      </c>
      <c r="S20" s="111">
        <v>26</v>
      </c>
      <c r="T20" s="114" t="s">
        <v>1553</v>
      </c>
      <c r="U20" s="114" t="s">
        <v>1554</v>
      </c>
      <c r="V20" s="112">
        <v>3.4000000953674316</v>
      </c>
      <c r="W20" s="113">
        <v>0.38</v>
      </c>
      <c r="X20" s="111">
        <v>207</v>
      </c>
      <c r="Y20" s="111">
        <v>8</v>
      </c>
      <c r="Z20" s="114" t="s">
        <v>1555</v>
      </c>
      <c r="AA20" s="114" t="s">
        <v>1556</v>
      </c>
      <c r="AB20" s="112">
        <v>13.100000381469727</v>
      </c>
      <c r="AC20" s="113">
        <v>0.55000000000000004</v>
      </c>
      <c r="AD20" s="111">
        <v>166</v>
      </c>
      <c r="AE20" s="111">
        <v>49</v>
      </c>
      <c r="AF20" s="114" t="s">
        <v>1557</v>
      </c>
      <c r="AG20" s="114" t="s">
        <v>1558</v>
      </c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</row>
    <row r="21" spans="1:190" x14ac:dyDescent="0.2">
      <c r="A21" s="154" t="str">
        <f t="shared" si="0"/>
        <v>0092</v>
      </c>
      <c r="B21" s="115" t="s">
        <v>1559</v>
      </c>
      <c r="C21" s="116">
        <v>172</v>
      </c>
      <c r="D21" s="117">
        <v>32.5</v>
      </c>
      <c r="E21" s="118">
        <v>0.48</v>
      </c>
      <c r="F21" s="116">
        <v>163</v>
      </c>
      <c r="G21" s="116">
        <v>9</v>
      </c>
      <c r="H21" s="119" t="s">
        <v>1560</v>
      </c>
      <c r="I21" s="119" t="s">
        <v>1561</v>
      </c>
      <c r="J21" s="117">
        <v>8.8999996185302734</v>
      </c>
      <c r="K21" s="118">
        <v>0.44</v>
      </c>
      <c r="L21" s="116">
        <v>161</v>
      </c>
      <c r="M21" s="116">
        <v>11</v>
      </c>
      <c r="N21" s="119" t="s">
        <v>1562</v>
      </c>
      <c r="O21" s="119" t="s">
        <v>1563</v>
      </c>
      <c r="P21" s="117">
        <v>7.0999999046325684</v>
      </c>
      <c r="Q21" s="118">
        <v>0.48</v>
      </c>
      <c r="R21" s="116">
        <v>151</v>
      </c>
      <c r="S21" s="116">
        <v>21</v>
      </c>
      <c r="T21" s="119" t="s">
        <v>1564</v>
      </c>
      <c r="U21" s="119" t="s">
        <v>1565</v>
      </c>
      <c r="V21" s="117">
        <v>3.2999999523162842</v>
      </c>
      <c r="W21" s="118">
        <v>0.36</v>
      </c>
      <c r="X21" s="116">
        <v>169</v>
      </c>
      <c r="Y21" s="116">
        <v>3</v>
      </c>
      <c r="Z21" s="119" t="s">
        <v>1566</v>
      </c>
      <c r="AA21" s="119" t="s">
        <v>1567</v>
      </c>
      <c r="AB21" s="117">
        <v>13.199999809265137</v>
      </c>
      <c r="AC21" s="118">
        <v>0.55000000000000004</v>
      </c>
      <c r="AD21" s="116">
        <v>132</v>
      </c>
      <c r="AE21" s="116">
        <v>40</v>
      </c>
      <c r="AF21" s="119" t="s">
        <v>1568</v>
      </c>
      <c r="AG21" s="119" t="s">
        <v>1569</v>
      </c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</row>
    <row r="22" spans="1:190" x14ac:dyDescent="0.2">
      <c r="A22" s="154" t="str">
        <f t="shared" si="0"/>
        <v>0100</v>
      </c>
      <c r="B22" s="105" t="s">
        <v>1570</v>
      </c>
      <c r="C22" s="111">
        <v>119</v>
      </c>
      <c r="D22" s="112">
        <v>35</v>
      </c>
      <c r="E22" s="113">
        <v>0.51</v>
      </c>
      <c r="F22" s="111">
        <v>109</v>
      </c>
      <c r="G22" s="111">
        <v>10</v>
      </c>
      <c r="H22" s="114" t="s">
        <v>1571</v>
      </c>
      <c r="I22" s="114" t="s">
        <v>1572</v>
      </c>
      <c r="J22" s="112">
        <v>9.3999996185302734</v>
      </c>
      <c r="K22" s="113">
        <v>0.47</v>
      </c>
      <c r="L22" s="111">
        <v>106</v>
      </c>
      <c r="M22" s="111">
        <v>13</v>
      </c>
      <c r="N22" s="114" t="s">
        <v>1573</v>
      </c>
      <c r="O22" s="114" t="s">
        <v>1574</v>
      </c>
      <c r="P22" s="112">
        <v>8.1999998092651367</v>
      </c>
      <c r="Q22" s="113">
        <v>0.55000000000000004</v>
      </c>
      <c r="R22" s="111">
        <v>96</v>
      </c>
      <c r="S22" s="111">
        <v>23</v>
      </c>
      <c r="T22" s="114" t="s">
        <v>1575</v>
      </c>
      <c r="U22" s="114" t="s">
        <v>1576</v>
      </c>
      <c r="V22" s="112">
        <v>3.4000000953674316</v>
      </c>
      <c r="W22" s="113">
        <v>0.37</v>
      </c>
      <c r="X22" s="111">
        <v>116</v>
      </c>
      <c r="Y22" s="111">
        <v>3</v>
      </c>
      <c r="Z22" s="114" t="s">
        <v>1577</v>
      </c>
      <c r="AA22" s="114" t="s">
        <v>1578</v>
      </c>
      <c r="AB22" s="112">
        <v>14</v>
      </c>
      <c r="AC22" s="113">
        <v>0.57999999999999996</v>
      </c>
      <c r="AD22" s="111">
        <v>86</v>
      </c>
      <c r="AE22" s="111">
        <v>33</v>
      </c>
      <c r="AF22" s="114" t="s">
        <v>1579</v>
      </c>
      <c r="AG22" s="114" t="s">
        <v>1580</v>
      </c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</row>
    <row r="23" spans="1:190" x14ac:dyDescent="0.2">
      <c r="A23" s="154" t="str">
        <f t="shared" si="0"/>
        <v>0101</v>
      </c>
      <c r="B23" s="115" t="s">
        <v>1581</v>
      </c>
      <c r="C23" s="116">
        <v>65</v>
      </c>
      <c r="D23" s="117">
        <v>29.600000381469727</v>
      </c>
      <c r="E23" s="118">
        <v>0.43</v>
      </c>
      <c r="F23" s="116">
        <v>63</v>
      </c>
      <c r="G23" s="116">
        <v>2</v>
      </c>
      <c r="H23" s="119" t="s">
        <v>1582</v>
      </c>
      <c r="I23" s="119" t="s">
        <v>1583</v>
      </c>
      <c r="J23" s="117">
        <v>7.8000001907348633</v>
      </c>
      <c r="K23" s="118">
        <v>0.39</v>
      </c>
      <c r="L23" s="116">
        <v>64</v>
      </c>
      <c r="M23" s="116">
        <v>1</v>
      </c>
      <c r="N23" s="119" t="s">
        <v>1584</v>
      </c>
      <c r="O23" s="119" t="s">
        <v>1585</v>
      </c>
      <c r="P23" s="117">
        <v>6.5999999046325684</v>
      </c>
      <c r="Q23" s="118">
        <v>0.44</v>
      </c>
      <c r="R23" s="116">
        <v>64</v>
      </c>
      <c r="S23" s="116">
        <v>1</v>
      </c>
      <c r="T23" s="119" t="s">
        <v>1584</v>
      </c>
      <c r="U23" s="119" t="s">
        <v>1585</v>
      </c>
      <c r="V23" s="117">
        <v>3.2999999523162842</v>
      </c>
      <c r="W23" s="118">
        <v>0.36</v>
      </c>
      <c r="X23" s="116">
        <v>64</v>
      </c>
      <c r="Y23" s="116">
        <v>1</v>
      </c>
      <c r="Z23" s="119" t="s">
        <v>1584</v>
      </c>
      <c r="AA23" s="119" t="s">
        <v>1585</v>
      </c>
      <c r="AB23" s="117">
        <v>11.899999618530273</v>
      </c>
      <c r="AC23" s="118">
        <v>0.5</v>
      </c>
      <c r="AD23" s="116">
        <v>60</v>
      </c>
      <c r="AE23" s="116">
        <v>5</v>
      </c>
      <c r="AF23" s="119" t="s">
        <v>1586</v>
      </c>
      <c r="AG23" s="119" t="s">
        <v>1587</v>
      </c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</row>
    <row r="24" spans="1:190" x14ac:dyDescent="0.2">
      <c r="A24" s="154" t="str">
        <f t="shared" si="0"/>
        <v>0102</v>
      </c>
      <c r="B24" s="105" t="s">
        <v>1588</v>
      </c>
      <c r="C24" s="111">
        <v>65</v>
      </c>
      <c r="D24" s="112">
        <v>28.700000762939453</v>
      </c>
      <c r="E24" s="113">
        <v>0.42</v>
      </c>
      <c r="F24" s="111">
        <v>65</v>
      </c>
      <c r="H24" s="114" t="s">
        <v>1529</v>
      </c>
      <c r="J24" s="112">
        <v>7.9000000953674316</v>
      </c>
      <c r="K24" s="113">
        <v>0.39</v>
      </c>
      <c r="L24" s="111">
        <v>64</v>
      </c>
      <c r="M24" s="111">
        <v>1</v>
      </c>
      <c r="N24" s="114" t="s">
        <v>1584</v>
      </c>
      <c r="O24" s="114" t="s">
        <v>1585</v>
      </c>
      <c r="P24" s="112">
        <v>6.3000001907348633</v>
      </c>
      <c r="Q24" s="113">
        <v>0.42</v>
      </c>
      <c r="R24" s="111">
        <v>61</v>
      </c>
      <c r="S24" s="111">
        <v>4</v>
      </c>
      <c r="T24" s="114" t="s">
        <v>1589</v>
      </c>
      <c r="U24" s="114" t="s">
        <v>1590</v>
      </c>
      <c r="V24" s="112">
        <v>3</v>
      </c>
      <c r="W24" s="113">
        <v>0.33</v>
      </c>
      <c r="X24" s="111">
        <v>64</v>
      </c>
      <c r="Y24" s="111">
        <v>1</v>
      </c>
      <c r="Z24" s="114" t="s">
        <v>1584</v>
      </c>
      <c r="AA24" s="114" t="s">
        <v>1585</v>
      </c>
      <c r="AB24" s="112">
        <v>11.5</v>
      </c>
      <c r="AC24" s="113">
        <v>0.48</v>
      </c>
      <c r="AD24" s="111">
        <v>55</v>
      </c>
      <c r="AE24" s="111">
        <v>10</v>
      </c>
      <c r="AF24" s="114" t="s">
        <v>1591</v>
      </c>
      <c r="AG24" s="114" t="s">
        <v>1592</v>
      </c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</row>
    <row r="25" spans="1:190" x14ac:dyDescent="0.2">
      <c r="A25" s="154" t="str">
        <f t="shared" si="0"/>
        <v>0111</v>
      </c>
      <c r="B25" s="115" t="s">
        <v>1593</v>
      </c>
      <c r="C25" s="116">
        <v>76</v>
      </c>
      <c r="D25" s="117">
        <v>28.299999237060547</v>
      </c>
      <c r="E25" s="118">
        <v>0.42</v>
      </c>
      <c r="F25" s="116">
        <v>76</v>
      </c>
      <c r="H25" s="119" t="s">
        <v>1529</v>
      </c>
      <c r="J25" s="117">
        <v>8.1000003814697266</v>
      </c>
      <c r="K25" s="118">
        <v>0.41</v>
      </c>
      <c r="L25" s="116">
        <v>75</v>
      </c>
      <c r="M25" s="116">
        <v>1</v>
      </c>
      <c r="N25" s="119" t="s">
        <v>1594</v>
      </c>
      <c r="O25" s="119" t="s">
        <v>1595</v>
      </c>
      <c r="P25" s="117">
        <v>5.8000001907348633</v>
      </c>
      <c r="Q25" s="118">
        <v>0.39</v>
      </c>
      <c r="R25" s="116">
        <v>75</v>
      </c>
      <c r="S25" s="116">
        <v>1</v>
      </c>
      <c r="T25" s="119" t="s">
        <v>1594</v>
      </c>
      <c r="U25" s="119" t="s">
        <v>1595</v>
      </c>
      <c r="V25" s="117">
        <v>2.9000000953674316</v>
      </c>
      <c r="W25" s="118">
        <v>0.32</v>
      </c>
      <c r="X25" s="116">
        <v>76</v>
      </c>
      <c r="Z25" s="119" t="s">
        <v>1529</v>
      </c>
      <c r="AB25" s="117">
        <v>11.399999618530273</v>
      </c>
      <c r="AC25" s="118">
        <v>0.48</v>
      </c>
      <c r="AD25" s="116">
        <v>66</v>
      </c>
      <c r="AE25" s="116">
        <v>10</v>
      </c>
      <c r="AF25" s="119" t="s">
        <v>1596</v>
      </c>
      <c r="AG25" s="119" t="s">
        <v>1597</v>
      </c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</row>
    <row r="26" spans="1:190" x14ac:dyDescent="0.2">
      <c r="A26" s="154" t="str">
        <f t="shared" si="0"/>
        <v>0113</v>
      </c>
      <c r="B26" s="105" t="s">
        <v>1598</v>
      </c>
      <c r="C26" s="111">
        <v>6</v>
      </c>
      <c r="D26" s="112">
        <v>28.200000762939453</v>
      </c>
      <c r="E26" s="113">
        <v>0.41</v>
      </c>
      <c r="F26" s="111">
        <v>6</v>
      </c>
      <c r="H26" s="114" t="s">
        <v>1529</v>
      </c>
      <c r="J26" s="112">
        <v>8.3000001907348633</v>
      </c>
      <c r="K26" s="113">
        <v>0.42</v>
      </c>
      <c r="L26" s="111">
        <v>6</v>
      </c>
      <c r="N26" s="114" t="s">
        <v>1529</v>
      </c>
      <c r="P26" s="112">
        <v>4.3000001907348633</v>
      </c>
      <c r="Q26" s="113">
        <v>0.28999999999999998</v>
      </c>
      <c r="R26" s="111">
        <v>6</v>
      </c>
      <c r="T26" s="114" t="s">
        <v>1529</v>
      </c>
      <c r="V26" s="112">
        <v>3.7000000476837158</v>
      </c>
      <c r="W26" s="113">
        <v>0.41</v>
      </c>
      <c r="X26" s="111">
        <v>6</v>
      </c>
      <c r="Z26" s="114" t="s">
        <v>1529</v>
      </c>
      <c r="AB26" s="112">
        <v>11.800000190734863</v>
      </c>
      <c r="AC26" s="113">
        <v>0.49</v>
      </c>
      <c r="AD26" s="111">
        <v>6</v>
      </c>
      <c r="AF26" s="114" t="s">
        <v>1529</v>
      </c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</row>
    <row r="27" spans="1:190" x14ac:dyDescent="0.2">
      <c r="A27" s="154" t="str">
        <f t="shared" si="0"/>
        <v>0121</v>
      </c>
      <c r="B27" s="115" t="s">
        <v>1599</v>
      </c>
      <c r="C27" s="116">
        <v>147</v>
      </c>
      <c r="D27" s="117">
        <v>25.700000762939453</v>
      </c>
      <c r="E27" s="118">
        <v>0.38</v>
      </c>
      <c r="F27" s="116">
        <v>143</v>
      </c>
      <c r="G27" s="116">
        <v>4</v>
      </c>
      <c r="H27" s="119" t="s">
        <v>1600</v>
      </c>
      <c r="I27" s="119" t="s">
        <v>1601</v>
      </c>
      <c r="J27" s="117">
        <v>7.3000001907348633</v>
      </c>
      <c r="K27" s="118">
        <v>0.36</v>
      </c>
      <c r="L27" s="116">
        <v>144</v>
      </c>
      <c r="M27" s="116">
        <v>3</v>
      </c>
      <c r="N27" s="119" t="s">
        <v>1602</v>
      </c>
      <c r="O27" s="119" t="s">
        <v>1603</v>
      </c>
      <c r="P27" s="117">
        <v>5.8000001907348633</v>
      </c>
      <c r="Q27" s="118">
        <v>0.39</v>
      </c>
      <c r="R27" s="116">
        <v>136</v>
      </c>
      <c r="S27" s="116">
        <v>11</v>
      </c>
      <c r="T27" s="119" t="s">
        <v>1604</v>
      </c>
      <c r="U27" s="119" t="s">
        <v>1605</v>
      </c>
      <c r="V27" s="117">
        <v>2.9000000953674316</v>
      </c>
      <c r="W27" s="118">
        <v>0.32</v>
      </c>
      <c r="X27" s="116">
        <v>145</v>
      </c>
      <c r="Y27" s="116">
        <v>2</v>
      </c>
      <c r="Z27" s="119" t="s">
        <v>1606</v>
      </c>
      <c r="AA27" s="119" t="s">
        <v>1607</v>
      </c>
      <c r="AB27" s="117">
        <v>9.6999998092651367</v>
      </c>
      <c r="AC27" s="118">
        <v>0.41</v>
      </c>
      <c r="AD27" s="116">
        <v>138</v>
      </c>
      <c r="AE27" s="116">
        <v>9</v>
      </c>
      <c r="AF27" s="119" t="s">
        <v>1608</v>
      </c>
      <c r="AG27" s="119" t="s">
        <v>1609</v>
      </c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</row>
    <row r="28" spans="1:190" x14ac:dyDescent="0.2">
      <c r="A28" s="154" t="str">
        <f t="shared" si="0"/>
        <v>0122</v>
      </c>
      <c r="B28" s="105" t="s">
        <v>1610</v>
      </c>
      <c r="C28" s="111">
        <v>208</v>
      </c>
      <c r="D28" s="112">
        <v>33.799999237060547</v>
      </c>
      <c r="E28" s="113">
        <v>0.5</v>
      </c>
      <c r="F28" s="111">
        <v>192</v>
      </c>
      <c r="G28" s="111">
        <v>16</v>
      </c>
      <c r="H28" s="114" t="s">
        <v>1586</v>
      </c>
      <c r="I28" s="114" t="s">
        <v>1587</v>
      </c>
      <c r="J28" s="112">
        <v>9.1999998092651367</v>
      </c>
      <c r="K28" s="113">
        <v>0.46</v>
      </c>
      <c r="L28" s="111">
        <v>191</v>
      </c>
      <c r="M28" s="111">
        <v>17</v>
      </c>
      <c r="N28" s="114" t="s">
        <v>1611</v>
      </c>
      <c r="O28" s="114" t="s">
        <v>1612</v>
      </c>
      <c r="P28" s="112">
        <v>7.4000000953674316</v>
      </c>
      <c r="Q28" s="113">
        <v>0.5</v>
      </c>
      <c r="R28" s="111">
        <v>180</v>
      </c>
      <c r="S28" s="111">
        <v>28</v>
      </c>
      <c r="T28" s="114" t="s">
        <v>1613</v>
      </c>
      <c r="U28" s="114" t="s">
        <v>1614</v>
      </c>
      <c r="V28" s="112">
        <v>3.5999999046325684</v>
      </c>
      <c r="W28" s="113">
        <v>0.4</v>
      </c>
      <c r="X28" s="111">
        <v>194</v>
      </c>
      <c r="Y28" s="111">
        <v>14</v>
      </c>
      <c r="Z28" s="114" t="s">
        <v>1615</v>
      </c>
      <c r="AA28" s="114" t="s">
        <v>1616</v>
      </c>
      <c r="AB28" s="112">
        <v>13.600000381469727</v>
      </c>
      <c r="AC28" s="113">
        <v>0.56999999999999995</v>
      </c>
      <c r="AD28" s="111">
        <v>149</v>
      </c>
      <c r="AE28" s="111">
        <v>59</v>
      </c>
      <c r="AF28" s="114" t="s">
        <v>1617</v>
      </c>
      <c r="AG28" s="114" t="s">
        <v>1618</v>
      </c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</row>
    <row r="29" spans="1:190" x14ac:dyDescent="0.2">
      <c r="A29" s="154" t="str">
        <f t="shared" si="0"/>
        <v>0125</v>
      </c>
      <c r="B29" s="115" t="s">
        <v>1619</v>
      </c>
      <c r="C29" s="116">
        <v>239</v>
      </c>
      <c r="D29" s="117">
        <v>33</v>
      </c>
      <c r="E29" s="118">
        <v>0.49</v>
      </c>
      <c r="F29" s="116">
        <v>229</v>
      </c>
      <c r="G29" s="116">
        <v>10</v>
      </c>
      <c r="H29" s="119" t="s">
        <v>1620</v>
      </c>
      <c r="I29" s="119" t="s">
        <v>1621</v>
      </c>
      <c r="J29" s="117">
        <v>9</v>
      </c>
      <c r="K29" s="118">
        <v>0.45</v>
      </c>
      <c r="L29" s="116">
        <v>224</v>
      </c>
      <c r="M29" s="116">
        <v>15</v>
      </c>
      <c r="N29" s="119" t="s">
        <v>1622</v>
      </c>
      <c r="O29" s="119" t="s">
        <v>1623</v>
      </c>
      <c r="P29" s="117">
        <v>7.4000000953674316</v>
      </c>
      <c r="Q29" s="118">
        <v>0.49</v>
      </c>
      <c r="R29" s="116">
        <v>203</v>
      </c>
      <c r="S29" s="116">
        <v>36</v>
      </c>
      <c r="T29" s="119" t="s">
        <v>1624</v>
      </c>
      <c r="U29" s="119" t="s">
        <v>1625</v>
      </c>
      <c r="V29" s="117">
        <v>3.4000000953674316</v>
      </c>
      <c r="W29" s="118">
        <v>0.38</v>
      </c>
      <c r="X29" s="116">
        <v>229</v>
      </c>
      <c r="Y29" s="116">
        <v>10</v>
      </c>
      <c r="Z29" s="119" t="s">
        <v>1620</v>
      </c>
      <c r="AA29" s="119" t="s">
        <v>1621</v>
      </c>
      <c r="AB29" s="117">
        <v>13.300000190734863</v>
      </c>
      <c r="AC29" s="118">
        <v>0.55000000000000004</v>
      </c>
      <c r="AD29" s="116">
        <v>184</v>
      </c>
      <c r="AE29" s="116">
        <v>55</v>
      </c>
      <c r="AF29" s="119" t="s">
        <v>1626</v>
      </c>
      <c r="AG29" s="119" t="s">
        <v>1627</v>
      </c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</row>
    <row r="30" spans="1:190" x14ac:dyDescent="0.2">
      <c r="A30" s="154" t="str">
        <f t="shared" si="0"/>
        <v>0201</v>
      </c>
      <c r="B30" s="105" t="s">
        <v>1628</v>
      </c>
      <c r="C30" s="111">
        <v>54</v>
      </c>
      <c r="D30" s="112">
        <v>30.600000381469727</v>
      </c>
      <c r="E30" s="113">
        <v>0.45</v>
      </c>
      <c r="F30" s="111">
        <v>54</v>
      </c>
      <c r="H30" s="114" t="s">
        <v>1529</v>
      </c>
      <c r="J30" s="112">
        <v>8.3000001907348633</v>
      </c>
      <c r="K30" s="113">
        <v>0.42</v>
      </c>
      <c r="L30" s="111">
        <v>53</v>
      </c>
      <c r="M30" s="111">
        <v>1</v>
      </c>
      <c r="N30" s="114" t="s">
        <v>1629</v>
      </c>
      <c r="O30" s="114" t="s">
        <v>1630</v>
      </c>
      <c r="P30" s="112">
        <v>6.8000001907348633</v>
      </c>
      <c r="Q30" s="113">
        <v>0.46</v>
      </c>
      <c r="R30" s="111">
        <v>50</v>
      </c>
      <c r="S30" s="111">
        <v>4</v>
      </c>
      <c r="T30" s="114" t="s">
        <v>1631</v>
      </c>
      <c r="U30" s="114" t="s">
        <v>1632</v>
      </c>
      <c r="V30" s="112">
        <v>3.0999999046325684</v>
      </c>
      <c r="W30" s="113">
        <v>0.34</v>
      </c>
      <c r="X30" s="111">
        <v>51</v>
      </c>
      <c r="Y30" s="111">
        <v>3</v>
      </c>
      <c r="Z30" s="114" t="s">
        <v>1633</v>
      </c>
      <c r="AA30" s="114" t="s">
        <v>1634</v>
      </c>
      <c r="AB30" s="112">
        <v>12.399999618530273</v>
      </c>
      <c r="AC30" s="113">
        <v>0.52</v>
      </c>
      <c r="AD30" s="111">
        <v>45</v>
      </c>
      <c r="AE30" s="111">
        <v>9</v>
      </c>
      <c r="AF30" s="114" t="s">
        <v>1635</v>
      </c>
      <c r="AG30" s="114" t="s">
        <v>1636</v>
      </c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</row>
    <row r="31" spans="1:190" x14ac:dyDescent="0.2">
      <c r="A31" s="154" t="str">
        <f t="shared" si="0"/>
        <v>0211</v>
      </c>
      <c r="B31" s="115" t="s">
        <v>1637</v>
      </c>
      <c r="C31" s="116">
        <v>144</v>
      </c>
      <c r="D31" s="117">
        <v>33.400001525878906</v>
      </c>
      <c r="E31" s="118">
        <v>0.49</v>
      </c>
      <c r="F31" s="116">
        <v>137</v>
      </c>
      <c r="G31" s="116">
        <v>7</v>
      </c>
      <c r="H31" s="119" t="s">
        <v>1638</v>
      </c>
      <c r="I31" s="119" t="s">
        <v>1639</v>
      </c>
      <c r="J31" s="117">
        <v>9.3999996185302734</v>
      </c>
      <c r="K31" s="118">
        <v>0.47</v>
      </c>
      <c r="L31" s="116">
        <v>134</v>
      </c>
      <c r="M31" s="116">
        <v>10</v>
      </c>
      <c r="N31" s="119" t="s">
        <v>1640</v>
      </c>
      <c r="O31" s="119" t="s">
        <v>1641</v>
      </c>
      <c r="P31" s="117">
        <v>7.5</v>
      </c>
      <c r="Q31" s="118">
        <v>0.5</v>
      </c>
      <c r="R31" s="116">
        <v>125</v>
      </c>
      <c r="S31" s="116">
        <v>19</v>
      </c>
      <c r="T31" s="119" t="s">
        <v>1642</v>
      </c>
      <c r="U31" s="119" t="s">
        <v>1643</v>
      </c>
      <c r="V31" s="117">
        <v>3.2000000476837158</v>
      </c>
      <c r="W31" s="118">
        <v>0.36</v>
      </c>
      <c r="X31" s="116">
        <v>139</v>
      </c>
      <c r="Y31" s="116">
        <v>5</v>
      </c>
      <c r="Z31" s="119" t="s">
        <v>1644</v>
      </c>
      <c r="AA31" s="119" t="s">
        <v>1645</v>
      </c>
      <c r="AB31" s="117">
        <v>13.300000190734863</v>
      </c>
      <c r="AC31" s="118">
        <v>0.55000000000000004</v>
      </c>
      <c r="AD31" s="116">
        <v>119</v>
      </c>
      <c r="AE31" s="116">
        <v>25</v>
      </c>
      <c r="AF31" s="119" t="s">
        <v>1646</v>
      </c>
      <c r="AG31" s="119" t="s">
        <v>1647</v>
      </c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</row>
    <row r="32" spans="1:190" x14ac:dyDescent="0.2">
      <c r="A32" s="154" t="str">
        <f t="shared" si="0"/>
        <v>0215</v>
      </c>
      <c r="B32" s="105" t="s">
        <v>1648</v>
      </c>
      <c r="C32" s="111">
        <v>22</v>
      </c>
      <c r="D32" s="112">
        <v>30.100000381469727</v>
      </c>
      <c r="E32" s="113">
        <v>0.44</v>
      </c>
      <c r="F32" s="111">
        <v>22</v>
      </c>
      <c r="H32" s="114" t="s">
        <v>1529</v>
      </c>
      <c r="J32" s="112">
        <v>8.6000003814697266</v>
      </c>
      <c r="K32" s="113">
        <v>0.43</v>
      </c>
      <c r="L32" s="111">
        <v>20</v>
      </c>
      <c r="M32" s="111">
        <v>2</v>
      </c>
      <c r="N32" s="114" t="s">
        <v>1649</v>
      </c>
      <c r="O32" s="114" t="s">
        <v>1650</v>
      </c>
      <c r="P32" s="112">
        <v>6.8000001907348633</v>
      </c>
      <c r="Q32" s="113">
        <v>0.45</v>
      </c>
      <c r="R32" s="111">
        <v>19</v>
      </c>
      <c r="S32" s="111">
        <v>3</v>
      </c>
      <c r="T32" s="114" t="s">
        <v>1651</v>
      </c>
      <c r="U32" s="114" t="s">
        <v>1652</v>
      </c>
      <c r="V32" s="112">
        <v>2.7999999523162842</v>
      </c>
      <c r="W32" s="113">
        <v>0.31</v>
      </c>
      <c r="X32" s="111">
        <v>22</v>
      </c>
      <c r="Z32" s="114" t="s">
        <v>1529</v>
      </c>
      <c r="AB32" s="112">
        <v>11.899999618530273</v>
      </c>
      <c r="AC32" s="113">
        <v>0.49</v>
      </c>
      <c r="AD32" s="111">
        <v>21</v>
      </c>
      <c r="AE32" s="111">
        <v>1</v>
      </c>
      <c r="AF32" s="114" t="s">
        <v>1653</v>
      </c>
      <c r="AG32" s="114" t="s">
        <v>1654</v>
      </c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</row>
    <row r="33" spans="1:190" x14ac:dyDescent="0.2">
      <c r="A33" s="154" t="str">
        <f t="shared" si="0"/>
        <v>0231</v>
      </c>
      <c r="B33" s="115" t="s">
        <v>1655</v>
      </c>
      <c r="C33" s="116">
        <v>205</v>
      </c>
      <c r="D33" s="117">
        <v>29.100000381469727</v>
      </c>
      <c r="E33" s="118">
        <v>0.43</v>
      </c>
      <c r="F33" s="116">
        <v>195</v>
      </c>
      <c r="G33" s="116">
        <v>10</v>
      </c>
      <c r="H33" s="119" t="s">
        <v>1656</v>
      </c>
      <c r="I33" s="119" t="s">
        <v>1657</v>
      </c>
      <c r="J33" s="117">
        <v>8.3000001907348633</v>
      </c>
      <c r="K33" s="118">
        <v>0.42</v>
      </c>
      <c r="L33" s="116">
        <v>198</v>
      </c>
      <c r="M33" s="116">
        <v>7</v>
      </c>
      <c r="N33" s="119" t="s">
        <v>1658</v>
      </c>
      <c r="O33" s="119" t="s">
        <v>1659</v>
      </c>
      <c r="P33" s="117">
        <v>6.1999998092651367</v>
      </c>
      <c r="Q33" s="118">
        <v>0.41</v>
      </c>
      <c r="R33" s="116">
        <v>191</v>
      </c>
      <c r="S33" s="116">
        <v>14</v>
      </c>
      <c r="T33" s="119" t="s">
        <v>1660</v>
      </c>
      <c r="U33" s="119" t="s">
        <v>1661</v>
      </c>
      <c r="V33" s="117">
        <v>3.0999999046325684</v>
      </c>
      <c r="W33" s="118">
        <v>0.35</v>
      </c>
      <c r="X33" s="116">
        <v>196</v>
      </c>
      <c r="Y33" s="116">
        <v>9</v>
      </c>
      <c r="Z33" s="119" t="s">
        <v>1662</v>
      </c>
      <c r="AA33" s="119" t="s">
        <v>1663</v>
      </c>
      <c r="AB33" s="117">
        <v>11.399999618530273</v>
      </c>
      <c r="AC33" s="118">
        <v>0.48</v>
      </c>
      <c r="AD33" s="116">
        <v>175</v>
      </c>
      <c r="AE33" s="116">
        <v>30</v>
      </c>
      <c r="AF33" s="119" t="s">
        <v>1664</v>
      </c>
      <c r="AG33" s="119" t="s">
        <v>1665</v>
      </c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</row>
    <row r="34" spans="1:190" x14ac:dyDescent="0.2">
      <c r="A34" s="154" t="str">
        <f t="shared" si="0"/>
        <v>0241</v>
      </c>
      <c r="B34" s="105" t="s">
        <v>1666</v>
      </c>
      <c r="C34" s="111">
        <v>159</v>
      </c>
      <c r="D34" s="112">
        <v>36.700000762939453</v>
      </c>
      <c r="E34" s="113">
        <v>0.54</v>
      </c>
      <c r="F34" s="111">
        <v>142</v>
      </c>
      <c r="G34" s="111">
        <v>17</v>
      </c>
      <c r="H34" s="114" t="s">
        <v>1667</v>
      </c>
      <c r="I34" s="114" t="s">
        <v>1668</v>
      </c>
      <c r="J34" s="112">
        <v>9.6999998092651367</v>
      </c>
      <c r="K34" s="113">
        <v>0.48</v>
      </c>
      <c r="L34" s="111">
        <v>145</v>
      </c>
      <c r="M34" s="111">
        <v>14</v>
      </c>
      <c r="N34" s="114" t="s">
        <v>1669</v>
      </c>
      <c r="O34" s="114" t="s">
        <v>1670</v>
      </c>
      <c r="P34" s="112">
        <v>8.6000003814697266</v>
      </c>
      <c r="Q34" s="113">
        <v>0.56999999999999995</v>
      </c>
      <c r="R34" s="111">
        <v>109</v>
      </c>
      <c r="S34" s="111">
        <v>50</v>
      </c>
      <c r="T34" s="114" t="s">
        <v>1671</v>
      </c>
      <c r="U34" s="114" t="s">
        <v>1672</v>
      </c>
      <c r="V34" s="112">
        <v>3.9000000953674316</v>
      </c>
      <c r="W34" s="113">
        <v>0.43</v>
      </c>
      <c r="X34" s="111">
        <v>145</v>
      </c>
      <c r="Y34" s="111">
        <v>14</v>
      </c>
      <c r="Z34" s="114" t="s">
        <v>1669</v>
      </c>
      <c r="AA34" s="114" t="s">
        <v>1670</v>
      </c>
      <c r="AB34" s="112">
        <v>14.5</v>
      </c>
      <c r="AC34" s="113">
        <v>0.6</v>
      </c>
      <c r="AD34" s="111">
        <v>101</v>
      </c>
      <c r="AE34" s="111">
        <v>58</v>
      </c>
      <c r="AF34" s="114" t="s">
        <v>1673</v>
      </c>
      <c r="AG34" s="114" t="s">
        <v>1674</v>
      </c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</row>
    <row r="35" spans="1:190" x14ac:dyDescent="0.2">
      <c r="A35" s="154" t="str">
        <f t="shared" si="0"/>
        <v>0251</v>
      </c>
      <c r="B35" s="115" t="s">
        <v>1675</v>
      </c>
      <c r="C35" s="116">
        <v>127</v>
      </c>
      <c r="D35" s="117">
        <v>34.5</v>
      </c>
      <c r="E35" s="118">
        <v>0.51</v>
      </c>
      <c r="F35" s="116">
        <v>119</v>
      </c>
      <c r="G35" s="116">
        <v>8</v>
      </c>
      <c r="H35" s="119" t="s">
        <v>1676</v>
      </c>
      <c r="I35" s="119" t="s">
        <v>1677</v>
      </c>
      <c r="J35" s="117">
        <v>9.1999998092651367</v>
      </c>
      <c r="K35" s="118">
        <v>0.46</v>
      </c>
      <c r="L35" s="116">
        <v>117</v>
      </c>
      <c r="M35" s="116">
        <v>10</v>
      </c>
      <c r="N35" s="119" t="s">
        <v>1678</v>
      </c>
      <c r="O35" s="119" t="s">
        <v>1679</v>
      </c>
      <c r="P35" s="117">
        <v>7.5999999046325684</v>
      </c>
      <c r="Q35" s="118">
        <v>0.51</v>
      </c>
      <c r="R35" s="116">
        <v>110</v>
      </c>
      <c r="S35" s="116">
        <v>17</v>
      </c>
      <c r="T35" s="119" t="s">
        <v>1680</v>
      </c>
      <c r="U35" s="119" t="s">
        <v>1681</v>
      </c>
      <c r="V35" s="117">
        <v>3.5999999046325684</v>
      </c>
      <c r="W35" s="118">
        <v>0.4</v>
      </c>
      <c r="X35" s="116">
        <v>119</v>
      </c>
      <c r="Y35" s="116">
        <v>8</v>
      </c>
      <c r="Z35" s="119" t="s">
        <v>1676</v>
      </c>
      <c r="AA35" s="119" t="s">
        <v>1677</v>
      </c>
      <c r="AB35" s="117">
        <v>14</v>
      </c>
      <c r="AC35" s="118">
        <v>0.59</v>
      </c>
      <c r="AD35" s="116">
        <v>94</v>
      </c>
      <c r="AE35" s="116">
        <v>33</v>
      </c>
      <c r="AF35" s="119" t="s">
        <v>1682</v>
      </c>
      <c r="AG35" s="119" t="s">
        <v>1683</v>
      </c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</row>
    <row r="36" spans="1:190" x14ac:dyDescent="0.2">
      <c r="A36" s="154" t="str">
        <f t="shared" si="0"/>
        <v>0261</v>
      </c>
      <c r="B36" s="105" t="s">
        <v>1684</v>
      </c>
      <c r="C36" s="111">
        <v>63</v>
      </c>
      <c r="D36" s="112">
        <v>27.700000762939453</v>
      </c>
      <c r="E36" s="113">
        <v>0.41</v>
      </c>
      <c r="F36" s="111">
        <v>62</v>
      </c>
      <c r="G36" s="111">
        <v>1</v>
      </c>
      <c r="H36" s="114" t="s">
        <v>1685</v>
      </c>
      <c r="I36" s="114" t="s">
        <v>1686</v>
      </c>
      <c r="J36" s="112">
        <v>7.5999999046325684</v>
      </c>
      <c r="K36" s="113">
        <v>0.38</v>
      </c>
      <c r="L36" s="111">
        <v>63</v>
      </c>
      <c r="N36" s="114" t="s">
        <v>1529</v>
      </c>
      <c r="P36" s="112">
        <v>6</v>
      </c>
      <c r="Q36" s="113">
        <v>0.4</v>
      </c>
      <c r="R36" s="111">
        <v>59</v>
      </c>
      <c r="S36" s="111">
        <v>4</v>
      </c>
      <c r="T36" s="114" t="s">
        <v>1687</v>
      </c>
      <c r="U36" s="114" t="s">
        <v>1688</v>
      </c>
      <c r="V36" s="112">
        <v>3</v>
      </c>
      <c r="W36" s="113">
        <v>0.33</v>
      </c>
      <c r="X36" s="111">
        <v>62</v>
      </c>
      <c r="Y36" s="111">
        <v>1</v>
      </c>
      <c r="Z36" s="114" t="s">
        <v>1685</v>
      </c>
      <c r="AA36" s="114" t="s">
        <v>1686</v>
      </c>
      <c r="AB36" s="112">
        <v>11.100000381469727</v>
      </c>
      <c r="AC36" s="113">
        <v>0.46</v>
      </c>
      <c r="AD36" s="111">
        <v>54</v>
      </c>
      <c r="AE36" s="111">
        <v>9</v>
      </c>
      <c r="AF36" s="114" t="s">
        <v>1530</v>
      </c>
      <c r="AG36" s="114" t="s">
        <v>1531</v>
      </c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</row>
    <row r="37" spans="1:190" x14ac:dyDescent="0.2">
      <c r="A37" s="154" t="str">
        <f t="shared" si="0"/>
        <v>0271</v>
      </c>
      <c r="B37" s="115" t="s">
        <v>1689</v>
      </c>
      <c r="C37" s="116">
        <v>67</v>
      </c>
      <c r="D37" s="117">
        <v>34.900001525878906</v>
      </c>
      <c r="E37" s="118">
        <v>0.51</v>
      </c>
      <c r="F37" s="116">
        <v>63</v>
      </c>
      <c r="G37" s="116">
        <v>4</v>
      </c>
      <c r="H37" s="119" t="s">
        <v>1690</v>
      </c>
      <c r="I37" s="119" t="s">
        <v>1691</v>
      </c>
      <c r="J37" s="117">
        <v>9</v>
      </c>
      <c r="K37" s="118">
        <v>0.45</v>
      </c>
      <c r="L37" s="116">
        <v>66</v>
      </c>
      <c r="M37" s="116">
        <v>1</v>
      </c>
      <c r="N37" s="119" t="s">
        <v>1692</v>
      </c>
      <c r="O37" s="119" t="s">
        <v>1693</v>
      </c>
      <c r="P37" s="117">
        <v>8.1000003814697266</v>
      </c>
      <c r="Q37" s="118">
        <v>0.54</v>
      </c>
      <c r="R37" s="116">
        <v>54</v>
      </c>
      <c r="S37" s="116">
        <v>13</v>
      </c>
      <c r="T37" s="119" t="s">
        <v>1694</v>
      </c>
      <c r="U37" s="119" t="s">
        <v>1695</v>
      </c>
      <c r="V37" s="117">
        <v>3.2999999523162842</v>
      </c>
      <c r="W37" s="118">
        <v>0.37</v>
      </c>
      <c r="X37" s="116">
        <v>66</v>
      </c>
      <c r="Y37" s="116">
        <v>1</v>
      </c>
      <c r="Z37" s="119" t="s">
        <v>1692</v>
      </c>
      <c r="AA37" s="119" t="s">
        <v>1693</v>
      </c>
      <c r="AB37" s="117">
        <v>14.600000381469727</v>
      </c>
      <c r="AC37" s="118">
        <v>0.61</v>
      </c>
      <c r="AD37" s="116">
        <v>46</v>
      </c>
      <c r="AE37" s="116">
        <v>21</v>
      </c>
      <c r="AF37" s="119" t="s">
        <v>1696</v>
      </c>
      <c r="AG37" s="119" t="s">
        <v>1697</v>
      </c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</row>
    <row r="38" spans="1:190" x14ac:dyDescent="0.2">
      <c r="A38" s="154" t="str">
        <f t="shared" si="0"/>
        <v>0311</v>
      </c>
      <c r="B38" s="105" t="s">
        <v>1698</v>
      </c>
      <c r="C38" s="111">
        <v>81</v>
      </c>
      <c r="D38" s="112">
        <v>25.200000762939453</v>
      </c>
      <c r="E38" s="113">
        <v>0.37</v>
      </c>
      <c r="F38" s="111">
        <v>80</v>
      </c>
      <c r="G38" s="111">
        <v>1</v>
      </c>
      <c r="H38" s="114" t="s">
        <v>1699</v>
      </c>
      <c r="I38" s="114" t="s">
        <v>1700</v>
      </c>
      <c r="J38" s="112">
        <v>6.6999998092651367</v>
      </c>
      <c r="K38" s="113">
        <v>0.34</v>
      </c>
      <c r="L38" s="111">
        <v>79</v>
      </c>
      <c r="M38" s="111">
        <v>2</v>
      </c>
      <c r="N38" s="114" t="s">
        <v>1701</v>
      </c>
      <c r="O38" s="114" t="s">
        <v>1702</v>
      </c>
      <c r="P38" s="112">
        <v>5.5999999046325684</v>
      </c>
      <c r="Q38" s="113">
        <v>0.38</v>
      </c>
      <c r="R38" s="111">
        <v>78</v>
      </c>
      <c r="S38" s="111">
        <v>3</v>
      </c>
      <c r="T38" s="114" t="s">
        <v>1703</v>
      </c>
      <c r="U38" s="114" t="s">
        <v>1704</v>
      </c>
      <c r="V38" s="112">
        <v>2.5999999046325684</v>
      </c>
      <c r="W38" s="113">
        <v>0.28999999999999998</v>
      </c>
      <c r="X38" s="111">
        <v>81</v>
      </c>
      <c r="Z38" s="114" t="s">
        <v>1529</v>
      </c>
      <c r="AB38" s="112">
        <v>10.199999809265137</v>
      </c>
      <c r="AC38" s="113">
        <v>0.43</v>
      </c>
      <c r="AD38" s="111">
        <v>78</v>
      </c>
      <c r="AE38" s="111">
        <v>3</v>
      </c>
      <c r="AF38" s="114" t="s">
        <v>1703</v>
      </c>
      <c r="AG38" s="114" t="s">
        <v>1704</v>
      </c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</row>
    <row r="39" spans="1:190" x14ac:dyDescent="0.2">
      <c r="A39" s="154" t="str">
        <f t="shared" si="0"/>
        <v>0312</v>
      </c>
      <c r="B39" s="115" t="s">
        <v>1705</v>
      </c>
      <c r="C39" s="116">
        <v>74</v>
      </c>
      <c r="D39" s="117">
        <v>36.400001525878906</v>
      </c>
      <c r="E39" s="118">
        <v>0.54</v>
      </c>
      <c r="F39" s="116">
        <v>69</v>
      </c>
      <c r="G39" s="116">
        <v>5</v>
      </c>
      <c r="H39" s="119" t="s">
        <v>1706</v>
      </c>
      <c r="I39" s="119" t="s">
        <v>1707</v>
      </c>
      <c r="J39" s="117">
        <v>10.100000381469727</v>
      </c>
      <c r="K39" s="118">
        <v>0.5</v>
      </c>
      <c r="L39" s="116">
        <v>64</v>
      </c>
      <c r="M39" s="116">
        <v>10</v>
      </c>
      <c r="N39" s="119" t="s">
        <v>1513</v>
      </c>
      <c r="O39" s="119" t="s">
        <v>1514</v>
      </c>
      <c r="P39" s="117">
        <v>8.1000003814697266</v>
      </c>
      <c r="Q39" s="118">
        <v>0.54</v>
      </c>
      <c r="R39" s="116">
        <v>61</v>
      </c>
      <c r="S39" s="116">
        <v>13</v>
      </c>
      <c r="T39" s="119" t="s">
        <v>1708</v>
      </c>
      <c r="U39" s="119" t="s">
        <v>1709</v>
      </c>
      <c r="V39" s="117">
        <v>3.7000000476837158</v>
      </c>
      <c r="W39" s="118">
        <v>0.41</v>
      </c>
      <c r="X39" s="116">
        <v>73</v>
      </c>
      <c r="Y39" s="116">
        <v>1</v>
      </c>
      <c r="Z39" s="119" t="s">
        <v>1544</v>
      </c>
      <c r="AA39" s="119" t="s">
        <v>1545</v>
      </c>
      <c r="AB39" s="117">
        <v>14.600000381469727</v>
      </c>
      <c r="AC39" s="118">
        <v>0.61</v>
      </c>
      <c r="AD39" s="116">
        <v>52</v>
      </c>
      <c r="AE39" s="116">
        <v>22</v>
      </c>
      <c r="AF39" s="119" t="s">
        <v>1517</v>
      </c>
      <c r="AG39" s="119" t="s">
        <v>1518</v>
      </c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</row>
    <row r="40" spans="1:190" x14ac:dyDescent="0.2">
      <c r="A40" s="154" t="str">
        <f t="shared" si="0"/>
        <v>0321</v>
      </c>
      <c r="B40" s="105" t="s">
        <v>1710</v>
      </c>
      <c r="C40" s="111">
        <v>112</v>
      </c>
      <c r="D40" s="112">
        <v>27.399999618530273</v>
      </c>
      <c r="E40" s="113">
        <v>0.4</v>
      </c>
      <c r="F40" s="111">
        <v>112</v>
      </c>
      <c r="H40" s="114" t="s">
        <v>1529</v>
      </c>
      <c r="J40" s="112">
        <v>7.8000001907348633</v>
      </c>
      <c r="K40" s="113">
        <v>0.39</v>
      </c>
      <c r="L40" s="111">
        <v>110</v>
      </c>
      <c r="M40" s="111">
        <v>2</v>
      </c>
      <c r="N40" s="114" t="s">
        <v>1711</v>
      </c>
      <c r="O40" s="114" t="s">
        <v>1712</v>
      </c>
      <c r="P40" s="112">
        <v>5.9000000953674316</v>
      </c>
      <c r="Q40" s="113">
        <v>0.4</v>
      </c>
      <c r="R40" s="111">
        <v>111</v>
      </c>
      <c r="S40" s="111">
        <v>1</v>
      </c>
      <c r="T40" s="114" t="s">
        <v>1713</v>
      </c>
      <c r="U40" s="114" t="s">
        <v>1714</v>
      </c>
      <c r="V40" s="112">
        <v>2.9000000953674316</v>
      </c>
      <c r="W40" s="113">
        <v>0.32</v>
      </c>
      <c r="X40" s="111">
        <v>111</v>
      </c>
      <c r="Y40" s="111">
        <v>1</v>
      </c>
      <c r="Z40" s="114" t="s">
        <v>1713</v>
      </c>
      <c r="AA40" s="114" t="s">
        <v>1714</v>
      </c>
      <c r="AB40" s="112">
        <v>10.800000190734863</v>
      </c>
      <c r="AC40" s="113">
        <v>0.45</v>
      </c>
      <c r="AD40" s="111">
        <v>106</v>
      </c>
      <c r="AE40" s="111">
        <v>6</v>
      </c>
      <c r="AF40" s="114" t="s">
        <v>1715</v>
      </c>
      <c r="AG40" s="114" t="s">
        <v>1716</v>
      </c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</row>
    <row r="41" spans="1:190" x14ac:dyDescent="0.2">
      <c r="A41" s="154" t="str">
        <f t="shared" si="0"/>
        <v>0332</v>
      </c>
      <c r="B41" s="115" t="s">
        <v>1717</v>
      </c>
      <c r="C41" s="116">
        <v>120</v>
      </c>
      <c r="D41" s="117">
        <v>28.899999618530273</v>
      </c>
      <c r="E41" s="118">
        <v>0.42</v>
      </c>
      <c r="F41" s="116">
        <v>116</v>
      </c>
      <c r="G41" s="116">
        <v>4</v>
      </c>
      <c r="H41" s="119" t="s">
        <v>1718</v>
      </c>
      <c r="I41" s="119" t="s">
        <v>1719</v>
      </c>
      <c r="J41" s="117">
        <v>7.9000000953674316</v>
      </c>
      <c r="K41" s="118">
        <v>0.4</v>
      </c>
      <c r="L41" s="116">
        <v>116</v>
      </c>
      <c r="M41" s="116">
        <v>4</v>
      </c>
      <c r="N41" s="119" t="s">
        <v>1718</v>
      </c>
      <c r="O41" s="119" t="s">
        <v>1719</v>
      </c>
      <c r="P41" s="117">
        <v>6.3000001907348633</v>
      </c>
      <c r="Q41" s="118">
        <v>0.42</v>
      </c>
      <c r="R41" s="116">
        <v>110</v>
      </c>
      <c r="S41" s="116">
        <v>10</v>
      </c>
      <c r="T41" s="119" t="s">
        <v>1720</v>
      </c>
      <c r="U41" s="119" t="s">
        <v>1721</v>
      </c>
      <c r="V41" s="117">
        <v>2.7000000476837158</v>
      </c>
      <c r="W41" s="118">
        <v>0.3</v>
      </c>
      <c r="X41" s="116">
        <v>120</v>
      </c>
      <c r="Z41" s="119" t="s">
        <v>1529</v>
      </c>
      <c r="AB41" s="117">
        <v>11.899999618530273</v>
      </c>
      <c r="AC41" s="118">
        <v>0.5</v>
      </c>
      <c r="AD41" s="116">
        <v>99</v>
      </c>
      <c r="AE41" s="116">
        <v>21</v>
      </c>
      <c r="AF41" s="119" t="s">
        <v>1722</v>
      </c>
      <c r="AG41" s="119" t="s">
        <v>1723</v>
      </c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</row>
    <row r="42" spans="1:190" x14ac:dyDescent="0.2">
      <c r="A42" s="154" t="str">
        <f t="shared" si="0"/>
        <v>0339</v>
      </c>
      <c r="B42" s="105" t="s">
        <v>1724</v>
      </c>
      <c r="C42" s="111">
        <v>44</v>
      </c>
      <c r="D42" s="112">
        <v>33.299999237060547</v>
      </c>
      <c r="E42" s="113">
        <v>0.49</v>
      </c>
      <c r="F42" s="111">
        <v>41</v>
      </c>
      <c r="G42" s="111">
        <v>3</v>
      </c>
      <c r="H42" s="114" t="s">
        <v>1522</v>
      </c>
      <c r="I42" s="114" t="s">
        <v>1523</v>
      </c>
      <c r="J42" s="112">
        <v>9</v>
      </c>
      <c r="K42" s="113">
        <v>0.45</v>
      </c>
      <c r="L42" s="111">
        <v>40</v>
      </c>
      <c r="M42" s="111">
        <v>4</v>
      </c>
      <c r="N42" s="114" t="s">
        <v>1649</v>
      </c>
      <c r="O42" s="114" t="s">
        <v>1650</v>
      </c>
      <c r="P42" s="112">
        <v>6.8000001907348633</v>
      </c>
      <c r="Q42" s="113">
        <v>0.46</v>
      </c>
      <c r="R42" s="111">
        <v>41</v>
      </c>
      <c r="S42" s="111">
        <v>3</v>
      </c>
      <c r="T42" s="114" t="s">
        <v>1522</v>
      </c>
      <c r="U42" s="114" t="s">
        <v>1523</v>
      </c>
      <c r="V42" s="112">
        <v>3.5</v>
      </c>
      <c r="W42" s="113">
        <v>0.38</v>
      </c>
      <c r="X42" s="111">
        <v>43</v>
      </c>
      <c r="Y42" s="111">
        <v>1</v>
      </c>
      <c r="Z42" s="114" t="s">
        <v>1725</v>
      </c>
      <c r="AA42" s="114" t="s">
        <v>1726</v>
      </c>
      <c r="AB42" s="112">
        <v>14</v>
      </c>
      <c r="AC42" s="113">
        <v>0.59</v>
      </c>
      <c r="AD42" s="111">
        <v>33</v>
      </c>
      <c r="AE42" s="111">
        <v>11</v>
      </c>
      <c r="AF42" s="114" t="s">
        <v>1508</v>
      </c>
      <c r="AG42" s="114" t="s">
        <v>1509</v>
      </c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</row>
    <row r="43" spans="1:190" x14ac:dyDescent="0.2">
      <c r="A43" s="154" t="str">
        <f t="shared" si="0"/>
        <v>0341</v>
      </c>
      <c r="B43" s="115" t="s">
        <v>1727</v>
      </c>
      <c r="C43" s="116">
        <v>84</v>
      </c>
      <c r="D43" s="117">
        <v>25.600000381469727</v>
      </c>
      <c r="E43" s="118">
        <v>0.38</v>
      </c>
      <c r="F43" s="116">
        <v>82</v>
      </c>
      <c r="G43" s="116">
        <v>2</v>
      </c>
      <c r="H43" s="119" t="s">
        <v>1728</v>
      </c>
      <c r="I43" s="119" t="s">
        <v>1729</v>
      </c>
      <c r="J43" s="117">
        <v>7.1999998092651367</v>
      </c>
      <c r="K43" s="118">
        <v>0.36</v>
      </c>
      <c r="L43" s="116">
        <v>82</v>
      </c>
      <c r="M43" s="116">
        <v>2</v>
      </c>
      <c r="N43" s="119" t="s">
        <v>1728</v>
      </c>
      <c r="O43" s="119" t="s">
        <v>1729</v>
      </c>
      <c r="P43" s="117">
        <v>5.4000000953674316</v>
      </c>
      <c r="Q43" s="118">
        <v>0.36</v>
      </c>
      <c r="R43" s="116">
        <v>82</v>
      </c>
      <c r="S43" s="116">
        <v>2</v>
      </c>
      <c r="T43" s="119" t="s">
        <v>1728</v>
      </c>
      <c r="U43" s="119" t="s">
        <v>1729</v>
      </c>
      <c r="V43" s="117">
        <v>2.5999999046325684</v>
      </c>
      <c r="W43" s="118">
        <v>0.28999999999999998</v>
      </c>
      <c r="X43" s="116">
        <v>83</v>
      </c>
      <c r="Y43" s="116">
        <v>1</v>
      </c>
      <c r="Z43" s="119" t="s">
        <v>1730</v>
      </c>
      <c r="AA43" s="119" t="s">
        <v>1731</v>
      </c>
      <c r="AB43" s="117">
        <v>10.399999618530273</v>
      </c>
      <c r="AC43" s="118">
        <v>0.43</v>
      </c>
      <c r="AD43" s="116">
        <v>79</v>
      </c>
      <c r="AE43" s="116">
        <v>5</v>
      </c>
      <c r="AF43" s="119" t="s">
        <v>1732</v>
      </c>
      <c r="AG43" s="119" t="s">
        <v>1733</v>
      </c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</row>
    <row r="44" spans="1:190" x14ac:dyDescent="0.2">
      <c r="A44" s="154" t="str">
        <f t="shared" si="0"/>
        <v>0342</v>
      </c>
      <c r="B44" s="105" t="s">
        <v>1734</v>
      </c>
      <c r="C44" s="111">
        <v>150</v>
      </c>
      <c r="D44" s="112">
        <v>32.200000762939453</v>
      </c>
      <c r="E44" s="113">
        <v>0.47</v>
      </c>
      <c r="F44" s="111">
        <v>143</v>
      </c>
      <c r="G44" s="111">
        <v>7</v>
      </c>
      <c r="H44" s="114" t="s">
        <v>1735</v>
      </c>
      <c r="I44" s="114" t="s">
        <v>1736</v>
      </c>
      <c r="J44" s="112">
        <v>8.5</v>
      </c>
      <c r="K44" s="113">
        <v>0.43</v>
      </c>
      <c r="L44" s="111">
        <v>141</v>
      </c>
      <c r="M44" s="111">
        <v>9</v>
      </c>
      <c r="N44" s="114" t="s">
        <v>1737</v>
      </c>
      <c r="O44" s="114" t="s">
        <v>1738</v>
      </c>
      <c r="P44" s="112">
        <v>7.3000001907348633</v>
      </c>
      <c r="Q44" s="113">
        <v>0.49</v>
      </c>
      <c r="R44" s="111">
        <v>135</v>
      </c>
      <c r="S44" s="111">
        <v>15</v>
      </c>
      <c r="T44" s="114" t="s">
        <v>1739</v>
      </c>
      <c r="U44" s="114" t="s">
        <v>1740</v>
      </c>
      <c r="V44" s="112">
        <v>3.2000000476837158</v>
      </c>
      <c r="W44" s="113">
        <v>0.35</v>
      </c>
      <c r="X44" s="111">
        <v>148</v>
      </c>
      <c r="Y44" s="111">
        <v>2</v>
      </c>
      <c r="Z44" s="114" t="s">
        <v>1741</v>
      </c>
      <c r="AA44" s="114" t="s">
        <v>1742</v>
      </c>
      <c r="AB44" s="112">
        <v>13.199999809265137</v>
      </c>
      <c r="AC44" s="113">
        <v>0.55000000000000004</v>
      </c>
      <c r="AD44" s="111">
        <v>126</v>
      </c>
      <c r="AE44" s="111">
        <v>24</v>
      </c>
      <c r="AF44" s="114" t="s">
        <v>1743</v>
      </c>
      <c r="AG44" s="114" t="s">
        <v>1744</v>
      </c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</row>
    <row r="45" spans="1:190" x14ac:dyDescent="0.2">
      <c r="A45" s="154" t="str">
        <f t="shared" si="0"/>
        <v>0361</v>
      </c>
      <c r="B45" s="115" t="s">
        <v>1745</v>
      </c>
      <c r="C45" s="116">
        <v>82</v>
      </c>
      <c r="D45" s="117">
        <v>28.899999618530273</v>
      </c>
      <c r="E45" s="118">
        <v>0.42</v>
      </c>
      <c r="F45" s="116">
        <v>81</v>
      </c>
      <c r="G45" s="116">
        <v>1</v>
      </c>
      <c r="H45" s="119" t="s">
        <v>1746</v>
      </c>
      <c r="I45" s="119" t="s">
        <v>1747</v>
      </c>
      <c r="J45" s="117">
        <v>8.1000003814697266</v>
      </c>
      <c r="K45" s="118">
        <v>0.4</v>
      </c>
      <c r="L45" s="116">
        <v>80</v>
      </c>
      <c r="M45" s="116">
        <v>2</v>
      </c>
      <c r="N45" s="119" t="s">
        <v>1748</v>
      </c>
      <c r="O45" s="119" t="s">
        <v>1749</v>
      </c>
      <c r="P45" s="117">
        <v>6.3000001907348633</v>
      </c>
      <c r="Q45" s="118">
        <v>0.42</v>
      </c>
      <c r="R45" s="116">
        <v>77</v>
      </c>
      <c r="S45" s="116">
        <v>5</v>
      </c>
      <c r="T45" s="119" t="s">
        <v>1750</v>
      </c>
      <c r="U45" s="119" t="s">
        <v>1751</v>
      </c>
      <c r="V45" s="117">
        <v>2.9000000953674316</v>
      </c>
      <c r="W45" s="118">
        <v>0.32</v>
      </c>
      <c r="X45" s="116">
        <v>82</v>
      </c>
      <c r="Z45" s="119" t="s">
        <v>1529</v>
      </c>
      <c r="AB45" s="117">
        <v>11.600000381469727</v>
      </c>
      <c r="AC45" s="118">
        <v>0.49</v>
      </c>
      <c r="AD45" s="116">
        <v>70</v>
      </c>
      <c r="AE45" s="116">
        <v>12</v>
      </c>
      <c r="AF45" s="119" t="s">
        <v>1664</v>
      </c>
      <c r="AG45" s="119" t="s">
        <v>1665</v>
      </c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</row>
    <row r="46" spans="1:190" x14ac:dyDescent="0.2">
      <c r="A46" s="154" t="str">
        <f t="shared" si="0"/>
        <v>0401</v>
      </c>
      <c r="B46" s="105" t="s">
        <v>1752</v>
      </c>
      <c r="C46" s="111">
        <v>72</v>
      </c>
      <c r="D46" s="112">
        <v>28.600000381469727</v>
      </c>
      <c r="E46" s="113">
        <v>0.42</v>
      </c>
      <c r="F46" s="111">
        <v>72</v>
      </c>
      <c r="H46" s="114" t="s">
        <v>1529</v>
      </c>
      <c r="J46" s="112">
        <v>8.1000003814697266</v>
      </c>
      <c r="K46" s="113">
        <v>0.41</v>
      </c>
      <c r="L46" s="111">
        <v>69</v>
      </c>
      <c r="M46" s="111">
        <v>3</v>
      </c>
      <c r="N46" s="114" t="s">
        <v>1753</v>
      </c>
      <c r="O46" s="114" t="s">
        <v>1754</v>
      </c>
      <c r="P46" s="112">
        <v>5.9000000953674316</v>
      </c>
      <c r="Q46" s="113">
        <v>0.4</v>
      </c>
      <c r="R46" s="111">
        <v>70</v>
      </c>
      <c r="S46" s="111">
        <v>2</v>
      </c>
      <c r="T46" s="114" t="s">
        <v>1755</v>
      </c>
      <c r="U46" s="114" t="s">
        <v>1756</v>
      </c>
      <c r="V46" s="112">
        <v>2.7000000476837158</v>
      </c>
      <c r="W46" s="113">
        <v>0.28999999999999998</v>
      </c>
      <c r="X46" s="111">
        <v>71</v>
      </c>
      <c r="Y46" s="111">
        <v>1</v>
      </c>
      <c r="Z46" s="114" t="s">
        <v>1757</v>
      </c>
      <c r="AA46" s="114" t="s">
        <v>1758</v>
      </c>
      <c r="AB46" s="112">
        <v>11.899999618530273</v>
      </c>
      <c r="AC46" s="113">
        <v>0.5</v>
      </c>
      <c r="AD46" s="111">
        <v>67</v>
      </c>
      <c r="AE46" s="111">
        <v>5</v>
      </c>
      <c r="AF46" s="114" t="s">
        <v>1640</v>
      </c>
      <c r="AG46" s="114" t="s">
        <v>1641</v>
      </c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</row>
    <row r="47" spans="1:190" x14ac:dyDescent="0.2">
      <c r="A47" s="154" t="str">
        <f t="shared" si="0"/>
        <v>0410</v>
      </c>
      <c r="B47" s="115" t="s">
        <v>1759</v>
      </c>
      <c r="C47" s="116">
        <v>24</v>
      </c>
      <c r="D47" s="117">
        <v>30.200000762939453</v>
      </c>
      <c r="E47" s="118">
        <v>0.44</v>
      </c>
      <c r="F47" s="116">
        <v>23</v>
      </c>
      <c r="G47" s="116">
        <v>1</v>
      </c>
      <c r="H47" s="119" t="s">
        <v>1753</v>
      </c>
      <c r="I47" s="119" t="s">
        <v>1754</v>
      </c>
      <c r="J47" s="117">
        <v>8.8000001907348633</v>
      </c>
      <c r="K47" s="118">
        <v>0.44</v>
      </c>
      <c r="L47" s="116">
        <v>24</v>
      </c>
      <c r="N47" s="119" t="s">
        <v>1529</v>
      </c>
      <c r="P47" s="117">
        <v>6.9000000953674316</v>
      </c>
      <c r="Q47" s="118">
        <v>0.46</v>
      </c>
      <c r="R47" s="116">
        <v>20</v>
      </c>
      <c r="S47" s="116">
        <v>4</v>
      </c>
      <c r="T47" s="119" t="s">
        <v>1635</v>
      </c>
      <c r="U47" s="119" t="s">
        <v>1636</v>
      </c>
      <c r="V47" s="117">
        <v>2.5999999046325684</v>
      </c>
      <c r="W47" s="118">
        <v>0.28999999999999998</v>
      </c>
      <c r="X47" s="116">
        <v>24</v>
      </c>
      <c r="Z47" s="119" t="s">
        <v>1529</v>
      </c>
      <c r="AB47" s="117">
        <v>11.899999618530273</v>
      </c>
      <c r="AC47" s="118">
        <v>0.5</v>
      </c>
      <c r="AD47" s="116">
        <v>19</v>
      </c>
      <c r="AE47" s="116">
        <v>5</v>
      </c>
      <c r="AF47" s="119" t="s">
        <v>1760</v>
      </c>
      <c r="AG47" s="119" t="s">
        <v>1761</v>
      </c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</row>
    <row r="48" spans="1:190" x14ac:dyDescent="0.2">
      <c r="A48" s="154" t="str">
        <f t="shared" si="0"/>
        <v>0441</v>
      </c>
      <c r="B48" s="105" t="s">
        <v>1762</v>
      </c>
      <c r="C48" s="111">
        <v>74</v>
      </c>
      <c r="D48" s="112">
        <v>28.899999618530273</v>
      </c>
      <c r="E48" s="113">
        <v>0.42</v>
      </c>
      <c r="F48" s="111">
        <v>72</v>
      </c>
      <c r="G48" s="111">
        <v>2</v>
      </c>
      <c r="H48" s="114" t="s">
        <v>1763</v>
      </c>
      <c r="I48" s="114" t="s">
        <v>1764</v>
      </c>
      <c r="J48" s="112">
        <v>8</v>
      </c>
      <c r="K48" s="113">
        <v>0.4</v>
      </c>
      <c r="L48" s="111">
        <v>72</v>
      </c>
      <c r="M48" s="111">
        <v>2</v>
      </c>
      <c r="N48" s="114" t="s">
        <v>1763</v>
      </c>
      <c r="O48" s="114" t="s">
        <v>1764</v>
      </c>
      <c r="P48" s="112">
        <v>7</v>
      </c>
      <c r="Q48" s="113">
        <v>0.46</v>
      </c>
      <c r="R48" s="111">
        <v>64</v>
      </c>
      <c r="S48" s="111">
        <v>10</v>
      </c>
      <c r="T48" s="114" t="s">
        <v>1513</v>
      </c>
      <c r="U48" s="114" t="s">
        <v>1514</v>
      </c>
      <c r="V48" s="112">
        <v>2.7999999523162842</v>
      </c>
      <c r="W48" s="113">
        <v>0.31</v>
      </c>
      <c r="X48" s="111">
        <v>73</v>
      </c>
      <c r="Y48" s="111">
        <v>1</v>
      </c>
      <c r="Z48" s="114" t="s">
        <v>1544</v>
      </c>
      <c r="AA48" s="114" t="s">
        <v>1545</v>
      </c>
      <c r="AB48" s="112">
        <v>11.199999809265137</v>
      </c>
      <c r="AC48" s="113">
        <v>0.47</v>
      </c>
      <c r="AD48" s="111">
        <v>67</v>
      </c>
      <c r="AE48" s="111">
        <v>7</v>
      </c>
      <c r="AF48" s="114" t="s">
        <v>1765</v>
      </c>
      <c r="AG48" s="114" t="s">
        <v>1766</v>
      </c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</row>
    <row r="49" spans="1:190" x14ac:dyDescent="0.2">
      <c r="A49" s="154" t="str">
        <f t="shared" si="0"/>
        <v>0451</v>
      </c>
      <c r="B49" s="115" t="s">
        <v>1767</v>
      </c>
      <c r="C49" s="116">
        <v>148</v>
      </c>
      <c r="D49" s="117">
        <v>32</v>
      </c>
      <c r="E49" s="118">
        <v>0.47</v>
      </c>
      <c r="F49" s="116">
        <v>140</v>
      </c>
      <c r="G49" s="116">
        <v>8</v>
      </c>
      <c r="H49" s="119" t="s">
        <v>1515</v>
      </c>
      <c r="I49" s="119" t="s">
        <v>1516</v>
      </c>
      <c r="J49" s="117">
        <v>9</v>
      </c>
      <c r="K49" s="118">
        <v>0.45</v>
      </c>
      <c r="L49" s="116">
        <v>132</v>
      </c>
      <c r="M49" s="116">
        <v>16</v>
      </c>
      <c r="N49" s="119" t="s">
        <v>1768</v>
      </c>
      <c r="O49" s="119" t="s">
        <v>1769</v>
      </c>
      <c r="P49" s="117">
        <v>7.4000000953674316</v>
      </c>
      <c r="Q49" s="118">
        <v>0.49</v>
      </c>
      <c r="R49" s="116">
        <v>126</v>
      </c>
      <c r="S49" s="116">
        <v>22</v>
      </c>
      <c r="T49" s="119" t="s">
        <v>1770</v>
      </c>
      <c r="U49" s="119" t="s">
        <v>1771</v>
      </c>
      <c r="V49" s="117">
        <v>3.0999999046325684</v>
      </c>
      <c r="W49" s="118">
        <v>0.34</v>
      </c>
      <c r="X49" s="116">
        <v>148</v>
      </c>
      <c r="Z49" s="119" t="s">
        <v>1529</v>
      </c>
      <c r="AB49" s="117">
        <v>12.600000381469727</v>
      </c>
      <c r="AC49" s="118">
        <v>0.52</v>
      </c>
      <c r="AD49" s="116">
        <v>124</v>
      </c>
      <c r="AE49" s="116">
        <v>24</v>
      </c>
      <c r="AF49" s="119" t="s">
        <v>1511</v>
      </c>
      <c r="AG49" s="119" t="s">
        <v>1512</v>
      </c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</row>
    <row r="50" spans="1:190" x14ac:dyDescent="0.2">
      <c r="A50" s="154" t="str">
        <f t="shared" si="0"/>
        <v>0461</v>
      </c>
      <c r="B50" s="105" t="s">
        <v>1772</v>
      </c>
      <c r="C50" s="111">
        <v>104</v>
      </c>
      <c r="D50" s="112">
        <v>27.200000762939453</v>
      </c>
      <c r="E50" s="113">
        <v>0.4</v>
      </c>
      <c r="F50" s="111">
        <v>104</v>
      </c>
      <c r="H50" s="114" t="s">
        <v>1529</v>
      </c>
      <c r="J50" s="112">
        <v>7.6999998092651367</v>
      </c>
      <c r="K50" s="113">
        <v>0.39</v>
      </c>
      <c r="L50" s="111">
        <v>102</v>
      </c>
      <c r="M50" s="111">
        <v>2</v>
      </c>
      <c r="N50" s="114" t="s">
        <v>1773</v>
      </c>
      <c r="O50" s="114" t="s">
        <v>1774</v>
      </c>
      <c r="P50" s="112">
        <v>5.9000000953674316</v>
      </c>
      <c r="Q50" s="113">
        <v>0.39</v>
      </c>
      <c r="R50" s="111">
        <v>100</v>
      </c>
      <c r="S50" s="111">
        <v>4</v>
      </c>
      <c r="T50" s="114" t="s">
        <v>1775</v>
      </c>
      <c r="U50" s="114" t="s">
        <v>1776</v>
      </c>
      <c r="V50" s="112">
        <v>2.7000000476837158</v>
      </c>
      <c r="W50" s="113">
        <v>0.3</v>
      </c>
      <c r="X50" s="111">
        <v>103</v>
      </c>
      <c r="Y50" s="111">
        <v>1</v>
      </c>
      <c r="Z50" s="114" t="s">
        <v>1777</v>
      </c>
      <c r="AA50" s="114" t="s">
        <v>1778</v>
      </c>
      <c r="AB50" s="112">
        <v>10.899999618530273</v>
      </c>
      <c r="AC50" s="113">
        <v>0.45</v>
      </c>
      <c r="AD50" s="111">
        <v>96</v>
      </c>
      <c r="AE50" s="111">
        <v>8</v>
      </c>
      <c r="AF50" s="114" t="s">
        <v>1586</v>
      </c>
      <c r="AG50" s="114" t="s">
        <v>1587</v>
      </c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</row>
    <row r="51" spans="1:190" x14ac:dyDescent="0.2">
      <c r="A51" s="154" t="str">
        <f t="shared" si="0"/>
        <v>0481</v>
      </c>
      <c r="B51" s="115" t="s">
        <v>1779</v>
      </c>
      <c r="C51" s="116">
        <v>136</v>
      </c>
      <c r="D51" s="117">
        <v>27.5</v>
      </c>
      <c r="E51" s="118">
        <v>0.4</v>
      </c>
      <c r="F51" s="116">
        <v>133</v>
      </c>
      <c r="G51" s="116">
        <v>3</v>
      </c>
      <c r="H51" s="119" t="s">
        <v>1780</v>
      </c>
      <c r="I51" s="119" t="s">
        <v>1781</v>
      </c>
      <c r="J51" s="117">
        <v>7.3000001907348633</v>
      </c>
      <c r="K51" s="118">
        <v>0.36</v>
      </c>
      <c r="L51" s="116">
        <v>132</v>
      </c>
      <c r="M51" s="116">
        <v>4</v>
      </c>
      <c r="N51" s="119" t="s">
        <v>1782</v>
      </c>
      <c r="O51" s="119" t="s">
        <v>1783</v>
      </c>
      <c r="P51" s="117">
        <v>6.0999999046325684</v>
      </c>
      <c r="Q51" s="118">
        <v>0.41</v>
      </c>
      <c r="R51" s="116">
        <v>128</v>
      </c>
      <c r="S51" s="116">
        <v>8</v>
      </c>
      <c r="T51" s="119" t="s">
        <v>1784</v>
      </c>
      <c r="U51" s="119" t="s">
        <v>1785</v>
      </c>
      <c r="V51" s="117">
        <v>3.2000000476837158</v>
      </c>
      <c r="W51" s="118">
        <v>0.35</v>
      </c>
      <c r="X51" s="116">
        <v>135</v>
      </c>
      <c r="Y51" s="116">
        <v>1</v>
      </c>
      <c r="Z51" s="119" t="s">
        <v>1786</v>
      </c>
      <c r="AA51" s="119" t="s">
        <v>1787</v>
      </c>
      <c r="AB51" s="117">
        <v>10.899999618530273</v>
      </c>
      <c r="AC51" s="118">
        <v>0.46</v>
      </c>
      <c r="AD51" s="116">
        <v>118</v>
      </c>
      <c r="AE51" s="116">
        <v>18</v>
      </c>
      <c r="AF51" s="119" t="s">
        <v>1788</v>
      </c>
      <c r="AG51" s="119" t="s">
        <v>1789</v>
      </c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</row>
    <row r="52" spans="1:190" x14ac:dyDescent="0.2">
      <c r="A52" s="154" t="str">
        <f t="shared" si="0"/>
        <v>0510</v>
      </c>
      <c r="B52" s="105" t="s">
        <v>1790</v>
      </c>
      <c r="C52" s="111">
        <v>57</v>
      </c>
      <c r="D52" s="112">
        <v>38.5</v>
      </c>
      <c r="E52" s="113">
        <v>0.56999999999999995</v>
      </c>
      <c r="F52" s="111">
        <v>51</v>
      </c>
      <c r="G52" s="111">
        <v>6</v>
      </c>
      <c r="H52" s="114" t="s">
        <v>1791</v>
      </c>
      <c r="I52" s="114" t="s">
        <v>1792</v>
      </c>
      <c r="J52" s="112">
        <v>10.600000381469727</v>
      </c>
      <c r="K52" s="113">
        <v>0.53</v>
      </c>
      <c r="L52" s="111">
        <v>51</v>
      </c>
      <c r="M52" s="111">
        <v>6</v>
      </c>
      <c r="N52" s="114" t="s">
        <v>1791</v>
      </c>
      <c r="O52" s="114" t="s">
        <v>1792</v>
      </c>
      <c r="P52" s="112">
        <v>8.1000003814697266</v>
      </c>
      <c r="Q52" s="113">
        <v>0.54</v>
      </c>
      <c r="R52" s="111">
        <v>50</v>
      </c>
      <c r="S52" s="111">
        <v>7</v>
      </c>
      <c r="T52" s="114" t="s">
        <v>1793</v>
      </c>
      <c r="U52" s="114" t="s">
        <v>1794</v>
      </c>
      <c r="V52" s="112">
        <v>4.5</v>
      </c>
      <c r="W52" s="113">
        <v>0.5</v>
      </c>
      <c r="X52" s="111">
        <v>49</v>
      </c>
      <c r="Y52" s="111">
        <v>8</v>
      </c>
      <c r="Z52" s="114" t="s">
        <v>1795</v>
      </c>
      <c r="AA52" s="114" t="s">
        <v>1796</v>
      </c>
      <c r="AB52" s="112">
        <v>15.300000190734863</v>
      </c>
      <c r="AC52" s="113">
        <v>0.64</v>
      </c>
      <c r="AD52" s="111">
        <v>34</v>
      </c>
      <c r="AE52" s="111">
        <v>23</v>
      </c>
      <c r="AF52" s="114" t="s">
        <v>1797</v>
      </c>
      <c r="AG52" s="114" t="s">
        <v>1798</v>
      </c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</row>
    <row r="53" spans="1:190" x14ac:dyDescent="0.2">
      <c r="A53" s="154" t="str">
        <f t="shared" si="0"/>
        <v>0520</v>
      </c>
      <c r="B53" s="115" t="s">
        <v>1799</v>
      </c>
      <c r="C53" s="116">
        <v>69</v>
      </c>
      <c r="D53" s="117">
        <v>35.200000762939453</v>
      </c>
      <c r="E53" s="118">
        <v>0.52</v>
      </c>
      <c r="F53" s="116">
        <v>61</v>
      </c>
      <c r="G53" s="116">
        <v>8</v>
      </c>
      <c r="H53" s="119" t="s">
        <v>1800</v>
      </c>
      <c r="I53" s="119" t="s">
        <v>1801</v>
      </c>
      <c r="J53" s="117">
        <v>10.100000381469727</v>
      </c>
      <c r="K53" s="118">
        <v>0.5</v>
      </c>
      <c r="L53" s="116">
        <v>59</v>
      </c>
      <c r="M53" s="116">
        <v>10</v>
      </c>
      <c r="N53" s="119" t="s">
        <v>1802</v>
      </c>
      <c r="O53" s="119" t="s">
        <v>1803</v>
      </c>
      <c r="P53" s="117">
        <v>7.5999999046325684</v>
      </c>
      <c r="Q53" s="118">
        <v>0.5</v>
      </c>
      <c r="R53" s="116">
        <v>56</v>
      </c>
      <c r="S53" s="116">
        <v>13</v>
      </c>
      <c r="T53" s="119" t="s">
        <v>1804</v>
      </c>
      <c r="U53" s="119" t="s">
        <v>1805</v>
      </c>
      <c r="V53" s="117">
        <v>3.2999999523162842</v>
      </c>
      <c r="W53" s="118">
        <v>0.36</v>
      </c>
      <c r="X53" s="116">
        <v>67</v>
      </c>
      <c r="Y53" s="116">
        <v>2</v>
      </c>
      <c r="Z53" s="119" t="s">
        <v>1806</v>
      </c>
      <c r="AA53" s="119" t="s">
        <v>1807</v>
      </c>
      <c r="AB53" s="117">
        <v>14.300000190734863</v>
      </c>
      <c r="AC53" s="118">
        <v>0.6</v>
      </c>
      <c r="AD53" s="116">
        <v>52</v>
      </c>
      <c r="AE53" s="116">
        <v>17</v>
      </c>
      <c r="AF53" s="119" t="s">
        <v>1808</v>
      </c>
      <c r="AG53" s="119" t="s">
        <v>1809</v>
      </c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</row>
    <row r="54" spans="1:190" x14ac:dyDescent="0.2">
      <c r="A54" s="154" t="str">
        <f t="shared" si="0"/>
        <v>0521</v>
      </c>
      <c r="B54" s="105" t="s">
        <v>1810</v>
      </c>
      <c r="C54" s="111">
        <v>73</v>
      </c>
      <c r="D54" s="112">
        <v>27.799999237060547</v>
      </c>
      <c r="E54" s="113">
        <v>0.41</v>
      </c>
      <c r="F54" s="111">
        <v>72</v>
      </c>
      <c r="G54" s="111">
        <v>1</v>
      </c>
      <c r="H54" s="114" t="s">
        <v>1811</v>
      </c>
      <c r="I54" s="114" t="s">
        <v>1812</v>
      </c>
      <c r="J54" s="112">
        <v>7.5999999046325684</v>
      </c>
      <c r="K54" s="113">
        <v>0.38</v>
      </c>
      <c r="L54" s="111">
        <v>72</v>
      </c>
      <c r="M54" s="111">
        <v>1</v>
      </c>
      <c r="N54" s="114" t="s">
        <v>1811</v>
      </c>
      <c r="O54" s="114" t="s">
        <v>1812</v>
      </c>
      <c r="P54" s="112">
        <v>6</v>
      </c>
      <c r="Q54" s="113">
        <v>0.4</v>
      </c>
      <c r="R54" s="111">
        <v>72</v>
      </c>
      <c r="S54" s="111">
        <v>1</v>
      </c>
      <c r="T54" s="114" t="s">
        <v>1811</v>
      </c>
      <c r="U54" s="114" t="s">
        <v>1812</v>
      </c>
      <c r="V54" s="112">
        <v>3</v>
      </c>
      <c r="W54" s="113">
        <v>0.33</v>
      </c>
      <c r="X54" s="111">
        <v>71</v>
      </c>
      <c r="Y54" s="111">
        <v>2</v>
      </c>
      <c r="Z54" s="114" t="s">
        <v>1813</v>
      </c>
      <c r="AA54" s="114" t="s">
        <v>1814</v>
      </c>
      <c r="AB54" s="112">
        <v>11.199999809265137</v>
      </c>
      <c r="AC54" s="113">
        <v>0.47</v>
      </c>
      <c r="AD54" s="111">
        <v>66</v>
      </c>
      <c r="AE54" s="111">
        <v>7</v>
      </c>
      <c r="AF54" s="114" t="s">
        <v>1815</v>
      </c>
      <c r="AG54" s="114" t="s">
        <v>1816</v>
      </c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</row>
    <row r="55" spans="1:190" x14ac:dyDescent="0.2">
      <c r="A55" s="154" t="str">
        <f t="shared" si="0"/>
        <v>0561</v>
      </c>
      <c r="B55" s="115" t="s">
        <v>1817</v>
      </c>
      <c r="C55" s="116">
        <v>102</v>
      </c>
      <c r="D55" s="117">
        <v>28.799999237060547</v>
      </c>
      <c r="E55" s="118">
        <v>0.42</v>
      </c>
      <c r="F55" s="116">
        <v>102</v>
      </c>
      <c r="H55" s="119" t="s">
        <v>1529</v>
      </c>
      <c r="J55" s="117">
        <v>7.8000001907348633</v>
      </c>
      <c r="K55" s="118">
        <v>0.39</v>
      </c>
      <c r="L55" s="116">
        <v>102</v>
      </c>
      <c r="N55" s="119" t="s">
        <v>1529</v>
      </c>
      <c r="P55" s="117">
        <v>6.5999999046325684</v>
      </c>
      <c r="Q55" s="118">
        <v>0.44</v>
      </c>
      <c r="R55" s="116">
        <v>97</v>
      </c>
      <c r="S55" s="116">
        <v>5</v>
      </c>
      <c r="T55" s="119" t="s">
        <v>1818</v>
      </c>
      <c r="U55" s="119" t="s">
        <v>1819</v>
      </c>
      <c r="V55" s="117">
        <v>3</v>
      </c>
      <c r="W55" s="118">
        <v>0.33</v>
      </c>
      <c r="X55" s="116">
        <v>98</v>
      </c>
      <c r="Y55" s="116">
        <v>4</v>
      </c>
      <c r="Z55" s="119" t="s">
        <v>1820</v>
      </c>
      <c r="AA55" s="119" t="s">
        <v>1821</v>
      </c>
      <c r="AB55" s="117">
        <v>11.399999618530273</v>
      </c>
      <c r="AC55" s="118">
        <v>0.48</v>
      </c>
      <c r="AD55" s="116">
        <v>94</v>
      </c>
      <c r="AE55" s="116">
        <v>8</v>
      </c>
      <c r="AF55" s="119" t="s">
        <v>1822</v>
      </c>
      <c r="AG55" s="119" t="s">
        <v>1823</v>
      </c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</row>
    <row r="56" spans="1:190" x14ac:dyDescent="0.2">
      <c r="A56" s="154" t="str">
        <f t="shared" si="0"/>
        <v>0600</v>
      </c>
      <c r="B56" s="105" t="s">
        <v>1824</v>
      </c>
      <c r="C56" s="111">
        <v>74</v>
      </c>
      <c r="D56" s="112">
        <v>34.099998474121094</v>
      </c>
      <c r="E56" s="113">
        <v>0.5</v>
      </c>
      <c r="F56" s="111">
        <v>67</v>
      </c>
      <c r="G56" s="111">
        <v>7</v>
      </c>
      <c r="H56" s="114" t="s">
        <v>1765</v>
      </c>
      <c r="I56" s="114" t="s">
        <v>1766</v>
      </c>
      <c r="J56" s="112">
        <v>9.3999996185302734</v>
      </c>
      <c r="K56" s="113">
        <v>0.47</v>
      </c>
      <c r="L56" s="111">
        <v>67</v>
      </c>
      <c r="M56" s="111">
        <v>7</v>
      </c>
      <c r="N56" s="114" t="s">
        <v>1765</v>
      </c>
      <c r="O56" s="114" t="s">
        <v>1766</v>
      </c>
      <c r="P56" s="112">
        <v>7.5999999046325684</v>
      </c>
      <c r="Q56" s="113">
        <v>0.51</v>
      </c>
      <c r="R56" s="111">
        <v>64</v>
      </c>
      <c r="S56" s="111">
        <v>10</v>
      </c>
      <c r="T56" s="114" t="s">
        <v>1513</v>
      </c>
      <c r="U56" s="114" t="s">
        <v>1514</v>
      </c>
      <c r="V56" s="112">
        <v>3.4000000953674316</v>
      </c>
      <c r="W56" s="113">
        <v>0.38</v>
      </c>
      <c r="X56" s="111">
        <v>69</v>
      </c>
      <c r="Y56" s="111">
        <v>5</v>
      </c>
      <c r="Z56" s="114" t="s">
        <v>1706</v>
      </c>
      <c r="AA56" s="114" t="s">
        <v>1707</v>
      </c>
      <c r="AB56" s="112">
        <v>13.699999809265137</v>
      </c>
      <c r="AC56" s="113">
        <v>0.56999999999999995</v>
      </c>
      <c r="AD56" s="111">
        <v>55</v>
      </c>
      <c r="AE56" s="111">
        <v>19</v>
      </c>
      <c r="AF56" s="114" t="s">
        <v>1825</v>
      </c>
      <c r="AG56" s="114" t="s">
        <v>1826</v>
      </c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</row>
    <row r="57" spans="1:190" x14ac:dyDescent="0.2">
      <c r="A57" s="154" t="str">
        <f t="shared" si="0"/>
        <v>0641</v>
      </c>
      <c r="B57" s="115" t="s">
        <v>1827</v>
      </c>
      <c r="C57" s="116">
        <v>27</v>
      </c>
      <c r="D57" s="117">
        <v>18.700000762939453</v>
      </c>
      <c r="E57" s="118">
        <v>0.28000000000000003</v>
      </c>
      <c r="F57" s="116">
        <v>27</v>
      </c>
      <c r="H57" s="119" t="s">
        <v>1529</v>
      </c>
      <c r="J57" s="117">
        <v>5.4000000953674316</v>
      </c>
      <c r="K57" s="118">
        <v>0.27</v>
      </c>
      <c r="L57" s="116">
        <v>27</v>
      </c>
      <c r="N57" s="119" t="s">
        <v>1529</v>
      </c>
      <c r="P57" s="117">
        <v>3.9000000953674316</v>
      </c>
      <c r="Q57" s="118">
        <v>0.26</v>
      </c>
      <c r="R57" s="116">
        <v>27</v>
      </c>
      <c r="T57" s="119" t="s">
        <v>1529</v>
      </c>
      <c r="V57" s="117">
        <v>1.7999999523162842</v>
      </c>
      <c r="W57" s="118">
        <v>0.2</v>
      </c>
      <c r="X57" s="116">
        <v>27</v>
      </c>
      <c r="Z57" s="119" t="s">
        <v>1529</v>
      </c>
      <c r="AB57" s="117">
        <v>7.5999999046325684</v>
      </c>
      <c r="AC57" s="118">
        <v>0.32</v>
      </c>
      <c r="AD57" s="116">
        <v>27</v>
      </c>
      <c r="AF57" s="119" t="s">
        <v>1529</v>
      </c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</row>
    <row r="58" spans="1:190" x14ac:dyDescent="0.2">
      <c r="A58" s="154" t="str">
        <f t="shared" si="0"/>
        <v>0651</v>
      </c>
      <c r="B58" s="105" t="s">
        <v>1828</v>
      </c>
      <c r="C58" s="111">
        <v>85</v>
      </c>
      <c r="D58" s="112">
        <v>27.600000381469727</v>
      </c>
      <c r="E58" s="113">
        <v>0.41</v>
      </c>
      <c r="F58" s="111">
        <v>82</v>
      </c>
      <c r="G58" s="111">
        <v>3</v>
      </c>
      <c r="H58" s="114" t="s">
        <v>1829</v>
      </c>
      <c r="I58" s="114" t="s">
        <v>1830</v>
      </c>
      <c r="J58" s="112">
        <v>7.8000001907348633</v>
      </c>
      <c r="K58" s="113">
        <v>0.39</v>
      </c>
      <c r="L58" s="111">
        <v>81</v>
      </c>
      <c r="M58" s="111">
        <v>4</v>
      </c>
      <c r="N58" s="114" t="s">
        <v>1831</v>
      </c>
      <c r="O58" s="114" t="s">
        <v>1832</v>
      </c>
      <c r="P58" s="112">
        <v>6</v>
      </c>
      <c r="Q58" s="113">
        <v>0.4</v>
      </c>
      <c r="R58" s="111">
        <v>82</v>
      </c>
      <c r="S58" s="111">
        <v>3</v>
      </c>
      <c r="T58" s="114" t="s">
        <v>1829</v>
      </c>
      <c r="U58" s="114" t="s">
        <v>1830</v>
      </c>
      <c r="V58" s="112">
        <v>2.9000000953674316</v>
      </c>
      <c r="W58" s="113">
        <v>0.32</v>
      </c>
      <c r="X58" s="111">
        <v>81</v>
      </c>
      <c r="Y58" s="111">
        <v>4</v>
      </c>
      <c r="Z58" s="114" t="s">
        <v>1831</v>
      </c>
      <c r="AA58" s="114" t="s">
        <v>1832</v>
      </c>
      <c r="AB58" s="112">
        <v>10.800000190734863</v>
      </c>
      <c r="AC58" s="113">
        <v>0.45</v>
      </c>
      <c r="AD58" s="111">
        <v>74</v>
      </c>
      <c r="AE58" s="111">
        <v>11</v>
      </c>
      <c r="AF58" s="114" t="s">
        <v>1833</v>
      </c>
      <c r="AG58" s="114" t="s">
        <v>1834</v>
      </c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</row>
    <row r="59" spans="1:190" x14ac:dyDescent="0.2">
      <c r="A59" s="154" t="str">
        <f t="shared" si="0"/>
        <v>0661</v>
      </c>
      <c r="B59" s="115" t="s">
        <v>1835</v>
      </c>
      <c r="C59" s="116">
        <v>86</v>
      </c>
      <c r="D59" s="117">
        <v>30.200000762939453</v>
      </c>
      <c r="E59" s="118">
        <v>0.44</v>
      </c>
      <c r="F59" s="116">
        <v>83</v>
      </c>
      <c r="G59" s="116">
        <v>3</v>
      </c>
      <c r="H59" s="119" t="s">
        <v>1836</v>
      </c>
      <c r="I59" s="119" t="s">
        <v>1837</v>
      </c>
      <c r="J59" s="117">
        <v>8.1000003814697266</v>
      </c>
      <c r="K59" s="118">
        <v>0.41</v>
      </c>
      <c r="L59" s="116">
        <v>83</v>
      </c>
      <c r="M59" s="116">
        <v>3</v>
      </c>
      <c r="N59" s="119" t="s">
        <v>1836</v>
      </c>
      <c r="O59" s="119" t="s">
        <v>1837</v>
      </c>
      <c r="P59" s="117">
        <v>6.5999999046325684</v>
      </c>
      <c r="Q59" s="118">
        <v>0.44</v>
      </c>
      <c r="R59" s="116">
        <v>76</v>
      </c>
      <c r="S59" s="116">
        <v>10</v>
      </c>
      <c r="T59" s="119" t="s">
        <v>1838</v>
      </c>
      <c r="U59" s="119" t="s">
        <v>1839</v>
      </c>
      <c r="V59" s="117">
        <v>3.2000000476837158</v>
      </c>
      <c r="W59" s="118">
        <v>0.35</v>
      </c>
      <c r="X59" s="116">
        <v>86</v>
      </c>
      <c r="Z59" s="119" t="s">
        <v>1529</v>
      </c>
      <c r="AB59" s="117">
        <v>12.300000190734863</v>
      </c>
      <c r="AC59" s="118">
        <v>0.51</v>
      </c>
      <c r="AD59" s="116">
        <v>71</v>
      </c>
      <c r="AE59" s="116">
        <v>15</v>
      </c>
      <c r="AF59" s="119" t="s">
        <v>1840</v>
      </c>
      <c r="AG59" s="119" t="s">
        <v>1841</v>
      </c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</row>
    <row r="60" spans="1:190" x14ac:dyDescent="0.2">
      <c r="A60" s="154" t="str">
        <f t="shared" si="0"/>
        <v>0671</v>
      </c>
      <c r="B60" s="105" t="s">
        <v>1842</v>
      </c>
      <c r="C60" s="111">
        <v>116</v>
      </c>
      <c r="D60" s="112">
        <v>33.799999237060547</v>
      </c>
      <c r="E60" s="113">
        <v>0.5</v>
      </c>
      <c r="F60" s="111">
        <v>106</v>
      </c>
      <c r="G60" s="111">
        <v>10</v>
      </c>
      <c r="H60" s="114" t="s">
        <v>1843</v>
      </c>
      <c r="I60" s="114" t="s">
        <v>1844</v>
      </c>
      <c r="J60" s="112">
        <v>9.1999998092651367</v>
      </c>
      <c r="K60" s="113">
        <v>0.46</v>
      </c>
      <c r="L60" s="111">
        <v>105</v>
      </c>
      <c r="M60" s="111">
        <v>11</v>
      </c>
      <c r="N60" s="114" t="s">
        <v>1845</v>
      </c>
      <c r="O60" s="114" t="s">
        <v>1846</v>
      </c>
      <c r="P60" s="112">
        <v>7.9000000953674316</v>
      </c>
      <c r="Q60" s="113">
        <v>0.52</v>
      </c>
      <c r="R60" s="111">
        <v>94</v>
      </c>
      <c r="S60" s="111">
        <v>22</v>
      </c>
      <c r="T60" s="114" t="s">
        <v>1847</v>
      </c>
      <c r="U60" s="114" t="s">
        <v>1848</v>
      </c>
      <c r="V60" s="112">
        <v>3.2999999523162842</v>
      </c>
      <c r="W60" s="113">
        <v>0.36</v>
      </c>
      <c r="X60" s="111">
        <v>111</v>
      </c>
      <c r="Y60" s="111">
        <v>5</v>
      </c>
      <c r="Z60" s="114" t="s">
        <v>1849</v>
      </c>
      <c r="AA60" s="114" t="s">
        <v>1850</v>
      </c>
      <c r="AB60" s="112">
        <v>13.5</v>
      </c>
      <c r="AC60" s="113">
        <v>0.56000000000000005</v>
      </c>
      <c r="AD60" s="111">
        <v>87</v>
      </c>
      <c r="AE60" s="111">
        <v>29</v>
      </c>
      <c r="AF60" s="114" t="s">
        <v>1508</v>
      </c>
      <c r="AG60" s="114" t="s">
        <v>1509</v>
      </c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</row>
    <row r="61" spans="1:190" x14ac:dyDescent="0.2">
      <c r="A61" s="154" t="str">
        <f t="shared" si="0"/>
        <v>0681</v>
      </c>
      <c r="B61" s="115" t="s">
        <v>1851</v>
      </c>
      <c r="C61" s="116">
        <v>61</v>
      </c>
      <c r="D61" s="117">
        <v>24.600000381469727</v>
      </c>
      <c r="E61" s="118">
        <v>0.36</v>
      </c>
      <c r="F61" s="116">
        <v>61</v>
      </c>
      <c r="H61" s="119" t="s">
        <v>1529</v>
      </c>
      <c r="J61" s="117">
        <v>7.1999998092651367</v>
      </c>
      <c r="K61" s="118">
        <v>0.36</v>
      </c>
      <c r="L61" s="116">
        <v>61</v>
      </c>
      <c r="N61" s="119" t="s">
        <v>1529</v>
      </c>
      <c r="P61" s="117">
        <v>4.6999998092651367</v>
      </c>
      <c r="Q61" s="118">
        <v>0.31</v>
      </c>
      <c r="R61" s="116">
        <v>61</v>
      </c>
      <c r="T61" s="119" t="s">
        <v>1529</v>
      </c>
      <c r="V61" s="117">
        <v>2.5999999046325684</v>
      </c>
      <c r="W61" s="118">
        <v>0.28999999999999998</v>
      </c>
      <c r="X61" s="116">
        <v>60</v>
      </c>
      <c r="Y61" s="116">
        <v>1</v>
      </c>
      <c r="Z61" s="119" t="s">
        <v>1852</v>
      </c>
      <c r="AA61" s="119" t="s">
        <v>1853</v>
      </c>
      <c r="AB61" s="117">
        <v>10.100000381469727</v>
      </c>
      <c r="AC61" s="118">
        <v>0.42</v>
      </c>
      <c r="AD61" s="116">
        <v>58</v>
      </c>
      <c r="AE61" s="116">
        <v>3</v>
      </c>
      <c r="AF61" s="119" t="s">
        <v>1854</v>
      </c>
      <c r="AG61" s="119" t="s">
        <v>1855</v>
      </c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</row>
    <row r="62" spans="1:190" x14ac:dyDescent="0.2">
      <c r="A62" s="154" t="str">
        <f t="shared" si="0"/>
        <v>0721</v>
      </c>
      <c r="B62" s="105" t="s">
        <v>1856</v>
      </c>
      <c r="C62" s="111">
        <v>87</v>
      </c>
      <c r="D62" s="112">
        <v>29.100000381469727</v>
      </c>
      <c r="E62" s="113">
        <v>0.43</v>
      </c>
      <c r="F62" s="111">
        <v>83</v>
      </c>
      <c r="G62" s="111">
        <v>4</v>
      </c>
      <c r="H62" s="114" t="s">
        <v>1857</v>
      </c>
      <c r="I62" s="114" t="s">
        <v>1858</v>
      </c>
      <c r="J62" s="112">
        <v>7.9000000953674316</v>
      </c>
      <c r="K62" s="113">
        <v>0.4</v>
      </c>
      <c r="L62" s="111">
        <v>83</v>
      </c>
      <c r="M62" s="111">
        <v>4</v>
      </c>
      <c r="N62" s="114" t="s">
        <v>1857</v>
      </c>
      <c r="O62" s="114" t="s">
        <v>1858</v>
      </c>
      <c r="P62" s="112">
        <v>6.3000001907348633</v>
      </c>
      <c r="Q62" s="113">
        <v>0.42</v>
      </c>
      <c r="R62" s="111">
        <v>82</v>
      </c>
      <c r="S62" s="111">
        <v>5</v>
      </c>
      <c r="T62" s="114" t="s">
        <v>1859</v>
      </c>
      <c r="U62" s="114" t="s">
        <v>1860</v>
      </c>
      <c r="V62" s="112">
        <v>3.0999999046325684</v>
      </c>
      <c r="W62" s="113">
        <v>0.35</v>
      </c>
      <c r="X62" s="111">
        <v>84</v>
      </c>
      <c r="Y62" s="111">
        <v>3</v>
      </c>
      <c r="Z62" s="114" t="s">
        <v>1861</v>
      </c>
      <c r="AA62" s="114" t="s">
        <v>1862</v>
      </c>
      <c r="AB62" s="112">
        <v>11.699999809265137</v>
      </c>
      <c r="AC62" s="113">
        <v>0.49</v>
      </c>
      <c r="AD62" s="111">
        <v>72</v>
      </c>
      <c r="AE62" s="111">
        <v>15</v>
      </c>
      <c r="AF62" s="114" t="s">
        <v>1863</v>
      </c>
      <c r="AG62" s="114" t="s">
        <v>1864</v>
      </c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</row>
    <row r="63" spans="1:190" x14ac:dyDescent="0.2">
      <c r="A63" s="154" t="str">
        <f t="shared" si="0"/>
        <v>0761</v>
      </c>
      <c r="B63" s="115" t="s">
        <v>1865</v>
      </c>
      <c r="C63" s="116">
        <v>88</v>
      </c>
      <c r="D63" s="117">
        <v>28.399999618530273</v>
      </c>
      <c r="E63" s="118">
        <v>0.42</v>
      </c>
      <c r="F63" s="116">
        <v>87</v>
      </c>
      <c r="G63" s="116">
        <v>1</v>
      </c>
      <c r="H63" s="119" t="s">
        <v>1866</v>
      </c>
      <c r="I63" s="119" t="s">
        <v>1867</v>
      </c>
      <c r="J63" s="117">
        <v>8.1999998092651367</v>
      </c>
      <c r="K63" s="118">
        <v>0.41</v>
      </c>
      <c r="L63" s="116">
        <v>85</v>
      </c>
      <c r="M63" s="116">
        <v>3</v>
      </c>
      <c r="N63" s="119" t="s">
        <v>1658</v>
      </c>
      <c r="O63" s="119" t="s">
        <v>1659</v>
      </c>
      <c r="P63" s="117">
        <v>6.4000000953674316</v>
      </c>
      <c r="Q63" s="118">
        <v>0.43</v>
      </c>
      <c r="R63" s="116">
        <v>84</v>
      </c>
      <c r="S63" s="116">
        <v>4</v>
      </c>
      <c r="T63" s="119" t="s">
        <v>1653</v>
      </c>
      <c r="U63" s="119" t="s">
        <v>1654</v>
      </c>
      <c r="V63" s="117">
        <v>2.7000000476837158</v>
      </c>
      <c r="W63" s="118">
        <v>0.3</v>
      </c>
      <c r="X63" s="116">
        <v>87</v>
      </c>
      <c r="Y63" s="116">
        <v>1</v>
      </c>
      <c r="Z63" s="119" t="s">
        <v>1866</v>
      </c>
      <c r="AA63" s="119" t="s">
        <v>1867</v>
      </c>
      <c r="AB63" s="117">
        <v>11.100000381469727</v>
      </c>
      <c r="AC63" s="118">
        <v>0.46</v>
      </c>
      <c r="AD63" s="116">
        <v>80</v>
      </c>
      <c r="AE63" s="116">
        <v>8</v>
      </c>
      <c r="AF63" s="119" t="s">
        <v>1649</v>
      </c>
      <c r="AG63" s="119" t="s">
        <v>1650</v>
      </c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</row>
    <row r="64" spans="1:190" x14ac:dyDescent="0.2">
      <c r="A64" s="154" t="str">
        <f t="shared" si="0"/>
        <v>0771</v>
      </c>
      <c r="B64" s="105" t="s">
        <v>1868</v>
      </c>
      <c r="C64" s="111">
        <v>38</v>
      </c>
      <c r="D64" s="112">
        <v>26.100000381469727</v>
      </c>
      <c r="E64" s="113">
        <v>0.38</v>
      </c>
      <c r="F64" s="111">
        <v>38</v>
      </c>
      <c r="H64" s="114" t="s">
        <v>1529</v>
      </c>
      <c r="J64" s="112">
        <v>7.6999998092651367</v>
      </c>
      <c r="K64" s="113">
        <v>0.39</v>
      </c>
      <c r="L64" s="111">
        <v>37</v>
      </c>
      <c r="M64" s="111">
        <v>1</v>
      </c>
      <c r="N64" s="114" t="s">
        <v>1506</v>
      </c>
      <c r="O64" s="114" t="s">
        <v>1507</v>
      </c>
      <c r="P64" s="112">
        <v>5.5</v>
      </c>
      <c r="Q64" s="113">
        <v>0.37</v>
      </c>
      <c r="R64" s="111">
        <v>37</v>
      </c>
      <c r="S64" s="111">
        <v>1</v>
      </c>
      <c r="T64" s="114" t="s">
        <v>1506</v>
      </c>
      <c r="U64" s="114" t="s">
        <v>1507</v>
      </c>
      <c r="V64" s="112">
        <v>2.2999999523162842</v>
      </c>
      <c r="W64" s="113">
        <v>0.26</v>
      </c>
      <c r="X64" s="111">
        <v>38</v>
      </c>
      <c r="Z64" s="114" t="s">
        <v>1529</v>
      </c>
      <c r="AB64" s="112">
        <v>10.5</v>
      </c>
      <c r="AC64" s="113">
        <v>0.44</v>
      </c>
      <c r="AD64" s="111">
        <v>33</v>
      </c>
      <c r="AE64" s="111">
        <v>5</v>
      </c>
      <c r="AF64" s="114" t="s">
        <v>1596</v>
      </c>
      <c r="AG64" s="114" t="s">
        <v>1597</v>
      </c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</row>
    <row r="65" spans="1:190" x14ac:dyDescent="0.2">
      <c r="A65" s="154" t="str">
        <f t="shared" si="0"/>
        <v>0801</v>
      </c>
      <c r="B65" s="115" t="s">
        <v>1869</v>
      </c>
      <c r="C65" s="116">
        <v>129</v>
      </c>
      <c r="D65" s="117">
        <v>28.700000762939453</v>
      </c>
      <c r="E65" s="118">
        <v>0.42</v>
      </c>
      <c r="F65" s="116">
        <v>128</v>
      </c>
      <c r="G65" s="116">
        <v>1</v>
      </c>
      <c r="H65" s="119" t="s">
        <v>1870</v>
      </c>
      <c r="I65" s="119" t="s">
        <v>1871</v>
      </c>
      <c r="J65" s="117">
        <v>7.8000001907348633</v>
      </c>
      <c r="K65" s="118">
        <v>0.39</v>
      </c>
      <c r="L65" s="116">
        <v>127</v>
      </c>
      <c r="M65" s="116">
        <v>2</v>
      </c>
      <c r="N65" s="119" t="s">
        <v>1872</v>
      </c>
      <c r="O65" s="119" t="s">
        <v>1873</v>
      </c>
      <c r="P65" s="117">
        <v>6.4000000953674316</v>
      </c>
      <c r="Q65" s="118">
        <v>0.43</v>
      </c>
      <c r="R65" s="116">
        <v>121</v>
      </c>
      <c r="S65" s="116">
        <v>8</v>
      </c>
      <c r="T65" s="119" t="s">
        <v>1874</v>
      </c>
      <c r="U65" s="119" t="s">
        <v>1875</v>
      </c>
      <c r="V65" s="117">
        <v>2.9000000953674316</v>
      </c>
      <c r="W65" s="118">
        <v>0.32</v>
      </c>
      <c r="X65" s="116">
        <v>126</v>
      </c>
      <c r="Y65" s="116">
        <v>3</v>
      </c>
      <c r="Z65" s="119" t="s">
        <v>1876</v>
      </c>
      <c r="AA65" s="119" t="s">
        <v>1877</v>
      </c>
      <c r="AB65" s="117">
        <v>11.600000381469727</v>
      </c>
      <c r="AC65" s="118">
        <v>0.48</v>
      </c>
      <c r="AD65" s="116">
        <v>115</v>
      </c>
      <c r="AE65" s="116">
        <v>14</v>
      </c>
      <c r="AF65" s="119" t="s">
        <v>1878</v>
      </c>
      <c r="AG65" s="119" t="s">
        <v>1879</v>
      </c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</row>
    <row r="66" spans="1:190" x14ac:dyDescent="0.2">
      <c r="A66" s="154" t="str">
        <f t="shared" si="0"/>
        <v>0831</v>
      </c>
      <c r="B66" s="105" t="s">
        <v>1880</v>
      </c>
      <c r="C66" s="111">
        <v>113</v>
      </c>
      <c r="D66" s="112">
        <v>34.5</v>
      </c>
      <c r="E66" s="113">
        <v>0.51</v>
      </c>
      <c r="F66" s="111">
        <v>103</v>
      </c>
      <c r="G66" s="111">
        <v>10</v>
      </c>
      <c r="H66" s="114" t="s">
        <v>1881</v>
      </c>
      <c r="I66" s="114" t="s">
        <v>1882</v>
      </c>
      <c r="J66" s="112">
        <v>9</v>
      </c>
      <c r="K66" s="113">
        <v>0.45</v>
      </c>
      <c r="L66" s="111">
        <v>106</v>
      </c>
      <c r="M66" s="111">
        <v>7</v>
      </c>
      <c r="N66" s="114" t="s">
        <v>1883</v>
      </c>
      <c r="O66" s="114" t="s">
        <v>1884</v>
      </c>
      <c r="P66" s="112">
        <v>8.1000003814697266</v>
      </c>
      <c r="Q66" s="113">
        <v>0.54</v>
      </c>
      <c r="R66" s="111">
        <v>85</v>
      </c>
      <c r="S66" s="111">
        <v>28</v>
      </c>
      <c r="T66" s="114" t="s">
        <v>1885</v>
      </c>
      <c r="U66" s="114" t="s">
        <v>1886</v>
      </c>
      <c r="V66" s="112">
        <v>3.4000000953674316</v>
      </c>
      <c r="W66" s="113">
        <v>0.37</v>
      </c>
      <c r="X66" s="111">
        <v>109</v>
      </c>
      <c r="Y66" s="111">
        <v>4</v>
      </c>
      <c r="Z66" s="114" t="s">
        <v>1887</v>
      </c>
      <c r="AA66" s="114" t="s">
        <v>1888</v>
      </c>
      <c r="AB66" s="112">
        <v>14</v>
      </c>
      <c r="AC66" s="113">
        <v>0.57999999999999996</v>
      </c>
      <c r="AD66" s="111">
        <v>80</v>
      </c>
      <c r="AE66" s="111">
        <v>33</v>
      </c>
      <c r="AF66" s="114" t="s">
        <v>1889</v>
      </c>
      <c r="AG66" s="114" t="s">
        <v>1890</v>
      </c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</row>
    <row r="67" spans="1:190" x14ac:dyDescent="0.2">
      <c r="A67" s="154" t="str">
        <f t="shared" si="0"/>
        <v>0841</v>
      </c>
      <c r="B67" s="115" t="s">
        <v>1891</v>
      </c>
      <c r="C67" s="116">
        <v>49</v>
      </c>
      <c r="D67" s="117">
        <v>34.799999237060547</v>
      </c>
      <c r="E67" s="118">
        <v>0.51</v>
      </c>
      <c r="F67" s="116">
        <v>42</v>
      </c>
      <c r="G67" s="116">
        <v>7</v>
      </c>
      <c r="H67" s="119" t="s">
        <v>1530</v>
      </c>
      <c r="I67" s="119" t="s">
        <v>1531</v>
      </c>
      <c r="J67" s="117">
        <v>9.8999996185302734</v>
      </c>
      <c r="K67" s="118">
        <v>0.49</v>
      </c>
      <c r="L67" s="116">
        <v>38</v>
      </c>
      <c r="M67" s="116">
        <v>11</v>
      </c>
      <c r="N67" s="119" t="s">
        <v>1892</v>
      </c>
      <c r="O67" s="119" t="s">
        <v>1893</v>
      </c>
      <c r="P67" s="117">
        <v>7.9000000953674316</v>
      </c>
      <c r="Q67" s="118">
        <v>0.53</v>
      </c>
      <c r="R67" s="116">
        <v>40</v>
      </c>
      <c r="S67" s="116">
        <v>9</v>
      </c>
      <c r="T67" s="119" t="s">
        <v>1894</v>
      </c>
      <c r="U67" s="119" t="s">
        <v>1895</v>
      </c>
      <c r="V67" s="117">
        <v>3.7000000476837158</v>
      </c>
      <c r="W67" s="118">
        <v>0.41</v>
      </c>
      <c r="X67" s="116">
        <v>47</v>
      </c>
      <c r="Y67" s="116">
        <v>2</v>
      </c>
      <c r="Z67" s="119" t="s">
        <v>1896</v>
      </c>
      <c r="AA67" s="119" t="s">
        <v>1897</v>
      </c>
      <c r="AB67" s="117">
        <v>13.300000190734863</v>
      </c>
      <c r="AC67" s="118">
        <v>0.55000000000000004</v>
      </c>
      <c r="AD67" s="116">
        <v>34</v>
      </c>
      <c r="AE67" s="116">
        <v>15</v>
      </c>
      <c r="AF67" s="119" t="s">
        <v>1898</v>
      </c>
      <c r="AG67" s="119" t="s">
        <v>1899</v>
      </c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</row>
    <row r="68" spans="1:190" x14ac:dyDescent="0.2">
      <c r="A68" s="154" t="str">
        <f t="shared" si="0"/>
        <v>0861</v>
      </c>
      <c r="B68" s="105" t="s">
        <v>1900</v>
      </c>
      <c r="C68" s="111">
        <v>37</v>
      </c>
      <c r="D68" s="112">
        <v>26.399999618530273</v>
      </c>
      <c r="E68" s="113">
        <v>0.39</v>
      </c>
      <c r="F68" s="111">
        <v>36</v>
      </c>
      <c r="G68" s="111">
        <v>1</v>
      </c>
      <c r="H68" s="114" t="s">
        <v>1763</v>
      </c>
      <c r="I68" s="114" t="s">
        <v>1764</v>
      </c>
      <c r="J68" s="112">
        <v>7.4000000953674316</v>
      </c>
      <c r="K68" s="113">
        <v>0.37</v>
      </c>
      <c r="L68" s="111">
        <v>37</v>
      </c>
      <c r="N68" s="114" t="s">
        <v>1529</v>
      </c>
      <c r="P68" s="112">
        <v>5.9000000953674316</v>
      </c>
      <c r="Q68" s="113">
        <v>0.4</v>
      </c>
      <c r="R68" s="111">
        <v>35</v>
      </c>
      <c r="S68" s="111">
        <v>2</v>
      </c>
      <c r="T68" s="114" t="s">
        <v>1515</v>
      </c>
      <c r="U68" s="114" t="s">
        <v>1516</v>
      </c>
      <c r="V68" s="112">
        <v>2.9000000953674316</v>
      </c>
      <c r="W68" s="113">
        <v>0.32</v>
      </c>
      <c r="X68" s="111">
        <v>37</v>
      </c>
      <c r="Z68" s="114" t="s">
        <v>1529</v>
      </c>
      <c r="AB68" s="112">
        <v>10.199999809265137</v>
      </c>
      <c r="AC68" s="113">
        <v>0.43</v>
      </c>
      <c r="AD68" s="111">
        <v>36</v>
      </c>
      <c r="AE68" s="111">
        <v>1</v>
      </c>
      <c r="AF68" s="114" t="s">
        <v>1763</v>
      </c>
      <c r="AG68" s="114" t="s">
        <v>1764</v>
      </c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</row>
    <row r="69" spans="1:190" x14ac:dyDescent="0.2">
      <c r="A69" s="154" t="str">
        <f t="shared" si="0"/>
        <v>0881</v>
      </c>
      <c r="B69" s="115" t="s">
        <v>1901</v>
      </c>
      <c r="C69" s="116">
        <v>79</v>
      </c>
      <c r="D69" s="117">
        <v>28</v>
      </c>
      <c r="E69" s="118">
        <v>0.41</v>
      </c>
      <c r="F69" s="116">
        <v>76</v>
      </c>
      <c r="G69" s="116">
        <v>3</v>
      </c>
      <c r="H69" s="119" t="s">
        <v>1902</v>
      </c>
      <c r="I69" s="119" t="s">
        <v>1903</v>
      </c>
      <c r="J69" s="117">
        <v>7.6999998092651367</v>
      </c>
      <c r="K69" s="118">
        <v>0.39</v>
      </c>
      <c r="L69" s="116">
        <v>78</v>
      </c>
      <c r="M69" s="116">
        <v>1</v>
      </c>
      <c r="N69" s="119" t="s">
        <v>1904</v>
      </c>
      <c r="O69" s="119" t="s">
        <v>1905</v>
      </c>
      <c r="P69" s="117">
        <v>5.8000001907348633</v>
      </c>
      <c r="Q69" s="118">
        <v>0.39</v>
      </c>
      <c r="R69" s="116">
        <v>76</v>
      </c>
      <c r="S69" s="116">
        <v>3</v>
      </c>
      <c r="T69" s="119" t="s">
        <v>1902</v>
      </c>
      <c r="U69" s="119" t="s">
        <v>1903</v>
      </c>
      <c r="V69" s="117">
        <v>2.7999999523162842</v>
      </c>
      <c r="W69" s="118">
        <v>0.31</v>
      </c>
      <c r="X69" s="116">
        <v>78</v>
      </c>
      <c r="Y69" s="116">
        <v>1</v>
      </c>
      <c r="Z69" s="119" t="s">
        <v>1904</v>
      </c>
      <c r="AA69" s="119" t="s">
        <v>1905</v>
      </c>
      <c r="AB69" s="117">
        <v>11.600000381469727</v>
      </c>
      <c r="AC69" s="118">
        <v>0.49</v>
      </c>
      <c r="AD69" s="116">
        <v>68</v>
      </c>
      <c r="AE69" s="116">
        <v>11</v>
      </c>
      <c r="AF69" s="119" t="s">
        <v>1906</v>
      </c>
      <c r="AG69" s="119" t="s">
        <v>1907</v>
      </c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</row>
    <row r="70" spans="1:190" x14ac:dyDescent="0.2">
      <c r="A70" s="154" t="str">
        <f t="shared" si="0"/>
        <v>0950</v>
      </c>
      <c r="B70" s="105" t="s">
        <v>1908</v>
      </c>
      <c r="C70" s="111">
        <v>102</v>
      </c>
      <c r="D70" s="112">
        <v>37.400001525878906</v>
      </c>
      <c r="E70" s="113">
        <v>0.55000000000000004</v>
      </c>
      <c r="F70" s="111">
        <v>90</v>
      </c>
      <c r="G70" s="111">
        <v>12</v>
      </c>
      <c r="H70" s="114" t="s">
        <v>1909</v>
      </c>
      <c r="I70" s="114" t="s">
        <v>1910</v>
      </c>
      <c r="J70" s="112">
        <v>10.399999618530273</v>
      </c>
      <c r="K70" s="113">
        <v>0.52</v>
      </c>
      <c r="L70" s="111">
        <v>87</v>
      </c>
      <c r="M70" s="111">
        <v>15</v>
      </c>
      <c r="N70" s="114" t="s">
        <v>1911</v>
      </c>
      <c r="O70" s="114" t="s">
        <v>1912</v>
      </c>
      <c r="P70" s="112">
        <v>8.5</v>
      </c>
      <c r="Q70" s="113">
        <v>0.56999999999999995</v>
      </c>
      <c r="R70" s="111">
        <v>80</v>
      </c>
      <c r="S70" s="111">
        <v>22</v>
      </c>
      <c r="T70" s="114" t="s">
        <v>1913</v>
      </c>
      <c r="U70" s="114" t="s">
        <v>1914</v>
      </c>
      <c r="V70" s="112">
        <v>3.5999999046325684</v>
      </c>
      <c r="W70" s="113">
        <v>0.4</v>
      </c>
      <c r="X70" s="111">
        <v>96</v>
      </c>
      <c r="Y70" s="111">
        <v>6</v>
      </c>
      <c r="Z70" s="114" t="s">
        <v>1784</v>
      </c>
      <c r="AA70" s="114" t="s">
        <v>1785</v>
      </c>
      <c r="AB70" s="112">
        <v>14.899999618530273</v>
      </c>
      <c r="AC70" s="113">
        <v>0.62</v>
      </c>
      <c r="AD70" s="111">
        <v>72</v>
      </c>
      <c r="AE70" s="111">
        <v>30</v>
      </c>
      <c r="AF70" s="114" t="s">
        <v>1915</v>
      </c>
      <c r="AG70" s="114" t="s">
        <v>1916</v>
      </c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</row>
    <row r="71" spans="1:190" x14ac:dyDescent="0.2">
      <c r="A71" s="154" t="str">
        <f t="shared" si="0"/>
        <v>0961</v>
      </c>
      <c r="B71" s="115" t="s">
        <v>1917</v>
      </c>
      <c r="C71" s="116">
        <v>73</v>
      </c>
      <c r="D71" s="117">
        <v>39.700000762939453</v>
      </c>
      <c r="E71" s="118">
        <v>0.57999999999999996</v>
      </c>
      <c r="F71" s="116">
        <v>53</v>
      </c>
      <c r="G71" s="116">
        <v>20</v>
      </c>
      <c r="H71" s="119" t="s">
        <v>1918</v>
      </c>
      <c r="I71" s="119" t="s">
        <v>1919</v>
      </c>
      <c r="J71" s="117">
        <v>10.600000381469727</v>
      </c>
      <c r="K71" s="118">
        <v>0.53</v>
      </c>
      <c r="L71" s="116">
        <v>58</v>
      </c>
      <c r="M71" s="116">
        <v>15</v>
      </c>
      <c r="N71" s="119" t="s">
        <v>1920</v>
      </c>
      <c r="O71" s="119" t="s">
        <v>1921</v>
      </c>
      <c r="P71" s="117">
        <v>8.8999996185302734</v>
      </c>
      <c r="Q71" s="118">
        <v>0.6</v>
      </c>
      <c r="R71" s="116">
        <v>50</v>
      </c>
      <c r="S71" s="116">
        <v>23</v>
      </c>
      <c r="T71" s="119" t="s">
        <v>1922</v>
      </c>
      <c r="U71" s="119" t="s">
        <v>1923</v>
      </c>
      <c r="V71" s="117">
        <v>4.4000000953674316</v>
      </c>
      <c r="W71" s="118">
        <v>0.49</v>
      </c>
      <c r="X71" s="116">
        <v>64</v>
      </c>
      <c r="Y71" s="116">
        <v>9</v>
      </c>
      <c r="Z71" s="119" t="s">
        <v>1924</v>
      </c>
      <c r="AA71" s="119" t="s">
        <v>1925</v>
      </c>
      <c r="AB71" s="117">
        <v>15.699999809265137</v>
      </c>
      <c r="AC71" s="118">
        <v>0.66</v>
      </c>
      <c r="AD71" s="116">
        <v>43</v>
      </c>
      <c r="AE71" s="116">
        <v>30</v>
      </c>
      <c r="AF71" s="119" t="s">
        <v>1926</v>
      </c>
      <c r="AG71" s="119" t="s">
        <v>1927</v>
      </c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</row>
    <row r="72" spans="1:190" x14ac:dyDescent="0.2">
      <c r="A72" s="154" t="str">
        <f t="shared" si="0"/>
        <v>1001</v>
      </c>
      <c r="B72" s="105" t="s">
        <v>1928</v>
      </c>
      <c r="C72" s="111">
        <v>139</v>
      </c>
      <c r="D72" s="112">
        <v>21.899999618530273</v>
      </c>
      <c r="E72" s="113">
        <v>0.32</v>
      </c>
      <c r="F72" s="111">
        <v>139</v>
      </c>
      <c r="H72" s="114" t="s">
        <v>1529</v>
      </c>
      <c r="J72" s="112">
        <v>6.5</v>
      </c>
      <c r="K72" s="113">
        <v>0.32</v>
      </c>
      <c r="L72" s="111">
        <v>139</v>
      </c>
      <c r="N72" s="114" t="s">
        <v>1529</v>
      </c>
      <c r="P72" s="112">
        <v>4.5999999046325684</v>
      </c>
      <c r="Q72" s="113">
        <v>0.31</v>
      </c>
      <c r="R72" s="111">
        <v>137</v>
      </c>
      <c r="S72" s="111">
        <v>2</v>
      </c>
      <c r="T72" s="114" t="s">
        <v>1929</v>
      </c>
      <c r="U72" s="114" t="s">
        <v>1930</v>
      </c>
      <c r="V72" s="112">
        <v>2.4000000953674316</v>
      </c>
      <c r="W72" s="113">
        <v>0.26</v>
      </c>
      <c r="X72" s="111">
        <v>139</v>
      </c>
      <c r="Z72" s="114" t="s">
        <v>1529</v>
      </c>
      <c r="AB72" s="112">
        <v>8.5</v>
      </c>
      <c r="AC72" s="113">
        <v>0.35</v>
      </c>
      <c r="AD72" s="111">
        <v>132</v>
      </c>
      <c r="AE72" s="111">
        <v>7</v>
      </c>
      <c r="AF72" s="114" t="s">
        <v>1931</v>
      </c>
      <c r="AG72" s="114" t="s">
        <v>1932</v>
      </c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</row>
    <row r="73" spans="1:190" x14ac:dyDescent="0.2">
      <c r="A73" s="154" t="str">
        <f t="shared" si="0"/>
        <v>1010</v>
      </c>
      <c r="B73" s="115" t="s">
        <v>1933</v>
      </c>
      <c r="C73" s="116">
        <v>135</v>
      </c>
      <c r="D73" s="117">
        <v>33.700000762939453</v>
      </c>
      <c r="E73" s="118">
        <v>0.5</v>
      </c>
      <c r="F73" s="116">
        <v>126</v>
      </c>
      <c r="G73" s="116">
        <v>9</v>
      </c>
      <c r="H73" s="119" t="s">
        <v>1934</v>
      </c>
      <c r="I73" s="119" t="s">
        <v>1935</v>
      </c>
      <c r="J73" s="117">
        <v>9.1999998092651367</v>
      </c>
      <c r="K73" s="118">
        <v>0.46</v>
      </c>
      <c r="L73" s="116">
        <v>125</v>
      </c>
      <c r="M73" s="116">
        <v>10</v>
      </c>
      <c r="N73" s="119" t="s">
        <v>1631</v>
      </c>
      <c r="O73" s="119" t="s">
        <v>1632</v>
      </c>
      <c r="P73" s="117">
        <v>7.8000001907348633</v>
      </c>
      <c r="Q73" s="118">
        <v>0.52</v>
      </c>
      <c r="R73" s="116">
        <v>112</v>
      </c>
      <c r="S73" s="116">
        <v>23</v>
      </c>
      <c r="T73" s="119" t="s">
        <v>1936</v>
      </c>
      <c r="U73" s="119" t="s">
        <v>1937</v>
      </c>
      <c r="V73" s="117">
        <v>3.5</v>
      </c>
      <c r="W73" s="118">
        <v>0.39</v>
      </c>
      <c r="X73" s="116">
        <v>131</v>
      </c>
      <c r="Y73" s="116">
        <v>4</v>
      </c>
      <c r="Z73" s="119" t="s">
        <v>1938</v>
      </c>
      <c r="AA73" s="119" t="s">
        <v>1939</v>
      </c>
      <c r="AB73" s="117">
        <v>13.199999809265137</v>
      </c>
      <c r="AC73" s="118">
        <v>0.55000000000000004</v>
      </c>
      <c r="AD73" s="116">
        <v>104</v>
      </c>
      <c r="AE73" s="116">
        <v>31</v>
      </c>
      <c r="AF73" s="119" t="s">
        <v>1940</v>
      </c>
      <c r="AG73" s="119" t="s">
        <v>1941</v>
      </c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</row>
    <row r="74" spans="1:190" x14ac:dyDescent="0.2">
      <c r="A74" s="154" t="str">
        <f t="shared" si="0"/>
        <v>1014</v>
      </c>
      <c r="B74" s="105" t="s">
        <v>1942</v>
      </c>
      <c r="C74" s="111">
        <v>35</v>
      </c>
      <c r="D74" s="112">
        <v>29.200000762939453</v>
      </c>
      <c r="E74" s="113">
        <v>0.43</v>
      </c>
      <c r="F74" s="111">
        <v>35</v>
      </c>
      <c r="H74" s="114" t="s">
        <v>1529</v>
      </c>
      <c r="J74" s="112">
        <v>8.1000003814697266</v>
      </c>
      <c r="K74" s="113">
        <v>0.41</v>
      </c>
      <c r="L74" s="111">
        <v>35</v>
      </c>
      <c r="N74" s="114" t="s">
        <v>1529</v>
      </c>
      <c r="P74" s="112">
        <v>6.5</v>
      </c>
      <c r="Q74" s="113">
        <v>0.44</v>
      </c>
      <c r="R74" s="111">
        <v>33</v>
      </c>
      <c r="S74" s="111">
        <v>2</v>
      </c>
      <c r="T74" s="114" t="s">
        <v>1943</v>
      </c>
      <c r="U74" s="114" t="s">
        <v>1944</v>
      </c>
      <c r="V74" s="112">
        <v>2.9000000953674316</v>
      </c>
      <c r="W74" s="113">
        <v>0.32</v>
      </c>
      <c r="X74" s="111">
        <v>35</v>
      </c>
      <c r="Z74" s="114" t="s">
        <v>1529</v>
      </c>
      <c r="AB74" s="112">
        <v>11.600000381469727</v>
      </c>
      <c r="AC74" s="113">
        <v>0.49</v>
      </c>
      <c r="AD74" s="111">
        <v>33</v>
      </c>
      <c r="AE74" s="111">
        <v>2</v>
      </c>
      <c r="AF74" s="114" t="s">
        <v>1943</v>
      </c>
      <c r="AG74" s="114" t="s">
        <v>1944</v>
      </c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</row>
    <row r="75" spans="1:190" x14ac:dyDescent="0.2">
      <c r="A75" s="154" t="str">
        <f t="shared" si="0"/>
        <v>1017</v>
      </c>
      <c r="B75" s="115" t="s">
        <v>1945</v>
      </c>
      <c r="C75" s="116">
        <v>43</v>
      </c>
      <c r="D75" s="117">
        <v>30.399999618530273</v>
      </c>
      <c r="E75" s="118">
        <v>0.45</v>
      </c>
      <c r="F75" s="116">
        <v>40</v>
      </c>
      <c r="G75" s="116">
        <v>3</v>
      </c>
      <c r="H75" s="119" t="s">
        <v>1946</v>
      </c>
      <c r="I75" s="119" t="s">
        <v>1947</v>
      </c>
      <c r="J75" s="117">
        <v>7.9000000953674316</v>
      </c>
      <c r="K75" s="118">
        <v>0.4</v>
      </c>
      <c r="L75" s="116">
        <v>42</v>
      </c>
      <c r="M75" s="116">
        <v>1</v>
      </c>
      <c r="N75" s="119" t="s">
        <v>1876</v>
      </c>
      <c r="O75" s="119" t="s">
        <v>1877</v>
      </c>
      <c r="P75" s="117">
        <v>6.9000000953674316</v>
      </c>
      <c r="Q75" s="118">
        <v>0.46</v>
      </c>
      <c r="R75" s="116">
        <v>36</v>
      </c>
      <c r="S75" s="116">
        <v>7</v>
      </c>
      <c r="T75" s="119" t="s">
        <v>1948</v>
      </c>
      <c r="U75" s="119" t="s">
        <v>1949</v>
      </c>
      <c r="V75" s="117">
        <v>3.0999999046325684</v>
      </c>
      <c r="W75" s="118">
        <v>0.34</v>
      </c>
      <c r="X75" s="116">
        <v>43</v>
      </c>
      <c r="Z75" s="119" t="s">
        <v>1529</v>
      </c>
      <c r="AB75" s="117">
        <v>12.399999618530273</v>
      </c>
      <c r="AC75" s="118">
        <v>0.52</v>
      </c>
      <c r="AD75" s="116">
        <v>36</v>
      </c>
      <c r="AE75" s="116">
        <v>7</v>
      </c>
      <c r="AF75" s="119" t="s">
        <v>1948</v>
      </c>
      <c r="AG75" s="119" t="s">
        <v>1949</v>
      </c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</row>
    <row r="76" spans="1:190" x14ac:dyDescent="0.2">
      <c r="A76" s="154" t="str">
        <f t="shared" si="0"/>
        <v>1020</v>
      </c>
      <c r="B76" s="105" t="s">
        <v>1950</v>
      </c>
      <c r="C76" s="111">
        <v>49</v>
      </c>
      <c r="D76" s="112">
        <v>31.700000762939453</v>
      </c>
      <c r="E76" s="113">
        <v>0.47</v>
      </c>
      <c r="F76" s="111">
        <v>48</v>
      </c>
      <c r="G76" s="111">
        <v>1</v>
      </c>
      <c r="H76" s="114" t="s">
        <v>1602</v>
      </c>
      <c r="I76" s="114" t="s">
        <v>1603</v>
      </c>
      <c r="J76" s="112">
        <v>9</v>
      </c>
      <c r="K76" s="113">
        <v>0.45</v>
      </c>
      <c r="L76" s="111">
        <v>46</v>
      </c>
      <c r="M76" s="111">
        <v>3</v>
      </c>
      <c r="N76" s="114" t="s">
        <v>1608</v>
      </c>
      <c r="O76" s="114" t="s">
        <v>1609</v>
      </c>
      <c r="P76" s="112">
        <v>7.3000001907348633</v>
      </c>
      <c r="Q76" s="113">
        <v>0.49</v>
      </c>
      <c r="R76" s="111">
        <v>42</v>
      </c>
      <c r="S76" s="111">
        <v>7</v>
      </c>
      <c r="T76" s="114" t="s">
        <v>1530</v>
      </c>
      <c r="U76" s="114" t="s">
        <v>1531</v>
      </c>
      <c r="V76" s="112">
        <v>2.7000000476837158</v>
      </c>
      <c r="W76" s="113">
        <v>0.28999999999999998</v>
      </c>
      <c r="X76" s="111">
        <v>49</v>
      </c>
      <c r="Z76" s="114" t="s">
        <v>1529</v>
      </c>
      <c r="AB76" s="112">
        <v>12.800000190734863</v>
      </c>
      <c r="AC76" s="113">
        <v>0.53</v>
      </c>
      <c r="AD76" s="111">
        <v>42</v>
      </c>
      <c r="AE76" s="111">
        <v>7</v>
      </c>
      <c r="AF76" s="114" t="s">
        <v>1530</v>
      </c>
      <c r="AG76" s="114" t="s">
        <v>1531</v>
      </c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</row>
    <row r="77" spans="1:190" x14ac:dyDescent="0.2">
      <c r="A77" s="154" t="str">
        <f t="shared" si="0"/>
        <v>1041</v>
      </c>
      <c r="B77" s="115" t="s">
        <v>1951</v>
      </c>
      <c r="C77" s="116">
        <v>148</v>
      </c>
      <c r="D77" s="117">
        <v>33.400001525878906</v>
      </c>
      <c r="E77" s="118">
        <v>0.49</v>
      </c>
      <c r="F77" s="116">
        <v>135</v>
      </c>
      <c r="G77" s="116">
        <v>13</v>
      </c>
      <c r="H77" s="119" t="s">
        <v>1952</v>
      </c>
      <c r="I77" s="119" t="s">
        <v>1953</v>
      </c>
      <c r="J77" s="117">
        <v>8.8000001907348633</v>
      </c>
      <c r="K77" s="118">
        <v>0.44</v>
      </c>
      <c r="L77" s="116">
        <v>134</v>
      </c>
      <c r="M77" s="116">
        <v>14</v>
      </c>
      <c r="N77" s="119" t="s">
        <v>1765</v>
      </c>
      <c r="O77" s="119" t="s">
        <v>1766</v>
      </c>
      <c r="P77" s="117">
        <v>7.8000001907348633</v>
      </c>
      <c r="Q77" s="118">
        <v>0.52</v>
      </c>
      <c r="R77" s="116">
        <v>115</v>
      </c>
      <c r="S77" s="116">
        <v>33</v>
      </c>
      <c r="T77" s="119" t="s">
        <v>1954</v>
      </c>
      <c r="U77" s="119" t="s">
        <v>1955</v>
      </c>
      <c r="V77" s="117">
        <v>3.4000000953674316</v>
      </c>
      <c r="W77" s="118">
        <v>0.38</v>
      </c>
      <c r="X77" s="116">
        <v>141</v>
      </c>
      <c r="Y77" s="116">
        <v>7</v>
      </c>
      <c r="Z77" s="119" t="s">
        <v>1956</v>
      </c>
      <c r="AA77" s="119" t="s">
        <v>1957</v>
      </c>
      <c r="AB77" s="117">
        <v>13.300000190734863</v>
      </c>
      <c r="AC77" s="118">
        <v>0.56000000000000005</v>
      </c>
      <c r="AD77" s="116">
        <v>115</v>
      </c>
      <c r="AE77" s="116">
        <v>33</v>
      </c>
      <c r="AF77" s="119" t="s">
        <v>1954</v>
      </c>
      <c r="AG77" s="119" t="s">
        <v>1955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</row>
    <row r="78" spans="1:190" x14ac:dyDescent="0.2">
      <c r="A78" s="154" t="str">
        <f t="shared" si="0"/>
        <v>1081</v>
      </c>
      <c r="B78" s="105" t="s">
        <v>1958</v>
      </c>
      <c r="C78" s="111">
        <v>81</v>
      </c>
      <c r="D78" s="112">
        <v>29.799999237060547</v>
      </c>
      <c r="E78" s="113">
        <v>0.44</v>
      </c>
      <c r="F78" s="111">
        <v>78</v>
      </c>
      <c r="G78" s="111">
        <v>3</v>
      </c>
      <c r="H78" s="114" t="s">
        <v>1703</v>
      </c>
      <c r="I78" s="114" t="s">
        <v>1704</v>
      </c>
      <c r="J78" s="112">
        <v>8.5</v>
      </c>
      <c r="K78" s="113">
        <v>0.42</v>
      </c>
      <c r="L78" s="111">
        <v>77</v>
      </c>
      <c r="M78" s="111">
        <v>4</v>
      </c>
      <c r="N78" s="114" t="s">
        <v>1959</v>
      </c>
      <c r="O78" s="114" t="s">
        <v>1960</v>
      </c>
      <c r="P78" s="112">
        <v>6.6999998092651367</v>
      </c>
      <c r="Q78" s="113">
        <v>0.45</v>
      </c>
      <c r="R78" s="111">
        <v>76</v>
      </c>
      <c r="S78" s="111">
        <v>5</v>
      </c>
      <c r="T78" s="114" t="s">
        <v>1961</v>
      </c>
      <c r="U78" s="114" t="s">
        <v>1962</v>
      </c>
      <c r="V78" s="112">
        <v>2.7999999523162842</v>
      </c>
      <c r="W78" s="113">
        <v>0.31</v>
      </c>
      <c r="X78" s="111">
        <v>80</v>
      </c>
      <c r="Y78" s="111">
        <v>1</v>
      </c>
      <c r="Z78" s="114" t="s">
        <v>1699</v>
      </c>
      <c r="AA78" s="114" t="s">
        <v>1700</v>
      </c>
      <c r="AB78" s="112">
        <v>11.800000190734863</v>
      </c>
      <c r="AC78" s="113">
        <v>0.49</v>
      </c>
      <c r="AD78" s="111">
        <v>69</v>
      </c>
      <c r="AE78" s="111">
        <v>12</v>
      </c>
      <c r="AF78" s="114" t="s">
        <v>1963</v>
      </c>
      <c r="AG78" s="114" t="s">
        <v>1964</v>
      </c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</row>
    <row r="79" spans="1:190" x14ac:dyDescent="0.2">
      <c r="A79" s="154" t="str">
        <f t="shared" ref="A79:A142" si="1">IFERROR(LEFT(B79,4),"")</f>
        <v>1121</v>
      </c>
      <c r="B79" s="115" t="s">
        <v>1965</v>
      </c>
      <c r="C79" s="116">
        <v>180</v>
      </c>
      <c r="D79" s="117">
        <v>31.299999237060547</v>
      </c>
      <c r="E79" s="118">
        <v>0.46</v>
      </c>
      <c r="F79" s="116">
        <v>171</v>
      </c>
      <c r="G79" s="116">
        <v>9</v>
      </c>
      <c r="H79" s="119" t="s">
        <v>1966</v>
      </c>
      <c r="I79" s="119" t="s">
        <v>1967</v>
      </c>
      <c r="J79" s="117">
        <v>9</v>
      </c>
      <c r="K79" s="118">
        <v>0.45</v>
      </c>
      <c r="L79" s="116">
        <v>168</v>
      </c>
      <c r="M79" s="116">
        <v>12</v>
      </c>
      <c r="N79" s="119" t="s">
        <v>1934</v>
      </c>
      <c r="O79" s="119" t="s">
        <v>1935</v>
      </c>
      <c r="P79" s="117">
        <v>7</v>
      </c>
      <c r="Q79" s="118">
        <v>0.46</v>
      </c>
      <c r="R79" s="116">
        <v>158</v>
      </c>
      <c r="S79" s="116">
        <v>22</v>
      </c>
      <c r="T79" s="119" t="s">
        <v>1968</v>
      </c>
      <c r="U79" s="119" t="s">
        <v>1969</v>
      </c>
      <c r="V79" s="117">
        <v>3.2000000476837158</v>
      </c>
      <c r="W79" s="118">
        <v>0.35</v>
      </c>
      <c r="X79" s="116">
        <v>174</v>
      </c>
      <c r="Y79" s="116">
        <v>6</v>
      </c>
      <c r="Z79" s="119" t="s">
        <v>1718</v>
      </c>
      <c r="AA79" s="119" t="s">
        <v>1719</v>
      </c>
      <c r="AB79" s="117">
        <v>12.199999809265137</v>
      </c>
      <c r="AC79" s="118">
        <v>0.51</v>
      </c>
      <c r="AD79" s="116">
        <v>144</v>
      </c>
      <c r="AE79" s="116">
        <v>36</v>
      </c>
      <c r="AF79" s="119" t="s">
        <v>1970</v>
      </c>
      <c r="AG79" s="119" t="s">
        <v>1971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</row>
    <row r="80" spans="1:190" x14ac:dyDescent="0.2">
      <c r="A80" s="154" t="str">
        <f t="shared" si="1"/>
        <v>1161</v>
      </c>
      <c r="B80" s="105" t="s">
        <v>1972</v>
      </c>
      <c r="C80" s="111">
        <v>108</v>
      </c>
      <c r="D80" s="112">
        <v>29.700000762939453</v>
      </c>
      <c r="E80" s="113">
        <v>0.44</v>
      </c>
      <c r="F80" s="111">
        <v>105</v>
      </c>
      <c r="G80" s="111">
        <v>3</v>
      </c>
      <c r="H80" s="114" t="s">
        <v>1755</v>
      </c>
      <c r="I80" s="114" t="s">
        <v>1756</v>
      </c>
      <c r="J80" s="112">
        <v>8.1000003814697266</v>
      </c>
      <c r="K80" s="113">
        <v>0.41</v>
      </c>
      <c r="L80" s="111">
        <v>104</v>
      </c>
      <c r="M80" s="111">
        <v>4</v>
      </c>
      <c r="N80" s="114" t="s">
        <v>1703</v>
      </c>
      <c r="O80" s="114" t="s">
        <v>1704</v>
      </c>
      <c r="P80" s="112">
        <v>6.5999999046325684</v>
      </c>
      <c r="Q80" s="113">
        <v>0.44</v>
      </c>
      <c r="R80" s="111">
        <v>103</v>
      </c>
      <c r="S80" s="111">
        <v>5</v>
      </c>
      <c r="T80" s="114" t="s">
        <v>1973</v>
      </c>
      <c r="U80" s="114" t="s">
        <v>1974</v>
      </c>
      <c r="V80" s="112">
        <v>3.2000000476837158</v>
      </c>
      <c r="W80" s="113">
        <v>0.36</v>
      </c>
      <c r="X80" s="111">
        <v>105</v>
      </c>
      <c r="Y80" s="111">
        <v>3</v>
      </c>
      <c r="Z80" s="114" t="s">
        <v>1755</v>
      </c>
      <c r="AA80" s="114" t="s">
        <v>1756</v>
      </c>
      <c r="AB80" s="112">
        <v>11.699999809265137</v>
      </c>
      <c r="AC80" s="113">
        <v>0.49</v>
      </c>
      <c r="AD80" s="111">
        <v>98</v>
      </c>
      <c r="AE80" s="111">
        <v>10</v>
      </c>
      <c r="AF80" s="114" t="s">
        <v>1975</v>
      </c>
      <c r="AG80" s="114" t="s">
        <v>1976</v>
      </c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</row>
    <row r="81" spans="1:190" x14ac:dyDescent="0.2">
      <c r="A81" s="154" t="str">
        <f t="shared" si="1"/>
        <v>1241</v>
      </c>
      <c r="B81" s="115" t="s">
        <v>1977</v>
      </c>
      <c r="C81" s="116">
        <v>127</v>
      </c>
      <c r="D81" s="117">
        <v>31</v>
      </c>
      <c r="E81" s="118">
        <v>0.46</v>
      </c>
      <c r="F81" s="116">
        <v>119</v>
      </c>
      <c r="G81" s="116">
        <v>8</v>
      </c>
      <c r="H81" s="119" t="s">
        <v>1676</v>
      </c>
      <c r="I81" s="119" t="s">
        <v>1677</v>
      </c>
      <c r="J81" s="117">
        <v>8.6000003814697266</v>
      </c>
      <c r="K81" s="118">
        <v>0.43</v>
      </c>
      <c r="L81" s="116">
        <v>121</v>
      </c>
      <c r="M81" s="116">
        <v>6</v>
      </c>
      <c r="N81" s="119" t="s">
        <v>1978</v>
      </c>
      <c r="O81" s="119" t="s">
        <v>1979</v>
      </c>
      <c r="P81" s="117">
        <v>6.9000000953674316</v>
      </c>
      <c r="Q81" s="118">
        <v>0.46</v>
      </c>
      <c r="R81" s="116">
        <v>108</v>
      </c>
      <c r="S81" s="116">
        <v>19</v>
      </c>
      <c r="T81" s="119" t="s">
        <v>1980</v>
      </c>
      <c r="U81" s="119" t="s">
        <v>1981</v>
      </c>
      <c r="V81" s="117">
        <v>3.0999999046325684</v>
      </c>
      <c r="W81" s="118">
        <v>0.35</v>
      </c>
      <c r="X81" s="116">
        <v>125</v>
      </c>
      <c r="Y81" s="116">
        <v>2</v>
      </c>
      <c r="Z81" s="119" t="s">
        <v>1982</v>
      </c>
      <c r="AA81" s="119" t="s">
        <v>1983</v>
      </c>
      <c r="AB81" s="117">
        <v>12.300000190734863</v>
      </c>
      <c r="AC81" s="118">
        <v>0.51</v>
      </c>
      <c r="AD81" s="116">
        <v>103</v>
      </c>
      <c r="AE81" s="116">
        <v>24</v>
      </c>
      <c r="AF81" s="119" t="s">
        <v>1984</v>
      </c>
      <c r="AG81" s="119" t="s">
        <v>1985</v>
      </c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</row>
    <row r="82" spans="1:190" x14ac:dyDescent="0.2">
      <c r="A82" s="154" t="str">
        <f t="shared" si="1"/>
        <v>1281</v>
      </c>
      <c r="B82" s="105" t="s">
        <v>1986</v>
      </c>
      <c r="C82" s="111">
        <v>48</v>
      </c>
      <c r="D82" s="112">
        <v>31.5</v>
      </c>
      <c r="E82" s="113">
        <v>0.46</v>
      </c>
      <c r="F82" s="111">
        <v>45</v>
      </c>
      <c r="G82" s="111">
        <v>3</v>
      </c>
      <c r="H82" s="114" t="s">
        <v>1987</v>
      </c>
      <c r="I82" s="114" t="s">
        <v>1988</v>
      </c>
      <c r="J82" s="112">
        <v>8.6999998092651367</v>
      </c>
      <c r="K82" s="113">
        <v>0.44</v>
      </c>
      <c r="L82" s="111">
        <v>46</v>
      </c>
      <c r="M82" s="111">
        <v>2</v>
      </c>
      <c r="N82" s="114" t="s">
        <v>1753</v>
      </c>
      <c r="O82" s="114" t="s">
        <v>1754</v>
      </c>
      <c r="P82" s="112">
        <v>7.3000001907348633</v>
      </c>
      <c r="Q82" s="113">
        <v>0.49</v>
      </c>
      <c r="R82" s="111">
        <v>39</v>
      </c>
      <c r="S82" s="111">
        <v>9</v>
      </c>
      <c r="T82" s="114" t="s">
        <v>1989</v>
      </c>
      <c r="U82" s="114" t="s">
        <v>1990</v>
      </c>
      <c r="V82" s="112">
        <v>3</v>
      </c>
      <c r="W82" s="113">
        <v>0.33</v>
      </c>
      <c r="X82" s="111">
        <v>47</v>
      </c>
      <c r="Y82" s="111">
        <v>1</v>
      </c>
      <c r="Z82" s="114" t="s">
        <v>1991</v>
      </c>
      <c r="AA82" s="114" t="s">
        <v>1992</v>
      </c>
      <c r="AB82" s="112">
        <v>12.399999618530273</v>
      </c>
      <c r="AC82" s="113">
        <v>0.52</v>
      </c>
      <c r="AD82" s="111">
        <v>38</v>
      </c>
      <c r="AE82" s="111">
        <v>10</v>
      </c>
      <c r="AF82" s="114" t="s">
        <v>1760</v>
      </c>
      <c r="AG82" s="114" t="s">
        <v>1761</v>
      </c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</row>
    <row r="83" spans="1:190" x14ac:dyDescent="0.2">
      <c r="A83" s="154" t="str">
        <f t="shared" si="1"/>
        <v>1331</v>
      </c>
      <c r="B83" s="115" t="s">
        <v>1993</v>
      </c>
      <c r="C83" s="116">
        <v>186</v>
      </c>
      <c r="D83" s="117">
        <v>33</v>
      </c>
      <c r="E83" s="118">
        <v>0.48</v>
      </c>
      <c r="F83" s="116">
        <v>172</v>
      </c>
      <c r="G83" s="116">
        <v>14</v>
      </c>
      <c r="H83" s="119" t="s">
        <v>1994</v>
      </c>
      <c r="I83" s="119" t="s">
        <v>1995</v>
      </c>
      <c r="J83" s="117">
        <v>8.8000001907348633</v>
      </c>
      <c r="K83" s="118">
        <v>0.44</v>
      </c>
      <c r="L83" s="116">
        <v>173</v>
      </c>
      <c r="M83" s="116">
        <v>13</v>
      </c>
      <c r="N83" s="119" t="s">
        <v>1541</v>
      </c>
      <c r="O83" s="119" t="s">
        <v>1542</v>
      </c>
      <c r="P83" s="117">
        <v>7.5999999046325684</v>
      </c>
      <c r="Q83" s="118">
        <v>0.51</v>
      </c>
      <c r="R83" s="116">
        <v>157</v>
      </c>
      <c r="S83" s="116">
        <v>29</v>
      </c>
      <c r="T83" s="119" t="s">
        <v>1996</v>
      </c>
      <c r="U83" s="119" t="s">
        <v>1997</v>
      </c>
      <c r="V83" s="117">
        <v>3.2000000476837158</v>
      </c>
      <c r="W83" s="118">
        <v>0.35</v>
      </c>
      <c r="X83" s="116">
        <v>180</v>
      </c>
      <c r="Y83" s="116">
        <v>6</v>
      </c>
      <c r="Z83" s="119" t="s">
        <v>1998</v>
      </c>
      <c r="AA83" s="119" t="s">
        <v>1999</v>
      </c>
      <c r="AB83" s="117">
        <v>13.399999618530273</v>
      </c>
      <c r="AC83" s="118">
        <v>0.56000000000000005</v>
      </c>
      <c r="AD83" s="116">
        <v>142</v>
      </c>
      <c r="AE83" s="116">
        <v>44</v>
      </c>
      <c r="AF83" s="119" t="s">
        <v>2000</v>
      </c>
      <c r="AG83" s="119" t="s">
        <v>2001</v>
      </c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</row>
    <row r="84" spans="1:190" x14ac:dyDescent="0.2">
      <c r="A84" s="154" t="str">
        <f t="shared" si="1"/>
        <v>1361</v>
      </c>
      <c r="B84" s="105" t="s">
        <v>2002</v>
      </c>
      <c r="C84" s="111">
        <v>42</v>
      </c>
      <c r="D84" s="112">
        <v>21.100000381469727</v>
      </c>
      <c r="E84" s="113">
        <v>0.31</v>
      </c>
      <c r="F84" s="111">
        <v>42</v>
      </c>
      <c r="H84" s="114" t="s">
        <v>1529</v>
      </c>
      <c r="J84" s="112">
        <v>6.1999998092651367</v>
      </c>
      <c r="K84" s="113">
        <v>0.31</v>
      </c>
      <c r="L84" s="111">
        <v>42</v>
      </c>
      <c r="N84" s="114" t="s">
        <v>1529</v>
      </c>
      <c r="P84" s="112">
        <v>4.5999999046325684</v>
      </c>
      <c r="Q84" s="113">
        <v>0.31</v>
      </c>
      <c r="R84" s="111">
        <v>42</v>
      </c>
      <c r="T84" s="114" t="s">
        <v>1529</v>
      </c>
      <c r="V84" s="112">
        <v>1.7999999523162842</v>
      </c>
      <c r="W84" s="113">
        <v>0.2</v>
      </c>
      <c r="X84" s="111">
        <v>42</v>
      </c>
      <c r="Z84" s="114" t="s">
        <v>1529</v>
      </c>
      <c r="AB84" s="112">
        <v>8.5</v>
      </c>
      <c r="AC84" s="113">
        <v>0.36</v>
      </c>
      <c r="AD84" s="111">
        <v>42</v>
      </c>
      <c r="AF84" s="114" t="s">
        <v>1529</v>
      </c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</row>
    <row r="85" spans="1:190" x14ac:dyDescent="0.2">
      <c r="A85" s="154" t="str">
        <f t="shared" si="1"/>
        <v>1371</v>
      </c>
      <c r="B85" s="115" t="s">
        <v>2003</v>
      </c>
      <c r="C85" s="116">
        <v>184</v>
      </c>
      <c r="D85" s="117">
        <v>32</v>
      </c>
      <c r="E85" s="118">
        <v>0.47</v>
      </c>
      <c r="F85" s="116">
        <v>180</v>
      </c>
      <c r="G85" s="116">
        <v>4</v>
      </c>
      <c r="H85" s="119" t="s">
        <v>2004</v>
      </c>
      <c r="I85" s="119" t="s">
        <v>2005</v>
      </c>
      <c r="J85" s="117">
        <v>8.6999998092651367</v>
      </c>
      <c r="K85" s="118">
        <v>0.43</v>
      </c>
      <c r="L85" s="116">
        <v>177</v>
      </c>
      <c r="M85" s="116">
        <v>7</v>
      </c>
      <c r="N85" s="119" t="s">
        <v>1902</v>
      </c>
      <c r="O85" s="119" t="s">
        <v>1903</v>
      </c>
      <c r="P85" s="117">
        <v>7.0999999046325684</v>
      </c>
      <c r="Q85" s="118">
        <v>0.47</v>
      </c>
      <c r="R85" s="116">
        <v>162</v>
      </c>
      <c r="S85" s="116">
        <v>22</v>
      </c>
      <c r="T85" s="119" t="s">
        <v>2006</v>
      </c>
      <c r="U85" s="119" t="s">
        <v>2007</v>
      </c>
      <c r="V85" s="117">
        <v>3.4000000953674316</v>
      </c>
      <c r="W85" s="118">
        <v>0.37</v>
      </c>
      <c r="X85" s="116">
        <v>179</v>
      </c>
      <c r="Y85" s="116">
        <v>5</v>
      </c>
      <c r="Z85" s="119" t="s">
        <v>1600</v>
      </c>
      <c r="AA85" s="119" t="s">
        <v>1601</v>
      </c>
      <c r="AB85" s="117">
        <v>12.899999618530273</v>
      </c>
      <c r="AC85" s="118">
        <v>0.54</v>
      </c>
      <c r="AD85" s="116">
        <v>140</v>
      </c>
      <c r="AE85" s="116">
        <v>44</v>
      </c>
      <c r="AF85" s="119" t="s">
        <v>2008</v>
      </c>
      <c r="AG85" s="119" t="s">
        <v>2009</v>
      </c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</row>
    <row r="86" spans="1:190" x14ac:dyDescent="0.2">
      <c r="A86" s="154" t="str">
        <f t="shared" si="1"/>
        <v>1401</v>
      </c>
      <c r="B86" s="105" t="s">
        <v>2010</v>
      </c>
      <c r="C86" s="111">
        <v>44</v>
      </c>
      <c r="D86" s="112">
        <v>27.799999237060547</v>
      </c>
      <c r="E86" s="113">
        <v>0.41</v>
      </c>
      <c r="F86" s="111">
        <v>43</v>
      </c>
      <c r="G86" s="111">
        <v>1</v>
      </c>
      <c r="H86" s="114" t="s">
        <v>1725</v>
      </c>
      <c r="I86" s="114" t="s">
        <v>1726</v>
      </c>
      <c r="J86" s="112">
        <v>8.3999996185302734</v>
      </c>
      <c r="K86" s="113">
        <v>0.42</v>
      </c>
      <c r="L86" s="111">
        <v>43</v>
      </c>
      <c r="M86" s="111">
        <v>1</v>
      </c>
      <c r="N86" s="114" t="s">
        <v>1725</v>
      </c>
      <c r="O86" s="114" t="s">
        <v>1726</v>
      </c>
      <c r="P86" s="112">
        <v>5.4000000953674316</v>
      </c>
      <c r="Q86" s="113">
        <v>0.36</v>
      </c>
      <c r="R86" s="111">
        <v>44</v>
      </c>
      <c r="T86" s="114" t="s">
        <v>1529</v>
      </c>
      <c r="V86" s="112">
        <v>2.9000000953674316</v>
      </c>
      <c r="W86" s="113">
        <v>0.32</v>
      </c>
      <c r="X86" s="111">
        <v>43</v>
      </c>
      <c r="Y86" s="111">
        <v>1</v>
      </c>
      <c r="Z86" s="114" t="s">
        <v>1725</v>
      </c>
      <c r="AA86" s="114" t="s">
        <v>1726</v>
      </c>
      <c r="AB86" s="112">
        <v>11.100000381469727</v>
      </c>
      <c r="AC86" s="113">
        <v>0.46</v>
      </c>
      <c r="AD86" s="111">
        <v>41</v>
      </c>
      <c r="AE86" s="111">
        <v>3</v>
      </c>
      <c r="AF86" s="114" t="s">
        <v>1522</v>
      </c>
      <c r="AG86" s="114" t="s">
        <v>1523</v>
      </c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</row>
    <row r="87" spans="1:190" x14ac:dyDescent="0.2">
      <c r="A87" s="154" t="str">
        <f t="shared" si="1"/>
        <v>1441</v>
      </c>
      <c r="B87" s="115" t="s">
        <v>2011</v>
      </c>
      <c r="C87" s="116">
        <v>42</v>
      </c>
      <c r="D87" s="117">
        <v>26.100000381469727</v>
      </c>
      <c r="E87" s="118">
        <v>0.38</v>
      </c>
      <c r="F87" s="116">
        <v>42</v>
      </c>
      <c r="H87" s="119" t="s">
        <v>1529</v>
      </c>
      <c r="J87" s="117">
        <v>7.5</v>
      </c>
      <c r="K87" s="118">
        <v>0.38</v>
      </c>
      <c r="L87" s="116">
        <v>41</v>
      </c>
      <c r="M87" s="116">
        <v>1</v>
      </c>
      <c r="N87" s="119" t="s">
        <v>1728</v>
      </c>
      <c r="O87" s="119" t="s">
        <v>1729</v>
      </c>
      <c r="P87" s="117">
        <v>5.5999999046325684</v>
      </c>
      <c r="Q87" s="118">
        <v>0.38</v>
      </c>
      <c r="R87" s="116">
        <v>41</v>
      </c>
      <c r="S87" s="116">
        <v>1</v>
      </c>
      <c r="T87" s="119" t="s">
        <v>1728</v>
      </c>
      <c r="U87" s="119" t="s">
        <v>1729</v>
      </c>
      <c r="V87" s="117">
        <v>2.7999999523162842</v>
      </c>
      <c r="W87" s="118">
        <v>0.31</v>
      </c>
      <c r="X87" s="116">
        <v>41</v>
      </c>
      <c r="Y87" s="116">
        <v>1</v>
      </c>
      <c r="Z87" s="119" t="s">
        <v>1728</v>
      </c>
      <c r="AA87" s="119" t="s">
        <v>1729</v>
      </c>
      <c r="AB87" s="117">
        <v>10.100000381469727</v>
      </c>
      <c r="AC87" s="118">
        <v>0.42</v>
      </c>
      <c r="AD87" s="116">
        <v>41</v>
      </c>
      <c r="AE87" s="116">
        <v>1</v>
      </c>
      <c r="AF87" s="119" t="s">
        <v>1728</v>
      </c>
      <c r="AG87" s="119" t="s">
        <v>1729</v>
      </c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</row>
    <row r="88" spans="1:190" x14ac:dyDescent="0.2">
      <c r="A88" s="154" t="str">
        <f t="shared" si="1"/>
        <v>1481</v>
      </c>
      <c r="B88" s="105" t="s">
        <v>2012</v>
      </c>
      <c r="C88" s="111">
        <v>118</v>
      </c>
      <c r="D88" s="112">
        <v>31</v>
      </c>
      <c r="E88" s="113">
        <v>0.46</v>
      </c>
      <c r="F88" s="111">
        <v>116</v>
      </c>
      <c r="G88" s="111">
        <v>2</v>
      </c>
      <c r="H88" s="114" t="s">
        <v>2013</v>
      </c>
      <c r="I88" s="114" t="s">
        <v>2014</v>
      </c>
      <c r="J88" s="112">
        <v>8.6000003814697266</v>
      </c>
      <c r="K88" s="113">
        <v>0.43</v>
      </c>
      <c r="L88" s="111">
        <v>115</v>
      </c>
      <c r="M88" s="111">
        <v>3</v>
      </c>
      <c r="N88" s="114" t="s">
        <v>2015</v>
      </c>
      <c r="O88" s="114" t="s">
        <v>2016</v>
      </c>
      <c r="P88" s="112">
        <v>6.8000001907348633</v>
      </c>
      <c r="Q88" s="113">
        <v>0.45</v>
      </c>
      <c r="R88" s="111">
        <v>109</v>
      </c>
      <c r="S88" s="111">
        <v>9</v>
      </c>
      <c r="T88" s="114" t="s">
        <v>2017</v>
      </c>
      <c r="U88" s="114" t="s">
        <v>2018</v>
      </c>
      <c r="V88" s="112">
        <v>3.2000000476837158</v>
      </c>
      <c r="W88" s="113">
        <v>0.35</v>
      </c>
      <c r="X88" s="111">
        <v>116</v>
      </c>
      <c r="Y88" s="111">
        <v>2</v>
      </c>
      <c r="Z88" s="114" t="s">
        <v>2013</v>
      </c>
      <c r="AA88" s="114" t="s">
        <v>2014</v>
      </c>
      <c r="AB88" s="112">
        <v>12.399999618530273</v>
      </c>
      <c r="AC88" s="113">
        <v>0.52</v>
      </c>
      <c r="AD88" s="111">
        <v>104</v>
      </c>
      <c r="AE88" s="111">
        <v>14</v>
      </c>
      <c r="AF88" s="114" t="s">
        <v>2019</v>
      </c>
      <c r="AG88" s="114" t="s">
        <v>2020</v>
      </c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</row>
    <row r="89" spans="1:190" x14ac:dyDescent="0.2">
      <c r="A89" s="154" t="str">
        <f t="shared" si="1"/>
        <v>1521</v>
      </c>
      <c r="B89" s="115" t="s">
        <v>2021</v>
      </c>
      <c r="C89" s="116">
        <v>78</v>
      </c>
      <c r="D89" s="117">
        <v>26.5</v>
      </c>
      <c r="E89" s="118">
        <v>0.39</v>
      </c>
      <c r="F89" s="116">
        <v>78</v>
      </c>
      <c r="H89" s="119" t="s">
        <v>1529</v>
      </c>
      <c r="J89" s="117">
        <v>7.5</v>
      </c>
      <c r="K89" s="118">
        <v>0.38</v>
      </c>
      <c r="L89" s="116">
        <v>78</v>
      </c>
      <c r="N89" s="119" t="s">
        <v>1529</v>
      </c>
      <c r="P89" s="117">
        <v>5.6999998092651367</v>
      </c>
      <c r="Q89" s="118">
        <v>0.38</v>
      </c>
      <c r="R89" s="116">
        <v>77</v>
      </c>
      <c r="S89" s="116">
        <v>1</v>
      </c>
      <c r="T89" s="119" t="s">
        <v>2022</v>
      </c>
      <c r="U89" s="119" t="s">
        <v>2023</v>
      </c>
      <c r="V89" s="117">
        <v>3</v>
      </c>
      <c r="W89" s="118">
        <v>0.33</v>
      </c>
      <c r="X89" s="116">
        <v>77</v>
      </c>
      <c r="Y89" s="116">
        <v>1</v>
      </c>
      <c r="Z89" s="119" t="s">
        <v>2022</v>
      </c>
      <c r="AA89" s="119" t="s">
        <v>2023</v>
      </c>
      <c r="AB89" s="117">
        <v>10.300000190734863</v>
      </c>
      <c r="AC89" s="118">
        <v>0.43</v>
      </c>
      <c r="AD89" s="116">
        <v>76</v>
      </c>
      <c r="AE89" s="116">
        <v>2</v>
      </c>
      <c r="AF89" s="119" t="s">
        <v>2024</v>
      </c>
      <c r="AG89" s="119" t="s">
        <v>2025</v>
      </c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</row>
    <row r="90" spans="1:190" x14ac:dyDescent="0.2">
      <c r="A90" s="154" t="str">
        <f t="shared" si="1"/>
        <v>1561</v>
      </c>
      <c r="B90" s="105" t="s">
        <v>2026</v>
      </c>
      <c r="C90" s="111">
        <v>72</v>
      </c>
      <c r="D90" s="112">
        <v>23.799999237060547</v>
      </c>
      <c r="E90" s="113">
        <v>0.35</v>
      </c>
      <c r="F90" s="111">
        <v>71</v>
      </c>
      <c r="G90" s="111">
        <v>1</v>
      </c>
      <c r="H90" s="114" t="s">
        <v>1757</v>
      </c>
      <c r="I90" s="114" t="s">
        <v>1758</v>
      </c>
      <c r="J90" s="112">
        <v>6.6999998092651367</v>
      </c>
      <c r="K90" s="113">
        <v>0.33</v>
      </c>
      <c r="L90" s="111">
        <v>71</v>
      </c>
      <c r="M90" s="111">
        <v>1</v>
      </c>
      <c r="N90" s="114" t="s">
        <v>1757</v>
      </c>
      <c r="O90" s="114" t="s">
        <v>1758</v>
      </c>
      <c r="P90" s="112">
        <v>5.0999999046325684</v>
      </c>
      <c r="Q90" s="113">
        <v>0.34</v>
      </c>
      <c r="R90" s="111">
        <v>70</v>
      </c>
      <c r="S90" s="111">
        <v>2</v>
      </c>
      <c r="T90" s="114" t="s">
        <v>1755</v>
      </c>
      <c r="U90" s="114" t="s">
        <v>1756</v>
      </c>
      <c r="V90" s="112">
        <v>2.7000000476837158</v>
      </c>
      <c r="W90" s="113">
        <v>0.28999999999999998</v>
      </c>
      <c r="X90" s="111">
        <v>71</v>
      </c>
      <c r="Y90" s="111">
        <v>1</v>
      </c>
      <c r="Z90" s="114" t="s">
        <v>1757</v>
      </c>
      <c r="AA90" s="114" t="s">
        <v>1758</v>
      </c>
      <c r="AB90" s="112">
        <v>9.3999996185302734</v>
      </c>
      <c r="AC90" s="113">
        <v>0.39</v>
      </c>
      <c r="AD90" s="111">
        <v>70</v>
      </c>
      <c r="AE90" s="111">
        <v>2</v>
      </c>
      <c r="AF90" s="114" t="s">
        <v>1755</v>
      </c>
      <c r="AG90" s="114" t="s">
        <v>1756</v>
      </c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</row>
    <row r="91" spans="1:190" x14ac:dyDescent="0.2">
      <c r="A91" s="154" t="str">
        <f t="shared" si="1"/>
        <v>1601</v>
      </c>
      <c r="B91" s="115" t="s">
        <v>2027</v>
      </c>
      <c r="C91" s="116">
        <v>44</v>
      </c>
      <c r="D91" s="117">
        <v>26.299999237060547</v>
      </c>
      <c r="E91" s="118">
        <v>0.39</v>
      </c>
      <c r="F91" s="116">
        <v>44</v>
      </c>
      <c r="H91" s="119" t="s">
        <v>1529</v>
      </c>
      <c r="J91" s="117">
        <v>7.1999998092651367</v>
      </c>
      <c r="K91" s="118">
        <v>0.36</v>
      </c>
      <c r="L91" s="116">
        <v>44</v>
      </c>
      <c r="N91" s="119" t="s">
        <v>1529</v>
      </c>
      <c r="P91" s="117">
        <v>5.5999999046325684</v>
      </c>
      <c r="Q91" s="118">
        <v>0.38</v>
      </c>
      <c r="R91" s="116">
        <v>44</v>
      </c>
      <c r="T91" s="119" t="s">
        <v>1529</v>
      </c>
      <c r="V91" s="117">
        <v>2.5999999046325684</v>
      </c>
      <c r="W91" s="118">
        <v>0.28999999999999998</v>
      </c>
      <c r="X91" s="116">
        <v>44</v>
      </c>
      <c r="Z91" s="119" t="s">
        <v>1529</v>
      </c>
      <c r="AB91" s="117">
        <v>10.800000190734863</v>
      </c>
      <c r="AC91" s="118">
        <v>0.45</v>
      </c>
      <c r="AD91" s="116">
        <v>43</v>
      </c>
      <c r="AE91" s="116">
        <v>1</v>
      </c>
      <c r="AF91" s="119" t="s">
        <v>1725</v>
      </c>
      <c r="AG91" s="119" t="s">
        <v>1726</v>
      </c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</row>
    <row r="92" spans="1:190" x14ac:dyDescent="0.2">
      <c r="A92" s="154" t="str">
        <f t="shared" si="1"/>
        <v>1641</v>
      </c>
      <c r="B92" s="105" t="s">
        <v>2028</v>
      </c>
      <c r="C92" s="111">
        <v>60</v>
      </c>
      <c r="D92" s="112">
        <v>30.100000381469727</v>
      </c>
      <c r="E92" s="113">
        <v>0.44</v>
      </c>
      <c r="F92" s="111">
        <v>57</v>
      </c>
      <c r="G92" s="111">
        <v>3</v>
      </c>
      <c r="H92" s="114" t="s">
        <v>1966</v>
      </c>
      <c r="I92" s="114" t="s">
        <v>1967</v>
      </c>
      <c r="J92" s="112">
        <v>8.5</v>
      </c>
      <c r="K92" s="113">
        <v>0.43</v>
      </c>
      <c r="L92" s="111">
        <v>58</v>
      </c>
      <c r="M92" s="111">
        <v>2</v>
      </c>
      <c r="N92" s="114" t="s">
        <v>1718</v>
      </c>
      <c r="O92" s="114" t="s">
        <v>1719</v>
      </c>
      <c r="P92" s="112">
        <v>6.9000000953674316</v>
      </c>
      <c r="Q92" s="113">
        <v>0.46</v>
      </c>
      <c r="R92" s="111">
        <v>53</v>
      </c>
      <c r="S92" s="111">
        <v>7</v>
      </c>
      <c r="T92" s="114" t="s">
        <v>2029</v>
      </c>
      <c r="U92" s="114" t="s">
        <v>2030</v>
      </c>
      <c r="V92" s="112">
        <v>3.0999999046325684</v>
      </c>
      <c r="W92" s="113">
        <v>0.34</v>
      </c>
      <c r="X92" s="111">
        <v>58</v>
      </c>
      <c r="Y92" s="111">
        <v>2</v>
      </c>
      <c r="Z92" s="114" t="s">
        <v>1718</v>
      </c>
      <c r="AA92" s="114" t="s">
        <v>1719</v>
      </c>
      <c r="AB92" s="112">
        <v>11.600000381469727</v>
      </c>
      <c r="AC92" s="113">
        <v>0.48</v>
      </c>
      <c r="AD92" s="111">
        <v>52</v>
      </c>
      <c r="AE92" s="111">
        <v>8</v>
      </c>
      <c r="AF92" s="114" t="s">
        <v>2031</v>
      </c>
      <c r="AG92" s="114" t="s">
        <v>2032</v>
      </c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</row>
    <row r="93" spans="1:190" x14ac:dyDescent="0.2">
      <c r="A93" s="154" t="str">
        <f t="shared" si="1"/>
        <v>1681</v>
      </c>
      <c r="B93" s="115" t="s">
        <v>2033</v>
      </c>
      <c r="C93" s="116">
        <v>46</v>
      </c>
      <c r="D93" s="117">
        <v>28.700000762939453</v>
      </c>
      <c r="E93" s="118">
        <v>0.42</v>
      </c>
      <c r="F93" s="116">
        <v>46</v>
      </c>
      <c r="H93" s="119" t="s">
        <v>1529</v>
      </c>
      <c r="J93" s="117">
        <v>7.4000000953674316</v>
      </c>
      <c r="K93" s="118">
        <v>0.37</v>
      </c>
      <c r="L93" s="116">
        <v>46</v>
      </c>
      <c r="N93" s="119" t="s">
        <v>1529</v>
      </c>
      <c r="P93" s="117">
        <v>6.1999998092651367</v>
      </c>
      <c r="Q93" s="118">
        <v>0.41</v>
      </c>
      <c r="R93" s="116">
        <v>44</v>
      </c>
      <c r="S93" s="116">
        <v>2</v>
      </c>
      <c r="T93" s="119" t="s">
        <v>2034</v>
      </c>
      <c r="U93" s="119" t="s">
        <v>2035</v>
      </c>
      <c r="V93" s="117">
        <v>3.2000000476837158</v>
      </c>
      <c r="W93" s="118">
        <v>0.36</v>
      </c>
      <c r="X93" s="116">
        <v>46</v>
      </c>
      <c r="Z93" s="119" t="s">
        <v>1529</v>
      </c>
      <c r="AB93" s="117">
        <v>12</v>
      </c>
      <c r="AC93" s="118">
        <v>0.5</v>
      </c>
      <c r="AD93" s="116">
        <v>41</v>
      </c>
      <c r="AE93" s="116">
        <v>5</v>
      </c>
      <c r="AF93" s="119" t="s">
        <v>2036</v>
      </c>
      <c r="AG93" s="119" t="s">
        <v>2037</v>
      </c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</row>
    <row r="94" spans="1:190" x14ac:dyDescent="0.2">
      <c r="A94" s="154" t="str">
        <f t="shared" si="1"/>
        <v>1691</v>
      </c>
      <c r="B94" s="105" t="s">
        <v>2038</v>
      </c>
      <c r="C94" s="111">
        <v>120</v>
      </c>
      <c r="D94" s="112">
        <v>35.200000762939453</v>
      </c>
      <c r="E94" s="113">
        <v>0.52</v>
      </c>
      <c r="F94" s="111">
        <v>108</v>
      </c>
      <c r="G94" s="111">
        <v>12</v>
      </c>
      <c r="H94" s="114" t="s">
        <v>1739</v>
      </c>
      <c r="I94" s="114" t="s">
        <v>1740</v>
      </c>
      <c r="J94" s="112">
        <v>9.6000003814697266</v>
      </c>
      <c r="K94" s="113">
        <v>0.48</v>
      </c>
      <c r="L94" s="111">
        <v>107</v>
      </c>
      <c r="M94" s="111">
        <v>13</v>
      </c>
      <c r="N94" s="114" t="s">
        <v>2039</v>
      </c>
      <c r="O94" s="114" t="s">
        <v>2040</v>
      </c>
      <c r="P94" s="112">
        <v>7.9000000953674316</v>
      </c>
      <c r="Q94" s="113">
        <v>0.53</v>
      </c>
      <c r="R94" s="111">
        <v>99</v>
      </c>
      <c r="S94" s="111">
        <v>21</v>
      </c>
      <c r="T94" s="114" t="s">
        <v>1722</v>
      </c>
      <c r="U94" s="114" t="s">
        <v>1723</v>
      </c>
      <c r="V94" s="112">
        <v>3.7000000476837158</v>
      </c>
      <c r="W94" s="113">
        <v>0.41</v>
      </c>
      <c r="X94" s="111">
        <v>113</v>
      </c>
      <c r="Y94" s="111">
        <v>7</v>
      </c>
      <c r="Z94" s="114" t="s">
        <v>2041</v>
      </c>
      <c r="AA94" s="114" t="s">
        <v>2042</v>
      </c>
      <c r="AB94" s="112">
        <v>14</v>
      </c>
      <c r="AC94" s="113">
        <v>0.59</v>
      </c>
      <c r="AD94" s="111">
        <v>85</v>
      </c>
      <c r="AE94" s="111">
        <v>35</v>
      </c>
      <c r="AF94" s="114" t="s">
        <v>2043</v>
      </c>
      <c r="AG94" s="114" t="s">
        <v>2044</v>
      </c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</row>
    <row r="95" spans="1:190" x14ac:dyDescent="0.2">
      <c r="A95" s="154" t="str">
        <f t="shared" si="1"/>
        <v>1721</v>
      </c>
      <c r="B95" s="115" t="s">
        <v>2045</v>
      </c>
      <c r="C95" s="116">
        <v>125</v>
      </c>
      <c r="D95" s="117">
        <v>32.599998474121094</v>
      </c>
      <c r="E95" s="118">
        <v>0.48</v>
      </c>
      <c r="F95" s="116">
        <v>122</v>
      </c>
      <c r="G95" s="116">
        <v>3</v>
      </c>
      <c r="H95" s="119" t="s">
        <v>2046</v>
      </c>
      <c r="I95" s="119" t="s">
        <v>2047</v>
      </c>
      <c r="J95" s="117">
        <v>8.8999996185302734</v>
      </c>
      <c r="K95" s="118">
        <v>0.45</v>
      </c>
      <c r="L95" s="116">
        <v>119</v>
      </c>
      <c r="M95" s="116">
        <v>6</v>
      </c>
      <c r="N95" s="119" t="s">
        <v>2048</v>
      </c>
      <c r="O95" s="119" t="s">
        <v>2049</v>
      </c>
      <c r="P95" s="117">
        <v>7.6999998092651367</v>
      </c>
      <c r="Q95" s="118">
        <v>0.52</v>
      </c>
      <c r="R95" s="116">
        <v>101</v>
      </c>
      <c r="S95" s="116">
        <v>24</v>
      </c>
      <c r="T95" s="119" t="s">
        <v>2050</v>
      </c>
      <c r="U95" s="119" t="s">
        <v>2051</v>
      </c>
      <c r="V95" s="117">
        <v>3.2000000476837158</v>
      </c>
      <c r="W95" s="118">
        <v>0.35</v>
      </c>
      <c r="X95" s="116">
        <v>125</v>
      </c>
      <c r="Z95" s="119" t="s">
        <v>1529</v>
      </c>
      <c r="AB95" s="117">
        <v>12.699999809265137</v>
      </c>
      <c r="AC95" s="118">
        <v>0.53</v>
      </c>
      <c r="AD95" s="116">
        <v>101</v>
      </c>
      <c r="AE95" s="116">
        <v>24</v>
      </c>
      <c r="AF95" s="119" t="s">
        <v>2050</v>
      </c>
      <c r="AG95" s="119" t="s">
        <v>2051</v>
      </c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</row>
    <row r="96" spans="1:190" x14ac:dyDescent="0.2">
      <c r="A96" s="154" t="str">
        <f t="shared" si="1"/>
        <v>1761</v>
      </c>
      <c r="B96" s="105" t="s">
        <v>2052</v>
      </c>
      <c r="C96" s="111">
        <v>90</v>
      </c>
      <c r="D96" s="112">
        <v>34.200000762939453</v>
      </c>
      <c r="E96" s="113">
        <v>0.5</v>
      </c>
      <c r="F96" s="111">
        <v>82</v>
      </c>
      <c r="G96" s="111">
        <v>8</v>
      </c>
      <c r="H96" s="114" t="s">
        <v>2053</v>
      </c>
      <c r="I96" s="114" t="s">
        <v>2054</v>
      </c>
      <c r="J96" s="112">
        <v>9.3000001907348633</v>
      </c>
      <c r="K96" s="113">
        <v>0.47</v>
      </c>
      <c r="L96" s="111">
        <v>83</v>
      </c>
      <c r="M96" s="111">
        <v>7</v>
      </c>
      <c r="N96" s="114" t="s">
        <v>2055</v>
      </c>
      <c r="O96" s="114" t="s">
        <v>2056</v>
      </c>
      <c r="P96" s="112">
        <v>7.5999999046325684</v>
      </c>
      <c r="Q96" s="113">
        <v>0.51</v>
      </c>
      <c r="R96" s="111">
        <v>73</v>
      </c>
      <c r="S96" s="111">
        <v>17</v>
      </c>
      <c r="T96" s="114" t="s">
        <v>2057</v>
      </c>
      <c r="U96" s="114" t="s">
        <v>2058</v>
      </c>
      <c r="V96" s="112">
        <v>3.4000000953674316</v>
      </c>
      <c r="W96" s="113">
        <v>0.38</v>
      </c>
      <c r="X96" s="111">
        <v>84</v>
      </c>
      <c r="Y96" s="111">
        <v>6</v>
      </c>
      <c r="Z96" s="114" t="s">
        <v>1934</v>
      </c>
      <c r="AA96" s="114" t="s">
        <v>1935</v>
      </c>
      <c r="AB96" s="112">
        <v>13.800000190734863</v>
      </c>
      <c r="AC96" s="113">
        <v>0.56999999999999995</v>
      </c>
      <c r="AD96" s="111">
        <v>64</v>
      </c>
      <c r="AE96" s="111">
        <v>26</v>
      </c>
      <c r="AF96" s="114" t="s">
        <v>2059</v>
      </c>
      <c r="AG96" s="114" t="s">
        <v>2060</v>
      </c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</row>
    <row r="97" spans="1:190" x14ac:dyDescent="0.2">
      <c r="A97" s="154" t="str">
        <f t="shared" si="1"/>
        <v>1801</v>
      </c>
      <c r="B97" s="115" t="s">
        <v>2061</v>
      </c>
      <c r="C97" s="116">
        <v>128</v>
      </c>
      <c r="D97" s="117">
        <v>31.5</v>
      </c>
      <c r="E97" s="118">
        <v>0.46</v>
      </c>
      <c r="F97" s="116">
        <v>127</v>
      </c>
      <c r="G97" s="116">
        <v>1</v>
      </c>
      <c r="H97" s="119" t="s">
        <v>1870</v>
      </c>
      <c r="I97" s="119" t="s">
        <v>1871</v>
      </c>
      <c r="J97" s="117">
        <v>8.8000001907348633</v>
      </c>
      <c r="K97" s="118">
        <v>0.44</v>
      </c>
      <c r="L97" s="116">
        <v>124</v>
      </c>
      <c r="M97" s="116">
        <v>4</v>
      </c>
      <c r="N97" s="119" t="s">
        <v>2062</v>
      </c>
      <c r="O97" s="119" t="s">
        <v>2063</v>
      </c>
      <c r="P97" s="117">
        <v>7.0999999046325684</v>
      </c>
      <c r="Q97" s="118">
        <v>0.47</v>
      </c>
      <c r="R97" s="116">
        <v>117</v>
      </c>
      <c r="S97" s="116">
        <v>11</v>
      </c>
      <c r="T97" s="119" t="s">
        <v>2064</v>
      </c>
      <c r="U97" s="119" t="s">
        <v>2065</v>
      </c>
      <c r="V97" s="117">
        <v>3.2999999523162842</v>
      </c>
      <c r="W97" s="118">
        <v>0.36</v>
      </c>
      <c r="X97" s="116">
        <v>125</v>
      </c>
      <c r="Y97" s="116">
        <v>3</v>
      </c>
      <c r="Z97" s="119" t="s">
        <v>2066</v>
      </c>
      <c r="AA97" s="119" t="s">
        <v>2067</v>
      </c>
      <c r="AB97" s="117">
        <v>12.399999618530273</v>
      </c>
      <c r="AC97" s="118">
        <v>0.52</v>
      </c>
      <c r="AD97" s="116">
        <v>111</v>
      </c>
      <c r="AE97" s="116">
        <v>17</v>
      </c>
      <c r="AF97" s="119" t="s">
        <v>2068</v>
      </c>
      <c r="AG97" s="119" t="s">
        <v>2069</v>
      </c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</row>
    <row r="98" spans="1:190" x14ac:dyDescent="0.2">
      <c r="A98" s="154" t="str">
        <f t="shared" si="1"/>
        <v>1811</v>
      </c>
      <c r="B98" s="105" t="s">
        <v>2070</v>
      </c>
      <c r="C98" s="111">
        <v>84</v>
      </c>
      <c r="D98" s="112">
        <v>31.100000381469727</v>
      </c>
      <c r="E98" s="113">
        <v>0.46</v>
      </c>
      <c r="F98" s="111">
        <v>80</v>
      </c>
      <c r="G98" s="111">
        <v>4</v>
      </c>
      <c r="H98" s="114" t="s">
        <v>1532</v>
      </c>
      <c r="I98" s="114" t="s">
        <v>1533</v>
      </c>
      <c r="J98" s="112">
        <v>8.3000001907348633</v>
      </c>
      <c r="K98" s="113">
        <v>0.42</v>
      </c>
      <c r="L98" s="111">
        <v>82</v>
      </c>
      <c r="M98" s="111">
        <v>2</v>
      </c>
      <c r="N98" s="114" t="s">
        <v>1728</v>
      </c>
      <c r="O98" s="114" t="s">
        <v>1729</v>
      </c>
      <c r="P98" s="112">
        <v>7.0999999046325684</v>
      </c>
      <c r="Q98" s="113">
        <v>0.47</v>
      </c>
      <c r="R98" s="111">
        <v>73</v>
      </c>
      <c r="S98" s="111">
        <v>11</v>
      </c>
      <c r="T98" s="114" t="s">
        <v>2071</v>
      </c>
      <c r="U98" s="114" t="s">
        <v>2072</v>
      </c>
      <c r="V98" s="112">
        <v>3.2000000476837158</v>
      </c>
      <c r="W98" s="113">
        <v>0.35</v>
      </c>
      <c r="X98" s="111">
        <v>83</v>
      </c>
      <c r="Y98" s="111">
        <v>1</v>
      </c>
      <c r="Z98" s="114" t="s">
        <v>1730</v>
      </c>
      <c r="AA98" s="114" t="s">
        <v>1731</v>
      </c>
      <c r="AB98" s="112">
        <v>12.5</v>
      </c>
      <c r="AC98" s="113">
        <v>0.52</v>
      </c>
      <c r="AD98" s="111">
        <v>65</v>
      </c>
      <c r="AE98" s="111">
        <v>19</v>
      </c>
      <c r="AF98" s="114" t="s">
        <v>2073</v>
      </c>
      <c r="AG98" s="114" t="s">
        <v>2074</v>
      </c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</row>
    <row r="99" spans="1:190" x14ac:dyDescent="0.2">
      <c r="A99" s="154" t="str">
        <f t="shared" si="1"/>
        <v>1841</v>
      </c>
      <c r="B99" s="115" t="s">
        <v>2075</v>
      </c>
      <c r="C99" s="116">
        <v>68</v>
      </c>
      <c r="D99" s="117">
        <v>31.299999237060547</v>
      </c>
      <c r="E99" s="118">
        <v>0.46</v>
      </c>
      <c r="F99" s="116">
        <v>67</v>
      </c>
      <c r="G99" s="116">
        <v>1</v>
      </c>
      <c r="H99" s="119" t="s">
        <v>2076</v>
      </c>
      <c r="I99" s="119" t="s">
        <v>2077</v>
      </c>
      <c r="J99" s="117">
        <v>9.1000003814697266</v>
      </c>
      <c r="K99" s="118">
        <v>0.45</v>
      </c>
      <c r="L99" s="116">
        <v>63</v>
      </c>
      <c r="M99" s="116">
        <v>5</v>
      </c>
      <c r="N99" s="119" t="s">
        <v>2078</v>
      </c>
      <c r="O99" s="119" t="s">
        <v>2079</v>
      </c>
      <c r="P99" s="117">
        <v>6.6999998092651367</v>
      </c>
      <c r="Q99" s="118">
        <v>0.45</v>
      </c>
      <c r="R99" s="116">
        <v>63</v>
      </c>
      <c r="S99" s="116">
        <v>5</v>
      </c>
      <c r="T99" s="119" t="s">
        <v>2078</v>
      </c>
      <c r="U99" s="119" t="s">
        <v>2079</v>
      </c>
      <c r="V99" s="117">
        <v>3</v>
      </c>
      <c r="W99" s="118">
        <v>0.33</v>
      </c>
      <c r="X99" s="116">
        <v>68</v>
      </c>
      <c r="Z99" s="119" t="s">
        <v>1529</v>
      </c>
      <c r="AB99" s="117">
        <v>12.5</v>
      </c>
      <c r="AC99" s="118">
        <v>0.52</v>
      </c>
      <c r="AD99" s="116">
        <v>60</v>
      </c>
      <c r="AE99" s="116">
        <v>8</v>
      </c>
      <c r="AF99" s="119" t="s">
        <v>1909</v>
      </c>
      <c r="AG99" s="119" t="s">
        <v>1910</v>
      </c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</row>
    <row r="100" spans="1:190" x14ac:dyDescent="0.2">
      <c r="A100" s="154" t="str">
        <f t="shared" si="1"/>
        <v>1881</v>
      </c>
      <c r="B100" s="105" t="s">
        <v>2080</v>
      </c>
      <c r="C100" s="111">
        <v>126</v>
      </c>
      <c r="D100" s="112">
        <v>27.799999237060547</v>
      </c>
      <c r="E100" s="113">
        <v>0.41</v>
      </c>
      <c r="F100" s="111">
        <v>124</v>
      </c>
      <c r="G100" s="111">
        <v>2</v>
      </c>
      <c r="H100" s="114" t="s">
        <v>1685</v>
      </c>
      <c r="I100" s="114" t="s">
        <v>1686</v>
      </c>
      <c r="J100" s="112">
        <v>7.9000000953674316</v>
      </c>
      <c r="K100" s="113">
        <v>0.4</v>
      </c>
      <c r="L100" s="111">
        <v>122</v>
      </c>
      <c r="M100" s="111">
        <v>4</v>
      </c>
      <c r="N100" s="114" t="s">
        <v>2081</v>
      </c>
      <c r="O100" s="114" t="s">
        <v>2082</v>
      </c>
      <c r="P100" s="112">
        <v>6.1999998092651367</v>
      </c>
      <c r="Q100" s="113">
        <v>0.41</v>
      </c>
      <c r="R100" s="111">
        <v>117</v>
      </c>
      <c r="S100" s="111">
        <v>9</v>
      </c>
      <c r="T100" s="114" t="s">
        <v>2083</v>
      </c>
      <c r="U100" s="114" t="s">
        <v>2084</v>
      </c>
      <c r="V100" s="112">
        <v>2.7999999523162842</v>
      </c>
      <c r="W100" s="113">
        <v>0.31</v>
      </c>
      <c r="X100" s="111">
        <v>122</v>
      </c>
      <c r="Y100" s="111">
        <v>4</v>
      </c>
      <c r="Z100" s="114" t="s">
        <v>2081</v>
      </c>
      <c r="AA100" s="114" t="s">
        <v>2082</v>
      </c>
      <c r="AB100" s="112">
        <v>10.899999618530273</v>
      </c>
      <c r="AC100" s="113">
        <v>0.46</v>
      </c>
      <c r="AD100" s="111">
        <v>113</v>
      </c>
      <c r="AE100" s="111">
        <v>13</v>
      </c>
      <c r="AF100" s="114" t="s">
        <v>2085</v>
      </c>
      <c r="AG100" s="114" t="s">
        <v>2086</v>
      </c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</row>
    <row r="101" spans="1:190" x14ac:dyDescent="0.2">
      <c r="A101" s="154" t="str">
        <f t="shared" si="1"/>
        <v>1921</v>
      </c>
      <c r="B101" s="115" t="s">
        <v>2087</v>
      </c>
      <c r="C101" s="116">
        <v>131</v>
      </c>
      <c r="D101" s="117">
        <v>28.5</v>
      </c>
      <c r="E101" s="118">
        <v>0.42</v>
      </c>
      <c r="F101" s="116">
        <v>125</v>
      </c>
      <c r="G101" s="116">
        <v>6</v>
      </c>
      <c r="H101" s="119" t="s">
        <v>2088</v>
      </c>
      <c r="I101" s="119" t="s">
        <v>2089</v>
      </c>
      <c r="J101" s="117">
        <v>7.6999998092651367</v>
      </c>
      <c r="K101" s="118">
        <v>0.39</v>
      </c>
      <c r="L101" s="116">
        <v>126</v>
      </c>
      <c r="M101" s="116">
        <v>5</v>
      </c>
      <c r="N101" s="119" t="s">
        <v>2090</v>
      </c>
      <c r="O101" s="119" t="s">
        <v>2091</v>
      </c>
      <c r="P101" s="117">
        <v>6.5</v>
      </c>
      <c r="Q101" s="118">
        <v>0.43</v>
      </c>
      <c r="R101" s="116">
        <v>117</v>
      </c>
      <c r="S101" s="116">
        <v>14</v>
      </c>
      <c r="T101" s="119" t="s">
        <v>1667</v>
      </c>
      <c r="U101" s="119" t="s">
        <v>1668</v>
      </c>
      <c r="V101" s="117">
        <v>3.0999999046325684</v>
      </c>
      <c r="W101" s="118">
        <v>0.34</v>
      </c>
      <c r="X101" s="116">
        <v>128</v>
      </c>
      <c r="Y101" s="116">
        <v>3</v>
      </c>
      <c r="Z101" s="119" t="s">
        <v>2092</v>
      </c>
      <c r="AA101" s="119" t="s">
        <v>2093</v>
      </c>
      <c r="AB101" s="117">
        <v>11.300000190734863</v>
      </c>
      <c r="AC101" s="118">
        <v>0.47</v>
      </c>
      <c r="AD101" s="116">
        <v>112</v>
      </c>
      <c r="AE101" s="116">
        <v>19</v>
      </c>
      <c r="AF101" s="119" t="s">
        <v>2094</v>
      </c>
      <c r="AG101" s="119" t="s">
        <v>2095</v>
      </c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</row>
    <row r="102" spans="1:190" x14ac:dyDescent="0.2">
      <c r="A102" s="154" t="str">
        <f t="shared" si="1"/>
        <v>2001</v>
      </c>
      <c r="B102" s="105" t="s">
        <v>2096</v>
      </c>
      <c r="C102" s="111">
        <v>126</v>
      </c>
      <c r="D102" s="112">
        <v>25.100000381469727</v>
      </c>
      <c r="E102" s="113">
        <v>0.37</v>
      </c>
      <c r="F102" s="111">
        <v>125</v>
      </c>
      <c r="G102" s="111">
        <v>1</v>
      </c>
      <c r="H102" s="114" t="s">
        <v>2097</v>
      </c>
      <c r="I102" s="114" t="s">
        <v>2098</v>
      </c>
      <c r="J102" s="112">
        <v>7.1999998092651367</v>
      </c>
      <c r="K102" s="113">
        <v>0.36</v>
      </c>
      <c r="L102" s="111">
        <v>126</v>
      </c>
      <c r="N102" s="114" t="s">
        <v>1529</v>
      </c>
      <c r="P102" s="112">
        <v>5.4000000953674316</v>
      </c>
      <c r="Q102" s="113">
        <v>0.36</v>
      </c>
      <c r="R102" s="111">
        <v>123</v>
      </c>
      <c r="S102" s="111">
        <v>3</v>
      </c>
      <c r="T102" s="114" t="s">
        <v>1728</v>
      </c>
      <c r="U102" s="114" t="s">
        <v>1729</v>
      </c>
      <c r="V102" s="112">
        <v>2.7000000476837158</v>
      </c>
      <c r="W102" s="113">
        <v>0.3</v>
      </c>
      <c r="X102" s="111">
        <v>124</v>
      </c>
      <c r="Y102" s="111">
        <v>2</v>
      </c>
      <c r="Z102" s="114" t="s">
        <v>1685</v>
      </c>
      <c r="AA102" s="114" t="s">
        <v>1686</v>
      </c>
      <c r="AB102" s="112">
        <v>9.8000001907348633</v>
      </c>
      <c r="AC102" s="113">
        <v>0.41</v>
      </c>
      <c r="AD102" s="111">
        <v>123</v>
      </c>
      <c r="AE102" s="111">
        <v>3</v>
      </c>
      <c r="AF102" s="114" t="s">
        <v>1728</v>
      </c>
      <c r="AG102" s="114" t="s">
        <v>1729</v>
      </c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</row>
    <row r="103" spans="1:190" x14ac:dyDescent="0.2">
      <c r="A103" s="154" t="str">
        <f t="shared" si="1"/>
        <v>2003</v>
      </c>
      <c r="B103" s="115" t="s">
        <v>2099</v>
      </c>
      <c r="C103" s="116">
        <v>35</v>
      </c>
      <c r="D103" s="117">
        <v>30.5</v>
      </c>
      <c r="E103" s="118">
        <v>0.45</v>
      </c>
      <c r="F103" s="116">
        <v>35</v>
      </c>
      <c r="H103" s="119" t="s">
        <v>1529</v>
      </c>
      <c r="J103" s="117">
        <v>7.9000000953674316</v>
      </c>
      <c r="K103" s="118">
        <v>0.4</v>
      </c>
      <c r="L103" s="116">
        <v>34</v>
      </c>
      <c r="M103" s="116">
        <v>1</v>
      </c>
      <c r="N103" s="119" t="s">
        <v>2100</v>
      </c>
      <c r="O103" s="119" t="s">
        <v>2101</v>
      </c>
      <c r="P103" s="117">
        <v>7.1999998092651367</v>
      </c>
      <c r="Q103" s="118">
        <v>0.48</v>
      </c>
      <c r="R103" s="116">
        <v>29</v>
      </c>
      <c r="S103" s="116">
        <v>6</v>
      </c>
      <c r="T103" s="119" t="s">
        <v>2102</v>
      </c>
      <c r="U103" s="119" t="s">
        <v>2103</v>
      </c>
      <c r="V103" s="117">
        <v>2.9000000953674316</v>
      </c>
      <c r="W103" s="118">
        <v>0.32</v>
      </c>
      <c r="X103" s="116">
        <v>35</v>
      </c>
      <c r="Z103" s="119" t="s">
        <v>1529</v>
      </c>
      <c r="AB103" s="117">
        <v>12.5</v>
      </c>
      <c r="AC103" s="118">
        <v>0.52</v>
      </c>
      <c r="AD103" s="116">
        <v>32</v>
      </c>
      <c r="AE103" s="116">
        <v>3</v>
      </c>
      <c r="AF103" s="119" t="s">
        <v>2104</v>
      </c>
      <c r="AG103" s="119" t="s">
        <v>2105</v>
      </c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</row>
    <row r="104" spans="1:190" x14ac:dyDescent="0.2">
      <c r="A104" s="154" t="str">
        <f t="shared" si="1"/>
        <v>2006</v>
      </c>
      <c r="B104" s="105" t="s">
        <v>2106</v>
      </c>
      <c r="C104" s="111">
        <v>14</v>
      </c>
      <c r="D104" s="112">
        <v>23.700000762939453</v>
      </c>
      <c r="E104" s="113">
        <v>0.35</v>
      </c>
      <c r="F104" s="111">
        <v>14</v>
      </c>
      <c r="H104" s="114" t="s">
        <v>1529</v>
      </c>
      <c r="J104" s="112">
        <v>6.5999999046325684</v>
      </c>
      <c r="K104" s="113">
        <v>0.33</v>
      </c>
      <c r="L104" s="111">
        <v>14</v>
      </c>
      <c r="N104" s="114" t="s">
        <v>1529</v>
      </c>
      <c r="P104" s="112">
        <v>5.0999999046325684</v>
      </c>
      <c r="Q104" s="113">
        <v>0.34</v>
      </c>
      <c r="R104" s="111">
        <v>14</v>
      </c>
      <c r="T104" s="114" t="s">
        <v>1529</v>
      </c>
      <c r="V104" s="112">
        <v>1.8999999761581421</v>
      </c>
      <c r="W104" s="113">
        <v>0.2</v>
      </c>
      <c r="X104" s="111">
        <v>14</v>
      </c>
      <c r="Z104" s="114" t="s">
        <v>1529</v>
      </c>
      <c r="AB104" s="112">
        <v>10.100000381469727</v>
      </c>
      <c r="AC104" s="113">
        <v>0.42</v>
      </c>
      <c r="AD104" s="111">
        <v>14</v>
      </c>
      <c r="AF104" s="114" t="s">
        <v>1529</v>
      </c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</row>
    <row r="105" spans="1:190" x14ac:dyDescent="0.2">
      <c r="A105" s="154" t="str">
        <f t="shared" si="1"/>
        <v>2007</v>
      </c>
      <c r="B105" s="115" t="s">
        <v>2107</v>
      </c>
      <c r="C105" s="116">
        <v>49</v>
      </c>
      <c r="D105" s="117">
        <v>36</v>
      </c>
      <c r="E105" s="118">
        <v>0.53</v>
      </c>
      <c r="F105" s="116">
        <v>46</v>
      </c>
      <c r="G105" s="116">
        <v>3</v>
      </c>
      <c r="H105" s="119" t="s">
        <v>1608</v>
      </c>
      <c r="I105" s="119" t="s">
        <v>1609</v>
      </c>
      <c r="J105" s="117">
        <v>9.5</v>
      </c>
      <c r="K105" s="118">
        <v>0.47</v>
      </c>
      <c r="L105" s="116">
        <v>45</v>
      </c>
      <c r="M105" s="116">
        <v>4</v>
      </c>
      <c r="N105" s="119" t="s">
        <v>2108</v>
      </c>
      <c r="O105" s="119" t="s">
        <v>2109</v>
      </c>
      <c r="P105" s="117">
        <v>7.8000001907348633</v>
      </c>
      <c r="Q105" s="118">
        <v>0.52</v>
      </c>
      <c r="R105" s="116">
        <v>44</v>
      </c>
      <c r="S105" s="116">
        <v>5</v>
      </c>
      <c r="T105" s="119" t="s">
        <v>2110</v>
      </c>
      <c r="U105" s="119" t="s">
        <v>2111</v>
      </c>
      <c r="V105" s="117">
        <v>3.5999999046325684</v>
      </c>
      <c r="W105" s="118">
        <v>0.39</v>
      </c>
      <c r="X105" s="116">
        <v>47</v>
      </c>
      <c r="Y105" s="116">
        <v>2</v>
      </c>
      <c r="Z105" s="119" t="s">
        <v>1896</v>
      </c>
      <c r="AA105" s="119" t="s">
        <v>1897</v>
      </c>
      <c r="AB105" s="117">
        <v>15.199999809265137</v>
      </c>
      <c r="AC105" s="118">
        <v>0.63</v>
      </c>
      <c r="AD105" s="116">
        <v>33</v>
      </c>
      <c r="AE105" s="116">
        <v>16</v>
      </c>
      <c r="AF105" s="119" t="s">
        <v>2112</v>
      </c>
      <c r="AG105" s="119" t="s">
        <v>2113</v>
      </c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</row>
    <row r="106" spans="1:190" x14ac:dyDescent="0.2">
      <c r="A106" s="154" t="str">
        <f t="shared" si="1"/>
        <v>2012</v>
      </c>
      <c r="B106" s="105" t="s">
        <v>2114</v>
      </c>
      <c r="C106" s="111">
        <v>29</v>
      </c>
      <c r="D106" s="112">
        <v>34.900001525878906</v>
      </c>
      <c r="E106" s="113">
        <v>0.51</v>
      </c>
      <c r="F106" s="111">
        <v>27</v>
      </c>
      <c r="G106" s="111">
        <v>2</v>
      </c>
      <c r="H106" s="114" t="s">
        <v>2115</v>
      </c>
      <c r="I106" s="114" t="s">
        <v>2116</v>
      </c>
      <c r="J106" s="112">
        <v>9.5</v>
      </c>
      <c r="K106" s="113">
        <v>0.48</v>
      </c>
      <c r="L106" s="111">
        <v>27</v>
      </c>
      <c r="M106" s="111">
        <v>2</v>
      </c>
      <c r="N106" s="114" t="s">
        <v>2115</v>
      </c>
      <c r="O106" s="114" t="s">
        <v>2116</v>
      </c>
      <c r="P106" s="112">
        <v>7.6999998092651367</v>
      </c>
      <c r="Q106" s="113">
        <v>0.51</v>
      </c>
      <c r="R106" s="111">
        <v>26</v>
      </c>
      <c r="S106" s="111">
        <v>3</v>
      </c>
      <c r="T106" s="114" t="s">
        <v>2117</v>
      </c>
      <c r="U106" s="114" t="s">
        <v>2118</v>
      </c>
      <c r="V106" s="112">
        <v>3.0999999046325684</v>
      </c>
      <c r="W106" s="113">
        <v>0.34</v>
      </c>
      <c r="X106" s="111">
        <v>28</v>
      </c>
      <c r="Y106" s="111">
        <v>1</v>
      </c>
      <c r="Z106" s="114" t="s">
        <v>1861</v>
      </c>
      <c r="AA106" s="114" t="s">
        <v>1862</v>
      </c>
      <c r="AB106" s="112">
        <v>14.600000381469727</v>
      </c>
      <c r="AC106" s="113">
        <v>0.61</v>
      </c>
      <c r="AD106" s="111">
        <v>18</v>
      </c>
      <c r="AE106" s="111">
        <v>11</v>
      </c>
      <c r="AF106" s="114" t="s">
        <v>2119</v>
      </c>
      <c r="AG106" s="114" t="s">
        <v>2120</v>
      </c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</row>
    <row r="107" spans="1:190" x14ac:dyDescent="0.2">
      <c r="A107" s="154" t="str">
        <f t="shared" si="1"/>
        <v>2021</v>
      </c>
      <c r="B107" s="115" t="s">
        <v>2121</v>
      </c>
      <c r="C107" s="116">
        <v>79</v>
      </c>
      <c r="D107" s="117">
        <v>32.599998474121094</v>
      </c>
      <c r="E107" s="118">
        <v>0.48</v>
      </c>
      <c r="F107" s="116">
        <v>76</v>
      </c>
      <c r="G107" s="116">
        <v>3</v>
      </c>
      <c r="H107" s="119" t="s">
        <v>1902</v>
      </c>
      <c r="I107" s="119" t="s">
        <v>1903</v>
      </c>
      <c r="J107" s="117">
        <v>8.6999998092651367</v>
      </c>
      <c r="K107" s="118">
        <v>0.44</v>
      </c>
      <c r="L107" s="116">
        <v>77</v>
      </c>
      <c r="M107" s="116">
        <v>2</v>
      </c>
      <c r="N107" s="119" t="s">
        <v>2122</v>
      </c>
      <c r="O107" s="119" t="s">
        <v>2123</v>
      </c>
      <c r="P107" s="117">
        <v>7.4000000953674316</v>
      </c>
      <c r="Q107" s="118">
        <v>0.49</v>
      </c>
      <c r="R107" s="116">
        <v>64</v>
      </c>
      <c r="S107" s="116">
        <v>15</v>
      </c>
      <c r="T107" s="119" t="s">
        <v>2124</v>
      </c>
      <c r="U107" s="119" t="s">
        <v>2125</v>
      </c>
      <c r="V107" s="117">
        <v>3.5</v>
      </c>
      <c r="W107" s="118">
        <v>0.38</v>
      </c>
      <c r="X107" s="116">
        <v>77</v>
      </c>
      <c r="Y107" s="116">
        <v>2</v>
      </c>
      <c r="Z107" s="119" t="s">
        <v>2122</v>
      </c>
      <c r="AA107" s="119" t="s">
        <v>2123</v>
      </c>
      <c r="AB107" s="117">
        <v>13.100000381469727</v>
      </c>
      <c r="AC107" s="118">
        <v>0.55000000000000004</v>
      </c>
      <c r="AD107" s="116">
        <v>65</v>
      </c>
      <c r="AE107" s="116">
        <v>14</v>
      </c>
      <c r="AF107" s="119" t="s">
        <v>2126</v>
      </c>
      <c r="AG107" s="119" t="s">
        <v>2127</v>
      </c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</row>
    <row r="108" spans="1:190" x14ac:dyDescent="0.2">
      <c r="A108" s="154" t="str">
        <f t="shared" si="1"/>
        <v>2041</v>
      </c>
      <c r="B108" s="105" t="s">
        <v>2128</v>
      </c>
      <c r="C108" s="111">
        <v>80</v>
      </c>
      <c r="D108" s="112">
        <v>27</v>
      </c>
      <c r="E108" s="113">
        <v>0.4</v>
      </c>
      <c r="F108" s="111">
        <v>80</v>
      </c>
      <c r="H108" s="114" t="s">
        <v>1529</v>
      </c>
      <c r="J108" s="112">
        <v>7.0999999046325684</v>
      </c>
      <c r="K108" s="113">
        <v>0.36</v>
      </c>
      <c r="L108" s="111">
        <v>80</v>
      </c>
      <c r="N108" s="114" t="s">
        <v>1529</v>
      </c>
      <c r="P108" s="112">
        <v>5.9000000953674316</v>
      </c>
      <c r="Q108" s="113">
        <v>0.39</v>
      </c>
      <c r="R108" s="111">
        <v>79</v>
      </c>
      <c r="S108" s="111">
        <v>1</v>
      </c>
      <c r="T108" s="114" t="s">
        <v>2129</v>
      </c>
      <c r="U108" s="114" t="s">
        <v>2130</v>
      </c>
      <c r="V108" s="112">
        <v>3</v>
      </c>
      <c r="W108" s="113">
        <v>0.33</v>
      </c>
      <c r="X108" s="111">
        <v>78</v>
      </c>
      <c r="Y108" s="111">
        <v>2</v>
      </c>
      <c r="Z108" s="114" t="s">
        <v>2131</v>
      </c>
      <c r="AA108" s="114" t="s">
        <v>2132</v>
      </c>
      <c r="AB108" s="112">
        <v>10.899999618530273</v>
      </c>
      <c r="AC108" s="113">
        <v>0.46</v>
      </c>
      <c r="AD108" s="111">
        <v>73</v>
      </c>
      <c r="AE108" s="111">
        <v>7</v>
      </c>
      <c r="AF108" s="114" t="s">
        <v>2133</v>
      </c>
      <c r="AG108" s="114" t="s">
        <v>2134</v>
      </c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</row>
    <row r="109" spans="1:190" x14ac:dyDescent="0.2">
      <c r="A109" s="154" t="str">
        <f t="shared" si="1"/>
        <v>2060</v>
      </c>
      <c r="B109" s="115" t="s">
        <v>2135</v>
      </c>
      <c r="C109" s="116">
        <v>30</v>
      </c>
      <c r="D109" s="117">
        <v>26.299999237060547</v>
      </c>
      <c r="E109" s="118">
        <v>0.39</v>
      </c>
      <c r="F109" s="116">
        <v>30</v>
      </c>
      <c r="H109" s="119" t="s">
        <v>1529</v>
      </c>
      <c r="J109" s="117">
        <v>7.5</v>
      </c>
      <c r="K109" s="118">
        <v>0.37</v>
      </c>
      <c r="L109" s="116">
        <v>29</v>
      </c>
      <c r="M109" s="116">
        <v>1</v>
      </c>
      <c r="N109" s="119" t="s">
        <v>1718</v>
      </c>
      <c r="O109" s="119" t="s">
        <v>1719</v>
      </c>
      <c r="P109" s="117">
        <v>5.8000001907348633</v>
      </c>
      <c r="Q109" s="118">
        <v>0.38</v>
      </c>
      <c r="R109" s="116">
        <v>29</v>
      </c>
      <c r="S109" s="116">
        <v>1</v>
      </c>
      <c r="T109" s="119" t="s">
        <v>1718</v>
      </c>
      <c r="U109" s="119" t="s">
        <v>1719</v>
      </c>
      <c r="V109" s="117">
        <v>2.7000000476837158</v>
      </c>
      <c r="W109" s="118">
        <v>0.3</v>
      </c>
      <c r="X109" s="116">
        <v>30</v>
      </c>
      <c r="Z109" s="119" t="s">
        <v>1529</v>
      </c>
      <c r="AB109" s="117">
        <v>10.300000190734863</v>
      </c>
      <c r="AC109" s="118">
        <v>0.43</v>
      </c>
      <c r="AD109" s="116">
        <v>28</v>
      </c>
      <c r="AE109" s="116">
        <v>2</v>
      </c>
      <c r="AF109" s="119" t="s">
        <v>1934</v>
      </c>
      <c r="AG109" s="119" t="s">
        <v>1935</v>
      </c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</row>
    <row r="110" spans="1:190" x14ac:dyDescent="0.2">
      <c r="A110" s="154" t="str">
        <f t="shared" si="1"/>
        <v>2081</v>
      </c>
      <c r="B110" s="105" t="s">
        <v>2136</v>
      </c>
      <c r="C110" s="111">
        <v>81</v>
      </c>
      <c r="D110" s="112">
        <v>27.5</v>
      </c>
      <c r="E110" s="113">
        <v>0.41</v>
      </c>
      <c r="F110" s="111">
        <v>81</v>
      </c>
      <c r="H110" s="114" t="s">
        <v>1529</v>
      </c>
      <c r="J110" s="112">
        <v>7.8000001907348633</v>
      </c>
      <c r="K110" s="113">
        <v>0.39</v>
      </c>
      <c r="L110" s="111">
        <v>79</v>
      </c>
      <c r="M110" s="111">
        <v>2</v>
      </c>
      <c r="N110" s="114" t="s">
        <v>1701</v>
      </c>
      <c r="O110" s="114" t="s">
        <v>1702</v>
      </c>
      <c r="P110" s="112">
        <v>5.5999999046325684</v>
      </c>
      <c r="Q110" s="113">
        <v>0.37</v>
      </c>
      <c r="R110" s="111">
        <v>80</v>
      </c>
      <c r="S110" s="111">
        <v>1</v>
      </c>
      <c r="T110" s="114" t="s">
        <v>1699</v>
      </c>
      <c r="U110" s="114" t="s">
        <v>1700</v>
      </c>
      <c r="V110" s="112">
        <v>2.5999999046325684</v>
      </c>
      <c r="W110" s="113">
        <v>0.28999999999999998</v>
      </c>
      <c r="X110" s="111">
        <v>81</v>
      </c>
      <c r="Z110" s="114" t="s">
        <v>1529</v>
      </c>
      <c r="AB110" s="112">
        <v>11.5</v>
      </c>
      <c r="AC110" s="113">
        <v>0.48</v>
      </c>
      <c r="AD110" s="111">
        <v>75</v>
      </c>
      <c r="AE110" s="111">
        <v>6</v>
      </c>
      <c r="AF110" s="114" t="s">
        <v>1631</v>
      </c>
      <c r="AG110" s="114" t="s">
        <v>1632</v>
      </c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</row>
    <row r="111" spans="1:190" x14ac:dyDescent="0.2">
      <c r="A111" s="154" t="str">
        <f t="shared" si="1"/>
        <v>2111</v>
      </c>
      <c r="B111" s="115" t="s">
        <v>2137</v>
      </c>
      <c r="C111" s="116">
        <v>160</v>
      </c>
      <c r="D111" s="117">
        <v>32.200000762939453</v>
      </c>
      <c r="E111" s="118">
        <v>0.47</v>
      </c>
      <c r="F111" s="116">
        <v>155</v>
      </c>
      <c r="G111" s="116">
        <v>5</v>
      </c>
      <c r="H111" s="119" t="s">
        <v>2062</v>
      </c>
      <c r="I111" s="119" t="s">
        <v>2063</v>
      </c>
      <c r="J111" s="117">
        <v>9</v>
      </c>
      <c r="K111" s="118">
        <v>0.45</v>
      </c>
      <c r="L111" s="116">
        <v>149</v>
      </c>
      <c r="M111" s="116">
        <v>11</v>
      </c>
      <c r="N111" s="119" t="s">
        <v>2138</v>
      </c>
      <c r="O111" s="119" t="s">
        <v>2139</v>
      </c>
      <c r="P111" s="117">
        <v>7</v>
      </c>
      <c r="Q111" s="118">
        <v>0.47</v>
      </c>
      <c r="R111" s="116">
        <v>145</v>
      </c>
      <c r="S111" s="116">
        <v>15</v>
      </c>
      <c r="T111" s="119" t="s">
        <v>2140</v>
      </c>
      <c r="U111" s="119" t="s">
        <v>2141</v>
      </c>
      <c r="V111" s="117">
        <v>3.2999999523162842</v>
      </c>
      <c r="W111" s="118">
        <v>0.37</v>
      </c>
      <c r="X111" s="116">
        <v>155</v>
      </c>
      <c r="Y111" s="116">
        <v>5</v>
      </c>
      <c r="Z111" s="119" t="s">
        <v>2062</v>
      </c>
      <c r="AA111" s="119" t="s">
        <v>2063</v>
      </c>
      <c r="AB111" s="117">
        <v>12.899999618530273</v>
      </c>
      <c r="AC111" s="118">
        <v>0.54</v>
      </c>
      <c r="AD111" s="116">
        <v>133</v>
      </c>
      <c r="AE111" s="116">
        <v>27</v>
      </c>
      <c r="AF111" s="119" t="s">
        <v>2142</v>
      </c>
      <c r="AG111" s="119" t="s">
        <v>2143</v>
      </c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</row>
    <row r="112" spans="1:190" x14ac:dyDescent="0.2">
      <c r="A112" s="154" t="str">
        <f t="shared" si="1"/>
        <v>2151</v>
      </c>
      <c r="B112" s="105" t="s">
        <v>2144</v>
      </c>
      <c r="C112" s="111">
        <v>195</v>
      </c>
      <c r="D112" s="112">
        <v>32.400001525878906</v>
      </c>
      <c r="E112" s="113">
        <v>0.48</v>
      </c>
      <c r="F112" s="111">
        <v>181</v>
      </c>
      <c r="G112" s="111">
        <v>14</v>
      </c>
      <c r="H112" s="114" t="s">
        <v>2145</v>
      </c>
      <c r="I112" s="114" t="s">
        <v>2146</v>
      </c>
      <c r="J112" s="112">
        <v>8.8000001907348633</v>
      </c>
      <c r="K112" s="113">
        <v>0.44</v>
      </c>
      <c r="L112" s="111">
        <v>180</v>
      </c>
      <c r="M112" s="111">
        <v>15</v>
      </c>
      <c r="N112" s="114" t="s">
        <v>1586</v>
      </c>
      <c r="O112" s="114" t="s">
        <v>1587</v>
      </c>
      <c r="P112" s="112">
        <v>7.6999998092651367</v>
      </c>
      <c r="Q112" s="113">
        <v>0.51</v>
      </c>
      <c r="R112" s="111">
        <v>162</v>
      </c>
      <c r="S112" s="111">
        <v>33</v>
      </c>
      <c r="T112" s="114" t="s">
        <v>2147</v>
      </c>
      <c r="U112" s="114" t="s">
        <v>2148</v>
      </c>
      <c r="V112" s="112">
        <v>3.2000000476837158</v>
      </c>
      <c r="W112" s="113">
        <v>0.35</v>
      </c>
      <c r="X112" s="111">
        <v>189</v>
      </c>
      <c r="Y112" s="111">
        <v>6</v>
      </c>
      <c r="Z112" s="114" t="s">
        <v>1582</v>
      </c>
      <c r="AA112" s="114" t="s">
        <v>1583</v>
      </c>
      <c r="AB112" s="112">
        <v>12.800000190734863</v>
      </c>
      <c r="AC112" s="113">
        <v>0.53</v>
      </c>
      <c r="AD112" s="111">
        <v>162</v>
      </c>
      <c r="AE112" s="111">
        <v>33</v>
      </c>
      <c r="AF112" s="114" t="s">
        <v>2147</v>
      </c>
      <c r="AG112" s="114" t="s">
        <v>2148</v>
      </c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</row>
    <row r="113" spans="1:190" x14ac:dyDescent="0.2">
      <c r="A113" s="154" t="str">
        <f t="shared" si="1"/>
        <v>2161</v>
      </c>
      <c r="B113" s="115" t="s">
        <v>2149</v>
      </c>
      <c r="C113" s="116">
        <v>45</v>
      </c>
      <c r="D113" s="117">
        <v>27.299999237060547</v>
      </c>
      <c r="E113" s="118">
        <v>0.4</v>
      </c>
      <c r="F113" s="116">
        <v>45</v>
      </c>
      <c r="H113" s="119" t="s">
        <v>1529</v>
      </c>
      <c r="J113" s="117">
        <v>7.0999999046325684</v>
      </c>
      <c r="K113" s="118">
        <v>0.36</v>
      </c>
      <c r="L113" s="116">
        <v>45</v>
      </c>
      <c r="N113" s="119" t="s">
        <v>1529</v>
      </c>
      <c r="P113" s="117">
        <v>6.0999999046325684</v>
      </c>
      <c r="Q113" s="118">
        <v>0.4</v>
      </c>
      <c r="R113" s="116">
        <v>43</v>
      </c>
      <c r="S113" s="116">
        <v>2</v>
      </c>
      <c r="T113" s="119" t="s">
        <v>2150</v>
      </c>
      <c r="U113" s="119" t="s">
        <v>2151</v>
      </c>
      <c r="V113" s="117">
        <v>2.5999999046325684</v>
      </c>
      <c r="W113" s="118">
        <v>0.28999999999999998</v>
      </c>
      <c r="X113" s="116">
        <v>42</v>
      </c>
      <c r="Y113" s="116">
        <v>3</v>
      </c>
      <c r="Z113" s="119" t="s">
        <v>1934</v>
      </c>
      <c r="AA113" s="119" t="s">
        <v>1935</v>
      </c>
      <c r="AB113" s="117">
        <v>11.5</v>
      </c>
      <c r="AC113" s="118">
        <v>0.48</v>
      </c>
      <c r="AD113" s="116">
        <v>43</v>
      </c>
      <c r="AE113" s="116">
        <v>2</v>
      </c>
      <c r="AF113" s="119" t="s">
        <v>2150</v>
      </c>
      <c r="AG113" s="119" t="s">
        <v>2151</v>
      </c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</row>
    <row r="114" spans="1:190" x14ac:dyDescent="0.2">
      <c r="A114" s="154" t="str">
        <f t="shared" si="1"/>
        <v>2181</v>
      </c>
      <c r="B114" s="105" t="s">
        <v>2152</v>
      </c>
      <c r="C114" s="111">
        <v>158</v>
      </c>
      <c r="D114" s="112">
        <v>32.700000762939453</v>
      </c>
      <c r="E114" s="113">
        <v>0.48</v>
      </c>
      <c r="F114" s="111">
        <v>152</v>
      </c>
      <c r="G114" s="111">
        <v>6</v>
      </c>
      <c r="H114" s="114" t="s">
        <v>1902</v>
      </c>
      <c r="I114" s="114" t="s">
        <v>1903</v>
      </c>
      <c r="J114" s="112">
        <v>8.8000001907348633</v>
      </c>
      <c r="K114" s="113">
        <v>0.44</v>
      </c>
      <c r="L114" s="111">
        <v>154</v>
      </c>
      <c r="M114" s="111">
        <v>4</v>
      </c>
      <c r="N114" s="114" t="s">
        <v>2122</v>
      </c>
      <c r="O114" s="114" t="s">
        <v>2123</v>
      </c>
      <c r="P114" s="112">
        <v>7.3000001907348633</v>
      </c>
      <c r="Q114" s="113">
        <v>0.49</v>
      </c>
      <c r="R114" s="111">
        <v>137</v>
      </c>
      <c r="S114" s="111">
        <v>21</v>
      </c>
      <c r="T114" s="114" t="s">
        <v>2153</v>
      </c>
      <c r="U114" s="114" t="s">
        <v>2154</v>
      </c>
      <c r="V114" s="112">
        <v>3.5</v>
      </c>
      <c r="W114" s="113">
        <v>0.39</v>
      </c>
      <c r="X114" s="111">
        <v>152</v>
      </c>
      <c r="Y114" s="111">
        <v>6</v>
      </c>
      <c r="Z114" s="114" t="s">
        <v>1902</v>
      </c>
      <c r="AA114" s="114" t="s">
        <v>1903</v>
      </c>
      <c r="AB114" s="112">
        <v>13.100000381469727</v>
      </c>
      <c r="AC114" s="113">
        <v>0.55000000000000004</v>
      </c>
      <c r="AD114" s="111">
        <v>127</v>
      </c>
      <c r="AE114" s="111">
        <v>31</v>
      </c>
      <c r="AF114" s="114" t="s">
        <v>2155</v>
      </c>
      <c r="AG114" s="114" t="s">
        <v>2156</v>
      </c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</row>
    <row r="115" spans="1:190" x14ac:dyDescent="0.2">
      <c r="A115" s="154" t="str">
        <f t="shared" si="1"/>
        <v>2191</v>
      </c>
      <c r="B115" s="115" t="s">
        <v>2157</v>
      </c>
      <c r="C115" s="116">
        <v>249</v>
      </c>
      <c r="D115" s="117">
        <v>26.600000381469727</v>
      </c>
      <c r="E115" s="118">
        <v>0.39</v>
      </c>
      <c r="F115" s="116">
        <v>244</v>
      </c>
      <c r="G115" s="116">
        <v>5</v>
      </c>
      <c r="H115" s="119" t="s">
        <v>2158</v>
      </c>
      <c r="I115" s="119" t="s">
        <v>2159</v>
      </c>
      <c r="J115" s="117">
        <v>7.4000000953674316</v>
      </c>
      <c r="K115" s="118">
        <v>0.37</v>
      </c>
      <c r="L115" s="116">
        <v>246</v>
      </c>
      <c r="M115" s="116">
        <v>3</v>
      </c>
      <c r="N115" s="119" t="s">
        <v>2160</v>
      </c>
      <c r="O115" s="119" t="s">
        <v>2161</v>
      </c>
      <c r="P115" s="117">
        <v>5.8000001907348633</v>
      </c>
      <c r="Q115" s="118">
        <v>0.39</v>
      </c>
      <c r="R115" s="116">
        <v>237</v>
      </c>
      <c r="S115" s="116">
        <v>12</v>
      </c>
      <c r="T115" s="119" t="s">
        <v>2162</v>
      </c>
      <c r="U115" s="119" t="s">
        <v>2163</v>
      </c>
      <c r="V115" s="117">
        <v>2.7000000476837158</v>
      </c>
      <c r="W115" s="118">
        <v>0.3</v>
      </c>
      <c r="X115" s="116">
        <v>245</v>
      </c>
      <c r="Y115" s="116">
        <v>4</v>
      </c>
      <c r="Z115" s="119" t="s">
        <v>2164</v>
      </c>
      <c r="AA115" s="119" t="s">
        <v>2165</v>
      </c>
      <c r="AB115" s="117">
        <v>10.699999809265137</v>
      </c>
      <c r="AC115" s="118">
        <v>0.44</v>
      </c>
      <c r="AD115" s="116">
        <v>223</v>
      </c>
      <c r="AE115" s="116">
        <v>26</v>
      </c>
      <c r="AF115" s="119" t="s">
        <v>2166</v>
      </c>
      <c r="AG115" s="119" t="s">
        <v>2167</v>
      </c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</row>
    <row r="116" spans="1:190" x14ac:dyDescent="0.2">
      <c r="A116" s="154" t="str">
        <f t="shared" si="1"/>
        <v>2241</v>
      </c>
      <c r="B116" s="105" t="s">
        <v>2168</v>
      </c>
      <c r="C116" s="111">
        <v>81</v>
      </c>
      <c r="D116" s="112">
        <v>26.899999618530273</v>
      </c>
      <c r="E116" s="113">
        <v>0.4</v>
      </c>
      <c r="F116" s="111">
        <v>81</v>
      </c>
      <c r="H116" s="114" t="s">
        <v>1529</v>
      </c>
      <c r="J116" s="112">
        <v>7.5</v>
      </c>
      <c r="K116" s="113">
        <v>0.38</v>
      </c>
      <c r="L116" s="111">
        <v>81</v>
      </c>
      <c r="N116" s="114" t="s">
        <v>1529</v>
      </c>
      <c r="P116" s="112">
        <v>5.9000000953674316</v>
      </c>
      <c r="Q116" s="113">
        <v>0.4</v>
      </c>
      <c r="R116" s="111">
        <v>77</v>
      </c>
      <c r="S116" s="111">
        <v>4</v>
      </c>
      <c r="T116" s="114" t="s">
        <v>1959</v>
      </c>
      <c r="U116" s="114" t="s">
        <v>1960</v>
      </c>
      <c r="V116" s="112">
        <v>2.7999999523162842</v>
      </c>
      <c r="W116" s="113">
        <v>0.31</v>
      </c>
      <c r="X116" s="111">
        <v>81</v>
      </c>
      <c r="Z116" s="114" t="s">
        <v>1529</v>
      </c>
      <c r="AB116" s="112">
        <v>10.699999809265137</v>
      </c>
      <c r="AC116" s="113">
        <v>0.45</v>
      </c>
      <c r="AD116" s="111">
        <v>76</v>
      </c>
      <c r="AE116" s="111">
        <v>5</v>
      </c>
      <c r="AF116" s="114" t="s">
        <v>1961</v>
      </c>
      <c r="AG116" s="114" t="s">
        <v>1962</v>
      </c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</row>
    <row r="117" spans="1:190" x14ac:dyDescent="0.2">
      <c r="A117" s="154" t="str">
        <f t="shared" si="1"/>
        <v>2261</v>
      </c>
      <c r="B117" s="115" t="s">
        <v>2169</v>
      </c>
      <c r="C117" s="116">
        <v>85</v>
      </c>
      <c r="D117" s="117">
        <v>30.700000762939453</v>
      </c>
      <c r="E117" s="118">
        <v>0.45</v>
      </c>
      <c r="F117" s="116">
        <v>81</v>
      </c>
      <c r="G117" s="116">
        <v>4</v>
      </c>
      <c r="H117" s="119" t="s">
        <v>1831</v>
      </c>
      <c r="I117" s="119" t="s">
        <v>1832</v>
      </c>
      <c r="J117" s="117">
        <v>8.5</v>
      </c>
      <c r="K117" s="118">
        <v>0.42</v>
      </c>
      <c r="L117" s="116">
        <v>81</v>
      </c>
      <c r="M117" s="116">
        <v>4</v>
      </c>
      <c r="N117" s="119" t="s">
        <v>1831</v>
      </c>
      <c r="O117" s="119" t="s">
        <v>1832</v>
      </c>
      <c r="P117" s="117">
        <v>7.1999998092651367</v>
      </c>
      <c r="Q117" s="118">
        <v>0.48</v>
      </c>
      <c r="R117" s="116">
        <v>77</v>
      </c>
      <c r="S117" s="116">
        <v>8</v>
      </c>
      <c r="T117" s="119" t="s">
        <v>2170</v>
      </c>
      <c r="U117" s="119" t="s">
        <v>2171</v>
      </c>
      <c r="V117" s="117">
        <v>3</v>
      </c>
      <c r="W117" s="118">
        <v>0.33</v>
      </c>
      <c r="X117" s="116">
        <v>85</v>
      </c>
      <c r="Z117" s="119" t="s">
        <v>1529</v>
      </c>
      <c r="AB117" s="117">
        <v>12</v>
      </c>
      <c r="AC117" s="118">
        <v>0.5</v>
      </c>
      <c r="AD117" s="116">
        <v>76</v>
      </c>
      <c r="AE117" s="116">
        <v>9</v>
      </c>
      <c r="AF117" s="119" t="s">
        <v>2172</v>
      </c>
      <c r="AG117" s="119" t="s">
        <v>2173</v>
      </c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</row>
    <row r="118" spans="1:190" x14ac:dyDescent="0.2">
      <c r="A118" s="154" t="str">
        <f t="shared" si="1"/>
        <v>2281</v>
      </c>
      <c r="B118" s="105" t="s">
        <v>2174</v>
      </c>
      <c r="C118" s="111">
        <v>115</v>
      </c>
      <c r="D118" s="112">
        <v>31.5</v>
      </c>
      <c r="E118" s="113">
        <v>0.46</v>
      </c>
      <c r="F118" s="111">
        <v>112</v>
      </c>
      <c r="G118" s="111">
        <v>3</v>
      </c>
      <c r="H118" s="114" t="s">
        <v>2175</v>
      </c>
      <c r="I118" s="114" t="s">
        <v>2176</v>
      </c>
      <c r="J118" s="112">
        <v>8.3999996185302734</v>
      </c>
      <c r="K118" s="113">
        <v>0.42</v>
      </c>
      <c r="L118" s="111">
        <v>113</v>
      </c>
      <c r="M118" s="111">
        <v>2</v>
      </c>
      <c r="N118" s="114" t="s">
        <v>1566</v>
      </c>
      <c r="O118" s="114" t="s">
        <v>1567</v>
      </c>
      <c r="P118" s="112">
        <v>6.9000000953674316</v>
      </c>
      <c r="Q118" s="113">
        <v>0.46</v>
      </c>
      <c r="R118" s="111">
        <v>105</v>
      </c>
      <c r="S118" s="111">
        <v>10</v>
      </c>
      <c r="T118" s="114" t="s">
        <v>2177</v>
      </c>
      <c r="U118" s="114" t="s">
        <v>2178</v>
      </c>
      <c r="V118" s="112">
        <v>3.0999999046325684</v>
      </c>
      <c r="W118" s="113">
        <v>0.34</v>
      </c>
      <c r="X118" s="111">
        <v>115</v>
      </c>
      <c r="Z118" s="114" t="s">
        <v>1529</v>
      </c>
      <c r="AB118" s="112">
        <v>13.100000381469727</v>
      </c>
      <c r="AC118" s="113">
        <v>0.55000000000000004</v>
      </c>
      <c r="AD118" s="111">
        <v>88</v>
      </c>
      <c r="AE118" s="111">
        <v>27</v>
      </c>
      <c r="AF118" s="114" t="s">
        <v>2179</v>
      </c>
      <c r="AG118" s="114" t="s">
        <v>2180</v>
      </c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</row>
    <row r="119" spans="1:190" x14ac:dyDescent="0.2">
      <c r="A119" s="154" t="str">
        <f t="shared" si="1"/>
        <v>2321</v>
      </c>
      <c r="B119" s="115" t="s">
        <v>2181</v>
      </c>
      <c r="C119" s="116">
        <v>69</v>
      </c>
      <c r="D119" s="117">
        <v>34.700000762939453</v>
      </c>
      <c r="E119" s="118">
        <v>0.51</v>
      </c>
      <c r="F119" s="116">
        <v>64</v>
      </c>
      <c r="G119" s="116">
        <v>5</v>
      </c>
      <c r="H119" s="119" t="s">
        <v>2182</v>
      </c>
      <c r="I119" s="119" t="s">
        <v>2183</v>
      </c>
      <c r="J119" s="117">
        <v>9.3000001907348633</v>
      </c>
      <c r="K119" s="118">
        <v>0.47</v>
      </c>
      <c r="L119" s="116">
        <v>65</v>
      </c>
      <c r="M119" s="116">
        <v>4</v>
      </c>
      <c r="N119" s="119" t="s">
        <v>2184</v>
      </c>
      <c r="O119" s="119" t="s">
        <v>2185</v>
      </c>
      <c r="P119" s="117">
        <v>7.9000000953674316</v>
      </c>
      <c r="Q119" s="118">
        <v>0.53</v>
      </c>
      <c r="R119" s="116">
        <v>57</v>
      </c>
      <c r="S119" s="116">
        <v>12</v>
      </c>
      <c r="T119" s="119" t="s">
        <v>2186</v>
      </c>
      <c r="U119" s="119" t="s">
        <v>2187</v>
      </c>
      <c r="V119" s="117">
        <v>4</v>
      </c>
      <c r="W119" s="118">
        <v>0.44</v>
      </c>
      <c r="X119" s="116">
        <v>63</v>
      </c>
      <c r="Y119" s="116">
        <v>6</v>
      </c>
      <c r="Z119" s="119" t="s">
        <v>2177</v>
      </c>
      <c r="AA119" s="119" t="s">
        <v>2178</v>
      </c>
      <c r="AB119" s="117">
        <v>13.5</v>
      </c>
      <c r="AC119" s="118">
        <v>0.56000000000000005</v>
      </c>
      <c r="AD119" s="116">
        <v>56</v>
      </c>
      <c r="AE119" s="116">
        <v>13</v>
      </c>
      <c r="AF119" s="119" t="s">
        <v>1804</v>
      </c>
      <c r="AG119" s="119" t="s">
        <v>1805</v>
      </c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</row>
    <row r="120" spans="1:190" x14ac:dyDescent="0.2">
      <c r="A120" s="154" t="str">
        <f t="shared" si="1"/>
        <v>2331</v>
      </c>
      <c r="B120" s="105" t="s">
        <v>2188</v>
      </c>
      <c r="C120" s="111">
        <v>158</v>
      </c>
      <c r="D120" s="112">
        <v>32.299999237060547</v>
      </c>
      <c r="E120" s="113">
        <v>0.47</v>
      </c>
      <c r="F120" s="111">
        <v>150</v>
      </c>
      <c r="G120" s="111">
        <v>8</v>
      </c>
      <c r="H120" s="114" t="s">
        <v>2189</v>
      </c>
      <c r="I120" s="114" t="s">
        <v>2190</v>
      </c>
      <c r="J120" s="112">
        <v>8.6999998092651367</v>
      </c>
      <c r="K120" s="113">
        <v>0.44</v>
      </c>
      <c r="L120" s="111">
        <v>143</v>
      </c>
      <c r="M120" s="111">
        <v>15</v>
      </c>
      <c r="N120" s="114" t="s">
        <v>2191</v>
      </c>
      <c r="O120" s="114" t="s">
        <v>2192</v>
      </c>
      <c r="P120" s="112">
        <v>7.1999998092651367</v>
      </c>
      <c r="Q120" s="113">
        <v>0.48</v>
      </c>
      <c r="R120" s="111">
        <v>139</v>
      </c>
      <c r="S120" s="111">
        <v>19</v>
      </c>
      <c r="T120" s="114" t="s">
        <v>2193</v>
      </c>
      <c r="U120" s="114" t="s">
        <v>2194</v>
      </c>
      <c r="V120" s="112">
        <v>3</v>
      </c>
      <c r="W120" s="113">
        <v>0.33</v>
      </c>
      <c r="X120" s="111">
        <v>153</v>
      </c>
      <c r="Y120" s="111">
        <v>5</v>
      </c>
      <c r="Z120" s="114" t="s">
        <v>2195</v>
      </c>
      <c r="AA120" s="114" t="s">
        <v>2196</v>
      </c>
      <c r="AB120" s="112">
        <v>13.300000190734863</v>
      </c>
      <c r="AC120" s="113">
        <v>0.55000000000000004</v>
      </c>
      <c r="AD120" s="111">
        <v>118</v>
      </c>
      <c r="AE120" s="111">
        <v>40</v>
      </c>
      <c r="AF120" s="114" t="s">
        <v>2197</v>
      </c>
      <c r="AG120" s="114" t="s">
        <v>2198</v>
      </c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</row>
    <row r="121" spans="1:190" x14ac:dyDescent="0.2">
      <c r="A121" s="154" t="str">
        <f t="shared" si="1"/>
        <v>2341</v>
      </c>
      <c r="B121" s="115" t="s">
        <v>2199</v>
      </c>
      <c r="C121" s="116">
        <v>116</v>
      </c>
      <c r="D121" s="117">
        <v>32.5</v>
      </c>
      <c r="E121" s="118">
        <v>0.48</v>
      </c>
      <c r="F121" s="116">
        <v>108</v>
      </c>
      <c r="G121" s="116">
        <v>8</v>
      </c>
      <c r="H121" s="119" t="s">
        <v>2115</v>
      </c>
      <c r="I121" s="119" t="s">
        <v>2116</v>
      </c>
      <c r="J121" s="117">
        <v>9</v>
      </c>
      <c r="K121" s="118">
        <v>0.45</v>
      </c>
      <c r="L121" s="116">
        <v>113</v>
      </c>
      <c r="M121" s="116">
        <v>3</v>
      </c>
      <c r="N121" s="119" t="s">
        <v>2200</v>
      </c>
      <c r="O121" s="119" t="s">
        <v>2201</v>
      </c>
      <c r="P121" s="117">
        <v>7.1999998092651367</v>
      </c>
      <c r="Q121" s="118">
        <v>0.48</v>
      </c>
      <c r="R121" s="116">
        <v>107</v>
      </c>
      <c r="S121" s="116">
        <v>9</v>
      </c>
      <c r="T121" s="119" t="s">
        <v>2202</v>
      </c>
      <c r="U121" s="119" t="s">
        <v>2203</v>
      </c>
      <c r="V121" s="117">
        <v>3.0999999046325684</v>
      </c>
      <c r="W121" s="118">
        <v>0.35</v>
      </c>
      <c r="X121" s="116">
        <v>113</v>
      </c>
      <c r="Y121" s="116">
        <v>3</v>
      </c>
      <c r="Z121" s="119" t="s">
        <v>2200</v>
      </c>
      <c r="AA121" s="119" t="s">
        <v>2201</v>
      </c>
      <c r="AB121" s="117">
        <v>13.199999809265137</v>
      </c>
      <c r="AC121" s="118">
        <v>0.55000000000000004</v>
      </c>
      <c r="AD121" s="116">
        <v>93</v>
      </c>
      <c r="AE121" s="116">
        <v>23</v>
      </c>
      <c r="AF121" s="119" t="s">
        <v>2204</v>
      </c>
      <c r="AG121" s="119" t="s">
        <v>2205</v>
      </c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</row>
    <row r="122" spans="1:190" x14ac:dyDescent="0.2">
      <c r="A122" s="154" t="str">
        <f t="shared" si="1"/>
        <v>2351</v>
      </c>
      <c r="B122" s="105" t="s">
        <v>2206</v>
      </c>
      <c r="C122" s="111">
        <v>97</v>
      </c>
      <c r="D122" s="112">
        <v>29.799999237060547</v>
      </c>
      <c r="E122" s="113">
        <v>0.44</v>
      </c>
      <c r="F122" s="111">
        <v>96</v>
      </c>
      <c r="G122" s="111">
        <v>1</v>
      </c>
      <c r="H122" s="114" t="s">
        <v>2207</v>
      </c>
      <c r="I122" s="114" t="s">
        <v>2208</v>
      </c>
      <c r="J122" s="112">
        <v>8.5</v>
      </c>
      <c r="K122" s="113">
        <v>0.42</v>
      </c>
      <c r="L122" s="111">
        <v>95</v>
      </c>
      <c r="M122" s="111">
        <v>2</v>
      </c>
      <c r="N122" s="114" t="s">
        <v>2209</v>
      </c>
      <c r="O122" s="114" t="s">
        <v>2210</v>
      </c>
      <c r="P122" s="112">
        <v>6.0999999046325684</v>
      </c>
      <c r="Q122" s="113">
        <v>0.4</v>
      </c>
      <c r="R122" s="111">
        <v>96</v>
      </c>
      <c r="S122" s="111">
        <v>1</v>
      </c>
      <c r="T122" s="114" t="s">
        <v>2207</v>
      </c>
      <c r="U122" s="114" t="s">
        <v>2208</v>
      </c>
      <c r="V122" s="112">
        <v>3.2000000476837158</v>
      </c>
      <c r="W122" s="113">
        <v>0.35</v>
      </c>
      <c r="X122" s="111">
        <v>93</v>
      </c>
      <c r="Y122" s="111">
        <v>4</v>
      </c>
      <c r="Z122" s="114" t="s">
        <v>2211</v>
      </c>
      <c r="AA122" s="114" t="s">
        <v>2212</v>
      </c>
      <c r="AB122" s="112">
        <v>12.100000381469727</v>
      </c>
      <c r="AC122" s="113">
        <v>0.5</v>
      </c>
      <c r="AD122" s="111">
        <v>89</v>
      </c>
      <c r="AE122" s="111">
        <v>8</v>
      </c>
      <c r="AF122" s="114" t="s">
        <v>2213</v>
      </c>
      <c r="AG122" s="114" t="s">
        <v>2214</v>
      </c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</row>
    <row r="123" spans="1:190" x14ac:dyDescent="0.2">
      <c r="A123" s="154" t="str">
        <f t="shared" si="1"/>
        <v>2361</v>
      </c>
      <c r="B123" s="115" t="s">
        <v>2215</v>
      </c>
      <c r="C123" s="116">
        <v>136</v>
      </c>
      <c r="D123" s="117">
        <v>28.299999237060547</v>
      </c>
      <c r="E123" s="118">
        <v>0.42</v>
      </c>
      <c r="F123" s="116">
        <v>130</v>
      </c>
      <c r="G123" s="116">
        <v>6</v>
      </c>
      <c r="H123" s="119" t="s">
        <v>2216</v>
      </c>
      <c r="I123" s="119" t="s">
        <v>2217</v>
      </c>
      <c r="J123" s="117">
        <v>8</v>
      </c>
      <c r="K123" s="118">
        <v>0.4</v>
      </c>
      <c r="L123" s="116">
        <v>130</v>
      </c>
      <c r="M123" s="116">
        <v>6</v>
      </c>
      <c r="N123" s="119" t="s">
        <v>2216</v>
      </c>
      <c r="O123" s="119" t="s">
        <v>2217</v>
      </c>
      <c r="P123" s="117">
        <v>6</v>
      </c>
      <c r="Q123" s="118">
        <v>0.4</v>
      </c>
      <c r="R123" s="116">
        <v>126</v>
      </c>
      <c r="S123" s="116">
        <v>10</v>
      </c>
      <c r="T123" s="119" t="s">
        <v>2078</v>
      </c>
      <c r="U123" s="119" t="s">
        <v>2079</v>
      </c>
      <c r="V123" s="117">
        <v>3</v>
      </c>
      <c r="W123" s="118">
        <v>0.33</v>
      </c>
      <c r="X123" s="116">
        <v>135</v>
      </c>
      <c r="Y123" s="116">
        <v>1</v>
      </c>
      <c r="Z123" s="119" t="s">
        <v>1786</v>
      </c>
      <c r="AA123" s="119" t="s">
        <v>1787</v>
      </c>
      <c r="AB123" s="117">
        <v>11.300000190734863</v>
      </c>
      <c r="AC123" s="118">
        <v>0.47</v>
      </c>
      <c r="AD123" s="116">
        <v>119</v>
      </c>
      <c r="AE123" s="116">
        <v>17</v>
      </c>
      <c r="AF123" s="119" t="s">
        <v>2218</v>
      </c>
      <c r="AG123" s="119" t="s">
        <v>2219</v>
      </c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</row>
    <row r="124" spans="1:190" x14ac:dyDescent="0.2">
      <c r="A124" s="154" t="str">
        <f t="shared" si="1"/>
        <v>2371</v>
      </c>
      <c r="B124" s="105" t="s">
        <v>2220</v>
      </c>
      <c r="C124" s="111">
        <v>207</v>
      </c>
      <c r="D124" s="112">
        <v>28.299999237060547</v>
      </c>
      <c r="E124" s="113">
        <v>0.42</v>
      </c>
      <c r="F124" s="111">
        <v>203</v>
      </c>
      <c r="G124" s="111">
        <v>4</v>
      </c>
      <c r="H124" s="114" t="s">
        <v>2221</v>
      </c>
      <c r="I124" s="114" t="s">
        <v>2222</v>
      </c>
      <c r="J124" s="112">
        <v>7.8000001907348633</v>
      </c>
      <c r="K124" s="113">
        <v>0.39</v>
      </c>
      <c r="L124" s="111">
        <v>200</v>
      </c>
      <c r="M124" s="111">
        <v>7</v>
      </c>
      <c r="N124" s="114" t="s">
        <v>2223</v>
      </c>
      <c r="O124" s="114" t="s">
        <v>2224</v>
      </c>
      <c r="P124" s="112">
        <v>6.3000001907348633</v>
      </c>
      <c r="Q124" s="113">
        <v>0.42</v>
      </c>
      <c r="R124" s="111">
        <v>193</v>
      </c>
      <c r="S124" s="111">
        <v>14</v>
      </c>
      <c r="T124" s="114" t="s">
        <v>1706</v>
      </c>
      <c r="U124" s="114" t="s">
        <v>1707</v>
      </c>
      <c r="V124" s="112">
        <v>2.9000000953674316</v>
      </c>
      <c r="W124" s="113">
        <v>0.32</v>
      </c>
      <c r="X124" s="111">
        <v>203</v>
      </c>
      <c r="Y124" s="111">
        <v>4</v>
      </c>
      <c r="Z124" s="114" t="s">
        <v>2221</v>
      </c>
      <c r="AA124" s="114" t="s">
        <v>2222</v>
      </c>
      <c r="AB124" s="112">
        <v>11.199999809265137</v>
      </c>
      <c r="AC124" s="113">
        <v>0.47</v>
      </c>
      <c r="AD124" s="111">
        <v>184</v>
      </c>
      <c r="AE124" s="111">
        <v>23</v>
      </c>
      <c r="AF124" s="114" t="s">
        <v>2225</v>
      </c>
      <c r="AG124" s="114" t="s">
        <v>2226</v>
      </c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</row>
    <row r="125" spans="1:190" x14ac:dyDescent="0.2">
      <c r="A125" s="154" t="str">
        <f t="shared" si="1"/>
        <v>2401</v>
      </c>
      <c r="B125" s="115" t="s">
        <v>2227</v>
      </c>
      <c r="C125" s="116">
        <v>87</v>
      </c>
      <c r="D125" s="117">
        <v>29.399999618530273</v>
      </c>
      <c r="E125" s="118">
        <v>0.43</v>
      </c>
      <c r="F125" s="116">
        <v>87</v>
      </c>
      <c r="H125" s="119" t="s">
        <v>1529</v>
      </c>
      <c r="J125" s="117">
        <v>8.5</v>
      </c>
      <c r="K125" s="118">
        <v>0.42</v>
      </c>
      <c r="L125" s="116">
        <v>87</v>
      </c>
      <c r="N125" s="119" t="s">
        <v>1529</v>
      </c>
      <c r="P125" s="117">
        <v>6.3000001907348633</v>
      </c>
      <c r="Q125" s="118">
        <v>0.42</v>
      </c>
      <c r="R125" s="116">
        <v>87</v>
      </c>
      <c r="T125" s="119" t="s">
        <v>1529</v>
      </c>
      <c r="V125" s="117">
        <v>2.7000000476837158</v>
      </c>
      <c r="W125" s="118">
        <v>0.3</v>
      </c>
      <c r="X125" s="116">
        <v>86</v>
      </c>
      <c r="Y125" s="116">
        <v>1</v>
      </c>
      <c r="Z125" s="119" t="s">
        <v>2228</v>
      </c>
      <c r="AA125" s="119" t="s">
        <v>2229</v>
      </c>
      <c r="AB125" s="117">
        <v>11.899999618530273</v>
      </c>
      <c r="AC125" s="118">
        <v>0.5</v>
      </c>
      <c r="AD125" s="116">
        <v>83</v>
      </c>
      <c r="AE125" s="116">
        <v>4</v>
      </c>
      <c r="AF125" s="119" t="s">
        <v>1857</v>
      </c>
      <c r="AG125" s="119" t="s">
        <v>1858</v>
      </c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</row>
    <row r="126" spans="1:190" x14ac:dyDescent="0.2">
      <c r="A126" s="154" t="str">
        <f t="shared" si="1"/>
        <v>2441</v>
      </c>
      <c r="B126" s="105" t="s">
        <v>2230</v>
      </c>
      <c r="C126" s="111">
        <v>123</v>
      </c>
      <c r="D126" s="112">
        <v>33.700000762939453</v>
      </c>
      <c r="E126" s="113">
        <v>0.5</v>
      </c>
      <c r="F126" s="111">
        <v>116</v>
      </c>
      <c r="G126" s="111">
        <v>7</v>
      </c>
      <c r="H126" s="114" t="s">
        <v>2231</v>
      </c>
      <c r="I126" s="114" t="s">
        <v>2232</v>
      </c>
      <c r="J126" s="112">
        <v>8.8999996185302734</v>
      </c>
      <c r="K126" s="113">
        <v>0.45</v>
      </c>
      <c r="L126" s="111">
        <v>113</v>
      </c>
      <c r="M126" s="111">
        <v>10</v>
      </c>
      <c r="N126" s="114" t="s">
        <v>2233</v>
      </c>
      <c r="O126" s="114" t="s">
        <v>2234</v>
      </c>
      <c r="P126" s="112">
        <v>7.4000000953674316</v>
      </c>
      <c r="Q126" s="113">
        <v>0.49</v>
      </c>
      <c r="R126" s="111">
        <v>105</v>
      </c>
      <c r="S126" s="111">
        <v>18</v>
      </c>
      <c r="T126" s="114" t="s">
        <v>1664</v>
      </c>
      <c r="U126" s="114" t="s">
        <v>1665</v>
      </c>
      <c r="V126" s="112">
        <v>3.2999999523162842</v>
      </c>
      <c r="W126" s="113">
        <v>0.37</v>
      </c>
      <c r="X126" s="111">
        <v>119</v>
      </c>
      <c r="Y126" s="111">
        <v>4</v>
      </c>
      <c r="Z126" s="114" t="s">
        <v>2235</v>
      </c>
      <c r="AA126" s="114" t="s">
        <v>2236</v>
      </c>
      <c r="AB126" s="112">
        <v>14</v>
      </c>
      <c r="AC126" s="113">
        <v>0.59</v>
      </c>
      <c r="AD126" s="111">
        <v>87</v>
      </c>
      <c r="AE126" s="111">
        <v>36</v>
      </c>
      <c r="AF126" s="114" t="s">
        <v>2237</v>
      </c>
      <c r="AG126" s="114" t="s">
        <v>2238</v>
      </c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</row>
    <row r="127" spans="1:190" x14ac:dyDescent="0.2">
      <c r="A127" s="154" t="str">
        <f t="shared" si="1"/>
        <v>2501</v>
      </c>
      <c r="B127" s="115" t="s">
        <v>2239</v>
      </c>
      <c r="C127" s="116">
        <v>59</v>
      </c>
      <c r="D127" s="117">
        <v>26.700000762939453</v>
      </c>
      <c r="E127" s="118">
        <v>0.39</v>
      </c>
      <c r="F127" s="116">
        <v>59</v>
      </c>
      <c r="H127" s="119" t="s">
        <v>1529</v>
      </c>
      <c r="J127" s="117">
        <v>7.1999998092651367</v>
      </c>
      <c r="K127" s="118">
        <v>0.36</v>
      </c>
      <c r="L127" s="116">
        <v>59</v>
      </c>
      <c r="N127" s="119" t="s">
        <v>1529</v>
      </c>
      <c r="P127" s="117">
        <v>5.6999998092651367</v>
      </c>
      <c r="Q127" s="118">
        <v>0.38</v>
      </c>
      <c r="R127" s="116">
        <v>58</v>
      </c>
      <c r="S127" s="116">
        <v>1</v>
      </c>
      <c r="T127" s="119" t="s">
        <v>2013</v>
      </c>
      <c r="U127" s="119" t="s">
        <v>2014</v>
      </c>
      <c r="V127" s="117">
        <v>2.7999999523162842</v>
      </c>
      <c r="W127" s="118">
        <v>0.31</v>
      </c>
      <c r="X127" s="116">
        <v>59</v>
      </c>
      <c r="Z127" s="119" t="s">
        <v>1529</v>
      </c>
      <c r="AB127" s="117">
        <v>10.899999618530273</v>
      </c>
      <c r="AC127" s="118">
        <v>0.46</v>
      </c>
      <c r="AD127" s="116">
        <v>57</v>
      </c>
      <c r="AE127" s="116">
        <v>2</v>
      </c>
      <c r="AF127" s="119" t="s">
        <v>2240</v>
      </c>
      <c r="AG127" s="119" t="s">
        <v>2241</v>
      </c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</row>
    <row r="128" spans="1:190" x14ac:dyDescent="0.2">
      <c r="A128" s="154" t="str">
        <f t="shared" si="1"/>
        <v>2511</v>
      </c>
      <c r="B128" s="105" t="s">
        <v>2242</v>
      </c>
      <c r="C128" s="111">
        <v>119</v>
      </c>
      <c r="D128" s="112">
        <v>32.299999237060547</v>
      </c>
      <c r="E128" s="113">
        <v>0.48</v>
      </c>
      <c r="F128" s="111">
        <v>112</v>
      </c>
      <c r="G128" s="111">
        <v>7</v>
      </c>
      <c r="H128" s="114" t="s">
        <v>1784</v>
      </c>
      <c r="I128" s="114" t="s">
        <v>1785</v>
      </c>
      <c r="J128" s="112">
        <v>8.6000003814697266</v>
      </c>
      <c r="K128" s="113">
        <v>0.43</v>
      </c>
      <c r="L128" s="111">
        <v>112</v>
      </c>
      <c r="M128" s="111">
        <v>7</v>
      </c>
      <c r="N128" s="114" t="s">
        <v>1784</v>
      </c>
      <c r="O128" s="114" t="s">
        <v>1785</v>
      </c>
      <c r="P128" s="112">
        <v>7.1999998092651367</v>
      </c>
      <c r="Q128" s="113">
        <v>0.48</v>
      </c>
      <c r="R128" s="111">
        <v>105</v>
      </c>
      <c r="S128" s="111">
        <v>14</v>
      </c>
      <c r="T128" s="114" t="s">
        <v>1909</v>
      </c>
      <c r="U128" s="114" t="s">
        <v>1910</v>
      </c>
      <c r="V128" s="112">
        <v>2.9000000953674316</v>
      </c>
      <c r="W128" s="113">
        <v>0.32</v>
      </c>
      <c r="X128" s="111">
        <v>117</v>
      </c>
      <c r="Y128" s="111">
        <v>2</v>
      </c>
      <c r="Z128" s="114" t="s">
        <v>2243</v>
      </c>
      <c r="AA128" s="114" t="s">
        <v>2244</v>
      </c>
      <c r="AB128" s="112">
        <v>13.699999809265137</v>
      </c>
      <c r="AC128" s="113">
        <v>0.56999999999999995</v>
      </c>
      <c r="AD128" s="111">
        <v>90</v>
      </c>
      <c r="AE128" s="111">
        <v>29</v>
      </c>
      <c r="AF128" s="114" t="s">
        <v>2245</v>
      </c>
      <c r="AG128" s="114" t="s">
        <v>2246</v>
      </c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</row>
    <row r="129" spans="1:190" x14ac:dyDescent="0.2">
      <c r="A129" s="154" t="str">
        <f t="shared" si="1"/>
        <v>2521</v>
      </c>
      <c r="B129" s="115" t="s">
        <v>2247</v>
      </c>
      <c r="C129" s="116">
        <v>147</v>
      </c>
      <c r="D129" s="117">
        <v>29.600000381469727</v>
      </c>
      <c r="E129" s="118">
        <v>0.43</v>
      </c>
      <c r="F129" s="116">
        <v>140</v>
      </c>
      <c r="G129" s="116">
        <v>7</v>
      </c>
      <c r="H129" s="119" t="s">
        <v>1532</v>
      </c>
      <c r="I129" s="119" t="s">
        <v>1533</v>
      </c>
      <c r="J129" s="117">
        <v>8.1999998092651367</v>
      </c>
      <c r="K129" s="118">
        <v>0.41</v>
      </c>
      <c r="L129" s="116">
        <v>140</v>
      </c>
      <c r="M129" s="116">
        <v>7</v>
      </c>
      <c r="N129" s="119" t="s">
        <v>1532</v>
      </c>
      <c r="O129" s="119" t="s">
        <v>1533</v>
      </c>
      <c r="P129" s="117">
        <v>6.6999998092651367</v>
      </c>
      <c r="Q129" s="118">
        <v>0.44</v>
      </c>
      <c r="R129" s="116">
        <v>129</v>
      </c>
      <c r="S129" s="116">
        <v>18</v>
      </c>
      <c r="T129" s="119" t="s">
        <v>2248</v>
      </c>
      <c r="U129" s="119" t="s">
        <v>2249</v>
      </c>
      <c r="V129" s="117">
        <v>3.0999999046325684</v>
      </c>
      <c r="W129" s="118">
        <v>0.34</v>
      </c>
      <c r="X129" s="116">
        <v>144</v>
      </c>
      <c r="Y129" s="116">
        <v>3</v>
      </c>
      <c r="Z129" s="119" t="s">
        <v>1602</v>
      </c>
      <c r="AA129" s="119" t="s">
        <v>1603</v>
      </c>
      <c r="AB129" s="117">
        <v>11.699999809265137</v>
      </c>
      <c r="AC129" s="118">
        <v>0.49</v>
      </c>
      <c r="AD129" s="116">
        <v>117</v>
      </c>
      <c r="AE129" s="116">
        <v>30</v>
      </c>
      <c r="AF129" s="119" t="s">
        <v>2250</v>
      </c>
      <c r="AG129" s="119" t="s">
        <v>2251</v>
      </c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</row>
    <row r="130" spans="1:190" x14ac:dyDescent="0.2">
      <c r="A130" s="154" t="str">
        <f t="shared" si="1"/>
        <v>2541</v>
      </c>
      <c r="B130" s="105" t="s">
        <v>2252</v>
      </c>
      <c r="C130" s="111">
        <v>104</v>
      </c>
      <c r="D130" s="112">
        <v>34.5</v>
      </c>
      <c r="E130" s="113">
        <v>0.51</v>
      </c>
      <c r="F130" s="111">
        <v>85</v>
      </c>
      <c r="G130" s="111">
        <v>19</v>
      </c>
      <c r="H130" s="114" t="s">
        <v>2253</v>
      </c>
      <c r="I130" s="114" t="s">
        <v>2254</v>
      </c>
      <c r="J130" s="112">
        <v>9.3999996185302734</v>
      </c>
      <c r="K130" s="113">
        <v>0.47</v>
      </c>
      <c r="L130" s="111">
        <v>94</v>
      </c>
      <c r="M130" s="111">
        <v>10</v>
      </c>
      <c r="N130" s="114" t="s">
        <v>2255</v>
      </c>
      <c r="O130" s="114" t="s">
        <v>2256</v>
      </c>
      <c r="P130" s="112">
        <v>7.5999999046325684</v>
      </c>
      <c r="Q130" s="113">
        <v>0.51</v>
      </c>
      <c r="R130" s="111">
        <v>81</v>
      </c>
      <c r="S130" s="111">
        <v>23</v>
      </c>
      <c r="T130" s="114" t="s">
        <v>2257</v>
      </c>
      <c r="U130" s="114" t="s">
        <v>2258</v>
      </c>
      <c r="V130" s="112">
        <v>3.5999999046325684</v>
      </c>
      <c r="W130" s="113">
        <v>0.4</v>
      </c>
      <c r="X130" s="111">
        <v>94</v>
      </c>
      <c r="Y130" s="111">
        <v>10</v>
      </c>
      <c r="Z130" s="114" t="s">
        <v>2255</v>
      </c>
      <c r="AA130" s="114" t="s">
        <v>2256</v>
      </c>
      <c r="AB130" s="112">
        <v>13.899999618530273</v>
      </c>
      <c r="AC130" s="113">
        <v>0.57999999999999996</v>
      </c>
      <c r="AD130" s="111">
        <v>65</v>
      </c>
      <c r="AE130" s="111">
        <v>39</v>
      </c>
      <c r="AF130" s="114" t="s">
        <v>2259</v>
      </c>
      <c r="AG130" s="114" t="s">
        <v>2260</v>
      </c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</row>
    <row r="131" spans="1:190" x14ac:dyDescent="0.2">
      <c r="A131" s="154" t="str">
        <f t="shared" si="1"/>
        <v>2581</v>
      </c>
      <c r="B131" s="115" t="s">
        <v>2261</v>
      </c>
      <c r="C131" s="116">
        <v>152</v>
      </c>
      <c r="D131" s="117">
        <v>27.899999618530273</v>
      </c>
      <c r="E131" s="118">
        <v>0.41</v>
      </c>
      <c r="F131" s="116">
        <v>148</v>
      </c>
      <c r="G131" s="116">
        <v>4</v>
      </c>
      <c r="H131" s="119" t="s">
        <v>1506</v>
      </c>
      <c r="I131" s="119" t="s">
        <v>1507</v>
      </c>
      <c r="J131" s="117">
        <v>7.5999999046325684</v>
      </c>
      <c r="K131" s="118">
        <v>0.38</v>
      </c>
      <c r="L131" s="116">
        <v>145</v>
      </c>
      <c r="M131" s="116">
        <v>7</v>
      </c>
      <c r="N131" s="119" t="s">
        <v>2262</v>
      </c>
      <c r="O131" s="119" t="s">
        <v>2263</v>
      </c>
      <c r="P131" s="117">
        <v>6.0999999046325684</v>
      </c>
      <c r="Q131" s="118">
        <v>0.41</v>
      </c>
      <c r="R131" s="116">
        <v>142</v>
      </c>
      <c r="S131" s="116">
        <v>10</v>
      </c>
      <c r="T131" s="119" t="s">
        <v>1502</v>
      </c>
      <c r="U131" s="119" t="s">
        <v>1503</v>
      </c>
      <c r="V131" s="117">
        <v>2.7999999523162842</v>
      </c>
      <c r="W131" s="118">
        <v>0.31</v>
      </c>
      <c r="X131" s="116">
        <v>150</v>
      </c>
      <c r="Y131" s="116">
        <v>2</v>
      </c>
      <c r="Z131" s="119" t="s">
        <v>1594</v>
      </c>
      <c r="AA131" s="119" t="s">
        <v>1595</v>
      </c>
      <c r="AB131" s="117">
        <v>11.399999618530273</v>
      </c>
      <c r="AC131" s="118">
        <v>0.48</v>
      </c>
      <c r="AD131" s="116">
        <v>134</v>
      </c>
      <c r="AE131" s="116">
        <v>18</v>
      </c>
      <c r="AF131" s="119" t="s">
        <v>1504</v>
      </c>
      <c r="AG131" s="119" t="s">
        <v>1505</v>
      </c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</row>
    <row r="132" spans="1:190" x14ac:dyDescent="0.2">
      <c r="A132" s="154" t="str">
        <f t="shared" si="1"/>
        <v>2641</v>
      </c>
      <c r="B132" s="105" t="s">
        <v>2264</v>
      </c>
      <c r="C132" s="111">
        <v>94</v>
      </c>
      <c r="D132" s="112">
        <v>36.099998474121094</v>
      </c>
      <c r="E132" s="113">
        <v>0.53</v>
      </c>
      <c r="F132" s="111">
        <v>79</v>
      </c>
      <c r="G132" s="111">
        <v>15</v>
      </c>
      <c r="H132" s="114" t="s">
        <v>2265</v>
      </c>
      <c r="I132" s="114" t="s">
        <v>2266</v>
      </c>
      <c r="J132" s="112">
        <v>9.5</v>
      </c>
      <c r="K132" s="113">
        <v>0.47</v>
      </c>
      <c r="L132" s="111">
        <v>83</v>
      </c>
      <c r="M132" s="111">
        <v>11</v>
      </c>
      <c r="N132" s="114" t="s">
        <v>2267</v>
      </c>
      <c r="O132" s="114" t="s">
        <v>2268</v>
      </c>
      <c r="P132" s="112">
        <v>8.3000001907348633</v>
      </c>
      <c r="Q132" s="113">
        <v>0.56000000000000005</v>
      </c>
      <c r="R132" s="111">
        <v>75</v>
      </c>
      <c r="S132" s="111">
        <v>19</v>
      </c>
      <c r="T132" s="114" t="s">
        <v>2269</v>
      </c>
      <c r="U132" s="114" t="s">
        <v>2270</v>
      </c>
      <c r="V132" s="112">
        <v>3.7000000476837158</v>
      </c>
      <c r="W132" s="113">
        <v>0.41</v>
      </c>
      <c r="X132" s="111">
        <v>87</v>
      </c>
      <c r="Y132" s="111">
        <v>7</v>
      </c>
      <c r="Z132" s="114" t="s">
        <v>2271</v>
      </c>
      <c r="AA132" s="114" t="s">
        <v>2272</v>
      </c>
      <c r="AB132" s="112">
        <v>14.600000381469727</v>
      </c>
      <c r="AC132" s="113">
        <v>0.61</v>
      </c>
      <c r="AD132" s="111">
        <v>60</v>
      </c>
      <c r="AE132" s="111">
        <v>34</v>
      </c>
      <c r="AF132" s="114" t="s">
        <v>2273</v>
      </c>
      <c r="AG132" s="114" t="s">
        <v>2274</v>
      </c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</row>
    <row r="133" spans="1:190" x14ac:dyDescent="0.2">
      <c r="A133" s="154" t="str">
        <f t="shared" si="1"/>
        <v>2651</v>
      </c>
      <c r="B133" s="115" t="s">
        <v>2275</v>
      </c>
      <c r="C133" s="116">
        <v>126</v>
      </c>
      <c r="D133" s="117">
        <v>31.399999618530273</v>
      </c>
      <c r="E133" s="118">
        <v>0.46</v>
      </c>
      <c r="F133" s="116">
        <v>112</v>
      </c>
      <c r="G133" s="116">
        <v>14</v>
      </c>
      <c r="H133" s="119" t="s">
        <v>2225</v>
      </c>
      <c r="I133" s="119" t="s">
        <v>2226</v>
      </c>
      <c r="J133" s="117">
        <v>8.3000001907348633</v>
      </c>
      <c r="K133" s="118">
        <v>0.41</v>
      </c>
      <c r="L133" s="116">
        <v>116</v>
      </c>
      <c r="M133" s="116">
        <v>10</v>
      </c>
      <c r="N133" s="119" t="s">
        <v>2276</v>
      </c>
      <c r="O133" s="119" t="s">
        <v>2277</v>
      </c>
      <c r="P133" s="117">
        <v>6.9000000953674316</v>
      </c>
      <c r="Q133" s="118">
        <v>0.46</v>
      </c>
      <c r="R133" s="116">
        <v>103</v>
      </c>
      <c r="S133" s="116">
        <v>23</v>
      </c>
      <c r="T133" s="119" t="s">
        <v>2278</v>
      </c>
      <c r="U133" s="119" t="s">
        <v>2279</v>
      </c>
      <c r="V133" s="117">
        <v>3.7000000476837158</v>
      </c>
      <c r="W133" s="118">
        <v>0.41</v>
      </c>
      <c r="X133" s="116">
        <v>112</v>
      </c>
      <c r="Y133" s="116">
        <v>14</v>
      </c>
      <c r="Z133" s="119" t="s">
        <v>2225</v>
      </c>
      <c r="AA133" s="119" t="s">
        <v>2226</v>
      </c>
      <c r="AB133" s="117">
        <v>12.5</v>
      </c>
      <c r="AC133" s="118">
        <v>0.52</v>
      </c>
      <c r="AD133" s="116">
        <v>90</v>
      </c>
      <c r="AE133" s="116">
        <v>36</v>
      </c>
      <c r="AF133" s="119" t="s">
        <v>2280</v>
      </c>
      <c r="AG133" s="119" t="s">
        <v>2281</v>
      </c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</row>
    <row r="134" spans="1:190" x14ac:dyDescent="0.2">
      <c r="A134" s="154" t="str">
        <f t="shared" si="1"/>
        <v>2661</v>
      </c>
      <c r="B134" s="105" t="s">
        <v>2282</v>
      </c>
      <c r="C134" s="111">
        <v>183</v>
      </c>
      <c r="D134" s="112">
        <v>26.700000762939453</v>
      </c>
      <c r="E134" s="113">
        <v>0.39</v>
      </c>
      <c r="F134" s="111">
        <v>181</v>
      </c>
      <c r="G134" s="111">
        <v>2</v>
      </c>
      <c r="H134" s="114" t="s">
        <v>2283</v>
      </c>
      <c r="I134" s="114" t="s">
        <v>2284</v>
      </c>
      <c r="J134" s="112">
        <v>7.4000000953674316</v>
      </c>
      <c r="K134" s="113">
        <v>0.37</v>
      </c>
      <c r="L134" s="111">
        <v>180</v>
      </c>
      <c r="M134" s="111">
        <v>3</v>
      </c>
      <c r="N134" s="114" t="s">
        <v>1852</v>
      </c>
      <c r="O134" s="114" t="s">
        <v>1853</v>
      </c>
      <c r="P134" s="112">
        <v>5.8000001907348633</v>
      </c>
      <c r="Q134" s="113">
        <v>0.39</v>
      </c>
      <c r="R134" s="111">
        <v>174</v>
      </c>
      <c r="S134" s="111">
        <v>9</v>
      </c>
      <c r="T134" s="114" t="s">
        <v>1854</v>
      </c>
      <c r="U134" s="114" t="s">
        <v>1855</v>
      </c>
      <c r="V134" s="112">
        <v>2.5999999046325684</v>
      </c>
      <c r="W134" s="113">
        <v>0.28999999999999998</v>
      </c>
      <c r="X134" s="111">
        <v>182</v>
      </c>
      <c r="Y134" s="111">
        <v>1</v>
      </c>
      <c r="Z134" s="114" t="s">
        <v>2285</v>
      </c>
      <c r="AA134" s="114" t="s">
        <v>2286</v>
      </c>
      <c r="AB134" s="112">
        <v>10.800000190734863</v>
      </c>
      <c r="AC134" s="113">
        <v>0.45</v>
      </c>
      <c r="AD134" s="111">
        <v>170</v>
      </c>
      <c r="AE134" s="111">
        <v>13</v>
      </c>
      <c r="AF134" s="114" t="s">
        <v>2287</v>
      </c>
      <c r="AG134" s="114" t="s">
        <v>2288</v>
      </c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</row>
    <row r="135" spans="1:190" x14ac:dyDescent="0.2">
      <c r="A135" s="154" t="str">
        <f t="shared" si="1"/>
        <v>2701</v>
      </c>
      <c r="B135" s="115" t="s">
        <v>2289</v>
      </c>
      <c r="C135" s="116">
        <v>135</v>
      </c>
      <c r="D135" s="117">
        <v>26.200000762939453</v>
      </c>
      <c r="E135" s="118">
        <v>0.38</v>
      </c>
      <c r="F135" s="116">
        <v>132</v>
      </c>
      <c r="G135" s="116">
        <v>3</v>
      </c>
      <c r="H135" s="119" t="s">
        <v>2290</v>
      </c>
      <c r="I135" s="119" t="s">
        <v>2291</v>
      </c>
      <c r="J135" s="117">
        <v>7.3000001907348633</v>
      </c>
      <c r="K135" s="118">
        <v>0.37</v>
      </c>
      <c r="L135" s="116">
        <v>125</v>
      </c>
      <c r="M135" s="116">
        <v>10</v>
      </c>
      <c r="N135" s="119" t="s">
        <v>1631</v>
      </c>
      <c r="O135" s="119" t="s">
        <v>1632</v>
      </c>
      <c r="P135" s="117">
        <v>6.1999998092651367</v>
      </c>
      <c r="Q135" s="118">
        <v>0.41</v>
      </c>
      <c r="R135" s="116">
        <v>120</v>
      </c>
      <c r="S135" s="116">
        <v>15</v>
      </c>
      <c r="T135" s="119" t="s">
        <v>2225</v>
      </c>
      <c r="U135" s="119" t="s">
        <v>2226</v>
      </c>
      <c r="V135" s="117">
        <v>2.5999999046325684</v>
      </c>
      <c r="W135" s="118">
        <v>0.28000000000000003</v>
      </c>
      <c r="X135" s="116">
        <v>133</v>
      </c>
      <c r="Y135" s="116">
        <v>2</v>
      </c>
      <c r="Z135" s="119" t="s">
        <v>2292</v>
      </c>
      <c r="AA135" s="119" t="s">
        <v>2293</v>
      </c>
      <c r="AB135" s="117">
        <v>10.100000381469727</v>
      </c>
      <c r="AC135" s="118">
        <v>0.42</v>
      </c>
      <c r="AD135" s="116">
        <v>117</v>
      </c>
      <c r="AE135" s="116">
        <v>18</v>
      </c>
      <c r="AF135" s="119" t="s">
        <v>2031</v>
      </c>
      <c r="AG135" s="119" t="s">
        <v>2032</v>
      </c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</row>
    <row r="136" spans="1:190" x14ac:dyDescent="0.2">
      <c r="A136" s="154" t="str">
        <f t="shared" si="1"/>
        <v>2741</v>
      </c>
      <c r="B136" s="105" t="s">
        <v>2294</v>
      </c>
      <c r="C136" s="111">
        <v>167</v>
      </c>
      <c r="D136" s="112">
        <v>36.5</v>
      </c>
      <c r="E136" s="113">
        <v>0.54</v>
      </c>
      <c r="F136" s="111">
        <v>146</v>
      </c>
      <c r="G136" s="111">
        <v>21</v>
      </c>
      <c r="H136" s="114" t="s">
        <v>2295</v>
      </c>
      <c r="I136" s="114" t="s">
        <v>2296</v>
      </c>
      <c r="J136" s="112">
        <v>10.199999809265137</v>
      </c>
      <c r="K136" s="113">
        <v>0.51</v>
      </c>
      <c r="L136" s="111">
        <v>143</v>
      </c>
      <c r="M136" s="111">
        <v>24</v>
      </c>
      <c r="N136" s="114" t="s">
        <v>2297</v>
      </c>
      <c r="O136" s="114" t="s">
        <v>2298</v>
      </c>
      <c r="P136" s="112">
        <v>8.1999998092651367</v>
      </c>
      <c r="Q136" s="113">
        <v>0.55000000000000004</v>
      </c>
      <c r="R136" s="111">
        <v>127</v>
      </c>
      <c r="S136" s="111">
        <v>40</v>
      </c>
      <c r="T136" s="114" t="s">
        <v>2299</v>
      </c>
      <c r="U136" s="114" t="s">
        <v>2300</v>
      </c>
      <c r="V136" s="112">
        <v>3.5</v>
      </c>
      <c r="W136" s="113">
        <v>0.38</v>
      </c>
      <c r="X136" s="111">
        <v>158</v>
      </c>
      <c r="Y136" s="111">
        <v>9</v>
      </c>
      <c r="Z136" s="114" t="s">
        <v>2301</v>
      </c>
      <c r="AA136" s="114" t="s">
        <v>2302</v>
      </c>
      <c r="AB136" s="112">
        <v>14.600000381469727</v>
      </c>
      <c r="AC136" s="113">
        <v>0.61</v>
      </c>
      <c r="AD136" s="111">
        <v>108</v>
      </c>
      <c r="AE136" s="111">
        <v>59</v>
      </c>
      <c r="AF136" s="114" t="s">
        <v>2303</v>
      </c>
      <c r="AG136" s="114" t="s">
        <v>2304</v>
      </c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</row>
    <row r="137" spans="1:190" x14ac:dyDescent="0.2">
      <c r="A137" s="154" t="str">
        <f t="shared" si="1"/>
        <v>2781</v>
      </c>
      <c r="B137" s="115" t="s">
        <v>2305</v>
      </c>
      <c r="C137" s="116">
        <v>137</v>
      </c>
      <c r="D137" s="117">
        <v>28.200000762939453</v>
      </c>
      <c r="E137" s="118">
        <v>0.41</v>
      </c>
      <c r="F137" s="116">
        <v>135</v>
      </c>
      <c r="G137" s="116">
        <v>2</v>
      </c>
      <c r="H137" s="119" t="s">
        <v>2306</v>
      </c>
      <c r="I137" s="119" t="s">
        <v>2307</v>
      </c>
      <c r="J137" s="117">
        <v>7.8000001907348633</v>
      </c>
      <c r="K137" s="118">
        <v>0.39</v>
      </c>
      <c r="L137" s="116">
        <v>134</v>
      </c>
      <c r="M137" s="116">
        <v>3</v>
      </c>
      <c r="N137" s="119" t="s">
        <v>2308</v>
      </c>
      <c r="O137" s="119" t="s">
        <v>2309</v>
      </c>
      <c r="P137" s="117">
        <v>6.3000001907348633</v>
      </c>
      <c r="Q137" s="118">
        <v>0.42</v>
      </c>
      <c r="R137" s="116">
        <v>129</v>
      </c>
      <c r="S137" s="116">
        <v>8</v>
      </c>
      <c r="T137" s="119" t="s">
        <v>2310</v>
      </c>
      <c r="U137" s="119" t="s">
        <v>2311</v>
      </c>
      <c r="V137" s="117">
        <v>2.9000000953674316</v>
      </c>
      <c r="W137" s="118">
        <v>0.32</v>
      </c>
      <c r="X137" s="116">
        <v>134</v>
      </c>
      <c r="Y137" s="116">
        <v>3</v>
      </c>
      <c r="Z137" s="119" t="s">
        <v>2308</v>
      </c>
      <c r="AA137" s="119" t="s">
        <v>2309</v>
      </c>
      <c r="AB137" s="117">
        <v>11.199999809265137</v>
      </c>
      <c r="AC137" s="118">
        <v>0.47</v>
      </c>
      <c r="AD137" s="116">
        <v>119</v>
      </c>
      <c r="AE137" s="116">
        <v>18</v>
      </c>
      <c r="AF137" s="119" t="s">
        <v>2312</v>
      </c>
      <c r="AG137" s="119" t="s">
        <v>2313</v>
      </c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</row>
    <row r="138" spans="1:190" x14ac:dyDescent="0.2">
      <c r="A138" s="154" t="str">
        <f t="shared" si="1"/>
        <v>2801</v>
      </c>
      <c r="B138" s="105" t="s">
        <v>2314</v>
      </c>
      <c r="C138" s="111">
        <v>43</v>
      </c>
      <c r="D138" s="112">
        <v>28.700000762939453</v>
      </c>
      <c r="E138" s="113">
        <v>0.42</v>
      </c>
      <c r="F138" s="111">
        <v>43</v>
      </c>
      <c r="H138" s="114" t="s">
        <v>1529</v>
      </c>
      <c r="J138" s="112">
        <v>8.1000003814697266</v>
      </c>
      <c r="K138" s="113">
        <v>0.41</v>
      </c>
      <c r="L138" s="111">
        <v>42</v>
      </c>
      <c r="M138" s="111">
        <v>1</v>
      </c>
      <c r="N138" s="114" t="s">
        <v>1876</v>
      </c>
      <c r="O138" s="114" t="s">
        <v>1877</v>
      </c>
      <c r="P138" s="112">
        <v>6.1999998092651367</v>
      </c>
      <c r="Q138" s="113">
        <v>0.41</v>
      </c>
      <c r="R138" s="111">
        <v>39</v>
      </c>
      <c r="S138" s="111">
        <v>4</v>
      </c>
      <c r="T138" s="114" t="s">
        <v>2315</v>
      </c>
      <c r="U138" s="114" t="s">
        <v>2316</v>
      </c>
      <c r="V138" s="112">
        <v>2.7999999523162842</v>
      </c>
      <c r="W138" s="113">
        <v>0.31</v>
      </c>
      <c r="X138" s="111">
        <v>43</v>
      </c>
      <c r="Z138" s="114" t="s">
        <v>1529</v>
      </c>
      <c r="AB138" s="112">
        <v>11.5</v>
      </c>
      <c r="AC138" s="113">
        <v>0.48</v>
      </c>
      <c r="AD138" s="111">
        <v>38</v>
      </c>
      <c r="AE138" s="111">
        <v>5</v>
      </c>
      <c r="AF138" s="114" t="s">
        <v>1838</v>
      </c>
      <c r="AG138" s="114" t="s">
        <v>1839</v>
      </c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</row>
    <row r="139" spans="1:190" x14ac:dyDescent="0.2">
      <c r="A139" s="154" t="str">
        <f t="shared" si="1"/>
        <v>2821</v>
      </c>
      <c r="B139" s="115" t="s">
        <v>2317</v>
      </c>
      <c r="C139" s="116">
        <v>78</v>
      </c>
      <c r="D139" s="117">
        <v>29.100000381469727</v>
      </c>
      <c r="E139" s="118">
        <v>0.43</v>
      </c>
      <c r="F139" s="116">
        <v>76</v>
      </c>
      <c r="G139" s="116">
        <v>2</v>
      </c>
      <c r="H139" s="119" t="s">
        <v>2024</v>
      </c>
      <c r="I139" s="119" t="s">
        <v>2025</v>
      </c>
      <c r="J139" s="117">
        <v>7.6999998092651367</v>
      </c>
      <c r="K139" s="118">
        <v>0.39</v>
      </c>
      <c r="L139" s="116">
        <v>76</v>
      </c>
      <c r="M139" s="116">
        <v>2</v>
      </c>
      <c r="N139" s="119" t="s">
        <v>2024</v>
      </c>
      <c r="O139" s="119" t="s">
        <v>2025</v>
      </c>
      <c r="P139" s="117">
        <v>6.4000000953674316</v>
      </c>
      <c r="Q139" s="118">
        <v>0.43</v>
      </c>
      <c r="R139" s="116">
        <v>74</v>
      </c>
      <c r="S139" s="116">
        <v>4</v>
      </c>
      <c r="T139" s="119" t="s">
        <v>2318</v>
      </c>
      <c r="U139" s="119" t="s">
        <v>2319</v>
      </c>
      <c r="V139" s="117">
        <v>2.9000000953674316</v>
      </c>
      <c r="W139" s="118">
        <v>0.32</v>
      </c>
      <c r="X139" s="116">
        <v>78</v>
      </c>
      <c r="Z139" s="119" t="s">
        <v>1529</v>
      </c>
      <c r="AB139" s="117">
        <v>12</v>
      </c>
      <c r="AC139" s="118">
        <v>0.5</v>
      </c>
      <c r="AD139" s="116">
        <v>65</v>
      </c>
      <c r="AE139" s="116">
        <v>13</v>
      </c>
      <c r="AF139" s="119" t="s">
        <v>1635</v>
      </c>
      <c r="AG139" s="119" t="s">
        <v>1636</v>
      </c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</row>
    <row r="140" spans="1:190" x14ac:dyDescent="0.2">
      <c r="A140" s="154" t="str">
        <f t="shared" si="1"/>
        <v>2881</v>
      </c>
      <c r="B140" s="105" t="s">
        <v>2320</v>
      </c>
      <c r="C140" s="111">
        <v>109</v>
      </c>
      <c r="D140" s="112">
        <v>34.099998474121094</v>
      </c>
      <c r="E140" s="113">
        <v>0.5</v>
      </c>
      <c r="F140" s="111">
        <v>99</v>
      </c>
      <c r="G140" s="111">
        <v>10</v>
      </c>
      <c r="H140" s="114" t="s">
        <v>2321</v>
      </c>
      <c r="I140" s="114" t="s">
        <v>2322</v>
      </c>
      <c r="J140" s="112">
        <v>9.6999998092651367</v>
      </c>
      <c r="K140" s="113">
        <v>0.49</v>
      </c>
      <c r="L140" s="111">
        <v>99</v>
      </c>
      <c r="M140" s="111">
        <v>10</v>
      </c>
      <c r="N140" s="114" t="s">
        <v>2321</v>
      </c>
      <c r="O140" s="114" t="s">
        <v>2322</v>
      </c>
      <c r="P140" s="112">
        <v>7.8000001907348633</v>
      </c>
      <c r="Q140" s="113">
        <v>0.52</v>
      </c>
      <c r="R140" s="111">
        <v>85</v>
      </c>
      <c r="S140" s="111">
        <v>24</v>
      </c>
      <c r="T140" s="114" t="s">
        <v>2323</v>
      </c>
      <c r="U140" s="114" t="s">
        <v>2324</v>
      </c>
      <c r="V140" s="112">
        <v>3.5999999046325684</v>
      </c>
      <c r="W140" s="113">
        <v>0.4</v>
      </c>
      <c r="X140" s="111">
        <v>102</v>
      </c>
      <c r="Y140" s="111">
        <v>7</v>
      </c>
      <c r="Z140" s="114" t="s">
        <v>2325</v>
      </c>
      <c r="AA140" s="114" t="s">
        <v>2326</v>
      </c>
      <c r="AB140" s="112">
        <v>12.899999618530273</v>
      </c>
      <c r="AC140" s="113">
        <v>0.54</v>
      </c>
      <c r="AD140" s="111">
        <v>84</v>
      </c>
      <c r="AE140" s="111">
        <v>25</v>
      </c>
      <c r="AF140" s="114" t="s">
        <v>2327</v>
      </c>
      <c r="AG140" s="114" t="s">
        <v>2328</v>
      </c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</row>
    <row r="141" spans="1:190" x14ac:dyDescent="0.2">
      <c r="A141" s="154" t="str">
        <f t="shared" si="1"/>
        <v>2891</v>
      </c>
      <c r="B141" s="115" t="s">
        <v>2329</v>
      </c>
      <c r="C141" s="116">
        <v>123</v>
      </c>
      <c r="D141" s="117">
        <v>29.899999618530273</v>
      </c>
      <c r="E141" s="118">
        <v>0.44</v>
      </c>
      <c r="F141" s="116">
        <v>114</v>
      </c>
      <c r="G141" s="116">
        <v>9</v>
      </c>
      <c r="H141" s="119" t="s">
        <v>2330</v>
      </c>
      <c r="I141" s="119" t="s">
        <v>2331</v>
      </c>
      <c r="J141" s="117">
        <v>8.1999998092651367</v>
      </c>
      <c r="K141" s="118">
        <v>0.41</v>
      </c>
      <c r="L141" s="116">
        <v>113</v>
      </c>
      <c r="M141" s="116">
        <v>10</v>
      </c>
      <c r="N141" s="119" t="s">
        <v>2233</v>
      </c>
      <c r="O141" s="119" t="s">
        <v>2234</v>
      </c>
      <c r="P141" s="117">
        <v>6.5999999046325684</v>
      </c>
      <c r="Q141" s="118">
        <v>0.44</v>
      </c>
      <c r="R141" s="116">
        <v>110</v>
      </c>
      <c r="S141" s="116">
        <v>13</v>
      </c>
      <c r="T141" s="119" t="s">
        <v>2332</v>
      </c>
      <c r="U141" s="119" t="s">
        <v>2333</v>
      </c>
      <c r="V141" s="117">
        <v>3</v>
      </c>
      <c r="W141" s="118">
        <v>0.33</v>
      </c>
      <c r="X141" s="116">
        <v>120</v>
      </c>
      <c r="Y141" s="116">
        <v>3</v>
      </c>
      <c r="Z141" s="119" t="s">
        <v>1748</v>
      </c>
      <c r="AA141" s="119" t="s">
        <v>1749</v>
      </c>
      <c r="AB141" s="117">
        <v>12.100000381469727</v>
      </c>
      <c r="AC141" s="118">
        <v>0.51</v>
      </c>
      <c r="AD141" s="116">
        <v>104</v>
      </c>
      <c r="AE141" s="116">
        <v>19</v>
      </c>
      <c r="AF141" s="119" t="s">
        <v>2334</v>
      </c>
      <c r="AG141" s="119" t="s">
        <v>2335</v>
      </c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</row>
    <row r="142" spans="1:190" x14ac:dyDescent="0.2">
      <c r="A142" s="154" t="str">
        <f t="shared" si="1"/>
        <v>2901</v>
      </c>
      <c r="B142" s="105" t="s">
        <v>2336</v>
      </c>
      <c r="C142" s="111">
        <v>94</v>
      </c>
      <c r="D142" s="112">
        <v>29</v>
      </c>
      <c r="E142" s="113">
        <v>0.43</v>
      </c>
      <c r="F142" s="111">
        <v>94</v>
      </c>
      <c r="H142" s="114" t="s">
        <v>1529</v>
      </c>
      <c r="J142" s="112">
        <v>8.3000001907348633</v>
      </c>
      <c r="K142" s="113">
        <v>0.41</v>
      </c>
      <c r="L142" s="111">
        <v>89</v>
      </c>
      <c r="M142" s="111">
        <v>5</v>
      </c>
      <c r="N142" s="114" t="s">
        <v>2337</v>
      </c>
      <c r="O142" s="114" t="s">
        <v>2338</v>
      </c>
      <c r="P142" s="112">
        <v>6.3000001907348633</v>
      </c>
      <c r="Q142" s="113">
        <v>0.42</v>
      </c>
      <c r="R142" s="111">
        <v>91</v>
      </c>
      <c r="S142" s="111">
        <v>3</v>
      </c>
      <c r="T142" s="114" t="s">
        <v>2339</v>
      </c>
      <c r="U142" s="114" t="s">
        <v>2340</v>
      </c>
      <c r="V142" s="112">
        <v>2.9000000953674316</v>
      </c>
      <c r="W142" s="113">
        <v>0.32</v>
      </c>
      <c r="X142" s="111">
        <v>93</v>
      </c>
      <c r="Y142" s="111">
        <v>1</v>
      </c>
      <c r="Z142" s="114" t="s">
        <v>2341</v>
      </c>
      <c r="AA142" s="114" t="s">
        <v>2342</v>
      </c>
      <c r="AB142" s="112">
        <v>11.5</v>
      </c>
      <c r="AC142" s="113">
        <v>0.48</v>
      </c>
      <c r="AD142" s="111">
        <v>89</v>
      </c>
      <c r="AE142" s="111">
        <v>5</v>
      </c>
      <c r="AF142" s="114" t="s">
        <v>2337</v>
      </c>
      <c r="AG142" s="114" t="s">
        <v>2338</v>
      </c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</row>
    <row r="143" spans="1:190" x14ac:dyDescent="0.2">
      <c r="A143" s="154" t="str">
        <f t="shared" ref="A143:A206" si="2">IFERROR(LEFT(B143,4),"")</f>
        <v>2911</v>
      </c>
      <c r="B143" s="115" t="s">
        <v>2343</v>
      </c>
      <c r="C143" s="116">
        <v>101</v>
      </c>
      <c r="D143" s="117">
        <v>26.5</v>
      </c>
      <c r="E143" s="118">
        <v>0.39</v>
      </c>
      <c r="F143" s="116">
        <v>101</v>
      </c>
      <c r="H143" s="119" t="s">
        <v>1529</v>
      </c>
      <c r="J143" s="117">
        <v>7.6999998092651367</v>
      </c>
      <c r="K143" s="118">
        <v>0.39</v>
      </c>
      <c r="L143" s="116">
        <v>100</v>
      </c>
      <c r="M143" s="116">
        <v>1</v>
      </c>
      <c r="N143" s="119" t="s">
        <v>2344</v>
      </c>
      <c r="O143" s="119" t="s">
        <v>2345</v>
      </c>
      <c r="P143" s="117">
        <v>5.6999998092651367</v>
      </c>
      <c r="Q143" s="118">
        <v>0.38</v>
      </c>
      <c r="R143" s="116">
        <v>98</v>
      </c>
      <c r="S143" s="116">
        <v>3</v>
      </c>
      <c r="T143" s="119" t="s">
        <v>2346</v>
      </c>
      <c r="U143" s="119" t="s">
        <v>2347</v>
      </c>
      <c r="V143" s="117">
        <v>2.7999999523162842</v>
      </c>
      <c r="W143" s="118">
        <v>0.31</v>
      </c>
      <c r="X143" s="116">
        <v>100</v>
      </c>
      <c r="Y143" s="116">
        <v>1</v>
      </c>
      <c r="Z143" s="119" t="s">
        <v>2344</v>
      </c>
      <c r="AA143" s="119" t="s">
        <v>2345</v>
      </c>
      <c r="AB143" s="117">
        <v>10.300000190734863</v>
      </c>
      <c r="AC143" s="118">
        <v>0.43</v>
      </c>
      <c r="AD143" s="116">
        <v>93</v>
      </c>
      <c r="AE143" s="116">
        <v>8</v>
      </c>
      <c r="AF143" s="119" t="s">
        <v>2348</v>
      </c>
      <c r="AG143" s="119" t="s">
        <v>2349</v>
      </c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</row>
    <row r="144" spans="1:190" x14ac:dyDescent="0.2">
      <c r="A144" s="154" t="str">
        <f t="shared" si="2"/>
        <v>2941</v>
      </c>
      <c r="B144" s="105" t="s">
        <v>2350</v>
      </c>
      <c r="C144" s="111">
        <v>126</v>
      </c>
      <c r="D144" s="112">
        <v>26.700000762939453</v>
      </c>
      <c r="E144" s="113">
        <v>0.39</v>
      </c>
      <c r="F144" s="111">
        <v>125</v>
      </c>
      <c r="G144" s="111">
        <v>1</v>
      </c>
      <c r="H144" s="114" t="s">
        <v>2097</v>
      </c>
      <c r="I144" s="114" t="s">
        <v>2098</v>
      </c>
      <c r="J144" s="112">
        <v>7.1999998092651367</v>
      </c>
      <c r="K144" s="113">
        <v>0.36</v>
      </c>
      <c r="L144" s="111">
        <v>126</v>
      </c>
      <c r="N144" s="114" t="s">
        <v>1529</v>
      </c>
      <c r="P144" s="112">
        <v>5.6999998092651367</v>
      </c>
      <c r="Q144" s="113">
        <v>0.38</v>
      </c>
      <c r="R144" s="111">
        <v>119</v>
      </c>
      <c r="S144" s="111">
        <v>7</v>
      </c>
      <c r="T144" s="114" t="s">
        <v>1633</v>
      </c>
      <c r="U144" s="114" t="s">
        <v>1634</v>
      </c>
      <c r="V144" s="112">
        <v>2.7000000476837158</v>
      </c>
      <c r="W144" s="113">
        <v>0.3</v>
      </c>
      <c r="X144" s="111">
        <v>125</v>
      </c>
      <c r="Y144" s="111">
        <v>1</v>
      </c>
      <c r="Z144" s="114" t="s">
        <v>2097</v>
      </c>
      <c r="AA144" s="114" t="s">
        <v>2098</v>
      </c>
      <c r="AB144" s="112">
        <v>11.100000381469727</v>
      </c>
      <c r="AC144" s="113">
        <v>0.46</v>
      </c>
      <c r="AD144" s="111">
        <v>117</v>
      </c>
      <c r="AE144" s="111">
        <v>9</v>
      </c>
      <c r="AF144" s="114" t="s">
        <v>2083</v>
      </c>
      <c r="AG144" s="114" t="s">
        <v>2084</v>
      </c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</row>
    <row r="145" spans="1:190" x14ac:dyDescent="0.2">
      <c r="A145" s="154" t="str">
        <f t="shared" si="2"/>
        <v>2981</v>
      </c>
      <c r="B145" s="115" t="s">
        <v>2351</v>
      </c>
      <c r="C145" s="116">
        <v>41</v>
      </c>
      <c r="D145" s="117">
        <v>27.299999237060547</v>
      </c>
      <c r="E145" s="118">
        <v>0.4</v>
      </c>
      <c r="F145" s="116">
        <v>41</v>
      </c>
      <c r="H145" s="119" t="s">
        <v>1529</v>
      </c>
      <c r="J145" s="117">
        <v>7.4000000953674316</v>
      </c>
      <c r="K145" s="118">
        <v>0.37</v>
      </c>
      <c r="L145" s="116">
        <v>41</v>
      </c>
      <c r="N145" s="119" t="s">
        <v>1529</v>
      </c>
      <c r="P145" s="117">
        <v>5.5</v>
      </c>
      <c r="Q145" s="118">
        <v>0.37</v>
      </c>
      <c r="R145" s="116">
        <v>40</v>
      </c>
      <c r="S145" s="116">
        <v>1</v>
      </c>
      <c r="T145" s="119" t="s">
        <v>1748</v>
      </c>
      <c r="U145" s="119" t="s">
        <v>1749</v>
      </c>
      <c r="V145" s="117">
        <v>3.2000000476837158</v>
      </c>
      <c r="W145" s="118">
        <v>0.36</v>
      </c>
      <c r="X145" s="116">
        <v>41</v>
      </c>
      <c r="Z145" s="119" t="s">
        <v>1529</v>
      </c>
      <c r="AB145" s="117">
        <v>11.100000381469727</v>
      </c>
      <c r="AC145" s="118">
        <v>0.47</v>
      </c>
      <c r="AD145" s="116">
        <v>38</v>
      </c>
      <c r="AE145" s="116">
        <v>3</v>
      </c>
      <c r="AF145" s="119" t="s">
        <v>2330</v>
      </c>
      <c r="AG145" s="119" t="s">
        <v>2331</v>
      </c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</row>
    <row r="146" spans="1:190" x14ac:dyDescent="0.2">
      <c r="A146" s="154" t="str">
        <f t="shared" si="2"/>
        <v>3021</v>
      </c>
      <c r="B146" s="105" t="s">
        <v>2352</v>
      </c>
      <c r="C146" s="111">
        <v>78</v>
      </c>
      <c r="D146" s="112">
        <v>25</v>
      </c>
      <c r="E146" s="113">
        <v>0.37</v>
      </c>
      <c r="F146" s="111">
        <v>78</v>
      </c>
      <c r="H146" s="114" t="s">
        <v>1529</v>
      </c>
      <c r="J146" s="112">
        <v>7.1999998092651367</v>
      </c>
      <c r="K146" s="113">
        <v>0.36</v>
      </c>
      <c r="L146" s="111">
        <v>78</v>
      </c>
      <c r="N146" s="114" t="s">
        <v>1529</v>
      </c>
      <c r="P146" s="112">
        <v>5.4000000953674316</v>
      </c>
      <c r="Q146" s="113">
        <v>0.36</v>
      </c>
      <c r="R146" s="111">
        <v>76</v>
      </c>
      <c r="S146" s="111">
        <v>2</v>
      </c>
      <c r="T146" s="114" t="s">
        <v>2024</v>
      </c>
      <c r="U146" s="114" t="s">
        <v>2025</v>
      </c>
      <c r="V146" s="112">
        <v>2.5999999046325684</v>
      </c>
      <c r="W146" s="113">
        <v>0.28999999999999998</v>
      </c>
      <c r="X146" s="111">
        <v>78</v>
      </c>
      <c r="Z146" s="114" t="s">
        <v>1529</v>
      </c>
      <c r="AB146" s="112">
        <v>9.8000001907348633</v>
      </c>
      <c r="AC146" s="113">
        <v>0.41</v>
      </c>
      <c r="AD146" s="111">
        <v>74</v>
      </c>
      <c r="AE146" s="111">
        <v>4</v>
      </c>
      <c r="AF146" s="114" t="s">
        <v>2318</v>
      </c>
      <c r="AG146" s="114" t="s">
        <v>2319</v>
      </c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</row>
    <row r="147" spans="1:190" x14ac:dyDescent="0.2">
      <c r="A147" s="154" t="str">
        <f t="shared" si="2"/>
        <v>3024</v>
      </c>
      <c r="B147" s="115" t="s">
        <v>2353</v>
      </c>
      <c r="C147" s="116">
        <v>60</v>
      </c>
      <c r="D147" s="117">
        <v>25.700000762939453</v>
      </c>
      <c r="E147" s="118">
        <v>0.38</v>
      </c>
      <c r="F147" s="116">
        <v>59</v>
      </c>
      <c r="G147" s="116">
        <v>1</v>
      </c>
      <c r="H147" s="119" t="s">
        <v>2354</v>
      </c>
      <c r="I147" s="119" t="s">
        <v>2355</v>
      </c>
      <c r="J147" s="117">
        <v>6.6999998092651367</v>
      </c>
      <c r="K147" s="118">
        <v>0.34</v>
      </c>
      <c r="L147" s="116">
        <v>60</v>
      </c>
      <c r="N147" s="119" t="s">
        <v>1529</v>
      </c>
      <c r="P147" s="117">
        <v>5.5999999046325684</v>
      </c>
      <c r="Q147" s="118">
        <v>0.38</v>
      </c>
      <c r="R147" s="116">
        <v>57</v>
      </c>
      <c r="S147" s="116">
        <v>3</v>
      </c>
      <c r="T147" s="119" t="s">
        <v>1966</v>
      </c>
      <c r="U147" s="119" t="s">
        <v>1967</v>
      </c>
      <c r="V147" s="117">
        <v>2.7999999523162842</v>
      </c>
      <c r="W147" s="118">
        <v>0.3</v>
      </c>
      <c r="X147" s="116">
        <v>59</v>
      </c>
      <c r="Y147" s="116">
        <v>1</v>
      </c>
      <c r="Z147" s="119" t="s">
        <v>2354</v>
      </c>
      <c r="AA147" s="119" t="s">
        <v>2355</v>
      </c>
      <c r="AB147" s="117">
        <v>10.600000381469727</v>
      </c>
      <c r="AC147" s="118">
        <v>0.44</v>
      </c>
      <c r="AD147" s="116">
        <v>57</v>
      </c>
      <c r="AE147" s="116">
        <v>3</v>
      </c>
      <c r="AF147" s="119" t="s">
        <v>1966</v>
      </c>
      <c r="AG147" s="119" t="s">
        <v>1967</v>
      </c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</row>
    <row r="148" spans="1:190" x14ac:dyDescent="0.2">
      <c r="A148" s="154" t="str">
        <f t="shared" si="2"/>
        <v>3025</v>
      </c>
      <c r="B148" s="105" t="s">
        <v>2356</v>
      </c>
      <c r="C148" s="111">
        <v>59</v>
      </c>
      <c r="D148" s="112">
        <v>35.099998474121094</v>
      </c>
      <c r="E148" s="113">
        <v>0.52</v>
      </c>
      <c r="F148" s="111">
        <v>55</v>
      </c>
      <c r="G148" s="111">
        <v>4</v>
      </c>
      <c r="H148" s="114" t="s">
        <v>2357</v>
      </c>
      <c r="I148" s="114" t="s">
        <v>2358</v>
      </c>
      <c r="J148" s="112">
        <v>9.5</v>
      </c>
      <c r="K148" s="113">
        <v>0.48</v>
      </c>
      <c r="L148" s="111">
        <v>54</v>
      </c>
      <c r="M148" s="111">
        <v>5</v>
      </c>
      <c r="N148" s="114" t="s">
        <v>2359</v>
      </c>
      <c r="O148" s="114" t="s">
        <v>2360</v>
      </c>
      <c r="P148" s="112">
        <v>8.1000003814697266</v>
      </c>
      <c r="Q148" s="113">
        <v>0.54</v>
      </c>
      <c r="R148" s="111">
        <v>52</v>
      </c>
      <c r="S148" s="111">
        <v>7</v>
      </c>
      <c r="T148" s="114" t="s">
        <v>2019</v>
      </c>
      <c r="U148" s="114" t="s">
        <v>2020</v>
      </c>
      <c r="V148" s="112">
        <v>3.2999999523162842</v>
      </c>
      <c r="W148" s="113">
        <v>0.37</v>
      </c>
      <c r="X148" s="111">
        <v>58</v>
      </c>
      <c r="Y148" s="111">
        <v>1</v>
      </c>
      <c r="Z148" s="114" t="s">
        <v>2013</v>
      </c>
      <c r="AA148" s="114" t="s">
        <v>2014</v>
      </c>
      <c r="AB148" s="112">
        <v>14.300000190734863</v>
      </c>
      <c r="AC148" s="113">
        <v>0.59</v>
      </c>
      <c r="AD148" s="111">
        <v>44</v>
      </c>
      <c r="AE148" s="111">
        <v>15</v>
      </c>
      <c r="AF148" s="114" t="s">
        <v>2361</v>
      </c>
      <c r="AG148" s="114" t="s">
        <v>2362</v>
      </c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</row>
    <row r="149" spans="1:190" x14ac:dyDescent="0.2">
      <c r="A149" s="154" t="str">
        <f t="shared" si="2"/>
        <v>3030</v>
      </c>
      <c r="B149" s="115" t="s">
        <v>2363</v>
      </c>
      <c r="C149" s="116">
        <v>131</v>
      </c>
      <c r="D149" s="117">
        <v>36.700000762939453</v>
      </c>
      <c r="E149" s="118">
        <v>0.54</v>
      </c>
      <c r="F149" s="116">
        <v>117</v>
      </c>
      <c r="G149" s="116">
        <v>14</v>
      </c>
      <c r="H149" s="119" t="s">
        <v>1667</v>
      </c>
      <c r="I149" s="119" t="s">
        <v>1668</v>
      </c>
      <c r="J149" s="117">
        <v>10.300000190734863</v>
      </c>
      <c r="K149" s="118">
        <v>0.51</v>
      </c>
      <c r="L149" s="116">
        <v>113</v>
      </c>
      <c r="M149" s="116">
        <v>18</v>
      </c>
      <c r="N149" s="119" t="s">
        <v>2364</v>
      </c>
      <c r="O149" s="119" t="s">
        <v>2365</v>
      </c>
      <c r="P149" s="117">
        <v>8.1000003814697266</v>
      </c>
      <c r="Q149" s="118">
        <v>0.54</v>
      </c>
      <c r="R149" s="116">
        <v>109</v>
      </c>
      <c r="S149" s="116">
        <v>22</v>
      </c>
      <c r="T149" s="119" t="s">
        <v>2366</v>
      </c>
      <c r="U149" s="119" t="s">
        <v>2367</v>
      </c>
      <c r="V149" s="117">
        <v>3.5</v>
      </c>
      <c r="W149" s="118">
        <v>0.39</v>
      </c>
      <c r="X149" s="116">
        <v>125</v>
      </c>
      <c r="Y149" s="116">
        <v>6</v>
      </c>
      <c r="Z149" s="119" t="s">
        <v>2088</v>
      </c>
      <c r="AA149" s="119" t="s">
        <v>2089</v>
      </c>
      <c r="AB149" s="117">
        <v>14.800000190734863</v>
      </c>
      <c r="AC149" s="118">
        <v>0.62</v>
      </c>
      <c r="AD149" s="116">
        <v>89</v>
      </c>
      <c r="AE149" s="116">
        <v>42</v>
      </c>
      <c r="AF149" s="119" t="s">
        <v>2368</v>
      </c>
      <c r="AG149" s="119" t="s">
        <v>2369</v>
      </c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</row>
    <row r="150" spans="1:190" x14ac:dyDescent="0.2">
      <c r="A150" s="154" t="str">
        <f t="shared" si="2"/>
        <v>3035</v>
      </c>
      <c r="B150" s="105" t="s">
        <v>2370</v>
      </c>
      <c r="C150" s="111">
        <v>22</v>
      </c>
      <c r="D150" s="112">
        <v>23.700000762939453</v>
      </c>
      <c r="E150" s="113">
        <v>0.35</v>
      </c>
      <c r="F150" s="111">
        <v>22</v>
      </c>
      <c r="H150" s="114" t="s">
        <v>1529</v>
      </c>
      <c r="J150" s="112">
        <v>6.9000000953674316</v>
      </c>
      <c r="K150" s="113">
        <v>0.34</v>
      </c>
      <c r="L150" s="111">
        <v>22</v>
      </c>
      <c r="N150" s="114" t="s">
        <v>1529</v>
      </c>
      <c r="P150" s="112">
        <v>5.0999999046325684</v>
      </c>
      <c r="Q150" s="113">
        <v>0.34</v>
      </c>
      <c r="R150" s="111">
        <v>22</v>
      </c>
      <c r="T150" s="114" t="s">
        <v>1529</v>
      </c>
      <c r="V150" s="112">
        <v>2.5999999046325684</v>
      </c>
      <c r="W150" s="113">
        <v>0.28999999999999998</v>
      </c>
      <c r="X150" s="111">
        <v>22</v>
      </c>
      <c r="Z150" s="114" t="s">
        <v>1529</v>
      </c>
      <c r="AB150" s="112">
        <v>9.1000003814697266</v>
      </c>
      <c r="AC150" s="113">
        <v>0.38</v>
      </c>
      <c r="AD150" s="111">
        <v>21</v>
      </c>
      <c r="AE150" s="111">
        <v>1</v>
      </c>
      <c r="AF150" s="114" t="s">
        <v>1653</v>
      </c>
      <c r="AG150" s="114" t="s">
        <v>1654</v>
      </c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</row>
    <row r="151" spans="1:190" x14ac:dyDescent="0.2">
      <c r="A151" s="154" t="str">
        <f t="shared" si="2"/>
        <v>3041</v>
      </c>
      <c r="B151" s="115" t="s">
        <v>2371</v>
      </c>
      <c r="C151" s="116">
        <v>90</v>
      </c>
      <c r="D151" s="117">
        <v>25.200000762939453</v>
      </c>
      <c r="E151" s="118">
        <v>0.37</v>
      </c>
      <c r="F151" s="116">
        <v>87</v>
      </c>
      <c r="G151" s="116">
        <v>3</v>
      </c>
      <c r="H151" s="119" t="s">
        <v>1718</v>
      </c>
      <c r="I151" s="119" t="s">
        <v>1719</v>
      </c>
      <c r="J151" s="117">
        <v>7.3000001907348633</v>
      </c>
      <c r="K151" s="118">
        <v>0.36</v>
      </c>
      <c r="L151" s="116">
        <v>88</v>
      </c>
      <c r="M151" s="116">
        <v>2</v>
      </c>
      <c r="N151" s="119" t="s">
        <v>2290</v>
      </c>
      <c r="O151" s="119" t="s">
        <v>2291</v>
      </c>
      <c r="P151" s="117">
        <v>5.5</v>
      </c>
      <c r="Q151" s="118">
        <v>0.37</v>
      </c>
      <c r="R151" s="116">
        <v>86</v>
      </c>
      <c r="S151" s="116">
        <v>4</v>
      </c>
      <c r="T151" s="119" t="s">
        <v>2150</v>
      </c>
      <c r="U151" s="119" t="s">
        <v>2151</v>
      </c>
      <c r="V151" s="117">
        <v>2.5</v>
      </c>
      <c r="W151" s="118">
        <v>0.28000000000000003</v>
      </c>
      <c r="X151" s="116">
        <v>88</v>
      </c>
      <c r="Y151" s="116">
        <v>2</v>
      </c>
      <c r="Z151" s="119" t="s">
        <v>2290</v>
      </c>
      <c r="AA151" s="119" t="s">
        <v>2291</v>
      </c>
      <c r="AB151" s="117">
        <v>10</v>
      </c>
      <c r="AC151" s="118">
        <v>0.42</v>
      </c>
      <c r="AD151" s="116">
        <v>84</v>
      </c>
      <c r="AE151" s="116">
        <v>6</v>
      </c>
      <c r="AF151" s="119" t="s">
        <v>1934</v>
      </c>
      <c r="AG151" s="119" t="s">
        <v>1935</v>
      </c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</row>
    <row r="152" spans="1:190" x14ac:dyDescent="0.2">
      <c r="A152" s="154" t="str">
        <f t="shared" si="2"/>
        <v>3051</v>
      </c>
      <c r="B152" s="105" t="s">
        <v>2372</v>
      </c>
      <c r="C152" s="111">
        <v>68</v>
      </c>
      <c r="D152" s="112">
        <v>26.299999237060547</v>
      </c>
      <c r="E152" s="113">
        <v>0.39</v>
      </c>
      <c r="F152" s="111">
        <v>68</v>
      </c>
      <c r="H152" s="114" t="s">
        <v>1529</v>
      </c>
      <c r="J152" s="112">
        <v>7.3000001907348633</v>
      </c>
      <c r="K152" s="113">
        <v>0.36</v>
      </c>
      <c r="L152" s="111">
        <v>68</v>
      </c>
      <c r="N152" s="114" t="s">
        <v>1529</v>
      </c>
      <c r="P152" s="112">
        <v>5.4000000953674316</v>
      </c>
      <c r="Q152" s="113">
        <v>0.36</v>
      </c>
      <c r="R152" s="111">
        <v>68</v>
      </c>
      <c r="T152" s="114" t="s">
        <v>1529</v>
      </c>
      <c r="V152" s="112">
        <v>2.7000000476837158</v>
      </c>
      <c r="W152" s="113">
        <v>0.28999999999999998</v>
      </c>
      <c r="X152" s="111">
        <v>68</v>
      </c>
      <c r="Z152" s="114" t="s">
        <v>1529</v>
      </c>
      <c r="AB152" s="112">
        <v>10.899999618530273</v>
      </c>
      <c r="AC152" s="113">
        <v>0.46</v>
      </c>
      <c r="AD152" s="111">
        <v>67</v>
      </c>
      <c r="AE152" s="111">
        <v>1</v>
      </c>
      <c r="AF152" s="114" t="s">
        <v>2076</v>
      </c>
      <c r="AG152" s="114" t="s">
        <v>2077</v>
      </c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</row>
    <row r="153" spans="1:190" x14ac:dyDescent="0.2">
      <c r="A153" s="154" t="str">
        <f t="shared" si="2"/>
        <v>3061</v>
      </c>
      <c r="B153" s="115" t="s">
        <v>2373</v>
      </c>
      <c r="C153" s="116">
        <v>78</v>
      </c>
      <c r="D153" s="117">
        <v>34.099998474121094</v>
      </c>
      <c r="E153" s="118">
        <v>0.5</v>
      </c>
      <c r="F153" s="116">
        <v>64</v>
      </c>
      <c r="G153" s="116">
        <v>14</v>
      </c>
      <c r="H153" s="119" t="s">
        <v>2374</v>
      </c>
      <c r="I153" s="119" t="s">
        <v>2375</v>
      </c>
      <c r="J153" s="117">
        <v>9</v>
      </c>
      <c r="K153" s="118">
        <v>0.45</v>
      </c>
      <c r="L153" s="116">
        <v>68</v>
      </c>
      <c r="M153" s="116">
        <v>10</v>
      </c>
      <c r="N153" s="119" t="s">
        <v>2376</v>
      </c>
      <c r="O153" s="119" t="s">
        <v>2377</v>
      </c>
      <c r="P153" s="117">
        <v>8.1000003814697266</v>
      </c>
      <c r="Q153" s="118">
        <v>0.54</v>
      </c>
      <c r="R153" s="116">
        <v>56</v>
      </c>
      <c r="S153" s="116">
        <v>22</v>
      </c>
      <c r="T153" s="119" t="s">
        <v>2378</v>
      </c>
      <c r="U153" s="119" t="s">
        <v>2379</v>
      </c>
      <c r="V153" s="117">
        <v>3.5999999046325684</v>
      </c>
      <c r="W153" s="118">
        <v>0.4</v>
      </c>
      <c r="X153" s="116">
        <v>77</v>
      </c>
      <c r="Y153" s="116">
        <v>1</v>
      </c>
      <c r="Z153" s="119" t="s">
        <v>2022</v>
      </c>
      <c r="AA153" s="119" t="s">
        <v>2023</v>
      </c>
      <c r="AB153" s="117">
        <v>13.399999618530273</v>
      </c>
      <c r="AC153" s="118">
        <v>0.56000000000000005</v>
      </c>
      <c r="AD153" s="116">
        <v>56</v>
      </c>
      <c r="AE153" s="116">
        <v>22</v>
      </c>
      <c r="AF153" s="119" t="s">
        <v>2378</v>
      </c>
      <c r="AG153" s="119" t="s">
        <v>2379</v>
      </c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</row>
    <row r="154" spans="1:190" x14ac:dyDescent="0.2">
      <c r="A154" s="154" t="str">
        <f t="shared" si="2"/>
        <v>3101</v>
      </c>
      <c r="B154" s="105" t="s">
        <v>2380</v>
      </c>
      <c r="C154" s="111">
        <v>123</v>
      </c>
      <c r="D154" s="112">
        <v>37.200000762939453</v>
      </c>
      <c r="E154" s="113">
        <v>0.55000000000000004</v>
      </c>
      <c r="F154" s="111">
        <v>110</v>
      </c>
      <c r="G154" s="111">
        <v>13</v>
      </c>
      <c r="H154" s="114" t="s">
        <v>2332</v>
      </c>
      <c r="I154" s="114" t="s">
        <v>2333</v>
      </c>
      <c r="J154" s="112">
        <v>9.8000001907348633</v>
      </c>
      <c r="K154" s="113">
        <v>0.49</v>
      </c>
      <c r="L154" s="111">
        <v>109</v>
      </c>
      <c r="M154" s="111">
        <v>14</v>
      </c>
      <c r="N154" s="114" t="s">
        <v>2381</v>
      </c>
      <c r="O154" s="114" t="s">
        <v>2382</v>
      </c>
      <c r="P154" s="112">
        <v>8.8000001907348633</v>
      </c>
      <c r="Q154" s="113">
        <v>0.57999999999999996</v>
      </c>
      <c r="R154" s="111">
        <v>89</v>
      </c>
      <c r="S154" s="111">
        <v>34</v>
      </c>
      <c r="T154" s="114" t="s">
        <v>2383</v>
      </c>
      <c r="U154" s="114" t="s">
        <v>2384</v>
      </c>
      <c r="V154" s="112">
        <v>3.7000000476837158</v>
      </c>
      <c r="W154" s="113">
        <v>0.41</v>
      </c>
      <c r="X154" s="111">
        <v>115</v>
      </c>
      <c r="Y154" s="111">
        <v>8</v>
      </c>
      <c r="Z154" s="114" t="s">
        <v>2385</v>
      </c>
      <c r="AA154" s="114" t="s">
        <v>2386</v>
      </c>
      <c r="AB154" s="112">
        <v>15</v>
      </c>
      <c r="AC154" s="113">
        <v>0.62</v>
      </c>
      <c r="AD154" s="111">
        <v>75</v>
      </c>
      <c r="AE154" s="111">
        <v>48</v>
      </c>
      <c r="AF154" s="114" t="s">
        <v>2387</v>
      </c>
      <c r="AG154" s="114" t="s">
        <v>2388</v>
      </c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</row>
    <row r="155" spans="1:190" x14ac:dyDescent="0.2">
      <c r="A155" s="154" t="str">
        <f t="shared" si="2"/>
        <v>3111</v>
      </c>
      <c r="B155" s="115" t="s">
        <v>2389</v>
      </c>
      <c r="C155" s="116">
        <v>72</v>
      </c>
      <c r="D155" s="117">
        <v>30.100000381469727</v>
      </c>
      <c r="E155" s="118">
        <v>0.44</v>
      </c>
      <c r="F155" s="116">
        <v>72</v>
      </c>
      <c r="H155" s="119" t="s">
        <v>1529</v>
      </c>
      <c r="J155" s="117">
        <v>8.3000001907348633</v>
      </c>
      <c r="K155" s="118">
        <v>0.42</v>
      </c>
      <c r="L155" s="116">
        <v>71</v>
      </c>
      <c r="M155" s="116">
        <v>1</v>
      </c>
      <c r="N155" s="119" t="s">
        <v>1757</v>
      </c>
      <c r="O155" s="119" t="s">
        <v>1758</v>
      </c>
      <c r="P155" s="117">
        <v>6.6999998092651367</v>
      </c>
      <c r="Q155" s="118">
        <v>0.45</v>
      </c>
      <c r="R155" s="116">
        <v>67</v>
      </c>
      <c r="S155" s="116">
        <v>5</v>
      </c>
      <c r="T155" s="119" t="s">
        <v>1640</v>
      </c>
      <c r="U155" s="119" t="s">
        <v>1641</v>
      </c>
      <c r="V155" s="117">
        <v>3</v>
      </c>
      <c r="W155" s="118">
        <v>0.33</v>
      </c>
      <c r="X155" s="116">
        <v>71</v>
      </c>
      <c r="Y155" s="116">
        <v>1</v>
      </c>
      <c r="Z155" s="119" t="s">
        <v>1757</v>
      </c>
      <c r="AA155" s="119" t="s">
        <v>1758</v>
      </c>
      <c r="AB155" s="117">
        <v>12.100000381469727</v>
      </c>
      <c r="AC155" s="118">
        <v>0.51</v>
      </c>
      <c r="AD155" s="116">
        <v>61</v>
      </c>
      <c r="AE155" s="116">
        <v>11</v>
      </c>
      <c r="AF155" s="119" t="s">
        <v>2390</v>
      </c>
      <c r="AG155" s="119" t="s">
        <v>2391</v>
      </c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</row>
    <row r="156" spans="1:190" x14ac:dyDescent="0.2">
      <c r="A156" s="154" t="str">
        <f t="shared" si="2"/>
        <v>3141</v>
      </c>
      <c r="B156" s="105" t="s">
        <v>2392</v>
      </c>
      <c r="C156" s="111">
        <v>199</v>
      </c>
      <c r="D156" s="112">
        <v>29.200000762939453</v>
      </c>
      <c r="E156" s="113">
        <v>0.43</v>
      </c>
      <c r="F156" s="111">
        <v>198</v>
      </c>
      <c r="G156" s="111">
        <v>1</v>
      </c>
      <c r="H156" s="114" t="s">
        <v>2393</v>
      </c>
      <c r="I156" s="114" t="s">
        <v>2394</v>
      </c>
      <c r="J156" s="112">
        <v>7.8000001907348633</v>
      </c>
      <c r="K156" s="113">
        <v>0.39</v>
      </c>
      <c r="L156" s="111">
        <v>197</v>
      </c>
      <c r="M156" s="111">
        <v>2</v>
      </c>
      <c r="N156" s="114" t="s">
        <v>2395</v>
      </c>
      <c r="O156" s="114" t="s">
        <v>2396</v>
      </c>
      <c r="P156" s="112">
        <v>6.5999999046325684</v>
      </c>
      <c r="Q156" s="113">
        <v>0.44</v>
      </c>
      <c r="R156" s="111">
        <v>185</v>
      </c>
      <c r="S156" s="111">
        <v>14</v>
      </c>
      <c r="T156" s="114" t="s">
        <v>2397</v>
      </c>
      <c r="U156" s="114" t="s">
        <v>2398</v>
      </c>
      <c r="V156" s="112">
        <v>3</v>
      </c>
      <c r="W156" s="113">
        <v>0.33</v>
      </c>
      <c r="X156" s="111">
        <v>195</v>
      </c>
      <c r="Y156" s="111">
        <v>4</v>
      </c>
      <c r="Z156" s="114" t="s">
        <v>2158</v>
      </c>
      <c r="AA156" s="114" t="s">
        <v>2159</v>
      </c>
      <c r="AB156" s="112">
        <v>11.800000190734863</v>
      </c>
      <c r="AC156" s="113">
        <v>0.49</v>
      </c>
      <c r="AD156" s="111">
        <v>176</v>
      </c>
      <c r="AE156" s="111">
        <v>23</v>
      </c>
      <c r="AF156" s="114" t="s">
        <v>2399</v>
      </c>
      <c r="AG156" s="114" t="s">
        <v>2400</v>
      </c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</row>
    <row r="157" spans="1:190" x14ac:dyDescent="0.2">
      <c r="A157" s="154" t="str">
        <f t="shared" si="2"/>
        <v>3181</v>
      </c>
      <c r="B157" s="115" t="s">
        <v>2401</v>
      </c>
      <c r="C157" s="116">
        <v>76</v>
      </c>
      <c r="D157" s="117">
        <v>26.700000762939453</v>
      </c>
      <c r="E157" s="118">
        <v>0.39</v>
      </c>
      <c r="F157" s="116">
        <v>75</v>
      </c>
      <c r="G157" s="116">
        <v>1</v>
      </c>
      <c r="H157" s="119" t="s">
        <v>1594</v>
      </c>
      <c r="I157" s="119" t="s">
        <v>1595</v>
      </c>
      <c r="J157" s="117">
        <v>7.4000000953674316</v>
      </c>
      <c r="K157" s="118">
        <v>0.37</v>
      </c>
      <c r="L157" s="116">
        <v>74</v>
      </c>
      <c r="M157" s="116">
        <v>2</v>
      </c>
      <c r="N157" s="119" t="s">
        <v>1506</v>
      </c>
      <c r="O157" s="119" t="s">
        <v>1507</v>
      </c>
      <c r="P157" s="117">
        <v>5.5999999046325684</v>
      </c>
      <c r="Q157" s="118">
        <v>0.37</v>
      </c>
      <c r="R157" s="116">
        <v>74</v>
      </c>
      <c r="S157" s="116">
        <v>2</v>
      </c>
      <c r="T157" s="119" t="s">
        <v>1506</v>
      </c>
      <c r="U157" s="119" t="s">
        <v>1507</v>
      </c>
      <c r="V157" s="117">
        <v>3</v>
      </c>
      <c r="W157" s="118">
        <v>0.33</v>
      </c>
      <c r="X157" s="116">
        <v>72</v>
      </c>
      <c r="Y157" s="116">
        <v>4</v>
      </c>
      <c r="Z157" s="119" t="s">
        <v>2402</v>
      </c>
      <c r="AA157" s="119" t="s">
        <v>2403</v>
      </c>
      <c r="AB157" s="117">
        <v>10.699999809265137</v>
      </c>
      <c r="AC157" s="118">
        <v>0.45</v>
      </c>
      <c r="AD157" s="116">
        <v>72</v>
      </c>
      <c r="AE157" s="116">
        <v>4</v>
      </c>
      <c r="AF157" s="119" t="s">
        <v>2402</v>
      </c>
      <c r="AG157" s="119" t="s">
        <v>2403</v>
      </c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</row>
    <row r="158" spans="1:190" x14ac:dyDescent="0.2">
      <c r="A158" s="154" t="str">
        <f t="shared" si="2"/>
        <v>3191</v>
      </c>
      <c r="B158" s="105" t="s">
        <v>2404</v>
      </c>
      <c r="C158" s="111">
        <v>95</v>
      </c>
      <c r="D158" s="112">
        <v>36.200000762939453</v>
      </c>
      <c r="E158" s="113">
        <v>0.53</v>
      </c>
      <c r="F158" s="111">
        <v>81</v>
      </c>
      <c r="G158" s="111">
        <v>14</v>
      </c>
      <c r="H158" s="114" t="s">
        <v>2405</v>
      </c>
      <c r="I158" s="114" t="s">
        <v>2406</v>
      </c>
      <c r="J158" s="112">
        <v>10.300000190734863</v>
      </c>
      <c r="K158" s="113">
        <v>0.52</v>
      </c>
      <c r="L158" s="111">
        <v>76</v>
      </c>
      <c r="M158" s="111">
        <v>19</v>
      </c>
      <c r="N158" s="114" t="s">
        <v>1970</v>
      </c>
      <c r="O158" s="114" t="s">
        <v>1971</v>
      </c>
      <c r="P158" s="112">
        <v>8.1999998092651367</v>
      </c>
      <c r="Q158" s="113">
        <v>0.55000000000000004</v>
      </c>
      <c r="R158" s="111">
        <v>73</v>
      </c>
      <c r="S158" s="111">
        <v>22</v>
      </c>
      <c r="T158" s="114" t="s">
        <v>2407</v>
      </c>
      <c r="U158" s="114" t="s">
        <v>2408</v>
      </c>
      <c r="V158" s="112">
        <v>3.5999999046325684</v>
      </c>
      <c r="W158" s="113">
        <v>0.4</v>
      </c>
      <c r="X158" s="111">
        <v>89</v>
      </c>
      <c r="Y158" s="111">
        <v>6</v>
      </c>
      <c r="Z158" s="114" t="s">
        <v>2409</v>
      </c>
      <c r="AA158" s="114" t="s">
        <v>2410</v>
      </c>
      <c r="AB158" s="112">
        <v>14.100000381469727</v>
      </c>
      <c r="AC158" s="113">
        <v>0.59</v>
      </c>
      <c r="AD158" s="111">
        <v>57</v>
      </c>
      <c r="AE158" s="111">
        <v>38</v>
      </c>
      <c r="AF158" s="114" t="s">
        <v>2411</v>
      </c>
      <c r="AG158" s="114" t="s">
        <v>2412</v>
      </c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</row>
    <row r="159" spans="1:190" x14ac:dyDescent="0.2">
      <c r="A159" s="154" t="str">
        <f t="shared" si="2"/>
        <v>3241</v>
      </c>
      <c r="B159" s="115" t="s">
        <v>2413</v>
      </c>
      <c r="C159" s="116">
        <v>57</v>
      </c>
      <c r="D159" s="117">
        <v>27.899999618530273</v>
      </c>
      <c r="E159" s="118">
        <v>0.41</v>
      </c>
      <c r="F159" s="116">
        <v>57</v>
      </c>
      <c r="H159" s="119" t="s">
        <v>1529</v>
      </c>
      <c r="J159" s="117">
        <v>7.5999999046325684</v>
      </c>
      <c r="K159" s="118">
        <v>0.38</v>
      </c>
      <c r="L159" s="116">
        <v>57</v>
      </c>
      <c r="N159" s="119" t="s">
        <v>1529</v>
      </c>
      <c r="P159" s="117">
        <v>5.9000000953674316</v>
      </c>
      <c r="Q159" s="118">
        <v>0.39</v>
      </c>
      <c r="R159" s="116">
        <v>55</v>
      </c>
      <c r="S159" s="116">
        <v>2</v>
      </c>
      <c r="T159" s="119" t="s">
        <v>2414</v>
      </c>
      <c r="U159" s="119" t="s">
        <v>2415</v>
      </c>
      <c r="V159" s="117">
        <v>3.2999999523162842</v>
      </c>
      <c r="W159" s="118">
        <v>0.37</v>
      </c>
      <c r="X159" s="116">
        <v>55</v>
      </c>
      <c r="Y159" s="116">
        <v>2</v>
      </c>
      <c r="Z159" s="119" t="s">
        <v>2414</v>
      </c>
      <c r="AA159" s="119" t="s">
        <v>2415</v>
      </c>
      <c r="AB159" s="117">
        <v>11</v>
      </c>
      <c r="AC159" s="118">
        <v>0.46</v>
      </c>
      <c r="AD159" s="116">
        <v>55</v>
      </c>
      <c r="AE159" s="116">
        <v>2</v>
      </c>
      <c r="AF159" s="119" t="s">
        <v>2414</v>
      </c>
      <c r="AG159" s="119" t="s">
        <v>2415</v>
      </c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</row>
    <row r="160" spans="1:190" x14ac:dyDescent="0.2">
      <c r="A160" s="154" t="str">
        <f t="shared" si="2"/>
        <v>3261</v>
      </c>
      <c r="B160" s="105" t="s">
        <v>2416</v>
      </c>
      <c r="C160" s="111">
        <v>176</v>
      </c>
      <c r="D160" s="112">
        <v>27.899999618530273</v>
      </c>
      <c r="E160" s="113">
        <v>0.41</v>
      </c>
      <c r="F160" s="111">
        <v>173</v>
      </c>
      <c r="G160" s="111">
        <v>3</v>
      </c>
      <c r="H160" s="114" t="s">
        <v>2417</v>
      </c>
      <c r="I160" s="114" t="s">
        <v>2418</v>
      </c>
      <c r="J160" s="112">
        <v>7.6999998092651367</v>
      </c>
      <c r="K160" s="113">
        <v>0.38</v>
      </c>
      <c r="L160" s="111">
        <v>174</v>
      </c>
      <c r="M160" s="111">
        <v>2</v>
      </c>
      <c r="N160" s="114" t="s">
        <v>1866</v>
      </c>
      <c r="O160" s="114" t="s">
        <v>1867</v>
      </c>
      <c r="P160" s="112">
        <v>6</v>
      </c>
      <c r="Q160" s="113">
        <v>0.4</v>
      </c>
      <c r="R160" s="111">
        <v>170</v>
      </c>
      <c r="S160" s="111">
        <v>6</v>
      </c>
      <c r="T160" s="114" t="s">
        <v>1658</v>
      </c>
      <c r="U160" s="114" t="s">
        <v>1659</v>
      </c>
      <c r="V160" s="112">
        <v>2.7999999523162842</v>
      </c>
      <c r="W160" s="113">
        <v>0.31</v>
      </c>
      <c r="X160" s="111">
        <v>173</v>
      </c>
      <c r="Y160" s="111">
        <v>3</v>
      </c>
      <c r="Z160" s="114" t="s">
        <v>2417</v>
      </c>
      <c r="AA160" s="114" t="s">
        <v>2418</v>
      </c>
      <c r="AB160" s="112">
        <v>11.399999618530273</v>
      </c>
      <c r="AC160" s="113">
        <v>0.48</v>
      </c>
      <c r="AD160" s="111">
        <v>156</v>
      </c>
      <c r="AE160" s="111">
        <v>20</v>
      </c>
      <c r="AF160" s="114" t="s">
        <v>1524</v>
      </c>
      <c r="AG160" s="114" t="s">
        <v>1525</v>
      </c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</row>
    <row r="161" spans="1:190" x14ac:dyDescent="0.2">
      <c r="A161" s="154" t="str">
        <f t="shared" si="2"/>
        <v>3281</v>
      </c>
      <c r="B161" s="115" t="s">
        <v>2419</v>
      </c>
      <c r="C161" s="116">
        <v>180</v>
      </c>
      <c r="D161" s="117">
        <v>32.5</v>
      </c>
      <c r="E161" s="118">
        <v>0.48</v>
      </c>
      <c r="F161" s="116">
        <v>173</v>
      </c>
      <c r="G161" s="116">
        <v>7</v>
      </c>
      <c r="H161" s="119" t="s">
        <v>2420</v>
      </c>
      <c r="I161" s="119" t="s">
        <v>2421</v>
      </c>
      <c r="J161" s="117">
        <v>9</v>
      </c>
      <c r="K161" s="118">
        <v>0.45</v>
      </c>
      <c r="L161" s="116">
        <v>168</v>
      </c>
      <c r="M161" s="116">
        <v>12</v>
      </c>
      <c r="N161" s="119" t="s">
        <v>1934</v>
      </c>
      <c r="O161" s="119" t="s">
        <v>1935</v>
      </c>
      <c r="P161" s="117">
        <v>7.1999998092651367</v>
      </c>
      <c r="Q161" s="118">
        <v>0.48</v>
      </c>
      <c r="R161" s="116">
        <v>162</v>
      </c>
      <c r="S161" s="116">
        <v>18</v>
      </c>
      <c r="T161" s="119" t="s">
        <v>1739</v>
      </c>
      <c r="U161" s="119" t="s">
        <v>1740</v>
      </c>
      <c r="V161" s="117">
        <v>3</v>
      </c>
      <c r="W161" s="118">
        <v>0.34</v>
      </c>
      <c r="X161" s="116">
        <v>178</v>
      </c>
      <c r="Y161" s="116">
        <v>2</v>
      </c>
      <c r="Z161" s="119" t="s">
        <v>2422</v>
      </c>
      <c r="AA161" s="119" t="s">
        <v>2423</v>
      </c>
      <c r="AB161" s="117">
        <v>13.199999809265137</v>
      </c>
      <c r="AC161" s="118">
        <v>0.55000000000000004</v>
      </c>
      <c r="AD161" s="116">
        <v>143</v>
      </c>
      <c r="AE161" s="116">
        <v>37</v>
      </c>
      <c r="AF161" s="119" t="s">
        <v>2424</v>
      </c>
      <c r="AG161" s="119" t="s">
        <v>2425</v>
      </c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</row>
    <row r="162" spans="1:190" x14ac:dyDescent="0.2">
      <c r="A162" s="154" t="str">
        <f t="shared" si="2"/>
        <v>3301</v>
      </c>
      <c r="B162" s="105" t="s">
        <v>2426</v>
      </c>
      <c r="C162" s="111">
        <v>59</v>
      </c>
      <c r="D162" s="112">
        <v>25.799999237060547</v>
      </c>
      <c r="E162" s="113">
        <v>0.38</v>
      </c>
      <c r="F162" s="111">
        <v>59</v>
      </c>
      <c r="H162" s="114" t="s">
        <v>1529</v>
      </c>
      <c r="J162" s="112">
        <v>7</v>
      </c>
      <c r="K162" s="113">
        <v>0.35</v>
      </c>
      <c r="L162" s="111">
        <v>59</v>
      </c>
      <c r="N162" s="114" t="s">
        <v>1529</v>
      </c>
      <c r="P162" s="112">
        <v>5.3000001907348633</v>
      </c>
      <c r="Q162" s="113">
        <v>0.35</v>
      </c>
      <c r="R162" s="111">
        <v>57</v>
      </c>
      <c r="S162" s="111">
        <v>2</v>
      </c>
      <c r="T162" s="114" t="s">
        <v>2240</v>
      </c>
      <c r="U162" s="114" t="s">
        <v>2241</v>
      </c>
      <c r="V162" s="112">
        <v>2.5</v>
      </c>
      <c r="W162" s="113">
        <v>0.28000000000000003</v>
      </c>
      <c r="X162" s="111">
        <v>59</v>
      </c>
      <c r="Z162" s="114" t="s">
        <v>1529</v>
      </c>
      <c r="AB162" s="112">
        <v>11</v>
      </c>
      <c r="AC162" s="113">
        <v>0.46</v>
      </c>
      <c r="AD162" s="111">
        <v>55</v>
      </c>
      <c r="AE162" s="111">
        <v>4</v>
      </c>
      <c r="AF162" s="114" t="s">
        <v>2357</v>
      </c>
      <c r="AG162" s="114" t="s">
        <v>2358</v>
      </c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</row>
    <row r="163" spans="1:190" x14ac:dyDescent="0.2">
      <c r="A163" s="154" t="str">
        <f t="shared" si="2"/>
        <v>3341</v>
      </c>
      <c r="B163" s="115" t="s">
        <v>2427</v>
      </c>
      <c r="C163" s="116">
        <v>118</v>
      </c>
      <c r="D163" s="117">
        <v>30.399999618530273</v>
      </c>
      <c r="E163" s="118">
        <v>0.45</v>
      </c>
      <c r="F163" s="116">
        <v>111</v>
      </c>
      <c r="G163" s="116">
        <v>7</v>
      </c>
      <c r="H163" s="119" t="s">
        <v>2428</v>
      </c>
      <c r="I163" s="119" t="s">
        <v>2429</v>
      </c>
      <c r="J163" s="117">
        <v>8.3000001907348633</v>
      </c>
      <c r="K163" s="118">
        <v>0.42</v>
      </c>
      <c r="L163" s="116">
        <v>107</v>
      </c>
      <c r="M163" s="116">
        <v>11</v>
      </c>
      <c r="N163" s="119" t="s">
        <v>2430</v>
      </c>
      <c r="O163" s="119" t="s">
        <v>2431</v>
      </c>
      <c r="P163" s="117">
        <v>6.8000001907348633</v>
      </c>
      <c r="Q163" s="118">
        <v>0.45</v>
      </c>
      <c r="R163" s="116">
        <v>103</v>
      </c>
      <c r="S163" s="116">
        <v>15</v>
      </c>
      <c r="T163" s="119" t="s">
        <v>2432</v>
      </c>
      <c r="U163" s="119" t="s">
        <v>2433</v>
      </c>
      <c r="V163" s="117">
        <v>3.0999999046325684</v>
      </c>
      <c r="W163" s="118">
        <v>0.34</v>
      </c>
      <c r="X163" s="116">
        <v>113</v>
      </c>
      <c r="Y163" s="116">
        <v>5</v>
      </c>
      <c r="Z163" s="119" t="s">
        <v>2434</v>
      </c>
      <c r="AA163" s="119" t="s">
        <v>2435</v>
      </c>
      <c r="AB163" s="117">
        <v>12.300000190734863</v>
      </c>
      <c r="AC163" s="118">
        <v>0.51</v>
      </c>
      <c r="AD163" s="116">
        <v>100</v>
      </c>
      <c r="AE163" s="116">
        <v>18</v>
      </c>
      <c r="AF163" s="119" t="s">
        <v>2436</v>
      </c>
      <c r="AG163" s="119" t="s">
        <v>2437</v>
      </c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</row>
    <row r="164" spans="1:190" x14ac:dyDescent="0.2">
      <c r="A164" s="154" t="str">
        <f t="shared" si="2"/>
        <v>3381</v>
      </c>
      <c r="B164" s="105" t="s">
        <v>2438</v>
      </c>
      <c r="C164" s="111">
        <v>107</v>
      </c>
      <c r="D164" s="112">
        <v>32.599998474121094</v>
      </c>
      <c r="E164" s="113">
        <v>0.48</v>
      </c>
      <c r="F164" s="111">
        <v>103</v>
      </c>
      <c r="G164" s="111">
        <v>4</v>
      </c>
      <c r="H164" s="114" t="s">
        <v>2439</v>
      </c>
      <c r="I164" s="114" t="s">
        <v>2440</v>
      </c>
      <c r="J164" s="112">
        <v>8.8000001907348633</v>
      </c>
      <c r="K164" s="113">
        <v>0.44</v>
      </c>
      <c r="L164" s="111">
        <v>104</v>
      </c>
      <c r="M164" s="111">
        <v>3</v>
      </c>
      <c r="N164" s="114" t="s">
        <v>2441</v>
      </c>
      <c r="O164" s="114" t="s">
        <v>2442</v>
      </c>
      <c r="P164" s="112">
        <v>7.1999998092651367</v>
      </c>
      <c r="Q164" s="113">
        <v>0.48</v>
      </c>
      <c r="R164" s="111">
        <v>91</v>
      </c>
      <c r="S164" s="111">
        <v>16</v>
      </c>
      <c r="T164" s="114" t="s">
        <v>2443</v>
      </c>
      <c r="U164" s="114" t="s">
        <v>2444</v>
      </c>
      <c r="V164" s="112">
        <v>3.5</v>
      </c>
      <c r="W164" s="113">
        <v>0.38</v>
      </c>
      <c r="X164" s="111">
        <v>103</v>
      </c>
      <c r="Y164" s="111">
        <v>4</v>
      </c>
      <c r="Z164" s="114" t="s">
        <v>2439</v>
      </c>
      <c r="AA164" s="114" t="s">
        <v>2440</v>
      </c>
      <c r="AB164" s="112">
        <v>13.199999809265137</v>
      </c>
      <c r="AC164" s="113">
        <v>0.55000000000000004</v>
      </c>
      <c r="AD164" s="111">
        <v>87</v>
      </c>
      <c r="AE164" s="111">
        <v>20</v>
      </c>
      <c r="AF164" s="114" t="s">
        <v>2445</v>
      </c>
      <c r="AG164" s="114" t="s">
        <v>2446</v>
      </c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</row>
    <row r="165" spans="1:190" x14ac:dyDescent="0.2">
      <c r="A165" s="154" t="str">
        <f t="shared" si="2"/>
        <v>3421</v>
      </c>
      <c r="B165" s="115" t="s">
        <v>2447</v>
      </c>
      <c r="C165" s="116">
        <v>114</v>
      </c>
      <c r="D165" s="117">
        <v>30.899999618530273</v>
      </c>
      <c r="E165" s="118">
        <v>0.45</v>
      </c>
      <c r="F165" s="116">
        <v>111</v>
      </c>
      <c r="G165" s="116">
        <v>3</v>
      </c>
      <c r="H165" s="119" t="s">
        <v>1506</v>
      </c>
      <c r="I165" s="119" t="s">
        <v>1507</v>
      </c>
      <c r="J165" s="117">
        <v>8.6000003814697266</v>
      </c>
      <c r="K165" s="118">
        <v>0.43</v>
      </c>
      <c r="L165" s="116">
        <v>111</v>
      </c>
      <c r="M165" s="116">
        <v>3</v>
      </c>
      <c r="N165" s="119" t="s">
        <v>1506</v>
      </c>
      <c r="O165" s="119" t="s">
        <v>1507</v>
      </c>
      <c r="P165" s="117">
        <v>6.5999999046325684</v>
      </c>
      <c r="Q165" s="118">
        <v>0.44</v>
      </c>
      <c r="R165" s="116">
        <v>105</v>
      </c>
      <c r="S165" s="116">
        <v>9</v>
      </c>
      <c r="T165" s="119" t="s">
        <v>2448</v>
      </c>
      <c r="U165" s="119" t="s">
        <v>2449</v>
      </c>
      <c r="V165" s="117">
        <v>3.0999999046325684</v>
      </c>
      <c r="W165" s="118">
        <v>0.34</v>
      </c>
      <c r="X165" s="116">
        <v>110</v>
      </c>
      <c r="Y165" s="116">
        <v>4</v>
      </c>
      <c r="Z165" s="119" t="s">
        <v>2414</v>
      </c>
      <c r="AA165" s="119" t="s">
        <v>2415</v>
      </c>
      <c r="AB165" s="117">
        <v>12.600000381469727</v>
      </c>
      <c r="AC165" s="118">
        <v>0.52</v>
      </c>
      <c r="AD165" s="116">
        <v>91</v>
      </c>
      <c r="AE165" s="116">
        <v>23</v>
      </c>
      <c r="AF165" s="119" t="s">
        <v>2450</v>
      </c>
      <c r="AG165" s="119" t="s">
        <v>2451</v>
      </c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</row>
    <row r="166" spans="1:190" x14ac:dyDescent="0.2">
      <c r="A166" s="154" t="str">
        <f t="shared" si="2"/>
        <v>3431</v>
      </c>
      <c r="B166" s="105" t="s">
        <v>2452</v>
      </c>
      <c r="C166" s="111">
        <v>85</v>
      </c>
      <c r="D166" s="112">
        <v>30.799999237060547</v>
      </c>
      <c r="E166" s="113">
        <v>0.45</v>
      </c>
      <c r="F166" s="111">
        <v>80</v>
      </c>
      <c r="G166" s="111">
        <v>5</v>
      </c>
      <c r="H166" s="114" t="s">
        <v>1784</v>
      </c>
      <c r="I166" s="114" t="s">
        <v>1785</v>
      </c>
      <c r="J166" s="112">
        <v>8.3999996185302734</v>
      </c>
      <c r="K166" s="113">
        <v>0.42</v>
      </c>
      <c r="L166" s="111">
        <v>79</v>
      </c>
      <c r="M166" s="111">
        <v>6</v>
      </c>
      <c r="N166" s="114" t="s">
        <v>2453</v>
      </c>
      <c r="O166" s="114" t="s">
        <v>2454</v>
      </c>
      <c r="P166" s="112">
        <v>6.5</v>
      </c>
      <c r="Q166" s="113">
        <v>0.43</v>
      </c>
      <c r="R166" s="111">
        <v>79</v>
      </c>
      <c r="S166" s="111">
        <v>6</v>
      </c>
      <c r="T166" s="114" t="s">
        <v>2453</v>
      </c>
      <c r="U166" s="114" t="s">
        <v>2454</v>
      </c>
      <c r="V166" s="112">
        <v>3.5</v>
      </c>
      <c r="W166" s="113">
        <v>0.39</v>
      </c>
      <c r="X166" s="111">
        <v>79</v>
      </c>
      <c r="Y166" s="111">
        <v>6</v>
      </c>
      <c r="Z166" s="114" t="s">
        <v>2453</v>
      </c>
      <c r="AA166" s="114" t="s">
        <v>2454</v>
      </c>
      <c r="AB166" s="112">
        <v>12.300000190734863</v>
      </c>
      <c r="AC166" s="113">
        <v>0.51</v>
      </c>
      <c r="AD166" s="111">
        <v>68</v>
      </c>
      <c r="AE166" s="111">
        <v>17</v>
      </c>
      <c r="AF166" s="114" t="s">
        <v>1970</v>
      </c>
      <c r="AG166" s="114" t="s">
        <v>1971</v>
      </c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</row>
    <row r="167" spans="1:190" x14ac:dyDescent="0.2">
      <c r="A167" s="154" t="str">
        <f t="shared" si="2"/>
        <v>3501</v>
      </c>
      <c r="B167" s="115" t="s">
        <v>2455</v>
      </c>
      <c r="C167" s="116">
        <v>57</v>
      </c>
      <c r="D167" s="117">
        <v>28.299999237060547</v>
      </c>
      <c r="E167" s="118">
        <v>0.42</v>
      </c>
      <c r="F167" s="116">
        <v>56</v>
      </c>
      <c r="G167" s="116">
        <v>1</v>
      </c>
      <c r="H167" s="119" t="s">
        <v>2456</v>
      </c>
      <c r="I167" s="119" t="s">
        <v>2457</v>
      </c>
      <c r="J167" s="117">
        <v>7.5</v>
      </c>
      <c r="K167" s="118">
        <v>0.38</v>
      </c>
      <c r="L167" s="116">
        <v>57</v>
      </c>
      <c r="N167" s="119" t="s">
        <v>1529</v>
      </c>
      <c r="P167" s="117">
        <v>6.4000000953674316</v>
      </c>
      <c r="Q167" s="118">
        <v>0.42</v>
      </c>
      <c r="R167" s="116">
        <v>53</v>
      </c>
      <c r="S167" s="116">
        <v>4</v>
      </c>
      <c r="T167" s="119" t="s">
        <v>2458</v>
      </c>
      <c r="U167" s="119" t="s">
        <v>2459</v>
      </c>
      <c r="V167" s="117">
        <v>3.2000000476837158</v>
      </c>
      <c r="W167" s="118">
        <v>0.35</v>
      </c>
      <c r="X167" s="116">
        <v>55</v>
      </c>
      <c r="Y167" s="116">
        <v>2</v>
      </c>
      <c r="Z167" s="119" t="s">
        <v>2414</v>
      </c>
      <c r="AA167" s="119" t="s">
        <v>2415</v>
      </c>
      <c r="AB167" s="117">
        <v>11.300000190734863</v>
      </c>
      <c r="AC167" s="118">
        <v>0.47</v>
      </c>
      <c r="AD167" s="116">
        <v>53</v>
      </c>
      <c r="AE167" s="116">
        <v>4</v>
      </c>
      <c r="AF167" s="119" t="s">
        <v>2458</v>
      </c>
      <c r="AG167" s="119" t="s">
        <v>2459</v>
      </c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</row>
    <row r="168" spans="1:190" x14ac:dyDescent="0.2">
      <c r="A168" s="154" t="str">
        <f t="shared" si="2"/>
        <v>3541</v>
      </c>
      <c r="B168" s="105" t="s">
        <v>2460</v>
      </c>
      <c r="C168" s="111">
        <v>60</v>
      </c>
      <c r="D168" s="112">
        <v>28.5</v>
      </c>
      <c r="E168" s="113">
        <v>0.42</v>
      </c>
      <c r="F168" s="111">
        <v>60</v>
      </c>
      <c r="H168" s="114" t="s">
        <v>1529</v>
      </c>
      <c r="J168" s="112">
        <v>7.1999998092651367</v>
      </c>
      <c r="K168" s="113">
        <v>0.36</v>
      </c>
      <c r="L168" s="111">
        <v>60</v>
      </c>
      <c r="N168" s="114" t="s">
        <v>1529</v>
      </c>
      <c r="P168" s="112">
        <v>6.4000000953674316</v>
      </c>
      <c r="Q168" s="113">
        <v>0.43</v>
      </c>
      <c r="R168" s="111">
        <v>60</v>
      </c>
      <c r="T168" s="114" t="s">
        <v>1529</v>
      </c>
      <c r="V168" s="112">
        <v>2.9000000953674316</v>
      </c>
      <c r="W168" s="113">
        <v>0.32</v>
      </c>
      <c r="X168" s="111">
        <v>60</v>
      </c>
      <c r="Z168" s="114" t="s">
        <v>1529</v>
      </c>
      <c r="AB168" s="112">
        <v>12</v>
      </c>
      <c r="AC168" s="113">
        <v>0.5</v>
      </c>
      <c r="AD168" s="111">
        <v>51</v>
      </c>
      <c r="AE168" s="111">
        <v>9</v>
      </c>
      <c r="AF168" s="114" t="s">
        <v>2461</v>
      </c>
      <c r="AG168" s="114" t="s">
        <v>2462</v>
      </c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</row>
    <row r="169" spans="1:190" x14ac:dyDescent="0.2">
      <c r="A169" s="154" t="str">
        <f t="shared" si="2"/>
        <v>3581</v>
      </c>
      <c r="B169" s="115" t="s">
        <v>2463</v>
      </c>
      <c r="C169" s="116">
        <v>45</v>
      </c>
      <c r="D169" s="117">
        <v>26.899999618530273</v>
      </c>
      <c r="E169" s="118">
        <v>0.39</v>
      </c>
      <c r="F169" s="116">
        <v>45</v>
      </c>
      <c r="H169" s="119" t="s">
        <v>1529</v>
      </c>
      <c r="J169" s="117">
        <v>7.4000000953674316</v>
      </c>
      <c r="K169" s="118">
        <v>0.37</v>
      </c>
      <c r="L169" s="116">
        <v>45</v>
      </c>
      <c r="N169" s="119" t="s">
        <v>1529</v>
      </c>
      <c r="P169" s="117">
        <v>5.5999999046325684</v>
      </c>
      <c r="Q169" s="118">
        <v>0.37</v>
      </c>
      <c r="R169" s="116">
        <v>44</v>
      </c>
      <c r="S169" s="116">
        <v>1</v>
      </c>
      <c r="T169" s="119" t="s">
        <v>2290</v>
      </c>
      <c r="U169" s="119" t="s">
        <v>2291</v>
      </c>
      <c r="V169" s="117">
        <v>2.7999999523162842</v>
      </c>
      <c r="W169" s="118">
        <v>0.31</v>
      </c>
      <c r="X169" s="116">
        <v>45</v>
      </c>
      <c r="Z169" s="119" t="s">
        <v>1529</v>
      </c>
      <c r="AB169" s="117">
        <v>11.100000381469727</v>
      </c>
      <c r="AC169" s="118">
        <v>0.46</v>
      </c>
      <c r="AD169" s="116">
        <v>41</v>
      </c>
      <c r="AE169" s="116">
        <v>4</v>
      </c>
      <c r="AF169" s="119" t="s">
        <v>2053</v>
      </c>
      <c r="AG169" s="119" t="s">
        <v>2054</v>
      </c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</row>
    <row r="170" spans="1:190" x14ac:dyDescent="0.2">
      <c r="A170" s="154" t="str">
        <f t="shared" si="2"/>
        <v>3621</v>
      </c>
      <c r="B170" s="105" t="s">
        <v>2464</v>
      </c>
      <c r="C170" s="111">
        <v>135</v>
      </c>
      <c r="D170" s="112">
        <v>27.799999237060547</v>
      </c>
      <c r="E170" s="113">
        <v>0.41</v>
      </c>
      <c r="F170" s="111">
        <v>132</v>
      </c>
      <c r="G170" s="111">
        <v>3</v>
      </c>
      <c r="H170" s="114" t="s">
        <v>2290</v>
      </c>
      <c r="I170" s="114" t="s">
        <v>2291</v>
      </c>
      <c r="J170" s="112">
        <v>7.3000001907348633</v>
      </c>
      <c r="K170" s="113">
        <v>0.37</v>
      </c>
      <c r="L170" s="111">
        <v>135</v>
      </c>
      <c r="N170" s="114" t="s">
        <v>1529</v>
      </c>
      <c r="P170" s="112">
        <v>6.0999999046325684</v>
      </c>
      <c r="Q170" s="113">
        <v>0.4</v>
      </c>
      <c r="R170" s="111">
        <v>123</v>
      </c>
      <c r="S170" s="111">
        <v>12</v>
      </c>
      <c r="T170" s="114" t="s">
        <v>2053</v>
      </c>
      <c r="U170" s="114" t="s">
        <v>2054</v>
      </c>
      <c r="V170" s="112">
        <v>3</v>
      </c>
      <c r="W170" s="113">
        <v>0.33</v>
      </c>
      <c r="X170" s="111">
        <v>132</v>
      </c>
      <c r="Y170" s="111">
        <v>3</v>
      </c>
      <c r="Z170" s="114" t="s">
        <v>2290</v>
      </c>
      <c r="AA170" s="114" t="s">
        <v>2291</v>
      </c>
      <c r="AB170" s="112">
        <v>11.5</v>
      </c>
      <c r="AC170" s="113">
        <v>0.48</v>
      </c>
      <c r="AD170" s="111">
        <v>116</v>
      </c>
      <c r="AE170" s="111">
        <v>19</v>
      </c>
      <c r="AF170" s="114" t="s">
        <v>2465</v>
      </c>
      <c r="AG170" s="114" t="s">
        <v>2466</v>
      </c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</row>
    <row r="171" spans="1:190" x14ac:dyDescent="0.2">
      <c r="A171" s="154" t="str">
        <f t="shared" si="2"/>
        <v>3661</v>
      </c>
      <c r="B171" s="115" t="s">
        <v>2467</v>
      </c>
      <c r="C171" s="116">
        <v>84</v>
      </c>
      <c r="D171" s="117">
        <v>27.700000762939453</v>
      </c>
      <c r="E171" s="118">
        <v>0.41</v>
      </c>
      <c r="F171" s="116">
        <v>83</v>
      </c>
      <c r="G171" s="116">
        <v>1</v>
      </c>
      <c r="H171" s="119" t="s">
        <v>1730</v>
      </c>
      <c r="I171" s="119" t="s">
        <v>1731</v>
      </c>
      <c r="J171" s="117">
        <v>8.1000003814697266</v>
      </c>
      <c r="K171" s="118">
        <v>0.4</v>
      </c>
      <c r="L171" s="116">
        <v>81</v>
      </c>
      <c r="M171" s="116">
        <v>3</v>
      </c>
      <c r="N171" s="119" t="s">
        <v>2468</v>
      </c>
      <c r="O171" s="119" t="s">
        <v>2469</v>
      </c>
      <c r="P171" s="117">
        <v>6</v>
      </c>
      <c r="Q171" s="118">
        <v>0.4</v>
      </c>
      <c r="R171" s="116">
        <v>77</v>
      </c>
      <c r="S171" s="116">
        <v>7</v>
      </c>
      <c r="T171" s="119" t="s">
        <v>1720</v>
      </c>
      <c r="U171" s="119" t="s">
        <v>1721</v>
      </c>
      <c r="V171" s="117">
        <v>2.7999999523162842</v>
      </c>
      <c r="W171" s="118">
        <v>0.31</v>
      </c>
      <c r="X171" s="116">
        <v>82</v>
      </c>
      <c r="Y171" s="116">
        <v>2</v>
      </c>
      <c r="Z171" s="119" t="s">
        <v>1728</v>
      </c>
      <c r="AA171" s="119" t="s">
        <v>1729</v>
      </c>
      <c r="AB171" s="117">
        <v>10.899999618530273</v>
      </c>
      <c r="AC171" s="118">
        <v>0.45</v>
      </c>
      <c r="AD171" s="116">
        <v>79</v>
      </c>
      <c r="AE171" s="116">
        <v>5</v>
      </c>
      <c r="AF171" s="119" t="s">
        <v>1732</v>
      </c>
      <c r="AG171" s="119" t="s">
        <v>1733</v>
      </c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</row>
    <row r="172" spans="1:190" x14ac:dyDescent="0.2">
      <c r="A172" s="154" t="str">
        <f t="shared" si="2"/>
        <v>3701</v>
      </c>
      <c r="B172" s="105" t="s">
        <v>2470</v>
      </c>
      <c r="C172" s="111">
        <v>109</v>
      </c>
      <c r="D172" s="112">
        <v>31.799999237060547</v>
      </c>
      <c r="E172" s="113">
        <v>0.47</v>
      </c>
      <c r="F172" s="111">
        <v>105</v>
      </c>
      <c r="G172" s="111">
        <v>4</v>
      </c>
      <c r="H172" s="114" t="s">
        <v>2471</v>
      </c>
      <c r="I172" s="114" t="s">
        <v>2472</v>
      </c>
      <c r="J172" s="112">
        <v>8.3000001907348633</v>
      </c>
      <c r="K172" s="113">
        <v>0.41</v>
      </c>
      <c r="L172" s="111">
        <v>105</v>
      </c>
      <c r="M172" s="111">
        <v>4</v>
      </c>
      <c r="N172" s="114" t="s">
        <v>2471</v>
      </c>
      <c r="O172" s="114" t="s">
        <v>2472</v>
      </c>
      <c r="P172" s="112">
        <v>6.5999999046325684</v>
      </c>
      <c r="Q172" s="113">
        <v>0.44</v>
      </c>
      <c r="R172" s="111">
        <v>103</v>
      </c>
      <c r="S172" s="111">
        <v>6</v>
      </c>
      <c r="T172" s="114" t="s">
        <v>2473</v>
      </c>
      <c r="U172" s="114" t="s">
        <v>2474</v>
      </c>
      <c r="V172" s="112">
        <v>3.4000000953674316</v>
      </c>
      <c r="W172" s="113">
        <v>0.37</v>
      </c>
      <c r="X172" s="111">
        <v>104</v>
      </c>
      <c r="Y172" s="111">
        <v>5</v>
      </c>
      <c r="Z172" s="114" t="s">
        <v>2475</v>
      </c>
      <c r="AA172" s="114" t="s">
        <v>2476</v>
      </c>
      <c r="AB172" s="112">
        <v>13.600000381469727</v>
      </c>
      <c r="AC172" s="113">
        <v>0.56999999999999995</v>
      </c>
      <c r="AD172" s="111">
        <v>82</v>
      </c>
      <c r="AE172" s="111">
        <v>27</v>
      </c>
      <c r="AF172" s="114" t="s">
        <v>2477</v>
      </c>
      <c r="AG172" s="114" t="s">
        <v>2478</v>
      </c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</row>
    <row r="173" spans="1:190" x14ac:dyDescent="0.2">
      <c r="A173" s="154" t="str">
        <f t="shared" si="2"/>
        <v>3741</v>
      </c>
      <c r="B173" s="115" t="s">
        <v>2479</v>
      </c>
      <c r="C173" s="116">
        <v>134</v>
      </c>
      <c r="D173" s="117">
        <v>34.900001525878906</v>
      </c>
      <c r="E173" s="118">
        <v>0.51</v>
      </c>
      <c r="F173" s="116">
        <v>126</v>
      </c>
      <c r="G173" s="116">
        <v>8</v>
      </c>
      <c r="H173" s="119" t="s">
        <v>1690</v>
      </c>
      <c r="I173" s="119" t="s">
        <v>1691</v>
      </c>
      <c r="J173" s="117">
        <v>9.3999996185302734</v>
      </c>
      <c r="K173" s="118">
        <v>0.47</v>
      </c>
      <c r="L173" s="116">
        <v>126</v>
      </c>
      <c r="M173" s="116">
        <v>8</v>
      </c>
      <c r="N173" s="119" t="s">
        <v>1690</v>
      </c>
      <c r="O173" s="119" t="s">
        <v>1691</v>
      </c>
      <c r="P173" s="117">
        <v>7.6999998092651367</v>
      </c>
      <c r="Q173" s="118">
        <v>0.51</v>
      </c>
      <c r="R173" s="116">
        <v>114</v>
      </c>
      <c r="S173" s="116">
        <v>20</v>
      </c>
      <c r="T173" s="119" t="s">
        <v>2480</v>
      </c>
      <c r="U173" s="119" t="s">
        <v>2481</v>
      </c>
      <c r="V173" s="117">
        <v>3.7000000476837158</v>
      </c>
      <c r="W173" s="118">
        <v>0.41</v>
      </c>
      <c r="X173" s="116">
        <v>125</v>
      </c>
      <c r="Y173" s="116">
        <v>9</v>
      </c>
      <c r="Z173" s="119" t="s">
        <v>2482</v>
      </c>
      <c r="AA173" s="119" t="s">
        <v>2483</v>
      </c>
      <c r="AB173" s="117">
        <v>14.199999809265137</v>
      </c>
      <c r="AC173" s="118">
        <v>0.59</v>
      </c>
      <c r="AD173" s="116">
        <v>91</v>
      </c>
      <c r="AE173" s="116">
        <v>43</v>
      </c>
      <c r="AF173" s="119" t="s">
        <v>2484</v>
      </c>
      <c r="AG173" s="119" t="s">
        <v>2485</v>
      </c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</row>
    <row r="174" spans="1:190" x14ac:dyDescent="0.2">
      <c r="A174" s="154" t="str">
        <f t="shared" si="2"/>
        <v>3781</v>
      </c>
      <c r="B174" s="105" t="s">
        <v>2486</v>
      </c>
      <c r="C174" s="111">
        <v>45</v>
      </c>
      <c r="D174" s="112">
        <v>26.899999618530273</v>
      </c>
      <c r="E174" s="113">
        <v>0.4</v>
      </c>
      <c r="F174" s="111">
        <v>45</v>
      </c>
      <c r="H174" s="114" t="s">
        <v>1529</v>
      </c>
      <c r="J174" s="112">
        <v>7.4000000953674316</v>
      </c>
      <c r="K174" s="113">
        <v>0.37</v>
      </c>
      <c r="L174" s="111">
        <v>45</v>
      </c>
      <c r="N174" s="114" t="s">
        <v>1529</v>
      </c>
      <c r="P174" s="112">
        <v>5.5999999046325684</v>
      </c>
      <c r="Q174" s="113">
        <v>0.37</v>
      </c>
      <c r="R174" s="111">
        <v>45</v>
      </c>
      <c r="T174" s="114" t="s">
        <v>1529</v>
      </c>
      <c r="V174" s="112">
        <v>2.7999999523162842</v>
      </c>
      <c r="W174" s="113">
        <v>0.31</v>
      </c>
      <c r="X174" s="111">
        <v>44</v>
      </c>
      <c r="Y174" s="111">
        <v>1</v>
      </c>
      <c r="Z174" s="114" t="s">
        <v>2290</v>
      </c>
      <c r="AA174" s="114" t="s">
        <v>2291</v>
      </c>
      <c r="AB174" s="112">
        <v>11.199999809265137</v>
      </c>
      <c r="AC174" s="113">
        <v>0.47</v>
      </c>
      <c r="AD174" s="111">
        <v>41</v>
      </c>
      <c r="AE174" s="111">
        <v>4</v>
      </c>
      <c r="AF174" s="114" t="s">
        <v>2053</v>
      </c>
      <c r="AG174" s="114" t="s">
        <v>2054</v>
      </c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</row>
    <row r="175" spans="1:190" x14ac:dyDescent="0.2">
      <c r="A175" s="154" t="str">
        <f t="shared" si="2"/>
        <v>3821</v>
      </c>
      <c r="B175" s="115" t="s">
        <v>2487</v>
      </c>
      <c r="C175" s="116">
        <v>50</v>
      </c>
      <c r="D175" s="117">
        <v>24.399999618530273</v>
      </c>
      <c r="E175" s="118">
        <v>0.36</v>
      </c>
      <c r="F175" s="116">
        <v>50</v>
      </c>
      <c r="H175" s="119" t="s">
        <v>1529</v>
      </c>
      <c r="J175" s="117">
        <v>6.9000000953674316</v>
      </c>
      <c r="K175" s="118">
        <v>0.34</v>
      </c>
      <c r="L175" s="116">
        <v>49</v>
      </c>
      <c r="M175" s="116">
        <v>1</v>
      </c>
      <c r="N175" s="119" t="s">
        <v>2488</v>
      </c>
      <c r="O175" s="119" t="s">
        <v>2489</v>
      </c>
      <c r="P175" s="117">
        <v>5.4000000953674316</v>
      </c>
      <c r="Q175" s="118">
        <v>0.36</v>
      </c>
      <c r="R175" s="116">
        <v>47</v>
      </c>
      <c r="S175" s="116">
        <v>3</v>
      </c>
      <c r="T175" s="119" t="s">
        <v>1737</v>
      </c>
      <c r="U175" s="119" t="s">
        <v>1738</v>
      </c>
      <c r="V175" s="117">
        <v>2.5999999046325684</v>
      </c>
      <c r="W175" s="118">
        <v>0.28000000000000003</v>
      </c>
      <c r="X175" s="116">
        <v>50</v>
      </c>
      <c r="Z175" s="119" t="s">
        <v>1529</v>
      </c>
      <c r="AB175" s="117">
        <v>9.5</v>
      </c>
      <c r="AC175" s="118">
        <v>0.4</v>
      </c>
      <c r="AD175" s="116">
        <v>48</v>
      </c>
      <c r="AE175" s="116">
        <v>2</v>
      </c>
      <c r="AF175" s="119" t="s">
        <v>2490</v>
      </c>
      <c r="AG175" s="119" t="s">
        <v>2491</v>
      </c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</row>
    <row r="176" spans="1:190" x14ac:dyDescent="0.2">
      <c r="A176" s="154" t="str">
        <f t="shared" si="2"/>
        <v>3861</v>
      </c>
      <c r="B176" s="105" t="s">
        <v>2492</v>
      </c>
      <c r="C176" s="111">
        <v>47</v>
      </c>
      <c r="D176" s="112">
        <v>27</v>
      </c>
      <c r="E176" s="113">
        <v>0.4</v>
      </c>
      <c r="F176" s="111">
        <v>46</v>
      </c>
      <c r="G176" s="111">
        <v>1</v>
      </c>
      <c r="H176" s="114" t="s">
        <v>2493</v>
      </c>
      <c r="I176" s="114" t="s">
        <v>2494</v>
      </c>
      <c r="J176" s="112">
        <v>7.0999999046325684</v>
      </c>
      <c r="K176" s="113">
        <v>0.36</v>
      </c>
      <c r="L176" s="111">
        <v>47</v>
      </c>
      <c r="N176" s="114" t="s">
        <v>1529</v>
      </c>
      <c r="P176" s="112">
        <v>6.3000001907348633</v>
      </c>
      <c r="Q176" s="113">
        <v>0.42</v>
      </c>
      <c r="R176" s="111">
        <v>44</v>
      </c>
      <c r="S176" s="111">
        <v>3</v>
      </c>
      <c r="T176" s="114" t="s">
        <v>2495</v>
      </c>
      <c r="U176" s="114" t="s">
        <v>2496</v>
      </c>
      <c r="V176" s="112">
        <v>2.7000000476837158</v>
      </c>
      <c r="W176" s="113">
        <v>0.3</v>
      </c>
      <c r="X176" s="111">
        <v>46</v>
      </c>
      <c r="Y176" s="111">
        <v>1</v>
      </c>
      <c r="Z176" s="114" t="s">
        <v>2493</v>
      </c>
      <c r="AA176" s="114" t="s">
        <v>2494</v>
      </c>
      <c r="AB176" s="112">
        <v>10.899999618530273</v>
      </c>
      <c r="AC176" s="113">
        <v>0.45</v>
      </c>
      <c r="AD176" s="111">
        <v>45</v>
      </c>
      <c r="AE176" s="111">
        <v>2</v>
      </c>
      <c r="AF176" s="114" t="s">
        <v>2497</v>
      </c>
      <c r="AG176" s="114" t="s">
        <v>2498</v>
      </c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</row>
    <row r="177" spans="1:190" x14ac:dyDescent="0.2">
      <c r="A177" s="154" t="str">
        <f t="shared" si="2"/>
        <v>3901</v>
      </c>
      <c r="B177" s="115" t="s">
        <v>2499</v>
      </c>
      <c r="C177" s="116">
        <v>111</v>
      </c>
      <c r="D177" s="117">
        <v>27.899999618530273</v>
      </c>
      <c r="E177" s="118">
        <v>0.41</v>
      </c>
      <c r="F177" s="116">
        <v>109</v>
      </c>
      <c r="G177" s="116">
        <v>2</v>
      </c>
      <c r="H177" s="119" t="s">
        <v>2500</v>
      </c>
      <c r="I177" s="119" t="s">
        <v>2501</v>
      </c>
      <c r="J177" s="117">
        <v>7.9000000953674316</v>
      </c>
      <c r="K177" s="118">
        <v>0.39</v>
      </c>
      <c r="L177" s="116">
        <v>108</v>
      </c>
      <c r="M177" s="116">
        <v>3</v>
      </c>
      <c r="N177" s="119" t="s">
        <v>1763</v>
      </c>
      <c r="O177" s="119" t="s">
        <v>1764</v>
      </c>
      <c r="P177" s="117">
        <v>6.4000000953674316</v>
      </c>
      <c r="Q177" s="118">
        <v>0.42</v>
      </c>
      <c r="R177" s="116">
        <v>103</v>
      </c>
      <c r="S177" s="116">
        <v>8</v>
      </c>
      <c r="T177" s="119" t="s">
        <v>2502</v>
      </c>
      <c r="U177" s="119" t="s">
        <v>2503</v>
      </c>
      <c r="V177" s="117">
        <v>2.7000000476837158</v>
      </c>
      <c r="W177" s="118">
        <v>0.3</v>
      </c>
      <c r="X177" s="116">
        <v>110</v>
      </c>
      <c r="Y177" s="116">
        <v>1</v>
      </c>
      <c r="Z177" s="119" t="s">
        <v>2504</v>
      </c>
      <c r="AA177" s="119" t="s">
        <v>2505</v>
      </c>
      <c r="AB177" s="117">
        <v>11</v>
      </c>
      <c r="AC177" s="118">
        <v>0.46</v>
      </c>
      <c r="AD177" s="116">
        <v>98</v>
      </c>
      <c r="AE177" s="116">
        <v>13</v>
      </c>
      <c r="AF177" s="119" t="s">
        <v>2506</v>
      </c>
      <c r="AG177" s="119" t="s">
        <v>2507</v>
      </c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</row>
    <row r="178" spans="1:190" x14ac:dyDescent="0.2">
      <c r="A178" s="154" t="str">
        <f t="shared" si="2"/>
        <v>3941</v>
      </c>
      <c r="B178" s="105" t="s">
        <v>2508</v>
      </c>
      <c r="C178" s="111">
        <v>87</v>
      </c>
      <c r="D178" s="112">
        <v>27.799999237060547</v>
      </c>
      <c r="E178" s="113">
        <v>0.41</v>
      </c>
      <c r="F178" s="111">
        <v>87</v>
      </c>
      <c r="H178" s="114" t="s">
        <v>1529</v>
      </c>
      <c r="J178" s="112">
        <v>7.5</v>
      </c>
      <c r="K178" s="113">
        <v>0.37</v>
      </c>
      <c r="L178" s="111">
        <v>87</v>
      </c>
      <c r="N178" s="114" t="s">
        <v>1529</v>
      </c>
      <c r="P178" s="112">
        <v>6.4000000953674316</v>
      </c>
      <c r="Q178" s="113">
        <v>0.43</v>
      </c>
      <c r="R178" s="111">
        <v>83</v>
      </c>
      <c r="S178" s="111">
        <v>4</v>
      </c>
      <c r="T178" s="114" t="s">
        <v>1857</v>
      </c>
      <c r="U178" s="114" t="s">
        <v>1858</v>
      </c>
      <c r="V178" s="112">
        <v>2.7999999523162842</v>
      </c>
      <c r="W178" s="113">
        <v>0.31</v>
      </c>
      <c r="X178" s="111">
        <v>87</v>
      </c>
      <c r="Z178" s="114" t="s">
        <v>1529</v>
      </c>
      <c r="AB178" s="112">
        <v>11</v>
      </c>
      <c r="AC178" s="113">
        <v>0.46</v>
      </c>
      <c r="AD178" s="111">
        <v>82</v>
      </c>
      <c r="AE178" s="111">
        <v>5</v>
      </c>
      <c r="AF178" s="114" t="s">
        <v>1859</v>
      </c>
      <c r="AG178" s="114" t="s">
        <v>1860</v>
      </c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</row>
    <row r="179" spans="1:190" x14ac:dyDescent="0.2">
      <c r="A179" s="154" t="str">
        <f t="shared" si="2"/>
        <v>3981</v>
      </c>
      <c r="B179" s="115" t="s">
        <v>2509</v>
      </c>
      <c r="C179" s="116">
        <v>89</v>
      </c>
      <c r="D179" s="117">
        <v>32.200000762939453</v>
      </c>
      <c r="E179" s="118">
        <v>0.47</v>
      </c>
      <c r="F179" s="116">
        <v>83</v>
      </c>
      <c r="G179" s="116">
        <v>6</v>
      </c>
      <c r="H179" s="119" t="s">
        <v>2510</v>
      </c>
      <c r="I179" s="119" t="s">
        <v>2511</v>
      </c>
      <c r="J179" s="117">
        <v>8.8000001907348633</v>
      </c>
      <c r="K179" s="118">
        <v>0.44</v>
      </c>
      <c r="L179" s="116">
        <v>83</v>
      </c>
      <c r="M179" s="116">
        <v>6</v>
      </c>
      <c r="N179" s="119" t="s">
        <v>2510</v>
      </c>
      <c r="O179" s="119" t="s">
        <v>2511</v>
      </c>
      <c r="P179" s="117">
        <v>7.5999999046325684</v>
      </c>
      <c r="Q179" s="118">
        <v>0.5</v>
      </c>
      <c r="R179" s="116">
        <v>74</v>
      </c>
      <c r="S179" s="116">
        <v>15</v>
      </c>
      <c r="T179" s="119" t="s">
        <v>2512</v>
      </c>
      <c r="U179" s="119" t="s">
        <v>2513</v>
      </c>
      <c r="V179" s="117">
        <v>3</v>
      </c>
      <c r="W179" s="118">
        <v>0.33</v>
      </c>
      <c r="X179" s="116">
        <v>87</v>
      </c>
      <c r="Y179" s="116">
        <v>2</v>
      </c>
      <c r="Z179" s="119" t="s">
        <v>2514</v>
      </c>
      <c r="AA179" s="119" t="s">
        <v>2515</v>
      </c>
      <c r="AB179" s="117">
        <v>12.800000190734863</v>
      </c>
      <c r="AC179" s="118">
        <v>0.54</v>
      </c>
      <c r="AD179" s="116">
        <v>72</v>
      </c>
      <c r="AE179" s="116">
        <v>17</v>
      </c>
      <c r="AF179" s="119" t="s">
        <v>2516</v>
      </c>
      <c r="AG179" s="119" t="s">
        <v>2517</v>
      </c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</row>
    <row r="180" spans="1:190" x14ac:dyDescent="0.2">
      <c r="A180" s="154" t="str">
        <f t="shared" si="2"/>
        <v>4000</v>
      </c>
      <c r="B180" s="105" t="s">
        <v>2518</v>
      </c>
      <c r="C180" s="111">
        <v>19</v>
      </c>
      <c r="D180" s="112">
        <v>34.799999237060547</v>
      </c>
      <c r="E180" s="113">
        <v>0.51</v>
      </c>
      <c r="F180" s="111">
        <v>17</v>
      </c>
      <c r="G180" s="111">
        <v>2</v>
      </c>
      <c r="H180" s="114" t="s">
        <v>1791</v>
      </c>
      <c r="I180" s="114" t="s">
        <v>1792</v>
      </c>
      <c r="J180" s="112">
        <v>9.5</v>
      </c>
      <c r="K180" s="113">
        <v>0.48</v>
      </c>
      <c r="L180" s="111">
        <v>17</v>
      </c>
      <c r="M180" s="111">
        <v>2</v>
      </c>
      <c r="N180" s="114" t="s">
        <v>1791</v>
      </c>
      <c r="O180" s="114" t="s">
        <v>1792</v>
      </c>
      <c r="P180" s="112">
        <v>8.1000003814697266</v>
      </c>
      <c r="Q180" s="113">
        <v>0.54</v>
      </c>
      <c r="R180" s="111">
        <v>15</v>
      </c>
      <c r="S180" s="111">
        <v>4</v>
      </c>
      <c r="T180" s="114" t="s">
        <v>2519</v>
      </c>
      <c r="U180" s="114" t="s">
        <v>2520</v>
      </c>
      <c r="V180" s="112">
        <v>4.0999999046325684</v>
      </c>
      <c r="W180" s="113">
        <v>0.45</v>
      </c>
      <c r="X180" s="111">
        <v>16</v>
      </c>
      <c r="Y180" s="111">
        <v>3</v>
      </c>
      <c r="Z180" s="114" t="s">
        <v>2521</v>
      </c>
      <c r="AA180" s="114" t="s">
        <v>2522</v>
      </c>
      <c r="AB180" s="112">
        <v>13.199999809265137</v>
      </c>
      <c r="AC180" s="113">
        <v>0.55000000000000004</v>
      </c>
      <c r="AD180" s="111">
        <v>16</v>
      </c>
      <c r="AE180" s="111">
        <v>3</v>
      </c>
      <c r="AF180" s="114" t="s">
        <v>2521</v>
      </c>
      <c r="AG180" s="114" t="s">
        <v>2522</v>
      </c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</row>
    <row r="181" spans="1:190" x14ac:dyDescent="0.2">
      <c r="A181" s="154" t="str">
        <f t="shared" si="2"/>
        <v>4001</v>
      </c>
      <c r="B181" s="115" t="s">
        <v>2523</v>
      </c>
      <c r="C181" s="116">
        <v>73</v>
      </c>
      <c r="D181" s="117">
        <v>32.599998474121094</v>
      </c>
      <c r="E181" s="118">
        <v>0.48</v>
      </c>
      <c r="F181" s="116">
        <v>70</v>
      </c>
      <c r="G181" s="116">
        <v>3</v>
      </c>
      <c r="H181" s="119" t="s">
        <v>2524</v>
      </c>
      <c r="I181" s="119" t="s">
        <v>2525</v>
      </c>
      <c r="J181" s="117">
        <v>8.8999996185302734</v>
      </c>
      <c r="K181" s="118">
        <v>0.45</v>
      </c>
      <c r="L181" s="116">
        <v>69</v>
      </c>
      <c r="M181" s="116">
        <v>4</v>
      </c>
      <c r="N181" s="119" t="s">
        <v>2526</v>
      </c>
      <c r="O181" s="119" t="s">
        <v>2527</v>
      </c>
      <c r="P181" s="117">
        <v>7</v>
      </c>
      <c r="Q181" s="118">
        <v>0.46</v>
      </c>
      <c r="R181" s="116">
        <v>66</v>
      </c>
      <c r="S181" s="116">
        <v>7</v>
      </c>
      <c r="T181" s="119" t="s">
        <v>1815</v>
      </c>
      <c r="U181" s="119" t="s">
        <v>1816</v>
      </c>
      <c r="V181" s="117">
        <v>3.5999999046325684</v>
      </c>
      <c r="W181" s="118">
        <v>0.4</v>
      </c>
      <c r="X181" s="116">
        <v>69</v>
      </c>
      <c r="Y181" s="116">
        <v>4</v>
      </c>
      <c r="Z181" s="119" t="s">
        <v>2526</v>
      </c>
      <c r="AA181" s="119" t="s">
        <v>2527</v>
      </c>
      <c r="AB181" s="117">
        <v>13.100000381469727</v>
      </c>
      <c r="AC181" s="118">
        <v>0.55000000000000004</v>
      </c>
      <c r="AD181" s="116">
        <v>56</v>
      </c>
      <c r="AE181" s="116">
        <v>17</v>
      </c>
      <c r="AF181" s="119" t="s">
        <v>2528</v>
      </c>
      <c r="AG181" s="119" t="s">
        <v>2529</v>
      </c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</row>
    <row r="182" spans="1:190" x14ac:dyDescent="0.2">
      <c r="A182" s="154" t="str">
        <f t="shared" si="2"/>
        <v>4021</v>
      </c>
      <c r="B182" s="105" t="s">
        <v>2530</v>
      </c>
      <c r="C182" s="111">
        <v>114</v>
      </c>
      <c r="D182" s="112">
        <v>27.200000762939453</v>
      </c>
      <c r="E182" s="113">
        <v>0.4</v>
      </c>
      <c r="F182" s="111">
        <v>113</v>
      </c>
      <c r="G182" s="111">
        <v>1</v>
      </c>
      <c r="H182" s="114" t="s">
        <v>2531</v>
      </c>
      <c r="I182" s="114" t="s">
        <v>2532</v>
      </c>
      <c r="J182" s="112">
        <v>7.5999999046325684</v>
      </c>
      <c r="K182" s="113">
        <v>0.38</v>
      </c>
      <c r="L182" s="111">
        <v>111</v>
      </c>
      <c r="M182" s="111">
        <v>3</v>
      </c>
      <c r="N182" s="114" t="s">
        <v>1506</v>
      </c>
      <c r="O182" s="114" t="s">
        <v>1507</v>
      </c>
      <c r="P182" s="112">
        <v>5.9000000953674316</v>
      </c>
      <c r="Q182" s="113">
        <v>0.4</v>
      </c>
      <c r="R182" s="111">
        <v>111</v>
      </c>
      <c r="S182" s="111">
        <v>3</v>
      </c>
      <c r="T182" s="114" t="s">
        <v>1506</v>
      </c>
      <c r="U182" s="114" t="s">
        <v>1507</v>
      </c>
      <c r="V182" s="112">
        <v>2.9000000953674316</v>
      </c>
      <c r="W182" s="113">
        <v>0.32</v>
      </c>
      <c r="X182" s="111">
        <v>114</v>
      </c>
      <c r="Z182" s="114" t="s">
        <v>1529</v>
      </c>
      <c r="AB182" s="112">
        <v>10.699999809265137</v>
      </c>
      <c r="AC182" s="113">
        <v>0.45</v>
      </c>
      <c r="AD182" s="111">
        <v>105</v>
      </c>
      <c r="AE182" s="111">
        <v>9</v>
      </c>
      <c r="AF182" s="114" t="s">
        <v>2448</v>
      </c>
      <c r="AG182" s="114" t="s">
        <v>2449</v>
      </c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</row>
    <row r="183" spans="1:190" x14ac:dyDescent="0.2">
      <c r="A183" s="154" t="str">
        <f t="shared" si="2"/>
        <v>4031</v>
      </c>
      <c r="B183" s="115" t="s">
        <v>2533</v>
      </c>
      <c r="C183" s="116">
        <v>177</v>
      </c>
      <c r="D183" s="117">
        <v>28.600000381469727</v>
      </c>
      <c r="E183" s="118">
        <v>0.42</v>
      </c>
      <c r="F183" s="116">
        <v>175</v>
      </c>
      <c r="G183" s="116">
        <v>2</v>
      </c>
      <c r="H183" s="119" t="s">
        <v>2534</v>
      </c>
      <c r="I183" s="119" t="s">
        <v>2535</v>
      </c>
      <c r="J183" s="117">
        <v>7.9000000953674316</v>
      </c>
      <c r="K183" s="118">
        <v>0.39</v>
      </c>
      <c r="L183" s="116">
        <v>172</v>
      </c>
      <c r="M183" s="116">
        <v>5</v>
      </c>
      <c r="N183" s="119" t="s">
        <v>2536</v>
      </c>
      <c r="O183" s="119" t="s">
        <v>2537</v>
      </c>
      <c r="P183" s="117">
        <v>6.3000001907348633</v>
      </c>
      <c r="Q183" s="118">
        <v>0.42</v>
      </c>
      <c r="R183" s="116">
        <v>171</v>
      </c>
      <c r="S183" s="116">
        <v>6</v>
      </c>
      <c r="T183" s="119" t="s">
        <v>2240</v>
      </c>
      <c r="U183" s="119" t="s">
        <v>2241</v>
      </c>
      <c r="V183" s="117">
        <v>2.7999999523162842</v>
      </c>
      <c r="W183" s="118">
        <v>0.31</v>
      </c>
      <c r="X183" s="116">
        <v>176</v>
      </c>
      <c r="Y183" s="116">
        <v>1</v>
      </c>
      <c r="Z183" s="119" t="s">
        <v>2538</v>
      </c>
      <c r="AA183" s="119" t="s">
        <v>2539</v>
      </c>
      <c r="AB183" s="117">
        <v>11.699999809265137</v>
      </c>
      <c r="AC183" s="118">
        <v>0.49</v>
      </c>
      <c r="AD183" s="116">
        <v>158</v>
      </c>
      <c r="AE183" s="116">
        <v>19</v>
      </c>
      <c r="AF183" s="119" t="s">
        <v>2540</v>
      </c>
      <c r="AG183" s="119" t="s">
        <v>2541</v>
      </c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</row>
    <row r="184" spans="1:190" x14ac:dyDescent="0.2">
      <c r="A184" s="154" t="str">
        <f t="shared" si="2"/>
        <v>4061</v>
      </c>
      <c r="B184" s="105" t="s">
        <v>2542</v>
      </c>
      <c r="C184" s="111">
        <v>133</v>
      </c>
      <c r="D184" s="112">
        <v>32.400001525878906</v>
      </c>
      <c r="E184" s="113">
        <v>0.48</v>
      </c>
      <c r="F184" s="111">
        <v>130</v>
      </c>
      <c r="G184" s="111">
        <v>3</v>
      </c>
      <c r="H184" s="114" t="s">
        <v>2543</v>
      </c>
      <c r="I184" s="114" t="s">
        <v>2544</v>
      </c>
      <c r="J184" s="112">
        <v>8.6000003814697266</v>
      </c>
      <c r="K184" s="113">
        <v>0.43</v>
      </c>
      <c r="L184" s="111">
        <v>128</v>
      </c>
      <c r="M184" s="111">
        <v>5</v>
      </c>
      <c r="N184" s="114" t="s">
        <v>2545</v>
      </c>
      <c r="O184" s="114" t="s">
        <v>2546</v>
      </c>
      <c r="P184" s="112">
        <v>7.5999999046325684</v>
      </c>
      <c r="Q184" s="113">
        <v>0.5</v>
      </c>
      <c r="R184" s="111">
        <v>115</v>
      </c>
      <c r="S184" s="111">
        <v>18</v>
      </c>
      <c r="T184" s="114" t="s">
        <v>2547</v>
      </c>
      <c r="U184" s="114" t="s">
        <v>2548</v>
      </c>
      <c r="V184" s="112">
        <v>3.4000000953674316</v>
      </c>
      <c r="W184" s="113">
        <v>0.37</v>
      </c>
      <c r="X184" s="111">
        <v>129</v>
      </c>
      <c r="Y184" s="111">
        <v>4</v>
      </c>
      <c r="Z184" s="114" t="s">
        <v>2549</v>
      </c>
      <c r="AA184" s="114" t="s">
        <v>2550</v>
      </c>
      <c r="AB184" s="112">
        <v>12.800000190734863</v>
      </c>
      <c r="AC184" s="113">
        <v>0.54</v>
      </c>
      <c r="AD184" s="111">
        <v>114</v>
      </c>
      <c r="AE184" s="111">
        <v>19</v>
      </c>
      <c r="AF184" s="114" t="s">
        <v>1530</v>
      </c>
      <c r="AG184" s="114" t="s">
        <v>1531</v>
      </c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</row>
    <row r="185" spans="1:190" x14ac:dyDescent="0.2">
      <c r="A185" s="154" t="str">
        <f t="shared" si="2"/>
        <v>4071</v>
      </c>
      <c r="B185" s="115" t="s">
        <v>2551</v>
      </c>
      <c r="C185" s="116">
        <v>45</v>
      </c>
      <c r="D185" s="117">
        <v>25.600000381469727</v>
      </c>
      <c r="E185" s="118">
        <v>0.38</v>
      </c>
      <c r="F185" s="116">
        <v>45</v>
      </c>
      <c r="H185" s="119" t="s">
        <v>1529</v>
      </c>
      <c r="J185" s="117">
        <v>6.3000001907348633</v>
      </c>
      <c r="K185" s="118">
        <v>0.31</v>
      </c>
      <c r="L185" s="116">
        <v>44</v>
      </c>
      <c r="M185" s="116">
        <v>1</v>
      </c>
      <c r="N185" s="119" t="s">
        <v>2290</v>
      </c>
      <c r="O185" s="119" t="s">
        <v>2291</v>
      </c>
      <c r="P185" s="117">
        <v>5.9000000953674316</v>
      </c>
      <c r="Q185" s="118">
        <v>0.39</v>
      </c>
      <c r="R185" s="116">
        <v>44</v>
      </c>
      <c r="S185" s="116">
        <v>1</v>
      </c>
      <c r="T185" s="119" t="s">
        <v>2290</v>
      </c>
      <c r="U185" s="119" t="s">
        <v>2291</v>
      </c>
      <c r="V185" s="117">
        <v>2.7000000476837158</v>
      </c>
      <c r="W185" s="118">
        <v>0.3</v>
      </c>
      <c r="X185" s="116">
        <v>45</v>
      </c>
      <c r="Z185" s="119" t="s">
        <v>1529</v>
      </c>
      <c r="AB185" s="117">
        <v>10.600000381469727</v>
      </c>
      <c r="AC185" s="118">
        <v>0.44</v>
      </c>
      <c r="AD185" s="116">
        <v>45</v>
      </c>
      <c r="AF185" s="119" t="s">
        <v>1529</v>
      </c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</row>
    <row r="186" spans="1:190" x14ac:dyDescent="0.2">
      <c r="A186" s="154" t="str">
        <f t="shared" si="2"/>
        <v>4091</v>
      </c>
      <c r="B186" s="105" t="s">
        <v>2552</v>
      </c>
      <c r="C186" s="111">
        <v>82</v>
      </c>
      <c r="D186" s="112">
        <v>26.100000381469727</v>
      </c>
      <c r="E186" s="113">
        <v>0.38</v>
      </c>
      <c r="F186" s="111">
        <v>79</v>
      </c>
      <c r="G186" s="111">
        <v>3</v>
      </c>
      <c r="H186" s="114" t="s">
        <v>2553</v>
      </c>
      <c r="I186" s="114" t="s">
        <v>2554</v>
      </c>
      <c r="J186" s="112">
        <v>7.4000000953674316</v>
      </c>
      <c r="K186" s="113">
        <v>0.37</v>
      </c>
      <c r="L186" s="111">
        <v>80</v>
      </c>
      <c r="M186" s="111">
        <v>2</v>
      </c>
      <c r="N186" s="114" t="s">
        <v>1748</v>
      </c>
      <c r="O186" s="114" t="s">
        <v>1749</v>
      </c>
      <c r="P186" s="112">
        <v>5.6999998092651367</v>
      </c>
      <c r="Q186" s="113">
        <v>0.38</v>
      </c>
      <c r="R186" s="111">
        <v>78</v>
      </c>
      <c r="S186" s="111">
        <v>4</v>
      </c>
      <c r="T186" s="114" t="s">
        <v>1656</v>
      </c>
      <c r="U186" s="114" t="s">
        <v>1657</v>
      </c>
      <c r="V186" s="112">
        <v>2.7999999523162842</v>
      </c>
      <c r="W186" s="113">
        <v>0.31</v>
      </c>
      <c r="X186" s="111">
        <v>80</v>
      </c>
      <c r="Y186" s="111">
        <v>2</v>
      </c>
      <c r="Z186" s="114" t="s">
        <v>1748</v>
      </c>
      <c r="AA186" s="114" t="s">
        <v>1749</v>
      </c>
      <c r="AB186" s="112">
        <v>10.300000190734863</v>
      </c>
      <c r="AC186" s="113">
        <v>0.43</v>
      </c>
      <c r="AD186" s="111">
        <v>71</v>
      </c>
      <c r="AE186" s="111">
        <v>11</v>
      </c>
      <c r="AF186" s="114" t="s">
        <v>2555</v>
      </c>
      <c r="AG186" s="114" t="s">
        <v>2556</v>
      </c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</row>
    <row r="187" spans="1:190" x14ac:dyDescent="0.2">
      <c r="A187" s="154" t="str">
        <f t="shared" si="2"/>
        <v>4121</v>
      </c>
      <c r="B187" s="115" t="s">
        <v>2557</v>
      </c>
      <c r="C187" s="116">
        <v>48</v>
      </c>
      <c r="D187" s="117">
        <v>27.899999618530273</v>
      </c>
      <c r="E187" s="118">
        <v>0.41</v>
      </c>
      <c r="F187" s="116">
        <v>47</v>
      </c>
      <c r="G187" s="116">
        <v>1</v>
      </c>
      <c r="H187" s="119" t="s">
        <v>1991</v>
      </c>
      <c r="I187" s="119" t="s">
        <v>1992</v>
      </c>
      <c r="J187" s="117">
        <v>7.3000001907348633</v>
      </c>
      <c r="K187" s="118">
        <v>0.37</v>
      </c>
      <c r="L187" s="116">
        <v>48</v>
      </c>
      <c r="N187" s="119" t="s">
        <v>1529</v>
      </c>
      <c r="P187" s="117">
        <v>6.3000001907348633</v>
      </c>
      <c r="Q187" s="118">
        <v>0.42</v>
      </c>
      <c r="R187" s="116">
        <v>45</v>
      </c>
      <c r="S187" s="116">
        <v>3</v>
      </c>
      <c r="T187" s="119" t="s">
        <v>1987</v>
      </c>
      <c r="U187" s="119" t="s">
        <v>1988</v>
      </c>
      <c r="V187" s="117">
        <v>3.2000000476837158</v>
      </c>
      <c r="W187" s="118">
        <v>0.35</v>
      </c>
      <c r="X187" s="116">
        <v>45</v>
      </c>
      <c r="Y187" s="116">
        <v>3</v>
      </c>
      <c r="Z187" s="119" t="s">
        <v>1987</v>
      </c>
      <c r="AA187" s="119" t="s">
        <v>1988</v>
      </c>
      <c r="AB187" s="117">
        <v>11.100000381469727</v>
      </c>
      <c r="AC187" s="118">
        <v>0.47</v>
      </c>
      <c r="AD187" s="116">
        <v>46</v>
      </c>
      <c r="AE187" s="116">
        <v>2</v>
      </c>
      <c r="AF187" s="119" t="s">
        <v>1753</v>
      </c>
      <c r="AG187" s="119" t="s">
        <v>1754</v>
      </c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</row>
    <row r="188" spans="1:190" x14ac:dyDescent="0.2">
      <c r="A188" s="154" t="str">
        <f t="shared" si="2"/>
        <v>4171</v>
      </c>
      <c r="B188" s="105" t="s">
        <v>2558</v>
      </c>
      <c r="C188" s="111">
        <v>55</v>
      </c>
      <c r="D188" s="112">
        <v>27.399999618530273</v>
      </c>
      <c r="E188" s="113">
        <v>0.4</v>
      </c>
      <c r="F188" s="111">
        <v>55</v>
      </c>
      <c r="H188" s="114" t="s">
        <v>1529</v>
      </c>
      <c r="J188" s="112">
        <v>7.5</v>
      </c>
      <c r="K188" s="113">
        <v>0.38</v>
      </c>
      <c r="L188" s="111">
        <v>55</v>
      </c>
      <c r="N188" s="114" t="s">
        <v>1529</v>
      </c>
      <c r="P188" s="112">
        <v>6</v>
      </c>
      <c r="Q188" s="113">
        <v>0.4</v>
      </c>
      <c r="R188" s="111">
        <v>52</v>
      </c>
      <c r="S188" s="111">
        <v>3</v>
      </c>
      <c r="T188" s="114" t="s">
        <v>2559</v>
      </c>
      <c r="U188" s="114" t="s">
        <v>2560</v>
      </c>
      <c r="V188" s="112">
        <v>2.7999999523162842</v>
      </c>
      <c r="W188" s="113">
        <v>0.31</v>
      </c>
      <c r="X188" s="111">
        <v>53</v>
      </c>
      <c r="Y188" s="111">
        <v>2</v>
      </c>
      <c r="Z188" s="114" t="s">
        <v>2561</v>
      </c>
      <c r="AA188" s="114" t="s">
        <v>2562</v>
      </c>
      <c r="AB188" s="112">
        <v>11.100000381469727</v>
      </c>
      <c r="AC188" s="113">
        <v>0.46</v>
      </c>
      <c r="AD188" s="111">
        <v>49</v>
      </c>
      <c r="AE188" s="111">
        <v>6</v>
      </c>
      <c r="AF188" s="114" t="s">
        <v>2563</v>
      </c>
      <c r="AG188" s="114" t="s">
        <v>2564</v>
      </c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</row>
    <row r="189" spans="1:190" x14ac:dyDescent="0.2">
      <c r="A189" s="154" t="str">
        <f t="shared" si="2"/>
        <v>4221</v>
      </c>
      <c r="B189" s="115" t="s">
        <v>2565</v>
      </c>
      <c r="C189" s="116">
        <v>100</v>
      </c>
      <c r="D189" s="117">
        <v>36.700000762939453</v>
      </c>
      <c r="E189" s="118">
        <v>0.54</v>
      </c>
      <c r="F189" s="116">
        <v>84</v>
      </c>
      <c r="G189" s="116">
        <v>16</v>
      </c>
      <c r="H189" s="119" t="s">
        <v>1743</v>
      </c>
      <c r="I189" s="119" t="s">
        <v>1744</v>
      </c>
      <c r="J189" s="117">
        <v>9.6000003814697266</v>
      </c>
      <c r="K189" s="118">
        <v>0.48</v>
      </c>
      <c r="L189" s="116">
        <v>94</v>
      </c>
      <c r="M189" s="116">
        <v>6</v>
      </c>
      <c r="N189" s="119" t="s">
        <v>1737</v>
      </c>
      <c r="O189" s="119" t="s">
        <v>1738</v>
      </c>
      <c r="P189" s="117">
        <v>8.6999998092651367</v>
      </c>
      <c r="Q189" s="118">
        <v>0.57999999999999996</v>
      </c>
      <c r="R189" s="116">
        <v>71</v>
      </c>
      <c r="S189" s="116">
        <v>29</v>
      </c>
      <c r="T189" s="119" t="s">
        <v>2566</v>
      </c>
      <c r="U189" s="119" t="s">
        <v>2567</v>
      </c>
      <c r="V189" s="117">
        <v>4</v>
      </c>
      <c r="W189" s="118">
        <v>0.45</v>
      </c>
      <c r="X189" s="116">
        <v>86</v>
      </c>
      <c r="Y189" s="116">
        <v>14</v>
      </c>
      <c r="Z189" s="119" t="s">
        <v>2568</v>
      </c>
      <c r="AA189" s="119" t="s">
        <v>2569</v>
      </c>
      <c r="AB189" s="117">
        <v>14.300000190734863</v>
      </c>
      <c r="AC189" s="118">
        <v>0.6</v>
      </c>
      <c r="AD189" s="116">
        <v>66</v>
      </c>
      <c r="AE189" s="116">
        <v>34</v>
      </c>
      <c r="AF189" s="119" t="s">
        <v>2570</v>
      </c>
      <c r="AG189" s="119" t="s">
        <v>2571</v>
      </c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</row>
    <row r="190" spans="1:190" x14ac:dyDescent="0.2">
      <c r="A190" s="154" t="str">
        <f t="shared" si="2"/>
        <v>4241</v>
      </c>
      <c r="B190" s="105" t="s">
        <v>2572</v>
      </c>
      <c r="C190" s="111">
        <v>142</v>
      </c>
      <c r="D190" s="112">
        <v>33.099998474121094</v>
      </c>
      <c r="E190" s="113">
        <v>0.49</v>
      </c>
      <c r="F190" s="111">
        <v>138</v>
      </c>
      <c r="G190" s="111">
        <v>4</v>
      </c>
      <c r="H190" s="114" t="s">
        <v>2536</v>
      </c>
      <c r="I190" s="114" t="s">
        <v>2537</v>
      </c>
      <c r="J190" s="112">
        <v>8.8000001907348633</v>
      </c>
      <c r="K190" s="113">
        <v>0.44</v>
      </c>
      <c r="L190" s="111">
        <v>135</v>
      </c>
      <c r="M190" s="111">
        <v>7</v>
      </c>
      <c r="N190" s="114" t="s">
        <v>2573</v>
      </c>
      <c r="O190" s="114" t="s">
        <v>2574</v>
      </c>
      <c r="P190" s="112">
        <v>7.8000001907348633</v>
      </c>
      <c r="Q190" s="113">
        <v>0.52</v>
      </c>
      <c r="R190" s="111">
        <v>116</v>
      </c>
      <c r="S190" s="111">
        <v>26</v>
      </c>
      <c r="T190" s="114" t="s">
        <v>2575</v>
      </c>
      <c r="U190" s="114" t="s">
        <v>2576</v>
      </c>
      <c r="V190" s="112">
        <v>3.4000000953674316</v>
      </c>
      <c r="W190" s="113">
        <v>0.37</v>
      </c>
      <c r="X190" s="111">
        <v>142</v>
      </c>
      <c r="Z190" s="114" t="s">
        <v>1529</v>
      </c>
      <c r="AB190" s="112">
        <v>13.199999809265137</v>
      </c>
      <c r="AC190" s="113">
        <v>0.55000000000000004</v>
      </c>
      <c r="AD190" s="111">
        <v>114</v>
      </c>
      <c r="AE190" s="111">
        <v>28</v>
      </c>
      <c r="AF190" s="114" t="s">
        <v>2577</v>
      </c>
      <c r="AG190" s="114" t="s">
        <v>2578</v>
      </c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</row>
    <row r="191" spans="1:190" x14ac:dyDescent="0.2">
      <c r="A191" s="154" t="str">
        <f t="shared" si="2"/>
        <v>4261</v>
      </c>
      <c r="B191" s="115" t="s">
        <v>2579</v>
      </c>
      <c r="C191" s="116">
        <v>133</v>
      </c>
      <c r="D191" s="117">
        <v>29.200000762939453</v>
      </c>
      <c r="E191" s="118">
        <v>0.43</v>
      </c>
      <c r="F191" s="116">
        <v>129</v>
      </c>
      <c r="G191" s="116">
        <v>4</v>
      </c>
      <c r="H191" s="119" t="s">
        <v>2549</v>
      </c>
      <c r="I191" s="119" t="s">
        <v>2550</v>
      </c>
      <c r="J191" s="117">
        <v>7.9000000953674316</v>
      </c>
      <c r="K191" s="118">
        <v>0.39</v>
      </c>
      <c r="L191" s="116">
        <v>130</v>
      </c>
      <c r="M191" s="116">
        <v>3</v>
      </c>
      <c r="N191" s="119" t="s">
        <v>2543</v>
      </c>
      <c r="O191" s="119" t="s">
        <v>2544</v>
      </c>
      <c r="P191" s="117">
        <v>6.6999998092651367</v>
      </c>
      <c r="Q191" s="118">
        <v>0.45</v>
      </c>
      <c r="R191" s="116">
        <v>125</v>
      </c>
      <c r="S191" s="116">
        <v>8</v>
      </c>
      <c r="T191" s="119" t="s">
        <v>2580</v>
      </c>
      <c r="U191" s="119" t="s">
        <v>2581</v>
      </c>
      <c r="V191" s="117">
        <v>3</v>
      </c>
      <c r="W191" s="118">
        <v>0.33</v>
      </c>
      <c r="X191" s="116">
        <v>128</v>
      </c>
      <c r="Y191" s="116">
        <v>5</v>
      </c>
      <c r="Z191" s="119" t="s">
        <v>2545</v>
      </c>
      <c r="AA191" s="119" t="s">
        <v>2546</v>
      </c>
      <c r="AB191" s="117">
        <v>11.600000381469727</v>
      </c>
      <c r="AC191" s="118">
        <v>0.49</v>
      </c>
      <c r="AD191" s="116">
        <v>117</v>
      </c>
      <c r="AE191" s="116">
        <v>16</v>
      </c>
      <c r="AF191" s="119" t="s">
        <v>2193</v>
      </c>
      <c r="AG191" s="119" t="s">
        <v>2194</v>
      </c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</row>
    <row r="192" spans="1:190" x14ac:dyDescent="0.2">
      <c r="A192" s="154" t="str">
        <f t="shared" si="2"/>
        <v>4281</v>
      </c>
      <c r="B192" s="105" t="s">
        <v>2582</v>
      </c>
      <c r="C192" s="111">
        <v>141</v>
      </c>
      <c r="D192" s="112">
        <v>30.200000762939453</v>
      </c>
      <c r="E192" s="113">
        <v>0.44</v>
      </c>
      <c r="F192" s="111">
        <v>139</v>
      </c>
      <c r="G192" s="111">
        <v>2</v>
      </c>
      <c r="H192" s="114" t="s">
        <v>2583</v>
      </c>
      <c r="I192" s="114" t="s">
        <v>2584</v>
      </c>
      <c r="J192" s="112">
        <v>7.9000000953674316</v>
      </c>
      <c r="K192" s="113">
        <v>0.4</v>
      </c>
      <c r="L192" s="111">
        <v>141</v>
      </c>
      <c r="N192" s="114" t="s">
        <v>1529</v>
      </c>
      <c r="P192" s="112">
        <v>6.5</v>
      </c>
      <c r="Q192" s="113">
        <v>0.43</v>
      </c>
      <c r="R192" s="111">
        <v>128</v>
      </c>
      <c r="S192" s="111">
        <v>13</v>
      </c>
      <c r="T192" s="114" t="s">
        <v>2585</v>
      </c>
      <c r="U192" s="114" t="s">
        <v>2586</v>
      </c>
      <c r="V192" s="112">
        <v>3.2999999523162842</v>
      </c>
      <c r="W192" s="113">
        <v>0.37</v>
      </c>
      <c r="X192" s="111">
        <v>137</v>
      </c>
      <c r="Y192" s="111">
        <v>4</v>
      </c>
      <c r="Z192" s="114" t="s">
        <v>2587</v>
      </c>
      <c r="AA192" s="114" t="s">
        <v>2588</v>
      </c>
      <c r="AB192" s="112">
        <v>12.5</v>
      </c>
      <c r="AC192" s="113">
        <v>0.52</v>
      </c>
      <c r="AD192" s="111">
        <v>112</v>
      </c>
      <c r="AE192" s="111">
        <v>29</v>
      </c>
      <c r="AF192" s="114" t="s">
        <v>2589</v>
      </c>
      <c r="AG192" s="114" t="s">
        <v>2590</v>
      </c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</row>
    <row r="193" spans="1:190" x14ac:dyDescent="0.2">
      <c r="A193" s="154" t="str">
        <f t="shared" si="2"/>
        <v>4301</v>
      </c>
      <c r="B193" s="115" t="s">
        <v>2591</v>
      </c>
      <c r="C193" s="116">
        <v>58</v>
      </c>
      <c r="D193" s="117">
        <v>28.299999237060547</v>
      </c>
      <c r="E193" s="118">
        <v>0.42</v>
      </c>
      <c r="F193" s="116">
        <v>58</v>
      </c>
      <c r="H193" s="119" t="s">
        <v>1529</v>
      </c>
      <c r="J193" s="117">
        <v>7.5</v>
      </c>
      <c r="K193" s="118">
        <v>0.38</v>
      </c>
      <c r="L193" s="116">
        <v>57</v>
      </c>
      <c r="M193" s="116">
        <v>1</v>
      </c>
      <c r="N193" s="119" t="s">
        <v>2592</v>
      </c>
      <c r="O193" s="119" t="s">
        <v>2593</v>
      </c>
      <c r="P193" s="117">
        <v>6</v>
      </c>
      <c r="Q193" s="118">
        <v>0.4</v>
      </c>
      <c r="R193" s="116">
        <v>55</v>
      </c>
      <c r="S193" s="116">
        <v>3</v>
      </c>
      <c r="T193" s="119" t="s">
        <v>2594</v>
      </c>
      <c r="U193" s="119" t="s">
        <v>2595</v>
      </c>
      <c r="V193" s="117">
        <v>3.0999999046325684</v>
      </c>
      <c r="W193" s="118">
        <v>0.34</v>
      </c>
      <c r="X193" s="116">
        <v>57</v>
      </c>
      <c r="Y193" s="116">
        <v>1</v>
      </c>
      <c r="Z193" s="119" t="s">
        <v>2592</v>
      </c>
      <c r="AA193" s="119" t="s">
        <v>2593</v>
      </c>
      <c r="AB193" s="117">
        <v>11.699999809265137</v>
      </c>
      <c r="AC193" s="118">
        <v>0.49</v>
      </c>
      <c r="AD193" s="116">
        <v>53</v>
      </c>
      <c r="AE193" s="116">
        <v>5</v>
      </c>
      <c r="AF193" s="119" t="s">
        <v>1843</v>
      </c>
      <c r="AG193" s="119" t="s">
        <v>1844</v>
      </c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</row>
    <row r="194" spans="1:190" x14ac:dyDescent="0.2">
      <c r="A194" s="154" t="str">
        <f t="shared" si="2"/>
        <v>4341</v>
      </c>
      <c r="B194" s="105" t="s">
        <v>2596</v>
      </c>
      <c r="C194" s="111">
        <v>60</v>
      </c>
      <c r="D194" s="112">
        <v>29.100000381469727</v>
      </c>
      <c r="E194" s="113">
        <v>0.43</v>
      </c>
      <c r="F194" s="111">
        <v>59</v>
      </c>
      <c r="G194" s="111">
        <v>1</v>
      </c>
      <c r="H194" s="114" t="s">
        <v>2354</v>
      </c>
      <c r="I194" s="114" t="s">
        <v>2355</v>
      </c>
      <c r="J194" s="112">
        <v>7.8000001907348633</v>
      </c>
      <c r="K194" s="113">
        <v>0.39</v>
      </c>
      <c r="L194" s="111">
        <v>59</v>
      </c>
      <c r="M194" s="111">
        <v>1</v>
      </c>
      <c r="N194" s="114" t="s">
        <v>2354</v>
      </c>
      <c r="O194" s="114" t="s">
        <v>2355</v>
      </c>
      <c r="P194" s="112">
        <v>6.6999998092651367</v>
      </c>
      <c r="Q194" s="113">
        <v>0.45</v>
      </c>
      <c r="R194" s="111">
        <v>57</v>
      </c>
      <c r="S194" s="111">
        <v>3</v>
      </c>
      <c r="T194" s="114" t="s">
        <v>1966</v>
      </c>
      <c r="U194" s="114" t="s">
        <v>1967</v>
      </c>
      <c r="V194" s="112">
        <v>3.5</v>
      </c>
      <c r="W194" s="113">
        <v>0.39</v>
      </c>
      <c r="X194" s="111">
        <v>58</v>
      </c>
      <c r="Y194" s="111">
        <v>2</v>
      </c>
      <c r="Z194" s="114" t="s">
        <v>1718</v>
      </c>
      <c r="AA194" s="114" t="s">
        <v>1719</v>
      </c>
      <c r="AB194" s="112">
        <v>11.100000381469727</v>
      </c>
      <c r="AC194" s="113">
        <v>0.46</v>
      </c>
      <c r="AD194" s="111">
        <v>53</v>
      </c>
      <c r="AE194" s="111">
        <v>7</v>
      </c>
      <c r="AF194" s="114" t="s">
        <v>2029</v>
      </c>
      <c r="AG194" s="114" t="s">
        <v>2030</v>
      </c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</row>
    <row r="195" spans="1:190" x14ac:dyDescent="0.2">
      <c r="A195" s="154" t="str">
        <f t="shared" si="2"/>
        <v>4381</v>
      </c>
      <c r="B195" s="115" t="s">
        <v>2597</v>
      </c>
      <c r="C195" s="116">
        <v>128</v>
      </c>
      <c r="D195" s="117">
        <v>26.299999237060547</v>
      </c>
      <c r="E195" s="118">
        <v>0.39</v>
      </c>
      <c r="F195" s="116">
        <v>125</v>
      </c>
      <c r="G195" s="116">
        <v>3</v>
      </c>
      <c r="H195" s="119" t="s">
        <v>2066</v>
      </c>
      <c r="I195" s="119" t="s">
        <v>2067</v>
      </c>
      <c r="J195" s="117">
        <v>7</v>
      </c>
      <c r="K195" s="118">
        <v>0.35</v>
      </c>
      <c r="L195" s="116">
        <v>128</v>
      </c>
      <c r="N195" s="119" t="s">
        <v>1529</v>
      </c>
      <c r="P195" s="117">
        <v>5.9000000953674316</v>
      </c>
      <c r="Q195" s="118">
        <v>0.39</v>
      </c>
      <c r="R195" s="116">
        <v>117</v>
      </c>
      <c r="S195" s="116">
        <v>11</v>
      </c>
      <c r="T195" s="119" t="s">
        <v>2064</v>
      </c>
      <c r="U195" s="119" t="s">
        <v>2065</v>
      </c>
      <c r="V195" s="117">
        <v>2.9000000953674316</v>
      </c>
      <c r="W195" s="118">
        <v>0.32</v>
      </c>
      <c r="X195" s="116">
        <v>125</v>
      </c>
      <c r="Y195" s="116">
        <v>3</v>
      </c>
      <c r="Z195" s="119" t="s">
        <v>2066</v>
      </c>
      <c r="AA195" s="119" t="s">
        <v>2067</v>
      </c>
      <c r="AB195" s="117">
        <v>10.600000381469727</v>
      </c>
      <c r="AC195" s="118">
        <v>0.44</v>
      </c>
      <c r="AD195" s="116">
        <v>116</v>
      </c>
      <c r="AE195" s="116">
        <v>12</v>
      </c>
      <c r="AF195" s="119" t="s">
        <v>2140</v>
      </c>
      <c r="AG195" s="119" t="s">
        <v>2141</v>
      </c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</row>
    <row r="196" spans="1:190" x14ac:dyDescent="0.2">
      <c r="A196" s="154" t="str">
        <f t="shared" si="2"/>
        <v>4391</v>
      </c>
      <c r="B196" s="105" t="s">
        <v>2598</v>
      </c>
      <c r="C196" s="111">
        <v>93</v>
      </c>
      <c r="D196" s="112">
        <v>29.399999618530273</v>
      </c>
      <c r="E196" s="113">
        <v>0.43</v>
      </c>
      <c r="F196" s="111">
        <v>91</v>
      </c>
      <c r="G196" s="111">
        <v>2</v>
      </c>
      <c r="H196" s="114" t="s">
        <v>2599</v>
      </c>
      <c r="I196" s="114" t="s">
        <v>2600</v>
      </c>
      <c r="J196" s="112">
        <v>8.3000001907348633</v>
      </c>
      <c r="K196" s="113">
        <v>0.42</v>
      </c>
      <c r="L196" s="111">
        <v>87</v>
      </c>
      <c r="M196" s="111">
        <v>6</v>
      </c>
      <c r="N196" s="114" t="s">
        <v>2601</v>
      </c>
      <c r="O196" s="114" t="s">
        <v>2602</v>
      </c>
      <c r="P196" s="112">
        <v>6.3000001907348633</v>
      </c>
      <c r="Q196" s="113">
        <v>0.42</v>
      </c>
      <c r="R196" s="111">
        <v>88</v>
      </c>
      <c r="S196" s="111">
        <v>5</v>
      </c>
      <c r="T196" s="114" t="s">
        <v>2603</v>
      </c>
      <c r="U196" s="114" t="s">
        <v>2604</v>
      </c>
      <c r="V196" s="112">
        <v>3</v>
      </c>
      <c r="W196" s="113">
        <v>0.33</v>
      </c>
      <c r="X196" s="111">
        <v>92</v>
      </c>
      <c r="Y196" s="111">
        <v>1</v>
      </c>
      <c r="Z196" s="114" t="s">
        <v>2605</v>
      </c>
      <c r="AA196" s="114" t="s">
        <v>2606</v>
      </c>
      <c r="AB196" s="112">
        <v>11.800000190734863</v>
      </c>
      <c r="AC196" s="113">
        <v>0.49</v>
      </c>
      <c r="AD196" s="111">
        <v>83</v>
      </c>
      <c r="AE196" s="111">
        <v>10</v>
      </c>
      <c r="AF196" s="114" t="s">
        <v>2607</v>
      </c>
      <c r="AG196" s="114" t="s">
        <v>2608</v>
      </c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</row>
    <row r="197" spans="1:190" x14ac:dyDescent="0.2">
      <c r="A197" s="154" t="str">
        <f t="shared" si="2"/>
        <v>4401</v>
      </c>
      <c r="B197" s="115" t="s">
        <v>2609</v>
      </c>
      <c r="C197" s="116">
        <v>48</v>
      </c>
      <c r="D197" s="117">
        <v>22.100000381469727</v>
      </c>
      <c r="E197" s="118">
        <v>0.32</v>
      </c>
      <c r="F197" s="116">
        <v>48</v>
      </c>
      <c r="H197" s="119" t="s">
        <v>1529</v>
      </c>
      <c r="J197" s="117">
        <v>6.5</v>
      </c>
      <c r="K197" s="118">
        <v>0.32</v>
      </c>
      <c r="L197" s="116">
        <v>48</v>
      </c>
      <c r="N197" s="119" t="s">
        <v>1529</v>
      </c>
      <c r="P197" s="117">
        <v>5</v>
      </c>
      <c r="Q197" s="118">
        <v>0.33</v>
      </c>
      <c r="R197" s="116">
        <v>48</v>
      </c>
      <c r="T197" s="119" t="s">
        <v>1529</v>
      </c>
      <c r="V197" s="117">
        <v>1.8999999761581421</v>
      </c>
      <c r="W197" s="118">
        <v>0.2</v>
      </c>
      <c r="X197" s="116">
        <v>48</v>
      </c>
      <c r="Z197" s="119" t="s">
        <v>1529</v>
      </c>
      <c r="AB197" s="117">
        <v>8.8000001907348633</v>
      </c>
      <c r="AC197" s="118">
        <v>0.37</v>
      </c>
      <c r="AD197" s="116">
        <v>48</v>
      </c>
      <c r="AF197" s="119" t="s">
        <v>1529</v>
      </c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</row>
    <row r="198" spans="1:190" x14ac:dyDescent="0.2">
      <c r="A198" s="154" t="str">
        <f t="shared" si="2"/>
        <v>4421</v>
      </c>
      <c r="B198" s="105" t="s">
        <v>2610</v>
      </c>
      <c r="C198" s="111">
        <v>145</v>
      </c>
      <c r="D198" s="112">
        <v>36.400001525878906</v>
      </c>
      <c r="E198" s="113">
        <v>0.54</v>
      </c>
      <c r="F198" s="111">
        <v>122</v>
      </c>
      <c r="G198" s="111">
        <v>23</v>
      </c>
      <c r="H198" s="114" t="s">
        <v>2611</v>
      </c>
      <c r="I198" s="114" t="s">
        <v>2612</v>
      </c>
      <c r="J198" s="112">
        <v>10.199999809265137</v>
      </c>
      <c r="K198" s="113">
        <v>0.51</v>
      </c>
      <c r="L198" s="111">
        <v>121</v>
      </c>
      <c r="M198" s="111">
        <v>24</v>
      </c>
      <c r="N198" s="114" t="s">
        <v>2613</v>
      </c>
      <c r="O198" s="114" t="s">
        <v>2614</v>
      </c>
      <c r="P198" s="112">
        <v>8.3000001907348633</v>
      </c>
      <c r="Q198" s="113">
        <v>0.55000000000000004</v>
      </c>
      <c r="R198" s="111">
        <v>111</v>
      </c>
      <c r="S198" s="111">
        <v>34</v>
      </c>
      <c r="T198" s="114" t="s">
        <v>2615</v>
      </c>
      <c r="U198" s="114" t="s">
        <v>2616</v>
      </c>
      <c r="V198" s="112">
        <v>3.7999999523162842</v>
      </c>
      <c r="W198" s="113">
        <v>0.42</v>
      </c>
      <c r="X198" s="111">
        <v>131</v>
      </c>
      <c r="Y198" s="111">
        <v>14</v>
      </c>
      <c r="Z198" s="114" t="s">
        <v>2617</v>
      </c>
      <c r="AA198" s="114" t="s">
        <v>2618</v>
      </c>
      <c r="AB198" s="112">
        <v>14.100000381469727</v>
      </c>
      <c r="AC198" s="113">
        <v>0.59</v>
      </c>
      <c r="AD198" s="111">
        <v>101</v>
      </c>
      <c r="AE198" s="111">
        <v>44</v>
      </c>
      <c r="AF198" s="114" t="s">
        <v>2619</v>
      </c>
      <c r="AG198" s="114" t="s">
        <v>2620</v>
      </c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</row>
    <row r="199" spans="1:190" x14ac:dyDescent="0.2">
      <c r="A199" s="154" t="str">
        <f t="shared" si="2"/>
        <v>4441</v>
      </c>
      <c r="B199" s="115" t="s">
        <v>2621</v>
      </c>
      <c r="C199" s="116">
        <v>64</v>
      </c>
      <c r="D199" s="117">
        <v>26.200000762939453</v>
      </c>
      <c r="E199" s="118">
        <v>0.39</v>
      </c>
      <c r="F199" s="116">
        <v>64</v>
      </c>
      <c r="H199" s="119" t="s">
        <v>1529</v>
      </c>
      <c r="J199" s="117">
        <v>7.8000001907348633</v>
      </c>
      <c r="K199" s="118">
        <v>0.39</v>
      </c>
      <c r="L199" s="116">
        <v>62</v>
      </c>
      <c r="M199" s="116">
        <v>2</v>
      </c>
      <c r="N199" s="119" t="s">
        <v>2062</v>
      </c>
      <c r="O199" s="119" t="s">
        <v>2063</v>
      </c>
      <c r="P199" s="117">
        <v>5.4000000953674316</v>
      </c>
      <c r="Q199" s="118">
        <v>0.36</v>
      </c>
      <c r="R199" s="116">
        <v>61</v>
      </c>
      <c r="S199" s="116">
        <v>3</v>
      </c>
      <c r="T199" s="119" t="s">
        <v>2622</v>
      </c>
      <c r="U199" s="119" t="s">
        <v>2623</v>
      </c>
      <c r="V199" s="117">
        <v>2.5</v>
      </c>
      <c r="W199" s="118">
        <v>0.28000000000000003</v>
      </c>
      <c r="X199" s="116">
        <v>63</v>
      </c>
      <c r="Y199" s="116">
        <v>1</v>
      </c>
      <c r="Z199" s="119" t="s">
        <v>2624</v>
      </c>
      <c r="AA199" s="119" t="s">
        <v>2625</v>
      </c>
      <c r="AB199" s="117">
        <v>10.399999618530273</v>
      </c>
      <c r="AC199" s="118">
        <v>0.43</v>
      </c>
      <c r="AD199" s="116">
        <v>62</v>
      </c>
      <c r="AE199" s="116">
        <v>2</v>
      </c>
      <c r="AF199" s="119" t="s">
        <v>2062</v>
      </c>
      <c r="AG199" s="119" t="s">
        <v>2063</v>
      </c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</row>
    <row r="200" spans="1:190" x14ac:dyDescent="0.2">
      <c r="A200" s="154" t="str">
        <f t="shared" si="2"/>
        <v>4461</v>
      </c>
      <c r="B200" s="105" t="s">
        <v>2626</v>
      </c>
      <c r="C200" s="111">
        <v>41</v>
      </c>
      <c r="D200" s="112">
        <v>25.299999237060547</v>
      </c>
      <c r="E200" s="113">
        <v>0.37</v>
      </c>
      <c r="F200" s="111">
        <v>40</v>
      </c>
      <c r="G200" s="111">
        <v>1</v>
      </c>
      <c r="H200" s="114" t="s">
        <v>1748</v>
      </c>
      <c r="I200" s="114" t="s">
        <v>1749</v>
      </c>
      <c r="J200" s="112">
        <v>7.4000000953674316</v>
      </c>
      <c r="K200" s="113">
        <v>0.37</v>
      </c>
      <c r="L200" s="111">
        <v>40</v>
      </c>
      <c r="M200" s="111">
        <v>1</v>
      </c>
      <c r="N200" s="114" t="s">
        <v>1748</v>
      </c>
      <c r="O200" s="114" t="s">
        <v>1749</v>
      </c>
      <c r="P200" s="112">
        <v>5.9000000953674316</v>
      </c>
      <c r="Q200" s="113">
        <v>0.39</v>
      </c>
      <c r="R200" s="111">
        <v>40</v>
      </c>
      <c r="S200" s="111">
        <v>1</v>
      </c>
      <c r="T200" s="114" t="s">
        <v>1748</v>
      </c>
      <c r="U200" s="114" t="s">
        <v>1749</v>
      </c>
      <c r="V200" s="112">
        <v>2.2999999523162842</v>
      </c>
      <c r="W200" s="113">
        <v>0.26</v>
      </c>
      <c r="X200" s="111">
        <v>41</v>
      </c>
      <c r="Z200" s="114" t="s">
        <v>1529</v>
      </c>
      <c r="AB200" s="112">
        <v>9.6999998092651367</v>
      </c>
      <c r="AC200" s="113">
        <v>0.4</v>
      </c>
      <c r="AD200" s="111">
        <v>40</v>
      </c>
      <c r="AE200" s="111">
        <v>1</v>
      </c>
      <c r="AF200" s="114" t="s">
        <v>1748</v>
      </c>
      <c r="AG200" s="114" t="s">
        <v>1749</v>
      </c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</row>
    <row r="201" spans="1:190" x14ac:dyDescent="0.2">
      <c r="A201" s="154" t="str">
        <f t="shared" si="2"/>
        <v>4491</v>
      </c>
      <c r="B201" s="115" t="s">
        <v>2627</v>
      </c>
      <c r="C201" s="116">
        <v>134</v>
      </c>
      <c r="D201" s="117">
        <v>28.799999237060547</v>
      </c>
      <c r="E201" s="118">
        <v>0.42</v>
      </c>
      <c r="F201" s="116">
        <v>129</v>
      </c>
      <c r="G201" s="116">
        <v>5</v>
      </c>
      <c r="H201" s="119" t="s">
        <v>2628</v>
      </c>
      <c r="I201" s="119" t="s">
        <v>2629</v>
      </c>
      <c r="J201" s="117">
        <v>8.1000003814697266</v>
      </c>
      <c r="K201" s="118">
        <v>0.41</v>
      </c>
      <c r="L201" s="116">
        <v>131</v>
      </c>
      <c r="M201" s="116">
        <v>3</v>
      </c>
      <c r="N201" s="119" t="s">
        <v>2630</v>
      </c>
      <c r="O201" s="119" t="s">
        <v>2631</v>
      </c>
      <c r="P201" s="117">
        <v>6.3000001907348633</v>
      </c>
      <c r="Q201" s="118">
        <v>0.42</v>
      </c>
      <c r="R201" s="116">
        <v>128</v>
      </c>
      <c r="S201" s="116">
        <v>6</v>
      </c>
      <c r="T201" s="119" t="s">
        <v>2632</v>
      </c>
      <c r="U201" s="119" t="s">
        <v>2633</v>
      </c>
      <c r="V201" s="117">
        <v>3.2000000476837158</v>
      </c>
      <c r="W201" s="118">
        <v>0.35</v>
      </c>
      <c r="X201" s="116">
        <v>130</v>
      </c>
      <c r="Y201" s="116">
        <v>4</v>
      </c>
      <c r="Z201" s="119" t="s">
        <v>2634</v>
      </c>
      <c r="AA201" s="119" t="s">
        <v>2635</v>
      </c>
      <c r="AB201" s="117">
        <v>11.199999809265137</v>
      </c>
      <c r="AC201" s="118">
        <v>0.47</v>
      </c>
      <c r="AD201" s="116">
        <v>122</v>
      </c>
      <c r="AE201" s="116">
        <v>12</v>
      </c>
      <c r="AF201" s="119" t="s">
        <v>2636</v>
      </c>
      <c r="AG201" s="119" t="s">
        <v>2637</v>
      </c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</row>
    <row r="202" spans="1:190" x14ac:dyDescent="0.2">
      <c r="A202" s="154" t="str">
        <f t="shared" si="2"/>
        <v>4501</v>
      </c>
      <c r="B202" s="105" t="s">
        <v>2638</v>
      </c>
      <c r="C202" s="111">
        <v>56</v>
      </c>
      <c r="D202" s="112">
        <v>25.700000762939453</v>
      </c>
      <c r="E202" s="113">
        <v>0.38</v>
      </c>
      <c r="F202" s="111">
        <v>56</v>
      </c>
      <c r="H202" s="114" t="s">
        <v>1529</v>
      </c>
      <c r="J202" s="112">
        <v>7.4000000953674316</v>
      </c>
      <c r="K202" s="113">
        <v>0.37</v>
      </c>
      <c r="L202" s="111">
        <v>56</v>
      </c>
      <c r="N202" s="114" t="s">
        <v>1529</v>
      </c>
      <c r="P202" s="112">
        <v>5.1999998092651367</v>
      </c>
      <c r="Q202" s="113">
        <v>0.35</v>
      </c>
      <c r="R202" s="111">
        <v>54</v>
      </c>
      <c r="S202" s="111">
        <v>2</v>
      </c>
      <c r="T202" s="114" t="s">
        <v>2468</v>
      </c>
      <c r="U202" s="114" t="s">
        <v>2469</v>
      </c>
      <c r="V202" s="112">
        <v>2.7000000476837158</v>
      </c>
      <c r="W202" s="113">
        <v>0.3</v>
      </c>
      <c r="X202" s="111">
        <v>56</v>
      </c>
      <c r="Z202" s="114" t="s">
        <v>1529</v>
      </c>
      <c r="AB202" s="112">
        <v>10.399999618530273</v>
      </c>
      <c r="AC202" s="113">
        <v>0.44</v>
      </c>
      <c r="AD202" s="111">
        <v>53</v>
      </c>
      <c r="AE202" s="111">
        <v>3</v>
      </c>
      <c r="AF202" s="114" t="s">
        <v>1715</v>
      </c>
      <c r="AG202" s="114" t="s">
        <v>1716</v>
      </c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</row>
    <row r="203" spans="1:190" x14ac:dyDescent="0.2">
      <c r="A203" s="154" t="str">
        <f t="shared" si="2"/>
        <v>4511</v>
      </c>
      <c r="B203" s="115" t="s">
        <v>2639</v>
      </c>
      <c r="C203" s="116">
        <v>130</v>
      </c>
      <c r="D203" s="117">
        <v>33</v>
      </c>
      <c r="E203" s="118">
        <v>0.49</v>
      </c>
      <c r="F203" s="116">
        <v>122</v>
      </c>
      <c r="G203" s="116">
        <v>8</v>
      </c>
      <c r="H203" s="119" t="s">
        <v>1589</v>
      </c>
      <c r="I203" s="119" t="s">
        <v>1590</v>
      </c>
      <c r="J203" s="117">
        <v>8.6999998092651367</v>
      </c>
      <c r="K203" s="118">
        <v>0.43</v>
      </c>
      <c r="L203" s="116">
        <v>121</v>
      </c>
      <c r="M203" s="116">
        <v>9</v>
      </c>
      <c r="N203" s="119" t="s">
        <v>2640</v>
      </c>
      <c r="O203" s="119" t="s">
        <v>2641</v>
      </c>
      <c r="P203" s="117">
        <v>7.5999999046325684</v>
      </c>
      <c r="Q203" s="118">
        <v>0.51</v>
      </c>
      <c r="R203" s="116">
        <v>111</v>
      </c>
      <c r="S203" s="116">
        <v>19</v>
      </c>
      <c r="T203" s="119" t="s">
        <v>2642</v>
      </c>
      <c r="U203" s="119" t="s">
        <v>2643</v>
      </c>
      <c r="V203" s="117">
        <v>3.5</v>
      </c>
      <c r="W203" s="118">
        <v>0.39</v>
      </c>
      <c r="X203" s="116">
        <v>125</v>
      </c>
      <c r="Y203" s="116">
        <v>5</v>
      </c>
      <c r="Z203" s="119" t="s">
        <v>1775</v>
      </c>
      <c r="AA203" s="119" t="s">
        <v>1776</v>
      </c>
      <c r="AB203" s="117">
        <v>13.199999809265137</v>
      </c>
      <c r="AC203" s="118">
        <v>0.55000000000000004</v>
      </c>
      <c r="AD203" s="116">
        <v>98</v>
      </c>
      <c r="AE203" s="116">
        <v>32</v>
      </c>
      <c r="AF203" s="119" t="s">
        <v>2644</v>
      </c>
      <c r="AG203" s="119" t="s">
        <v>2645</v>
      </c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</row>
    <row r="204" spans="1:190" x14ac:dyDescent="0.2">
      <c r="A204" s="154" t="str">
        <f t="shared" si="2"/>
        <v>4541</v>
      </c>
      <c r="B204" s="105" t="s">
        <v>2646</v>
      </c>
      <c r="C204" s="111">
        <v>75</v>
      </c>
      <c r="D204" s="112">
        <v>29.399999618530273</v>
      </c>
      <c r="E204" s="113">
        <v>0.43</v>
      </c>
      <c r="F204" s="111">
        <v>74</v>
      </c>
      <c r="G204" s="111">
        <v>1</v>
      </c>
      <c r="H204" s="114" t="s">
        <v>1741</v>
      </c>
      <c r="I204" s="114" t="s">
        <v>1742</v>
      </c>
      <c r="J204" s="112">
        <v>7.9000000953674316</v>
      </c>
      <c r="K204" s="113">
        <v>0.39</v>
      </c>
      <c r="L204" s="111">
        <v>74</v>
      </c>
      <c r="M204" s="111">
        <v>1</v>
      </c>
      <c r="N204" s="114" t="s">
        <v>1741</v>
      </c>
      <c r="O204" s="114" t="s">
        <v>1742</v>
      </c>
      <c r="P204" s="112">
        <v>6.5</v>
      </c>
      <c r="Q204" s="113">
        <v>0.43</v>
      </c>
      <c r="R204" s="111">
        <v>71</v>
      </c>
      <c r="S204" s="111">
        <v>4</v>
      </c>
      <c r="T204" s="114" t="s">
        <v>2647</v>
      </c>
      <c r="U204" s="114" t="s">
        <v>2648</v>
      </c>
      <c r="V204" s="112">
        <v>3.2000000476837158</v>
      </c>
      <c r="W204" s="113">
        <v>0.35</v>
      </c>
      <c r="X204" s="111">
        <v>71</v>
      </c>
      <c r="Y204" s="111">
        <v>4</v>
      </c>
      <c r="Z204" s="114" t="s">
        <v>2647</v>
      </c>
      <c r="AA204" s="114" t="s">
        <v>2648</v>
      </c>
      <c r="AB204" s="112">
        <v>11.899999618530273</v>
      </c>
      <c r="AC204" s="113">
        <v>0.49</v>
      </c>
      <c r="AD204" s="111">
        <v>66</v>
      </c>
      <c r="AE204" s="111">
        <v>9</v>
      </c>
      <c r="AF204" s="114" t="s">
        <v>2649</v>
      </c>
      <c r="AG204" s="114" t="s">
        <v>2650</v>
      </c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</row>
    <row r="205" spans="1:190" x14ac:dyDescent="0.2">
      <c r="A205" s="154" t="str">
        <f t="shared" si="2"/>
        <v>4581</v>
      </c>
      <c r="B205" s="115" t="s">
        <v>2651</v>
      </c>
      <c r="C205" s="116">
        <v>130</v>
      </c>
      <c r="D205" s="117">
        <v>31.200000762939453</v>
      </c>
      <c r="E205" s="118">
        <v>0.46</v>
      </c>
      <c r="F205" s="116">
        <v>122</v>
      </c>
      <c r="G205" s="116">
        <v>8</v>
      </c>
      <c r="H205" s="119" t="s">
        <v>1589</v>
      </c>
      <c r="I205" s="119" t="s">
        <v>1590</v>
      </c>
      <c r="J205" s="117">
        <v>8.6000003814697266</v>
      </c>
      <c r="K205" s="118">
        <v>0.43</v>
      </c>
      <c r="L205" s="116">
        <v>119</v>
      </c>
      <c r="M205" s="116">
        <v>11</v>
      </c>
      <c r="N205" s="119" t="s">
        <v>2652</v>
      </c>
      <c r="O205" s="119" t="s">
        <v>2653</v>
      </c>
      <c r="P205" s="117">
        <v>7.0999999046325684</v>
      </c>
      <c r="Q205" s="118">
        <v>0.47</v>
      </c>
      <c r="R205" s="116">
        <v>115</v>
      </c>
      <c r="S205" s="116">
        <v>15</v>
      </c>
      <c r="T205" s="119" t="s">
        <v>2654</v>
      </c>
      <c r="U205" s="119" t="s">
        <v>2655</v>
      </c>
      <c r="V205" s="117">
        <v>3.4000000953674316</v>
      </c>
      <c r="W205" s="118">
        <v>0.38</v>
      </c>
      <c r="X205" s="116">
        <v>124</v>
      </c>
      <c r="Y205" s="116">
        <v>6</v>
      </c>
      <c r="Z205" s="119" t="s">
        <v>2656</v>
      </c>
      <c r="AA205" s="119" t="s">
        <v>2657</v>
      </c>
      <c r="AB205" s="117">
        <v>12.100000381469727</v>
      </c>
      <c r="AC205" s="118">
        <v>0.51</v>
      </c>
      <c r="AD205" s="116">
        <v>103</v>
      </c>
      <c r="AE205" s="116">
        <v>27</v>
      </c>
      <c r="AF205" s="119" t="s">
        <v>2658</v>
      </c>
      <c r="AG205" s="119" t="s">
        <v>2659</v>
      </c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</row>
    <row r="206" spans="1:190" x14ac:dyDescent="0.2">
      <c r="A206" s="154" t="str">
        <f t="shared" si="2"/>
        <v>4651</v>
      </c>
      <c r="B206" s="105" t="s">
        <v>2660</v>
      </c>
      <c r="C206" s="111">
        <v>36</v>
      </c>
      <c r="D206" s="112">
        <v>29.299999237060547</v>
      </c>
      <c r="E206" s="113">
        <v>0.43</v>
      </c>
      <c r="F206" s="111">
        <v>34</v>
      </c>
      <c r="G206" s="111">
        <v>2</v>
      </c>
      <c r="H206" s="114" t="s">
        <v>1633</v>
      </c>
      <c r="I206" s="114" t="s">
        <v>1634</v>
      </c>
      <c r="J206" s="112">
        <v>8</v>
      </c>
      <c r="K206" s="113">
        <v>0.4</v>
      </c>
      <c r="L206" s="111">
        <v>34</v>
      </c>
      <c r="M206" s="111">
        <v>2</v>
      </c>
      <c r="N206" s="114" t="s">
        <v>1633</v>
      </c>
      <c r="O206" s="114" t="s">
        <v>1634</v>
      </c>
      <c r="P206" s="112">
        <v>6.5</v>
      </c>
      <c r="Q206" s="113">
        <v>0.44</v>
      </c>
      <c r="R206" s="111">
        <v>34</v>
      </c>
      <c r="S206" s="111">
        <v>2</v>
      </c>
      <c r="T206" s="114" t="s">
        <v>1633</v>
      </c>
      <c r="U206" s="114" t="s">
        <v>1634</v>
      </c>
      <c r="V206" s="112">
        <v>2.9000000953674316</v>
      </c>
      <c r="W206" s="113">
        <v>0.32</v>
      </c>
      <c r="X206" s="111">
        <v>36</v>
      </c>
      <c r="Z206" s="114" t="s">
        <v>1529</v>
      </c>
      <c r="AB206" s="112">
        <v>11.899999618530273</v>
      </c>
      <c r="AC206" s="113">
        <v>0.5</v>
      </c>
      <c r="AD206" s="111">
        <v>33</v>
      </c>
      <c r="AE206" s="111">
        <v>3</v>
      </c>
      <c r="AF206" s="114" t="s">
        <v>1720</v>
      </c>
      <c r="AG206" s="114" t="s">
        <v>1721</v>
      </c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</row>
    <row r="207" spans="1:190" x14ac:dyDescent="0.2">
      <c r="A207" s="154" t="str">
        <f t="shared" ref="A207:A270" si="3">IFERROR(LEFT(B207,4),"")</f>
        <v>4681</v>
      </c>
      <c r="B207" s="115" t="s">
        <v>2661</v>
      </c>
      <c r="C207" s="116">
        <v>140</v>
      </c>
      <c r="D207" s="117">
        <v>28</v>
      </c>
      <c r="E207" s="118">
        <v>0.41</v>
      </c>
      <c r="F207" s="116">
        <v>136</v>
      </c>
      <c r="G207" s="116">
        <v>4</v>
      </c>
      <c r="H207" s="119" t="s">
        <v>2100</v>
      </c>
      <c r="I207" s="119" t="s">
        <v>2101</v>
      </c>
      <c r="J207" s="117">
        <v>8</v>
      </c>
      <c r="K207" s="118">
        <v>0.4</v>
      </c>
      <c r="L207" s="116">
        <v>135</v>
      </c>
      <c r="M207" s="116">
        <v>5</v>
      </c>
      <c r="N207" s="119" t="s">
        <v>2468</v>
      </c>
      <c r="O207" s="119" t="s">
        <v>2469</v>
      </c>
      <c r="P207" s="117">
        <v>6.1999998092651367</v>
      </c>
      <c r="Q207" s="118">
        <v>0.41</v>
      </c>
      <c r="R207" s="116">
        <v>129</v>
      </c>
      <c r="S207" s="116">
        <v>11</v>
      </c>
      <c r="T207" s="119" t="s">
        <v>2662</v>
      </c>
      <c r="U207" s="119" t="s">
        <v>2663</v>
      </c>
      <c r="V207" s="117">
        <v>2.9000000953674316</v>
      </c>
      <c r="W207" s="118">
        <v>0.32</v>
      </c>
      <c r="X207" s="116">
        <v>134</v>
      </c>
      <c r="Y207" s="116">
        <v>6</v>
      </c>
      <c r="Z207" s="119" t="s">
        <v>2664</v>
      </c>
      <c r="AA207" s="119" t="s">
        <v>2665</v>
      </c>
      <c r="AB207" s="117">
        <v>11.100000381469727</v>
      </c>
      <c r="AC207" s="118">
        <v>0.46</v>
      </c>
      <c r="AD207" s="116">
        <v>127</v>
      </c>
      <c r="AE207" s="116">
        <v>13</v>
      </c>
      <c r="AF207" s="119" t="s">
        <v>2666</v>
      </c>
      <c r="AG207" s="119" t="s">
        <v>2667</v>
      </c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</row>
    <row r="208" spans="1:190" x14ac:dyDescent="0.2">
      <c r="A208" s="154" t="str">
        <f t="shared" si="3"/>
        <v>4691</v>
      </c>
      <c r="B208" s="105" t="s">
        <v>2668</v>
      </c>
      <c r="C208" s="111">
        <v>97</v>
      </c>
      <c r="D208" s="112">
        <v>33.5</v>
      </c>
      <c r="E208" s="113">
        <v>0.49</v>
      </c>
      <c r="F208" s="111">
        <v>91</v>
      </c>
      <c r="G208" s="111">
        <v>6</v>
      </c>
      <c r="H208" s="114" t="s">
        <v>1883</v>
      </c>
      <c r="I208" s="114" t="s">
        <v>1884</v>
      </c>
      <c r="J208" s="112">
        <v>9.3999996185302734</v>
      </c>
      <c r="K208" s="113">
        <v>0.47</v>
      </c>
      <c r="L208" s="111">
        <v>90</v>
      </c>
      <c r="M208" s="111">
        <v>7</v>
      </c>
      <c r="N208" s="114" t="s">
        <v>2669</v>
      </c>
      <c r="O208" s="114" t="s">
        <v>2670</v>
      </c>
      <c r="P208" s="112">
        <v>7.5</v>
      </c>
      <c r="Q208" s="113">
        <v>0.5</v>
      </c>
      <c r="R208" s="111">
        <v>85</v>
      </c>
      <c r="S208" s="111">
        <v>12</v>
      </c>
      <c r="T208" s="114" t="s">
        <v>2671</v>
      </c>
      <c r="U208" s="114" t="s">
        <v>2672</v>
      </c>
      <c r="V208" s="112">
        <v>3.4000000953674316</v>
      </c>
      <c r="W208" s="113">
        <v>0.37</v>
      </c>
      <c r="X208" s="111">
        <v>93</v>
      </c>
      <c r="Y208" s="111">
        <v>4</v>
      </c>
      <c r="Z208" s="114" t="s">
        <v>2211</v>
      </c>
      <c r="AA208" s="114" t="s">
        <v>2212</v>
      </c>
      <c r="AB208" s="112">
        <v>13.199999809265137</v>
      </c>
      <c r="AC208" s="113">
        <v>0.55000000000000004</v>
      </c>
      <c r="AD208" s="111">
        <v>73</v>
      </c>
      <c r="AE208" s="111">
        <v>24</v>
      </c>
      <c r="AF208" s="114" t="s">
        <v>2673</v>
      </c>
      <c r="AG208" s="114" t="s">
        <v>2674</v>
      </c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</row>
    <row r="209" spans="1:190" x14ac:dyDescent="0.2">
      <c r="A209" s="154" t="str">
        <f t="shared" si="3"/>
        <v>4721</v>
      </c>
      <c r="B209" s="115" t="s">
        <v>2675</v>
      </c>
      <c r="C209" s="116">
        <v>85</v>
      </c>
      <c r="D209" s="117">
        <v>34.099998474121094</v>
      </c>
      <c r="E209" s="118">
        <v>0.5</v>
      </c>
      <c r="F209" s="116">
        <v>78</v>
      </c>
      <c r="G209" s="116">
        <v>7</v>
      </c>
      <c r="H209" s="119" t="s">
        <v>2676</v>
      </c>
      <c r="I209" s="119" t="s">
        <v>2677</v>
      </c>
      <c r="J209" s="117">
        <v>9.3999996185302734</v>
      </c>
      <c r="K209" s="118">
        <v>0.47</v>
      </c>
      <c r="L209" s="116">
        <v>75</v>
      </c>
      <c r="M209" s="116">
        <v>10</v>
      </c>
      <c r="N209" s="119" t="s">
        <v>1909</v>
      </c>
      <c r="O209" s="119" t="s">
        <v>1910</v>
      </c>
      <c r="P209" s="117">
        <v>7.3000001907348633</v>
      </c>
      <c r="Q209" s="118">
        <v>0.49</v>
      </c>
      <c r="R209" s="116">
        <v>72</v>
      </c>
      <c r="S209" s="116">
        <v>13</v>
      </c>
      <c r="T209" s="119" t="s">
        <v>2678</v>
      </c>
      <c r="U209" s="119" t="s">
        <v>2679</v>
      </c>
      <c r="V209" s="117">
        <v>3.5</v>
      </c>
      <c r="W209" s="118">
        <v>0.38</v>
      </c>
      <c r="X209" s="116">
        <v>83</v>
      </c>
      <c r="Y209" s="116">
        <v>2</v>
      </c>
      <c r="Z209" s="119" t="s">
        <v>2680</v>
      </c>
      <c r="AA209" s="119" t="s">
        <v>2681</v>
      </c>
      <c r="AB209" s="117">
        <v>14</v>
      </c>
      <c r="AC209" s="118">
        <v>0.57999999999999996</v>
      </c>
      <c r="AD209" s="116">
        <v>59</v>
      </c>
      <c r="AE209" s="116">
        <v>26</v>
      </c>
      <c r="AF209" s="119" t="s">
        <v>2682</v>
      </c>
      <c r="AG209" s="119" t="s">
        <v>2683</v>
      </c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</row>
    <row r="210" spans="1:190" x14ac:dyDescent="0.2">
      <c r="A210" s="154" t="str">
        <f t="shared" si="3"/>
        <v>4741</v>
      </c>
      <c r="B210" s="105" t="s">
        <v>2684</v>
      </c>
      <c r="C210" s="111">
        <v>120</v>
      </c>
      <c r="D210" s="112">
        <v>32.799999237060547</v>
      </c>
      <c r="E210" s="113">
        <v>0.48</v>
      </c>
      <c r="F210" s="111">
        <v>116</v>
      </c>
      <c r="G210" s="111">
        <v>4</v>
      </c>
      <c r="H210" s="114" t="s">
        <v>1718</v>
      </c>
      <c r="I210" s="114" t="s">
        <v>1719</v>
      </c>
      <c r="J210" s="112">
        <v>9.1000003814697266</v>
      </c>
      <c r="K210" s="113">
        <v>0.45</v>
      </c>
      <c r="L210" s="111">
        <v>113</v>
      </c>
      <c r="M210" s="111">
        <v>7</v>
      </c>
      <c r="N210" s="114" t="s">
        <v>2041</v>
      </c>
      <c r="O210" s="114" t="s">
        <v>2042</v>
      </c>
      <c r="P210" s="112">
        <v>7.4000000953674316</v>
      </c>
      <c r="Q210" s="113">
        <v>0.5</v>
      </c>
      <c r="R210" s="111">
        <v>109</v>
      </c>
      <c r="S210" s="111">
        <v>11</v>
      </c>
      <c r="T210" s="114" t="s">
        <v>2321</v>
      </c>
      <c r="U210" s="114" t="s">
        <v>2322</v>
      </c>
      <c r="V210" s="112">
        <v>3.0999999046325684</v>
      </c>
      <c r="W210" s="113">
        <v>0.34</v>
      </c>
      <c r="X210" s="111">
        <v>117</v>
      </c>
      <c r="Y210" s="111">
        <v>3</v>
      </c>
      <c r="Z210" s="114" t="s">
        <v>2131</v>
      </c>
      <c r="AA210" s="114" t="s">
        <v>2132</v>
      </c>
      <c r="AB210" s="112">
        <v>13.300000190734863</v>
      </c>
      <c r="AC210" s="113">
        <v>0.55000000000000004</v>
      </c>
      <c r="AD210" s="111">
        <v>94</v>
      </c>
      <c r="AE210" s="111">
        <v>26</v>
      </c>
      <c r="AF210" s="114" t="s">
        <v>2685</v>
      </c>
      <c r="AG210" s="114" t="s">
        <v>2686</v>
      </c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</row>
    <row r="211" spans="1:190" x14ac:dyDescent="0.2">
      <c r="A211" s="154" t="str">
        <f t="shared" si="3"/>
        <v>4761</v>
      </c>
      <c r="B211" s="115" t="s">
        <v>2687</v>
      </c>
      <c r="C211" s="116">
        <v>92</v>
      </c>
      <c r="D211" s="117">
        <v>27.100000381469727</v>
      </c>
      <c r="E211" s="118">
        <v>0.4</v>
      </c>
      <c r="F211" s="116">
        <v>90</v>
      </c>
      <c r="G211" s="116">
        <v>2</v>
      </c>
      <c r="H211" s="119" t="s">
        <v>2004</v>
      </c>
      <c r="I211" s="119" t="s">
        <v>2005</v>
      </c>
      <c r="J211" s="117">
        <v>7.5</v>
      </c>
      <c r="K211" s="118">
        <v>0.38</v>
      </c>
      <c r="L211" s="116">
        <v>89</v>
      </c>
      <c r="M211" s="116">
        <v>3</v>
      </c>
      <c r="N211" s="119" t="s">
        <v>2688</v>
      </c>
      <c r="O211" s="119" t="s">
        <v>2689</v>
      </c>
      <c r="P211" s="117">
        <v>6.3000001907348633</v>
      </c>
      <c r="Q211" s="118">
        <v>0.42</v>
      </c>
      <c r="R211" s="116">
        <v>86</v>
      </c>
      <c r="S211" s="116">
        <v>6</v>
      </c>
      <c r="T211" s="119" t="s">
        <v>2690</v>
      </c>
      <c r="U211" s="119" t="s">
        <v>2691</v>
      </c>
      <c r="V211" s="117">
        <v>2.2999999523162842</v>
      </c>
      <c r="W211" s="118">
        <v>0.25</v>
      </c>
      <c r="X211" s="116">
        <v>91</v>
      </c>
      <c r="Y211" s="116">
        <v>1</v>
      </c>
      <c r="Z211" s="119" t="s">
        <v>2283</v>
      </c>
      <c r="AA211" s="119" t="s">
        <v>2284</v>
      </c>
      <c r="AB211" s="117">
        <v>11</v>
      </c>
      <c r="AC211" s="118">
        <v>0.46</v>
      </c>
      <c r="AD211" s="116">
        <v>83</v>
      </c>
      <c r="AE211" s="116">
        <v>9</v>
      </c>
      <c r="AF211" s="119" t="s">
        <v>2692</v>
      </c>
      <c r="AG211" s="119" t="s">
        <v>2693</v>
      </c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</row>
    <row r="212" spans="1:190" x14ac:dyDescent="0.2">
      <c r="A212" s="154" t="str">
        <f t="shared" si="3"/>
        <v>4801</v>
      </c>
      <c r="B212" s="105" t="s">
        <v>2694</v>
      </c>
      <c r="C212" s="111">
        <v>127</v>
      </c>
      <c r="D212" s="112">
        <v>26.299999237060547</v>
      </c>
      <c r="E212" s="113">
        <v>0.39</v>
      </c>
      <c r="F212" s="111">
        <v>127</v>
      </c>
      <c r="H212" s="114" t="s">
        <v>1529</v>
      </c>
      <c r="J212" s="112">
        <v>7.4000000953674316</v>
      </c>
      <c r="K212" s="113">
        <v>0.37</v>
      </c>
      <c r="L212" s="111">
        <v>127</v>
      </c>
      <c r="N212" s="114" t="s">
        <v>1529</v>
      </c>
      <c r="P212" s="112">
        <v>5.4000000953674316</v>
      </c>
      <c r="Q212" s="113">
        <v>0.36</v>
      </c>
      <c r="R212" s="111">
        <v>127</v>
      </c>
      <c r="T212" s="114" t="s">
        <v>1529</v>
      </c>
      <c r="V212" s="112">
        <v>2.7999999523162842</v>
      </c>
      <c r="W212" s="113">
        <v>0.31</v>
      </c>
      <c r="X212" s="111">
        <v>126</v>
      </c>
      <c r="Y212" s="111">
        <v>1</v>
      </c>
      <c r="Z212" s="114" t="s">
        <v>2097</v>
      </c>
      <c r="AA212" s="114" t="s">
        <v>2098</v>
      </c>
      <c r="AB212" s="112">
        <v>10.699999809265137</v>
      </c>
      <c r="AC212" s="113">
        <v>0.45</v>
      </c>
      <c r="AD212" s="111">
        <v>122</v>
      </c>
      <c r="AE212" s="111">
        <v>5</v>
      </c>
      <c r="AF212" s="114" t="s">
        <v>2695</v>
      </c>
      <c r="AG212" s="114" t="s">
        <v>2696</v>
      </c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</row>
    <row r="213" spans="1:190" x14ac:dyDescent="0.2">
      <c r="A213" s="154" t="str">
        <f t="shared" si="3"/>
        <v>4841</v>
      </c>
      <c r="B213" s="115" t="s">
        <v>2697</v>
      </c>
      <c r="C213" s="116">
        <v>94</v>
      </c>
      <c r="D213" s="117">
        <v>27</v>
      </c>
      <c r="E213" s="118">
        <v>0.4</v>
      </c>
      <c r="F213" s="116">
        <v>93</v>
      </c>
      <c r="G213" s="116">
        <v>1</v>
      </c>
      <c r="H213" s="119" t="s">
        <v>2341</v>
      </c>
      <c r="I213" s="119" t="s">
        <v>2342</v>
      </c>
      <c r="J213" s="117">
        <v>7.0999999046325684</v>
      </c>
      <c r="K213" s="118">
        <v>0.35</v>
      </c>
      <c r="L213" s="116">
        <v>92</v>
      </c>
      <c r="M213" s="116">
        <v>2</v>
      </c>
      <c r="N213" s="119" t="s">
        <v>2493</v>
      </c>
      <c r="O213" s="119" t="s">
        <v>2494</v>
      </c>
      <c r="P213" s="117">
        <v>5.9000000953674316</v>
      </c>
      <c r="Q213" s="118">
        <v>0.39</v>
      </c>
      <c r="R213" s="116">
        <v>93</v>
      </c>
      <c r="S213" s="116">
        <v>1</v>
      </c>
      <c r="T213" s="119" t="s">
        <v>2341</v>
      </c>
      <c r="U213" s="119" t="s">
        <v>2342</v>
      </c>
      <c r="V213" s="117">
        <v>3.0999999046325684</v>
      </c>
      <c r="W213" s="118">
        <v>0.34</v>
      </c>
      <c r="X213" s="116">
        <v>94</v>
      </c>
      <c r="Z213" s="119" t="s">
        <v>1529</v>
      </c>
      <c r="AB213" s="117">
        <v>11</v>
      </c>
      <c r="AC213" s="118">
        <v>0.46</v>
      </c>
      <c r="AD213" s="116">
        <v>86</v>
      </c>
      <c r="AE213" s="116">
        <v>8</v>
      </c>
      <c r="AF213" s="119" t="s">
        <v>2698</v>
      </c>
      <c r="AG213" s="119" t="s">
        <v>2699</v>
      </c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</row>
    <row r="214" spans="1:190" x14ac:dyDescent="0.2">
      <c r="A214" s="154" t="str">
        <f t="shared" si="3"/>
        <v>4881</v>
      </c>
      <c r="B214" s="105" t="s">
        <v>2700</v>
      </c>
      <c r="C214" s="111">
        <v>78</v>
      </c>
      <c r="D214" s="112">
        <v>28.899999618530273</v>
      </c>
      <c r="E214" s="113">
        <v>0.43</v>
      </c>
      <c r="F214" s="111">
        <v>76</v>
      </c>
      <c r="G214" s="111">
        <v>2</v>
      </c>
      <c r="H214" s="114" t="s">
        <v>2024</v>
      </c>
      <c r="I214" s="114" t="s">
        <v>2025</v>
      </c>
      <c r="J214" s="112">
        <v>7.9000000953674316</v>
      </c>
      <c r="K214" s="113">
        <v>0.39</v>
      </c>
      <c r="L214" s="111">
        <v>76</v>
      </c>
      <c r="M214" s="111">
        <v>2</v>
      </c>
      <c r="N214" s="114" t="s">
        <v>2024</v>
      </c>
      <c r="O214" s="114" t="s">
        <v>2025</v>
      </c>
      <c r="P214" s="112">
        <v>6.4000000953674316</v>
      </c>
      <c r="Q214" s="113">
        <v>0.43</v>
      </c>
      <c r="R214" s="111">
        <v>76</v>
      </c>
      <c r="S214" s="111">
        <v>2</v>
      </c>
      <c r="T214" s="114" t="s">
        <v>2024</v>
      </c>
      <c r="U214" s="114" t="s">
        <v>2025</v>
      </c>
      <c r="V214" s="112">
        <v>3.0999999046325684</v>
      </c>
      <c r="W214" s="113">
        <v>0.35</v>
      </c>
      <c r="X214" s="111">
        <v>76</v>
      </c>
      <c r="Y214" s="111">
        <v>2</v>
      </c>
      <c r="Z214" s="114" t="s">
        <v>2024</v>
      </c>
      <c r="AA214" s="114" t="s">
        <v>2025</v>
      </c>
      <c r="AB214" s="112">
        <v>11.600000381469727</v>
      </c>
      <c r="AC214" s="113">
        <v>0.48</v>
      </c>
      <c r="AD214" s="111">
        <v>70</v>
      </c>
      <c r="AE214" s="111">
        <v>8</v>
      </c>
      <c r="AF214" s="114" t="s">
        <v>2701</v>
      </c>
      <c r="AG214" s="114" t="s">
        <v>2702</v>
      </c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</row>
    <row r="215" spans="1:190" x14ac:dyDescent="0.2">
      <c r="A215" s="154" t="str">
        <f t="shared" si="3"/>
        <v>4921</v>
      </c>
      <c r="B215" s="115" t="s">
        <v>2703</v>
      </c>
      <c r="C215" s="116">
        <v>92</v>
      </c>
      <c r="D215" s="117">
        <v>32.200000762939453</v>
      </c>
      <c r="E215" s="118">
        <v>0.47</v>
      </c>
      <c r="F215" s="116">
        <v>87</v>
      </c>
      <c r="G215" s="116">
        <v>5</v>
      </c>
      <c r="H215" s="119" t="s">
        <v>2704</v>
      </c>
      <c r="I215" s="119" t="s">
        <v>2705</v>
      </c>
      <c r="J215" s="117">
        <v>8.8999996185302734</v>
      </c>
      <c r="K215" s="118">
        <v>0.44</v>
      </c>
      <c r="L215" s="116">
        <v>86</v>
      </c>
      <c r="M215" s="116">
        <v>6</v>
      </c>
      <c r="N215" s="119" t="s">
        <v>2690</v>
      </c>
      <c r="O215" s="119" t="s">
        <v>2691</v>
      </c>
      <c r="P215" s="117">
        <v>7</v>
      </c>
      <c r="Q215" s="118">
        <v>0.46</v>
      </c>
      <c r="R215" s="116">
        <v>84</v>
      </c>
      <c r="S215" s="116">
        <v>8</v>
      </c>
      <c r="T215" s="119" t="s">
        <v>2177</v>
      </c>
      <c r="U215" s="119" t="s">
        <v>2178</v>
      </c>
      <c r="V215" s="117">
        <v>3.2999999523162842</v>
      </c>
      <c r="W215" s="118">
        <v>0.36</v>
      </c>
      <c r="X215" s="116">
        <v>89</v>
      </c>
      <c r="Y215" s="116">
        <v>3</v>
      </c>
      <c r="Z215" s="119" t="s">
        <v>2688</v>
      </c>
      <c r="AA215" s="119" t="s">
        <v>2689</v>
      </c>
      <c r="AB215" s="117">
        <v>13.100000381469727</v>
      </c>
      <c r="AC215" s="118">
        <v>0.55000000000000004</v>
      </c>
      <c r="AD215" s="116">
        <v>73</v>
      </c>
      <c r="AE215" s="116">
        <v>19</v>
      </c>
      <c r="AF215" s="119" t="s">
        <v>2706</v>
      </c>
      <c r="AG215" s="119" t="s">
        <v>2707</v>
      </c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</row>
    <row r="216" spans="1:190" x14ac:dyDescent="0.2">
      <c r="A216" s="154" t="str">
        <f t="shared" si="3"/>
        <v>4961</v>
      </c>
      <c r="B216" s="105" t="s">
        <v>2708</v>
      </c>
      <c r="C216" s="111">
        <v>28</v>
      </c>
      <c r="D216" s="112">
        <v>30.700000762939453</v>
      </c>
      <c r="E216" s="113">
        <v>0.45</v>
      </c>
      <c r="F216" s="111">
        <v>27</v>
      </c>
      <c r="G216" s="111">
        <v>1</v>
      </c>
      <c r="H216" s="114" t="s">
        <v>2468</v>
      </c>
      <c r="I216" s="114" t="s">
        <v>2469</v>
      </c>
      <c r="J216" s="112">
        <v>8.3999996185302734</v>
      </c>
      <c r="K216" s="113">
        <v>0.42</v>
      </c>
      <c r="L216" s="111">
        <v>27</v>
      </c>
      <c r="M216" s="111">
        <v>1</v>
      </c>
      <c r="N216" s="114" t="s">
        <v>2468</v>
      </c>
      <c r="O216" s="114" t="s">
        <v>2469</v>
      </c>
      <c r="P216" s="112">
        <v>6.5</v>
      </c>
      <c r="Q216" s="113">
        <v>0.43</v>
      </c>
      <c r="R216" s="111">
        <v>24</v>
      </c>
      <c r="S216" s="111">
        <v>4</v>
      </c>
      <c r="T216" s="114" t="s">
        <v>1530</v>
      </c>
      <c r="U216" s="114" t="s">
        <v>1531</v>
      </c>
      <c r="V216" s="112">
        <v>3.0999999046325684</v>
      </c>
      <c r="W216" s="113">
        <v>0.34</v>
      </c>
      <c r="X216" s="111">
        <v>28</v>
      </c>
      <c r="Z216" s="114" t="s">
        <v>1529</v>
      </c>
      <c r="AB216" s="112">
        <v>12.800000190734863</v>
      </c>
      <c r="AC216" s="113">
        <v>0.53</v>
      </c>
      <c r="AD216" s="111">
        <v>23</v>
      </c>
      <c r="AE216" s="111">
        <v>5</v>
      </c>
      <c r="AF216" s="114" t="s">
        <v>2709</v>
      </c>
      <c r="AG216" s="114" t="s">
        <v>2710</v>
      </c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</row>
    <row r="217" spans="1:190" x14ac:dyDescent="0.2">
      <c r="A217" s="154" t="str">
        <f t="shared" si="3"/>
        <v>5001</v>
      </c>
      <c r="B217" s="115" t="s">
        <v>2711</v>
      </c>
      <c r="C217" s="116">
        <v>161</v>
      </c>
      <c r="D217" s="117">
        <v>27.399999618530273</v>
      </c>
      <c r="E217" s="118">
        <v>0.4</v>
      </c>
      <c r="F217" s="116">
        <v>156</v>
      </c>
      <c r="G217" s="116">
        <v>5</v>
      </c>
      <c r="H217" s="119" t="s">
        <v>2712</v>
      </c>
      <c r="I217" s="119" t="s">
        <v>2713</v>
      </c>
      <c r="J217" s="117">
        <v>7.5999999046325684</v>
      </c>
      <c r="K217" s="118">
        <v>0.38</v>
      </c>
      <c r="L217" s="116">
        <v>150</v>
      </c>
      <c r="M217" s="116">
        <v>11</v>
      </c>
      <c r="N217" s="119" t="s">
        <v>1660</v>
      </c>
      <c r="O217" s="119" t="s">
        <v>1661</v>
      </c>
      <c r="P217" s="117">
        <v>6.0999999046325684</v>
      </c>
      <c r="Q217" s="118">
        <v>0.41</v>
      </c>
      <c r="R217" s="116">
        <v>152</v>
      </c>
      <c r="S217" s="116">
        <v>9</v>
      </c>
      <c r="T217" s="119" t="s">
        <v>2714</v>
      </c>
      <c r="U217" s="119" t="s">
        <v>2715</v>
      </c>
      <c r="V217" s="117">
        <v>2.7999999523162842</v>
      </c>
      <c r="W217" s="118">
        <v>0.31</v>
      </c>
      <c r="X217" s="116">
        <v>158</v>
      </c>
      <c r="Y217" s="116">
        <v>3</v>
      </c>
      <c r="Z217" s="119" t="s">
        <v>2716</v>
      </c>
      <c r="AA217" s="119" t="s">
        <v>2717</v>
      </c>
      <c r="AB217" s="117">
        <v>10.899999618530273</v>
      </c>
      <c r="AC217" s="118">
        <v>0.46</v>
      </c>
      <c r="AD217" s="116">
        <v>148</v>
      </c>
      <c r="AE217" s="116">
        <v>13</v>
      </c>
      <c r="AF217" s="119" t="s">
        <v>2718</v>
      </c>
      <c r="AG217" s="119" t="s">
        <v>2719</v>
      </c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</row>
    <row r="218" spans="1:190" x14ac:dyDescent="0.2">
      <c r="A218" s="154" t="str">
        <f t="shared" si="3"/>
        <v>5003</v>
      </c>
      <c r="B218" s="105" t="s">
        <v>2720</v>
      </c>
      <c r="C218" s="111">
        <v>238</v>
      </c>
      <c r="D218" s="112">
        <v>28.200000762939453</v>
      </c>
      <c r="E218" s="113">
        <v>0.41</v>
      </c>
      <c r="F218" s="111">
        <v>236</v>
      </c>
      <c r="G218" s="111">
        <v>2</v>
      </c>
      <c r="H218" s="114" t="s">
        <v>2721</v>
      </c>
      <c r="I218" s="114" t="s">
        <v>2722</v>
      </c>
      <c r="J218" s="112">
        <v>8</v>
      </c>
      <c r="K218" s="113">
        <v>0.4</v>
      </c>
      <c r="L218" s="111">
        <v>230</v>
      </c>
      <c r="M218" s="111">
        <v>8</v>
      </c>
      <c r="N218" s="114" t="s">
        <v>2723</v>
      </c>
      <c r="O218" s="114" t="s">
        <v>2724</v>
      </c>
      <c r="P218" s="112">
        <v>6.0999999046325684</v>
      </c>
      <c r="Q218" s="113">
        <v>0.41</v>
      </c>
      <c r="R218" s="111">
        <v>228</v>
      </c>
      <c r="S218" s="111">
        <v>10</v>
      </c>
      <c r="T218" s="114" t="s">
        <v>1539</v>
      </c>
      <c r="U218" s="114" t="s">
        <v>1540</v>
      </c>
      <c r="V218" s="112">
        <v>2.7000000476837158</v>
      </c>
      <c r="W218" s="113">
        <v>0.3</v>
      </c>
      <c r="X218" s="111">
        <v>234</v>
      </c>
      <c r="Y218" s="111">
        <v>4</v>
      </c>
      <c r="Z218" s="114" t="s">
        <v>2243</v>
      </c>
      <c r="AA218" s="114" t="s">
        <v>2244</v>
      </c>
      <c r="AB218" s="112">
        <v>11.399999618530273</v>
      </c>
      <c r="AC218" s="113">
        <v>0.47</v>
      </c>
      <c r="AD218" s="111">
        <v>213</v>
      </c>
      <c r="AE218" s="111">
        <v>25</v>
      </c>
      <c r="AF218" s="114" t="s">
        <v>2725</v>
      </c>
      <c r="AG218" s="114" t="s">
        <v>2726</v>
      </c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</row>
    <row r="219" spans="1:190" x14ac:dyDescent="0.2">
      <c r="A219" s="154" t="str">
        <f t="shared" si="3"/>
        <v>5005</v>
      </c>
      <c r="B219" s="115" t="s">
        <v>2727</v>
      </c>
      <c r="C219" s="116">
        <v>152</v>
      </c>
      <c r="D219" s="117">
        <v>31.299999237060547</v>
      </c>
      <c r="E219" s="118">
        <v>0.46</v>
      </c>
      <c r="F219" s="116">
        <v>145</v>
      </c>
      <c r="G219" s="116">
        <v>7</v>
      </c>
      <c r="H219" s="119" t="s">
        <v>2262</v>
      </c>
      <c r="I219" s="119" t="s">
        <v>2263</v>
      </c>
      <c r="J219" s="117">
        <v>8.6000003814697266</v>
      </c>
      <c r="K219" s="118">
        <v>0.43</v>
      </c>
      <c r="L219" s="116">
        <v>145</v>
      </c>
      <c r="M219" s="116">
        <v>7</v>
      </c>
      <c r="N219" s="119" t="s">
        <v>2262</v>
      </c>
      <c r="O219" s="119" t="s">
        <v>2263</v>
      </c>
      <c r="P219" s="117">
        <v>7.0999999046325684</v>
      </c>
      <c r="Q219" s="118">
        <v>0.47</v>
      </c>
      <c r="R219" s="116">
        <v>131</v>
      </c>
      <c r="S219" s="116">
        <v>21</v>
      </c>
      <c r="T219" s="119" t="s">
        <v>2728</v>
      </c>
      <c r="U219" s="119" t="s">
        <v>2729</v>
      </c>
      <c r="V219" s="117">
        <v>3.0999999046325684</v>
      </c>
      <c r="W219" s="118">
        <v>0.34</v>
      </c>
      <c r="X219" s="116">
        <v>149</v>
      </c>
      <c r="Y219" s="116">
        <v>3</v>
      </c>
      <c r="Z219" s="119" t="s">
        <v>2730</v>
      </c>
      <c r="AA219" s="119" t="s">
        <v>2731</v>
      </c>
      <c r="AB219" s="117">
        <v>12.5</v>
      </c>
      <c r="AC219" s="118">
        <v>0.52</v>
      </c>
      <c r="AD219" s="116">
        <v>128</v>
      </c>
      <c r="AE219" s="116">
        <v>24</v>
      </c>
      <c r="AF219" s="119" t="s">
        <v>2521</v>
      </c>
      <c r="AG219" s="119" t="s">
        <v>2522</v>
      </c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</row>
    <row r="220" spans="1:190" x14ac:dyDescent="0.2">
      <c r="A220" s="154" t="str">
        <f t="shared" si="3"/>
        <v>5007</v>
      </c>
      <c r="B220" s="105" t="s">
        <v>2732</v>
      </c>
      <c r="C220" s="111">
        <v>22</v>
      </c>
      <c r="D220" s="112">
        <v>28.5</v>
      </c>
      <c r="E220" s="113">
        <v>0.42</v>
      </c>
      <c r="F220" s="111">
        <v>22</v>
      </c>
      <c r="H220" s="114" t="s">
        <v>1529</v>
      </c>
      <c r="J220" s="112">
        <v>8.3000001907348633</v>
      </c>
      <c r="K220" s="113">
        <v>0.41</v>
      </c>
      <c r="L220" s="111">
        <v>22</v>
      </c>
      <c r="N220" s="114" t="s">
        <v>1529</v>
      </c>
      <c r="P220" s="112">
        <v>6.1999998092651367</v>
      </c>
      <c r="Q220" s="113">
        <v>0.41</v>
      </c>
      <c r="R220" s="111">
        <v>22</v>
      </c>
      <c r="T220" s="114" t="s">
        <v>1529</v>
      </c>
      <c r="V220" s="112">
        <v>2.5999999046325684</v>
      </c>
      <c r="W220" s="113">
        <v>0.28999999999999998</v>
      </c>
      <c r="X220" s="111">
        <v>22</v>
      </c>
      <c r="Z220" s="114" t="s">
        <v>1529</v>
      </c>
      <c r="AB220" s="112">
        <v>11.399999618530273</v>
      </c>
      <c r="AC220" s="113">
        <v>0.48</v>
      </c>
      <c r="AD220" s="111">
        <v>22</v>
      </c>
      <c r="AF220" s="114" t="s">
        <v>1529</v>
      </c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</row>
    <row r="221" spans="1:190" x14ac:dyDescent="0.2">
      <c r="A221" s="154" t="str">
        <f t="shared" si="3"/>
        <v>5010</v>
      </c>
      <c r="B221" s="115" t="s">
        <v>2733</v>
      </c>
      <c r="C221" s="116">
        <v>8</v>
      </c>
      <c r="D221" s="117">
        <v>29.399999618530273</v>
      </c>
      <c r="E221" s="118">
        <v>0.43</v>
      </c>
      <c r="F221" s="116">
        <v>8</v>
      </c>
      <c r="H221" s="119" t="s">
        <v>1529</v>
      </c>
      <c r="J221" s="117">
        <v>8.1000003814697266</v>
      </c>
      <c r="K221" s="118">
        <v>0.41</v>
      </c>
      <c r="L221" s="116">
        <v>8</v>
      </c>
      <c r="N221" s="119" t="s">
        <v>1529</v>
      </c>
      <c r="P221" s="117">
        <v>5.8000001907348633</v>
      </c>
      <c r="Q221" s="118">
        <v>0.38</v>
      </c>
      <c r="R221" s="116">
        <v>8</v>
      </c>
      <c r="T221" s="119" t="s">
        <v>1529</v>
      </c>
      <c r="V221" s="117">
        <v>2.4000000953674316</v>
      </c>
      <c r="W221" s="118">
        <v>0.26</v>
      </c>
      <c r="X221" s="116">
        <v>8</v>
      </c>
      <c r="Z221" s="119" t="s">
        <v>1529</v>
      </c>
      <c r="AB221" s="117">
        <v>13.100000381469727</v>
      </c>
      <c r="AC221" s="118">
        <v>0.55000000000000004</v>
      </c>
      <c r="AD221" s="116">
        <v>7</v>
      </c>
      <c r="AE221" s="116">
        <v>1</v>
      </c>
      <c r="AF221" s="119" t="s">
        <v>2218</v>
      </c>
      <c r="AG221" s="119" t="s">
        <v>2219</v>
      </c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</row>
    <row r="222" spans="1:190" x14ac:dyDescent="0.2">
      <c r="A222" s="154" t="str">
        <f t="shared" si="3"/>
        <v>5021</v>
      </c>
      <c r="B222" s="105" t="s">
        <v>2734</v>
      </c>
      <c r="C222" s="111">
        <v>161</v>
      </c>
      <c r="D222" s="112">
        <v>28.100000381469727</v>
      </c>
      <c r="E222" s="113">
        <v>0.41</v>
      </c>
      <c r="F222" s="111">
        <v>161</v>
      </c>
      <c r="H222" s="114" t="s">
        <v>1529</v>
      </c>
      <c r="J222" s="112">
        <v>7.8000001907348633</v>
      </c>
      <c r="K222" s="113">
        <v>0.39</v>
      </c>
      <c r="L222" s="111">
        <v>161</v>
      </c>
      <c r="N222" s="114" t="s">
        <v>1529</v>
      </c>
      <c r="P222" s="112">
        <v>6.1999998092651367</v>
      </c>
      <c r="Q222" s="113">
        <v>0.41</v>
      </c>
      <c r="R222" s="111">
        <v>156</v>
      </c>
      <c r="S222" s="111">
        <v>5</v>
      </c>
      <c r="T222" s="114" t="s">
        <v>2712</v>
      </c>
      <c r="U222" s="114" t="s">
        <v>2713</v>
      </c>
      <c r="V222" s="112">
        <v>2.7999999523162842</v>
      </c>
      <c r="W222" s="113">
        <v>0.31</v>
      </c>
      <c r="X222" s="111">
        <v>159</v>
      </c>
      <c r="Y222" s="111">
        <v>2</v>
      </c>
      <c r="Z222" s="114" t="s">
        <v>2735</v>
      </c>
      <c r="AA222" s="114" t="s">
        <v>2736</v>
      </c>
      <c r="AB222" s="112">
        <v>11.300000190734863</v>
      </c>
      <c r="AC222" s="113">
        <v>0.47</v>
      </c>
      <c r="AD222" s="111">
        <v>146</v>
      </c>
      <c r="AE222" s="111">
        <v>15</v>
      </c>
      <c r="AF222" s="114" t="s">
        <v>2430</v>
      </c>
      <c r="AG222" s="114" t="s">
        <v>2431</v>
      </c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</row>
    <row r="223" spans="1:190" x14ac:dyDescent="0.2">
      <c r="A223" s="154" t="str">
        <f t="shared" si="3"/>
        <v>5022</v>
      </c>
      <c r="B223" s="115" t="s">
        <v>2737</v>
      </c>
      <c r="C223" s="116">
        <v>21</v>
      </c>
      <c r="D223" s="117">
        <v>37.400001525878906</v>
      </c>
      <c r="E223" s="118">
        <v>0.55000000000000004</v>
      </c>
      <c r="F223" s="116">
        <v>18</v>
      </c>
      <c r="G223" s="116">
        <v>3</v>
      </c>
      <c r="H223" s="119" t="s">
        <v>1530</v>
      </c>
      <c r="I223" s="119" t="s">
        <v>1531</v>
      </c>
      <c r="J223" s="117">
        <v>10.300000190734863</v>
      </c>
      <c r="K223" s="118">
        <v>0.52</v>
      </c>
      <c r="L223" s="116">
        <v>18</v>
      </c>
      <c r="M223" s="116">
        <v>3</v>
      </c>
      <c r="N223" s="119" t="s">
        <v>1530</v>
      </c>
      <c r="O223" s="119" t="s">
        <v>1531</v>
      </c>
      <c r="P223" s="117">
        <v>8.6000003814697266</v>
      </c>
      <c r="Q223" s="118">
        <v>0.56999999999999995</v>
      </c>
      <c r="R223" s="116">
        <v>14</v>
      </c>
      <c r="S223" s="116">
        <v>7</v>
      </c>
      <c r="T223" s="119" t="s">
        <v>2738</v>
      </c>
      <c r="U223" s="119" t="s">
        <v>2739</v>
      </c>
      <c r="V223" s="117">
        <v>4</v>
      </c>
      <c r="W223" s="118">
        <v>0.45</v>
      </c>
      <c r="X223" s="116">
        <v>20</v>
      </c>
      <c r="Y223" s="116">
        <v>1</v>
      </c>
      <c r="Z223" s="119" t="s">
        <v>1532</v>
      </c>
      <c r="AA223" s="119" t="s">
        <v>1533</v>
      </c>
      <c r="AB223" s="117">
        <v>14.399999618530273</v>
      </c>
      <c r="AC223" s="118">
        <v>0.6</v>
      </c>
      <c r="AD223" s="116">
        <v>15</v>
      </c>
      <c r="AE223" s="116">
        <v>6</v>
      </c>
      <c r="AF223" s="119" t="s">
        <v>2280</v>
      </c>
      <c r="AG223" s="119" t="s">
        <v>2281</v>
      </c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</row>
    <row r="224" spans="1:190" x14ac:dyDescent="0.2">
      <c r="A224" s="154" t="str">
        <f t="shared" si="3"/>
        <v>5025</v>
      </c>
      <c r="B224" s="105" t="s">
        <v>2740</v>
      </c>
      <c r="C224" s="111">
        <v>40</v>
      </c>
      <c r="D224" s="112">
        <v>27.600000381469727</v>
      </c>
      <c r="E224" s="113">
        <v>0.4</v>
      </c>
      <c r="F224" s="111">
        <v>40</v>
      </c>
      <c r="H224" s="114" t="s">
        <v>1529</v>
      </c>
      <c r="J224" s="112">
        <v>8</v>
      </c>
      <c r="K224" s="113">
        <v>0.4</v>
      </c>
      <c r="L224" s="111">
        <v>40</v>
      </c>
      <c r="N224" s="114" t="s">
        <v>1529</v>
      </c>
      <c r="P224" s="112">
        <v>6.3000001907348633</v>
      </c>
      <c r="Q224" s="113">
        <v>0.42</v>
      </c>
      <c r="R224" s="111">
        <v>37</v>
      </c>
      <c r="S224" s="111">
        <v>3</v>
      </c>
      <c r="T224" s="114" t="s">
        <v>2741</v>
      </c>
      <c r="U224" s="114" t="s">
        <v>2742</v>
      </c>
      <c r="V224" s="112">
        <v>2.5999999046325684</v>
      </c>
      <c r="W224" s="113">
        <v>0.28000000000000003</v>
      </c>
      <c r="X224" s="111">
        <v>40</v>
      </c>
      <c r="Z224" s="114" t="s">
        <v>1529</v>
      </c>
      <c r="AB224" s="112">
        <v>10.699999809265137</v>
      </c>
      <c r="AC224" s="113">
        <v>0.45</v>
      </c>
      <c r="AD224" s="111">
        <v>36</v>
      </c>
      <c r="AE224" s="111">
        <v>4</v>
      </c>
      <c r="AF224" s="114" t="s">
        <v>1739</v>
      </c>
      <c r="AG224" s="114" t="s">
        <v>1740</v>
      </c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</row>
    <row r="225" spans="1:190" x14ac:dyDescent="0.2">
      <c r="A225" s="154" t="str">
        <f t="shared" si="3"/>
        <v>5029</v>
      </c>
      <c r="B225" s="115" t="s">
        <v>2743</v>
      </c>
      <c r="C225" s="116">
        <v>41</v>
      </c>
      <c r="D225" s="117">
        <v>29.600000381469727</v>
      </c>
      <c r="E225" s="118">
        <v>0.44</v>
      </c>
      <c r="F225" s="116">
        <v>39</v>
      </c>
      <c r="G225" s="116">
        <v>2</v>
      </c>
      <c r="H225" s="119" t="s">
        <v>1656</v>
      </c>
      <c r="I225" s="119" t="s">
        <v>1657</v>
      </c>
      <c r="J225" s="117">
        <v>8.1000003814697266</v>
      </c>
      <c r="K225" s="118">
        <v>0.4</v>
      </c>
      <c r="L225" s="116">
        <v>40</v>
      </c>
      <c r="M225" s="116">
        <v>1</v>
      </c>
      <c r="N225" s="119" t="s">
        <v>1748</v>
      </c>
      <c r="O225" s="119" t="s">
        <v>1749</v>
      </c>
      <c r="P225" s="117">
        <v>6.5</v>
      </c>
      <c r="Q225" s="118">
        <v>0.43</v>
      </c>
      <c r="R225" s="116">
        <v>38</v>
      </c>
      <c r="S225" s="116">
        <v>3</v>
      </c>
      <c r="T225" s="119" t="s">
        <v>2330</v>
      </c>
      <c r="U225" s="119" t="s">
        <v>2331</v>
      </c>
      <c r="V225" s="117">
        <v>3.5</v>
      </c>
      <c r="W225" s="118">
        <v>0.39</v>
      </c>
      <c r="X225" s="116">
        <v>39</v>
      </c>
      <c r="Y225" s="116">
        <v>2</v>
      </c>
      <c r="Z225" s="119" t="s">
        <v>1656</v>
      </c>
      <c r="AA225" s="119" t="s">
        <v>1657</v>
      </c>
      <c r="AB225" s="117">
        <v>11.5</v>
      </c>
      <c r="AC225" s="118">
        <v>0.48</v>
      </c>
      <c r="AD225" s="116">
        <v>37</v>
      </c>
      <c r="AE225" s="116">
        <v>4</v>
      </c>
      <c r="AF225" s="119" t="s">
        <v>2744</v>
      </c>
      <c r="AG225" s="119" t="s">
        <v>2745</v>
      </c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</row>
    <row r="226" spans="1:190" x14ac:dyDescent="0.2">
      <c r="A226" s="154" t="str">
        <f t="shared" si="3"/>
        <v>5032</v>
      </c>
      <c r="B226" s="105" t="s">
        <v>2746</v>
      </c>
      <c r="C226" s="111">
        <v>24</v>
      </c>
      <c r="D226" s="112">
        <v>26.5</v>
      </c>
      <c r="E226" s="113">
        <v>0.39</v>
      </c>
      <c r="F226" s="111">
        <v>24</v>
      </c>
      <c r="H226" s="114" t="s">
        <v>1529</v>
      </c>
      <c r="J226" s="112">
        <v>7.5</v>
      </c>
      <c r="K226" s="113">
        <v>0.38</v>
      </c>
      <c r="L226" s="111">
        <v>24</v>
      </c>
      <c r="N226" s="114" t="s">
        <v>1529</v>
      </c>
      <c r="P226" s="112">
        <v>5.4000000953674316</v>
      </c>
      <c r="Q226" s="113">
        <v>0.36</v>
      </c>
      <c r="R226" s="111">
        <v>24</v>
      </c>
      <c r="T226" s="114" t="s">
        <v>1529</v>
      </c>
      <c r="V226" s="112">
        <v>2.9000000953674316</v>
      </c>
      <c r="W226" s="113">
        <v>0.32</v>
      </c>
      <c r="X226" s="111">
        <v>23</v>
      </c>
      <c r="Y226" s="111">
        <v>1</v>
      </c>
      <c r="Z226" s="114" t="s">
        <v>1753</v>
      </c>
      <c r="AA226" s="114" t="s">
        <v>1754</v>
      </c>
      <c r="AB226" s="112">
        <v>10.600000381469727</v>
      </c>
      <c r="AC226" s="113">
        <v>0.44</v>
      </c>
      <c r="AD226" s="111">
        <v>24</v>
      </c>
      <c r="AF226" s="114" t="s">
        <v>1529</v>
      </c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</row>
    <row r="227" spans="1:190" x14ac:dyDescent="0.2">
      <c r="A227" s="154" t="str">
        <f t="shared" si="3"/>
        <v>5041</v>
      </c>
      <c r="B227" s="115" t="s">
        <v>2747</v>
      </c>
      <c r="C227" s="116">
        <v>74</v>
      </c>
      <c r="D227" s="117">
        <v>25.700000762939453</v>
      </c>
      <c r="E227" s="118">
        <v>0.38</v>
      </c>
      <c r="F227" s="116">
        <v>73</v>
      </c>
      <c r="G227" s="116">
        <v>1</v>
      </c>
      <c r="H227" s="119" t="s">
        <v>1544</v>
      </c>
      <c r="I227" s="119" t="s">
        <v>1545</v>
      </c>
      <c r="J227" s="117">
        <v>7.5999999046325684</v>
      </c>
      <c r="K227" s="118">
        <v>0.38</v>
      </c>
      <c r="L227" s="116">
        <v>69</v>
      </c>
      <c r="M227" s="116">
        <v>5</v>
      </c>
      <c r="N227" s="119" t="s">
        <v>1706</v>
      </c>
      <c r="O227" s="119" t="s">
        <v>1707</v>
      </c>
      <c r="P227" s="117">
        <v>5.4000000953674316</v>
      </c>
      <c r="Q227" s="118">
        <v>0.36</v>
      </c>
      <c r="R227" s="116">
        <v>73</v>
      </c>
      <c r="S227" s="116">
        <v>1</v>
      </c>
      <c r="T227" s="119" t="s">
        <v>1544</v>
      </c>
      <c r="U227" s="119" t="s">
        <v>1545</v>
      </c>
      <c r="V227" s="117">
        <v>2.5999999046325684</v>
      </c>
      <c r="W227" s="118">
        <v>0.28999999999999998</v>
      </c>
      <c r="X227" s="116">
        <v>73</v>
      </c>
      <c r="Y227" s="116">
        <v>1</v>
      </c>
      <c r="Z227" s="119" t="s">
        <v>1544</v>
      </c>
      <c r="AA227" s="119" t="s">
        <v>1545</v>
      </c>
      <c r="AB227" s="117">
        <v>10.199999809265137</v>
      </c>
      <c r="AC227" s="118">
        <v>0.43</v>
      </c>
      <c r="AD227" s="116">
        <v>68</v>
      </c>
      <c r="AE227" s="116">
        <v>6</v>
      </c>
      <c r="AF227" s="119" t="s">
        <v>2748</v>
      </c>
      <c r="AG227" s="119" t="s">
        <v>2749</v>
      </c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</row>
    <row r="228" spans="1:190" x14ac:dyDescent="0.2">
      <c r="A228" s="154" t="str">
        <f t="shared" si="3"/>
        <v>5043</v>
      </c>
      <c r="B228" s="105" t="s">
        <v>2750</v>
      </c>
      <c r="C228" s="111">
        <v>4</v>
      </c>
      <c r="D228" s="112">
        <v>25.799999237060547</v>
      </c>
      <c r="E228" s="113">
        <v>0.38</v>
      </c>
      <c r="F228" s="111">
        <v>4</v>
      </c>
      <c r="H228" s="114" t="s">
        <v>1529</v>
      </c>
      <c r="J228" s="112">
        <v>4.8000001907348633</v>
      </c>
      <c r="K228" s="113">
        <v>0.24</v>
      </c>
      <c r="L228" s="111">
        <v>4</v>
      </c>
      <c r="N228" s="114" t="s">
        <v>1529</v>
      </c>
      <c r="P228" s="112">
        <v>6.5</v>
      </c>
      <c r="Q228" s="113">
        <v>0.43</v>
      </c>
      <c r="R228" s="111">
        <v>3</v>
      </c>
      <c r="S228" s="111">
        <v>1</v>
      </c>
      <c r="T228" s="114" t="s">
        <v>1508</v>
      </c>
      <c r="U228" s="114" t="s">
        <v>1509</v>
      </c>
      <c r="V228" s="112">
        <v>3.7999999523162842</v>
      </c>
      <c r="W228" s="113">
        <v>0.42</v>
      </c>
      <c r="X228" s="111">
        <v>4</v>
      </c>
      <c r="Z228" s="114" t="s">
        <v>1529</v>
      </c>
      <c r="AB228" s="112">
        <v>10.800000190734863</v>
      </c>
      <c r="AC228" s="113">
        <v>0.45</v>
      </c>
      <c r="AD228" s="111">
        <v>3</v>
      </c>
      <c r="AE228" s="111">
        <v>1</v>
      </c>
      <c r="AF228" s="114" t="s">
        <v>1508</v>
      </c>
      <c r="AG228" s="114" t="s">
        <v>1509</v>
      </c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</row>
    <row r="229" spans="1:190" x14ac:dyDescent="0.2">
      <c r="A229" s="154" t="str">
        <f t="shared" si="3"/>
        <v>5045</v>
      </c>
      <c r="B229" s="115" t="s">
        <v>2751</v>
      </c>
      <c r="C229" s="116">
        <v>17</v>
      </c>
      <c r="D229" s="117">
        <v>28.799999237060547</v>
      </c>
      <c r="E229" s="118">
        <v>0.42</v>
      </c>
      <c r="F229" s="116">
        <v>17</v>
      </c>
      <c r="H229" s="119" t="s">
        <v>1529</v>
      </c>
      <c r="J229" s="117">
        <v>8.3000001907348633</v>
      </c>
      <c r="K229" s="118">
        <v>0.41</v>
      </c>
      <c r="L229" s="116">
        <v>16</v>
      </c>
      <c r="M229" s="116">
        <v>1</v>
      </c>
      <c r="N229" s="119" t="s">
        <v>1784</v>
      </c>
      <c r="O229" s="119" t="s">
        <v>1785</v>
      </c>
      <c r="P229" s="117">
        <v>6.5999999046325684</v>
      </c>
      <c r="Q229" s="118">
        <v>0.44</v>
      </c>
      <c r="R229" s="116">
        <v>16</v>
      </c>
      <c r="S229" s="116">
        <v>1</v>
      </c>
      <c r="T229" s="119" t="s">
        <v>1784</v>
      </c>
      <c r="U229" s="119" t="s">
        <v>1785</v>
      </c>
      <c r="V229" s="117">
        <v>2.7999999523162842</v>
      </c>
      <c r="W229" s="118">
        <v>0.31</v>
      </c>
      <c r="X229" s="116">
        <v>17</v>
      </c>
      <c r="Z229" s="119" t="s">
        <v>1529</v>
      </c>
      <c r="AB229" s="117">
        <v>11.100000381469727</v>
      </c>
      <c r="AC229" s="118">
        <v>0.46</v>
      </c>
      <c r="AD229" s="116">
        <v>16</v>
      </c>
      <c r="AE229" s="116">
        <v>1</v>
      </c>
      <c r="AF229" s="119" t="s">
        <v>1784</v>
      </c>
      <c r="AG229" s="119" t="s">
        <v>1785</v>
      </c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</row>
    <row r="230" spans="1:190" x14ac:dyDescent="0.2">
      <c r="A230" s="154" t="str">
        <f t="shared" si="3"/>
        <v>5047</v>
      </c>
      <c r="B230" s="105" t="s">
        <v>2752</v>
      </c>
      <c r="C230" s="111">
        <v>38</v>
      </c>
      <c r="D230" s="112">
        <v>35.299999237060547</v>
      </c>
      <c r="E230" s="113">
        <v>0.52</v>
      </c>
      <c r="F230" s="111">
        <v>35</v>
      </c>
      <c r="G230" s="111">
        <v>3</v>
      </c>
      <c r="H230" s="114" t="s">
        <v>2448</v>
      </c>
      <c r="I230" s="114" t="s">
        <v>2449</v>
      </c>
      <c r="J230" s="112">
        <v>9.3999996185302734</v>
      </c>
      <c r="K230" s="113">
        <v>0.47</v>
      </c>
      <c r="L230" s="111">
        <v>34</v>
      </c>
      <c r="M230" s="111">
        <v>4</v>
      </c>
      <c r="N230" s="114" t="s">
        <v>1791</v>
      </c>
      <c r="O230" s="114" t="s">
        <v>1792</v>
      </c>
      <c r="P230" s="112">
        <v>7.9000000953674316</v>
      </c>
      <c r="Q230" s="113">
        <v>0.52</v>
      </c>
      <c r="R230" s="111">
        <v>30</v>
      </c>
      <c r="S230" s="111">
        <v>8</v>
      </c>
      <c r="T230" s="114" t="s">
        <v>2519</v>
      </c>
      <c r="U230" s="114" t="s">
        <v>2520</v>
      </c>
      <c r="V230" s="112">
        <v>3.7999999523162842</v>
      </c>
      <c r="W230" s="113">
        <v>0.42</v>
      </c>
      <c r="X230" s="111">
        <v>34</v>
      </c>
      <c r="Y230" s="111">
        <v>4</v>
      </c>
      <c r="Z230" s="114" t="s">
        <v>1791</v>
      </c>
      <c r="AA230" s="114" t="s">
        <v>1792</v>
      </c>
      <c r="AB230" s="112">
        <v>14.300000190734863</v>
      </c>
      <c r="AC230" s="113">
        <v>0.6</v>
      </c>
      <c r="AD230" s="111">
        <v>29</v>
      </c>
      <c r="AE230" s="111">
        <v>9</v>
      </c>
      <c r="AF230" s="114" t="s">
        <v>2753</v>
      </c>
      <c r="AG230" s="114" t="s">
        <v>2754</v>
      </c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</row>
    <row r="231" spans="1:190" x14ac:dyDescent="0.2">
      <c r="A231" s="154" t="str">
        <f t="shared" si="3"/>
        <v>5048</v>
      </c>
      <c r="B231" s="115" t="s">
        <v>2755</v>
      </c>
      <c r="C231" s="116">
        <v>43</v>
      </c>
      <c r="D231" s="117">
        <v>34.599998474121094</v>
      </c>
      <c r="E231" s="118">
        <v>0.51</v>
      </c>
      <c r="F231" s="116">
        <v>42</v>
      </c>
      <c r="G231" s="116">
        <v>1</v>
      </c>
      <c r="H231" s="119" t="s">
        <v>1876</v>
      </c>
      <c r="I231" s="119" t="s">
        <v>1877</v>
      </c>
      <c r="J231" s="117">
        <v>8.6999998092651367</v>
      </c>
      <c r="K231" s="118">
        <v>0.44</v>
      </c>
      <c r="L231" s="116">
        <v>43</v>
      </c>
      <c r="N231" s="119" t="s">
        <v>1529</v>
      </c>
      <c r="P231" s="117">
        <v>8.3000001907348633</v>
      </c>
      <c r="Q231" s="118">
        <v>0.55000000000000004</v>
      </c>
      <c r="R231" s="116">
        <v>36</v>
      </c>
      <c r="S231" s="116">
        <v>7</v>
      </c>
      <c r="T231" s="119" t="s">
        <v>1948</v>
      </c>
      <c r="U231" s="119" t="s">
        <v>1949</v>
      </c>
      <c r="V231" s="117">
        <v>3.5</v>
      </c>
      <c r="W231" s="118">
        <v>0.38</v>
      </c>
      <c r="X231" s="116">
        <v>39</v>
      </c>
      <c r="Y231" s="116">
        <v>4</v>
      </c>
      <c r="Z231" s="119" t="s">
        <v>2315</v>
      </c>
      <c r="AA231" s="119" t="s">
        <v>2316</v>
      </c>
      <c r="AB231" s="117">
        <v>14.100000381469727</v>
      </c>
      <c r="AC231" s="118">
        <v>0.59</v>
      </c>
      <c r="AD231" s="116">
        <v>35</v>
      </c>
      <c r="AE231" s="116">
        <v>8</v>
      </c>
      <c r="AF231" s="119" t="s">
        <v>2756</v>
      </c>
      <c r="AG231" s="119" t="s">
        <v>2757</v>
      </c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</row>
    <row r="232" spans="1:190" x14ac:dyDescent="0.2">
      <c r="A232" s="154" t="str">
        <f t="shared" si="3"/>
        <v>5049</v>
      </c>
      <c r="B232" s="105" t="s">
        <v>2758</v>
      </c>
      <c r="C232" s="111">
        <v>66</v>
      </c>
      <c r="D232" s="112">
        <v>32.5</v>
      </c>
      <c r="E232" s="113">
        <v>0.48</v>
      </c>
      <c r="F232" s="111">
        <v>63</v>
      </c>
      <c r="G232" s="111">
        <v>3</v>
      </c>
      <c r="H232" s="114" t="s">
        <v>1653</v>
      </c>
      <c r="I232" s="114" t="s">
        <v>1654</v>
      </c>
      <c r="J232" s="112">
        <v>9.1000003814697266</v>
      </c>
      <c r="K232" s="113">
        <v>0.46</v>
      </c>
      <c r="L232" s="111">
        <v>60</v>
      </c>
      <c r="M232" s="111">
        <v>6</v>
      </c>
      <c r="N232" s="114" t="s">
        <v>1649</v>
      </c>
      <c r="O232" s="114" t="s">
        <v>1650</v>
      </c>
      <c r="P232" s="112">
        <v>7.3000001907348633</v>
      </c>
      <c r="Q232" s="113">
        <v>0.48</v>
      </c>
      <c r="R232" s="111">
        <v>56</v>
      </c>
      <c r="S232" s="111">
        <v>10</v>
      </c>
      <c r="T232" s="114" t="s">
        <v>2759</v>
      </c>
      <c r="U232" s="114" t="s">
        <v>2760</v>
      </c>
      <c r="V232" s="112">
        <v>3.5</v>
      </c>
      <c r="W232" s="113">
        <v>0.39</v>
      </c>
      <c r="X232" s="111">
        <v>62</v>
      </c>
      <c r="Y232" s="111">
        <v>4</v>
      </c>
      <c r="Z232" s="114" t="s">
        <v>2761</v>
      </c>
      <c r="AA232" s="114" t="s">
        <v>2762</v>
      </c>
      <c r="AB232" s="112">
        <v>12.600000381469727</v>
      </c>
      <c r="AC232" s="113">
        <v>0.52</v>
      </c>
      <c r="AD232" s="111">
        <v>55</v>
      </c>
      <c r="AE232" s="111">
        <v>11</v>
      </c>
      <c r="AF232" s="114" t="s">
        <v>1635</v>
      </c>
      <c r="AG232" s="114" t="s">
        <v>1636</v>
      </c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</row>
    <row r="233" spans="1:190" x14ac:dyDescent="0.2">
      <c r="A233" s="154" t="str">
        <f t="shared" si="3"/>
        <v>5051</v>
      </c>
      <c r="B233" s="115" t="s">
        <v>2763</v>
      </c>
      <c r="C233" s="116">
        <v>269</v>
      </c>
      <c r="D233" s="117">
        <v>30.600000381469727</v>
      </c>
      <c r="E233" s="118">
        <v>0.45</v>
      </c>
      <c r="F233" s="116">
        <v>255</v>
      </c>
      <c r="G233" s="116">
        <v>14</v>
      </c>
      <c r="H233" s="119" t="s">
        <v>2764</v>
      </c>
      <c r="I233" s="119" t="s">
        <v>2765</v>
      </c>
      <c r="J233" s="117">
        <v>8.3999996185302734</v>
      </c>
      <c r="K233" s="118">
        <v>0.42</v>
      </c>
      <c r="L233" s="116">
        <v>261</v>
      </c>
      <c r="M233" s="116">
        <v>8</v>
      </c>
      <c r="N233" s="119" t="s">
        <v>2346</v>
      </c>
      <c r="O233" s="119" t="s">
        <v>2347</v>
      </c>
      <c r="P233" s="117">
        <v>6.5999999046325684</v>
      </c>
      <c r="Q233" s="118">
        <v>0.44</v>
      </c>
      <c r="R233" s="116">
        <v>243</v>
      </c>
      <c r="S233" s="116">
        <v>26</v>
      </c>
      <c r="T233" s="119" t="s">
        <v>2766</v>
      </c>
      <c r="U233" s="119" t="s">
        <v>2767</v>
      </c>
      <c r="V233" s="117">
        <v>3.0999999046325684</v>
      </c>
      <c r="W233" s="118">
        <v>0.34</v>
      </c>
      <c r="X233" s="116">
        <v>261</v>
      </c>
      <c r="Y233" s="116">
        <v>8</v>
      </c>
      <c r="Z233" s="119" t="s">
        <v>2346</v>
      </c>
      <c r="AA233" s="119" t="s">
        <v>2347</v>
      </c>
      <c r="AB233" s="117">
        <v>12.399999618530273</v>
      </c>
      <c r="AC233" s="118">
        <v>0.52</v>
      </c>
      <c r="AD233" s="116">
        <v>218</v>
      </c>
      <c r="AE233" s="116">
        <v>51</v>
      </c>
      <c r="AF233" s="119" t="s">
        <v>2768</v>
      </c>
      <c r="AG233" s="119" t="s">
        <v>2769</v>
      </c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</row>
    <row r="234" spans="1:190" x14ac:dyDescent="0.2">
      <c r="A234" s="154" t="str">
        <f t="shared" si="3"/>
        <v>5061</v>
      </c>
      <c r="B234" s="105" t="s">
        <v>2770</v>
      </c>
      <c r="C234" s="111">
        <v>83</v>
      </c>
      <c r="D234" s="112">
        <v>34.200000762939453</v>
      </c>
      <c r="E234" s="113">
        <v>0.5</v>
      </c>
      <c r="F234" s="111">
        <v>75</v>
      </c>
      <c r="G234" s="111">
        <v>8</v>
      </c>
      <c r="H234" s="114" t="s">
        <v>2771</v>
      </c>
      <c r="I234" s="114" t="s">
        <v>2772</v>
      </c>
      <c r="J234" s="112">
        <v>9.8000001907348633</v>
      </c>
      <c r="K234" s="113">
        <v>0.49</v>
      </c>
      <c r="L234" s="111">
        <v>75</v>
      </c>
      <c r="M234" s="111">
        <v>8</v>
      </c>
      <c r="N234" s="114" t="s">
        <v>2771</v>
      </c>
      <c r="O234" s="114" t="s">
        <v>2772</v>
      </c>
      <c r="P234" s="112">
        <v>7.8000001907348633</v>
      </c>
      <c r="Q234" s="113">
        <v>0.52</v>
      </c>
      <c r="R234" s="111">
        <v>66</v>
      </c>
      <c r="S234" s="111">
        <v>17</v>
      </c>
      <c r="T234" s="114" t="s">
        <v>2773</v>
      </c>
      <c r="U234" s="114" t="s">
        <v>2774</v>
      </c>
      <c r="V234" s="112">
        <v>3.0999999046325684</v>
      </c>
      <c r="W234" s="113">
        <v>0.35</v>
      </c>
      <c r="X234" s="111">
        <v>81</v>
      </c>
      <c r="Y234" s="111">
        <v>2</v>
      </c>
      <c r="Z234" s="114" t="s">
        <v>2775</v>
      </c>
      <c r="AA234" s="114" t="s">
        <v>2776</v>
      </c>
      <c r="AB234" s="112">
        <v>13.5</v>
      </c>
      <c r="AC234" s="113">
        <v>0.56000000000000005</v>
      </c>
      <c r="AD234" s="111">
        <v>65</v>
      </c>
      <c r="AE234" s="111">
        <v>18</v>
      </c>
      <c r="AF234" s="114" t="s">
        <v>2777</v>
      </c>
      <c r="AG234" s="114" t="s">
        <v>2778</v>
      </c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</row>
    <row r="235" spans="1:190" x14ac:dyDescent="0.2">
      <c r="A235" s="154" t="str">
        <f t="shared" si="3"/>
        <v>5081</v>
      </c>
      <c r="B235" s="115" t="s">
        <v>2779</v>
      </c>
      <c r="C235" s="116">
        <v>68</v>
      </c>
      <c r="D235" s="117">
        <v>29.100000381469727</v>
      </c>
      <c r="E235" s="118">
        <v>0.43</v>
      </c>
      <c r="F235" s="116">
        <v>66</v>
      </c>
      <c r="G235" s="116">
        <v>2</v>
      </c>
      <c r="H235" s="119" t="s">
        <v>1782</v>
      </c>
      <c r="I235" s="119" t="s">
        <v>1783</v>
      </c>
      <c r="J235" s="117">
        <v>8.1999998092651367</v>
      </c>
      <c r="K235" s="118">
        <v>0.41</v>
      </c>
      <c r="L235" s="116">
        <v>64</v>
      </c>
      <c r="M235" s="116">
        <v>4</v>
      </c>
      <c r="N235" s="119" t="s">
        <v>1784</v>
      </c>
      <c r="O235" s="119" t="s">
        <v>1785</v>
      </c>
      <c r="P235" s="117">
        <v>6.4000000953674316</v>
      </c>
      <c r="Q235" s="118">
        <v>0.43</v>
      </c>
      <c r="R235" s="116">
        <v>64</v>
      </c>
      <c r="S235" s="116">
        <v>4</v>
      </c>
      <c r="T235" s="119" t="s">
        <v>1784</v>
      </c>
      <c r="U235" s="119" t="s">
        <v>1785</v>
      </c>
      <c r="V235" s="117">
        <v>3.0999999046325684</v>
      </c>
      <c r="W235" s="118">
        <v>0.34</v>
      </c>
      <c r="X235" s="116">
        <v>67</v>
      </c>
      <c r="Y235" s="116">
        <v>1</v>
      </c>
      <c r="Z235" s="119" t="s">
        <v>2076</v>
      </c>
      <c r="AA235" s="119" t="s">
        <v>2077</v>
      </c>
      <c r="AB235" s="117">
        <v>11.399999618530273</v>
      </c>
      <c r="AC235" s="118">
        <v>0.48</v>
      </c>
      <c r="AD235" s="116">
        <v>65</v>
      </c>
      <c r="AE235" s="116">
        <v>3</v>
      </c>
      <c r="AF235" s="119" t="s">
        <v>2216</v>
      </c>
      <c r="AG235" s="119" t="s">
        <v>2217</v>
      </c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</row>
    <row r="236" spans="1:190" x14ac:dyDescent="0.2">
      <c r="A236" s="154" t="str">
        <f t="shared" si="3"/>
        <v>5091</v>
      </c>
      <c r="B236" s="105" t="s">
        <v>2780</v>
      </c>
      <c r="C236" s="111">
        <v>84</v>
      </c>
      <c r="D236" s="112">
        <v>35.400001525878906</v>
      </c>
      <c r="E236" s="113">
        <v>0.52</v>
      </c>
      <c r="F236" s="111">
        <v>76</v>
      </c>
      <c r="G236" s="111">
        <v>8</v>
      </c>
      <c r="H236" s="114" t="s">
        <v>2781</v>
      </c>
      <c r="I236" s="114" t="s">
        <v>2782</v>
      </c>
      <c r="J236" s="112">
        <v>9.1999998092651367</v>
      </c>
      <c r="K236" s="113">
        <v>0.46</v>
      </c>
      <c r="L236" s="111">
        <v>77</v>
      </c>
      <c r="M236" s="111">
        <v>7</v>
      </c>
      <c r="N236" s="114" t="s">
        <v>1720</v>
      </c>
      <c r="O236" s="114" t="s">
        <v>1721</v>
      </c>
      <c r="P236" s="112">
        <v>7.8000001907348633</v>
      </c>
      <c r="Q236" s="113">
        <v>0.52</v>
      </c>
      <c r="R236" s="111">
        <v>73</v>
      </c>
      <c r="S236" s="111">
        <v>11</v>
      </c>
      <c r="T236" s="114" t="s">
        <v>2071</v>
      </c>
      <c r="U236" s="114" t="s">
        <v>2072</v>
      </c>
      <c r="V236" s="112">
        <v>3.9000000953674316</v>
      </c>
      <c r="W236" s="113">
        <v>0.43</v>
      </c>
      <c r="X236" s="111">
        <v>76</v>
      </c>
      <c r="Y236" s="111">
        <v>8</v>
      </c>
      <c r="Z236" s="114" t="s">
        <v>2781</v>
      </c>
      <c r="AA236" s="114" t="s">
        <v>2782</v>
      </c>
      <c r="AB236" s="112">
        <v>14.600000381469727</v>
      </c>
      <c r="AC236" s="113">
        <v>0.61</v>
      </c>
      <c r="AD236" s="111">
        <v>56</v>
      </c>
      <c r="AE236" s="111">
        <v>28</v>
      </c>
      <c r="AF236" s="114" t="s">
        <v>2738</v>
      </c>
      <c r="AG236" s="114" t="s">
        <v>2739</v>
      </c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</row>
    <row r="237" spans="1:190" x14ac:dyDescent="0.2">
      <c r="A237" s="154" t="str">
        <f t="shared" si="3"/>
        <v>5101</v>
      </c>
      <c r="B237" s="115" t="s">
        <v>2783</v>
      </c>
      <c r="C237" s="116">
        <v>134</v>
      </c>
      <c r="D237" s="117">
        <v>34</v>
      </c>
      <c r="E237" s="118">
        <v>0.5</v>
      </c>
      <c r="F237" s="116">
        <v>126</v>
      </c>
      <c r="G237" s="116">
        <v>8</v>
      </c>
      <c r="H237" s="119" t="s">
        <v>1690</v>
      </c>
      <c r="I237" s="119" t="s">
        <v>1691</v>
      </c>
      <c r="J237" s="117">
        <v>9.8000001907348633</v>
      </c>
      <c r="K237" s="118">
        <v>0.49</v>
      </c>
      <c r="L237" s="116">
        <v>119</v>
      </c>
      <c r="M237" s="116">
        <v>15</v>
      </c>
      <c r="N237" s="119" t="s">
        <v>2784</v>
      </c>
      <c r="O237" s="119" t="s">
        <v>2785</v>
      </c>
      <c r="P237" s="117">
        <v>7.4000000953674316</v>
      </c>
      <c r="Q237" s="118">
        <v>0.49</v>
      </c>
      <c r="R237" s="116">
        <v>115</v>
      </c>
      <c r="S237" s="116">
        <v>19</v>
      </c>
      <c r="T237" s="119" t="s">
        <v>2786</v>
      </c>
      <c r="U237" s="119" t="s">
        <v>2787</v>
      </c>
      <c r="V237" s="117">
        <v>3.4000000953674316</v>
      </c>
      <c r="W237" s="118">
        <v>0.38</v>
      </c>
      <c r="X237" s="116">
        <v>125</v>
      </c>
      <c r="Y237" s="116">
        <v>9</v>
      </c>
      <c r="Z237" s="119" t="s">
        <v>2482</v>
      </c>
      <c r="AA237" s="119" t="s">
        <v>2483</v>
      </c>
      <c r="AB237" s="117">
        <v>13.399999618530273</v>
      </c>
      <c r="AC237" s="118">
        <v>0.56000000000000005</v>
      </c>
      <c r="AD237" s="116">
        <v>98</v>
      </c>
      <c r="AE237" s="116">
        <v>36</v>
      </c>
      <c r="AF237" s="119" t="s">
        <v>2788</v>
      </c>
      <c r="AG237" s="119" t="s">
        <v>2789</v>
      </c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</row>
    <row r="238" spans="1:190" x14ac:dyDescent="0.2">
      <c r="A238" s="154" t="str">
        <f t="shared" si="3"/>
        <v>5121</v>
      </c>
      <c r="B238" s="105" t="s">
        <v>2790</v>
      </c>
      <c r="C238" s="111">
        <v>95</v>
      </c>
      <c r="D238" s="112">
        <v>32.700000762939453</v>
      </c>
      <c r="E238" s="113">
        <v>0.48</v>
      </c>
      <c r="F238" s="111">
        <v>89</v>
      </c>
      <c r="G238" s="111">
        <v>6</v>
      </c>
      <c r="H238" s="114" t="s">
        <v>2409</v>
      </c>
      <c r="I238" s="114" t="s">
        <v>2410</v>
      </c>
      <c r="J238" s="112">
        <v>8.6999998092651367</v>
      </c>
      <c r="K238" s="113">
        <v>0.44</v>
      </c>
      <c r="L238" s="111">
        <v>90</v>
      </c>
      <c r="M238" s="111">
        <v>5</v>
      </c>
      <c r="N238" s="114" t="s">
        <v>2402</v>
      </c>
      <c r="O238" s="114" t="s">
        <v>2403</v>
      </c>
      <c r="P238" s="112">
        <v>7.5999999046325684</v>
      </c>
      <c r="Q238" s="113">
        <v>0.5</v>
      </c>
      <c r="R238" s="111">
        <v>81</v>
      </c>
      <c r="S238" s="111">
        <v>14</v>
      </c>
      <c r="T238" s="114" t="s">
        <v>2405</v>
      </c>
      <c r="U238" s="114" t="s">
        <v>2406</v>
      </c>
      <c r="V238" s="112">
        <v>3.5</v>
      </c>
      <c r="W238" s="113">
        <v>0.39</v>
      </c>
      <c r="X238" s="111">
        <v>86</v>
      </c>
      <c r="Y238" s="111">
        <v>9</v>
      </c>
      <c r="Z238" s="114" t="s">
        <v>2791</v>
      </c>
      <c r="AA238" s="114" t="s">
        <v>2792</v>
      </c>
      <c r="AB238" s="112">
        <v>12.899999618530273</v>
      </c>
      <c r="AC238" s="113">
        <v>0.54</v>
      </c>
      <c r="AD238" s="111">
        <v>77</v>
      </c>
      <c r="AE238" s="111">
        <v>18</v>
      </c>
      <c r="AF238" s="114" t="s">
        <v>2793</v>
      </c>
      <c r="AG238" s="114" t="s">
        <v>2794</v>
      </c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</row>
    <row r="239" spans="1:190" x14ac:dyDescent="0.2">
      <c r="A239" s="154" t="str">
        <f t="shared" si="3"/>
        <v>5131</v>
      </c>
      <c r="B239" s="115" t="s">
        <v>2795</v>
      </c>
      <c r="C239" s="116">
        <v>79</v>
      </c>
      <c r="D239" s="117">
        <v>33.099998474121094</v>
      </c>
      <c r="E239" s="118">
        <v>0.49</v>
      </c>
      <c r="F239" s="116">
        <v>74</v>
      </c>
      <c r="G239" s="116">
        <v>5</v>
      </c>
      <c r="H239" s="119" t="s">
        <v>2796</v>
      </c>
      <c r="I239" s="119" t="s">
        <v>2797</v>
      </c>
      <c r="J239" s="117">
        <v>8.8999996185302734</v>
      </c>
      <c r="K239" s="118">
        <v>0.45</v>
      </c>
      <c r="L239" s="116">
        <v>73</v>
      </c>
      <c r="M239" s="116">
        <v>6</v>
      </c>
      <c r="N239" s="119" t="s">
        <v>2798</v>
      </c>
      <c r="O239" s="119" t="s">
        <v>2799</v>
      </c>
      <c r="P239" s="117">
        <v>7.5999999046325684</v>
      </c>
      <c r="Q239" s="118">
        <v>0.51</v>
      </c>
      <c r="R239" s="116">
        <v>69</v>
      </c>
      <c r="S239" s="116">
        <v>10</v>
      </c>
      <c r="T239" s="119" t="s">
        <v>2800</v>
      </c>
      <c r="U239" s="119" t="s">
        <v>2801</v>
      </c>
      <c r="V239" s="117">
        <v>3.0999999046325684</v>
      </c>
      <c r="W239" s="118">
        <v>0.34</v>
      </c>
      <c r="X239" s="116">
        <v>78</v>
      </c>
      <c r="Y239" s="116">
        <v>1</v>
      </c>
      <c r="Z239" s="119" t="s">
        <v>1904</v>
      </c>
      <c r="AA239" s="119" t="s">
        <v>1905</v>
      </c>
      <c r="AB239" s="117">
        <v>13.399999618530273</v>
      </c>
      <c r="AC239" s="118">
        <v>0.56000000000000005</v>
      </c>
      <c r="AD239" s="116">
        <v>61</v>
      </c>
      <c r="AE239" s="116">
        <v>18</v>
      </c>
      <c r="AF239" s="119" t="s">
        <v>2802</v>
      </c>
      <c r="AG239" s="119" t="s">
        <v>2803</v>
      </c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</row>
    <row r="240" spans="1:190" x14ac:dyDescent="0.2">
      <c r="A240" s="154" t="str">
        <f t="shared" si="3"/>
        <v>5141</v>
      </c>
      <c r="B240" s="105" t="s">
        <v>2804</v>
      </c>
      <c r="C240" s="111">
        <v>93</v>
      </c>
      <c r="D240" s="112">
        <v>28.700000762939453</v>
      </c>
      <c r="E240" s="113">
        <v>0.42</v>
      </c>
      <c r="F240" s="111">
        <v>93</v>
      </c>
      <c r="H240" s="114" t="s">
        <v>1529</v>
      </c>
      <c r="J240" s="112">
        <v>7.8000001907348633</v>
      </c>
      <c r="K240" s="113">
        <v>0.39</v>
      </c>
      <c r="L240" s="111">
        <v>93</v>
      </c>
      <c r="N240" s="114" t="s">
        <v>1529</v>
      </c>
      <c r="P240" s="112">
        <v>6.3000001907348633</v>
      </c>
      <c r="Q240" s="113">
        <v>0.42</v>
      </c>
      <c r="R240" s="111">
        <v>88</v>
      </c>
      <c r="S240" s="111">
        <v>5</v>
      </c>
      <c r="T240" s="114" t="s">
        <v>2603</v>
      </c>
      <c r="U240" s="114" t="s">
        <v>2604</v>
      </c>
      <c r="V240" s="112">
        <v>2.9000000953674316</v>
      </c>
      <c r="W240" s="113">
        <v>0.33</v>
      </c>
      <c r="X240" s="111">
        <v>93</v>
      </c>
      <c r="Z240" s="114" t="s">
        <v>1529</v>
      </c>
      <c r="AB240" s="112">
        <v>11.600000381469727</v>
      </c>
      <c r="AC240" s="113">
        <v>0.49</v>
      </c>
      <c r="AD240" s="111">
        <v>83</v>
      </c>
      <c r="AE240" s="111">
        <v>10</v>
      </c>
      <c r="AF240" s="114" t="s">
        <v>2607</v>
      </c>
      <c r="AG240" s="114" t="s">
        <v>2608</v>
      </c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</row>
    <row r="241" spans="1:190" x14ac:dyDescent="0.2">
      <c r="A241" s="154" t="str">
        <f t="shared" si="3"/>
        <v>5201</v>
      </c>
      <c r="B241" s="115" t="s">
        <v>2805</v>
      </c>
      <c r="C241" s="116">
        <v>199</v>
      </c>
      <c r="D241" s="117">
        <v>27.899999618530273</v>
      </c>
      <c r="E241" s="118">
        <v>0.41</v>
      </c>
      <c r="F241" s="116">
        <v>194</v>
      </c>
      <c r="G241" s="116">
        <v>5</v>
      </c>
      <c r="H241" s="119" t="s">
        <v>2806</v>
      </c>
      <c r="I241" s="119" t="s">
        <v>2807</v>
      </c>
      <c r="J241" s="117">
        <v>7.8000001907348633</v>
      </c>
      <c r="K241" s="118">
        <v>0.39</v>
      </c>
      <c r="L241" s="116">
        <v>196</v>
      </c>
      <c r="M241" s="116">
        <v>3</v>
      </c>
      <c r="N241" s="119" t="s">
        <v>2808</v>
      </c>
      <c r="O241" s="119" t="s">
        <v>2809</v>
      </c>
      <c r="P241" s="117">
        <v>6.4000000953674316</v>
      </c>
      <c r="Q241" s="118">
        <v>0.43</v>
      </c>
      <c r="R241" s="116">
        <v>185</v>
      </c>
      <c r="S241" s="116">
        <v>14</v>
      </c>
      <c r="T241" s="119" t="s">
        <v>2397</v>
      </c>
      <c r="U241" s="119" t="s">
        <v>2398</v>
      </c>
      <c r="V241" s="117">
        <v>2.7999999523162842</v>
      </c>
      <c r="W241" s="118">
        <v>0.31</v>
      </c>
      <c r="X241" s="116">
        <v>196</v>
      </c>
      <c r="Y241" s="116">
        <v>3</v>
      </c>
      <c r="Z241" s="119" t="s">
        <v>2808</v>
      </c>
      <c r="AA241" s="119" t="s">
        <v>2809</v>
      </c>
      <c r="AB241" s="117">
        <v>10.899999618530273</v>
      </c>
      <c r="AC241" s="118">
        <v>0.46</v>
      </c>
      <c r="AD241" s="116">
        <v>178</v>
      </c>
      <c r="AE241" s="116">
        <v>21</v>
      </c>
      <c r="AF241" s="119" t="s">
        <v>2810</v>
      </c>
      <c r="AG241" s="119" t="s">
        <v>2811</v>
      </c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</row>
    <row r="242" spans="1:190" x14ac:dyDescent="0.2">
      <c r="A242" s="154" t="str">
        <f t="shared" si="3"/>
        <v>5241</v>
      </c>
      <c r="B242" s="105" t="s">
        <v>2812</v>
      </c>
      <c r="C242" s="111">
        <v>133</v>
      </c>
      <c r="D242" s="112">
        <v>34.599998474121094</v>
      </c>
      <c r="E242" s="113">
        <v>0.51</v>
      </c>
      <c r="F242" s="111">
        <v>122</v>
      </c>
      <c r="G242" s="111">
        <v>11</v>
      </c>
      <c r="H242" s="114" t="s">
        <v>2813</v>
      </c>
      <c r="I242" s="114" t="s">
        <v>2814</v>
      </c>
      <c r="J242" s="112">
        <v>9.1999998092651367</v>
      </c>
      <c r="K242" s="113">
        <v>0.46</v>
      </c>
      <c r="L242" s="111">
        <v>124</v>
      </c>
      <c r="M242" s="111">
        <v>9</v>
      </c>
      <c r="N242" s="114" t="s">
        <v>2815</v>
      </c>
      <c r="O242" s="114" t="s">
        <v>2816</v>
      </c>
      <c r="P242" s="112">
        <v>8.1999998092651367</v>
      </c>
      <c r="Q242" s="113">
        <v>0.55000000000000004</v>
      </c>
      <c r="R242" s="111">
        <v>99</v>
      </c>
      <c r="S242" s="111">
        <v>34</v>
      </c>
      <c r="T242" s="114" t="s">
        <v>2817</v>
      </c>
      <c r="U242" s="114" t="s">
        <v>2818</v>
      </c>
      <c r="V242" s="112">
        <v>3.2999999523162842</v>
      </c>
      <c r="W242" s="113">
        <v>0.37</v>
      </c>
      <c r="X242" s="111">
        <v>129</v>
      </c>
      <c r="Y242" s="111">
        <v>4</v>
      </c>
      <c r="Z242" s="114" t="s">
        <v>2549</v>
      </c>
      <c r="AA242" s="114" t="s">
        <v>2550</v>
      </c>
      <c r="AB242" s="112">
        <v>13.800000190734863</v>
      </c>
      <c r="AC242" s="113">
        <v>0.57999999999999996</v>
      </c>
      <c r="AD242" s="111">
        <v>103</v>
      </c>
      <c r="AE242" s="111">
        <v>30</v>
      </c>
      <c r="AF242" s="114" t="s">
        <v>2819</v>
      </c>
      <c r="AG242" s="114" t="s">
        <v>2820</v>
      </c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</row>
    <row r="243" spans="1:190" x14ac:dyDescent="0.2">
      <c r="A243" s="154" t="str">
        <f t="shared" si="3"/>
        <v>5281</v>
      </c>
      <c r="B243" s="115" t="s">
        <v>2821</v>
      </c>
      <c r="C243" s="116">
        <v>101</v>
      </c>
      <c r="D243" s="117">
        <v>23.100000381469727</v>
      </c>
      <c r="E243" s="118">
        <v>0.34</v>
      </c>
      <c r="F243" s="116">
        <v>101</v>
      </c>
      <c r="H243" s="119" t="s">
        <v>1529</v>
      </c>
      <c r="J243" s="117">
        <v>6.5</v>
      </c>
      <c r="K243" s="118">
        <v>0.32</v>
      </c>
      <c r="L243" s="116">
        <v>100</v>
      </c>
      <c r="M243" s="116">
        <v>1</v>
      </c>
      <c r="N243" s="119" t="s">
        <v>2344</v>
      </c>
      <c r="O243" s="119" t="s">
        <v>2345</v>
      </c>
      <c r="P243" s="117">
        <v>5.4000000953674316</v>
      </c>
      <c r="Q243" s="118">
        <v>0.36</v>
      </c>
      <c r="R243" s="116">
        <v>99</v>
      </c>
      <c r="S243" s="116">
        <v>2</v>
      </c>
      <c r="T243" s="119" t="s">
        <v>2822</v>
      </c>
      <c r="U243" s="119" t="s">
        <v>2823</v>
      </c>
      <c r="V243" s="117">
        <v>2.5</v>
      </c>
      <c r="W243" s="118">
        <v>0.27</v>
      </c>
      <c r="X243" s="116">
        <v>101</v>
      </c>
      <c r="Z243" s="119" t="s">
        <v>1529</v>
      </c>
      <c r="AB243" s="117">
        <v>8.6999998092651367</v>
      </c>
      <c r="AC243" s="118">
        <v>0.36</v>
      </c>
      <c r="AD243" s="116">
        <v>100</v>
      </c>
      <c r="AE243" s="116">
        <v>1</v>
      </c>
      <c r="AF243" s="119" t="s">
        <v>2344</v>
      </c>
      <c r="AG243" s="119" t="s">
        <v>2345</v>
      </c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</row>
    <row r="244" spans="1:190" x14ac:dyDescent="0.2">
      <c r="A244" s="154" t="str">
        <f t="shared" si="3"/>
        <v>5321</v>
      </c>
      <c r="B244" s="105" t="s">
        <v>2824</v>
      </c>
      <c r="C244" s="111">
        <v>69</v>
      </c>
      <c r="D244" s="112">
        <v>37.400001525878906</v>
      </c>
      <c r="E244" s="113">
        <v>0.55000000000000004</v>
      </c>
      <c r="F244" s="111">
        <v>60</v>
      </c>
      <c r="G244" s="111">
        <v>9</v>
      </c>
      <c r="H244" s="114" t="s">
        <v>2825</v>
      </c>
      <c r="I244" s="114" t="s">
        <v>2826</v>
      </c>
      <c r="J244" s="112">
        <v>10.199999809265137</v>
      </c>
      <c r="K244" s="113">
        <v>0.51</v>
      </c>
      <c r="L244" s="111">
        <v>66</v>
      </c>
      <c r="M244" s="111">
        <v>3</v>
      </c>
      <c r="N244" s="114" t="s">
        <v>2034</v>
      </c>
      <c r="O244" s="114" t="s">
        <v>2035</v>
      </c>
      <c r="P244" s="112">
        <v>8.6000003814697266</v>
      </c>
      <c r="Q244" s="113">
        <v>0.56999999999999995</v>
      </c>
      <c r="R244" s="111">
        <v>51</v>
      </c>
      <c r="S244" s="111">
        <v>18</v>
      </c>
      <c r="T244" s="114" t="s">
        <v>2827</v>
      </c>
      <c r="U244" s="114" t="s">
        <v>2828</v>
      </c>
      <c r="V244" s="112">
        <v>3.7999999523162842</v>
      </c>
      <c r="W244" s="113">
        <v>0.42</v>
      </c>
      <c r="X244" s="111">
        <v>67</v>
      </c>
      <c r="Y244" s="111">
        <v>2</v>
      </c>
      <c r="Z244" s="114" t="s">
        <v>1806</v>
      </c>
      <c r="AA244" s="114" t="s">
        <v>1807</v>
      </c>
      <c r="AB244" s="112">
        <v>14.899999618530273</v>
      </c>
      <c r="AC244" s="113">
        <v>0.62</v>
      </c>
      <c r="AD244" s="111">
        <v>46</v>
      </c>
      <c r="AE244" s="111">
        <v>23</v>
      </c>
      <c r="AF244" s="114" t="s">
        <v>2738</v>
      </c>
      <c r="AG244" s="114" t="s">
        <v>2739</v>
      </c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</row>
    <row r="245" spans="1:190" x14ac:dyDescent="0.2">
      <c r="A245" s="154" t="str">
        <f t="shared" si="3"/>
        <v>5361</v>
      </c>
      <c r="B245" s="115" t="s">
        <v>2829</v>
      </c>
      <c r="C245" s="116">
        <v>94</v>
      </c>
      <c r="D245" s="117">
        <v>35.799999237060547</v>
      </c>
      <c r="E245" s="118">
        <v>0.53</v>
      </c>
      <c r="F245" s="116">
        <v>82</v>
      </c>
      <c r="G245" s="116">
        <v>12</v>
      </c>
      <c r="H245" s="119" t="s">
        <v>2830</v>
      </c>
      <c r="I245" s="119" t="s">
        <v>2831</v>
      </c>
      <c r="J245" s="117">
        <v>10</v>
      </c>
      <c r="K245" s="118">
        <v>0.5</v>
      </c>
      <c r="L245" s="116">
        <v>78</v>
      </c>
      <c r="M245" s="116">
        <v>16</v>
      </c>
      <c r="N245" s="119" t="s">
        <v>2832</v>
      </c>
      <c r="O245" s="119" t="s">
        <v>2833</v>
      </c>
      <c r="P245" s="117">
        <v>8.5</v>
      </c>
      <c r="Q245" s="118">
        <v>0.56000000000000005</v>
      </c>
      <c r="R245" s="116">
        <v>70</v>
      </c>
      <c r="S245" s="116">
        <v>24</v>
      </c>
      <c r="T245" s="119" t="s">
        <v>2834</v>
      </c>
      <c r="U245" s="119" t="s">
        <v>2835</v>
      </c>
      <c r="V245" s="117">
        <v>3.5999999046325684</v>
      </c>
      <c r="W245" s="118">
        <v>0.4</v>
      </c>
      <c r="X245" s="116">
        <v>86</v>
      </c>
      <c r="Y245" s="116">
        <v>8</v>
      </c>
      <c r="Z245" s="119" t="s">
        <v>2698</v>
      </c>
      <c r="AA245" s="119" t="s">
        <v>2699</v>
      </c>
      <c r="AB245" s="117">
        <v>13.800000190734863</v>
      </c>
      <c r="AC245" s="118">
        <v>0.57999999999999996</v>
      </c>
      <c r="AD245" s="116">
        <v>66</v>
      </c>
      <c r="AE245" s="116">
        <v>28</v>
      </c>
      <c r="AF245" s="119" t="s">
        <v>2836</v>
      </c>
      <c r="AG245" s="119" t="s">
        <v>2837</v>
      </c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</row>
    <row r="246" spans="1:190" x14ac:dyDescent="0.2">
      <c r="A246" s="154" t="str">
        <f t="shared" si="3"/>
        <v>5381</v>
      </c>
      <c r="B246" s="105" t="s">
        <v>2838</v>
      </c>
      <c r="C246" s="111">
        <v>145</v>
      </c>
      <c r="D246" s="112">
        <v>32.400001525878906</v>
      </c>
      <c r="E246" s="113">
        <v>0.48</v>
      </c>
      <c r="F246" s="111">
        <v>140</v>
      </c>
      <c r="G246" s="111">
        <v>5</v>
      </c>
      <c r="H246" s="114" t="s">
        <v>1861</v>
      </c>
      <c r="I246" s="114" t="s">
        <v>1862</v>
      </c>
      <c r="J246" s="112">
        <v>9</v>
      </c>
      <c r="K246" s="113">
        <v>0.45</v>
      </c>
      <c r="L246" s="111">
        <v>133</v>
      </c>
      <c r="M246" s="111">
        <v>12</v>
      </c>
      <c r="N246" s="114" t="s">
        <v>2839</v>
      </c>
      <c r="O246" s="114" t="s">
        <v>2840</v>
      </c>
      <c r="P246" s="112">
        <v>7.3000001907348633</v>
      </c>
      <c r="Q246" s="113">
        <v>0.49</v>
      </c>
      <c r="R246" s="111">
        <v>126</v>
      </c>
      <c r="S246" s="111">
        <v>19</v>
      </c>
      <c r="T246" s="114" t="s">
        <v>2071</v>
      </c>
      <c r="U246" s="114" t="s">
        <v>2072</v>
      </c>
      <c r="V246" s="112">
        <v>3.2000000476837158</v>
      </c>
      <c r="W246" s="113">
        <v>0.35</v>
      </c>
      <c r="X246" s="111">
        <v>143</v>
      </c>
      <c r="Y246" s="111">
        <v>2</v>
      </c>
      <c r="Z246" s="114" t="s">
        <v>2841</v>
      </c>
      <c r="AA246" s="114" t="s">
        <v>2842</v>
      </c>
      <c r="AB246" s="112">
        <v>13</v>
      </c>
      <c r="AC246" s="113">
        <v>0.54</v>
      </c>
      <c r="AD246" s="111">
        <v>117</v>
      </c>
      <c r="AE246" s="111">
        <v>28</v>
      </c>
      <c r="AF246" s="114" t="s">
        <v>2843</v>
      </c>
      <c r="AG246" s="114" t="s">
        <v>2844</v>
      </c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</row>
    <row r="247" spans="1:190" x14ac:dyDescent="0.2">
      <c r="A247" s="154" t="str">
        <f t="shared" si="3"/>
        <v>5401</v>
      </c>
      <c r="B247" s="115" t="s">
        <v>2845</v>
      </c>
      <c r="C247" s="116">
        <v>193</v>
      </c>
      <c r="D247" s="117">
        <v>32.599998474121094</v>
      </c>
      <c r="E247" s="118">
        <v>0.48</v>
      </c>
      <c r="F247" s="116">
        <v>165</v>
      </c>
      <c r="G247" s="116">
        <v>28</v>
      </c>
      <c r="H247" s="119" t="s">
        <v>2846</v>
      </c>
      <c r="I247" s="119" t="s">
        <v>2847</v>
      </c>
      <c r="J247" s="117">
        <v>9.1000003814697266</v>
      </c>
      <c r="K247" s="118">
        <v>0.45</v>
      </c>
      <c r="L247" s="116">
        <v>174</v>
      </c>
      <c r="M247" s="116">
        <v>19</v>
      </c>
      <c r="N247" s="119" t="s">
        <v>2848</v>
      </c>
      <c r="O247" s="119" t="s">
        <v>2849</v>
      </c>
      <c r="P247" s="117">
        <v>7.6999998092651367</v>
      </c>
      <c r="Q247" s="118">
        <v>0.51</v>
      </c>
      <c r="R247" s="116">
        <v>152</v>
      </c>
      <c r="S247" s="116">
        <v>41</v>
      </c>
      <c r="T247" s="119" t="s">
        <v>2850</v>
      </c>
      <c r="U247" s="119" t="s">
        <v>2851</v>
      </c>
      <c r="V247" s="117">
        <v>3.2000000476837158</v>
      </c>
      <c r="W247" s="118">
        <v>0.35</v>
      </c>
      <c r="X247" s="116">
        <v>186</v>
      </c>
      <c r="Y247" s="116">
        <v>7</v>
      </c>
      <c r="Z247" s="119" t="s">
        <v>2852</v>
      </c>
      <c r="AA247" s="119" t="s">
        <v>2853</v>
      </c>
      <c r="AB247" s="117">
        <v>12.699999809265137</v>
      </c>
      <c r="AC247" s="118">
        <v>0.53</v>
      </c>
      <c r="AD247" s="116">
        <v>148</v>
      </c>
      <c r="AE247" s="116">
        <v>45</v>
      </c>
      <c r="AF247" s="119" t="s">
        <v>2854</v>
      </c>
      <c r="AG247" s="119" t="s">
        <v>2855</v>
      </c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</row>
    <row r="248" spans="1:190" x14ac:dyDescent="0.2">
      <c r="A248" s="154" t="str">
        <f t="shared" si="3"/>
        <v>5421</v>
      </c>
      <c r="B248" s="105" t="s">
        <v>2856</v>
      </c>
      <c r="C248" s="111">
        <v>119</v>
      </c>
      <c r="D248" s="112">
        <v>32.700000762939453</v>
      </c>
      <c r="E248" s="113">
        <v>0.48</v>
      </c>
      <c r="F248" s="111">
        <v>112</v>
      </c>
      <c r="G248" s="111">
        <v>7</v>
      </c>
      <c r="H248" s="114" t="s">
        <v>1784</v>
      </c>
      <c r="I248" s="114" t="s">
        <v>1785</v>
      </c>
      <c r="J248" s="112">
        <v>9.1999998092651367</v>
      </c>
      <c r="K248" s="113">
        <v>0.46</v>
      </c>
      <c r="L248" s="111">
        <v>107</v>
      </c>
      <c r="M248" s="111">
        <v>12</v>
      </c>
      <c r="N248" s="114" t="s">
        <v>2857</v>
      </c>
      <c r="O248" s="114" t="s">
        <v>2858</v>
      </c>
      <c r="P248" s="112">
        <v>7.0999999046325684</v>
      </c>
      <c r="Q248" s="113">
        <v>0.48</v>
      </c>
      <c r="R248" s="111">
        <v>105</v>
      </c>
      <c r="S248" s="111">
        <v>14</v>
      </c>
      <c r="T248" s="114" t="s">
        <v>1909</v>
      </c>
      <c r="U248" s="114" t="s">
        <v>1910</v>
      </c>
      <c r="V248" s="112">
        <v>3.2999999523162842</v>
      </c>
      <c r="W248" s="113">
        <v>0.37</v>
      </c>
      <c r="X248" s="111">
        <v>116</v>
      </c>
      <c r="Y248" s="111">
        <v>3</v>
      </c>
      <c r="Z248" s="114" t="s">
        <v>1577</v>
      </c>
      <c r="AA248" s="114" t="s">
        <v>1578</v>
      </c>
      <c r="AB248" s="112">
        <v>13.100000381469727</v>
      </c>
      <c r="AC248" s="113">
        <v>0.55000000000000004</v>
      </c>
      <c r="AD248" s="111">
        <v>91</v>
      </c>
      <c r="AE248" s="111">
        <v>28</v>
      </c>
      <c r="AF248" s="114" t="s">
        <v>2859</v>
      </c>
      <c r="AG248" s="114" t="s">
        <v>2860</v>
      </c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</row>
    <row r="249" spans="1:190" x14ac:dyDescent="0.2">
      <c r="A249" s="154" t="str">
        <f t="shared" si="3"/>
        <v>5431</v>
      </c>
      <c r="B249" s="115" t="s">
        <v>2861</v>
      </c>
      <c r="C249" s="116">
        <v>145</v>
      </c>
      <c r="D249" s="117">
        <v>31.799999237060547</v>
      </c>
      <c r="E249" s="118">
        <v>0.47</v>
      </c>
      <c r="F249" s="116">
        <v>139</v>
      </c>
      <c r="G249" s="116">
        <v>6</v>
      </c>
      <c r="H249" s="119" t="s">
        <v>2862</v>
      </c>
      <c r="I249" s="119" t="s">
        <v>2863</v>
      </c>
      <c r="J249" s="117">
        <v>8.8000001907348633</v>
      </c>
      <c r="K249" s="118">
        <v>0.44</v>
      </c>
      <c r="L249" s="116">
        <v>137</v>
      </c>
      <c r="M249" s="116">
        <v>8</v>
      </c>
      <c r="N249" s="119" t="s">
        <v>2864</v>
      </c>
      <c r="O249" s="119" t="s">
        <v>2865</v>
      </c>
      <c r="P249" s="117">
        <v>7.0999999046325684</v>
      </c>
      <c r="Q249" s="118">
        <v>0.47</v>
      </c>
      <c r="R249" s="116">
        <v>128</v>
      </c>
      <c r="S249" s="116">
        <v>17</v>
      </c>
      <c r="T249" s="119" t="s">
        <v>2866</v>
      </c>
      <c r="U249" s="119" t="s">
        <v>2867</v>
      </c>
      <c r="V249" s="117">
        <v>3.2000000476837158</v>
      </c>
      <c r="W249" s="118">
        <v>0.36</v>
      </c>
      <c r="X249" s="116">
        <v>141</v>
      </c>
      <c r="Y249" s="116">
        <v>4</v>
      </c>
      <c r="Z249" s="119" t="s">
        <v>2868</v>
      </c>
      <c r="AA249" s="119" t="s">
        <v>2869</v>
      </c>
      <c r="AB249" s="117">
        <v>12.600000381469727</v>
      </c>
      <c r="AC249" s="118">
        <v>0.53</v>
      </c>
      <c r="AD249" s="116">
        <v>119</v>
      </c>
      <c r="AE249" s="116">
        <v>26</v>
      </c>
      <c r="AF249" s="119" t="s">
        <v>2870</v>
      </c>
      <c r="AG249" s="119" t="s">
        <v>2871</v>
      </c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</row>
    <row r="250" spans="1:190" x14ac:dyDescent="0.2">
      <c r="A250" s="154" t="str">
        <f t="shared" si="3"/>
        <v>5441</v>
      </c>
      <c r="B250" s="105" t="s">
        <v>2872</v>
      </c>
      <c r="C250" s="111">
        <v>88</v>
      </c>
      <c r="D250" s="112">
        <v>31.700000762939453</v>
      </c>
      <c r="E250" s="113">
        <v>0.47</v>
      </c>
      <c r="F250" s="111">
        <v>79</v>
      </c>
      <c r="G250" s="111">
        <v>9</v>
      </c>
      <c r="H250" s="114" t="s">
        <v>2873</v>
      </c>
      <c r="I250" s="114" t="s">
        <v>2874</v>
      </c>
      <c r="J250" s="112">
        <v>8.5</v>
      </c>
      <c r="K250" s="113">
        <v>0.43</v>
      </c>
      <c r="L250" s="111">
        <v>81</v>
      </c>
      <c r="M250" s="111">
        <v>7</v>
      </c>
      <c r="N250" s="114" t="s">
        <v>2875</v>
      </c>
      <c r="O250" s="114" t="s">
        <v>2876</v>
      </c>
      <c r="P250" s="112">
        <v>7</v>
      </c>
      <c r="Q250" s="113">
        <v>0.47</v>
      </c>
      <c r="R250" s="111">
        <v>78</v>
      </c>
      <c r="S250" s="111">
        <v>10</v>
      </c>
      <c r="T250" s="114" t="s">
        <v>1524</v>
      </c>
      <c r="U250" s="114" t="s">
        <v>1525</v>
      </c>
      <c r="V250" s="112">
        <v>3.5</v>
      </c>
      <c r="W250" s="113">
        <v>0.39</v>
      </c>
      <c r="X250" s="111">
        <v>84</v>
      </c>
      <c r="Y250" s="111">
        <v>4</v>
      </c>
      <c r="Z250" s="114" t="s">
        <v>1653</v>
      </c>
      <c r="AA250" s="114" t="s">
        <v>1654</v>
      </c>
      <c r="AB250" s="112">
        <v>12.600000381469727</v>
      </c>
      <c r="AC250" s="113">
        <v>0.53</v>
      </c>
      <c r="AD250" s="111">
        <v>69</v>
      </c>
      <c r="AE250" s="111">
        <v>19</v>
      </c>
      <c r="AF250" s="114" t="s">
        <v>2877</v>
      </c>
      <c r="AG250" s="114" t="s">
        <v>2878</v>
      </c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</row>
    <row r="251" spans="1:190" x14ac:dyDescent="0.2">
      <c r="A251" s="154" t="str">
        <f t="shared" si="3"/>
        <v>5481</v>
      </c>
      <c r="B251" s="115" t="s">
        <v>2879</v>
      </c>
      <c r="C251" s="116">
        <v>101</v>
      </c>
      <c r="D251" s="117">
        <v>30.700000762939453</v>
      </c>
      <c r="E251" s="118">
        <v>0.45</v>
      </c>
      <c r="F251" s="116">
        <v>94</v>
      </c>
      <c r="G251" s="116">
        <v>7</v>
      </c>
      <c r="H251" s="119" t="s">
        <v>2880</v>
      </c>
      <c r="I251" s="119" t="s">
        <v>2881</v>
      </c>
      <c r="J251" s="117">
        <v>8.6999998092651367</v>
      </c>
      <c r="K251" s="118">
        <v>0.43</v>
      </c>
      <c r="L251" s="116">
        <v>93</v>
      </c>
      <c r="M251" s="116">
        <v>8</v>
      </c>
      <c r="N251" s="119" t="s">
        <v>2348</v>
      </c>
      <c r="O251" s="119" t="s">
        <v>2349</v>
      </c>
      <c r="P251" s="117">
        <v>6.5999999046325684</v>
      </c>
      <c r="Q251" s="118">
        <v>0.44</v>
      </c>
      <c r="R251" s="116">
        <v>91</v>
      </c>
      <c r="S251" s="116">
        <v>10</v>
      </c>
      <c r="T251" s="119" t="s">
        <v>2882</v>
      </c>
      <c r="U251" s="119" t="s">
        <v>2883</v>
      </c>
      <c r="V251" s="117">
        <v>3</v>
      </c>
      <c r="W251" s="118">
        <v>0.33</v>
      </c>
      <c r="X251" s="116">
        <v>99</v>
      </c>
      <c r="Y251" s="116">
        <v>2</v>
      </c>
      <c r="Z251" s="119" t="s">
        <v>2822</v>
      </c>
      <c r="AA251" s="119" t="s">
        <v>2823</v>
      </c>
      <c r="AB251" s="117">
        <v>12.5</v>
      </c>
      <c r="AC251" s="118">
        <v>0.52</v>
      </c>
      <c r="AD251" s="116">
        <v>81</v>
      </c>
      <c r="AE251" s="116">
        <v>20</v>
      </c>
      <c r="AF251" s="119" t="s">
        <v>2884</v>
      </c>
      <c r="AG251" s="119" t="s">
        <v>2885</v>
      </c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</row>
    <row r="252" spans="1:190" x14ac:dyDescent="0.2">
      <c r="A252" s="154" t="str">
        <f t="shared" si="3"/>
        <v>5521</v>
      </c>
      <c r="B252" s="105" t="s">
        <v>2886</v>
      </c>
      <c r="C252" s="111">
        <v>42</v>
      </c>
      <c r="D252" s="112">
        <v>29.600000381469727</v>
      </c>
      <c r="E252" s="113">
        <v>0.44</v>
      </c>
      <c r="F252" s="111">
        <v>42</v>
      </c>
      <c r="H252" s="114" t="s">
        <v>1529</v>
      </c>
      <c r="J252" s="112">
        <v>8</v>
      </c>
      <c r="K252" s="113">
        <v>0.4</v>
      </c>
      <c r="L252" s="111">
        <v>40</v>
      </c>
      <c r="M252" s="111">
        <v>2</v>
      </c>
      <c r="N252" s="114" t="s">
        <v>1532</v>
      </c>
      <c r="O252" s="114" t="s">
        <v>1533</v>
      </c>
      <c r="P252" s="112">
        <v>6.8000001907348633</v>
      </c>
      <c r="Q252" s="113">
        <v>0.45</v>
      </c>
      <c r="R252" s="111">
        <v>39</v>
      </c>
      <c r="S252" s="111">
        <v>3</v>
      </c>
      <c r="T252" s="114" t="s">
        <v>2083</v>
      </c>
      <c r="U252" s="114" t="s">
        <v>2084</v>
      </c>
      <c r="V252" s="112">
        <v>3</v>
      </c>
      <c r="W252" s="113">
        <v>0.33</v>
      </c>
      <c r="X252" s="111">
        <v>42</v>
      </c>
      <c r="Z252" s="114" t="s">
        <v>1529</v>
      </c>
      <c r="AB252" s="112">
        <v>11.899999618530273</v>
      </c>
      <c r="AC252" s="113">
        <v>0.5</v>
      </c>
      <c r="AD252" s="111">
        <v>36</v>
      </c>
      <c r="AE252" s="111">
        <v>6</v>
      </c>
      <c r="AF252" s="114" t="s">
        <v>1530</v>
      </c>
      <c r="AG252" s="114" t="s">
        <v>1531</v>
      </c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</row>
    <row r="253" spans="1:190" x14ac:dyDescent="0.2">
      <c r="A253" s="154" t="str">
        <f t="shared" si="3"/>
        <v>5561</v>
      </c>
      <c r="B253" s="115" t="s">
        <v>2887</v>
      </c>
      <c r="C253" s="116">
        <v>57</v>
      </c>
      <c r="D253" s="117">
        <v>30.600000381469727</v>
      </c>
      <c r="E253" s="118">
        <v>0.45</v>
      </c>
      <c r="F253" s="116">
        <v>55</v>
      </c>
      <c r="G253" s="116">
        <v>2</v>
      </c>
      <c r="H253" s="119" t="s">
        <v>2414</v>
      </c>
      <c r="I253" s="119" t="s">
        <v>2415</v>
      </c>
      <c r="J253" s="117">
        <v>7.8000001907348633</v>
      </c>
      <c r="K253" s="118">
        <v>0.39</v>
      </c>
      <c r="L253" s="116">
        <v>56</v>
      </c>
      <c r="M253" s="116">
        <v>1</v>
      </c>
      <c r="N253" s="119" t="s">
        <v>2456</v>
      </c>
      <c r="O253" s="119" t="s">
        <v>2457</v>
      </c>
      <c r="P253" s="117">
        <v>7.1999998092651367</v>
      </c>
      <c r="Q253" s="118">
        <v>0.48</v>
      </c>
      <c r="R253" s="116">
        <v>52</v>
      </c>
      <c r="S253" s="116">
        <v>5</v>
      </c>
      <c r="T253" s="119" t="s">
        <v>2888</v>
      </c>
      <c r="U253" s="119" t="s">
        <v>2889</v>
      </c>
      <c r="V253" s="117">
        <v>3</v>
      </c>
      <c r="W253" s="118">
        <v>0.34</v>
      </c>
      <c r="X253" s="116">
        <v>57</v>
      </c>
      <c r="Z253" s="119" t="s">
        <v>1529</v>
      </c>
      <c r="AB253" s="117">
        <v>12.600000381469727</v>
      </c>
      <c r="AC253" s="118">
        <v>0.53</v>
      </c>
      <c r="AD253" s="116">
        <v>44</v>
      </c>
      <c r="AE253" s="116">
        <v>13</v>
      </c>
      <c r="AF253" s="119" t="s">
        <v>2890</v>
      </c>
      <c r="AG253" s="119" t="s">
        <v>2891</v>
      </c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</row>
    <row r="254" spans="1:190" x14ac:dyDescent="0.2">
      <c r="A254" s="154" t="str">
        <f t="shared" si="3"/>
        <v>5601</v>
      </c>
      <c r="B254" s="105" t="s">
        <v>2892</v>
      </c>
      <c r="C254" s="111">
        <v>51</v>
      </c>
      <c r="D254" s="112">
        <v>33.400001525878906</v>
      </c>
      <c r="E254" s="113">
        <v>0.49</v>
      </c>
      <c r="F254" s="111">
        <v>49</v>
      </c>
      <c r="G254" s="111">
        <v>2</v>
      </c>
      <c r="H254" s="114" t="s">
        <v>1820</v>
      </c>
      <c r="I254" s="114" t="s">
        <v>1821</v>
      </c>
      <c r="J254" s="112">
        <v>9.1000003814697266</v>
      </c>
      <c r="K254" s="113">
        <v>0.45</v>
      </c>
      <c r="L254" s="111">
        <v>47</v>
      </c>
      <c r="M254" s="111">
        <v>4</v>
      </c>
      <c r="N254" s="114" t="s">
        <v>1822</v>
      </c>
      <c r="O254" s="114" t="s">
        <v>1823</v>
      </c>
      <c r="P254" s="112">
        <v>7.8000001907348633</v>
      </c>
      <c r="Q254" s="113">
        <v>0.52</v>
      </c>
      <c r="R254" s="111">
        <v>43</v>
      </c>
      <c r="S254" s="111">
        <v>8</v>
      </c>
      <c r="T254" s="114" t="s">
        <v>2893</v>
      </c>
      <c r="U254" s="114" t="s">
        <v>2894</v>
      </c>
      <c r="V254" s="112">
        <v>3.2000000476837158</v>
      </c>
      <c r="W254" s="113">
        <v>0.35</v>
      </c>
      <c r="X254" s="111">
        <v>51</v>
      </c>
      <c r="Z254" s="114" t="s">
        <v>1529</v>
      </c>
      <c r="AB254" s="112">
        <v>13.399999618530273</v>
      </c>
      <c r="AC254" s="113">
        <v>0.56000000000000005</v>
      </c>
      <c r="AD254" s="111">
        <v>39</v>
      </c>
      <c r="AE254" s="111">
        <v>12</v>
      </c>
      <c r="AF254" s="114" t="s">
        <v>2859</v>
      </c>
      <c r="AG254" s="114" t="s">
        <v>2860</v>
      </c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</row>
    <row r="255" spans="1:190" x14ac:dyDescent="0.2">
      <c r="A255" s="154" t="str">
        <f t="shared" si="3"/>
        <v>5641</v>
      </c>
      <c r="B255" s="115" t="s">
        <v>2895</v>
      </c>
      <c r="C255" s="116">
        <v>56</v>
      </c>
      <c r="D255" s="117">
        <v>30.700000762939453</v>
      </c>
      <c r="E255" s="118">
        <v>0.45</v>
      </c>
      <c r="F255" s="116">
        <v>52</v>
      </c>
      <c r="G255" s="116">
        <v>4</v>
      </c>
      <c r="H255" s="119" t="s">
        <v>2083</v>
      </c>
      <c r="I255" s="119" t="s">
        <v>2084</v>
      </c>
      <c r="J255" s="117">
        <v>8.1000003814697266</v>
      </c>
      <c r="K255" s="118">
        <v>0.4</v>
      </c>
      <c r="L255" s="116">
        <v>54</v>
      </c>
      <c r="M255" s="116">
        <v>2</v>
      </c>
      <c r="N255" s="119" t="s">
        <v>2468</v>
      </c>
      <c r="O255" s="119" t="s">
        <v>2469</v>
      </c>
      <c r="P255" s="117">
        <v>6.9000000953674316</v>
      </c>
      <c r="Q255" s="118">
        <v>0.46</v>
      </c>
      <c r="R255" s="116">
        <v>50</v>
      </c>
      <c r="S255" s="116">
        <v>6</v>
      </c>
      <c r="T255" s="119" t="s">
        <v>2896</v>
      </c>
      <c r="U255" s="119" t="s">
        <v>2897</v>
      </c>
      <c r="V255" s="117">
        <v>3.2999999523162842</v>
      </c>
      <c r="W255" s="118">
        <v>0.36</v>
      </c>
      <c r="X255" s="116">
        <v>53</v>
      </c>
      <c r="Y255" s="116">
        <v>3</v>
      </c>
      <c r="Z255" s="119" t="s">
        <v>1715</v>
      </c>
      <c r="AA255" s="119" t="s">
        <v>1716</v>
      </c>
      <c r="AB255" s="117">
        <v>12.399999618530273</v>
      </c>
      <c r="AC255" s="118">
        <v>0.52</v>
      </c>
      <c r="AD255" s="116">
        <v>43</v>
      </c>
      <c r="AE255" s="116">
        <v>13</v>
      </c>
      <c r="AF255" s="119" t="s">
        <v>2898</v>
      </c>
      <c r="AG255" s="119" t="s">
        <v>2899</v>
      </c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</row>
    <row r="256" spans="1:190" x14ac:dyDescent="0.2">
      <c r="A256" s="154" t="str">
        <f t="shared" si="3"/>
        <v>5671</v>
      </c>
      <c r="B256" s="105" t="s">
        <v>2900</v>
      </c>
      <c r="C256" s="111">
        <v>103</v>
      </c>
      <c r="D256" s="112">
        <v>38.400001525878906</v>
      </c>
      <c r="E256" s="113">
        <v>0.56000000000000005</v>
      </c>
      <c r="F256" s="111">
        <v>89</v>
      </c>
      <c r="G256" s="111">
        <v>14</v>
      </c>
      <c r="H256" s="114" t="s">
        <v>2901</v>
      </c>
      <c r="I256" s="114" t="s">
        <v>2902</v>
      </c>
      <c r="J256" s="112">
        <v>10.300000190734863</v>
      </c>
      <c r="K256" s="113">
        <v>0.52</v>
      </c>
      <c r="L256" s="111">
        <v>90</v>
      </c>
      <c r="M256" s="111">
        <v>13</v>
      </c>
      <c r="N256" s="114" t="s">
        <v>2903</v>
      </c>
      <c r="O256" s="114" t="s">
        <v>2904</v>
      </c>
      <c r="P256" s="112">
        <v>8.5</v>
      </c>
      <c r="Q256" s="113">
        <v>0.56000000000000005</v>
      </c>
      <c r="R256" s="111">
        <v>82</v>
      </c>
      <c r="S256" s="111">
        <v>21</v>
      </c>
      <c r="T256" s="114" t="s">
        <v>2905</v>
      </c>
      <c r="U256" s="114" t="s">
        <v>2906</v>
      </c>
      <c r="V256" s="112">
        <v>4.5</v>
      </c>
      <c r="W256" s="113">
        <v>0.5</v>
      </c>
      <c r="X256" s="111">
        <v>90</v>
      </c>
      <c r="Y256" s="111">
        <v>13</v>
      </c>
      <c r="Z256" s="114" t="s">
        <v>2903</v>
      </c>
      <c r="AA256" s="114" t="s">
        <v>2904</v>
      </c>
      <c r="AB256" s="112">
        <v>15.100000381469727</v>
      </c>
      <c r="AC256" s="113">
        <v>0.63</v>
      </c>
      <c r="AD256" s="111">
        <v>57</v>
      </c>
      <c r="AE256" s="111">
        <v>46</v>
      </c>
      <c r="AF256" s="114" t="s">
        <v>2907</v>
      </c>
      <c r="AG256" s="114" t="s">
        <v>2908</v>
      </c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</row>
    <row r="257" spans="1:190" x14ac:dyDescent="0.2">
      <c r="A257" s="154" t="str">
        <f t="shared" si="3"/>
        <v>5711</v>
      </c>
      <c r="B257" s="115" t="s">
        <v>2909</v>
      </c>
      <c r="C257" s="116">
        <v>133</v>
      </c>
      <c r="D257" s="117">
        <v>27.899999618530273</v>
      </c>
      <c r="E257" s="118">
        <v>0.41</v>
      </c>
      <c r="F257" s="116">
        <v>132</v>
      </c>
      <c r="G257" s="116">
        <v>1</v>
      </c>
      <c r="H257" s="119" t="s">
        <v>2910</v>
      </c>
      <c r="I257" s="119" t="s">
        <v>2911</v>
      </c>
      <c r="J257" s="117">
        <v>8.1000003814697266</v>
      </c>
      <c r="K257" s="118">
        <v>0.41</v>
      </c>
      <c r="L257" s="116">
        <v>128</v>
      </c>
      <c r="M257" s="116">
        <v>5</v>
      </c>
      <c r="N257" s="119" t="s">
        <v>2545</v>
      </c>
      <c r="O257" s="119" t="s">
        <v>2546</v>
      </c>
      <c r="P257" s="117">
        <v>6</v>
      </c>
      <c r="Q257" s="118">
        <v>0.4</v>
      </c>
      <c r="R257" s="116">
        <v>124</v>
      </c>
      <c r="S257" s="116">
        <v>9</v>
      </c>
      <c r="T257" s="119" t="s">
        <v>2815</v>
      </c>
      <c r="U257" s="119" t="s">
        <v>2816</v>
      </c>
      <c r="V257" s="117">
        <v>2.7000000476837158</v>
      </c>
      <c r="W257" s="118">
        <v>0.3</v>
      </c>
      <c r="X257" s="116">
        <v>132</v>
      </c>
      <c r="Y257" s="116">
        <v>1</v>
      </c>
      <c r="Z257" s="119" t="s">
        <v>2910</v>
      </c>
      <c r="AA257" s="119" t="s">
        <v>2911</v>
      </c>
      <c r="AB257" s="117">
        <v>11</v>
      </c>
      <c r="AC257" s="118">
        <v>0.46</v>
      </c>
      <c r="AD257" s="116">
        <v>117</v>
      </c>
      <c r="AE257" s="116">
        <v>16</v>
      </c>
      <c r="AF257" s="119" t="s">
        <v>2193</v>
      </c>
      <c r="AG257" s="119" t="s">
        <v>2194</v>
      </c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</row>
    <row r="258" spans="1:190" x14ac:dyDescent="0.2">
      <c r="A258" s="154" t="str">
        <f t="shared" si="3"/>
        <v>5791</v>
      </c>
      <c r="B258" s="105" t="s">
        <v>2912</v>
      </c>
      <c r="C258" s="111">
        <v>73</v>
      </c>
      <c r="D258" s="112">
        <v>20.799999237060547</v>
      </c>
      <c r="E258" s="113">
        <v>0.31</v>
      </c>
      <c r="F258" s="111">
        <v>73</v>
      </c>
      <c r="H258" s="114" t="s">
        <v>1529</v>
      </c>
      <c r="J258" s="112">
        <v>5.5999999046325684</v>
      </c>
      <c r="K258" s="113">
        <v>0.28000000000000003</v>
      </c>
      <c r="L258" s="111">
        <v>73</v>
      </c>
      <c r="N258" s="114" t="s">
        <v>1529</v>
      </c>
      <c r="P258" s="112">
        <v>4.6999998092651367</v>
      </c>
      <c r="Q258" s="113">
        <v>0.31</v>
      </c>
      <c r="R258" s="111">
        <v>72</v>
      </c>
      <c r="S258" s="111">
        <v>1</v>
      </c>
      <c r="T258" s="114" t="s">
        <v>1811</v>
      </c>
      <c r="U258" s="114" t="s">
        <v>1812</v>
      </c>
      <c r="V258" s="112">
        <v>2.0999999046325684</v>
      </c>
      <c r="W258" s="113">
        <v>0.23</v>
      </c>
      <c r="X258" s="111">
        <v>73</v>
      </c>
      <c r="Z258" s="114" t="s">
        <v>1529</v>
      </c>
      <c r="AB258" s="112">
        <v>8.5</v>
      </c>
      <c r="AC258" s="113">
        <v>0.35</v>
      </c>
      <c r="AD258" s="111">
        <v>70</v>
      </c>
      <c r="AE258" s="111">
        <v>3</v>
      </c>
      <c r="AF258" s="114" t="s">
        <v>2524</v>
      </c>
      <c r="AG258" s="114" t="s">
        <v>2525</v>
      </c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</row>
    <row r="259" spans="1:190" x14ac:dyDescent="0.2">
      <c r="A259" s="154" t="str">
        <f t="shared" si="3"/>
        <v>5831</v>
      </c>
      <c r="B259" s="115" t="s">
        <v>2913</v>
      </c>
      <c r="C259" s="116">
        <v>35</v>
      </c>
      <c r="D259" s="117">
        <v>37.299999237060547</v>
      </c>
      <c r="E259" s="118">
        <v>0.55000000000000004</v>
      </c>
      <c r="F259" s="116">
        <v>29</v>
      </c>
      <c r="G259" s="116">
        <v>6</v>
      </c>
      <c r="H259" s="119" t="s">
        <v>2102</v>
      </c>
      <c r="I259" s="119" t="s">
        <v>2103</v>
      </c>
      <c r="J259" s="117">
        <v>10.199999809265137</v>
      </c>
      <c r="K259" s="118">
        <v>0.51</v>
      </c>
      <c r="L259" s="116">
        <v>28</v>
      </c>
      <c r="M259" s="116">
        <v>7</v>
      </c>
      <c r="N259" s="119" t="s">
        <v>1970</v>
      </c>
      <c r="O259" s="119" t="s">
        <v>1971</v>
      </c>
      <c r="P259" s="117">
        <v>9.1999998092651367</v>
      </c>
      <c r="Q259" s="118">
        <v>0.61</v>
      </c>
      <c r="R259" s="116">
        <v>19</v>
      </c>
      <c r="S259" s="116">
        <v>16</v>
      </c>
      <c r="T259" s="119" t="s">
        <v>2914</v>
      </c>
      <c r="U259" s="119" t="s">
        <v>2915</v>
      </c>
      <c r="V259" s="117">
        <v>3.0999999046325684</v>
      </c>
      <c r="W259" s="118">
        <v>0.34</v>
      </c>
      <c r="X259" s="116">
        <v>33</v>
      </c>
      <c r="Y259" s="116">
        <v>2</v>
      </c>
      <c r="Z259" s="119" t="s">
        <v>1943</v>
      </c>
      <c r="AA259" s="119" t="s">
        <v>1944</v>
      </c>
      <c r="AB259" s="117">
        <v>14.899999618530273</v>
      </c>
      <c r="AC259" s="118">
        <v>0.62</v>
      </c>
      <c r="AD259" s="116">
        <v>25</v>
      </c>
      <c r="AE259" s="116">
        <v>10</v>
      </c>
      <c r="AF259" s="119" t="s">
        <v>2280</v>
      </c>
      <c r="AG259" s="119" t="s">
        <v>2281</v>
      </c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</row>
    <row r="260" spans="1:190" x14ac:dyDescent="0.2">
      <c r="A260" s="154" t="str">
        <f t="shared" si="3"/>
        <v>5861</v>
      </c>
      <c r="B260" s="105" t="s">
        <v>2916</v>
      </c>
      <c r="C260" s="111">
        <v>47</v>
      </c>
      <c r="D260" s="112">
        <v>26</v>
      </c>
      <c r="E260" s="113">
        <v>0.38</v>
      </c>
      <c r="F260" s="111">
        <v>47</v>
      </c>
      <c r="H260" s="114" t="s">
        <v>1529</v>
      </c>
      <c r="J260" s="112">
        <v>7.4000000953674316</v>
      </c>
      <c r="K260" s="113">
        <v>0.37</v>
      </c>
      <c r="L260" s="111">
        <v>47</v>
      </c>
      <c r="N260" s="114" t="s">
        <v>1529</v>
      </c>
      <c r="P260" s="112">
        <v>5.6999998092651367</v>
      </c>
      <c r="Q260" s="113">
        <v>0.38</v>
      </c>
      <c r="R260" s="111">
        <v>44</v>
      </c>
      <c r="S260" s="111">
        <v>3</v>
      </c>
      <c r="T260" s="114" t="s">
        <v>2495</v>
      </c>
      <c r="U260" s="114" t="s">
        <v>2496</v>
      </c>
      <c r="V260" s="112">
        <v>2.9000000953674316</v>
      </c>
      <c r="W260" s="113">
        <v>0.32</v>
      </c>
      <c r="X260" s="111">
        <v>47</v>
      </c>
      <c r="Z260" s="114" t="s">
        <v>1529</v>
      </c>
      <c r="AB260" s="112">
        <v>10</v>
      </c>
      <c r="AC260" s="113">
        <v>0.42</v>
      </c>
      <c r="AD260" s="111">
        <v>46</v>
      </c>
      <c r="AE260" s="111">
        <v>1</v>
      </c>
      <c r="AF260" s="114" t="s">
        <v>2493</v>
      </c>
      <c r="AG260" s="114" t="s">
        <v>2494</v>
      </c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</row>
    <row r="261" spans="1:190" x14ac:dyDescent="0.2">
      <c r="A261" s="154" t="str">
        <f t="shared" si="3"/>
        <v>5901</v>
      </c>
      <c r="B261" s="115" t="s">
        <v>2917</v>
      </c>
      <c r="C261" s="116">
        <v>62</v>
      </c>
      <c r="D261" s="117">
        <v>27.100000381469727</v>
      </c>
      <c r="E261" s="118">
        <v>0.4</v>
      </c>
      <c r="F261" s="116">
        <v>62</v>
      </c>
      <c r="H261" s="119" t="s">
        <v>1529</v>
      </c>
      <c r="J261" s="117">
        <v>7.8000001907348633</v>
      </c>
      <c r="K261" s="118">
        <v>0.39</v>
      </c>
      <c r="L261" s="116">
        <v>62</v>
      </c>
      <c r="N261" s="119" t="s">
        <v>1529</v>
      </c>
      <c r="P261" s="117">
        <v>5.3000001907348633</v>
      </c>
      <c r="Q261" s="118">
        <v>0.35</v>
      </c>
      <c r="R261" s="116">
        <v>61</v>
      </c>
      <c r="S261" s="116">
        <v>1</v>
      </c>
      <c r="T261" s="119" t="s">
        <v>2164</v>
      </c>
      <c r="U261" s="119" t="s">
        <v>2165</v>
      </c>
      <c r="V261" s="117">
        <v>2.9000000953674316</v>
      </c>
      <c r="W261" s="118">
        <v>0.32</v>
      </c>
      <c r="X261" s="116">
        <v>62</v>
      </c>
      <c r="Z261" s="119" t="s">
        <v>1529</v>
      </c>
      <c r="AB261" s="117">
        <v>11.100000381469727</v>
      </c>
      <c r="AC261" s="118">
        <v>0.46</v>
      </c>
      <c r="AD261" s="116">
        <v>58</v>
      </c>
      <c r="AE261" s="116">
        <v>4</v>
      </c>
      <c r="AF261" s="119" t="s">
        <v>2601</v>
      </c>
      <c r="AG261" s="119" t="s">
        <v>2602</v>
      </c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</row>
    <row r="262" spans="1:190" x14ac:dyDescent="0.2">
      <c r="A262" s="154" t="str">
        <f t="shared" si="3"/>
        <v>5931</v>
      </c>
      <c r="B262" s="105" t="s">
        <v>2918</v>
      </c>
      <c r="C262" s="111">
        <v>22</v>
      </c>
      <c r="D262" s="112">
        <v>25.399999618530273</v>
      </c>
      <c r="E262" s="113">
        <v>0.37</v>
      </c>
      <c r="F262" s="111">
        <v>22</v>
      </c>
      <c r="H262" s="114" t="s">
        <v>1529</v>
      </c>
      <c r="J262" s="112">
        <v>7.5999999046325684</v>
      </c>
      <c r="K262" s="113">
        <v>0.38</v>
      </c>
      <c r="L262" s="111">
        <v>22</v>
      </c>
      <c r="N262" s="114" t="s">
        <v>1529</v>
      </c>
      <c r="P262" s="112">
        <v>5.4000000953674316</v>
      </c>
      <c r="Q262" s="113">
        <v>0.36</v>
      </c>
      <c r="R262" s="111">
        <v>21</v>
      </c>
      <c r="S262" s="111">
        <v>1</v>
      </c>
      <c r="T262" s="114" t="s">
        <v>1653</v>
      </c>
      <c r="U262" s="114" t="s">
        <v>1654</v>
      </c>
      <c r="V262" s="112">
        <v>2.0999999046325684</v>
      </c>
      <c r="W262" s="113">
        <v>0.24</v>
      </c>
      <c r="X262" s="111">
        <v>22</v>
      </c>
      <c r="Z262" s="114" t="s">
        <v>1529</v>
      </c>
      <c r="AB262" s="112">
        <v>10.199999809265137</v>
      </c>
      <c r="AC262" s="113">
        <v>0.43</v>
      </c>
      <c r="AD262" s="111">
        <v>20</v>
      </c>
      <c r="AE262" s="111">
        <v>2</v>
      </c>
      <c r="AF262" s="114" t="s">
        <v>1649</v>
      </c>
      <c r="AG262" s="114" t="s">
        <v>1650</v>
      </c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</row>
    <row r="263" spans="1:190" x14ac:dyDescent="0.2">
      <c r="A263" s="154" t="str">
        <f t="shared" si="3"/>
        <v>5951</v>
      </c>
      <c r="B263" s="115" t="s">
        <v>2919</v>
      </c>
      <c r="C263" s="116">
        <v>120</v>
      </c>
      <c r="D263" s="117">
        <v>31.5</v>
      </c>
      <c r="E263" s="118">
        <v>0.46</v>
      </c>
      <c r="F263" s="116">
        <v>114</v>
      </c>
      <c r="G263" s="116">
        <v>6</v>
      </c>
      <c r="H263" s="119" t="s">
        <v>1966</v>
      </c>
      <c r="I263" s="119" t="s">
        <v>1967</v>
      </c>
      <c r="J263" s="117">
        <v>8.8000001907348633</v>
      </c>
      <c r="K263" s="118">
        <v>0.44</v>
      </c>
      <c r="L263" s="116">
        <v>113</v>
      </c>
      <c r="M263" s="116">
        <v>7</v>
      </c>
      <c r="N263" s="119" t="s">
        <v>2041</v>
      </c>
      <c r="O263" s="119" t="s">
        <v>2042</v>
      </c>
      <c r="P263" s="117">
        <v>7.1999998092651367</v>
      </c>
      <c r="Q263" s="118">
        <v>0.48</v>
      </c>
      <c r="R263" s="116">
        <v>103</v>
      </c>
      <c r="S263" s="116">
        <v>17</v>
      </c>
      <c r="T263" s="119" t="s">
        <v>2920</v>
      </c>
      <c r="U263" s="119" t="s">
        <v>2921</v>
      </c>
      <c r="V263" s="117">
        <v>3.2000000476837158</v>
      </c>
      <c r="W263" s="118">
        <v>0.35</v>
      </c>
      <c r="X263" s="116">
        <v>113</v>
      </c>
      <c r="Y263" s="116">
        <v>7</v>
      </c>
      <c r="Z263" s="119" t="s">
        <v>2041</v>
      </c>
      <c r="AA263" s="119" t="s">
        <v>2042</v>
      </c>
      <c r="AB263" s="117">
        <v>12.300000190734863</v>
      </c>
      <c r="AC263" s="118">
        <v>0.51</v>
      </c>
      <c r="AD263" s="116">
        <v>96</v>
      </c>
      <c r="AE263" s="116">
        <v>24</v>
      </c>
      <c r="AF263" s="119" t="s">
        <v>1970</v>
      </c>
      <c r="AG263" s="119" t="s">
        <v>1971</v>
      </c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</row>
    <row r="264" spans="1:190" x14ac:dyDescent="0.2">
      <c r="A264" s="154" t="str">
        <f t="shared" si="3"/>
        <v>5961</v>
      </c>
      <c r="B264" s="105" t="s">
        <v>2922</v>
      </c>
      <c r="C264" s="111">
        <v>152</v>
      </c>
      <c r="D264" s="112">
        <v>28.799999237060547</v>
      </c>
      <c r="E264" s="113">
        <v>0.42</v>
      </c>
      <c r="F264" s="111">
        <v>148</v>
      </c>
      <c r="G264" s="111">
        <v>4</v>
      </c>
      <c r="H264" s="114" t="s">
        <v>1506</v>
      </c>
      <c r="I264" s="114" t="s">
        <v>1507</v>
      </c>
      <c r="J264" s="112">
        <v>7.9000000953674316</v>
      </c>
      <c r="K264" s="113">
        <v>0.39</v>
      </c>
      <c r="L264" s="111">
        <v>148</v>
      </c>
      <c r="M264" s="111">
        <v>4</v>
      </c>
      <c r="N264" s="114" t="s">
        <v>1506</v>
      </c>
      <c r="O264" s="114" t="s">
        <v>1507</v>
      </c>
      <c r="P264" s="112">
        <v>6.4000000953674316</v>
      </c>
      <c r="Q264" s="113">
        <v>0.43</v>
      </c>
      <c r="R264" s="111">
        <v>143</v>
      </c>
      <c r="S264" s="111">
        <v>9</v>
      </c>
      <c r="T264" s="114" t="s">
        <v>2923</v>
      </c>
      <c r="U264" s="114" t="s">
        <v>2924</v>
      </c>
      <c r="V264" s="112">
        <v>2.9000000953674316</v>
      </c>
      <c r="W264" s="113">
        <v>0.32</v>
      </c>
      <c r="X264" s="111">
        <v>146</v>
      </c>
      <c r="Y264" s="111">
        <v>6</v>
      </c>
      <c r="Z264" s="114" t="s">
        <v>2925</v>
      </c>
      <c r="AA264" s="114" t="s">
        <v>2926</v>
      </c>
      <c r="AB264" s="112">
        <v>11.600000381469727</v>
      </c>
      <c r="AC264" s="113">
        <v>0.48</v>
      </c>
      <c r="AD264" s="111">
        <v>140</v>
      </c>
      <c r="AE264" s="111">
        <v>12</v>
      </c>
      <c r="AF264" s="114" t="s">
        <v>2448</v>
      </c>
      <c r="AG264" s="114" t="s">
        <v>2449</v>
      </c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</row>
    <row r="265" spans="1:190" x14ac:dyDescent="0.2">
      <c r="A265" s="154" t="str">
        <f t="shared" si="3"/>
        <v>5971</v>
      </c>
      <c r="B265" s="115" t="s">
        <v>2927</v>
      </c>
      <c r="C265" s="116">
        <v>39</v>
      </c>
      <c r="D265" s="117">
        <v>28.600000381469727</v>
      </c>
      <c r="E265" s="118">
        <v>0.42</v>
      </c>
      <c r="F265" s="116">
        <v>39</v>
      </c>
      <c r="H265" s="119" t="s">
        <v>1529</v>
      </c>
      <c r="J265" s="117">
        <v>7.4000000953674316</v>
      </c>
      <c r="K265" s="118">
        <v>0.37</v>
      </c>
      <c r="L265" s="116">
        <v>39</v>
      </c>
      <c r="N265" s="119" t="s">
        <v>1529</v>
      </c>
      <c r="P265" s="117">
        <v>6.5</v>
      </c>
      <c r="Q265" s="118">
        <v>0.44</v>
      </c>
      <c r="R265" s="116">
        <v>36</v>
      </c>
      <c r="S265" s="116">
        <v>3</v>
      </c>
      <c r="T265" s="119" t="s">
        <v>1586</v>
      </c>
      <c r="U265" s="119" t="s">
        <v>1587</v>
      </c>
      <c r="V265" s="117">
        <v>2.7999999523162842</v>
      </c>
      <c r="W265" s="118">
        <v>0.31</v>
      </c>
      <c r="X265" s="116">
        <v>39</v>
      </c>
      <c r="Z265" s="119" t="s">
        <v>1529</v>
      </c>
      <c r="AB265" s="117">
        <v>11.899999618530273</v>
      </c>
      <c r="AC265" s="118">
        <v>0.5</v>
      </c>
      <c r="AD265" s="116">
        <v>33</v>
      </c>
      <c r="AE265" s="116">
        <v>6</v>
      </c>
      <c r="AF265" s="119" t="s">
        <v>1591</v>
      </c>
      <c r="AG265" s="119" t="s">
        <v>1592</v>
      </c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</row>
    <row r="266" spans="1:190" x14ac:dyDescent="0.2">
      <c r="A266" s="154" t="str">
        <f t="shared" si="3"/>
        <v>5981</v>
      </c>
      <c r="B266" s="105" t="s">
        <v>2928</v>
      </c>
      <c r="C266" s="111">
        <v>84</v>
      </c>
      <c r="D266" s="112">
        <v>29.299999237060547</v>
      </c>
      <c r="E266" s="113">
        <v>0.43</v>
      </c>
      <c r="F266" s="111">
        <v>83</v>
      </c>
      <c r="G266" s="111">
        <v>1</v>
      </c>
      <c r="H266" s="114" t="s">
        <v>1730</v>
      </c>
      <c r="I266" s="114" t="s">
        <v>1731</v>
      </c>
      <c r="J266" s="112">
        <v>7.9000000953674316</v>
      </c>
      <c r="K266" s="113">
        <v>0.39</v>
      </c>
      <c r="L266" s="111">
        <v>84</v>
      </c>
      <c r="N266" s="114" t="s">
        <v>1529</v>
      </c>
      <c r="P266" s="112">
        <v>6.5999999046325684</v>
      </c>
      <c r="Q266" s="113">
        <v>0.44</v>
      </c>
      <c r="R266" s="111">
        <v>82</v>
      </c>
      <c r="S266" s="111">
        <v>2</v>
      </c>
      <c r="T266" s="114" t="s">
        <v>1728</v>
      </c>
      <c r="U266" s="114" t="s">
        <v>1729</v>
      </c>
      <c r="V266" s="112">
        <v>3</v>
      </c>
      <c r="W266" s="113">
        <v>0.33</v>
      </c>
      <c r="X266" s="111">
        <v>83</v>
      </c>
      <c r="Y266" s="111">
        <v>1</v>
      </c>
      <c r="Z266" s="114" t="s">
        <v>1730</v>
      </c>
      <c r="AA266" s="114" t="s">
        <v>1731</v>
      </c>
      <c r="AB266" s="112">
        <v>11.899999618530273</v>
      </c>
      <c r="AC266" s="113">
        <v>0.5</v>
      </c>
      <c r="AD266" s="111">
        <v>72</v>
      </c>
      <c r="AE266" s="111">
        <v>12</v>
      </c>
      <c r="AF266" s="114" t="s">
        <v>1530</v>
      </c>
      <c r="AG266" s="114" t="s">
        <v>1531</v>
      </c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</row>
    <row r="267" spans="1:190" x14ac:dyDescent="0.2">
      <c r="A267" s="154" t="str">
        <f t="shared" si="3"/>
        <v>5991</v>
      </c>
      <c r="B267" s="115" t="s">
        <v>2929</v>
      </c>
      <c r="C267" s="116">
        <v>118</v>
      </c>
      <c r="D267" s="117">
        <v>25.899999618530273</v>
      </c>
      <c r="E267" s="118">
        <v>0.38</v>
      </c>
      <c r="F267" s="116">
        <v>117</v>
      </c>
      <c r="G267" s="116">
        <v>1</v>
      </c>
      <c r="H267" s="119" t="s">
        <v>2930</v>
      </c>
      <c r="I267" s="119" t="s">
        <v>2931</v>
      </c>
      <c r="J267" s="117">
        <v>7.1999998092651367</v>
      </c>
      <c r="K267" s="118">
        <v>0.36</v>
      </c>
      <c r="L267" s="116">
        <v>116</v>
      </c>
      <c r="M267" s="116">
        <v>2</v>
      </c>
      <c r="N267" s="119" t="s">
        <v>2013</v>
      </c>
      <c r="O267" s="119" t="s">
        <v>2014</v>
      </c>
      <c r="P267" s="117">
        <v>5.5999999046325684</v>
      </c>
      <c r="Q267" s="118">
        <v>0.38</v>
      </c>
      <c r="R267" s="116">
        <v>113</v>
      </c>
      <c r="S267" s="116">
        <v>5</v>
      </c>
      <c r="T267" s="119" t="s">
        <v>2434</v>
      </c>
      <c r="U267" s="119" t="s">
        <v>2435</v>
      </c>
      <c r="V267" s="117">
        <v>2.5999999046325684</v>
      </c>
      <c r="W267" s="118">
        <v>0.28999999999999998</v>
      </c>
      <c r="X267" s="116">
        <v>118</v>
      </c>
      <c r="Z267" s="119" t="s">
        <v>1529</v>
      </c>
      <c r="AB267" s="117">
        <v>10.5</v>
      </c>
      <c r="AC267" s="118">
        <v>0.44</v>
      </c>
      <c r="AD267" s="116">
        <v>108</v>
      </c>
      <c r="AE267" s="116">
        <v>10</v>
      </c>
      <c r="AF267" s="119" t="s">
        <v>2359</v>
      </c>
      <c r="AG267" s="119" t="s">
        <v>2360</v>
      </c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</row>
    <row r="268" spans="1:190" x14ac:dyDescent="0.2">
      <c r="A268" s="154" t="str">
        <f t="shared" si="3"/>
        <v/>
      </c>
      <c r="C268" s="121">
        <f>SUM(C14:C267)</f>
        <v>24262</v>
      </c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</row>
    <row r="269" spans="1:190" x14ac:dyDescent="0.2">
      <c r="A269" s="154" t="str">
        <f t="shared" si="3"/>
        <v>9999</v>
      </c>
      <c r="B269" s="105" t="s">
        <v>2932</v>
      </c>
      <c r="C269" s="111">
        <v>24248</v>
      </c>
      <c r="D269" s="112">
        <v>30.399999618530273</v>
      </c>
      <c r="E269" s="113">
        <v>0.45</v>
      </c>
      <c r="F269" s="111">
        <v>23206</v>
      </c>
      <c r="G269" s="111">
        <v>1042</v>
      </c>
      <c r="H269" s="114" t="s">
        <v>2933</v>
      </c>
      <c r="I269" s="114" t="s">
        <v>2934</v>
      </c>
      <c r="J269" s="112">
        <v>8.3999996185302734</v>
      </c>
      <c r="K269" s="113">
        <v>0.42</v>
      </c>
      <c r="L269" s="111">
        <v>23068</v>
      </c>
      <c r="M269" s="111">
        <v>1180</v>
      </c>
      <c r="N269" s="114" t="s">
        <v>2935</v>
      </c>
      <c r="O269" s="114" t="s">
        <v>2936</v>
      </c>
      <c r="P269" s="112">
        <v>6.8000001907348633</v>
      </c>
      <c r="Q269" s="113">
        <v>0.45</v>
      </c>
      <c r="R269" s="111">
        <v>21769</v>
      </c>
      <c r="S269" s="111">
        <v>2479</v>
      </c>
      <c r="T269" s="114" t="s">
        <v>2937</v>
      </c>
      <c r="U269" s="114" t="s">
        <v>2938</v>
      </c>
      <c r="V269" s="112">
        <v>3.0999999046325684</v>
      </c>
      <c r="W269" s="113">
        <v>0.34</v>
      </c>
      <c r="X269" s="111">
        <v>23559</v>
      </c>
      <c r="Y269" s="111">
        <v>689</v>
      </c>
      <c r="Z269" s="114" t="s">
        <v>2587</v>
      </c>
      <c r="AA269" s="114" t="s">
        <v>2588</v>
      </c>
      <c r="AB269" s="112">
        <v>12.199999809265137</v>
      </c>
      <c r="AC269" s="113">
        <v>0.51</v>
      </c>
      <c r="AD269" s="111">
        <v>20221</v>
      </c>
      <c r="AE269" s="111">
        <v>4027</v>
      </c>
      <c r="AF269" s="114" t="s">
        <v>2939</v>
      </c>
      <c r="AG269" s="114" t="s">
        <v>2940</v>
      </c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</row>
    <row r="270" spans="1:190" x14ac:dyDescent="0.2">
      <c r="A270" s="154" t="str">
        <f t="shared" si="3"/>
        <v/>
      </c>
      <c r="C270" s="103">
        <v>14</v>
      </c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</row>
    <row r="271" spans="1:190" x14ac:dyDescent="0.2">
      <c r="A271" s="154" t="str">
        <f t="shared" ref="A271:A334" si="4">IFERROR(LEFT(B271,4),"")</f>
        <v/>
      </c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</row>
    <row r="272" spans="1:190" x14ac:dyDescent="0.2">
      <c r="A272" s="154" t="str">
        <f t="shared" si="4"/>
        <v/>
      </c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</row>
    <row r="273" spans="1:190" x14ac:dyDescent="0.2">
      <c r="A273" s="154" t="str">
        <f t="shared" si="4"/>
        <v/>
      </c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</row>
    <row r="274" spans="1:190" x14ac:dyDescent="0.2">
      <c r="A274" s="154" t="str">
        <f t="shared" si="4"/>
        <v/>
      </c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</row>
    <row r="275" spans="1:190" x14ac:dyDescent="0.2">
      <c r="A275" s="154" t="str">
        <f t="shared" si="4"/>
        <v/>
      </c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</row>
    <row r="276" spans="1:190" x14ac:dyDescent="0.2">
      <c r="A276" s="154" t="str">
        <f t="shared" si="4"/>
        <v/>
      </c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</row>
    <row r="277" spans="1:190" x14ac:dyDescent="0.2">
      <c r="A277" s="154" t="str">
        <f t="shared" si="4"/>
        <v/>
      </c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</row>
    <row r="278" spans="1:190" x14ac:dyDescent="0.2">
      <c r="A278" s="154" t="str">
        <f t="shared" si="4"/>
        <v/>
      </c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</row>
    <row r="279" spans="1:190" x14ac:dyDescent="0.2">
      <c r="A279" s="154" t="str">
        <f t="shared" si="4"/>
        <v/>
      </c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</row>
    <row r="280" spans="1:190" x14ac:dyDescent="0.2">
      <c r="A280" s="154" t="str">
        <f t="shared" si="4"/>
        <v/>
      </c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</row>
    <row r="281" spans="1:190" x14ac:dyDescent="0.2">
      <c r="A281" s="154" t="str">
        <f t="shared" si="4"/>
        <v/>
      </c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</row>
    <row r="282" spans="1:190" x14ac:dyDescent="0.2">
      <c r="A282" s="154" t="str">
        <f t="shared" si="4"/>
        <v/>
      </c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</row>
    <row r="283" spans="1:190" x14ac:dyDescent="0.2">
      <c r="A283" s="154" t="str">
        <f t="shared" si="4"/>
        <v/>
      </c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</row>
    <row r="284" spans="1:190" x14ac:dyDescent="0.2">
      <c r="A284" s="154" t="str">
        <f t="shared" si="4"/>
        <v/>
      </c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</row>
    <row r="285" spans="1:190" x14ac:dyDescent="0.2">
      <c r="A285" s="154" t="str">
        <f t="shared" si="4"/>
        <v/>
      </c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</row>
    <row r="286" spans="1:190" x14ac:dyDescent="0.2">
      <c r="A286" s="154" t="str">
        <f t="shared" si="4"/>
        <v/>
      </c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</row>
    <row r="287" spans="1:190" x14ac:dyDescent="0.2">
      <c r="A287" s="154" t="str">
        <f t="shared" si="4"/>
        <v/>
      </c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</row>
    <row r="288" spans="1:190" x14ac:dyDescent="0.2">
      <c r="A288" s="154" t="str">
        <f t="shared" si="4"/>
        <v/>
      </c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</row>
    <row r="289" spans="1:190" x14ac:dyDescent="0.2">
      <c r="A289" s="154" t="str">
        <f t="shared" si="4"/>
        <v/>
      </c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</row>
    <row r="290" spans="1:190" x14ac:dyDescent="0.2">
      <c r="A290" s="154" t="str">
        <f t="shared" si="4"/>
        <v/>
      </c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</row>
    <row r="291" spans="1:190" x14ac:dyDescent="0.2">
      <c r="A291" s="154" t="str">
        <f t="shared" si="4"/>
        <v/>
      </c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</row>
    <row r="292" spans="1:190" x14ac:dyDescent="0.2">
      <c r="A292" s="154" t="str">
        <f t="shared" si="4"/>
        <v/>
      </c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</row>
    <row r="293" spans="1:190" x14ac:dyDescent="0.2">
      <c r="A293" s="154" t="str">
        <f t="shared" si="4"/>
        <v/>
      </c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</row>
    <row r="294" spans="1:190" x14ac:dyDescent="0.2">
      <c r="A294" s="154" t="str">
        <f t="shared" si="4"/>
        <v/>
      </c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</row>
    <row r="295" spans="1:190" x14ac:dyDescent="0.2">
      <c r="A295" s="154" t="str">
        <f t="shared" si="4"/>
        <v/>
      </c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</row>
    <row r="296" spans="1:190" x14ac:dyDescent="0.2">
      <c r="A296" s="154" t="str">
        <f t="shared" si="4"/>
        <v/>
      </c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</row>
    <row r="297" spans="1:190" x14ac:dyDescent="0.2">
      <c r="A297" s="154" t="str">
        <f t="shared" si="4"/>
        <v/>
      </c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</row>
    <row r="298" spans="1:190" x14ac:dyDescent="0.2">
      <c r="A298" s="154" t="str">
        <f t="shared" si="4"/>
        <v/>
      </c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</row>
    <row r="299" spans="1:190" x14ac:dyDescent="0.2">
      <c r="A299" s="154" t="str">
        <f t="shared" si="4"/>
        <v/>
      </c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</row>
    <row r="300" spans="1:190" x14ac:dyDescent="0.2">
      <c r="A300" s="154" t="str">
        <f t="shared" si="4"/>
        <v/>
      </c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</row>
    <row r="301" spans="1:190" x14ac:dyDescent="0.2">
      <c r="A301" s="154" t="str">
        <f t="shared" si="4"/>
        <v/>
      </c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</row>
    <row r="302" spans="1:190" x14ac:dyDescent="0.2">
      <c r="A302" s="154" t="str">
        <f t="shared" si="4"/>
        <v/>
      </c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</row>
    <row r="303" spans="1:190" x14ac:dyDescent="0.2">
      <c r="A303" s="154" t="str">
        <f t="shared" si="4"/>
        <v/>
      </c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</row>
    <row r="304" spans="1:190" x14ac:dyDescent="0.2">
      <c r="A304" s="154" t="str">
        <f t="shared" si="4"/>
        <v/>
      </c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</row>
    <row r="305" spans="1:190" x14ac:dyDescent="0.2">
      <c r="A305" s="154" t="str">
        <f t="shared" si="4"/>
        <v/>
      </c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</row>
    <row r="306" spans="1:190" x14ac:dyDescent="0.2">
      <c r="A306" s="154" t="str">
        <f t="shared" si="4"/>
        <v/>
      </c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</row>
    <row r="307" spans="1:190" x14ac:dyDescent="0.2">
      <c r="A307" s="154" t="str">
        <f t="shared" si="4"/>
        <v/>
      </c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</row>
    <row r="308" spans="1:190" x14ac:dyDescent="0.2">
      <c r="A308" s="154" t="str">
        <f t="shared" si="4"/>
        <v/>
      </c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</row>
    <row r="309" spans="1:190" x14ac:dyDescent="0.2">
      <c r="A309" s="154" t="str">
        <f t="shared" si="4"/>
        <v/>
      </c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</row>
    <row r="310" spans="1:190" x14ac:dyDescent="0.2">
      <c r="A310" s="154" t="str">
        <f t="shared" si="4"/>
        <v/>
      </c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</row>
    <row r="311" spans="1:190" x14ac:dyDescent="0.2">
      <c r="A311" s="154" t="str">
        <f t="shared" si="4"/>
        <v/>
      </c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</row>
    <row r="312" spans="1:190" x14ac:dyDescent="0.2">
      <c r="A312" s="154" t="str">
        <f t="shared" si="4"/>
        <v/>
      </c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</row>
    <row r="313" spans="1:190" x14ac:dyDescent="0.2">
      <c r="A313" s="154" t="str">
        <f t="shared" si="4"/>
        <v/>
      </c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</row>
    <row r="314" spans="1:190" x14ac:dyDescent="0.2">
      <c r="A314" s="154" t="str">
        <f t="shared" si="4"/>
        <v/>
      </c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</row>
    <row r="315" spans="1:190" x14ac:dyDescent="0.2">
      <c r="A315" s="154" t="str">
        <f t="shared" si="4"/>
        <v/>
      </c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</row>
    <row r="316" spans="1:190" x14ac:dyDescent="0.2">
      <c r="A316" s="154" t="str">
        <f t="shared" si="4"/>
        <v/>
      </c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</row>
    <row r="317" spans="1:190" x14ac:dyDescent="0.2">
      <c r="A317" s="154" t="str">
        <f t="shared" si="4"/>
        <v/>
      </c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</row>
    <row r="318" spans="1:190" x14ac:dyDescent="0.2">
      <c r="A318" s="154" t="str">
        <f t="shared" si="4"/>
        <v/>
      </c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</row>
    <row r="319" spans="1:190" x14ac:dyDescent="0.2">
      <c r="A319" s="154" t="str">
        <f t="shared" si="4"/>
        <v/>
      </c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</row>
    <row r="320" spans="1:190" x14ac:dyDescent="0.2">
      <c r="A320" s="154" t="str">
        <f t="shared" si="4"/>
        <v/>
      </c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</row>
    <row r="321" spans="1:190" x14ac:dyDescent="0.2">
      <c r="A321" s="154" t="str">
        <f t="shared" si="4"/>
        <v/>
      </c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</row>
    <row r="322" spans="1:190" x14ac:dyDescent="0.2">
      <c r="A322" s="154" t="str">
        <f t="shared" si="4"/>
        <v/>
      </c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</row>
    <row r="323" spans="1:190" x14ac:dyDescent="0.2">
      <c r="A323" s="154" t="str">
        <f t="shared" si="4"/>
        <v/>
      </c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</row>
    <row r="324" spans="1:190" x14ac:dyDescent="0.2">
      <c r="A324" s="154" t="str">
        <f t="shared" si="4"/>
        <v/>
      </c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</row>
    <row r="325" spans="1:190" x14ac:dyDescent="0.2">
      <c r="A325" s="154" t="str">
        <f t="shared" si="4"/>
        <v/>
      </c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</row>
    <row r="326" spans="1:190" x14ac:dyDescent="0.2">
      <c r="A326" s="154" t="str">
        <f t="shared" si="4"/>
        <v/>
      </c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</row>
    <row r="327" spans="1:190" x14ac:dyDescent="0.2">
      <c r="A327" s="154" t="str">
        <f t="shared" si="4"/>
        <v/>
      </c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</row>
    <row r="328" spans="1:190" x14ac:dyDescent="0.2">
      <c r="A328" s="154" t="str">
        <f t="shared" si="4"/>
        <v/>
      </c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</row>
    <row r="329" spans="1:190" x14ac:dyDescent="0.2">
      <c r="A329" s="154" t="str">
        <f t="shared" si="4"/>
        <v/>
      </c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</row>
    <row r="330" spans="1:190" x14ac:dyDescent="0.2">
      <c r="A330" s="154" t="str">
        <f t="shared" si="4"/>
        <v/>
      </c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</row>
    <row r="331" spans="1:190" x14ac:dyDescent="0.2">
      <c r="A331" s="154" t="str">
        <f t="shared" si="4"/>
        <v/>
      </c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</row>
    <row r="332" spans="1:190" x14ac:dyDescent="0.2">
      <c r="A332" s="154" t="str">
        <f t="shared" si="4"/>
        <v/>
      </c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</row>
    <row r="333" spans="1:190" x14ac:dyDescent="0.2">
      <c r="A333" s="154" t="str">
        <f t="shared" si="4"/>
        <v/>
      </c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</row>
    <row r="334" spans="1:190" x14ac:dyDescent="0.2">
      <c r="A334" s="154" t="str">
        <f t="shared" si="4"/>
        <v/>
      </c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</row>
    <row r="335" spans="1:190" x14ac:dyDescent="0.2">
      <c r="A335" s="154" t="str">
        <f t="shared" ref="A335:A398" si="5">IFERROR(LEFT(B335,4),"")</f>
        <v/>
      </c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</row>
    <row r="336" spans="1:190" x14ac:dyDescent="0.2">
      <c r="A336" s="154" t="str">
        <f t="shared" si="5"/>
        <v/>
      </c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</row>
    <row r="337" spans="1:190" x14ac:dyDescent="0.2">
      <c r="A337" s="154" t="str">
        <f t="shared" si="5"/>
        <v/>
      </c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</row>
    <row r="338" spans="1:190" x14ac:dyDescent="0.2">
      <c r="A338" s="154" t="str">
        <f t="shared" si="5"/>
        <v/>
      </c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</row>
    <row r="339" spans="1:190" x14ac:dyDescent="0.2">
      <c r="A339" s="154" t="str">
        <f t="shared" si="5"/>
        <v/>
      </c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</row>
    <row r="340" spans="1:190" x14ac:dyDescent="0.2">
      <c r="A340" s="154" t="str">
        <f t="shared" si="5"/>
        <v/>
      </c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</row>
    <row r="341" spans="1:190" x14ac:dyDescent="0.2">
      <c r="A341" s="154" t="str">
        <f t="shared" si="5"/>
        <v/>
      </c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</row>
    <row r="342" spans="1:190" x14ac:dyDescent="0.2">
      <c r="A342" s="154" t="str">
        <f t="shared" si="5"/>
        <v/>
      </c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</row>
    <row r="343" spans="1:190" x14ac:dyDescent="0.2">
      <c r="A343" s="154" t="str">
        <f t="shared" si="5"/>
        <v/>
      </c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</row>
    <row r="344" spans="1:190" x14ac:dyDescent="0.2">
      <c r="A344" s="154" t="str">
        <f t="shared" si="5"/>
        <v/>
      </c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</row>
    <row r="345" spans="1:190" x14ac:dyDescent="0.2">
      <c r="A345" s="154" t="str">
        <f t="shared" si="5"/>
        <v/>
      </c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</row>
    <row r="346" spans="1:190" x14ac:dyDescent="0.2">
      <c r="A346" s="154" t="str">
        <f t="shared" si="5"/>
        <v/>
      </c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</row>
    <row r="347" spans="1:190" x14ac:dyDescent="0.2">
      <c r="A347" s="154" t="str">
        <f t="shared" si="5"/>
        <v/>
      </c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</row>
    <row r="348" spans="1:190" x14ac:dyDescent="0.2">
      <c r="A348" s="154" t="str">
        <f t="shared" si="5"/>
        <v/>
      </c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</row>
    <row r="349" spans="1:190" x14ac:dyDescent="0.2">
      <c r="A349" s="154" t="str">
        <f t="shared" si="5"/>
        <v/>
      </c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</row>
    <row r="350" spans="1:190" x14ac:dyDescent="0.2">
      <c r="A350" s="154" t="str">
        <f t="shared" si="5"/>
        <v/>
      </c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</row>
    <row r="351" spans="1:190" x14ac:dyDescent="0.2">
      <c r="A351" s="154" t="str">
        <f t="shared" si="5"/>
        <v/>
      </c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</row>
    <row r="352" spans="1:190" x14ac:dyDescent="0.2">
      <c r="A352" s="154" t="str">
        <f t="shared" si="5"/>
        <v/>
      </c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</row>
    <row r="353" spans="1:190" x14ac:dyDescent="0.2">
      <c r="A353" s="154" t="str">
        <f t="shared" si="5"/>
        <v/>
      </c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</row>
    <row r="354" spans="1:190" x14ac:dyDescent="0.2">
      <c r="A354" s="154" t="str">
        <f t="shared" si="5"/>
        <v/>
      </c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</row>
    <row r="355" spans="1:190" x14ac:dyDescent="0.2">
      <c r="A355" s="154" t="str">
        <f t="shared" si="5"/>
        <v/>
      </c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</row>
    <row r="356" spans="1:190" x14ac:dyDescent="0.2">
      <c r="A356" s="154" t="str">
        <f t="shared" si="5"/>
        <v/>
      </c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</row>
    <row r="357" spans="1:190" x14ac:dyDescent="0.2">
      <c r="A357" s="154" t="str">
        <f t="shared" si="5"/>
        <v/>
      </c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</row>
    <row r="358" spans="1:190" x14ac:dyDescent="0.2">
      <c r="A358" s="154" t="str">
        <f t="shared" si="5"/>
        <v/>
      </c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</row>
    <row r="359" spans="1:190" x14ac:dyDescent="0.2">
      <c r="A359" s="154" t="str">
        <f t="shared" si="5"/>
        <v/>
      </c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</row>
    <row r="360" spans="1:190" x14ac:dyDescent="0.2">
      <c r="A360" s="154" t="str">
        <f t="shared" si="5"/>
        <v/>
      </c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</row>
    <row r="361" spans="1:190" x14ac:dyDescent="0.2">
      <c r="A361" s="154" t="str">
        <f t="shared" si="5"/>
        <v/>
      </c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</row>
    <row r="362" spans="1:190" x14ac:dyDescent="0.2">
      <c r="A362" s="154" t="str">
        <f t="shared" si="5"/>
        <v/>
      </c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</row>
    <row r="363" spans="1:190" x14ac:dyDescent="0.2">
      <c r="A363" s="154" t="str">
        <f t="shared" si="5"/>
        <v/>
      </c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</row>
    <row r="364" spans="1:190" x14ac:dyDescent="0.2">
      <c r="A364" s="154" t="str">
        <f t="shared" si="5"/>
        <v/>
      </c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</row>
    <row r="365" spans="1:190" x14ac:dyDescent="0.2">
      <c r="A365" s="154" t="str">
        <f t="shared" si="5"/>
        <v/>
      </c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</row>
    <row r="366" spans="1:190" x14ac:dyDescent="0.2">
      <c r="A366" s="154" t="str">
        <f t="shared" si="5"/>
        <v/>
      </c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</row>
    <row r="367" spans="1:190" x14ac:dyDescent="0.2">
      <c r="A367" s="154" t="str">
        <f t="shared" si="5"/>
        <v/>
      </c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</row>
    <row r="368" spans="1:190" x14ac:dyDescent="0.2">
      <c r="A368" s="154" t="str">
        <f t="shared" si="5"/>
        <v/>
      </c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</row>
    <row r="369" spans="1:190" x14ac:dyDescent="0.2">
      <c r="A369" s="154" t="str">
        <f t="shared" si="5"/>
        <v/>
      </c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</row>
    <row r="370" spans="1:190" x14ac:dyDescent="0.2">
      <c r="A370" s="154" t="str">
        <f t="shared" si="5"/>
        <v/>
      </c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</row>
    <row r="371" spans="1:190" x14ac:dyDescent="0.2">
      <c r="A371" s="154" t="str">
        <f t="shared" si="5"/>
        <v/>
      </c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</row>
    <row r="372" spans="1:190" x14ac:dyDescent="0.2">
      <c r="A372" s="154" t="str">
        <f t="shared" si="5"/>
        <v/>
      </c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</row>
    <row r="373" spans="1:190" x14ac:dyDescent="0.2">
      <c r="A373" s="154" t="str">
        <f t="shared" si="5"/>
        <v/>
      </c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</row>
    <row r="374" spans="1:190" x14ac:dyDescent="0.2">
      <c r="A374" s="154" t="str">
        <f t="shared" si="5"/>
        <v/>
      </c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</row>
    <row r="375" spans="1:190" x14ac:dyDescent="0.2">
      <c r="A375" s="154" t="str">
        <f t="shared" si="5"/>
        <v/>
      </c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</row>
    <row r="376" spans="1:190" x14ac:dyDescent="0.2">
      <c r="A376" s="154" t="str">
        <f t="shared" si="5"/>
        <v/>
      </c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</row>
    <row r="377" spans="1:190" x14ac:dyDescent="0.2">
      <c r="A377" s="154" t="str">
        <f t="shared" si="5"/>
        <v/>
      </c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</row>
    <row r="378" spans="1:190" x14ac:dyDescent="0.2">
      <c r="A378" s="154" t="str">
        <f t="shared" si="5"/>
        <v/>
      </c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</row>
    <row r="379" spans="1:190" x14ac:dyDescent="0.2">
      <c r="A379" s="154" t="str">
        <f t="shared" si="5"/>
        <v/>
      </c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</row>
    <row r="380" spans="1:190" x14ac:dyDescent="0.2">
      <c r="A380" s="154" t="str">
        <f t="shared" si="5"/>
        <v/>
      </c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</row>
    <row r="381" spans="1:190" x14ac:dyDescent="0.2">
      <c r="A381" s="154" t="str">
        <f t="shared" si="5"/>
        <v/>
      </c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</row>
    <row r="382" spans="1:190" x14ac:dyDescent="0.2">
      <c r="A382" s="154" t="str">
        <f t="shared" si="5"/>
        <v/>
      </c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</row>
    <row r="383" spans="1:190" x14ac:dyDescent="0.2">
      <c r="A383" s="154" t="str">
        <f t="shared" si="5"/>
        <v/>
      </c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</row>
    <row r="384" spans="1:190" x14ac:dyDescent="0.2">
      <c r="A384" s="154" t="str">
        <f t="shared" si="5"/>
        <v/>
      </c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</row>
    <row r="385" spans="1:190" x14ac:dyDescent="0.2">
      <c r="A385" s="154" t="str">
        <f t="shared" si="5"/>
        <v/>
      </c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</row>
    <row r="386" spans="1:190" x14ac:dyDescent="0.2">
      <c r="A386" s="154" t="str">
        <f t="shared" si="5"/>
        <v/>
      </c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</row>
    <row r="387" spans="1:190" x14ac:dyDescent="0.2">
      <c r="A387" s="154" t="str">
        <f t="shared" si="5"/>
        <v/>
      </c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</row>
    <row r="388" spans="1:190" x14ac:dyDescent="0.2">
      <c r="A388" s="154" t="str">
        <f t="shared" si="5"/>
        <v/>
      </c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</row>
    <row r="389" spans="1:190" x14ac:dyDescent="0.2">
      <c r="A389" s="154" t="str">
        <f t="shared" si="5"/>
        <v/>
      </c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</row>
    <row r="390" spans="1:190" x14ac:dyDescent="0.2">
      <c r="A390" s="154" t="str">
        <f t="shared" si="5"/>
        <v/>
      </c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</row>
    <row r="391" spans="1:190" x14ac:dyDescent="0.2">
      <c r="A391" s="154" t="str">
        <f t="shared" si="5"/>
        <v/>
      </c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</row>
    <row r="392" spans="1:190" x14ac:dyDescent="0.2">
      <c r="A392" s="154" t="str">
        <f t="shared" si="5"/>
        <v/>
      </c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</row>
    <row r="393" spans="1:190" x14ac:dyDescent="0.2">
      <c r="A393" s="154" t="str">
        <f t="shared" si="5"/>
        <v/>
      </c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</row>
    <row r="394" spans="1:190" x14ac:dyDescent="0.2">
      <c r="A394" s="154" t="str">
        <f t="shared" si="5"/>
        <v/>
      </c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</row>
    <row r="395" spans="1:190" x14ac:dyDescent="0.2">
      <c r="A395" s="154" t="str">
        <f t="shared" si="5"/>
        <v/>
      </c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</row>
    <row r="396" spans="1:190" x14ac:dyDescent="0.2">
      <c r="A396" s="154" t="str">
        <f t="shared" si="5"/>
        <v/>
      </c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</row>
    <row r="397" spans="1:190" x14ac:dyDescent="0.2">
      <c r="A397" s="154" t="str">
        <f t="shared" si="5"/>
        <v/>
      </c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</row>
    <row r="398" spans="1:190" x14ac:dyDescent="0.2">
      <c r="A398" s="154" t="str">
        <f t="shared" si="5"/>
        <v/>
      </c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</row>
    <row r="399" spans="1:190" x14ac:dyDescent="0.2">
      <c r="A399" s="154" t="str">
        <f t="shared" ref="A399:A462" si="6">IFERROR(LEFT(B399,4),"")</f>
        <v/>
      </c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</row>
    <row r="400" spans="1:190" x14ac:dyDescent="0.2">
      <c r="A400" s="154" t="str">
        <f t="shared" si="6"/>
        <v/>
      </c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</row>
    <row r="401" spans="1:1" x14ac:dyDescent="0.2">
      <c r="A401" s="154" t="str">
        <f t="shared" si="6"/>
        <v/>
      </c>
    </row>
    <row r="402" spans="1:1" x14ac:dyDescent="0.2">
      <c r="A402" s="154" t="str">
        <f t="shared" si="6"/>
        <v/>
      </c>
    </row>
    <row r="403" spans="1:1" x14ac:dyDescent="0.2">
      <c r="A403" s="154" t="str">
        <f t="shared" si="6"/>
        <v/>
      </c>
    </row>
    <row r="404" spans="1:1" x14ac:dyDescent="0.2">
      <c r="A404" s="154" t="str">
        <f t="shared" si="6"/>
        <v/>
      </c>
    </row>
    <row r="405" spans="1:1" x14ac:dyDescent="0.2">
      <c r="A405" s="154" t="str">
        <f t="shared" si="6"/>
        <v/>
      </c>
    </row>
    <row r="406" spans="1:1" x14ac:dyDescent="0.2">
      <c r="A406" s="154" t="str">
        <f t="shared" si="6"/>
        <v/>
      </c>
    </row>
    <row r="407" spans="1:1" x14ac:dyDescent="0.2">
      <c r="A407" s="154" t="str">
        <f t="shared" si="6"/>
        <v/>
      </c>
    </row>
    <row r="408" spans="1:1" x14ac:dyDescent="0.2">
      <c r="A408" s="154" t="str">
        <f t="shared" si="6"/>
        <v/>
      </c>
    </row>
    <row r="409" spans="1:1" x14ac:dyDescent="0.2">
      <c r="A409" s="154" t="str">
        <f t="shared" si="6"/>
        <v/>
      </c>
    </row>
    <row r="410" spans="1:1" x14ac:dyDescent="0.2">
      <c r="A410" s="154" t="str">
        <f t="shared" si="6"/>
        <v/>
      </c>
    </row>
    <row r="411" spans="1:1" x14ac:dyDescent="0.2">
      <c r="A411" s="154" t="str">
        <f t="shared" si="6"/>
        <v/>
      </c>
    </row>
    <row r="412" spans="1:1" x14ac:dyDescent="0.2">
      <c r="A412" s="154" t="str">
        <f t="shared" si="6"/>
        <v/>
      </c>
    </row>
    <row r="413" spans="1:1" x14ac:dyDescent="0.2">
      <c r="A413" s="154" t="str">
        <f t="shared" si="6"/>
        <v/>
      </c>
    </row>
    <row r="414" spans="1:1" x14ac:dyDescent="0.2">
      <c r="A414" s="154" t="str">
        <f t="shared" si="6"/>
        <v/>
      </c>
    </row>
    <row r="415" spans="1:1" x14ac:dyDescent="0.2">
      <c r="A415" s="154" t="str">
        <f t="shared" si="6"/>
        <v/>
      </c>
    </row>
    <row r="416" spans="1:1" x14ac:dyDescent="0.2">
      <c r="A416" s="154" t="str">
        <f t="shared" si="6"/>
        <v/>
      </c>
    </row>
    <row r="417" spans="1:1" x14ac:dyDescent="0.2">
      <c r="A417" s="154" t="str">
        <f t="shared" si="6"/>
        <v/>
      </c>
    </row>
    <row r="418" spans="1:1" x14ac:dyDescent="0.2">
      <c r="A418" s="154" t="str">
        <f t="shared" si="6"/>
        <v/>
      </c>
    </row>
    <row r="419" spans="1:1" x14ac:dyDescent="0.2">
      <c r="A419" s="154" t="str">
        <f t="shared" si="6"/>
        <v/>
      </c>
    </row>
    <row r="420" spans="1:1" x14ac:dyDescent="0.2">
      <c r="A420" s="154" t="str">
        <f t="shared" si="6"/>
        <v/>
      </c>
    </row>
    <row r="421" spans="1:1" x14ac:dyDescent="0.2">
      <c r="A421" s="154" t="str">
        <f t="shared" si="6"/>
        <v/>
      </c>
    </row>
    <row r="422" spans="1:1" x14ac:dyDescent="0.2">
      <c r="A422" s="154" t="str">
        <f t="shared" si="6"/>
        <v/>
      </c>
    </row>
    <row r="423" spans="1:1" x14ac:dyDescent="0.2">
      <c r="A423" s="154" t="str">
        <f t="shared" si="6"/>
        <v/>
      </c>
    </row>
    <row r="424" spans="1:1" x14ac:dyDescent="0.2">
      <c r="A424" s="154" t="str">
        <f t="shared" si="6"/>
        <v/>
      </c>
    </row>
    <row r="425" spans="1:1" x14ac:dyDescent="0.2">
      <c r="A425" s="154" t="str">
        <f t="shared" si="6"/>
        <v/>
      </c>
    </row>
    <row r="426" spans="1:1" x14ac:dyDescent="0.2">
      <c r="A426" s="154" t="str">
        <f t="shared" si="6"/>
        <v/>
      </c>
    </row>
    <row r="427" spans="1:1" x14ac:dyDescent="0.2">
      <c r="A427" s="154" t="str">
        <f t="shared" si="6"/>
        <v/>
      </c>
    </row>
    <row r="428" spans="1:1" x14ac:dyDescent="0.2">
      <c r="A428" s="154" t="str">
        <f t="shared" si="6"/>
        <v/>
      </c>
    </row>
    <row r="429" spans="1:1" x14ac:dyDescent="0.2">
      <c r="A429" s="154" t="str">
        <f t="shared" si="6"/>
        <v/>
      </c>
    </row>
    <row r="430" spans="1:1" x14ac:dyDescent="0.2">
      <c r="A430" s="154" t="str">
        <f t="shared" si="6"/>
        <v/>
      </c>
    </row>
    <row r="431" spans="1:1" x14ac:dyDescent="0.2">
      <c r="A431" s="154" t="str">
        <f t="shared" si="6"/>
        <v/>
      </c>
    </row>
    <row r="432" spans="1:1" x14ac:dyDescent="0.2">
      <c r="A432" s="154" t="str">
        <f t="shared" si="6"/>
        <v/>
      </c>
    </row>
    <row r="433" spans="1:1" x14ac:dyDescent="0.2">
      <c r="A433" s="154" t="str">
        <f t="shared" si="6"/>
        <v/>
      </c>
    </row>
    <row r="434" spans="1:1" x14ac:dyDescent="0.2">
      <c r="A434" s="154" t="str">
        <f t="shared" si="6"/>
        <v/>
      </c>
    </row>
    <row r="435" spans="1:1" x14ac:dyDescent="0.2">
      <c r="A435" s="154" t="str">
        <f t="shared" si="6"/>
        <v/>
      </c>
    </row>
    <row r="436" spans="1:1" x14ac:dyDescent="0.2">
      <c r="A436" s="154" t="str">
        <f t="shared" si="6"/>
        <v/>
      </c>
    </row>
    <row r="437" spans="1:1" x14ac:dyDescent="0.2">
      <c r="A437" s="154" t="str">
        <f t="shared" si="6"/>
        <v/>
      </c>
    </row>
    <row r="438" spans="1:1" x14ac:dyDescent="0.2">
      <c r="A438" s="154" t="str">
        <f t="shared" si="6"/>
        <v/>
      </c>
    </row>
    <row r="439" spans="1:1" x14ac:dyDescent="0.2">
      <c r="A439" s="154" t="str">
        <f t="shared" si="6"/>
        <v/>
      </c>
    </row>
    <row r="440" spans="1:1" x14ac:dyDescent="0.2">
      <c r="A440" s="154" t="str">
        <f t="shared" si="6"/>
        <v/>
      </c>
    </row>
    <row r="441" spans="1:1" x14ac:dyDescent="0.2">
      <c r="A441" s="154" t="str">
        <f t="shared" si="6"/>
        <v/>
      </c>
    </row>
    <row r="442" spans="1:1" x14ac:dyDescent="0.2">
      <c r="A442" s="154" t="str">
        <f t="shared" si="6"/>
        <v/>
      </c>
    </row>
    <row r="443" spans="1:1" x14ac:dyDescent="0.2">
      <c r="A443" s="154" t="str">
        <f t="shared" si="6"/>
        <v/>
      </c>
    </row>
    <row r="444" spans="1:1" x14ac:dyDescent="0.2">
      <c r="A444" s="154" t="str">
        <f t="shared" si="6"/>
        <v/>
      </c>
    </row>
    <row r="445" spans="1:1" x14ac:dyDescent="0.2">
      <c r="A445" s="154" t="str">
        <f t="shared" si="6"/>
        <v/>
      </c>
    </row>
    <row r="446" spans="1:1" x14ac:dyDescent="0.2">
      <c r="A446" s="154" t="str">
        <f t="shared" si="6"/>
        <v/>
      </c>
    </row>
    <row r="447" spans="1:1" x14ac:dyDescent="0.2">
      <c r="A447" s="154" t="str">
        <f t="shared" si="6"/>
        <v/>
      </c>
    </row>
    <row r="448" spans="1:1" x14ac:dyDescent="0.2">
      <c r="A448" s="154" t="str">
        <f t="shared" si="6"/>
        <v/>
      </c>
    </row>
    <row r="449" spans="1:1" x14ac:dyDescent="0.2">
      <c r="A449" s="154" t="str">
        <f t="shared" si="6"/>
        <v/>
      </c>
    </row>
    <row r="450" spans="1:1" x14ac:dyDescent="0.2">
      <c r="A450" s="154" t="str">
        <f t="shared" si="6"/>
        <v/>
      </c>
    </row>
    <row r="451" spans="1:1" x14ac:dyDescent="0.2">
      <c r="A451" s="154" t="str">
        <f t="shared" si="6"/>
        <v/>
      </c>
    </row>
    <row r="452" spans="1:1" x14ac:dyDescent="0.2">
      <c r="A452" s="154" t="str">
        <f t="shared" si="6"/>
        <v/>
      </c>
    </row>
    <row r="453" spans="1:1" x14ac:dyDescent="0.2">
      <c r="A453" s="154" t="str">
        <f t="shared" si="6"/>
        <v/>
      </c>
    </row>
    <row r="454" spans="1:1" x14ac:dyDescent="0.2">
      <c r="A454" s="154" t="str">
        <f t="shared" si="6"/>
        <v/>
      </c>
    </row>
    <row r="455" spans="1:1" x14ac:dyDescent="0.2">
      <c r="A455" s="154" t="str">
        <f t="shared" si="6"/>
        <v/>
      </c>
    </row>
    <row r="456" spans="1:1" x14ac:dyDescent="0.2">
      <c r="A456" s="154" t="str">
        <f t="shared" si="6"/>
        <v/>
      </c>
    </row>
    <row r="457" spans="1:1" x14ac:dyDescent="0.2">
      <c r="A457" s="154" t="str">
        <f t="shared" si="6"/>
        <v/>
      </c>
    </row>
    <row r="458" spans="1:1" x14ac:dyDescent="0.2">
      <c r="A458" s="154" t="str">
        <f t="shared" si="6"/>
        <v/>
      </c>
    </row>
    <row r="459" spans="1:1" x14ac:dyDescent="0.2">
      <c r="A459" s="154" t="str">
        <f t="shared" si="6"/>
        <v/>
      </c>
    </row>
    <row r="460" spans="1:1" x14ac:dyDescent="0.2">
      <c r="A460" s="154" t="str">
        <f t="shared" si="6"/>
        <v/>
      </c>
    </row>
    <row r="461" spans="1:1" x14ac:dyDescent="0.2">
      <c r="A461" s="154" t="str">
        <f t="shared" si="6"/>
        <v/>
      </c>
    </row>
    <row r="462" spans="1:1" x14ac:dyDescent="0.2">
      <c r="A462" s="154" t="str">
        <f t="shared" si="6"/>
        <v/>
      </c>
    </row>
    <row r="463" spans="1:1" x14ac:dyDescent="0.2">
      <c r="A463" s="154" t="str">
        <f t="shared" ref="A463:A526" si="7">IFERROR(LEFT(B463,4),"")</f>
        <v/>
      </c>
    </row>
    <row r="464" spans="1:1" x14ac:dyDescent="0.2">
      <c r="A464" s="154" t="str">
        <f t="shared" si="7"/>
        <v/>
      </c>
    </row>
    <row r="465" spans="1:1" x14ac:dyDescent="0.2">
      <c r="A465" s="154" t="str">
        <f t="shared" si="7"/>
        <v/>
      </c>
    </row>
    <row r="466" spans="1:1" x14ac:dyDescent="0.2">
      <c r="A466" s="154" t="str">
        <f t="shared" si="7"/>
        <v/>
      </c>
    </row>
    <row r="467" spans="1:1" x14ac:dyDescent="0.2">
      <c r="A467" s="154" t="str">
        <f t="shared" si="7"/>
        <v/>
      </c>
    </row>
    <row r="468" spans="1:1" x14ac:dyDescent="0.2">
      <c r="A468" s="154" t="str">
        <f t="shared" si="7"/>
        <v/>
      </c>
    </row>
    <row r="469" spans="1:1" x14ac:dyDescent="0.2">
      <c r="A469" s="154" t="str">
        <f t="shared" si="7"/>
        <v/>
      </c>
    </row>
    <row r="470" spans="1:1" x14ac:dyDescent="0.2">
      <c r="A470" s="154" t="str">
        <f t="shared" si="7"/>
        <v/>
      </c>
    </row>
    <row r="471" spans="1:1" x14ac:dyDescent="0.2">
      <c r="A471" s="154" t="str">
        <f t="shared" si="7"/>
        <v/>
      </c>
    </row>
    <row r="472" spans="1:1" x14ac:dyDescent="0.2">
      <c r="A472" s="154" t="str">
        <f t="shared" si="7"/>
        <v/>
      </c>
    </row>
    <row r="473" spans="1:1" x14ac:dyDescent="0.2">
      <c r="A473" s="154" t="str">
        <f t="shared" si="7"/>
        <v/>
      </c>
    </row>
    <row r="474" spans="1:1" x14ac:dyDescent="0.2">
      <c r="A474" s="154" t="str">
        <f t="shared" si="7"/>
        <v/>
      </c>
    </row>
    <row r="475" spans="1:1" x14ac:dyDescent="0.2">
      <c r="A475" s="154" t="str">
        <f t="shared" si="7"/>
        <v/>
      </c>
    </row>
    <row r="476" spans="1:1" x14ac:dyDescent="0.2">
      <c r="A476" s="154" t="str">
        <f t="shared" si="7"/>
        <v/>
      </c>
    </row>
    <row r="477" spans="1:1" x14ac:dyDescent="0.2">
      <c r="A477" s="154" t="str">
        <f t="shared" si="7"/>
        <v/>
      </c>
    </row>
    <row r="478" spans="1:1" x14ac:dyDescent="0.2">
      <c r="A478" s="154" t="str">
        <f t="shared" si="7"/>
        <v/>
      </c>
    </row>
    <row r="479" spans="1:1" x14ac:dyDescent="0.2">
      <c r="A479" s="154" t="str">
        <f t="shared" si="7"/>
        <v/>
      </c>
    </row>
    <row r="480" spans="1:1" x14ac:dyDescent="0.2">
      <c r="A480" s="154" t="str">
        <f t="shared" si="7"/>
        <v/>
      </c>
    </row>
    <row r="481" spans="1:1" x14ac:dyDescent="0.2">
      <c r="A481" s="154" t="str">
        <f t="shared" si="7"/>
        <v/>
      </c>
    </row>
    <row r="482" spans="1:1" x14ac:dyDescent="0.2">
      <c r="A482" s="154" t="str">
        <f t="shared" si="7"/>
        <v/>
      </c>
    </row>
    <row r="483" spans="1:1" x14ac:dyDescent="0.2">
      <c r="A483" s="154" t="str">
        <f t="shared" si="7"/>
        <v/>
      </c>
    </row>
    <row r="484" spans="1:1" x14ac:dyDescent="0.2">
      <c r="A484" s="154" t="str">
        <f t="shared" si="7"/>
        <v/>
      </c>
    </row>
    <row r="485" spans="1:1" x14ac:dyDescent="0.2">
      <c r="A485" s="154" t="str">
        <f t="shared" si="7"/>
        <v/>
      </c>
    </row>
    <row r="486" spans="1:1" x14ac:dyDescent="0.2">
      <c r="A486" s="154" t="str">
        <f t="shared" si="7"/>
        <v/>
      </c>
    </row>
    <row r="487" spans="1:1" x14ac:dyDescent="0.2">
      <c r="A487" s="154" t="str">
        <f t="shared" si="7"/>
        <v/>
      </c>
    </row>
    <row r="488" spans="1:1" x14ac:dyDescent="0.2">
      <c r="A488" s="154" t="str">
        <f t="shared" si="7"/>
        <v/>
      </c>
    </row>
    <row r="489" spans="1:1" x14ac:dyDescent="0.2">
      <c r="A489" s="154" t="str">
        <f t="shared" si="7"/>
        <v/>
      </c>
    </row>
    <row r="490" spans="1:1" x14ac:dyDescent="0.2">
      <c r="A490" s="154" t="str">
        <f t="shared" si="7"/>
        <v/>
      </c>
    </row>
    <row r="491" spans="1:1" x14ac:dyDescent="0.2">
      <c r="A491" s="154" t="str">
        <f t="shared" si="7"/>
        <v/>
      </c>
    </row>
    <row r="492" spans="1:1" x14ac:dyDescent="0.2">
      <c r="A492" s="154" t="str">
        <f t="shared" si="7"/>
        <v/>
      </c>
    </row>
    <row r="493" spans="1:1" x14ac:dyDescent="0.2">
      <c r="A493" s="154" t="str">
        <f t="shared" si="7"/>
        <v/>
      </c>
    </row>
    <row r="494" spans="1:1" x14ac:dyDescent="0.2">
      <c r="A494" s="154" t="str">
        <f t="shared" si="7"/>
        <v/>
      </c>
    </row>
    <row r="495" spans="1:1" x14ac:dyDescent="0.2">
      <c r="A495" s="154" t="str">
        <f t="shared" si="7"/>
        <v/>
      </c>
    </row>
    <row r="496" spans="1:1" x14ac:dyDescent="0.2">
      <c r="A496" s="154" t="str">
        <f t="shared" si="7"/>
        <v/>
      </c>
    </row>
    <row r="497" spans="1:1" x14ac:dyDescent="0.2">
      <c r="A497" s="154" t="str">
        <f t="shared" si="7"/>
        <v/>
      </c>
    </row>
    <row r="498" spans="1:1" x14ac:dyDescent="0.2">
      <c r="A498" s="154" t="str">
        <f t="shared" si="7"/>
        <v/>
      </c>
    </row>
    <row r="499" spans="1:1" x14ac:dyDescent="0.2">
      <c r="A499" s="154" t="str">
        <f t="shared" si="7"/>
        <v/>
      </c>
    </row>
    <row r="500" spans="1:1" x14ac:dyDescent="0.2">
      <c r="A500" s="154" t="str">
        <f t="shared" si="7"/>
        <v/>
      </c>
    </row>
    <row r="501" spans="1:1" x14ac:dyDescent="0.2">
      <c r="A501" s="154" t="str">
        <f t="shared" si="7"/>
        <v/>
      </c>
    </row>
    <row r="502" spans="1:1" x14ac:dyDescent="0.2">
      <c r="A502" s="154" t="str">
        <f t="shared" si="7"/>
        <v/>
      </c>
    </row>
    <row r="503" spans="1:1" x14ac:dyDescent="0.2">
      <c r="A503" s="154" t="str">
        <f t="shared" si="7"/>
        <v/>
      </c>
    </row>
    <row r="504" spans="1:1" x14ac:dyDescent="0.2">
      <c r="A504" s="154" t="str">
        <f t="shared" si="7"/>
        <v/>
      </c>
    </row>
    <row r="505" spans="1:1" x14ac:dyDescent="0.2">
      <c r="A505" s="154" t="str">
        <f t="shared" si="7"/>
        <v/>
      </c>
    </row>
    <row r="506" spans="1:1" x14ac:dyDescent="0.2">
      <c r="A506" s="154" t="str">
        <f t="shared" si="7"/>
        <v/>
      </c>
    </row>
    <row r="507" spans="1:1" x14ac:dyDescent="0.2">
      <c r="A507" s="154" t="str">
        <f t="shared" si="7"/>
        <v/>
      </c>
    </row>
    <row r="508" spans="1:1" x14ac:dyDescent="0.2">
      <c r="A508" s="154" t="str">
        <f t="shared" si="7"/>
        <v/>
      </c>
    </row>
    <row r="509" spans="1:1" x14ac:dyDescent="0.2">
      <c r="A509" s="154" t="str">
        <f t="shared" si="7"/>
        <v/>
      </c>
    </row>
    <row r="510" spans="1:1" x14ac:dyDescent="0.2">
      <c r="A510" s="154" t="str">
        <f t="shared" si="7"/>
        <v/>
      </c>
    </row>
    <row r="511" spans="1:1" x14ac:dyDescent="0.2">
      <c r="A511" s="154" t="str">
        <f t="shared" si="7"/>
        <v/>
      </c>
    </row>
    <row r="512" spans="1:1" x14ac:dyDescent="0.2">
      <c r="A512" s="154" t="str">
        <f t="shared" si="7"/>
        <v/>
      </c>
    </row>
    <row r="513" spans="1:1" x14ac:dyDescent="0.2">
      <c r="A513" s="154" t="str">
        <f t="shared" si="7"/>
        <v/>
      </c>
    </row>
    <row r="514" spans="1:1" x14ac:dyDescent="0.2">
      <c r="A514" s="154" t="str">
        <f t="shared" si="7"/>
        <v/>
      </c>
    </row>
    <row r="515" spans="1:1" x14ac:dyDescent="0.2">
      <c r="A515" s="154" t="str">
        <f t="shared" si="7"/>
        <v/>
      </c>
    </row>
    <row r="516" spans="1:1" x14ac:dyDescent="0.2">
      <c r="A516" s="154" t="str">
        <f t="shared" si="7"/>
        <v/>
      </c>
    </row>
    <row r="517" spans="1:1" x14ac:dyDescent="0.2">
      <c r="A517" s="154" t="str">
        <f t="shared" si="7"/>
        <v/>
      </c>
    </row>
    <row r="518" spans="1:1" x14ac:dyDescent="0.2">
      <c r="A518" s="154" t="str">
        <f t="shared" si="7"/>
        <v/>
      </c>
    </row>
    <row r="519" spans="1:1" x14ac:dyDescent="0.2">
      <c r="A519" s="154" t="str">
        <f t="shared" si="7"/>
        <v/>
      </c>
    </row>
    <row r="520" spans="1:1" x14ac:dyDescent="0.2">
      <c r="A520" s="154" t="str">
        <f t="shared" si="7"/>
        <v/>
      </c>
    </row>
    <row r="521" spans="1:1" x14ac:dyDescent="0.2">
      <c r="A521" s="154" t="str">
        <f t="shared" si="7"/>
        <v/>
      </c>
    </row>
    <row r="522" spans="1:1" x14ac:dyDescent="0.2">
      <c r="A522" s="154" t="str">
        <f t="shared" si="7"/>
        <v/>
      </c>
    </row>
    <row r="523" spans="1:1" x14ac:dyDescent="0.2">
      <c r="A523" s="154" t="str">
        <f t="shared" si="7"/>
        <v/>
      </c>
    </row>
    <row r="524" spans="1:1" x14ac:dyDescent="0.2">
      <c r="A524" s="154" t="str">
        <f t="shared" si="7"/>
        <v/>
      </c>
    </row>
    <row r="525" spans="1:1" x14ac:dyDescent="0.2">
      <c r="A525" s="154" t="str">
        <f t="shared" si="7"/>
        <v/>
      </c>
    </row>
    <row r="526" spans="1:1" x14ac:dyDescent="0.2">
      <c r="A526" s="154" t="str">
        <f t="shared" si="7"/>
        <v/>
      </c>
    </row>
    <row r="527" spans="1:1" x14ac:dyDescent="0.2">
      <c r="A527" s="154" t="str">
        <f t="shared" ref="A527:A590" si="8">IFERROR(LEFT(B527,4),"")</f>
        <v/>
      </c>
    </row>
    <row r="528" spans="1:1" x14ac:dyDescent="0.2">
      <c r="A528" s="154" t="str">
        <f t="shared" si="8"/>
        <v/>
      </c>
    </row>
    <row r="529" spans="1:1" x14ac:dyDescent="0.2">
      <c r="A529" s="154" t="str">
        <f t="shared" si="8"/>
        <v/>
      </c>
    </row>
    <row r="530" spans="1:1" x14ac:dyDescent="0.2">
      <c r="A530" s="154" t="str">
        <f t="shared" si="8"/>
        <v/>
      </c>
    </row>
    <row r="531" spans="1:1" x14ac:dyDescent="0.2">
      <c r="A531" s="154" t="str">
        <f t="shared" si="8"/>
        <v/>
      </c>
    </row>
    <row r="532" spans="1:1" x14ac:dyDescent="0.2">
      <c r="A532" s="154" t="str">
        <f t="shared" si="8"/>
        <v/>
      </c>
    </row>
    <row r="533" spans="1:1" x14ac:dyDescent="0.2">
      <c r="A533" s="154" t="str">
        <f t="shared" si="8"/>
        <v/>
      </c>
    </row>
    <row r="534" spans="1:1" x14ac:dyDescent="0.2">
      <c r="A534" s="154" t="str">
        <f t="shared" si="8"/>
        <v/>
      </c>
    </row>
    <row r="535" spans="1:1" x14ac:dyDescent="0.2">
      <c r="A535" s="154" t="str">
        <f t="shared" si="8"/>
        <v/>
      </c>
    </row>
    <row r="536" spans="1:1" x14ac:dyDescent="0.2">
      <c r="A536" s="154" t="str">
        <f t="shared" si="8"/>
        <v/>
      </c>
    </row>
    <row r="537" spans="1:1" x14ac:dyDescent="0.2">
      <c r="A537" s="154" t="str">
        <f t="shared" si="8"/>
        <v/>
      </c>
    </row>
    <row r="538" spans="1:1" x14ac:dyDescent="0.2">
      <c r="A538" s="154" t="str">
        <f t="shared" si="8"/>
        <v/>
      </c>
    </row>
    <row r="539" spans="1:1" x14ac:dyDescent="0.2">
      <c r="A539" s="154" t="str">
        <f t="shared" si="8"/>
        <v/>
      </c>
    </row>
    <row r="540" spans="1:1" x14ac:dyDescent="0.2">
      <c r="A540" s="154" t="str">
        <f t="shared" si="8"/>
        <v/>
      </c>
    </row>
    <row r="541" spans="1:1" x14ac:dyDescent="0.2">
      <c r="A541" s="154" t="str">
        <f t="shared" si="8"/>
        <v/>
      </c>
    </row>
    <row r="542" spans="1:1" x14ac:dyDescent="0.2">
      <c r="A542" s="154" t="str">
        <f t="shared" si="8"/>
        <v/>
      </c>
    </row>
    <row r="543" spans="1:1" x14ac:dyDescent="0.2">
      <c r="A543" s="154" t="str">
        <f t="shared" si="8"/>
        <v/>
      </c>
    </row>
    <row r="544" spans="1:1" x14ac:dyDescent="0.2">
      <c r="A544" s="154" t="str">
        <f t="shared" si="8"/>
        <v/>
      </c>
    </row>
    <row r="545" spans="1:1" x14ac:dyDescent="0.2">
      <c r="A545" s="154" t="str">
        <f t="shared" si="8"/>
        <v/>
      </c>
    </row>
    <row r="546" spans="1:1" x14ac:dyDescent="0.2">
      <c r="A546" s="154" t="str">
        <f t="shared" si="8"/>
        <v/>
      </c>
    </row>
    <row r="547" spans="1:1" x14ac:dyDescent="0.2">
      <c r="A547" s="154" t="str">
        <f t="shared" si="8"/>
        <v/>
      </c>
    </row>
    <row r="548" spans="1:1" x14ac:dyDescent="0.2">
      <c r="A548" s="154" t="str">
        <f t="shared" si="8"/>
        <v/>
      </c>
    </row>
    <row r="549" spans="1:1" x14ac:dyDescent="0.2">
      <c r="A549" s="154" t="str">
        <f t="shared" si="8"/>
        <v/>
      </c>
    </row>
    <row r="550" spans="1:1" x14ac:dyDescent="0.2">
      <c r="A550" s="154" t="str">
        <f t="shared" si="8"/>
        <v/>
      </c>
    </row>
    <row r="551" spans="1:1" x14ac:dyDescent="0.2">
      <c r="A551" s="154" t="str">
        <f t="shared" si="8"/>
        <v/>
      </c>
    </row>
    <row r="552" spans="1:1" x14ac:dyDescent="0.2">
      <c r="A552" s="154" t="str">
        <f t="shared" si="8"/>
        <v/>
      </c>
    </row>
    <row r="553" spans="1:1" x14ac:dyDescent="0.2">
      <c r="A553" s="154" t="str">
        <f t="shared" si="8"/>
        <v/>
      </c>
    </row>
    <row r="554" spans="1:1" x14ac:dyDescent="0.2">
      <c r="A554" s="154" t="str">
        <f t="shared" si="8"/>
        <v/>
      </c>
    </row>
    <row r="555" spans="1:1" x14ac:dyDescent="0.2">
      <c r="A555" s="154" t="str">
        <f t="shared" si="8"/>
        <v/>
      </c>
    </row>
    <row r="556" spans="1:1" x14ac:dyDescent="0.2">
      <c r="A556" s="154" t="str">
        <f t="shared" si="8"/>
        <v/>
      </c>
    </row>
    <row r="557" spans="1:1" x14ac:dyDescent="0.2">
      <c r="A557" s="154" t="str">
        <f t="shared" si="8"/>
        <v/>
      </c>
    </row>
    <row r="558" spans="1:1" x14ac:dyDescent="0.2">
      <c r="A558" s="154" t="str">
        <f t="shared" si="8"/>
        <v/>
      </c>
    </row>
    <row r="559" spans="1:1" x14ac:dyDescent="0.2">
      <c r="A559" s="154" t="str">
        <f t="shared" si="8"/>
        <v/>
      </c>
    </row>
    <row r="560" spans="1:1" x14ac:dyDescent="0.2">
      <c r="A560" s="154" t="str">
        <f t="shared" si="8"/>
        <v/>
      </c>
    </row>
    <row r="561" spans="1:1" x14ac:dyDescent="0.2">
      <c r="A561" s="154" t="str">
        <f t="shared" si="8"/>
        <v/>
      </c>
    </row>
    <row r="562" spans="1:1" x14ac:dyDescent="0.2">
      <c r="A562" s="154" t="str">
        <f t="shared" si="8"/>
        <v/>
      </c>
    </row>
    <row r="563" spans="1:1" x14ac:dyDescent="0.2">
      <c r="A563" s="154" t="str">
        <f t="shared" si="8"/>
        <v/>
      </c>
    </row>
    <row r="564" spans="1:1" x14ac:dyDescent="0.2">
      <c r="A564" s="154" t="str">
        <f t="shared" si="8"/>
        <v/>
      </c>
    </row>
    <row r="565" spans="1:1" x14ac:dyDescent="0.2">
      <c r="A565" s="154" t="str">
        <f t="shared" si="8"/>
        <v/>
      </c>
    </row>
    <row r="566" spans="1:1" x14ac:dyDescent="0.2">
      <c r="A566" s="154" t="str">
        <f t="shared" si="8"/>
        <v/>
      </c>
    </row>
    <row r="567" spans="1:1" x14ac:dyDescent="0.2">
      <c r="A567" s="154" t="str">
        <f t="shared" si="8"/>
        <v/>
      </c>
    </row>
    <row r="568" spans="1:1" x14ac:dyDescent="0.2">
      <c r="A568" s="154" t="str">
        <f t="shared" si="8"/>
        <v/>
      </c>
    </row>
    <row r="569" spans="1:1" x14ac:dyDescent="0.2">
      <c r="A569" s="154" t="str">
        <f t="shared" si="8"/>
        <v/>
      </c>
    </row>
    <row r="570" spans="1:1" x14ac:dyDescent="0.2">
      <c r="A570" s="154" t="str">
        <f t="shared" si="8"/>
        <v/>
      </c>
    </row>
    <row r="571" spans="1:1" x14ac:dyDescent="0.2">
      <c r="A571" s="154" t="str">
        <f t="shared" si="8"/>
        <v/>
      </c>
    </row>
    <row r="572" spans="1:1" x14ac:dyDescent="0.2">
      <c r="A572" s="154" t="str">
        <f t="shared" si="8"/>
        <v/>
      </c>
    </row>
    <row r="573" spans="1:1" x14ac:dyDescent="0.2">
      <c r="A573" s="154" t="str">
        <f t="shared" si="8"/>
        <v/>
      </c>
    </row>
    <row r="574" spans="1:1" x14ac:dyDescent="0.2">
      <c r="A574" s="154" t="str">
        <f t="shared" si="8"/>
        <v/>
      </c>
    </row>
    <row r="575" spans="1:1" x14ac:dyDescent="0.2">
      <c r="A575" s="154" t="str">
        <f t="shared" si="8"/>
        <v/>
      </c>
    </row>
    <row r="576" spans="1:1" x14ac:dyDescent="0.2">
      <c r="A576" s="154" t="str">
        <f t="shared" si="8"/>
        <v/>
      </c>
    </row>
    <row r="577" spans="1:1" x14ac:dyDescent="0.2">
      <c r="A577" s="154" t="str">
        <f t="shared" si="8"/>
        <v/>
      </c>
    </row>
    <row r="578" spans="1:1" x14ac:dyDescent="0.2">
      <c r="A578" s="154" t="str">
        <f t="shared" si="8"/>
        <v/>
      </c>
    </row>
    <row r="579" spans="1:1" x14ac:dyDescent="0.2">
      <c r="A579" s="154" t="str">
        <f t="shared" si="8"/>
        <v/>
      </c>
    </row>
    <row r="580" spans="1:1" x14ac:dyDescent="0.2">
      <c r="A580" s="154" t="str">
        <f t="shared" si="8"/>
        <v/>
      </c>
    </row>
    <row r="581" spans="1:1" x14ac:dyDescent="0.2">
      <c r="A581" s="154" t="str">
        <f t="shared" si="8"/>
        <v/>
      </c>
    </row>
    <row r="582" spans="1:1" x14ac:dyDescent="0.2">
      <c r="A582" s="154" t="str">
        <f t="shared" si="8"/>
        <v/>
      </c>
    </row>
    <row r="583" spans="1:1" x14ac:dyDescent="0.2">
      <c r="A583" s="154" t="str">
        <f t="shared" si="8"/>
        <v/>
      </c>
    </row>
    <row r="584" spans="1:1" x14ac:dyDescent="0.2">
      <c r="A584" s="154" t="str">
        <f t="shared" si="8"/>
        <v/>
      </c>
    </row>
    <row r="585" spans="1:1" x14ac:dyDescent="0.2">
      <c r="A585" s="154" t="str">
        <f t="shared" si="8"/>
        <v/>
      </c>
    </row>
    <row r="586" spans="1:1" x14ac:dyDescent="0.2">
      <c r="A586" s="154" t="str">
        <f t="shared" si="8"/>
        <v/>
      </c>
    </row>
    <row r="587" spans="1:1" x14ac:dyDescent="0.2">
      <c r="A587" s="154" t="str">
        <f t="shared" si="8"/>
        <v/>
      </c>
    </row>
    <row r="588" spans="1:1" x14ac:dyDescent="0.2">
      <c r="A588" s="154" t="str">
        <f t="shared" si="8"/>
        <v/>
      </c>
    </row>
    <row r="589" spans="1:1" x14ac:dyDescent="0.2">
      <c r="A589" s="154" t="str">
        <f t="shared" si="8"/>
        <v/>
      </c>
    </row>
    <row r="590" spans="1:1" x14ac:dyDescent="0.2">
      <c r="A590" s="154" t="str">
        <f t="shared" si="8"/>
        <v/>
      </c>
    </row>
    <row r="591" spans="1:1" x14ac:dyDescent="0.2">
      <c r="A591" s="154" t="str">
        <f t="shared" ref="A591:A654" si="9">IFERROR(LEFT(B591,4),"")</f>
        <v/>
      </c>
    </row>
    <row r="592" spans="1:1" x14ac:dyDescent="0.2">
      <c r="A592" s="154" t="str">
        <f t="shared" si="9"/>
        <v/>
      </c>
    </row>
    <row r="593" spans="1:1" x14ac:dyDescent="0.2">
      <c r="A593" s="154" t="str">
        <f t="shared" si="9"/>
        <v/>
      </c>
    </row>
    <row r="594" spans="1:1" x14ac:dyDescent="0.2">
      <c r="A594" s="154" t="str">
        <f t="shared" si="9"/>
        <v/>
      </c>
    </row>
    <row r="595" spans="1:1" x14ac:dyDescent="0.2">
      <c r="A595" s="154" t="str">
        <f t="shared" si="9"/>
        <v/>
      </c>
    </row>
    <row r="596" spans="1:1" x14ac:dyDescent="0.2">
      <c r="A596" s="154" t="str">
        <f t="shared" si="9"/>
        <v/>
      </c>
    </row>
    <row r="597" spans="1:1" x14ac:dyDescent="0.2">
      <c r="A597" s="154" t="str">
        <f t="shared" si="9"/>
        <v/>
      </c>
    </row>
    <row r="598" spans="1:1" x14ac:dyDescent="0.2">
      <c r="A598" s="154" t="str">
        <f t="shared" si="9"/>
        <v/>
      </c>
    </row>
    <row r="599" spans="1:1" x14ac:dyDescent="0.2">
      <c r="A599" s="154" t="str">
        <f t="shared" si="9"/>
        <v/>
      </c>
    </row>
    <row r="600" spans="1:1" x14ac:dyDescent="0.2">
      <c r="A600" s="154" t="str">
        <f t="shared" si="9"/>
        <v/>
      </c>
    </row>
    <row r="601" spans="1:1" x14ac:dyDescent="0.2">
      <c r="A601" s="154" t="str">
        <f t="shared" si="9"/>
        <v/>
      </c>
    </row>
    <row r="602" spans="1:1" x14ac:dyDescent="0.2">
      <c r="A602" s="154" t="str">
        <f t="shared" si="9"/>
        <v/>
      </c>
    </row>
    <row r="603" spans="1:1" x14ac:dyDescent="0.2">
      <c r="A603" s="154" t="str">
        <f t="shared" si="9"/>
        <v/>
      </c>
    </row>
    <row r="604" spans="1:1" x14ac:dyDescent="0.2">
      <c r="A604" s="154" t="str">
        <f t="shared" si="9"/>
        <v/>
      </c>
    </row>
    <row r="605" spans="1:1" x14ac:dyDescent="0.2">
      <c r="A605" s="154" t="str">
        <f t="shared" si="9"/>
        <v/>
      </c>
    </row>
    <row r="606" spans="1:1" x14ac:dyDescent="0.2">
      <c r="A606" s="154" t="str">
        <f t="shared" si="9"/>
        <v/>
      </c>
    </row>
    <row r="607" spans="1:1" x14ac:dyDescent="0.2">
      <c r="A607" s="154" t="str">
        <f t="shared" si="9"/>
        <v/>
      </c>
    </row>
    <row r="608" spans="1:1" x14ac:dyDescent="0.2">
      <c r="A608" s="154" t="str">
        <f t="shared" si="9"/>
        <v/>
      </c>
    </row>
    <row r="609" spans="1:1" x14ac:dyDescent="0.2">
      <c r="A609" s="154" t="str">
        <f t="shared" si="9"/>
        <v/>
      </c>
    </row>
    <row r="610" spans="1:1" x14ac:dyDescent="0.2">
      <c r="A610" s="154" t="str">
        <f t="shared" si="9"/>
        <v/>
      </c>
    </row>
    <row r="611" spans="1:1" x14ac:dyDescent="0.2">
      <c r="A611" s="154" t="str">
        <f t="shared" si="9"/>
        <v/>
      </c>
    </row>
    <row r="612" spans="1:1" x14ac:dyDescent="0.2">
      <c r="A612" s="154" t="str">
        <f t="shared" si="9"/>
        <v/>
      </c>
    </row>
    <row r="613" spans="1:1" x14ac:dyDescent="0.2">
      <c r="A613" s="154" t="str">
        <f t="shared" si="9"/>
        <v/>
      </c>
    </row>
    <row r="614" spans="1:1" x14ac:dyDescent="0.2">
      <c r="A614" s="154" t="str">
        <f t="shared" si="9"/>
        <v/>
      </c>
    </row>
    <row r="615" spans="1:1" x14ac:dyDescent="0.2">
      <c r="A615" s="154" t="str">
        <f t="shared" si="9"/>
        <v/>
      </c>
    </row>
    <row r="616" spans="1:1" x14ac:dyDescent="0.2">
      <c r="A616" s="154" t="str">
        <f t="shared" si="9"/>
        <v/>
      </c>
    </row>
    <row r="617" spans="1:1" x14ac:dyDescent="0.2">
      <c r="A617" s="154" t="str">
        <f t="shared" si="9"/>
        <v/>
      </c>
    </row>
    <row r="618" spans="1:1" x14ac:dyDescent="0.2">
      <c r="A618" s="154" t="str">
        <f t="shared" si="9"/>
        <v/>
      </c>
    </row>
    <row r="619" spans="1:1" x14ac:dyDescent="0.2">
      <c r="A619" s="154" t="str">
        <f t="shared" si="9"/>
        <v/>
      </c>
    </row>
    <row r="620" spans="1:1" x14ac:dyDescent="0.2">
      <c r="A620" s="154" t="str">
        <f t="shared" si="9"/>
        <v/>
      </c>
    </row>
    <row r="621" spans="1:1" x14ac:dyDescent="0.2">
      <c r="A621" s="154" t="str">
        <f t="shared" si="9"/>
        <v/>
      </c>
    </row>
    <row r="622" spans="1:1" x14ac:dyDescent="0.2">
      <c r="A622" s="154" t="str">
        <f t="shared" si="9"/>
        <v/>
      </c>
    </row>
    <row r="623" spans="1:1" x14ac:dyDescent="0.2">
      <c r="A623" s="154" t="str">
        <f t="shared" si="9"/>
        <v/>
      </c>
    </row>
    <row r="624" spans="1:1" x14ac:dyDescent="0.2">
      <c r="A624" s="154" t="str">
        <f t="shared" si="9"/>
        <v/>
      </c>
    </row>
    <row r="625" spans="1:1" x14ac:dyDescent="0.2">
      <c r="A625" s="154" t="str">
        <f t="shared" si="9"/>
        <v/>
      </c>
    </row>
    <row r="626" spans="1:1" x14ac:dyDescent="0.2">
      <c r="A626" s="154" t="str">
        <f t="shared" si="9"/>
        <v/>
      </c>
    </row>
    <row r="627" spans="1:1" x14ac:dyDescent="0.2">
      <c r="A627" s="154" t="str">
        <f t="shared" si="9"/>
        <v/>
      </c>
    </row>
    <row r="628" spans="1:1" x14ac:dyDescent="0.2">
      <c r="A628" s="154" t="str">
        <f t="shared" si="9"/>
        <v/>
      </c>
    </row>
    <row r="629" spans="1:1" x14ac:dyDescent="0.2">
      <c r="A629" s="154" t="str">
        <f t="shared" si="9"/>
        <v/>
      </c>
    </row>
    <row r="630" spans="1:1" x14ac:dyDescent="0.2">
      <c r="A630" s="154" t="str">
        <f t="shared" si="9"/>
        <v/>
      </c>
    </row>
    <row r="631" spans="1:1" x14ac:dyDescent="0.2">
      <c r="A631" s="154" t="str">
        <f t="shared" si="9"/>
        <v/>
      </c>
    </row>
    <row r="632" spans="1:1" x14ac:dyDescent="0.2">
      <c r="A632" s="154" t="str">
        <f t="shared" si="9"/>
        <v/>
      </c>
    </row>
    <row r="633" spans="1:1" x14ac:dyDescent="0.2">
      <c r="A633" s="154" t="str">
        <f t="shared" si="9"/>
        <v/>
      </c>
    </row>
    <row r="634" spans="1:1" x14ac:dyDescent="0.2">
      <c r="A634" s="154" t="str">
        <f t="shared" si="9"/>
        <v/>
      </c>
    </row>
    <row r="635" spans="1:1" x14ac:dyDescent="0.2">
      <c r="A635" s="154" t="str">
        <f t="shared" si="9"/>
        <v/>
      </c>
    </row>
    <row r="636" spans="1:1" x14ac:dyDescent="0.2">
      <c r="A636" s="154" t="str">
        <f t="shared" si="9"/>
        <v/>
      </c>
    </row>
    <row r="637" spans="1:1" x14ac:dyDescent="0.2">
      <c r="A637" s="154" t="str">
        <f t="shared" si="9"/>
        <v/>
      </c>
    </row>
    <row r="638" spans="1:1" x14ac:dyDescent="0.2">
      <c r="A638" s="154" t="str">
        <f t="shared" si="9"/>
        <v/>
      </c>
    </row>
    <row r="639" spans="1:1" x14ac:dyDescent="0.2">
      <c r="A639" s="154" t="str">
        <f t="shared" si="9"/>
        <v/>
      </c>
    </row>
    <row r="640" spans="1:1" x14ac:dyDescent="0.2">
      <c r="A640" s="154" t="str">
        <f t="shared" si="9"/>
        <v/>
      </c>
    </row>
    <row r="641" spans="1:1" x14ac:dyDescent="0.2">
      <c r="A641" s="154" t="str">
        <f t="shared" si="9"/>
        <v/>
      </c>
    </row>
    <row r="642" spans="1:1" x14ac:dyDescent="0.2">
      <c r="A642" s="154" t="str">
        <f t="shared" si="9"/>
        <v/>
      </c>
    </row>
    <row r="643" spans="1:1" x14ac:dyDescent="0.2">
      <c r="A643" s="154" t="str">
        <f t="shared" si="9"/>
        <v/>
      </c>
    </row>
    <row r="644" spans="1:1" x14ac:dyDescent="0.2">
      <c r="A644" s="154" t="str">
        <f t="shared" si="9"/>
        <v/>
      </c>
    </row>
    <row r="645" spans="1:1" x14ac:dyDescent="0.2">
      <c r="A645" s="154" t="str">
        <f t="shared" si="9"/>
        <v/>
      </c>
    </row>
    <row r="646" spans="1:1" x14ac:dyDescent="0.2">
      <c r="A646" s="154" t="str">
        <f t="shared" si="9"/>
        <v/>
      </c>
    </row>
    <row r="647" spans="1:1" x14ac:dyDescent="0.2">
      <c r="A647" s="154" t="str">
        <f t="shared" si="9"/>
        <v/>
      </c>
    </row>
    <row r="648" spans="1:1" x14ac:dyDescent="0.2">
      <c r="A648" s="154" t="str">
        <f t="shared" si="9"/>
        <v/>
      </c>
    </row>
    <row r="649" spans="1:1" x14ac:dyDescent="0.2">
      <c r="A649" s="154" t="str">
        <f t="shared" si="9"/>
        <v/>
      </c>
    </row>
    <row r="650" spans="1:1" x14ac:dyDescent="0.2">
      <c r="A650" s="154" t="str">
        <f t="shared" si="9"/>
        <v/>
      </c>
    </row>
    <row r="651" spans="1:1" x14ac:dyDescent="0.2">
      <c r="A651" s="154" t="str">
        <f t="shared" si="9"/>
        <v/>
      </c>
    </row>
    <row r="652" spans="1:1" x14ac:dyDescent="0.2">
      <c r="A652" s="154" t="str">
        <f t="shared" si="9"/>
        <v/>
      </c>
    </row>
    <row r="653" spans="1:1" x14ac:dyDescent="0.2">
      <c r="A653" s="154" t="str">
        <f t="shared" si="9"/>
        <v/>
      </c>
    </row>
    <row r="654" spans="1:1" x14ac:dyDescent="0.2">
      <c r="A654" s="154" t="str">
        <f t="shared" si="9"/>
        <v/>
      </c>
    </row>
    <row r="655" spans="1:1" x14ac:dyDescent="0.2">
      <c r="A655" s="154" t="str">
        <f t="shared" ref="A655:A718" si="10">IFERROR(LEFT(B655,4),"")</f>
        <v/>
      </c>
    </row>
    <row r="656" spans="1:1" x14ac:dyDescent="0.2">
      <c r="A656" s="154" t="str">
        <f t="shared" si="10"/>
        <v/>
      </c>
    </row>
    <row r="657" spans="1:1" x14ac:dyDescent="0.2">
      <c r="A657" s="154" t="str">
        <f t="shared" si="10"/>
        <v/>
      </c>
    </row>
    <row r="658" spans="1:1" x14ac:dyDescent="0.2">
      <c r="A658" s="154" t="str">
        <f t="shared" si="10"/>
        <v/>
      </c>
    </row>
    <row r="659" spans="1:1" x14ac:dyDescent="0.2">
      <c r="A659" s="154" t="str">
        <f t="shared" si="10"/>
        <v/>
      </c>
    </row>
    <row r="660" spans="1:1" x14ac:dyDescent="0.2">
      <c r="A660" s="154" t="str">
        <f t="shared" si="10"/>
        <v/>
      </c>
    </row>
    <row r="661" spans="1:1" x14ac:dyDescent="0.2">
      <c r="A661" s="154" t="str">
        <f t="shared" si="10"/>
        <v/>
      </c>
    </row>
    <row r="662" spans="1:1" x14ac:dyDescent="0.2">
      <c r="A662" s="154" t="str">
        <f t="shared" si="10"/>
        <v/>
      </c>
    </row>
    <row r="663" spans="1:1" x14ac:dyDescent="0.2">
      <c r="A663" s="154" t="str">
        <f t="shared" si="10"/>
        <v/>
      </c>
    </row>
    <row r="664" spans="1:1" x14ac:dyDescent="0.2">
      <c r="A664" s="154" t="str">
        <f t="shared" si="10"/>
        <v/>
      </c>
    </row>
    <row r="665" spans="1:1" x14ac:dyDescent="0.2">
      <c r="A665" s="154" t="str">
        <f t="shared" si="10"/>
        <v/>
      </c>
    </row>
    <row r="666" spans="1:1" x14ac:dyDescent="0.2">
      <c r="A666" s="154" t="str">
        <f t="shared" si="10"/>
        <v/>
      </c>
    </row>
    <row r="667" spans="1:1" x14ac:dyDescent="0.2">
      <c r="A667" s="154" t="str">
        <f t="shared" si="10"/>
        <v/>
      </c>
    </row>
    <row r="668" spans="1:1" x14ac:dyDescent="0.2">
      <c r="A668" s="154" t="str">
        <f t="shared" si="10"/>
        <v/>
      </c>
    </row>
    <row r="669" spans="1:1" x14ac:dyDescent="0.2">
      <c r="A669" s="154" t="str">
        <f t="shared" si="10"/>
        <v/>
      </c>
    </row>
    <row r="670" spans="1:1" x14ac:dyDescent="0.2">
      <c r="A670" s="154" t="str">
        <f t="shared" si="10"/>
        <v/>
      </c>
    </row>
    <row r="671" spans="1:1" x14ac:dyDescent="0.2">
      <c r="A671" s="154" t="str">
        <f t="shared" si="10"/>
        <v/>
      </c>
    </row>
    <row r="672" spans="1:1" x14ac:dyDescent="0.2">
      <c r="A672" s="154" t="str">
        <f t="shared" si="10"/>
        <v/>
      </c>
    </row>
    <row r="673" spans="1:1" x14ac:dyDescent="0.2">
      <c r="A673" s="154" t="str">
        <f t="shared" si="10"/>
        <v/>
      </c>
    </row>
    <row r="674" spans="1:1" x14ac:dyDescent="0.2">
      <c r="A674" s="154" t="str">
        <f t="shared" si="10"/>
        <v/>
      </c>
    </row>
    <row r="675" spans="1:1" x14ac:dyDescent="0.2">
      <c r="A675" s="154" t="str">
        <f t="shared" si="10"/>
        <v/>
      </c>
    </row>
    <row r="676" spans="1:1" x14ac:dyDescent="0.2">
      <c r="A676" s="154" t="str">
        <f t="shared" si="10"/>
        <v/>
      </c>
    </row>
    <row r="677" spans="1:1" x14ac:dyDescent="0.2">
      <c r="A677" s="154" t="str">
        <f t="shared" si="10"/>
        <v/>
      </c>
    </row>
    <row r="678" spans="1:1" x14ac:dyDescent="0.2">
      <c r="A678" s="154" t="str">
        <f t="shared" si="10"/>
        <v/>
      </c>
    </row>
    <row r="679" spans="1:1" x14ac:dyDescent="0.2">
      <c r="A679" s="154" t="str">
        <f t="shared" si="10"/>
        <v/>
      </c>
    </row>
    <row r="680" spans="1:1" x14ac:dyDescent="0.2">
      <c r="A680" s="154" t="str">
        <f t="shared" si="10"/>
        <v/>
      </c>
    </row>
    <row r="681" spans="1:1" x14ac:dyDescent="0.2">
      <c r="A681" s="154" t="str">
        <f t="shared" si="10"/>
        <v/>
      </c>
    </row>
    <row r="682" spans="1:1" x14ac:dyDescent="0.2">
      <c r="A682" s="154" t="str">
        <f t="shared" si="10"/>
        <v/>
      </c>
    </row>
    <row r="683" spans="1:1" x14ac:dyDescent="0.2">
      <c r="A683" s="154" t="str">
        <f t="shared" si="10"/>
        <v/>
      </c>
    </row>
    <row r="684" spans="1:1" x14ac:dyDescent="0.2">
      <c r="A684" s="154" t="str">
        <f t="shared" si="10"/>
        <v/>
      </c>
    </row>
    <row r="685" spans="1:1" x14ac:dyDescent="0.2">
      <c r="A685" s="154" t="str">
        <f t="shared" si="10"/>
        <v/>
      </c>
    </row>
    <row r="686" spans="1:1" x14ac:dyDescent="0.2">
      <c r="A686" s="154" t="str">
        <f t="shared" si="10"/>
        <v/>
      </c>
    </row>
    <row r="687" spans="1:1" x14ac:dyDescent="0.2">
      <c r="A687" s="154" t="str">
        <f t="shared" si="10"/>
        <v/>
      </c>
    </row>
    <row r="688" spans="1:1" x14ac:dyDescent="0.2">
      <c r="A688" s="154" t="str">
        <f t="shared" si="10"/>
        <v/>
      </c>
    </row>
    <row r="689" spans="1:1" x14ac:dyDescent="0.2">
      <c r="A689" s="154" t="str">
        <f t="shared" si="10"/>
        <v/>
      </c>
    </row>
    <row r="690" spans="1:1" x14ac:dyDescent="0.2">
      <c r="A690" s="154" t="str">
        <f t="shared" si="10"/>
        <v/>
      </c>
    </row>
    <row r="691" spans="1:1" x14ac:dyDescent="0.2">
      <c r="A691" s="154" t="str">
        <f t="shared" si="10"/>
        <v/>
      </c>
    </row>
    <row r="692" spans="1:1" x14ac:dyDescent="0.2">
      <c r="A692" s="154" t="str">
        <f t="shared" si="10"/>
        <v/>
      </c>
    </row>
    <row r="693" spans="1:1" x14ac:dyDescent="0.2">
      <c r="A693" s="154" t="str">
        <f t="shared" si="10"/>
        <v/>
      </c>
    </row>
    <row r="694" spans="1:1" x14ac:dyDescent="0.2">
      <c r="A694" s="154" t="str">
        <f t="shared" si="10"/>
        <v/>
      </c>
    </row>
    <row r="695" spans="1:1" x14ac:dyDescent="0.2">
      <c r="A695" s="154" t="str">
        <f t="shared" si="10"/>
        <v/>
      </c>
    </row>
    <row r="696" spans="1:1" x14ac:dyDescent="0.2">
      <c r="A696" s="154" t="str">
        <f t="shared" si="10"/>
        <v/>
      </c>
    </row>
    <row r="697" spans="1:1" x14ac:dyDescent="0.2">
      <c r="A697" s="154" t="str">
        <f t="shared" si="10"/>
        <v/>
      </c>
    </row>
    <row r="698" spans="1:1" x14ac:dyDescent="0.2">
      <c r="A698" s="154" t="str">
        <f t="shared" si="10"/>
        <v/>
      </c>
    </row>
    <row r="699" spans="1:1" x14ac:dyDescent="0.2">
      <c r="A699" s="154" t="str">
        <f t="shared" si="10"/>
        <v/>
      </c>
    </row>
    <row r="700" spans="1:1" x14ac:dyDescent="0.2">
      <c r="A700" s="154" t="str">
        <f t="shared" si="10"/>
        <v/>
      </c>
    </row>
    <row r="701" spans="1:1" x14ac:dyDescent="0.2">
      <c r="A701" s="154" t="str">
        <f t="shared" si="10"/>
        <v/>
      </c>
    </row>
    <row r="702" spans="1:1" x14ac:dyDescent="0.2">
      <c r="A702" s="154" t="str">
        <f t="shared" si="10"/>
        <v/>
      </c>
    </row>
    <row r="703" spans="1:1" x14ac:dyDescent="0.2">
      <c r="A703" s="154" t="str">
        <f t="shared" si="10"/>
        <v/>
      </c>
    </row>
    <row r="704" spans="1:1" x14ac:dyDescent="0.2">
      <c r="A704" s="154" t="str">
        <f t="shared" si="10"/>
        <v/>
      </c>
    </row>
    <row r="705" spans="1:1" x14ac:dyDescent="0.2">
      <c r="A705" s="154" t="str">
        <f t="shared" si="10"/>
        <v/>
      </c>
    </row>
    <row r="706" spans="1:1" x14ac:dyDescent="0.2">
      <c r="A706" s="154" t="str">
        <f t="shared" si="10"/>
        <v/>
      </c>
    </row>
    <row r="707" spans="1:1" x14ac:dyDescent="0.2">
      <c r="A707" s="154" t="str">
        <f t="shared" si="10"/>
        <v/>
      </c>
    </row>
    <row r="708" spans="1:1" x14ac:dyDescent="0.2">
      <c r="A708" s="154" t="str">
        <f t="shared" si="10"/>
        <v/>
      </c>
    </row>
    <row r="709" spans="1:1" x14ac:dyDescent="0.2">
      <c r="A709" s="154" t="str">
        <f t="shared" si="10"/>
        <v/>
      </c>
    </row>
    <row r="710" spans="1:1" x14ac:dyDescent="0.2">
      <c r="A710" s="154" t="str">
        <f t="shared" si="10"/>
        <v/>
      </c>
    </row>
    <row r="711" spans="1:1" x14ac:dyDescent="0.2">
      <c r="A711" s="154" t="str">
        <f t="shared" si="10"/>
        <v/>
      </c>
    </row>
    <row r="712" spans="1:1" x14ac:dyDescent="0.2">
      <c r="A712" s="154" t="str">
        <f t="shared" si="10"/>
        <v/>
      </c>
    </row>
    <row r="713" spans="1:1" x14ac:dyDescent="0.2">
      <c r="A713" s="154" t="str">
        <f t="shared" si="10"/>
        <v/>
      </c>
    </row>
    <row r="714" spans="1:1" x14ac:dyDescent="0.2">
      <c r="A714" s="154" t="str">
        <f t="shared" si="10"/>
        <v/>
      </c>
    </row>
    <row r="715" spans="1:1" x14ac:dyDescent="0.2">
      <c r="A715" s="154" t="str">
        <f t="shared" si="10"/>
        <v/>
      </c>
    </row>
    <row r="716" spans="1:1" x14ac:dyDescent="0.2">
      <c r="A716" s="154" t="str">
        <f t="shared" si="10"/>
        <v/>
      </c>
    </row>
    <row r="717" spans="1:1" x14ac:dyDescent="0.2">
      <c r="A717" s="154" t="str">
        <f t="shared" si="10"/>
        <v/>
      </c>
    </row>
    <row r="718" spans="1:1" x14ac:dyDescent="0.2">
      <c r="A718" s="154" t="str">
        <f t="shared" si="10"/>
        <v/>
      </c>
    </row>
    <row r="719" spans="1:1" x14ac:dyDescent="0.2">
      <c r="A719" s="154" t="str">
        <f t="shared" ref="A719:A782" si="11">IFERROR(LEFT(B719,4),"")</f>
        <v/>
      </c>
    </row>
    <row r="720" spans="1:1" x14ac:dyDescent="0.2">
      <c r="A720" s="154" t="str">
        <f t="shared" si="11"/>
        <v/>
      </c>
    </row>
    <row r="721" spans="1:1" x14ac:dyDescent="0.2">
      <c r="A721" s="154" t="str">
        <f t="shared" si="11"/>
        <v/>
      </c>
    </row>
    <row r="722" spans="1:1" x14ac:dyDescent="0.2">
      <c r="A722" s="154" t="str">
        <f t="shared" si="11"/>
        <v/>
      </c>
    </row>
    <row r="723" spans="1:1" x14ac:dyDescent="0.2">
      <c r="A723" s="154" t="str">
        <f t="shared" si="11"/>
        <v/>
      </c>
    </row>
    <row r="724" spans="1:1" x14ac:dyDescent="0.2">
      <c r="A724" s="154" t="str">
        <f t="shared" si="11"/>
        <v/>
      </c>
    </row>
    <row r="725" spans="1:1" x14ac:dyDescent="0.2">
      <c r="A725" s="154" t="str">
        <f t="shared" si="11"/>
        <v/>
      </c>
    </row>
    <row r="726" spans="1:1" x14ac:dyDescent="0.2">
      <c r="A726" s="154" t="str">
        <f t="shared" si="11"/>
        <v/>
      </c>
    </row>
    <row r="727" spans="1:1" x14ac:dyDescent="0.2">
      <c r="A727" s="154" t="str">
        <f t="shared" si="11"/>
        <v/>
      </c>
    </row>
    <row r="728" spans="1:1" x14ac:dyDescent="0.2">
      <c r="A728" s="154" t="str">
        <f t="shared" si="11"/>
        <v/>
      </c>
    </row>
    <row r="729" spans="1:1" x14ac:dyDescent="0.2">
      <c r="A729" s="154" t="str">
        <f t="shared" si="11"/>
        <v/>
      </c>
    </row>
    <row r="730" spans="1:1" x14ac:dyDescent="0.2">
      <c r="A730" s="154" t="str">
        <f t="shared" si="11"/>
        <v/>
      </c>
    </row>
    <row r="731" spans="1:1" x14ac:dyDescent="0.2">
      <c r="A731" s="154" t="str">
        <f t="shared" si="11"/>
        <v/>
      </c>
    </row>
    <row r="732" spans="1:1" x14ac:dyDescent="0.2">
      <c r="A732" s="154" t="str">
        <f t="shared" si="11"/>
        <v/>
      </c>
    </row>
    <row r="733" spans="1:1" x14ac:dyDescent="0.2">
      <c r="A733" s="154" t="str">
        <f t="shared" si="11"/>
        <v/>
      </c>
    </row>
    <row r="734" spans="1:1" x14ac:dyDescent="0.2">
      <c r="A734" s="154" t="str">
        <f t="shared" si="11"/>
        <v/>
      </c>
    </row>
    <row r="735" spans="1:1" x14ac:dyDescent="0.2">
      <c r="A735" s="154" t="str">
        <f t="shared" si="11"/>
        <v/>
      </c>
    </row>
    <row r="736" spans="1:1" x14ac:dyDescent="0.2">
      <c r="A736" s="154" t="str">
        <f t="shared" si="11"/>
        <v/>
      </c>
    </row>
    <row r="737" spans="1:1" x14ac:dyDescent="0.2">
      <c r="A737" s="154" t="str">
        <f t="shared" si="11"/>
        <v/>
      </c>
    </row>
    <row r="738" spans="1:1" x14ac:dyDescent="0.2">
      <c r="A738" s="154" t="str">
        <f t="shared" si="11"/>
        <v/>
      </c>
    </row>
    <row r="739" spans="1:1" x14ac:dyDescent="0.2">
      <c r="A739" s="154" t="str">
        <f t="shared" si="11"/>
        <v/>
      </c>
    </row>
    <row r="740" spans="1:1" x14ac:dyDescent="0.2">
      <c r="A740" s="154" t="str">
        <f t="shared" si="11"/>
        <v/>
      </c>
    </row>
    <row r="741" spans="1:1" x14ac:dyDescent="0.2">
      <c r="A741" s="154" t="str">
        <f t="shared" si="11"/>
        <v/>
      </c>
    </row>
    <row r="742" spans="1:1" x14ac:dyDescent="0.2">
      <c r="A742" s="154" t="str">
        <f t="shared" si="11"/>
        <v/>
      </c>
    </row>
    <row r="743" spans="1:1" x14ac:dyDescent="0.2">
      <c r="A743" s="154" t="str">
        <f t="shared" si="11"/>
        <v/>
      </c>
    </row>
    <row r="744" spans="1:1" x14ac:dyDescent="0.2">
      <c r="A744" s="154" t="str">
        <f t="shared" si="11"/>
        <v/>
      </c>
    </row>
    <row r="745" spans="1:1" x14ac:dyDescent="0.2">
      <c r="A745" s="154" t="str">
        <f t="shared" si="11"/>
        <v/>
      </c>
    </row>
    <row r="746" spans="1:1" x14ac:dyDescent="0.2">
      <c r="A746" s="154" t="str">
        <f t="shared" si="11"/>
        <v/>
      </c>
    </row>
    <row r="747" spans="1:1" x14ac:dyDescent="0.2">
      <c r="A747" s="154" t="str">
        <f t="shared" si="11"/>
        <v/>
      </c>
    </row>
    <row r="748" spans="1:1" x14ac:dyDescent="0.2">
      <c r="A748" s="154" t="str">
        <f t="shared" si="11"/>
        <v/>
      </c>
    </row>
    <row r="749" spans="1:1" x14ac:dyDescent="0.2">
      <c r="A749" s="154" t="str">
        <f t="shared" si="11"/>
        <v/>
      </c>
    </row>
    <row r="750" spans="1:1" x14ac:dyDescent="0.2">
      <c r="A750" s="154" t="str">
        <f t="shared" si="11"/>
        <v/>
      </c>
    </row>
    <row r="751" spans="1:1" x14ac:dyDescent="0.2">
      <c r="A751" s="154" t="str">
        <f t="shared" si="11"/>
        <v/>
      </c>
    </row>
    <row r="752" spans="1:1" x14ac:dyDescent="0.2">
      <c r="A752" s="154" t="str">
        <f t="shared" si="11"/>
        <v/>
      </c>
    </row>
    <row r="753" spans="1:1" x14ac:dyDescent="0.2">
      <c r="A753" s="154" t="str">
        <f t="shared" si="11"/>
        <v/>
      </c>
    </row>
    <row r="754" spans="1:1" x14ac:dyDescent="0.2">
      <c r="A754" s="154" t="str">
        <f t="shared" si="11"/>
        <v/>
      </c>
    </row>
    <row r="755" spans="1:1" x14ac:dyDescent="0.2">
      <c r="A755" s="154" t="str">
        <f t="shared" si="11"/>
        <v/>
      </c>
    </row>
    <row r="756" spans="1:1" x14ac:dyDescent="0.2">
      <c r="A756" s="154" t="str">
        <f t="shared" si="11"/>
        <v/>
      </c>
    </row>
    <row r="757" spans="1:1" x14ac:dyDescent="0.2">
      <c r="A757" s="154" t="str">
        <f t="shared" si="11"/>
        <v/>
      </c>
    </row>
    <row r="758" spans="1:1" x14ac:dyDescent="0.2">
      <c r="A758" s="154" t="str">
        <f t="shared" si="11"/>
        <v/>
      </c>
    </row>
    <row r="759" spans="1:1" x14ac:dyDescent="0.2">
      <c r="A759" s="154" t="str">
        <f t="shared" si="11"/>
        <v/>
      </c>
    </row>
    <row r="760" spans="1:1" x14ac:dyDescent="0.2">
      <c r="A760" s="154" t="str">
        <f t="shared" si="11"/>
        <v/>
      </c>
    </row>
    <row r="761" spans="1:1" x14ac:dyDescent="0.2">
      <c r="A761" s="154" t="str">
        <f t="shared" si="11"/>
        <v/>
      </c>
    </row>
    <row r="762" spans="1:1" x14ac:dyDescent="0.2">
      <c r="A762" s="154" t="str">
        <f t="shared" si="11"/>
        <v/>
      </c>
    </row>
    <row r="763" spans="1:1" x14ac:dyDescent="0.2">
      <c r="A763" s="154" t="str">
        <f t="shared" si="11"/>
        <v/>
      </c>
    </row>
    <row r="764" spans="1:1" x14ac:dyDescent="0.2">
      <c r="A764" s="154" t="str">
        <f t="shared" si="11"/>
        <v/>
      </c>
    </row>
    <row r="765" spans="1:1" x14ac:dyDescent="0.2">
      <c r="A765" s="154" t="str">
        <f t="shared" si="11"/>
        <v/>
      </c>
    </row>
    <row r="766" spans="1:1" x14ac:dyDescent="0.2">
      <c r="A766" s="154" t="str">
        <f t="shared" si="11"/>
        <v/>
      </c>
    </row>
    <row r="767" spans="1:1" x14ac:dyDescent="0.2">
      <c r="A767" s="154" t="str">
        <f t="shared" si="11"/>
        <v/>
      </c>
    </row>
    <row r="768" spans="1:1" x14ac:dyDescent="0.2">
      <c r="A768" s="154" t="str">
        <f t="shared" si="11"/>
        <v/>
      </c>
    </row>
    <row r="769" spans="1:1" x14ac:dyDescent="0.2">
      <c r="A769" s="154" t="str">
        <f t="shared" si="11"/>
        <v/>
      </c>
    </row>
    <row r="770" spans="1:1" x14ac:dyDescent="0.2">
      <c r="A770" s="154" t="str">
        <f t="shared" si="11"/>
        <v/>
      </c>
    </row>
    <row r="771" spans="1:1" x14ac:dyDescent="0.2">
      <c r="A771" s="154" t="str">
        <f t="shared" si="11"/>
        <v/>
      </c>
    </row>
    <row r="772" spans="1:1" x14ac:dyDescent="0.2">
      <c r="A772" s="154" t="str">
        <f t="shared" si="11"/>
        <v/>
      </c>
    </row>
    <row r="773" spans="1:1" x14ac:dyDescent="0.2">
      <c r="A773" s="154" t="str">
        <f t="shared" si="11"/>
        <v/>
      </c>
    </row>
    <row r="774" spans="1:1" x14ac:dyDescent="0.2">
      <c r="A774" s="154" t="str">
        <f t="shared" si="11"/>
        <v/>
      </c>
    </row>
    <row r="775" spans="1:1" x14ac:dyDescent="0.2">
      <c r="A775" s="154" t="str">
        <f t="shared" si="11"/>
        <v/>
      </c>
    </row>
    <row r="776" spans="1:1" x14ac:dyDescent="0.2">
      <c r="A776" s="154" t="str">
        <f t="shared" si="11"/>
        <v/>
      </c>
    </row>
    <row r="777" spans="1:1" x14ac:dyDescent="0.2">
      <c r="A777" s="154" t="str">
        <f t="shared" si="11"/>
        <v/>
      </c>
    </row>
    <row r="778" spans="1:1" x14ac:dyDescent="0.2">
      <c r="A778" s="154" t="str">
        <f t="shared" si="11"/>
        <v/>
      </c>
    </row>
    <row r="779" spans="1:1" x14ac:dyDescent="0.2">
      <c r="A779" s="154" t="str">
        <f t="shared" si="11"/>
        <v/>
      </c>
    </row>
    <row r="780" spans="1:1" x14ac:dyDescent="0.2">
      <c r="A780" s="154" t="str">
        <f t="shared" si="11"/>
        <v/>
      </c>
    </row>
    <row r="781" spans="1:1" x14ac:dyDescent="0.2">
      <c r="A781" s="154" t="str">
        <f t="shared" si="11"/>
        <v/>
      </c>
    </row>
    <row r="782" spans="1:1" x14ac:dyDescent="0.2">
      <c r="A782" s="154" t="str">
        <f t="shared" si="11"/>
        <v/>
      </c>
    </row>
    <row r="783" spans="1:1" x14ac:dyDescent="0.2">
      <c r="A783" s="154" t="str">
        <f t="shared" ref="A783:A846" si="12">IFERROR(LEFT(B783,4),"")</f>
        <v/>
      </c>
    </row>
    <row r="784" spans="1:1" x14ac:dyDescent="0.2">
      <c r="A784" s="154" t="str">
        <f t="shared" si="12"/>
        <v/>
      </c>
    </row>
    <row r="785" spans="1:1" x14ac:dyDescent="0.2">
      <c r="A785" s="154" t="str">
        <f t="shared" si="12"/>
        <v/>
      </c>
    </row>
    <row r="786" spans="1:1" x14ac:dyDescent="0.2">
      <c r="A786" s="154" t="str">
        <f t="shared" si="12"/>
        <v/>
      </c>
    </row>
    <row r="787" spans="1:1" x14ac:dyDescent="0.2">
      <c r="A787" s="154" t="str">
        <f t="shared" si="12"/>
        <v/>
      </c>
    </row>
    <row r="788" spans="1:1" x14ac:dyDescent="0.2">
      <c r="A788" s="154" t="str">
        <f t="shared" si="12"/>
        <v/>
      </c>
    </row>
    <row r="789" spans="1:1" x14ac:dyDescent="0.2">
      <c r="A789" s="154" t="str">
        <f t="shared" si="12"/>
        <v/>
      </c>
    </row>
    <row r="790" spans="1:1" x14ac:dyDescent="0.2">
      <c r="A790" s="154" t="str">
        <f t="shared" si="12"/>
        <v/>
      </c>
    </row>
    <row r="791" spans="1:1" x14ac:dyDescent="0.2">
      <c r="A791" s="154" t="str">
        <f t="shared" si="12"/>
        <v/>
      </c>
    </row>
    <row r="792" spans="1:1" x14ac:dyDescent="0.2">
      <c r="A792" s="154" t="str">
        <f t="shared" si="12"/>
        <v/>
      </c>
    </row>
    <row r="793" spans="1:1" x14ac:dyDescent="0.2">
      <c r="A793" s="154" t="str">
        <f t="shared" si="12"/>
        <v/>
      </c>
    </row>
    <row r="794" spans="1:1" x14ac:dyDescent="0.2">
      <c r="A794" s="154" t="str">
        <f t="shared" si="12"/>
        <v/>
      </c>
    </row>
    <row r="795" spans="1:1" x14ac:dyDescent="0.2">
      <c r="A795" s="154" t="str">
        <f t="shared" si="12"/>
        <v/>
      </c>
    </row>
    <row r="796" spans="1:1" x14ac:dyDescent="0.2">
      <c r="A796" s="154" t="str">
        <f t="shared" si="12"/>
        <v/>
      </c>
    </row>
    <row r="797" spans="1:1" x14ac:dyDescent="0.2">
      <c r="A797" s="154" t="str">
        <f t="shared" si="12"/>
        <v/>
      </c>
    </row>
    <row r="798" spans="1:1" x14ac:dyDescent="0.2">
      <c r="A798" s="154" t="str">
        <f t="shared" si="12"/>
        <v/>
      </c>
    </row>
    <row r="799" spans="1:1" x14ac:dyDescent="0.2">
      <c r="A799" s="154" t="str">
        <f t="shared" si="12"/>
        <v/>
      </c>
    </row>
    <row r="800" spans="1:1" x14ac:dyDescent="0.2">
      <c r="A800" s="154" t="str">
        <f t="shared" si="12"/>
        <v/>
      </c>
    </row>
    <row r="801" spans="1:1" x14ac:dyDescent="0.2">
      <c r="A801" s="154" t="str">
        <f t="shared" si="12"/>
        <v/>
      </c>
    </row>
    <row r="802" spans="1:1" x14ac:dyDescent="0.2">
      <c r="A802" s="154" t="str">
        <f t="shared" si="12"/>
        <v/>
      </c>
    </row>
    <row r="803" spans="1:1" x14ac:dyDescent="0.2">
      <c r="A803" s="154" t="str">
        <f t="shared" si="12"/>
        <v/>
      </c>
    </row>
    <row r="804" spans="1:1" x14ac:dyDescent="0.2">
      <c r="A804" s="154" t="str">
        <f t="shared" si="12"/>
        <v/>
      </c>
    </row>
    <row r="805" spans="1:1" x14ac:dyDescent="0.2">
      <c r="A805" s="154" t="str">
        <f t="shared" si="12"/>
        <v/>
      </c>
    </row>
    <row r="806" spans="1:1" x14ac:dyDescent="0.2">
      <c r="A806" s="154" t="str">
        <f t="shared" si="12"/>
        <v/>
      </c>
    </row>
    <row r="807" spans="1:1" x14ac:dyDescent="0.2">
      <c r="A807" s="154" t="str">
        <f t="shared" si="12"/>
        <v/>
      </c>
    </row>
    <row r="808" spans="1:1" x14ac:dyDescent="0.2">
      <c r="A808" s="154" t="str">
        <f t="shared" si="12"/>
        <v/>
      </c>
    </row>
    <row r="809" spans="1:1" x14ac:dyDescent="0.2">
      <c r="A809" s="154" t="str">
        <f t="shared" si="12"/>
        <v/>
      </c>
    </row>
    <row r="810" spans="1:1" x14ac:dyDescent="0.2">
      <c r="A810" s="154" t="str">
        <f t="shared" si="12"/>
        <v/>
      </c>
    </row>
    <row r="811" spans="1:1" x14ac:dyDescent="0.2">
      <c r="A811" s="154" t="str">
        <f t="shared" si="12"/>
        <v/>
      </c>
    </row>
    <row r="812" spans="1:1" x14ac:dyDescent="0.2">
      <c r="A812" s="154" t="str">
        <f t="shared" si="12"/>
        <v/>
      </c>
    </row>
    <row r="813" spans="1:1" x14ac:dyDescent="0.2">
      <c r="A813" s="154" t="str">
        <f t="shared" si="12"/>
        <v/>
      </c>
    </row>
    <row r="814" spans="1:1" x14ac:dyDescent="0.2">
      <c r="A814" s="154" t="str">
        <f t="shared" si="12"/>
        <v/>
      </c>
    </row>
    <row r="815" spans="1:1" x14ac:dyDescent="0.2">
      <c r="A815" s="154" t="str">
        <f t="shared" si="12"/>
        <v/>
      </c>
    </row>
    <row r="816" spans="1:1" x14ac:dyDescent="0.2">
      <c r="A816" s="154" t="str">
        <f t="shared" si="12"/>
        <v/>
      </c>
    </row>
    <row r="817" spans="1:1" x14ac:dyDescent="0.2">
      <c r="A817" s="154" t="str">
        <f t="shared" si="12"/>
        <v/>
      </c>
    </row>
    <row r="818" spans="1:1" x14ac:dyDescent="0.2">
      <c r="A818" s="154" t="str">
        <f t="shared" si="12"/>
        <v/>
      </c>
    </row>
    <row r="819" spans="1:1" x14ac:dyDescent="0.2">
      <c r="A819" s="154" t="str">
        <f t="shared" si="12"/>
        <v/>
      </c>
    </row>
    <row r="820" spans="1:1" x14ac:dyDescent="0.2">
      <c r="A820" s="154" t="str">
        <f t="shared" si="12"/>
        <v/>
      </c>
    </row>
    <row r="821" spans="1:1" x14ac:dyDescent="0.2">
      <c r="A821" s="154" t="str">
        <f t="shared" si="12"/>
        <v/>
      </c>
    </row>
    <row r="822" spans="1:1" x14ac:dyDescent="0.2">
      <c r="A822" s="154" t="str">
        <f t="shared" si="12"/>
        <v/>
      </c>
    </row>
    <row r="823" spans="1:1" x14ac:dyDescent="0.2">
      <c r="A823" s="154" t="str">
        <f t="shared" si="12"/>
        <v/>
      </c>
    </row>
    <row r="824" spans="1:1" x14ac:dyDescent="0.2">
      <c r="A824" s="154" t="str">
        <f t="shared" si="12"/>
        <v/>
      </c>
    </row>
    <row r="825" spans="1:1" x14ac:dyDescent="0.2">
      <c r="A825" s="154" t="str">
        <f t="shared" si="12"/>
        <v/>
      </c>
    </row>
    <row r="826" spans="1:1" x14ac:dyDescent="0.2">
      <c r="A826" s="154" t="str">
        <f t="shared" si="12"/>
        <v/>
      </c>
    </row>
    <row r="827" spans="1:1" x14ac:dyDescent="0.2">
      <c r="A827" s="154" t="str">
        <f t="shared" si="12"/>
        <v/>
      </c>
    </row>
    <row r="828" spans="1:1" x14ac:dyDescent="0.2">
      <c r="A828" s="154" t="str">
        <f t="shared" si="12"/>
        <v/>
      </c>
    </row>
    <row r="829" spans="1:1" x14ac:dyDescent="0.2">
      <c r="A829" s="154" t="str">
        <f t="shared" si="12"/>
        <v/>
      </c>
    </row>
    <row r="830" spans="1:1" x14ac:dyDescent="0.2">
      <c r="A830" s="154" t="str">
        <f t="shared" si="12"/>
        <v/>
      </c>
    </row>
    <row r="831" spans="1:1" x14ac:dyDescent="0.2">
      <c r="A831" s="154" t="str">
        <f t="shared" si="12"/>
        <v/>
      </c>
    </row>
    <row r="832" spans="1:1" x14ac:dyDescent="0.2">
      <c r="A832" s="154" t="str">
        <f t="shared" si="12"/>
        <v/>
      </c>
    </row>
    <row r="833" spans="1:1" x14ac:dyDescent="0.2">
      <c r="A833" s="154" t="str">
        <f t="shared" si="12"/>
        <v/>
      </c>
    </row>
    <row r="834" spans="1:1" x14ac:dyDescent="0.2">
      <c r="A834" s="154" t="str">
        <f t="shared" si="12"/>
        <v/>
      </c>
    </row>
    <row r="835" spans="1:1" x14ac:dyDescent="0.2">
      <c r="A835" s="154" t="str">
        <f t="shared" si="12"/>
        <v/>
      </c>
    </row>
    <row r="836" spans="1:1" x14ac:dyDescent="0.2">
      <c r="A836" s="154" t="str">
        <f t="shared" si="12"/>
        <v/>
      </c>
    </row>
    <row r="837" spans="1:1" x14ac:dyDescent="0.2">
      <c r="A837" s="154" t="str">
        <f t="shared" si="12"/>
        <v/>
      </c>
    </row>
    <row r="838" spans="1:1" x14ac:dyDescent="0.2">
      <c r="A838" s="154" t="str">
        <f t="shared" si="12"/>
        <v/>
      </c>
    </row>
    <row r="839" spans="1:1" x14ac:dyDescent="0.2">
      <c r="A839" s="154" t="str">
        <f t="shared" si="12"/>
        <v/>
      </c>
    </row>
    <row r="840" spans="1:1" x14ac:dyDescent="0.2">
      <c r="A840" s="154" t="str">
        <f t="shared" si="12"/>
        <v/>
      </c>
    </row>
    <row r="841" spans="1:1" x14ac:dyDescent="0.2">
      <c r="A841" s="154" t="str">
        <f t="shared" si="12"/>
        <v/>
      </c>
    </row>
    <row r="842" spans="1:1" x14ac:dyDescent="0.2">
      <c r="A842" s="154" t="str">
        <f t="shared" si="12"/>
        <v/>
      </c>
    </row>
    <row r="843" spans="1:1" x14ac:dyDescent="0.2">
      <c r="A843" s="154" t="str">
        <f t="shared" si="12"/>
        <v/>
      </c>
    </row>
    <row r="844" spans="1:1" x14ac:dyDescent="0.2">
      <c r="A844" s="154" t="str">
        <f t="shared" si="12"/>
        <v/>
      </c>
    </row>
    <row r="845" spans="1:1" x14ac:dyDescent="0.2">
      <c r="A845" s="154" t="str">
        <f t="shared" si="12"/>
        <v/>
      </c>
    </row>
    <row r="846" spans="1:1" x14ac:dyDescent="0.2">
      <c r="A846" s="154" t="str">
        <f t="shared" si="12"/>
        <v/>
      </c>
    </row>
    <row r="847" spans="1:1" x14ac:dyDescent="0.2">
      <c r="A847" s="154" t="str">
        <f t="shared" ref="A847:A910" si="13">IFERROR(LEFT(B847,4),"")</f>
        <v/>
      </c>
    </row>
    <row r="848" spans="1:1" x14ac:dyDescent="0.2">
      <c r="A848" s="154" t="str">
        <f t="shared" si="13"/>
        <v/>
      </c>
    </row>
    <row r="849" spans="1:1" x14ac:dyDescent="0.2">
      <c r="A849" s="154" t="str">
        <f t="shared" si="13"/>
        <v/>
      </c>
    </row>
    <row r="850" spans="1:1" x14ac:dyDescent="0.2">
      <c r="A850" s="154" t="str">
        <f t="shared" si="13"/>
        <v/>
      </c>
    </row>
    <row r="851" spans="1:1" x14ac:dyDescent="0.2">
      <c r="A851" s="154" t="str">
        <f t="shared" si="13"/>
        <v/>
      </c>
    </row>
    <row r="852" spans="1:1" x14ac:dyDescent="0.2">
      <c r="A852" s="154" t="str">
        <f t="shared" si="13"/>
        <v/>
      </c>
    </row>
    <row r="853" spans="1:1" x14ac:dyDescent="0.2">
      <c r="A853" s="154" t="str">
        <f t="shared" si="13"/>
        <v/>
      </c>
    </row>
    <row r="854" spans="1:1" x14ac:dyDescent="0.2">
      <c r="A854" s="154" t="str">
        <f t="shared" si="13"/>
        <v/>
      </c>
    </row>
    <row r="855" spans="1:1" x14ac:dyDescent="0.2">
      <c r="A855" s="154" t="str">
        <f t="shared" si="13"/>
        <v/>
      </c>
    </row>
    <row r="856" spans="1:1" x14ac:dyDescent="0.2">
      <c r="A856" s="154" t="str">
        <f t="shared" si="13"/>
        <v/>
      </c>
    </row>
    <row r="857" spans="1:1" x14ac:dyDescent="0.2">
      <c r="A857" s="154" t="str">
        <f t="shared" si="13"/>
        <v/>
      </c>
    </row>
    <row r="858" spans="1:1" x14ac:dyDescent="0.2">
      <c r="A858" s="154" t="str">
        <f t="shared" si="13"/>
        <v/>
      </c>
    </row>
    <row r="859" spans="1:1" x14ac:dyDescent="0.2">
      <c r="A859" s="154" t="str">
        <f t="shared" si="13"/>
        <v/>
      </c>
    </row>
    <row r="860" spans="1:1" x14ac:dyDescent="0.2">
      <c r="A860" s="154" t="str">
        <f t="shared" si="13"/>
        <v/>
      </c>
    </row>
    <row r="861" spans="1:1" x14ac:dyDescent="0.2">
      <c r="A861" s="154" t="str">
        <f t="shared" si="13"/>
        <v/>
      </c>
    </row>
    <row r="862" spans="1:1" x14ac:dyDescent="0.2">
      <c r="A862" s="154" t="str">
        <f t="shared" si="13"/>
        <v/>
      </c>
    </row>
    <row r="863" spans="1:1" x14ac:dyDescent="0.2">
      <c r="A863" s="154" t="str">
        <f t="shared" si="13"/>
        <v/>
      </c>
    </row>
    <row r="864" spans="1:1" x14ac:dyDescent="0.2">
      <c r="A864" s="154" t="str">
        <f t="shared" si="13"/>
        <v/>
      </c>
    </row>
    <row r="865" spans="1:1" x14ac:dyDescent="0.2">
      <c r="A865" s="154" t="str">
        <f t="shared" si="13"/>
        <v/>
      </c>
    </row>
    <row r="866" spans="1:1" x14ac:dyDescent="0.2">
      <c r="A866" s="154" t="str">
        <f t="shared" si="13"/>
        <v/>
      </c>
    </row>
    <row r="867" spans="1:1" x14ac:dyDescent="0.2">
      <c r="A867" s="154" t="str">
        <f t="shared" si="13"/>
        <v/>
      </c>
    </row>
    <row r="868" spans="1:1" x14ac:dyDescent="0.2">
      <c r="A868" s="154" t="str">
        <f t="shared" si="13"/>
        <v/>
      </c>
    </row>
    <row r="869" spans="1:1" x14ac:dyDescent="0.2">
      <c r="A869" s="154" t="str">
        <f t="shared" si="13"/>
        <v/>
      </c>
    </row>
    <row r="870" spans="1:1" x14ac:dyDescent="0.2">
      <c r="A870" s="154" t="str">
        <f t="shared" si="13"/>
        <v/>
      </c>
    </row>
    <row r="871" spans="1:1" x14ac:dyDescent="0.2">
      <c r="A871" s="154" t="str">
        <f t="shared" si="13"/>
        <v/>
      </c>
    </row>
    <row r="872" spans="1:1" x14ac:dyDescent="0.2">
      <c r="A872" s="154" t="str">
        <f t="shared" si="13"/>
        <v/>
      </c>
    </row>
    <row r="873" spans="1:1" x14ac:dyDescent="0.2">
      <c r="A873" s="154" t="str">
        <f t="shared" si="13"/>
        <v/>
      </c>
    </row>
    <row r="874" spans="1:1" x14ac:dyDescent="0.2">
      <c r="A874" s="154" t="str">
        <f t="shared" si="13"/>
        <v/>
      </c>
    </row>
    <row r="875" spans="1:1" x14ac:dyDescent="0.2">
      <c r="A875" s="154" t="str">
        <f t="shared" si="13"/>
        <v/>
      </c>
    </row>
    <row r="876" spans="1:1" x14ac:dyDescent="0.2">
      <c r="A876" s="154" t="str">
        <f t="shared" si="13"/>
        <v/>
      </c>
    </row>
    <row r="877" spans="1:1" x14ac:dyDescent="0.2">
      <c r="A877" s="154" t="str">
        <f t="shared" si="13"/>
        <v/>
      </c>
    </row>
    <row r="878" spans="1:1" x14ac:dyDescent="0.2">
      <c r="A878" s="154" t="str">
        <f t="shared" si="13"/>
        <v/>
      </c>
    </row>
    <row r="879" spans="1:1" x14ac:dyDescent="0.2">
      <c r="A879" s="154" t="str">
        <f t="shared" si="13"/>
        <v/>
      </c>
    </row>
    <row r="880" spans="1:1" x14ac:dyDescent="0.2">
      <c r="A880" s="154" t="str">
        <f t="shared" si="13"/>
        <v/>
      </c>
    </row>
    <row r="881" spans="1:1" x14ac:dyDescent="0.2">
      <c r="A881" s="154" t="str">
        <f t="shared" si="13"/>
        <v/>
      </c>
    </row>
    <row r="882" spans="1:1" x14ac:dyDescent="0.2">
      <c r="A882" s="154" t="str">
        <f t="shared" si="13"/>
        <v/>
      </c>
    </row>
    <row r="883" spans="1:1" x14ac:dyDescent="0.2">
      <c r="A883" s="154" t="str">
        <f t="shared" si="13"/>
        <v/>
      </c>
    </row>
    <row r="884" spans="1:1" x14ac:dyDescent="0.2">
      <c r="A884" s="154" t="str">
        <f t="shared" si="13"/>
        <v/>
      </c>
    </row>
    <row r="885" spans="1:1" x14ac:dyDescent="0.2">
      <c r="A885" s="154" t="str">
        <f t="shared" si="13"/>
        <v/>
      </c>
    </row>
    <row r="886" spans="1:1" x14ac:dyDescent="0.2">
      <c r="A886" s="154" t="str">
        <f t="shared" si="13"/>
        <v/>
      </c>
    </row>
    <row r="887" spans="1:1" x14ac:dyDescent="0.2">
      <c r="A887" s="154" t="str">
        <f t="shared" si="13"/>
        <v/>
      </c>
    </row>
    <row r="888" spans="1:1" x14ac:dyDescent="0.2">
      <c r="A888" s="154" t="str">
        <f t="shared" si="13"/>
        <v/>
      </c>
    </row>
    <row r="889" spans="1:1" x14ac:dyDescent="0.2">
      <c r="A889" s="154" t="str">
        <f t="shared" si="13"/>
        <v/>
      </c>
    </row>
    <row r="890" spans="1:1" x14ac:dyDescent="0.2">
      <c r="A890" s="154" t="str">
        <f t="shared" si="13"/>
        <v/>
      </c>
    </row>
    <row r="891" spans="1:1" x14ac:dyDescent="0.2">
      <c r="A891" s="154" t="str">
        <f t="shared" si="13"/>
        <v/>
      </c>
    </row>
    <row r="892" spans="1:1" x14ac:dyDescent="0.2">
      <c r="A892" s="154" t="str">
        <f t="shared" si="13"/>
        <v/>
      </c>
    </row>
    <row r="893" spans="1:1" x14ac:dyDescent="0.2">
      <c r="A893" s="154" t="str">
        <f t="shared" si="13"/>
        <v/>
      </c>
    </row>
    <row r="894" spans="1:1" x14ac:dyDescent="0.2">
      <c r="A894" s="154" t="str">
        <f t="shared" si="13"/>
        <v/>
      </c>
    </row>
    <row r="895" spans="1:1" x14ac:dyDescent="0.2">
      <c r="A895" s="154" t="str">
        <f t="shared" si="13"/>
        <v/>
      </c>
    </row>
    <row r="896" spans="1:1" x14ac:dyDescent="0.2">
      <c r="A896" s="154" t="str">
        <f t="shared" si="13"/>
        <v/>
      </c>
    </row>
    <row r="897" spans="1:1" x14ac:dyDescent="0.2">
      <c r="A897" s="154" t="str">
        <f t="shared" si="13"/>
        <v/>
      </c>
    </row>
    <row r="898" spans="1:1" x14ac:dyDescent="0.2">
      <c r="A898" s="154" t="str">
        <f t="shared" si="13"/>
        <v/>
      </c>
    </row>
    <row r="899" spans="1:1" x14ac:dyDescent="0.2">
      <c r="A899" s="154" t="str">
        <f t="shared" si="13"/>
        <v/>
      </c>
    </row>
    <row r="900" spans="1:1" x14ac:dyDescent="0.2">
      <c r="A900" s="154" t="str">
        <f t="shared" si="13"/>
        <v/>
      </c>
    </row>
    <row r="901" spans="1:1" x14ac:dyDescent="0.2">
      <c r="A901" s="154" t="str">
        <f t="shared" si="13"/>
        <v/>
      </c>
    </row>
    <row r="902" spans="1:1" x14ac:dyDescent="0.2">
      <c r="A902" s="154" t="str">
        <f t="shared" si="13"/>
        <v/>
      </c>
    </row>
    <row r="903" spans="1:1" x14ac:dyDescent="0.2">
      <c r="A903" s="154" t="str">
        <f t="shared" si="13"/>
        <v/>
      </c>
    </row>
    <row r="904" spans="1:1" x14ac:dyDescent="0.2">
      <c r="A904" s="154" t="str">
        <f t="shared" si="13"/>
        <v/>
      </c>
    </row>
    <row r="905" spans="1:1" x14ac:dyDescent="0.2">
      <c r="A905" s="154" t="str">
        <f t="shared" si="13"/>
        <v/>
      </c>
    </row>
    <row r="906" spans="1:1" x14ac:dyDescent="0.2">
      <c r="A906" s="154" t="str">
        <f t="shared" si="13"/>
        <v/>
      </c>
    </row>
    <row r="907" spans="1:1" x14ac:dyDescent="0.2">
      <c r="A907" s="154" t="str">
        <f t="shared" si="13"/>
        <v/>
      </c>
    </row>
    <row r="908" spans="1:1" x14ac:dyDescent="0.2">
      <c r="A908" s="154" t="str">
        <f t="shared" si="13"/>
        <v/>
      </c>
    </row>
    <row r="909" spans="1:1" x14ac:dyDescent="0.2">
      <c r="A909" s="154" t="str">
        <f t="shared" si="13"/>
        <v/>
      </c>
    </row>
    <row r="910" spans="1:1" x14ac:dyDescent="0.2">
      <c r="A910" s="154" t="str">
        <f t="shared" si="13"/>
        <v/>
      </c>
    </row>
    <row r="911" spans="1:1" x14ac:dyDescent="0.2">
      <c r="A911" s="154" t="str">
        <f t="shared" ref="A911:A974" si="14">IFERROR(LEFT(B911,4),"")</f>
        <v/>
      </c>
    </row>
    <row r="912" spans="1:1" x14ac:dyDescent="0.2">
      <c r="A912" s="154" t="str">
        <f t="shared" si="14"/>
        <v/>
      </c>
    </row>
    <row r="913" spans="1:1" x14ac:dyDescent="0.2">
      <c r="A913" s="154" t="str">
        <f t="shared" si="14"/>
        <v/>
      </c>
    </row>
    <row r="914" spans="1:1" x14ac:dyDescent="0.2">
      <c r="A914" s="154" t="str">
        <f t="shared" si="14"/>
        <v/>
      </c>
    </row>
    <row r="915" spans="1:1" x14ac:dyDescent="0.2">
      <c r="A915" s="154" t="str">
        <f t="shared" si="14"/>
        <v/>
      </c>
    </row>
    <row r="916" spans="1:1" x14ac:dyDescent="0.2">
      <c r="A916" s="154" t="str">
        <f t="shared" si="14"/>
        <v/>
      </c>
    </row>
    <row r="917" spans="1:1" x14ac:dyDescent="0.2">
      <c r="A917" s="154" t="str">
        <f t="shared" si="14"/>
        <v/>
      </c>
    </row>
    <row r="918" spans="1:1" x14ac:dyDescent="0.2">
      <c r="A918" s="154" t="str">
        <f t="shared" si="14"/>
        <v/>
      </c>
    </row>
    <row r="919" spans="1:1" x14ac:dyDescent="0.2">
      <c r="A919" s="154" t="str">
        <f t="shared" si="14"/>
        <v/>
      </c>
    </row>
    <row r="920" spans="1:1" x14ac:dyDescent="0.2">
      <c r="A920" s="154" t="str">
        <f t="shared" si="14"/>
        <v/>
      </c>
    </row>
    <row r="921" spans="1:1" x14ac:dyDescent="0.2">
      <c r="A921" s="154" t="str">
        <f t="shared" si="14"/>
        <v/>
      </c>
    </row>
    <row r="922" spans="1:1" x14ac:dyDescent="0.2">
      <c r="A922" s="154" t="str">
        <f t="shared" si="14"/>
        <v/>
      </c>
    </row>
    <row r="923" spans="1:1" x14ac:dyDescent="0.2">
      <c r="A923" s="154" t="str">
        <f t="shared" si="14"/>
        <v/>
      </c>
    </row>
    <row r="924" spans="1:1" x14ac:dyDescent="0.2">
      <c r="A924" s="154" t="str">
        <f t="shared" si="14"/>
        <v/>
      </c>
    </row>
    <row r="925" spans="1:1" x14ac:dyDescent="0.2">
      <c r="A925" s="154" t="str">
        <f t="shared" si="14"/>
        <v/>
      </c>
    </row>
    <row r="926" spans="1:1" x14ac:dyDescent="0.2">
      <c r="A926" s="154" t="str">
        <f t="shared" si="14"/>
        <v/>
      </c>
    </row>
    <row r="927" spans="1:1" x14ac:dyDescent="0.2">
      <c r="A927" s="154" t="str">
        <f t="shared" si="14"/>
        <v/>
      </c>
    </row>
    <row r="928" spans="1:1" x14ac:dyDescent="0.2">
      <c r="A928" s="154" t="str">
        <f t="shared" si="14"/>
        <v/>
      </c>
    </row>
    <row r="929" spans="1:1" x14ac:dyDescent="0.2">
      <c r="A929" s="154" t="str">
        <f t="shared" si="14"/>
        <v/>
      </c>
    </row>
    <row r="930" spans="1:1" x14ac:dyDescent="0.2">
      <c r="A930" s="154" t="str">
        <f t="shared" si="14"/>
        <v/>
      </c>
    </row>
    <row r="931" spans="1:1" x14ac:dyDescent="0.2">
      <c r="A931" s="154" t="str">
        <f t="shared" si="14"/>
        <v/>
      </c>
    </row>
    <row r="932" spans="1:1" x14ac:dyDescent="0.2">
      <c r="A932" s="154" t="str">
        <f t="shared" si="14"/>
        <v/>
      </c>
    </row>
    <row r="933" spans="1:1" x14ac:dyDescent="0.2">
      <c r="A933" s="154" t="str">
        <f t="shared" si="14"/>
        <v/>
      </c>
    </row>
    <row r="934" spans="1:1" x14ac:dyDescent="0.2">
      <c r="A934" s="154" t="str">
        <f t="shared" si="14"/>
        <v/>
      </c>
    </row>
    <row r="935" spans="1:1" x14ac:dyDescent="0.2">
      <c r="A935" s="154" t="str">
        <f t="shared" si="14"/>
        <v/>
      </c>
    </row>
    <row r="936" spans="1:1" x14ac:dyDescent="0.2">
      <c r="A936" s="154" t="str">
        <f t="shared" si="14"/>
        <v/>
      </c>
    </row>
    <row r="937" spans="1:1" x14ac:dyDescent="0.2">
      <c r="A937" s="154" t="str">
        <f t="shared" si="14"/>
        <v/>
      </c>
    </row>
    <row r="938" spans="1:1" x14ac:dyDescent="0.2">
      <c r="A938" s="154" t="str">
        <f t="shared" si="14"/>
        <v/>
      </c>
    </row>
    <row r="939" spans="1:1" x14ac:dyDescent="0.2">
      <c r="A939" s="154" t="str">
        <f t="shared" si="14"/>
        <v/>
      </c>
    </row>
    <row r="940" spans="1:1" x14ac:dyDescent="0.2">
      <c r="A940" s="154" t="str">
        <f t="shared" si="14"/>
        <v/>
      </c>
    </row>
    <row r="941" spans="1:1" x14ac:dyDescent="0.2">
      <c r="A941" s="154" t="str">
        <f t="shared" si="14"/>
        <v/>
      </c>
    </row>
    <row r="942" spans="1:1" x14ac:dyDescent="0.2">
      <c r="A942" s="154" t="str">
        <f t="shared" si="14"/>
        <v/>
      </c>
    </row>
    <row r="943" spans="1:1" x14ac:dyDescent="0.2">
      <c r="A943" s="154" t="str">
        <f t="shared" si="14"/>
        <v/>
      </c>
    </row>
    <row r="944" spans="1:1" x14ac:dyDescent="0.2">
      <c r="A944" s="154" t="str">
        <f t="shared" si="14"/>
        <v/>
      </c>
    </row>
    <row r="945" spans="1:1" x14ac:dyDescent="0.2">
      <c r="A945" s="154" t="str">
        <f t="shared" si="14"/>
        <v/>
      </c>
    </row>
    <row r="946" spans="1:1" x14ac:dyDescent="0.2">
      <c r="A946" s="154" t="str">
        <f t="shared" si="14"/>
        <v/>
      </c>
    </row>
    <row r="947" spans="1:1" x14ac:dyDescent="0.2">
      <c r="A947" s="154" t="str">
        <f t="shared" si="14"/>
        <v/>
      </c>
    </row>
    <row r="948" spans="1:1" x14ac:dyDescent="0.2">
      <c r="A948" s="154" t="str">
        <f t="shared" si="14"/>
        <v/>
      </c>
    </row>
    <row r="949" spans="1:1" x14ac:dyDescent="0.2">
      <c r="A949" s="154" t="str">
        <f t="shared" si="14"/>
        <v/>
      </c>
    </row>
    <row r="950" spans="1:1" x14ac:dyDescent="0.2">
      <c r="A950" s="154" t="str">
        <f t="shared" si="14"/>
        <v/>
      </c>
    </row>
    <row r="951" spans="1:1" x14ac:dyDescent="0.2">
      <c r="A951" s="154" t="str">
        <f t="shared" si="14"/>
        <v/>
      </c>
    </row>
    <row r="952" spans="1:1" x14ac:dyDescent="0.2">
      <c r="A952" s="154" t="str">
        <f t="shared" si="14"/>
        <v/>
      </c>
    </row>
    <row r="953" spans="1:1" x14ac:dyDescent="0.2">
      <c r="A953" s="154" t="str">
        <f t="shared" si="14"/>
        <v/>
      </c>
    </row>
    <row r="954" spans="1:1" x14ac:dyDescent="0.2">
      <c r="A954" s="154" t="str">
        <f t="shared" si="14"/>
        <v/>
      </c>
    </row>
    <row r="955" spans="1:1" x14ac:dyDescent="0.2">
      <c r="A955" s="154" t="str">
        <f t="shared" si="14"/>
        <v/>
      </c>
    </row>
    <row r="956" spans="1:1" x14ac:dyDescent="0.2">
      <c r="A956" s="154" t="str">
        <f t="shared" si="14"/>
        <v/>
      </c>
    </row>
    <row r="957" spans="1:1" x14ac:dyDescent="0.2">
      <c r="A957" s="154" t="str">
        <f t="shared" si="14"/>
        <v/>
      </c>
    </row>
    <row r="958" spans="1:1" x14ac:dyDescent="0.2">
      <c r="A958" s="154" t="str">
        <f t="shared" si="14"/>
        <v/>
      </c>
    </row>
    <row r="959" spans="1:1" x14ac:dyDescent="0.2">
      <c r="A959" s="154" t="str">
        <f t="shared" si="14"/>
        <v/>
      </c>
    </row>
    <row r="960" spans="1:1" x14ac:dyDescent="0.2">
      <c r="A960" s="154" t="str">
        <f t="shared" si="14"/>
        <v/>
      </c>
    </row>
    <row r="961" spans="1:1" x14ac:dyDescent="0.2">
      <c r="A961" s="154" t="str">
        <f t="shared" si="14"/>
        <v/>
      </c>
    </row>
    <row r="962" spans="1:1" x14ac:dyDescent="0.2">
      <c r="A962" s="154" t="str">
        <f t="shared" si="14"/>
        <v/>
      </c>
    </row>
    <row r="963" spans="1:1" x14ac:dyDescent="0.2">
      <c r="A963" s="154" t="str">
        <f t="shared" si="14"/>
        <v/>
      </c>
    </row>
    <row r="964" spans="1:1" x14ac:dyDescent="0.2">
      <c r="A964" s="154" t="str">
        <f t="shared" si="14"/>
        <v/>
      </c>
    </row>
    <row r="965" spans="1:1" x14ac:dyDescent="0.2">
      <c r="A965" s="154" t="str">
        <f t="shared" si="14"/>
        <v/>
      </c>
    </row>
    <row r="966" spans="1:1" x14ac:dyDescent="0.2">
      <c r="A966" s="154" t="str">
        <f t="shared" si="14"/>
        <v/>
      </c>
    </row>
    <row r="967" spans="1:1" x14ac:dyDescent="0.2">
      <c r="A967" s="154" t="str">
        <f t="shared" si="14"/>
        <v/>
      </c>
    </row>
    <row r="968" spans="1:1" x14ac:dyDescent="0.2">
      <c r="A968" s="154" t="str">
        <f t="shared" si="14"/>
        <v/>
      </c>
    </row>
    <row r="969" spans="1:1" x14ac:dyDescent="0.2">
      <c r="A969" s="154" t="str">
        <f t="shared" si="14"/>
        <v/>
      </c>
    </row>
    <row r="970" spans="1:1" x14ac:dyDescent="0.2">
      <c r="A970" s="154" t="str">
        <f t="shared" si="14"/>
        <v/>
      </c>
    </row>
    <row r="971" spans="1:1" x14ac:dyDescent="0.2">
      <c r="A971" s="154" t="str">
        <f t="shared" si="14"/>
        <v/>
      </c>
    </row>
    <row r="972" spans="1:1" x14ac:dyDescent="0.2">
      <c r="A972" s="154" t="str">
        <f t="shared" si="14"/>
        <v/>
      </c>
    </row>
    <row r="973" spans="1:1" x14ac:dyDescent="0.2">
      <c r="A973" s="154" t="str">
        <f t="shared" si="14"/>
        <v/>
      </c>
    </row>
    <row r="974" spans="1:1" x14ac:dyDescent="0.2">
      <c r="A974" s="154" t="str">
        <f t="shared" si="14"/>
        <v/>
      </c>
    </row>
    <row r="975" spans="1:1" x14ac:dyDescent="0.2">
      <c r="A975" s="154" t="str">
        <f t="shared" ref="A975:A1000" si="15">IFERROR(LEFT(B975,4),"")</f>
        <v/>
      </c>
    </row>
    <row r="976" spans="1:1" x14ac:dyDescent="0.2">
      <c r="A976" s="154" t="str">
        <f t="shared" si="15"/>
        <v/>
      </c>
    </row>
    <row r="977" spans="1:1" x14ac:dyDescent="0.2">
      <c r="A977" s="154" t="str">
        <f t="shared" si="15"/>
        <v/>
      </c>
    </row>
    <row r="978" spans="1:1" x14ac:dyDescent="0.2">
      <c r="A978" s="154" t="str">
        <f t="shared" si="15"/>
        <v/>
      </c>
    </row>
    <row r="979" spans="1:1" x14ac:dyDescent="0.2">
      <c r="A979" s="154" t="str">
        <f t="shared" si="15"/>
        <v/>
      </c>
    </row>
    <row r="980" spans="1:1" x14ac:dyDescent="0.2">
      <c r="A980" s="154" t="str">
        <f t="shared" si="15"/>
        <v/>
      </c>
    </row>
    <row r="981" spans="1:1" x14ac:dyDescent="0.2">
      <c r="A981" s="154" t="str">
        <f t="shared" si="15"/>
        <v/>
      </c>
    </row>
    <row r="982" spans="1:1" x14ac:dyDescent="0.2">
      <c r="A982" s="154" t="str">
        <f t="shared" si="15"/>
        <v/>
      </c>
    </row>
    <row r="983" spans="1:1" x14ac:dyDescent="0.2">
      <c r="A983" s="154" t="str">
        <f t="shared" si="15"/>
        <v/>
      </c>
    </row>
    <row r="984" spans="1:1" x14ac:dyDescent="0.2">
      <c r="A984" s="154" t="str">
        <f t="shared" si="15"/>
        <v/>
      </c>
    </row>
    <row r="985" spans="1:1" x14ac:dyDescent="0.2">
      <c r="A985" s="154" t="str">
        <f t="shared" si="15"/>
        <v/>
      </c>
    </row>
    <row r="986" spans="1:1" x14ac:dyDescent="0.2">
      <c r="A986" s="154" t="str">
        <f t="shared" si="15"/>
        <v/>
      </c>
    </row>
    <row r="987" spans="1:1" x14ac:dyDescent="0.2">
      <c r="A987" s="154" t="str">
        <f t="shared" si="15"/>
        <v/>
      </c>
    </row>
    <row r="988" spans="1:1" x14ac:dyDescent="0.2">
      <c r="A988" s="154" t="str">
        <f t="shared" si="15"/>
        <v/>
      </c>
    </row>
    <row r="989" spans="1:1" x14ac:dyDescent="0.2">
      <c r="A989" s="154" t="str">
        <f t="shared" si="15"/>
        <v/>
      </c>
    </row>
    <row r="990" spans="1:1" x14ac:dyDescent="0.2">
      <c r="A990" s="154" t="str">
        <f t="shared" si="15"/>
        <v/>
      </c>
    </row>
    <row r="991" spans="1:1" x14ac:dyDescent="0.2">
      <c r="A991" s="154" t="str">
        <f t="shared" si="15"/>
        <v/>
      </c>
    </row>
    <row r="992" spans="1:1" x14ac:dyDescent="0.2">
      <c r="A992" s="154" t="str">
        <f t="shared" si="15"/>
        <v/>
      </c>
    </row>
    <row r="993" spans="1:1" x14ac:dyDescent="0.2">
      <c r="A993" s="154" t="str">
        <f t="shared" si="15"/>
        <v/>
      </c>
    </row>
    <row r="994" spans="1:1" x14ac:dyDescent="0.2">
      <c r="A994" s="154" t="str">
        <f t="shared" si="15"/>
        <v/>
      </c>
    </row>
    <row r="995" spans="1:1" x14ac:dyDescent="0.2">
      <c r="A995" s="154" t="str">
        <f t="shared" si="15"/>
        <v/>
      </c>
    </row>
    <row r="996" spans="1:1" x14ac:dyDescent="0.2">
      <c r="A996" s="154" t="str">
        <f t="shared" si="15"/>
        <v/>
      </c>
    </row>
    <row r="997" spans="1:1" x14ac:dyDescent="0.2">
      <c r="A997" s="154" t="str">
        <f t="shared" si="15"/>
        <v/>
      </c>
    </row>
    <row r="998" spans="1:1" x14ac:dyDescent="0.2">
      <c r="A998" s="154" t="str">
        <f t="shared" si="15"/>
        <v/>
      </c>
    </row>
    <row r="999" spans="1:1" x14ac:dyDescent="0.2">
      <c r="A999" s="154" t="str">
        <f t="shared" si="15"/>
        <v/>
      </c>
    </row>
    <row r="1000" spans="1:1" x14ac:dyDescent="0.2">
      <c r="A1000" s="154" t="str">
        <f t="shared" si="15"/>
        <v/>
      </c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0000"/>
  </sheetPr>
  <dimension ref="A1:GH1000"/>
  <sheetViews>
    <sheetView zoomScaleNormal="100" workbookViewId="0">
      <pane xSplit="2" ySplit="13" topLeftCell="C143" activePane="bottomRight" state="frozen"/>
      <selection activeCell="K461" sqref="K461"/>
      <selection pane="topRight" activeCell="K461" sqref="K461"/>
      <selection pane="bottomLeft" activeCell="K461" sqref="K461"/>
      <selection pane="bottomRight" activeCell="A148" sqref="A148"/>
    </sheetView>
  </sheetViews>
  <sheetFormatPr defaultRowHeight="12.75" x14ac:dyDescent="0.2"/>
  <cols>
    <col min="1" max="1" width="8.85546875" style="14"/>
    <col min="2" max="2" width="40" style="103" bestFit="1" customWidth="1"/>
    <col min="3" max="4" width="8.85546875" style="103"/>
    <col min="5" max="6" width="0" style="103" hidden="1" customWidth="1"/>
    <col min="7" max="7" width="8.85546875" style="103"/>
    <col min="8" max="8" width="0" style="103" hidden="1" customWidth="1"/>
    <col min="9" max="10" width="8.85546875" style="103"/>
    <col min="11" max="12" width="0" style="103" hidden="1" customWidth="1"/>
    <col min="13" max="13" width="8.85546875" style="103"/>
    <col min="14" max="14" width="0" style="103" hidden="1" customWidth="1"/>
    <col min="15" max="16" width="8.85546875" style="103"/>
    <col min="17" max="18" width="0" style="103" hidden="1" customWidth="1"/>
    <col min="19" max="19" width="8.85546875" style="103"/>
    <col min="20" max="20" width="0" style="103" hidden="1" customWidth="1"/>
    <col min="21" max="22" width="8.85546875" style="103"/>
    <col min="23" max="24" width="0" style="103" hidden="1" customWidth="1"/>
    <col min="25" max="25" width="8.85546875" style="103"/>
    <col min="26" max="26" width="0" style="103" hidden="1" customWidth="1"/>
    <col min="27" max="28" width="8.85546875" style="103"/>
    <col min="29" max="30" width="0" style="103" hidden="1" customWidth="1"/>
    <col min="31" max="31" width="8.85546875" style="103"/>
    <col min="32" max="32" width="0" style="103" hidden="1" customWidth="1"/>
    <col min="33" max="33" width="8.85546875" style="103"/>
    <col min="34" max="34" width="8.85546875" style="14"/>
    <col min="35" max="36" width="0" style="14" hidden="1" customWidth="1"/>
    <col min="37" max="37" width="8.85546875" style="14"/>
    <col min="38" max="38" width="0" style="14" hidden="1" customWidth="1"/>
    <col min="39" max="165" width="8.85546875" style="14"/>
    <col min="166" max="166" width="40" style="14" bestFit="1" customWidth="1"/>
    <col min="167" max="421" width="8.85546875" style="14"/>
    <col min="422" max="422" width="40" style="14" bestFit="1" customWidth="1"/>
    <col min="423" max="677" width="8.85546875" style="14"/>
    <col min="678" max="678" width="40" style="14" bestFit="1" customWidth="1"/>
    <col min="679" max="933" width="8.85546875" style="14"/>
    <col min="934" max="934" width="40" style="14" bestFit="1" customWidth="1"/>
    <col min="935" max="1189" width="8.85546875" style="14"/>
    <col min="1190" max="1190" width="40" style="14" bestFit="1" customWidth="1"/>
    <col min="1191" max="1445" width="8.85546875" style="14"/>
    <col min="1446" max="1446" width="40" style="14" bestFit="1" customWidth="1"/>
    <col min="1447" max="1701" width="8.85546875" style="14"/>
    <col min="1702" max="1702" width="40" style="14" bestFit="1" customWidth="1"/>
    <col min="1703" max="1957" width="8.85546875" style="14"/>
    <col min="1958" max="1958" width="40" style="14" bestFit="1" customWidth="1"/>
    <col min="1959" max="2213" width="8.85546875" style="14"/>
    <col min="2214" max="2214" width="40" style="14" bestFit="1" customWidth="1"/>
    <col min="2215" max="2469" width="8.85546875" style="14"/>
    <col min="2470" max="2470" width="40" style="14" bestFit="1" customWidth="1"/>
    <col min="2471" max="2725" width="8.85546875" style="14"/>
    <col min="2726" max="2726" width="40" style="14" bestFit="1" customWidth="1"/>
    <col min="2727" max="2981" width="8.85546875" style="14"/>
    <col min="2982" max="2982" width="40" style="14" bestFit="1" customWidth="1"/>
    <col min="2983" max="3237" width="8.85546875" style="14"/>
    <col min="3238" max="3238" width="40" style="14" bestFit="1" customWidth="1"/>
    <col min="3239" max="3493" width="8.85546875" style="14"/>
    <col min="3494" max="3494" width="40" style="14" bestFit="1" customWidth="1"/>
    <col min="3495" max="3749" width="8.85546875" style="14"/>
    <col min="3750" max="3750" width="40" style="14" bestFit="1" customWidth="1"/>
    <col min="3751" max="4005" width="8.85546875" style="14"/>
    <col min="4006" max="4006" width="40" style="14" bestFit="1" customWidth="1"/>
    <col min="4007" max="4261" width="8.85546875" style="14"/>
    <col min="4262" max="4262" width="40" style="14" bestFit="1" customWidth="1"/>
    <col min="4263" max="4517" width="8.85546875" style="14"/>
    <col min="4518" max="4518" width="40" style="14" bestFit="1" customWidth="1"/>
    <col min="4519" max="4773" width="8.85546875" style="14"/>
    <col min="4774" max="4774" width="40" style="14" bestFit="1" customWidth="1"/>
    <col min="4775" max="5029" width="8.85546875" style="14"/>
    <col min="5030" max="5030" width="40" style="14" bestFit="1" customWidth="1"/>
    <col min="5031" max="5285" width="8.85546875" style="14"/>
    <col min="5286" max="5286" width="40" style="14" bestFit="1" customWidth="1"/>
    <col min="5287" max="5541" width="8.85546875" style="14"/>
    <col min="5542" max="5542" width="40" style="14" bestFit="1" customWidth="1"/>
    <col min="5543" max="5797" width="8.85546875" style="14"/>
    <col min="5798" max="5798" width="40" style="14" bestFit="1" customWidth="1"/>
    <col min="5799" max="6053" width="8.85546875" style="14"/>
    <col min="6054" max="6054" width="40" style="14" bestFit="1" customWidth="1"/>
    <col min="6055" max="6309" width="8.85546875" style="14"/>
    <col min="6310" max="6310" width="40" style="14" bestFit="1" customWidth="1"/>
    <col min="6311" max="6565" width="8.85546875" style="14"/>
    <col min="6566" max="6566" width="40" style="14" bestFit="1" customWidth="1"/>
    <col min="6567" max="6821" width="8.85546875" style="14"/>
    <col min="6822" max="6822" width="40" style="14" bestFit="1" customWidth="1"/>
    <col min="6823" max="7077" width="8.85546875" style="14"/>
    <col min="7078" max="7078" width="40" style="14" bestFit="1" customWidth="1"/>
    <col min="7079" max="7333" width="8.85546875" style="14"/>
    <col min="7334" max="7334" width="40" style="14" bestFit="1" customWidth="1"/>
    <col min="7335" max="7589" width="8.85546875" style="14"/>
    <col min="7590" max="7590" width="40" style="14" bestFit="1" customWidth="1"/>
    <col min="7591" max="7845" width="8.85546875" style="14"/>
    <col min="7846" max="7846" width="40" style="14" bestFit="1" customWidth="1"/>
    <col min="7847" max="8101" width="8.85546875" style="14"/>
    <col min="8102" max="8102" width="40" style="14" bestFit="1" customWidth="1"/>
    <col min="8103" max="8357" width="8.85546875" style="14"/>
    <col min="8358" max="8358" width="40" style="14" bestFit="1" customWidth="1"/>
    <col min="8359" max="8613" width="8.85546875" style="14"/>
    <col min="8614" max="8614" width="40" style="14" bestFit="1" customWidth="1"/>
    <col min="8615" max="8869" width="8.85546875" style="14"/>
    <col min="8870" max="8870" width="40" style="14" bestFit="1" customWidth="1"/>
    <col min="8871" max="9125" width="8.85546875" style="14"/>
    <col min="9126" max="9126" width="40" style="14" bestFit="1" customWidth="1"/>
    <col min="9127" max="9381" width="8.85546875" style="14"/>
    <col min="9382" max="9382" width="40" style="14" bestFit="1" customWidth="1"/>
    <col min="9383" max="9637" width="8.85546875" style="14"/>
    <col min="9638" max="9638" width="40" style="14" bestFit="1" customWidth="1"/>
    <col min="9639" max="9893" width="8.85546875" style="14"/>
    <col min="9894" max="9894" width="40" style="14" bestFit="1" customWidth="1"/>
    <col min="9895" max="10149" width="8.85546875" style="14"/>
    <col min="10150" max="10150" width="40" style="14" bestFit="1" customWidth="1"/>
    <col min="10151" max="10405" width="8.85546875" style="14"/>
    <col min="10406" max="10406" width="40" style="14" bestFit="1" customWidth="1"/>
    <col min="10407" max="10661" width="8.85546875" style="14"/>
    <col min="10662" max="10662" width="40" style="14" bestFit="1" customWidth="1"/>
    <col min="10663" max="10917" width="8.85546875" style="14"/>
    <col min="10918" max="10918" width="40" style="14" bestFit="1" customWidth="1"/>
    <col min="10919" max="11173" width="8.85546875" style="14"/>
    <col min="11174" max="11174" width="40" style="14" bestFit="1" customWidth="1"/>
    <col min="11175" max="11429" width="8.85546875" style="14"/>
    <col min="11430" max="11430" width="40" style="14" bestFit="1" customWidth="1"/>
    <col min="11431" max="11685" width="8.85546875" style="14"/>
    <col min="11686" max="11686" width="40" style="14" bestFit="1" customWidth="1"/>
    <col min="11687" max="11941" width="8.85546875" style="14"/>
    <col min="11942" max="11942" width="40" style="14" bestFit="1" customWidth="1"/>
    <col min="11943" max="12197" width="8.85546875" style="14"/>
    <col min="12198" max="12198" width="40" style="14" bestFit="1" customWidth="1"/>
    <col min="12199" max="12453" width="8.85546875" style="14"/>
    <col min="12454" max="12454" width="40" style="14" bestFit="1" customWidth="1"/>
    <col min="12455" max="12709" width="8.85546875" style="14"/>
    <col min="12710" max="12710" width="40" style="14" bestFit="1" customWidth="1"/>
    <col min="12711" max="12965" width="8.85546875" style="14"/>
    <col min="12966" max="12966" width="40" style="14" bestFit="1" customWidth="1"/>
    <col min="12967" max="13221" width="8.85546875" style="14"/>
    <col min="13222" max="13222" width="40" style="14" bestFit="1" customWidth="1"/>
    <col min="13223" max="13477" width="8.85546875" style="14"/>
    <col min="13478" max="13478" width="40" style="14" bestFit="1" customWidth="1"/>
    <col min="13479" max="13733" width="8.85546875" style="14"/>
    <col min="13734" max="13734" width="40" style="14" bestFit="1" customWidth="1"/>
    <col min="13735" max="13989" width="8.85546875" style="14"/>
    <col min="13990" max="13990" width="40" style="14" bestFit="1" customWidth="1"/>
    <col min="13991" max="14245" width="8.85546875" style="14"/>
    <col min="14246" max="14246" width="40" style="14" bestFit="1" customWidth="1"/>
    <col min="14247" max="14501" width="8.85546875" style="14"/>
    <col min="14502" max="14502" width="40" style="14" bestFit="1" customWidth="1"/>
    <col min="14503" max="14757" width="8.85546875" style="14"/>
    <col min="14758" max="14758" width="40" style="14" bestFit="1" customWidth="1"/>
    <col min="14759" max="15013" width="8.85546875" style="14"/>
    <col min="15014" max="15014" width="40" style="14" bestFit="1" customWidth="1"/>
    <col min="15015" max="15269" width="8.85546875" style="14"/>
    <col min="15270" max="15270" width="40" style="14" bestFit="1" customWidth="1"/>
    <col min="15271" max="15525" width="8.85546875" style="14"/>
    <col min="15526" max="15526" width="40" style="14" bestFit="1" customWidth="1"/>
    <col min="15527" max="15781" width="8.85546875" style="14"/>
    <col min="15782" max="15782" width="40" style="14" bestFit="1" customWidth="1"/>
    <col min="15783" max="16037" width="8.85546875" style="14"/>
    <col min="16038" max="16038" width="40" style="14" bestFit="1" customWidth="1"/>
    <col min="16039" max="16384" width="8.85546875" style="14"/>
  </cols>
  <sheetData>
    <row r="1" spans="1:190" ht="18" x14ac:dyDescent="0.2">
      <c r="B1" s="102" t="s">
        <v>2941</v>
      </c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</row>
    <row r="2" spans="1:190" x14ac:dyDescent="0.2"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</row>
    <row r="3" spans="1:190" x14ac:dyDescent="0.2">
      <c r="B3" s="104" t="s">
        <v>1479</v>
      </c>
      <c r="C3" s="105" t="s">
        <v>2942</v>
      </c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</row>
    <row r="4" spans="1:190" x14ac:dyDescent="0.2">
      <c r="B4" s="104" t="s">
        <v>1481</v>
      </c>
      <c r="C4" s="105" t="s">
        <v>1482</v>
      </c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</row>
    <row r="5" spans="1:190" x14ac:dyDescent="0.2">
      <c r="B5" s="104" t="s">
        <v>1483</v>
      </c>
      <c r="C5" s="105" t="s">
        <v>71</v>
      </c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</row>
    <row r="6" spans="1:190" x14ac:dyDescent="0.2">
      <c r="B6" s="104" t="s">
        <v>1484</v>
      </c>
      <c r="C6" s="105" t="s">
        <v>2943</v>
      </c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</row>
    <row r="7" spans="1:190" x14ac:dyDescent="0.2">
      <c r="B7" s="104" t="s">
        <v>1486</v>
      </c>
      <c r="C7" s="105" t="s">
        <v>1487</v>
      </c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</row>
    <row r="8" spans="1:190" x14ac:dyDescent="0.2">
      <c r="B8" s="104" t="s">
        <v>1488</v>
      </c>
      <c r="C8" s="105" t="s">
        <v>1489</v>
      </c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</row>
    <row r="9" spans="1:190" x14ac:dyDescent="0.2"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</row>
    <row r="10" spans="1:190" s="106" customFormat="1" ht="39" customHeight="1" x14ac:dyDescent="0.2">
      <c r="B10" s="411" t="s">
        <v>2944</v>
      </c>
      <c r="C10" s="413" t="s">
        <v>2943</v>
      </c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</row>
    <row r="11" spans="1:190" s="106" customFormat="1" ht="39" customHeight="1" x14ac:dyDescent="0.2">
      <c r="B11" s="412"/>
      <c r="C11" s="416" t="s">
        <v>1491</v>
      </c>
      <c r="D11" s="418" t="s">
        <v>2945</v>
      </c>
      <c r="E11" s="419"/>
      <c r="F11" s="419"/>
      <c r="G11" s="419"/>
      <c r="H11" s="419"/>
      <c r="I11" s="420"/>
      <c r="J11" s="418" t="s">
        <v>2946</v>
      </c>
      <c r="K11" s="419"/>
      <c r="L11" s="419"/>
      <c r="M11" s="419"/>
      <c r="N11" s="419"/>
      <c r="O11" s="420"/>
      <c r="P11" s="418" t="s">
        <v>2947</v>
      </c>
      <c r="Q11" s="419"/>
      <c r="R11" s="419"/>
      <c r="S11" s="419"/>
      <c r="T11" s="419"/>
      <c r="U11" s="420"/>
      <c r="V11" s="418" t="s">
        <v>2948</v>
      </c>
      <c r="W11" s="419"/>
      <c r="X11" s="419"/>
      <c r="Y11" s="419"/>
      <c r="Z11" s="419"/>
      <c r="AA11" s="420"/>
      <c r="AB11" s="418" t="s">
        <v>2949</v>
      </c>
      <c r="AC11" s="419"/>
      <c r="AD11" s="419"/>
      <c r="AE11" s="419"/>
      <c r="AF11" s="419"/>
      <c r="AG11" s="420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</row>
    <row r="12" spans="1:190" s="106" customFormat="1" ht="39" customHeight="1" x14ac:dyDescent="0.2">
      <c r="B12" s="412"/>
      <c r="C12" s="417"/>
      <c r="D12" s="108" t="s">
        <v>89</v>
      </c>
      <c r="E12" s="108" t="s">
        <v>90</v>
      </c>
      <c r="F12" s="409" t="s">
        <v>1497</v>
      </c>
      <c r="G12" s="410"/>
      <c r="H12" s="409" t="s">
        <v>1498</v>
      </c>
      <c r="I12" s="410"/>
      <c r="J12" s="108" t="s">
        <v>89</v>
      </c>
      <c r="K12" s="108" t="s">
        <v>90</v>
      </c>
      <c r="L12" s="409" t="s">
        <v>1497</v>
      </c>
      <c r="M12" s="410"/>
      <c r="N12" s="409" t="s">
        <v>1498</v>
      </c>
      <c r="O12" s="410"/>
      <c r="P12" s="108" t="s">
        <v>89</v>
      </c>
      <c r="Q12" s="108" t="s">
        <v>90</v>
      </c>
      <c r="R12" s="409" t="s">
        <v>1497</v>
      </c>
      <c r="S12" s="410"/>
      <c r="T12" s="409" t="s">
        <v>1498</v>
      </c>
      <c r="U12" s="410"/>
      <c r="V12" s="108" t="s">
        <v>89</v>
      </c>
      <c r="W12" s="108" t="s">
        <v>90</v>
      </c>
      <c r="X12" s="409" t="s">
        <v>1497</v>
      </c>
      <c r="Y12" s="410"/>
      <c r="Z12" s="409" t="s">
        <v>1498</v>
      </c>
      <c r="AA12" s="410"/>
      <c r="AB12" s="108" t="s">
        <v>89</v>
      </c>
      <c r="AC12" s="108" t="s">
        <v>90</v>
      </c>
      <c r="AD12" s="409" t="s">
        <v>1497</v>
      </c>
      <c r="AE12" s="410"/>
      <c r="AF12" s="409" t="s">
        <v>1498</v>
      </c>
      <c r="AG12" s="410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</row>
    <row r="13" spans="1:190" s="106" customFormat="1" ht="39" customHeight="1" x14ac:dyDescent="0.2">
      <c r="B13" s="109" t="s">
        <v>15</v>
      </c>
      <c r="C13" s="417"/>
      <c r="D13" s="110" t="s">
        <v>85</v>
      </c>
      <c r="E13" s="110" t="s">
        <v>85</v>
      </c>
      <c r="F13" s="110" t="s">
        <v>1499</v>
      </c>
      <c r="G13" s="110" t="s">
        <v>1500</v>
      </c>
      <c r="H13" s="110" t="s">
        <v>1499</v>
      </c>
      <c r="I13" s="110" t="s">
        <v>1500</v>
      </c>
      <c r="J13" s="110" t="s">
        <v>85</v>
      </c>
      <c r="K13" s="110" t="s">
        <v>85</v>
      </c>
      <c r="L13" s="110" t="s">
        <v>1499</v>
      </c>
      <c r="M13" s="110" t="s">
        <v>1500</v>
      </c>
      <c r="N13" s="110" t="s">
        <v>1499</v>
      </c>
      <c r="O13" s="110" t="s">
        <v>1500</v>
      </c>
      <c r="P13" s="110" t="s">
        <v>85</v>
      </c>
      <c r="Q13" s="110" t="s">
        <v>85</v>
      </c>
      <c r="R13" s="110" t="s">
        <v>1499</v>
      </c>
      <c r="S13" s="110" t="s">
        <v>1500</v>
      </c>
      <c r="T13" s="110" t="s">
        <v>1499</v>
      </c>
      <c r="U13" s="110" t="s">
        <v>1500</v>
      </c>
      <c r="V13" s="110" t="s">
        <v>85</v>
      </c>
      <c r="W13" s="110" t="s">
        <v>85</v>
      </c>
      <c r="X13" s="110" t="s">
        <v>1499</v>
      </c>
      <c r="Y13" s="110" t="s">
        <v>1500</v>
      </c>
      <c r="Z13" s="110" t="s">
        <v>1499</v>
      </c>
      <c r="AA13" s="110" t="s">
        <v>1500</v>
      </c>
      <c r="AB13" s="110" t="s">
        <v>85</v>
      </c>
      <c r="AC13" s="110" t="s">
        <v>85</v>
      </c>
      <c r="AD13" s="110" t="s">
        <v>1499</v>
      </c>
      <c r="AE13" s="110" t="s">
        <v>1500</v>
      </c>
      <c r="AF13" s="110" t="s">
        <v>1499</v>
      </c>
      <c r="AG13" s="110" t="s">
        <v>1500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</row>
    <row r="14" spans="1:190" x14ac:dyDescent="0.2">
      <c r="A14" s="154" t="str">
        <f>IFERROR(LEFT(B14,4),"")</f>
        <v>0070</v>
      </c>
      <c r="B14" s="105" t="s">
        <v>1510</v>
      </c>
      <c r="C14" s="111">
        <v>22</v>
      </c>
      <c r="D14" s="112">
        <v>32.900001525878906</v>
      </c>
      <c r="E14" s="113">
        <v>0.44</v>
      </c>
      <c r="F14" s="111">
        <v>22</v>
      </c>
      <c r="H14" s="114" t="s">
        <v>1529</v>
      </c>
      <c r="J14" s="112">
        <v>5.0999999046325684</v>
      </c>
      <c r="K14" s="113">
        <v>0.42</v>
      </c>
      <c r="L14" s="111">
        <v>22</v>
      </c>
      <c r="N14" s="114" t="s">
        <v>1529</v>
      </c>
      <c r="P14" s="112">
        <v>10.800000190734863</v>
      </c>
      <c r="Q14" s="113">
        <v>0.49</v>
      </c>
      <c r="R14" s="111">
        <v>19</v>
      </c>
      <c r="S14" s="111">
        <v>3</v>
      </c>
      <c r="T14" s="114" t="s">
        <v>1651</v>
      </c>
      <c r="U14" s="114" t="s">
        <v>1652</v>
      </c>
      <c r="V14" s="112">
        <v>8.8000001907348633</v>
      </c>
      <c r="W14" s="113">
        <v>0.42</v>
      </c>
      <c r="X14" s="111">
        <v>22</v>
      </c>
      <c r="Z14" s="114" t="s">
        <v>1529</v>
      </c>
      <c r="AB14" s="112">
        <v>8.1000003814697266</v>
      </c>
      <c r="AC14" s="113">
        <v>0.43</v>
      </c>
      <c r="AD14" s="111">
        <v>21</v>
      </c>
      <c r="AE14" s="111">
        <v>1</v>
      </c>
      <c r="AF14" s="114" t="s">
        <v>1653</v>
      </c>
      <c r="AG14" s="114" t="s">
        <v>1654</v>
      </c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</row>
    <row r="15" spans="1:190" x14ac:dyDescent="0.2">
      <c r="A15" s="154" t="str">
        <f t="shared" ref="A15:A78" si="0">IFERROR(LEFT(B15,4),"")</f>
        <v>0071</v>
      </c>
      <c r="B15" s="115" t="s">
        <v>1519</v>
      </c>
      <c r="C15" s="116">
        <v>170</v>
      </c>
      <c r="D15" s="117">
        <v>35.299999237060547</v>
      </c>
      <c r="E15" s="118">
        <v>0.48</v>
      </c>
      <c r="F15" s="116">
        <v>155</v>
      </c>
      <c r="G15" s="116">
        <v>15</v>
      </c>
      <c r="H15" s="119" t="s">
        <v>2950</v>
      </c>
      <c r="I15" s="119" t="s">
        <v>2951</v>
      </c>
      <c r="J15" s="117">
        <v>5.6999998092651367</v>
      </c>
      <c r="K15" s="118">
        <v>0.48</v>
      </c>
      <c r="L15" s="116">
        <v>151</v>
      </c>
      <c r="M15" s="116">
        <v>19</v>
      </c>
      <c r="N15" s="119" t="s">
        <v>2952</v>
      </c>
      <c r="O15" s="119" t="s">
        <v>2953</v>
      </c>
      <c r="P15" s="117">
        <v>11.399999618530273</v>
      </c>
      <c r="Q15" s="118">
        <v>0.52</v>
      </c>
      <c r="R15" s="116">
        <v>139</v>
      </c>
      <c r="S15" s="116">
        <v>31</v>
      </c>
      <c r="T15" s="119" t="s">
        <v>2954</v>
      </c>
      <c r="U15" s="119" t="s">
        <v>2955</v>
      </c>
      <c r="V15" s="117">
        <v>9.3000001907348633</v>
      </c>
      <c r="W15" s="118">
        <v>0.45</v>
      </c>
      <c r="X15" s="116">
        <v>159</v>
      </c>
      <c r="Y15" s="116">
        <v>11</v>
      </c>
      <c r="Z15" s="119" t="s">
        <v>2956</v>
      </c>
      <c r="AA15" s="119" t="s">
        <v>2957</v>
      </c>
      <c r="AB15" s="117">
        <v>8.8000001907348633</v>
      </c>
      <c r="AC15" s="118">
        <v>0.46</v>
      </c>
      <c r="AD15" s="116">
        <v>158</v>
      </c>
      <c r="AE15" s="116">
        <v>12</v>
      </c>
      <c r="AF15" s="119" t="s">
        <v>2453</v>
      </c>
      <c r="AG15" s="119" t="s">
        <v>2454</v>
      </c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</row>
    <row r="16" spans="1:190" x14ac:dyDescent="0.2">
      <c r="A16" s="154" t="str">
        <f t="shared" si="0"/>
        <v>0072</v>
      </c>
      <c r="B16" s="105" t="s">
        <v>1528</v>
      </c>
      <c r="C16" s="111">
        <v>48</v>
      </c>
      <c r="D16" s="112">
        <v>31</v>
      </c>
      <c r="E16" s="113">
        <v>0.42</v>
      </c>
      <c r="F16" s="111">
        <v>47</v>
      </c>
      <c r="G16" s="111">
        <v>1</v>
      </c>
      <c r="H16" s="114" t="s">
        <v>1991</v>
      </c>
      <c r="I16" s="114" t="s">
        <v>1992</v>
      </c>
      <c r="J16" s="112">
        <v>5</v>
      </c>
      <c r="K16" s="113">
        <v>0.41</v>
      </c>
      <c r="L16" s="111">
        <v>46</v>
      </c>
      <c r="M16" s="111">
        <v>2</v>
      </c>
      <c r="N16" s="114" t="s">
        <v>1753</v>
      </c>
      <c r="O16" s="114" t="s">
        <v>1754</v>
      </c>
      <c r="P16" s="112">
        <v>9.3999996185302734</v>
      </c>
      <c r="Q16" s="113">
        <v>0.42</v>
      </c>
      <c r="R16" s="111">
        <v>46</v>
      </c>
      <c r="S16" s="111">
        <v>2</v>
      </c>
      <c r="T16" s="114" t="s">
        <v>1753</v>
      </c>
      <c r="U16" s="114" t="s">
        <v>1754</v>
      </c>
      <c r="V16" s="112">
        <v>8.5</v>
      </c>
      <c r="W16" s="113">
        <v>0.4</v>
      </c>
      <c r="X16" s="111">
        <v>47</v>
      </c>
      <c r="Y16" s="111">
        <v>1</v>
      </c>
      <c r="Z16" s="114" t="s">
        <v>1991</v>
      </c>
      <c r="AA16" s="114" t="s">
        <v>1992</v>
      </c>
      <c r="AB16" s="112">
        <v>8.1000003814697266</v>
      </c>
      <c r="AC16" s="113">
        <v>0.43</v>
      </c>
      <c r="AD16" s="111">
        <v>45</v>
      </c>
      <c r="AE16" s="111">
        <v>3</v>
      </c>
      <c r="AF16" s="114" t="s">
        <v>1987</v>
      </c>
      <c r="AG16" s="114" t="s">
        <v>1988</v>
      </c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</row>
    <row r="17" spans="1:190" x14ac:dyDescent="0.2">
      <c r="A17" s="154" t="str">
        <f t="shared" si="0"/>
        <v>0073</v>
      </c>
      <c r="B17" s="115" t="s">
        <v>1534</v>
      </c>
      <c r="C17" s="116">
        <v>91</v>
      </c>
      <c r="D17" s="117">
        <v>27.899999618530273</v>
      </c>
      <c r="E17" s="118">
        <v>0.38</v>
      </c>
      <c r="F17" s="116">
        <v>87</v>
      </c>
      <c r="G17" s="116">
        <v>4</v>
      </c>
      <c r="H17" s="119" t="s">
        <v>2958</v>
      </c>
      <c r="I17" s="119" t="s">
        <v>2959</v>
      </c>
      <c r="J17" s="117">
        <v>4.4000000953674316</v>
      </c>
      <c r="K17" s="118">
        <v>0.37</v>
      </c>
      <c r="L17" s="116">
        <v>85</v>
      </c>
      <c r="M17" s="116">
        <v>6</v>
      </c>
      <c r="N17" s="119" t="s">
        <v>2960</v>
      </c>
      <c r="O17" s="119" t="s">
        <v>2961</v>
      </c>
      <c r="P17" s="117">
        <v>8.8000001907348633</v>
      </c>
      <c r="Q17" s="118">
        <v>0.4</v>
      </c>
      <c r="R17" s="116">
        <v>87</v>
      </c>
      <c r="S17" s="116">
        <v>4</v>
      </c>
      <c r="T17" s="119" t="s">
        <v>2958</v>
      </c>
      <c r="U17" s="119" t="s">
        <v>2959</v>
      </c>
      <c r="V17" s="117">
        <v>7.5999999046325684</v>
      </c>
      <c r="W17" s="118">
        <v>0.36</v>
      </c>
      <c r="X17" s="116">
        <v>87</v>
      </c>
      <c r="Y17" s="116">
        <v>4</v>
      </c>
      <c r="Z17" s="119" t="s">
        <v>2958</v>
      </c>
      <c r="AA17" s="119" t="s">
        <v>2959</v>
      </c>
      <c r="AB17" s="117">
        <v>7</v>
      </c>
      <c r="AC17" s="118">
        <v>0.37</v>
      </c>
      <c r="AD17" s="116">
        <v>89</v>
      </c>
      <c r="AE17" s="116">
        <v>2</v>
      </c>
      <c r="AF17" s="119" t="s">
        <v>2962</v>
      </c>
      <c r="AG17" s="119" t="s">
        <v>2963</v>
      </c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</row>
    <row r="18" spans="1:190" s="120" customFormat="1" x14ac:dyDescent="0.2">
      <c r="A18" s="154" t="str">
        <f t="shared" si="0"/>
        <v>0091</v>
      </c>
      <c r="B18" s="105" t="s">
        <v>1548</v>
      </c>
      <c r="C18" s="111">
        <v>235</v>
      </c>
      <c r="D18" s="112">
        <v>33.900001525878906</v>
      </c>
      <c r="E18" s="113">
        <v>0.46</v>
      </c>
      <c r="F18" s="111">
        <v>218</v>
      </c>
      <c r="G18" s="111">
        <v>17</v>
      </c>
      <c r="H18" s="114" t="s">
        <v>2964</v>
      </c>
      <c r="I18" s="114" t="s">
        <v>2965</v>
      </c>
      <c r="J18" s="112">
        <v>5.6999998092651367</v>
      </c>
      <c r="K18" s="113">
        <v>0.48</v>
      </c>
      <c r="L18" s="111">
        <v>200</v>
      </c>
      <c r="M18" s="111">
        <v>35</v>
      </c>
      <c r="N18" s="114" t="s">
        <v>2966</v>
      </c>
      <c r="O18" s="114" t="s">
        <v>2967</v>
      </c>
      <c r="P18" s="112">
        <v>10.399999618530273</v>
      </c>
      <c r="Q18" s="113">
        <v>0.47</v>
      </c>
      <c r="R18" s="111">
        <v>209</v>
      </c>
      <c r="S18" s="111">
        <v>26</v>
      </c>
      <c r="T18" s="114" t="s">
        <v>2968</v>
      </c>
      <c r="U18" s="114" t="s">
        <v>2969</v>
      </c>
      <c r="V18" s="112">
        <v>9.5</v>
      </c>
      <c r="W18" s="113">
        <v>0.45</v>
      </c>
      <c r="X18" s="111">
        <v>209</v>
      </c>
      <c r="Y18" s="111">
        <v>26</v>
      </c>
      <c r="Z18" s="114" t="s">
        <v>2968</v>
      </c>
      <c r="AA18" s="114" t="s">
        <v>2969</v>
      </c>
      <c r="AB18" s="112">
        <v>8.3000001907348633</v>
      </c>
      <c r="AC18" s="113">
        <v>0.43</v>
      </c>
      <c r="AD18" s="111">
        <v>221</v>
      </c>
      <c r="AE18" s="111">
        <v>14</v>
      </c>
      <c r="AF18" s="114" t="s">
        <v>2970</v>
      </c>
      <c r="AG18" s="114" t="s">
        <v>2971</v>
      </c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</row>
    <row r="19" spans="1:190" x14ac:dyDescent="0.2">
      <c r="A19" s="154" t="str">
        <f t="shared" si="0"/>
        <v>0092</v>
      </c>
      <c r="B19" s="115" t="s">
        <v>1559</v>
      </c>
      <c r="C19" s="116">
        <v>197</v>
      </c>
      <c r="D19" s="117">
        <v>34</v>
      </c>
      <c r="E19" s="118">
        <v>0.46</v>
      </c>
      <c r="F19" s="116">
        <v>182</v>
      </c>
      <c r="G19" s="116">
        <v>15</v>
      </c>
      <c r="H19" s="119" t="s">
        <v>2972</v>
      </c>
      <c r="I19" s="119" t="s">
        <v>2973</v>
      </c>
      <c r="J19" s="117">
        <v>5.6999998092651367</v>
      </c>
      <c r="K19" s="118">
        <v>0.47</v>
      </c>
      <c r="L19" s="116">
        <v>164</v>
      </c>
      <c r="M19" s="116">
        <v>33</v>
      </c>
      <c r="N19" s="119" t="s">
        <v>2974</v>
      </c>
      <c r="O19" s="119" t="s">
        <v>2975</v>
      </c>
      <c r="P19" s="117">
        <v>10.5</v>
      </c>
      <c r="Q19" s="118">
        <v>0.48</v>
      </c>
      <c r="R19" s="116">
        <v>167</v>
      </c>
      <c r="S19" s="116">
        <v>30</v>
      </c>
      <c r="T19" s="119" t="s">
        <v>2976</v>
      </c>
      <c r="U19" s="119" t="s">
        <v>2977</v>
      </c>
      <c r="V19" s="117">
        <v>9.3000001907348633</v>
      </c>
      <c r="W19" s="118">
        <v>0.44</v>
      </c>
      <c r="X19" s="116">
        <v>181</v>
      </c>
      <c r="Y19" s="116">
        <v>16</v>
      </c>
      <c r="Z19" s="119" t="s">
        <v>2978</v>
      </c>
      <c r="AA19" s="119" t="s">
        <v>2979</v>
      </c>
      <c r="AB19" s="117">
        <v>8.5</v>
      </c>
      <c r="AC19" s="118">
        <v>0.45</v>
      </c>
      <c r="AD19" s="116">
        <v>186</v>
      </c>
      <c r="AE19" s="116">
        <v>11</v>
      </c>
      <c r="AF19" s="119" t="s">
        <v>2980</v>
      </c>
      <c r="AG19" s="119" t="s">
        <v>2981</v>
      </c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</row>
    <row r="20" spans="1:190" x14ac:dyDescent="0.2">
      <c r="A20" s="154" t="str">
        <f t="shared" si="0"/>
        <v>0122</v>
      </c>
      <c r="B20" s="105" t="s">
        <v>1610</v>
      </c>
      <c r="C20" s="111">
        <v>160</v>
      </c>
      <c r="D20" s="112">
        <v>34.599998474121094</v>
      </c>
      <c r="E20" s="113">
        <v>0.47</v>
      </c>
      <c r="F20" s="111">
        <v>147</v>
      </c>
      <c r="G20" s="111">
        <v>13</v>
      </c>
      <c r="H20" s="114" t="s">
        <v>2233</v>
      </c>
      <c r="I20" s="114" t="s">
        <v>2979</v>
      </c>
      <c r="J20" s="112">
        <v>5.4000000953674316</v>
      </c>
      <c r="K20" s="113">
        <v>0.45</v>
      </c>
      <c r="L20" s="111">
        <v>141</v>
      </c>
      <c r="M20" s="111">
        <v>19</v>
      </c>
      <c r="N20" s="114" t="s">
        <v>2982</v>
      </c>
      <c r="O20" s="114" t="s">
        <v>2983</v>
      </c>
      <c r="P20" s="112">
        <v>11</v>
      </c>
      <c r="Q20" s="113">
        <v>0.5</v>
      </c>
      <c r="R20" s="111">
        <v>132</v>
      </c>
      <c r="S20" s="111">
        <v>28</v>
      </c>
      <c r="T20" s="114" t="s">
        <v>1722</v>
      </c>
      <c r="U20" s="114" t="s">
        <v>1723</v>
      </c>
      <c r="V20" s="112">
        <v>10.199999809265137</v>
      </c>
      <c r="W20" s="113">
        <v>0.48</v>
      </c>
      <c r="X20" s="111">
        <v>142</v>
      </c>
      <c r="Y20" s="111">
        <v>18</v>
      </c>
      <c r="Z20" s="114" t="s">
        <v>2984</v>
      </c>
      <c r="AA20" s="114" t="s">
        <v>2985</v>
      </c>
      <c r="AB20" s="112">
        <v>8.1000003814697266</v>
      </c>
      <c r="AC20" s="113">
        <v>0.43</v>
      </c>
      <c r="AD20" s="111">
        <v>149</v>
      </c>
      <c r="AE20" s="111">
        <v>11</v>
      </c>
      <c r="AF20" s="114" t="s">
        <v>2138</v>
      </c>
      <c r="AG20" s="114" t="s">
        <v>2139</v>
      </c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</row>
    <row r="21" spans="1:190" x14ac:dyDescent="0.2">
      <c r="A21" s="154" t="str">
        <f t="shared" si="0"/>
        <v>0231</v>
      </c>
      <c r="B21" s="115" t="s">
        <v>1655</v>
      </c>
      <c r="C21" s="116">
        <v>172</v>
      </c>
      <c r="D21" s="117">
        <v>32.400001525878906</v>
      </c>
      <c r="E21" s="118">
        <v>0.44</v>
      </c>
      <c r="F21" s="116">
        <v>161</v>
      </c>
      <c r="G21" s="116">
        <v>11</v>
      </c>
      <c r="H21" s="119" t="s">
        <v>1562</v>
      </c>
      <c r="I21" s="119" t="s">
        <v>1563</v>
      </c>
      <c r="J21" s="117">
        <v>5.0999999046325684</v>
      </c>
      <c r="K21" s="118">
        <v>0.42</v>
      </c>
      <c r="L21" s="116">
        <v>161</v>
      </c>
      <c r="M21" s="116">
        <v>11</v>
      </c>
      <c r="N21" s="119" t="s">
        <v>1562</v>
      </c>
      <c r="O21" s="119" t="s">
        <v>1563</v>
      </c>
      <c r="P21" s="117">
        <v>10.199999809265137</v>
      </c>
      <c r="Q21" s="118">
        <v>0.46</v>
      </c>
      <c r="R21" s="116">
        <v>152</v>
      </c>
      <c r="S21" s="116">
        <v>20</v>
      </c>
      <c r="T21" s="119" t="s">
        <v>1838</v>
      </c>
      <c r="U21" s="119" t="s">
        <v>1839</v>
      </c>
      <c r="V21" s="117">
        <v>9.1999998092651367</v>
      </c>
      <c r="W21" s="118">
        <v>0.44</v>
      </c>
      <c r="X21" s="116">
        <v>152</v>
      </c>
      <c r="Y21" s="116">
        <v>20</v>
      </c>
      <c r="Z21" s="119" t="s">
        <v>1838</v>
      </c>
      <c r="AA21" s="119" t="s">
        <v>1839</v>
      </c>
      <c r="AB21" s="117">
        <v>7.8000001907348633</v>
      </c>
      <c r="AC21" s="118">
        <v>0.41</v>
      </c>
      <c r="AD21" s="116">
        <v>164</v>
      </c>
      <c r="AE21" s="116">
        <v>8</v>
      </c>
      <c r="AF21" s="119" t="s">
        <v>2986</v>
      </c>
      <c r="AG21" s="119" t="s">
        <v>2987</v>
      </c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</row>
    <row r="22" spans="1:190" x14ac:dyDescent="0.2">
      <c r="A22" s="154" t="str">
        <f t="shared" si="0"/>
        <v>0241</v>
      </c>
      <c r="B22" s="105" t="s">
        <v>1666</v>
      </c>
      <c r="C22" s="111">
        <v>117</v>
      </c>
      <c r="D22" s="112">
        <v>41</v>
      </c>
      <c r="E22" s="113">
        <v>0.55000000000000004</v>
      </c>
      <c r="F22" s="111">
        <v>94</v>
      </c>
      <c r="G22" s="111">
        <v>23</v>
      </c>
      <c r="H22" s="114" t="s">
        <v>2988</v>
      </c>
      <c r="I22" s="114" t="s">
        <v>2989</v>
      </c>
      <c r="J22" s="112">
        <v>6.6999998092651367</v>
      </c>
      <c r="K22" s="113">
        <v>0.56000000000000005</v>
      </c>
      <c r="L22" s="111">
        <v>90</v>
      </c>
      <c r="M22" s="111">
        <v>27</v>
      </c>
      <c r="N22" s="114" t="s">
        <v>2990</v>
      </c>
      <c r="O22" s="114" t="s">
        <v>2991</v>
      </c>
      <c r="P22" s="112">
        <v>12.800000190734863</v>
      </c>
      <c r="Q22" s="113">
        <v>0.57999999999999996</v>
      </c>
      <c r="R22" s="111">
        <v>85</v>
      </c>
      <c r="S22" s="111">
        <v>32</v>
      </c>
      <c r="T22" s="114" t="s">
        <v>2992</v>
      </c>
      <c r="U22" s="114" t="s">
        <v>2993</v>
      </c>
      <c r="V22" s="112">
        <v>11.5</v>
      </c>
      <c r="W22" s="113">
        <v>0.55000000000000004</v>
      </c>
      <c r="X22" s="111">
        <v>89</v>
      </c>
      <c r="Y22" s="111">
        <v>28</v>
      </c>
      <c r="Z22" s="114" t="s">
        <v>2994</v>
      </c>
      <c r="AA22" s="114" t="s">
        <v>2995</v>
      </c>
      <c r="AB22" s="112">
        <v>9.8999996185302734</v>
      </c>
      <c r="AC22" s="113">
        <v>0.52</v>
      </c>
      <c r="AD22" s="111">
        <v>96</v>
      </c>
      <c r="AE22" s="111">
        <v>21</v>
      </c>
      <c r="AF22" s="114" t="s">
        <v>2374</v>
      </c>
      <c r="AG22" s="114" t="s">
        <v>2375</v>
      </c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</row>
    <row r="23" spans="1:190" x14ac:dyDescent="0.2">
      <c r="A23" s="154" t="str">
        <f t="shared" si="0"/>
        <v>0332</v>
      </c>
      <c r="B23" s="115" t="s">
        <v>1717</v>
      </c>
      <c r="C23" s="116">
        <v>145</v>
      </c>
      <c r="D23" s="117">
        <v>29.200000762939453</v>
      </c>
      <c r="E23" s="118">
        <v>0.39</v>
      </c>
      <c r="F23" s="116">
        <v>143</v>
      </c>
      <c r="G23" s="116">
        <v>2</v>
      </c>
      <c r="H23" s="119" t="s">
        <v>2841</v>
      </c>
      <c r="I23" s="119" t="s">
        <v>2842</v>
      </c>
      <c r="J23" s="117">
        <v>4.8000001907348633</v>
      </c>
      <c r="K23" s="118">
        <v>0.4</v>
      </c>
      <c r="L23" s="116">
        <v>134</v>
      </c>
      <c r="M23" s="116">
        <v>11</v>
      </c>
      <c r="N23" s="119" t="s">
        <v>2798</v>
      </c>
      <c r="O23" s="119" t="s">
        <v>2799</v>
      </c>
      <c r="P23" s="117">
        <v>9.1000003814697266</v>
      </c>
      <c r="Q23" s="118">
        <v>0.41</v>
      </c>
      <c r="R23" s="116">
        <v>137</v>
      </c>
      <c r="S23" s="116">
        <v>8</v>
      </c>
      <c r="T23" s="119" t="s">
        <v>2864</v>
      </c>
      <c r="U23" s="119" t="s">
        <v>2865</v>
      </c>
      <c r="V23" s="117">
        <v>8</v>
      </c>
      <c r="W23" s="118">
        <v>0.38</v>
      </c>
      <c r="X23" s="116">
        <v>140</v>
      </c>
      <c r="Y23" s="116">
        <v>5</v>
      </c>
      <c r="Z23" s="119" t="s">
        <v>1861</v>
      </c>
      <c r="AA23" s="119" t="s">
        <v>1862</v>
      </c>
      <c r="AB23" s="117">
        <v>7.3000001907348633</v>
      </c>
      <c r="AC23" s="118">
        <v>0.39</v>
      </c>
      <c r="AD23" s="116">
        <v>144</v>
      </c>
      <c r="AE23" s="116">
        <v>1</v>
      </c>
      <c r="AF23" s="119" t="s">
        <v>2996</v>
      </c>
      <c r="AG23" s="119" t="s">
        <v>2997</v>
      </c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</row>
    <row r="24" spans="1:190" x14ac:dyDescent="0.2">
      <c r="A24" s="154" t="str">
        <f t="shared" si="0"/>
        <v>0451</v>
      </c>
      <c r="B24" s="105" t="s">
        <v>1767</v>
      </c>
      <c r="C24" s="111">
        <v>261</v>
      </c>
      <c r="D24" s="112">
        <v>29.700000762939453</v>
      </c>
      <c r="E24" s="113">
        <v>0.4</v>
      </c>
      <c r="F24" s="111">
        <v>251</v>
      </c>
      <c r="G24" s="111">
        <v>10</v>
      </c>
      <c r="H24" s="114" t="s">
        <v>2998</v>
      </c>
      <c r="I24" s="114" t="s">
        <v>2999</v>
      </c>
      <c r="J24" s="112">
        <v>4.6999998092651367</v>
      </c>
      <c r="K24" s="113">
        <v>0.39</v>
      </c>
      <c r="L24" s="111">
        <v>245</v>
      </c>
      <c r="M24" s="111">
        <v>16</v>
      </c>
      <c r="N24" s="114" t="s">
        <v>3000</v>
      </c>
      <c r="O24" s="114" t="s">
        <v>3001</v>
      </c>
      <c r="P24" s="112">
        <v>9.1000003814697266</v>
      </c>
      <c r="Q24" s="113">
        <v>0.41</v>
      </c>
      <c r="R24" s="111">
        <v>242</v>
      </c>
      <c r="S24" s="111">
        <v>19</v>
      </c>
      <c r="T24" s="114" t="s">
        <v>3002</v>
      </c>
      <c r="U24" s="114" t="s">
        <v>3003</v>
      </c>
      <c r="V24" s="112">
        <v>8.3000001907348633</v>
      </c>
      <c r="W24" s="113">
        <v>0.4</v>
      </c>
      <c r="X24" s="111">
        <v>245</v>
      </c>
      <c r="Y24" s="111">
        <v>16</v>
      </c>
      <c r="Z24" s="114" t="s">
        <v>3000</v>
      </c>
      <c r="AA24" s="114" t="s">
        <v>3001</v>
      </c>
      <c r="AB24" s="112">
        <v>7.5999999046325684</v>
      </c>
      <c r="AC24" s="113">
        <v>0.4</v>
      </c>
      <c r="AD24" s="111">
        <v>251</v>
      </c>
      <c r="AE24" s="111">
        <v>10</v>
      </c>
      <c r="AF24" s="114" t="s">
        <v>2998</v>
      </c>
      <c r="AG24" s="114" t="s">
        <v>2999</v>
      </c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</row>
    <row r="25" spans="1:190" x14ac:dyDescent="0.2">
      <c r="A25" s="154" t="str">
        <f t="shared" si="0"/>
        <v>0761</v>
      </c>
      <c r="B25" s="115" t="s">
        <v>1865</v>
      </c>
      <c r="C25" s="116">
        <v>81</v>
      </c>
      <c r="D25" s="117">
        <v>26.200000762939453</v>
      </c>
      <c r="E25" s="118">
        <v>0.35</v>
      </c>
      <c r="F25" s="116">
        <v>81</v>
      </c>
      <c r="H25" s="119" t="s">
        <v>1529</v>
      </c>
      <c r="J25" s="117">
        <v>4.5</v>
      </c>
      <c r="K25" s="118">
        <v>0.38</v>
      </c>
      <c r="L25" s="116">
        <v>80</v>
      </c>
      <c r="M25" s="116">
        <v>1</v>
      </c>
      <c r="N25" s="119" t="s">
        <v>1699</v>
      </c>
      <c r="O25" s="119" t="s">
        <v>1700</v>
      </c>
      <c r="P25" s="117">
        <v>8.1999998092651367</v>
      </c>
      <c r="Q25" s="118">
        <v>0.37</v>
      </c>
      <c r="R25" s="116">
        <v>80</v>
      </c>
      <c r="S25" s="116">
        <v>1</v>
      </c>
      <c r="T25" s="119" t="s">
        <v>1699</v>
      </c>
      <c r="U25" s="119" t="s">
        <v>1700</v>
      </c>
      <c r="V25" s="117">
        <v>6.5999999046325684</v>
      </c>
      <c r="W25" s="118">
        <v>0.32</v>
      </c>
      <c r="X25" s="116">
        <v>80</v>
      </c>
      <c r="Y25" s="116">
        <v>1</v>
      </c>
      <c r="Z25" s="119" t="s">
        <v>1699</v>
      </c>
      <c r="AA25" s="119" t="s">
        <v>1700</v>
      </c>
      <c r="AB25" s="117">
        <v>6.9000000953674316</v>
      </c>
      <c r="AC25" s="118">
        <v>0.36</v>
      </c>
      <c r="AD25" s="116">
        <v>81</v>
      </c>
      <c r="AF25" s="119" t="s">
        <v>1529</v>
      </c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</row>
    <row r="26" spans="1:190" x14ac:dyDescent="0.2">
      <c r="A26" s="154" t="str">
        <f t="shared" si="0"/>
        <v>0950</v>
      </c>
      <c r="B26" s="105" t="s">
        <v>1908</v>
      </c>
      <c r="C26" s="111">
        <v>85</v>
      </c>
      <c r="D26" s="112">
        <v>36.5</v>
      </c>
      <c r="E26" s="113">
        <v>0.49</v>
      </c>
      <c r="F26" s="111">
        <v>75</v>
      </c>
      <c r="G26" s="111">
        <v>10</v>
      </c>
      <c r="H26" s="114" t="s">
        <v>1909</v>
      </c>
      <c r="I26" s="114" t="s">
        <v>1910</v>
      </c>
      <c r="J26" s="112">
        <v>5.4000000953674316</v>
      </c>
      <c r="K26" s="113">
        <v>0.45</v>
      </c>
      <c r="L26" s="111">
        <v>76</v>
      </c>
      <c r="M26" s="111">
        <v>9</v>
      </c>
      <c r="N26" s="114" t="s">
        <v>2172</v>
      </c>
      <c r="O26" s="114" t="s">
        <v>2173</v>
      </c>
      <c r="P26" s="112">
        <v>11.800000190734863</v>
      </c>
      <c r="Q26" s="113">
        <v>0.54</v>
      </c>
      <c r="R26" s="111">
        <v>68</v>
      </c>
      <c r="S26" s="111">
        <v>17</v>
      </c>
      <c r="T26" s="114" t="s">
        <v>1970</v>
      </c>
      <c r="U26" s="114" t="s">
        <v>1971</v>
      </c>
      <c r="V26" s="112">
        <v>10.600000381469727</v>
      </c>
      <c r="W26" s="113">
        <v>0.5</v>
      </c>
      <c r="X26" s="111">
        <v>69</v>
      </c>
      <c r="Y26" s="111">
        <v>16</v>
      </c>
      <c r="Z26" s="114" t="s">
        <v>3004</v>
      </c>
      <c r="AA26" s="114" t="s">
        <v>3005</v>
      </c>
      <c r="AB26" s="112">
        <v>8.6999998092651367</v>
      </c>
      <c r="AC26" s="113">
        <v>0.46</v>
      </c>
      <c r="AD26" s="111">
        <v>80</v>
      </c>
      <c r="AE26" s="111">
        <v>5</v>
      </c>
      <c r="AF26" s="114" t="s">
        <v>1784</v>
      </c>
      <c r="AG26" s="114" t="s">
        <v>1785</v>
      </c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</row>
    <row r="27" spans="1:190" x14ac:dyDescent="0.2">
      <c r="A27" s="154" t="str">
        <f t="shared" si="0"/>
        <v>1010</v>
      </c>
      <c r="B27" s="115" t="s">
        <v>1933</v>
      </c>
      <c r="C27" s="116">
        <v>144</v>
      </c>
      <c r="D27" s="117">
        <v>31.799999237060547</v>
      </c>
      <c r="E27" s="118">
        <v>0.43</v>
      </c>
      <c r="F27" s="116">
        <v>141</v>
      </c>
      <c r="G27" s="116">
        <v>3</v>
      </c>
      <c r="H27" s="119" t="s">
        <v>1991</v>
      </c>
      <c r="I27" s="119" t="s">
        <v>1992</v>
      </c>
      <c r="J27" s="117">
        <v>5.5999999046325684</v>
      </c>
      <c r="K27" s="118">
        <v>0.47</v>
      </c>
      <c r="L27" s="116">
        <v>129</v>
      </c>
      <c r="M27" s="116">
        <v>15</v>
      </c>
      <c r="N27" s="119" t="s">
        <v>3006</v>
      </c>
      <c r="O27" s="119" t="s">
        <v>3007</v>
      </c>
      <c r="P27" s="117">
        <v>9.6999998092651367</v>
      </c>
      <c r="Q27" s="118">
        <v>0.44</v>
      </c>
      <c r="R27" s="116">
        <v>133</v>
      </c>
      <c r="S27" s="116">
        <v>11</v>
      </c>
      <c r="T27" s="119" t="s">
        <v>3008</v>
      </c>
      <c r="U27" s="119" t="s">
        <v>3009</v>
      </c>
      <c r="V27" s="117">
        <v>8.8000001907348633</v>
      </c>
      <c r="W27" s="118">
        <v>0.42</v>
      </c>
      <c r="X27" s="116">
        <v>136</v>
      </c>
      <c r="Y27" s="116">
        <v>8</v>
      </c>
      <c r="Z27" s="119" t="s">
        <v>1633</v>
      </c>
      <c r="AA27" s="119" t="s">
        <v>1634</v>
      </c>
      <c r="AB27" s="117">
        <v>7.6999998092651367</v>
      </c>
      <c r="AC27" s="118">
        <v>0.41</v>
      </c>
      <c r="AD27" s="116">
        <v>139</v>
      </c>
      <c r="AE27" s="116">
        <v>5</v>
      </c>
      <c r="AF27" s="119" t="s">
        <v>1644</v>
      </c>
      <c r="AG27" s="119" t="s">
        <v>1645</v>
      </c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</row>
    <row r="28" spans="1:190" x14ac:dyDescent="0.2">
      <c r="A28" s="154" t="str">
        <f t="shared" si="0"/>
        <v>1020</v>
      </c>
      <c r="B28" s="105" t="s">
        <v>1950</v>
      </c>
      <c r="C28" s="111">
        <v>92</v>
      </c>
      <c r="D28" s="112">
        <v>36.200000762939453</v>
      </c>
      <c r="E28" s="113">
        <v>0.49</v>
      </c>
      <c r="F28" s="111">
        <v>81</v>
      </c>
      <c r="G28" s="111">
        <v>11</v>
      </c>
      <c r="H28" s="114" t="s">
        <v>2006</v>
      </c>
      <c r="I28" s="114" t="s">
        <v>2007</v>
      </c>
      <c r="J28" s="112">
        <v>5.8000001907348633</v>
      </c>
      <c r="K28" s="113">
        <v>0.48</v>
      </c>
      <c r="L28" s="111">
        <v>84</v>
      </c>
      <c r="M28" s="111">
        <v>8</v>
      </c>
      <c r="N28" s="114" t="s">
        <v>2177</v>
      </c>
      <c r="O28" s="114" t="s">
        <v>2178</v>
      </c>
      <c r="P28" s="112">
        <v>11.300000190734863</v>
      </c>
      <c r="Q28" s="113">
        <v>0.51</v>
      </c>
      <c r="R28" s="111">
        <v>72</v>
      </c>
      <c r="S28" s="111">
        <v>20</v>
      </c>
      <c r="T28" s="114" t="s">
        <v>3010</v>
      </c>
      <c r="U28" s="114" t="s">
        <v>3011</v>
      </c>
      <c r="V28" s="112">
        <v>9.8999996185302734</v>
      </c>
      <c r="W28" s="113">
        <v>0.47</v>
      </c>
      <c r="X28" s="111">
        <v>81</v>
      </c>
      <c r="Y28" s="111">
        <v>11</v>
      </c>
      <c r="Z28" s="114" t="s">
        <v>2006</v>
      </c>
      <c r="AA28" s="114" t="s">
        <v>2007</v>
      </c>
      <c r="AB28" s="112">
        <v>9.1999998092651367</v>
      </c>
      <c r="AC28" s="113">
        <v>0.48</v>
      </c>
      <c r="AD28" s="111">
        <v>82</v>
      </c>
      <c r="AE28" s="111">
        <v>10</v>
      </c>
      <c r="AF28" s="114" t="s">
        <v>2036</v>
      </c>
      <c r="AG28" s="114" t="s">
        <v>2037</v>
      </c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</row>
    <row r="29" spans="1:190" x14ac:dyDescent="0.2">
      <c r="A29" s="154" t="str">
        <f t="shared" si="0"/>
        <v>1121</v>
      </c>
      <c r="B29" s="115" t="s">
        <v>1965</v>
      </c>
      <c r="C29" s="116">
        <v>177</v>
      </c>
      <c r="D29" s="117">
        <v>32.200000762939453</v>
      </c>
      <c r="E29" s="118">
        <v>0.43</v>
      </c>
      <c r="F29" s="116">
        <v>167</v>
      </c>
      <c r="G29" s="116">
        <v>10</v>
      </c>
      <c r="H29" s="119" t="s">
        <v>3012</v>
      </c>
      <c r="I29" s="119" t="s">
        <v>3013</v>
      </c>
      <c r="J29" s="117">
        <v>5.0999999046325684</v>
      </c>
      <c r="K29" s="118">
        <v>0.43</v>
      </c>
      <c r="L29" s="116">
        <v>161</v>
      </c>
      <c r="M29" s="116">
        <v>16</v>
      </c>
      <c r="N29" s="119" t="s">
        <v>3014</v>
      </c>
      <c r="O29" s="119" t="s">
        <v>3015</v>
      </c>
      <c r="P29" s="117">
        <v>10</v>
      </c>
      <c r="Q29" s="118">
        <v>0.46</v>
      </c>
      <c r="R29" s="116">
        <v>154</v>
      </c>
      <c r="S29" s="116">
        <v>23</v>
      </c>
      <c r="T29" s="119" t="s">
        <v>3016</v>
      </c>
      <c r="U29" s="119" t="s">
        <v>3017</v>
      </c>
      <c r="V29" s="117">
        <v>8.8999996185302734</v>
      </c>
      <c r="W29" s="118">
        <v>0.42</v>
      </c>
      <c r="X29" s="116">
        <v>161</v>
      </c>
      <c r="Y29" s="116">
        <v>16</v>
      </c>
      <c r="Z29" s="119" t="s">
        <v>3014</v>
      </c>
      <c r="AA29" s="119" t="s">
        <v>3015</v>
      </c>
      <c r="AB29" s="117">
        <v>8.1000003814697266</v>
      </c>
      <c r="AC29" s="118">
        <v>0.43</v>
      </c>
      <c r="AD29" s="116">
        <v>176</v>
      </c>
      <c r="AE29" s="116">
        <v>1</v>
      </c>
      <c r="AF29" s="119" t="s">
        <v>2538</v>
      </c>
      <c r="AG29" s="119" t="s">
        <v>2539</v>
      </c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</row>
    <row r="30" spans="1:190" x14ac:dyDescent="0.2">
      <c r="A30" s="154" t="str">
        <f t="shared" si="0"/>
        <v>1331</v>
      </c>
      <c r="B30" s="105" t="s">
        <v>1993</v>
      </c>
      <c r="C30" s="111">
        <v>168</v>
      </c>
      <c r="D30" s="112">
        <v>33</v>
      </c>
      <c r="E30" s="113">
        <v>0.45</v>
      </c>
      <c r="F30" s="111">
        <v>149</v>
      </c>
      <c r="G30" s="111">
        <v>19</v>
      </c>
      <c r="H30" s="114" t="s">
        <v>3018</v>
      </c>
      <c r="I30" s="114" t="s">
        <v>3019</v>
      </c>
      <c r="J30" s="112">
        <v>5.3000001907348633</v>
      </c>
      <c r="K30" s="113">
        <v>0.44</v>
      </c>
      <c r="L30" s="111">
        <v>147</v>
      </c>
      <c r="M30" s="111">
        <v>21</v>
      </c>
      <c r="N30" s="114" t="s">
        <v>2218</v>
      </c>
      <c r="O30" s="114" t="s">
        <v>2219</v>
      </c>
      <c r="P30" s="112">
        <v>10.199999809265137</v>
      </c>
      <c r="Q30" s="113">
        <v>0.47</v>
      </c>
      <c r="R30" s="111">
        <v>144</v>
      </c>
      <c r="S30" s="111">
        <v>24</v>
      </c>
      <c r="T30" s="114" t="s">
        <v>1530</v>
      </c>
      <c r="U30" s="114" t="s">
        <v>1531</v>
      </c>
      <c r="V30" s="112">
        <v>9.5</v>
      </c>
      <c r="W30" s="113">
        <v>0.45</v>
      </c>
      <c r="X30" s="111">
        <v>144</v>
      </c>
      <c r="Y30" s="111">
        <v>24</v>
      </c>
      <c r="Z30" s="114" t="s">
        <v>1530</v>
      </c>
      <c r="AA30" s="114" t="s">
        <v>1531</v>
      </c>
      <c r="AB30" s="112">
        <v>8</v>
      </c>
      <c r="AC30" s="113">
        <v>0.42</v>
      </c>
      <c r="AD30" s="111">
        <v>155</v>
      </c>
      <c r="AE30" s="111">
        <v>13</v>
      </c>
      <c r="AF30" s="114" t="s">
        <v>3020</v>
      </c>
      <c r="AG30" s="114" t="s">
        <v>3021</v>
      </c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</row>
    <row r="31" spans="1:190" x14ac:dyDescent="0.2">
      <c r="A31" s="154" t="str">
        <f t="shared" si="0"/>
        <v>1721</v>
      </c>
      <c r="B31" s="115" t="s">
        <v>2045</v>
      </c>
      <c r="C31" s="116">
        <v>172</v>
      </c>
      <c r="D31" s="117">
        <v>30.700000762939453</v>
      </c>
      <c r="E31" s="118">
        <v>0.41</v>
      </c>
      <c r="F31" s="116">
        <v>162</v>
      </c>
      <c r="G31" s="116">
        <v>10</v>
      </c>
      <c r="H31" s="119" t="s">
        <v>3022</v>
      </c>
      <c r="I31" s="119" t="s">
        <v>3023</v>
      </c>
      <c r="J31" s="117">
        <v>4.5999999046325684</v>
      </c>
      <c r="K31" s="118">
        <v>0.38</v>
      </c>
      <c r="L31" s="116">
        <v>159</v>
      </c>
      <c r="M31" s="116">
        <v>13</v>
      </c>
      <c r="N31" s="119" t="s">
        <v>3024</v>
      </c>
      <c r="O31" s="119" t="s">
        <v>3025</v>
      </c>
      <c r="P31" s="117">
        <v>9.8000001907348633</v>
      </c>
      <c r="Q31" s="118">
        <v>0.45</v>
      </c>
      <c r="R31" s="116">
        <v>158</v>
      </c>
      <c r="S31" s="116">
        <v>14</v>
      </c>
      <c r="T31" s="119" t="s">
        <v>3026</v>
      </c>
      <c r="U31" s="119" t="s">
        <v>3027</v>
      </c>
      <c r="V31" s="117">
        <v>8.5</v>
      </c>
      <c r="W31" s="118">
        <v>0.41</v>
      </c>
      <c r="X31" s="116">
        <v>152</v>
      </c>
      <c r="Y31" s="116">
        <v>20</v>
      </c>
      <c r="Z31" s="119" t="s">
        <v>1838</v>
      </c>
      <c r="AA31" s="119" t="s">
        <v>1839</v>
      </c>
      <c r="AB31" s="117">
        <v>7.8000001907348633</v>
      </c>
      <c r="AC31" s="118">
        <v>0.41</v>
      </c>
      <c r="AD31" s="116">
        <v>165</v>
      </c>
      <c r="AE31" s="116">
        <v>7</v>
      </c>
      <c r="AF31" s="119" t="s">
        <v>3028</v>
      </c>
      <c r="AG31" s="119" t="s">
        <v>3029</v>
      </c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</row>
    <row r="32" spans="1:190" x14ac:dyDescent="0.2">
      <c r="A32" s="154" t="str">
        <f t="shared" si="0"/>
        <v>2060</v>
      </c>
      <c r="B32" s="105" t="s">
        <v>2135</v>
      </c>
      <c r="C32" s="111">
        <v>31</v>
      </c>
      <c r="D32" s="112">
        <v>24.700000762939453</v>
      </c>
      <c r="E32" s="113">
        <v>0.33</v>
      </c>
      <c r="F32" s="111">
        <v>31</v>
      </c>
      <c r="H32" s="114" t="s">
        <v>1529</v>
      </c>
      <c r="J32" s="112">
        <v>4.0999999046325684</v>
      </c>
      <c r="K32" s="113">
        <v>0.34</v>
      </c>
      <c r="L32" s="111">
        <v>31</v>
      </c>
      <c r="N32" s="114" t="s">
        <v>1529</v>
      </c>
      <c r="P32" s="112">
        <v>7.5</v>
      </c>
      <c r="Q32" s="113">
        <v>0.34</v>
      </c>
      <c r="R32" s="111">
        <v>30</v>
      </c>
      <c r="S32" s="111">
        <v>1</v>
      </c>
      <c r="T32" s="114" t="s">
        <v>1998</v>
      </c>
      <c r="U32" s="114" t="s">
        <v>1999</v>
      </c>
      <c r="V32" s="112">
        <v>7.5</v>
      </c>
      <c r="W32" s="113">
        <v>0.36</v>
      </c>
      <c r="X32" s="111">
        <v>31</v>
      </c>
      <c r="Z32" s="114" t="s">
        <v>1529</v>
      </c>
      <c r="AB32" s="112">
        <v>5.5999999046325684</v>
      </c>
      <c r="AC32" s="113">
        <v>0.3</v>
      </c>
      <c r="AD32" s="111">
        <v>31</v>
      </c>
      <c r="AF32" s="114" t="s">
        <v>1529</v>
      </c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</row>
    <row r="33" spans="1:190" x14ac:dyDescent="0.2">
      <c r="A33" s="154" t="str">
        <f t="shared" si="0"/>
        <v>2701</v>
      </c>
      <c r="B33" s="115" t="s">
        <v>2289</v>
      </c>
      <c r="C33" s="116">
        <v>136</v>
      </c>
      <c r="D33" s="117">
        <v>35.099998474121094</v>
      </c>
      <c r="E33" s="118">
        <v>0.47</v>
      </c>
      <c r="F33" s="116">
        <v>124</v>
      </c>
      <c r="G33" s="116">
        <v>12</v>
      </c>
      <c r="H33" s="119" t="s">
        <v>2950</v>
      </c>
      <c r="I33" s="119" t="s">
        <v>2951</v>
      </c>
      <c r="J33" s="117">
        <v>5.3000001907348633</v>
      </c>
      <c r="K33" s="118">
        <v>0.44</v>
      </c>
      <c r="L33" s="116">
        <v>124</v>
      </c>
      <c r="M33" s="116">
        <v>12</v>
      </c>
      <c r="N33" s="119" t="s">
        <v>2950</v>
      </c>
      <c r="O33" s="119" t="s">
        <v>2951</v>
      </c>
      <c r="P33" s="117">
        <v>11.100000381469727</v>
      </c>
      <c r="Q33" s="118">
        <v>0.5</v>
      </c>
      <c r="R33" s="116">
        <v>114</v>
      </c>
      <c r="S33" s="116">
        <v>22</v>
      </c>
      <c r="T33" s="119" t="s">
        <v>3030</v>
      </c>
      <c r="U33" s="119" t="s">
        <v>3031</v>
      </c>
      <c r="V33" s="117">
        <v>9.8000001907348633</v>
      </c>
      <c r="W33" s="118">
        <v>0.47</v>
      </c>
      <c r="X33" s="116">
        <v>120</v>
      </c>
      <c r="Y33" s="116">
        <v>16</v>
      </c>
      <c r="Z33" s="119" t="s">
        <v>1909</v>
      </c>
      <c r="AA33" s="119" t="s">
        <v>1910</v>
      </c>
      <c r="AB33" s="117">
        <v>8.8999996185302734</v>
      </c>
      <c r="AC33" s="118">
        <v>0.47</v>
      </c>
      <c r="AD33" s="116">
        <v>124</v>
      </c>
      <c r="AE33" s="116">
        <v>12</v>
      </c>
      <c r="AF33" s="119" t="s">
        <v>2950</v>
      </c>
      <c r="AG33" s="119" t="s">
        <v>2951</v>
      </c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</row>
    <row r="34" spans="1:190" x14ac:dyDescent="0.2">
      <c r="A34" s="154" t="str">
        <f t="shared" si="0"/>
        <v>2741</v>
      </c>
      <c r="B34" s="105" t="s">
        <v>2294</v>
      </c>
      <c r="C34" s="111">
        <v>128</v>
      </c>
      <c r="D34" s="112">
        <v>35.700000762939453</v>
      </c>
      <c r="E34" s="113">
        <v>0.48</v>
      </c>
      <c r="F34" s="111">
        <v>120</v>
      </c>
      <c r="G34" s="111">
        <v>8</v>
      </c>
      <c r="H34" s="114" t="s">
        <v>1987</v>
      </c>
      <c r="I34" s="114" t="s">
        <v>1988</v>
      </c>
      <c r="J34" s="112">
        <v>5.4000000953674316</v>
      </c>
      <c r="K34" s="113">
        <v>0.45</v>
      </c>
      <c r="L34" s="111">
        <v>117</v>
      </c>
      <c r="M34" s="111">
        <v>11</v>
      </c>
      <c r="N34" s="114" t="s">
        <v>2064</v>
      </c>
      <c r="O34" s="114" t="s">
        <v>2065</v>
      </c>
      <c r="P34" s="112">
        <v>10.800000190734863</v>
      </c>
      <c r="Q34" s="113">
        <v>0.49</v>
      </c>
      <c r="R34" s="111">
        <v>116</v>
      </c>
      <c r="S34" s="111">
        <v>12</v>
      </c>
      <c r="T34" s="114" t="s">
        <v>2140</v>
      </c>
      <c r="U34" s="114" t="s">
        <v>2141</v>
      </c>
      <c r="V34" s="112">
        <v>10.100000381469727</v>
      </c>
      <c r="W34" s="113">
        <v>0.48</v>
      </c>
      <c r="X34" s="111">
        <v>106</v>
      </c>
      <c r="Y34" s="111">
        <v>22</v>
      </c>
      <c r="Z34" s="114" t="s">
        <v>3032</v>
      </c>
      <c r="AA34" s="114" t="s">
        <v>3033</v>
      </c>
      <c r="AB34" s="112">
        <v>9.3000001907348633</v>
      </c>
      <c r="AC34" s="113">
        <v>0.49</v>
      </c>
      <c r="AD34" s="111">
        <v>116</v>
      </c>
      <c r="AE34" s="111">
        <v>12</v>
      </c>
      <c r="AF34" s="114" t="s">
        <v>2140</v>
      </c>
      <c r="AG34" s="114" t="s">
        <v>2141</v>
      </c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</row>
    <row r="35" spans="1:190" x14ac:dyDescent="0.2">
      <c r="A35" s="154" t="str">
        <f t="shared" si="0"/>
        <v>2881</v>
      </c>
      <c r="B35" s="115" t="s">
        <v>2320</v>
      </c>
      <c r="C35" s="116">
        <v>56</v>
      </c>
      <c r="D35" s="117">
        <v>39.400001525878906</v>
      </c>
      <c r="E35" s="118">
        <v>0.53</v>
      </c>
      <c r="F35" s="116">
        <v>45</v>
      </c>
      <c r="G35" s="116">
        <v>11</v>
      </c>
      <c r="H35" s="119" t="s">
        <v>3034</v>
      </c>
      <c r="I35" s="119" t="s">
        <v>3035</v>
      </c>
      <c r="J35" s="117">
        <v>6.0999999046325684</v>
      </c>
      <c r="K35" s="118">
        <v>0.51</v>
      </c>
      <c r="L35" s="116">
        <v>48</v>
      </c>
      <c r="M35" s="116">
        <v>8</v>
      </c>
      <c r="N35" s="119" t="s">
        <v>1530</v>
      </c>
      <c r="O35" s="119" t="s">
        <v>1531</v>
      </c>
      <c r="P35" s="117">
        <v>12.800000190734863</v>
      </c>
      <c r="Q35" s="118">
        <v>0.57999999999999996</v>
      </c>
      <c r="R35" s="116">
        <v>41</v>
      </c>
      <c r="S35" s="116">
        <v>15</v>
      </c>
      <c r="T35" s="119" t="s">
        <v>3036</v>
      </c>
      <c r="U35" s="119" t="s">
        <v>3037</v>
      </c>
      <c r="V35" s="117">
        <v>11</v>
      </c>
      <c r="W35" s="118">
        <v>0.52</v>
      </c>
      <c r="X35" s="116">
        <v>44</v>
      </c>
      <c r="Y35" s="116">
        <v>12</v>
      </c>
      <c r="Z35" s="119" t="s">
        <v>3038</v>
      </c>
      <c r="AA35" s="119" t="s">
        <v>3039</v>
      </c>
      <c r="AB35" s="117">
        <v>9.3999996185302734</v>
      </c>
      <c r="AC35" s="118">
        <v>0.5</v>
      </c>
      <c r="AD35" s="116">
        <v>49</v>
      </c>
      <c r="AE35" s="116">
        <v>7</v>
      </c>
      <c r="AF35" s="119" t="s">
        <v>2218</v>
      </c>
      <c r="AG35" s="119" t="s">
        <v>2219</v>
      </c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</row>
    <row r="36" spans="1:190" x14ac:dyDescent="0.2">
      <c r="A36" s="154" t="str">
        <f t="shared" si="0"/>
        <v>2901</v>
      </c>
      <c r="B36" s="105" t="s">
        <v>2336</v>
      </c>
      <c r="C36" s="111">
        <v>93</v>
      </c>
      <c r="D36" s="112">
        <v>26.299999237060547</v>
      </c>
      <c r="E36" s="113">
        <v>0.36</v>
      </c>
      <c r="F36" s="111">
        <v>93</v>
      </c>
      <c r="H36" s="114" t="s">
        <v>1529</v>
      </c>
      <c r="J36" s="112">
        <v>4.1999998092651367</v>
      </c>
      <c r="K36" s="113">
        <v>0.35</v>
      </c>
      <c r="L36" s="111">
        <v>88</v>
      </c>
      <c r="M36" s="111">
        <v>5</v>
      </c>
      <c r="N36" s="114" t="s">
        <v>2603</v>
      </c>
      <c r="O36" s="114" t="s">
        <v>2604</v>
      </c>
      <c r="P36" s="112">
        <v>8.1000003814697266</v>
      </c>
      <c r="Q36" s="113">
        <v>0.37</v>
      </c>
      <c r="R36" s="111">
        <v>89</v>
      </c>
      <c r="S36" s="111">
        <v>4</v>
      </c>
      <c r="T36" s="114" t="s">
        <v>2933</v>
      </c>
      <c r="U36" s="114" t="s">
        <v>2934</v>
      </c>
      <c r="V36" s="112">
        <v>7.5999999046325684</v>
      </c>
      <c r="W36" s="113">
        <v>0.36</v>
      </c>
      <c r="X36" s="111">
        <v>90</v>
      </c>
      <c r="Y36" s="111">
        <v>3</v>
      </c>
      <c r="Z36" s="114" t="s">
        <v>1998</v>
      </c>
      <c r="AA36" s="114" t="s">
        <v>1999</v>
      </c>
      <c r="AB36" s="112">
        <v>6.5</v>
      </c>
      <c r="AC36" s="113">
        <v>0.34</v>
      </c>
      <c r="AD36" s="111">
        <v>93</v>
      </c>
      <c r="AF36" s="114" t="s">
        <v>1529</v>
      </c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</row>
    <row r="37" spans="1:190" x14ac:dyDescent="0.2">
      <c r="A37" s="154" t="str">
        <f t="shared" si="0"/>
        <v>2911</v>
      </c>
      <c r="B37" s="115" t="s">
        <v>2343</v>
      </c>
      <c r="C37" s="116">
        <v>113</v>
      </c>
      <c r="D37" s="117">
        <v>28.200000762939453</v>
      </c>
      <c r="E37" s="118">
        <v>0.38</v>
      </c>
      <c r="F37" s="116">
        <v>109</v>
      </c>
      <c r="G37" s="116">
        <v>4</v>
      </c>
      <c r="H37" s="119" t="s">
        <v>1887</v>
      </c>
      <c r="I37" s="119" t="s">
        <v>1888</v>
      </c>
      <c r="J37" s="117">
        <v>5</v>
      </c>
      <c r="K37" s="118">
        <v>0.41</v>
      </c>
      <c r="L37" s="116">
        <v>107</v>
      </c>
      <c r="M37" s="116">
        <v>6</v>
      </c>
      <c r="N37" s="119" t="s">
        <v>3040</v>
      </c>
      <c r="O37" s="119" t="s">
        <v>3041</v>
      </c>
      <c r="P37" s="117">
        <v>8.5</v>
      </c>
      <c r="Q37" s="118">
        <v>0.38</v>
      </c>
      <c r="R37" s="116">
        <v>108</v>
      </c>
      <c r="S37" s="116">
        <v>5</v>
      </c>
      <c r="T37" s="119" t="s">
        <v>3042</v>
      </c>
      <c r="U37" s="119" t="s">
        <v>3043</v>
      </c>
      <c r="V37" s="117">
        <v>8.3000001907348633</v>
      </c>
      <c r="W37" s="118">
        <v>0.4</v>
      </c>
      <c r="X37" s="116">
        <v>106</v>
      </c>
      <c r="Y37" s="116">
        <v>7</v>
      </c>
      <c r="Z37" s="119" t="s">
        <v>1883</v>
      </c>
      <c r="AA37" s="119" t="s">
        <v>1884</v>
      </c>
      <c r="AB37" s="117">
        <v>6.5</v>
      </c>
      <c r="AC37" s="118">
        <v>0.34</v>
      </c>
      <c r="AD37" s="116">
        <v>113</v>
      </c>
      <c r="AF37" s="119" t="s">
        <v>1529</v>
      </c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</row>
    <row r="38" spans="1:190" x14ac:dyDescent="0.2">
      <c r="A38" s="154" t="str">
        <f t="shared" si="0"/>
        <v>3029</v>
      </c>
      <c r="B38" s="105" t="s">
        <v>3044</v>
      </c>
      <c r="C38" s="111">
        <v>38</v>
      </c>
      <c r="D38" s="112">
        <v>42.900001525878906</v>
      </c>
      <c r="E38" s="113">
        <v>0.57999999999999996</v>
      </c>
      <c r="F38" s="111">
        <v>30</v>
      </c>
      <c r="G38" s="111">
        <v>8</v>
      </c>
      <c r="H38" s="114" t="s">
        <v>2519</v>
      </c>
      <c r="I38" s="114" t="s">
        <v>2520</v>
      </c>
      <c r="J38" s="112">
        <v>7.1999998092651367</v>
      </c>
      <c r="K38" s="113">
        <v>0.6</v>
      </c>
      <c r="L38" s="111">
        <v>27</v>
      </c>
      <c r="M38" s="111">
        <v>11</v>
      </c>
      <c r="N38" s="114" t="s">
        <v>3045</v>
      </c>
      <c r="O38" s="114" t="s">
        <v>3046</v>
      </c>
      <c r="P38" s="112">
        <v>12.699999809265137</v>
      </c>
      <c r="Q38" s="113">
        <v>0.57999999999999996</v>
      </c>
      <c r="R38" s="111">
        <v>29</v>
      </c>
      <c r="S38" s="111">
        <v>9</v>
      </c>
      <c r="T38" s="114" t="s">
        <v>2753</v>
      </c>
      <c r="U38" s="114" t="s">
        <v>2754</v>
      </c>
      <c r="V38" s="112">
        <v>11.800000190734863</v>
      </c>
      <c r="W38" s="113">
        <v>0.56000000000000005</v>
      </c>
      <c r="X38" s="111">
        <v>28</v>
      </c>
      <c r="Y38" s="111">
        <v>10</v>
      </c>
      <c r="Z38" s="114" t="s">
        <v>3047</v>
      </c>
      <c r="AA38" s="114" t="s">
        <v>3048</v>
      </c>
      <c r="AB38" s="112">
        <v>11.199999809265137</v>
      </c>
      <c r="AC38" s="113">
        <v>0.59</v>
      </c>
      <c r="AD38" s="111">
        <v>33</v>
      </c>
      <c r="AE38" s="111">
        <v>5</v>
      </c>
      <c r="AF38" s="114" t="s">
        <v>1596</v>
      </c>
      <c r="AG38" s="114" t="s">
        <v>1597</v>
      </c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</row>
    <row r="39" spans="1:190" x14ac:dyDescent="0.2">
      <c r="A39" s="154" t="str">
        <f t="shared" si="0"/>
        <v>3101</v>
      </c>
      <c r="B39" s="115" t="s">
        <v>2380</v>
      </c>
      <c r="C39" s="116">
        <v>124</v>
      </c>
      <c r="D39" s="117">
        <v>43.400001525878906</v>
      </c>
      <c r="E39" s="118">
        <v>0.59</v>
      </c>
      <c r="F39" s="116">
        <v>90</v>
      </c>
      <c r="G39" s="116">
        <v>34</v>
      </c>
      <c r="H39" s="119" t="s">
        <v>3049</v>
      </c>
      <c r="I39" s="119" t="s">
        <v>3050</v>
      </c>
      <c r="J39" s="117">
        <v>7.1999998092651367</v>
      </c>
      <c r="K39" s="118">
        <v>0.6</v>
      </c>
      <c r="L39" s="116">
        <v>88</v>
      </c>
      <c r="M39" s="116">
        <v>36</v>
      </c>
      <c r="N39" s="119" t="s">
        <v>3051</v>
      </c>
      <c r="O39" s="119" t="s">
        <v>3052</v>
      </c>
      <c r="P39" s="117">
        <v>14</v>
      </c>
      <c r="Q39" s="118">
        <v>0.63</v>
      </c>
      <c r="R39" s="116">
        <v>78</v>
      </c>
      <c r="S39" s="116">
        <v>46</v>
      </c>
      <c r="T39" s="119" t="s">
        <v>3053</v>
      </c>
      <c r="U39" s="119" t="s">
        <v>3054</v>
      </c>
      <c r="V39" s="117">
        <v>12.600000381469727</v>
      </c>
      <c r="W39" s="118">
        <v>0.6</v>
      </c>
      <c r="X39" s="116">
        <v>90</v>
      </c>
      <c r="Y39" s="116">
        <v>34</v>
      </c>
      <c r="Z39" s="119" t="s">
        <v>3049</v>
      </c>
      <c r="AA39" s="119" t="s">
        <v>3050</v>
      </c>
      <c r="AB39" s="117">
        <v>9.6000003814697266</v>
      </c>
      <c r="AC39" s="118">
        <v>0.51</v>
      </c>
      <c r="AD39" s="116">
        <v>110</v>
      </c>
      <c r="AE39" s="116">
        <v>14</v>
      </c>
      <c r="AF39" s="119" t="s">
        <v>3055</v>
      </c>
      <c r="AG39" s="119" t="s">
        <v>3056</v>
      </c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</row>
    <row r="40" spans="1:190" x14ac:dyDescent="0.2">
      <c r="A40" s="154" t="str">
        <f t="shared" si="0"/>
        <v>3191</v>
      </c>
      <c r="B40" s="105" t="s">
        <v>2404</v>
      </c>
      <c r="C40" s="111">
        <v>51</v>
      </c>
      <c r="D40" s="112">
        <v>41.299999237060547</v>
      </c>
      <c r="E40" s="113">
        <v>0.56000000000000005</v>
      </c>
      <c r="F40" s="111">
        <v>43</v>
      </c>
      <c r="G40" s="111">
        <v>8</v>
      </c>
      <c r="H40" s="114" t="s">
        <v>2893</v>
      </c>
      <c r="I40" s="114" t="s">
        <v>2894</v>
      </c>
      <c r="J40" s="112">
        <v>6.1999998092651367</v>
      </c>
      <c r="K40" s="113">
        <v>0.52</v>
      </c>
      <c r="L40" s="111">
        <v>40</v>
      </c>
      <c r="M40" s="111">
        <v>11</v>
      </c>
      <c r="N40" s="114" t="s">
        <v>1913</v>
      </c>
      <c r="O40" s="114" t="s">
        <v>1914</v>
      </c>
      <c r="P40" s="112">
        <v>13.100000381469727</v>
      </c>
      <c r="Q40" s="113">
        <v>0.6</v>
      </c>
      <c r="R40" s="111">
        <v>33</v>
      </c>
      <c r="S40" s="111">
        <v>18</v>
      </c>
      <c r="T40" s="114" t="s">
        <v>3057</v>
      </c>
      <c r="U40" s="114" t="s">
        <v>3058</v>
      </c>
      <c r="V40" s="112">
        <v>11.5</v>
      </c>
      <c r="W40" s="113">
        <v>0.55000000000000004</v>
      </c>
      <c r="X40" s="111">
        <v>36</v>
      </c>
      <c r="Y40" s="111">
        <v>15</v>
      </c>
      <c r="Z40" s="114" t="s">
        <v>1915</v>
      </c>
      <c r="AA40" s="114" t="s">
        <v>1916</v>
      </c>
      <c r="AB40" s="112">
        <v>10.5</v>
      </c>
      <c r="AC40" s="113">
        <v>0.55000000000000004</v>
      </c>
      <c r="AD40" s="111">
        <v>43</v>
      </c>
      <c r="AE40" s="111">
        <v>8</v>
      </c>
      <c r="AF40" s="114" t="s">
        <v>2893</v>
      </c>
      <c r="AG40" s="114" t="s">
        <v>2894</v>
      </c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</row>
    <row r="41" spans="1:190" x14ac:dyDescent="0.2">
      <c r="A41" s="154" t="str">
        <f t="shared" si="0"/>
        <v>3281</v>
      </c>
      <c r="B41" s="115" t="s">
        <v>2419</v>
      </c>
      <c r="C41" s="116">
        <v>161</v>
      </c>
      <c r="D41" s="117">
        <v>35.099998474121094</v>
      </c>
      <c r="E41" s="118">
        <v>0.47</v>
      </c>
      <c r="F41" s="116">
        <v>143</v>
      </c>
      <c r="G41" s="116">
        <v>18</v>
      </c>
      <c r="H41" s="119" t="s">
        <v>2952</v>
      </c>
      <c r="I41" s="119" t="s">
        <v>2953</v>
      </c>
      <c r="J41" s="117">
        <v>5.9000000953674316</v>
      </c>
      <c r="K41" s="118">
        <v>0.49</v>
      </c>
      <c r="L41" s="116">
        <v>136</v>
      </c>
      <c r="M41" s="116">
        <v>25</v>
      </c>
      <c r="N41" s="119" t="s">
        <v>3059</v>
      </c>
      <c r="O41" s="119" t="s">
        <v>3060</v>
      </c>
      <c r="P41" s="117">
        <v>11.199999809265137</v>
      </c>
      <c r="Q41" s="118">
        <v>0.51</v>
      </c>
      <c r="R41" s="116">
        <v>125</v>
      </c>
      <c r="S41" s="116">
        <v>36</v>
      </c>
      <c r="T41" s="119" t="s">
        <v>3061</v>
      </c>
      <c r="U41" s="119" t="s">
        <v>3062</v>
      </c>
      <c r="V41" s="117">
        <v>9.6000003814697266</v>
      </c>
      <c r="W41" s="118">
        <v>0.46</v>
      </c>
      <c r="X41" s="116">
        <v>142</v>
      </c>
      <c r="Y41" s="116">
        <v>19</v>
      </c>
      <c r="Z41" s="119" t="s">
        <v>3063</v>
      </c>
      <c r="AA41" s="119" t="s">
        <v>3064</v>
      </c>
      <c r="AB41" s="117">
        <v>8.5</v>
      </c>
      <c r="AC41" s="118">
        <v>0.45</v>
      </c>
      <c r="AD41" s="116">
        <v>148</v>
      </c>
      <c r="AE41" s="116">
        <v>13</v>
      </c>
      <c r="AF41" s="119" t="s">
        <v>2718</v>
      </c>
      <c r="AG41" s="119" t="s">
        <v>2719</v>
      </c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</row>
    <row r="42" spans="1:190" x14ac:dyDescent="0.2">
      <c r="A42" s="154" t="str">
        <f t="shared" si="0"/>
        <v>3421</v>
      </c>
      <c r="B42" s="105" t="s">
        <v>2447</v>
      </c>
      <c r="C42" s="111">
        <v>130</v>
      </c>
      <c r="D42" s="112">
        <v>29.600000381469727</v>
      </c>
      <c r="E42" s="113">
        <v>0.4</v>
      </c>
      <c r="F42" s="111">
        <v>129</v>
      </c>
      <c r="G42" s="111">
        <v>1</v>
      </c>
      <c r="H42" s="114" t="s">
        <v>3065</v>
      </c>
      <c r="I42" s="114" t="s">
        <v>3066</v>
      </c>
      <c r="J42" s="112">
        <v>4.5999999046325684</v>
      </c>
      <c r="K42" s="113">
        <v>0.38</v>
      </c>
      <c r="L42" s="111">
        <v>120</v>
      </c>
      <c r="M42" s="111">
        <v>10</v>
      </c>
      <c r="N42" s="114" t="s">
        <v>1586</v>
      </c>
      <c r="O42" s="114" t="s">
        <v>1587</v>
      </c>
      <c r="P42" s="112">
        <v>9</v>
      </c>
      <c r="Q42" s="113">
        <v>0.41</v>
      </c>
      <c r="R42" s="111">
        <v>122</v>
      </c>
      <c r="S42" s="111">
        <v>8</v>
      </c>
      <c r="T42" s="114" t="s">
        <v>1589</v>
      </c>
      <c r="U42" s="114" t="s">
        <v>1590</v>
      </c>
      <c r="V42" s="112">
        <v>8.6000003814697266</v>
      </c>
      <c r="W42" s="113">
        <v>0.41</v>
      </c>
      <c r="X42" s="111">
        <v>118</v>
      </c>
      <c r="Y42" s="111">
        <v>12</v>
      </c>
      <c r="Z42" s="114" t="s">
        <v>3067</v>
      </c>
      <c r="AA42" s="114" t="s">
        <v>3068</v>
      </c>
      <c r="AB42" s="112">
        <v>7.4000000953674316</v>
      </c>
      <c r="AC42" s="113">
        <v>0.39</v>
      </c>
      <c r="AD42" s="111">
        <v>127</v>
      </c>
      <c r="AE42" s="111">
        <v>3</v>
      </c>
      <c r="AF42" s="114" t="s">
        <v>3069</v>
      </c>
      <c r="AG42" s="114" t="s">
        <v>3070</v>
      </c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</row>
    <row r="43" spans="1:190" x14ac:dyDescent="0.2">
      <c r="A43" s="154" t="str">
        <f t="shared" si="0"/>
        <v>3621</v>
      </c>
      <c r="B43" s="115" t="s">
        <v>2464</v>
      </c>
      <c r="C43" s="116">
        <v>81</v>
      </c>
      <c r="D43" s="117">
        <v>28.399999618530273</v>
      </c>
      <c r="E43" s="118">
        <v>0.38</v>
      </c>
      <c r="F43" s="116">
        <v>79</v>
      </c>
      <c r="G43" s="116">
        <v>2</v>
      </c>
      <c r="H43" s="119" t="s">
        <v>1701</v>
      </c>
      <c r="I43" s="119" t="s">
        <v>1702</v>
      </c>
      <c r="J43" s="117">
        <v>5</v>
      </c>
      <c r="K43" s="118">
        <v>0.42</v>
      </c>
      <c r="L43" s="116">
        <v>77</v>
      </c>
      <c r="M43" s="116">
        <v>4</v>
      </c>
      <c r="N43" s="119" t="s">
        <v>1959</v>
      </c>
      <c r="O43" s="119" t="s">
        <v>1960</v>
      </c>
      <c r="P43" s="117">
        <v>8.6999998092651367</v>
      </c>
      <c r="Q43" s="118">
        <v>0.4</v>
      </c>
      <c r="R43" s="116">
        <v>78</v>
      </c>
      <c r="S43" s="116">
        <v>3</v>
      </c>
      <c r="T43" s="119" t="s">
        <v>1703</v>
      </c>
      <c r="U43" s="119" t="s">
        <v>1704</v>
      </c>
      <c r="V43" s="117">
        <v>7.6999998092651367</v>
      </c>
      <c r="W43" s="118">
        <v>0.36</v>
      </c>
      <c r="X43" s="116">
        <v>79</v>
      </c>
      <c r="Y43" s="116">
        <v>2</v>
      </c>
      <c r="Z43" s="119" t="s">
        <v>1701</v>
      </c>
      <c r="AA43" s="119" t="s">
        <v>1702</v>
      </c>
      <c r="AB43" s="117">
        <v>7</v>
      </c>
      <c r="AC43" s="118">
        <v>0.37</v>
      </c>
      <c r="AD43" s="116">
        <v>81</v>
      </c>
      <c r="AF43" s="119" t="s">
        <v>1529</v>
      </c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</row>
    <row r="44" spans="1:190" x14ac:dyDescent="0.2">
      <c r="A44" s="154" t="str">
        <f t="shared" si="0"/>
        <v>4691</v>
      </c>
      <c r="B44" s="105" t="s">
        <v>2668</v>
      </c>
      <c r="C44" s="111">
        <v>111</v>
      </c>
      <c r="D44" s="112">
        <v>34.299999237060547</v>
      </c>
      <c r="E44" s="113">
        <v>0.46</v>
      </c>
      <c r="F44" s="111">
        <v>106</v>
      </c>
      <c r="G44" s="111">
        <v>5</v>
      </c>
      <c r="H44" s="114" t="s">
        <v>3071</v>
      </c>
      <c r="I44" s="114" t="s">
        <v>3072</v>
      </c>
      <c r="J44" s="112">
        <v>5.5999999046325684</v>
      </c>
      <c r="K44" s="113">
        <v>0.46</v>
      </c>
      <c r="L44" s="111">
        <v>96</v>
      </c>
      <c r="M44" s="111">
        <v>15</v>
      </c>
      <c r="N44" s="114" t="s">
        <v>1513</v>
      </c>
      <c r="O44" s="114" t="s">
        <v>1514</v>
      </c>
      <c r="P44" s="112">
        <v>10.399999618530273</v>
      </c>
      <c r="Q44" s="113">
        <v>0.47</v>
      </c>
      <c r="R44" s="111">
        <v>102</v>
      </c>
      <c r="S44" s="111">
        <v>9</v>
      </c>
      <c r="T44" s="114" t="s">
        <v>2748</v>
      </c>
      <c r="U44" s="114" t="s">
        <v>2749</v>
      </c>
      <c r="V44" s="112">
        <v>9.3999996185302734</v>
      </c>
      <c r="W44" s="113">
        <v>0.45</v>
      </c>
      <c r="X44" s="111">
        <v>106</v>
      </c>
      <c r="Y44" s="111">
        <v>5</v>
      </c>
      <c r="Z44" s="114" t="s">
        <v>3071</v>
      </c>
      <c r="AA44" s="114" t="s">
        <v>3072</v>
      </c>
      <c r="AB44" s="112">
        <v>9</v>
      </c>
      <c r="AC44" s="113">
        <v>0.47</v>
      </c>
      <c r="AD44" s="111">
        <v>101</v>
      </c>
      <c r="AE44" s="111">
        <v>10</v>
      </c>
      <c r="AF44" s="114" t="s">
        <v>3073</v>
      </c>
      <c r="AG44" s="114" t="s">
        <v>3074</v>
      </c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</row>
    <row r="45" spans="1:190" x14ac:dyDescent="0.2">
      <c r="A45" s="154" t="str">
        <f t="shared" si="0"/>
        <v>5003</v>
      </c>
      <c r="B45" s="115" t="s">
        <v>2720</v>
      </c>
      <c r="C45" s="116">
        <v>244</v>
      </c>
      <c r="D45" s="117">
        <v>28.299999237060547</v>
      </c>
      <c r="E45" s="118">
        <v>0.38</v>
      </c>
      <c r="F45" s="116">
        <v>234</v>
      </c>
      <c r="G45" s="116">
        <v>10</v>
      </c>
      <c r="H45" s="119" t="s">
        <v>3075</v>
      </c>
      <c r="I45" s="119" t="s">
        <v>3076</v>
      </c>
      <c r="J45" s="117">
        <v>4.6999998092651367</v>
      </c>
      <c r="K45" s="118">
        <v>0.39</v>
      </c>
      <c r="L45" s="116">
        <v>233</v>
      </c>
      <c r="M45" s="116">
        <v>11</v>
      </c>
      <c r="N45" s="119" t="s">
        <v>3077</v>
      </c>
      <c r="O45" s="119" t="s">
        <v>3078</v>
      </c>
      <c r="P45" s="117">
        <v>9</v>
      </c>
      <c r="Q45" s="118">
        <v>0.41</v>
      </c>
      <c r="R45" s="116">
        <v>233</v>
      </c>
      <c r="S45" s="116">
        <v>11</v>
      </c>
      <c r="T45" s="119" t="s">
        <v>3077</v>
      </c>
      <c r="U45" s="119" t="s">
        <v>3078</v>
      </c>
      <c r="V45" s="117">
        <v>7.9000000953674316</v>
      </c>
      <c r="W45" s="118">
        <v>0.38</v>
      </c>
      <c r="X45" s="116">
        <v>229</v>
      </c>
      <c r="Y45" s="116">
        <v>15</v>
      </c>
      <c r="Z45" s="119" t="s">
        <v>1589</v>
      </c>
      <c r="AA45" s="119" t="s">
        <v>1590</v>
      </c>
      <c r="AB45" s="117">
        <v>6.8000001907348633</v>
      </c>
      <c r="AC45" s="118">
        <v>0.36</v>
      </c>
      <c r="AD45" s="116">
        <v>239</v>
      </c>
      <c r="AE45" s="116">
        <v>5</v>
      </c>
      <c r="AF45" s="119" t="s">
        <v>3079</v>
      </c>
      <c r="AG45" s="119" t="s">
        <v>3080</v>
      </c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</row>
    <row r="46" spans="1:190" x14ac:dyDescent="0.2">
      <c r="A46" s="154" t="str">
        <f t="shared" si="0"/>
        <v>5005</v>
      </c>
      <c r="B46" s="105" t="s">
        <v>2727</v>
      </c>
      <c r="C46" s="111">
        <v>119</v>
      </c>
      <c r="D46" s="112">
        <v>29.700000762939453</v>
      </c>
      <c r="E46" s="113">
        <v>0.4</v>
      </c>
      <c r="F46" s="111">
        <v>114</v>
      </c>
      <c r="G46" s="111">
        <v>5</v>
      </c>
      <c r="H46" s="114" t="s">
        <v>1539</v>
      </c>
      <c r="I46" s="114" t="s">
        <v>1540</v>
      </c>
      <c r="J46" s="112">
        <v>5</v>
      </c>
      <c r="K46" s="113">
        <v>0.41</v>
      </c>
      <c r="L46" s="111">
        <v>109</v>
      </c>
      <c r="M46" s="111">
        <v>10</v>
      </c>
      <c r="N46" s="114" t="s">
        <v>1571</v>
      </c>
      <c r="O46" s="114" t="s">
        <v>1572</v>
      </c>
      <c r="P46" s="112">
        <v>9.5</v>
      </c>
      <c r="Q46" s="113">
        <v>0.43</v>
      </c>
      <c r="R46" s="111">
        <v>112</v>
      </c>
      <c r="S46" s="111">
        <v>7</v>
      </c>
      <c r="T46" s="114" t="s">
        <v>1784</v>
      </c>
      <c r="U46" s="114" t="s">
        <v>1785</v>
      </c>
      <c r="V46" s="112">
        <v>7.9000000953674316</v>
      </c>
      <c r="W46" s="113">
        <v>0.38</v>
      </c>
      <c r="X46" s="111">
        <v>113</v>
      </c>
      <c r="Y46" s="111">
        <v>6</v>
      </c>
      <c r="Z46" s="114" t="s">
        <v>1931</v>
      </c>
      <c r="AA46" s="114" t="s">
        <v>1932</v>
      </c>
      <c r="AB46" s="112">
        <v>7.3000001907348633</v>
      </c>
      <c r="AC46" s="113">
        <v>0.38</v>
      </c>
      <c r="AD46" s="111">
        <v>114</v>
      </c>
      <c r="AE46" s="111">
        <v>5</v>
      </c>
      <c r="AF46" s="114" t="s">
        <v>1539</v>
      </c>
      <c r="AG46" s="114" t="s">
        <v>1540</v>
      </c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</row>
    <row r="47" spans="1:190" x14ac:dyDescent="0.2">
      <c r="A47" s="154" t="str">
        <f t="shared" si="0"/>
        <v>5007</v>
      </c>
      <c r="B47" s="115" t="s">
        <v>2732</v>
      </c>
      <c r="C47" s="116">
        <v>39</v>
      </c>
      <c r="D47" s="117">
        <v>30.600000381469727</v>
      </c>
      <c r="E47" s="118">
        <v>0.41</v>
      </c>
      <c r="F47" s="116">
        <v>39</v>
      </c>
      <c r="H47" s="119" t="s">
        <v>1529</v>
      </c>
      <c r="J47" s="117">
        <v>5.5</v>
      </c>
      <c r="K47" s="118">
        <v>0.46</v>
      </c>
      <c r="L47" s="116">
        <v>32</v>
      </c>
      <c r="M47" s="116">
        <v>7</v>
      </c>
      <c r="N47" s="119" t="s">
        <v>2374</v>
      </c>
      <c r="O47" s="119" t="s">
        <v>2375</v>
      </c>
      <c r="P47" s="117">
        <v>8.3999996185302734</v>
      </c>
      <c r="Q47" s="118">
        <v>0.38</v>
      </c>
      <c r="R47" s="116">
        <v>39</v>
      </c>
      <c r="T47" s="119" t="s">
        <v>1529</v>
      </c>
      <c r="V47" s="117">
        <v>9.3000001907348633</v>
      </c>
      <c r="W47" s="118">
        <v>0.44</v>
      </c>
      <c r="X47" s="116">
        <v>36</v>
      </c>
      <c r="Y47" s="116">
        <v>3</v>
      </c>
      <c r="Z47" s="119" t="s">
        <v>1586</v>
      </c>
      <c r="AA47" s="119" t="s">
        <v>1587</v>
      </c>
      <c r="AB47" s="117">
        <v>7.5</v>
      </c>
      <c r="AC47" s="118">
        <v>0.39</v>
      </c>
      <c r="AD47" s="116">
        <v>38</v>
      </c>
      <c r="AE47" s="116">
        <v>1</v>
      </c>
      <c r="AF47" s="119" t="s">
        <v>2024</v>
      </c>
      <c r="AG47" s="119" t="s">
        <v>2025</v>
      </c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</row>
    <row r="48" spans="1:190" x14ac:dyDescent="0.2">
      <c r="A48" s="154" t="str">
        <f t="shared" si="0"/>
        <v>5025</v>
      </c>
      <c r="B48" s="105" t="s">
        <v>2740</v>
      </c>
      <c r="C48" s="111">
        <v>47</v>
      </c>
      <c r="D48" s="112">
        <v>24.299999237060547</v>
      </c>
      <c r="E48" s="113">
        <v>0.33</v>
      </c>
      <c r="F48" s="111">
        <v>47</v>
      </c>
      <c r="H48" s="114" t="s">
        <v>1529</v>
      </c>
      <c r="J48" s="112">
        <v>4.0999999046325684</v>
      </c>
      <c r="K48" s="113">
        <v>0.35</v>
      </c>
      <c r="L48" s="111">
        <v>47</v>
      </c>
      <c r="N48" s="114" t="s">
        <v>1529</v>
      </c>
      <c r="P48" s="112">
        <v>7.6999998092651367</v>
      </c>
      <c r="Q48" s="113">
        <v>0.35</v>
      </c>
      <c r="R48" s="111">
        <v>47</v>
      </c>
      <c r="T48" s="114" t="s">
        <v>1529</v>
      </c>
      <c r="V48" s="112">
        <v>6.0999999046325684</v>
      </c>
      <c r="W48" s="113">
        <v>0.28999999999999998</v>
      </c>
      <c r="X48" s="111">
        <v>47</v>
      </c>
      <c r="Z48" s="114" t="s">
        <v>1529</v>
      </c>
      <c r="AB48" s="112">
        <v>6.3000001907348633</v>
      </c>
      <c r="AC48" s="113">
        <v>0.33</v>
      </c>
      <c r="AD48" s="111">
        <v>47</v>
      </c>
      <c r="AF48" s="114" t="s">
        <v>1529</v>
      </c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</row>
    <row r="49" spans="1:190" x14ac:dyDescent="0.2">
      <c r="A49" s="154" t="str">
        <f t="shared" si="0"/>
        <v>5029</v>
      </c>
      <c r="B49" s="115" t="s">
        <v>2743</v>
      </c>
      <c r="C49" s="116">
        <v>82</v>
      </c>
      <c r="D49" s="117">
        <v>27.5</v>
      </c>
      <c r="E49" s="118">
        <v>0.37</v>
      </c>
      <c r="F49" s="116">
        <v>80</v>
      </c>
      <c r="G49" s="116">
        <v>2</v>
      </c>
      <c r="H49" s="119" t="s">
        <v>1748</v>
      </c>
      <c r="I49" s="119" t="s">
        <v>1749</v>
      </c>
      <c r="J49" s="117">
        <v>4.5999999046325684</v>
      </c>
      <c r="K49" s="118">
        <v>0.39</v>
      </c>
      <c r="L49" s="116">
        <v>76</v>
      </c>
      <c r="M49" s="116">
        <v>6</v>
      </c>
      <c r="N49" s="119" t="s">
        <v>2330</v>
      </c>
      <c r="O49" s="119" t="s">
        <v>2331</v>
      </c>
      <c r="P49" s="117">
        <v>8.5</v>
      </c>
      <c r="Q49" s="118">
        <v>0.39</v>
      </c>
      <c r="R49" s="116">
        <v>75</v>
      </c>
      <c r="S49" s="116">
        <v>7</v>
      </c>
      <c r="T49" s="119" t="s">
        <v>3081</v>
      </c>
      <c r="U49" s="119" t="s">
        <v>3082</v>
      </c>
      <c r="V49" s="117">
        <v>7.1999998092651367</v>
      </c>
      <c r="W49" s="118">
        <v>0.34</v>
      </c>
      <c r="X49" s="116">
        <v>81</v>
      </c>
      <c r="Y49" s="116">
        <v>1</v>
      </c>
      <c r="Z49" s="119" t="s">
        <v>1746</v>
      </c>
      <c r="AA49" s="119" t="s">
        <v>1747</v>
      </c>
      <c r="AB49" s="117">
        <v>7.0999999046325684</v>
      </c>
      <c r="AC49" s="118">
        <v>0.38</v>
      </c>
      <c r="AD49" s="116">
        <v>81</v>
      </c>
      <c r="AE49" s="116">
        <v>1</v>
      </c>
      <c r="AF49" s="119" t="s">
        <v>1746</v>
      </c>
      <c r="AG49" s="119" t="s">
        <v>1747</v>
      </c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</row>
    <row r="50" spans="1:190" x14ac:dyDescent="0.2">
      <c r="A50" s="154" t="str">
        <f t="shared" si="0"/>
        <v>5032</v>
      </c>
      <c r="B50" s="105" t="s">
        <v>2746</v>
      </c>
      <c r="C50" s="111">
        <v>12</v>
      </c>
      <c r="D50" s="112">
        <v>25.899999618530273</v>
      </c>
      <c r="E50" s="113">
        <v>0.35</v>
      </c>
      <c r="F50" s="111">
        <v>12</v>
      </c>
      <c r="H50" s="114" t="s">
        <v>1529</v>
      </c>
      <c r="J50" s="112">
        <v>4.3000001907348633</v>
      </c>
      <c r="K50" s="113">
        <v>0.35</v>
      </c>
      <c r="L50" s="111">
        <v>11</v>
      </c>
      <c r="M50" s="111">
        <v>1</v>
      </c>
      <c r="N50" s="114" t="s">
        <v>1720</v>
      </c>
      <c r="O50" s="114" t="s">
        <v>1721</v>
      </c>
      <c r="P50" s="112">
        <v>7.6999998092651367</v>
      </c>
      <c r="Q50" s="113">
        <v>0.35</v>
      </c>
      <c r="R50" s="111">
        <v>12</v>
      </c>
      <c r="T50" s="114" t="s">
        <v>1529</v>
      </c>
      <c r="V50" s="112">
        <v>7.5999999046325684</v>
      </c>
      <c r="W50" s="113">
        <v>0.36</v>
      </c>
      <c r="X50" s="111">
        <v>11</v>
      </c>
      <c r="Y50" s="111">
        <v>1</v>
      </c>
      <c r="Z50" s="114" t="s">
        <v>1720</v>
      </c>
      <c r="AA50" s="114" t="s">
        <v>1721</v>
      </c>
      <c r="AB50" s="112">
        <v>6.4000000953674316</v>
      </c>
      <c r="AC50" s="113">
        <v>0.34</v>
      </c>
      <c r="AD50" s="111">
        <v>12</v>
      </c>
      <c r="AF50" s="114" t="s">
        <v>1529</v>
      </c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</row>
    <row r="51" spans="1:190" x14ac:dyDescent="0.2">
      <c r="A51" s="154" t="str">
        <f t="shared" si="0"/>
        <v>5047</v>
      </c>
      <c r="B51" s="115" t="s">
        <v>2752</v>
      </c>
      <c r="C51" s="116">
        <v>21</v>
      </c>
      <c r="D51" s="117">
        <v>30.700000762939453</v>
      </c>
      <c r="E51" s="118">
        <v>0.41</v>
      </c>
      <c r="F51" s="116">
        <v>21</v>
      </c>
      <c r="H51" s="119" t="s">
        <v>1529</v>
      </c>
      <c r="J51" s="117">
        <v>4.5</v>
      </c>
      <c r="K51" s="118">
        <v>0.37</v>
      </c>
      <c r="L51" s="116">
        <v>18</v>
      </c>
      <c r="M51" s="116">
        <v>3</v>
      </c>
      <c r="N51" s="119" t="s">
        <v>1530</v>
      </c>
      <c r="O51" s="119" t="s">
        <v>1531</v>
      </c>
      <c r="P51" s="117">
        <v>9.6000003814697266</v>
      </c>
      <c r="Q51" s="118">
        <v>0.44</v>
      </c>
      <c r="R51" s="116">
        <v>20</v>
      </c>
      <c r="S51" s="116">
        <v>1</v>
      </c>
      <c r="T51" s="119" t="s">
        <v>1532</v>
      </c>
      <c r="U51" s="119" t="s">
        <v>1533</v>
      </c>
      <c r="V51" s="117">
        <v>8.3000001907348633</v>
      </c>
      <c r="W51" s="118">
        <v>0.4</v>
      </c>
      <c r="X51" s="116">
        <v>18</v>
      </c>
      <c r="Y51" s="116">
        <v>3</v>
      </c>
      <c r="Z51" s="119" t="s">
        <v>1530</v>
      </c>
      <c r="AA51" s="119" t="s">
        <v>1531</v>
      </c>
      <c r="AB51" s="117">
        <v>8.3000001907348633</v>
      </c>
      <c r="AC51" s="118">
        <v>0.44</v>
      </c>
      <c r="AD51" s="116">
        <v>21</v>
      </c>
      <c r="AF51" s="119" t="s">
        <v>1529</v>
      </c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</row>
    <row r="52" spans="1:190" x14ac:dyDescent="0.2">
      <c r="A52" s="154" t="str">
        <f t="shared" si="0"/>
        <v>5241</v>
      </c>
      <c r="B52" s="105" t="s">
        <v>2812</v>
      </c>
      <c r="C52" s="111">
        <v>68</v>
      </c>
      <c r="D52" s="112">
        <v>33.700000762939453</v>
      </c>
      <c r="E52" s="113">
        <v>0.45</v>
      </c>
      <c r="F52" s="111">
        <v>63</v>
      </c>
      <c r="G52" s="111">
        <v>5</v>
      </c>
      <c r="H52" s="114" t="s">
        <v>2078</v>
      </c>
      <c r="I52" s="114" t="s">
        <v>2079</v>
      </c>
      <c r="J52" s="112">
        <v>5.3000001907348633</v>
      </c>
      <c r="K52" s="113">
        <v>0.44</v>
      </c>
      <c r="L52" s="111">
        <v>60</v>
      </c>
      <c r="M52" s="111">
        <v>8</v>
      </c>
      <c r="N52" s="114" t="s">
        <v>1909</v>
      </c>
      <c r="O52" s="114" t="s">
        <v>1910</v>
      </c>
      <c r="P52" s="112">
        <v>10.300000190734863</v>
      </c>
      <c r="Q52" s="113">
        <v>0.47</v>
      </c>
      <c r="R52" s="111">
        <v>62</v>
      </c>
      <c r="S52" s="111">
        <v>6</v>
      </c>
      <c r="T52" s="114" t="s">
        <v>2950</v>
      </c>
      <c r="U52" s="114" t="s">
        <v>2951</v>
      </c>
      <c r="V52" s="112">
        <v>9.6000003814697266</v>
      </c>
      <c r="W52" s="113">
        <v>0.46</v>
      </c>
      <c r="X52" s="111">
        <v>62</v>
      </c>
      <c r="Y52" s="111">
        <v>6</v>
      </c>
      <c r="Z52" s="114" t="s">
        <v>2950</v>
      </c>
      <c r="AA52" s="114" t="s">
        <v>2951</v>
      </c>
      <c r="AB52" s="112">
        <v>8.5</v>
      </c>
      <c r="AC52" s="113">
        <v>0.45</v>
      </c>
      <c r="AD52" s="111">
        <v>63</v>
      </c>
      <c r="AE52" s="111">
        <v>5</v>
      </c>
      <c r="AF52" s="114" t="s">
        <v>2078</v>
      </c>
      <c r="AG52" s="114" t="s">
        <v>2079</v>
      </c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</row>
    <row r="53" spans="1:190" x14ac:dyDescent="0.2">
      <c r="A53" s="154" t="str">
        <f t="shared" si="0"/>
        <v>5671</v>
      </c>
      <c r="B53" s="115" t="s">
        <v>2900</v>
      </c>
      <c r="C53" s="116">
        <v>68</v>
      </c>
      <c r="D53" s="117">
        <v>33.099998474121094</v>
      </c>
      <c r="E53" s="118">
        <v>0.45</v>
      </c>
      <c r="F53" s="116">
        <v>63</v>
      </c>
      <c r="G53" s="116">
        <v>5</v>
      </c>
      <c r="H53" s="119" t="s">
        <v>2078</v>
      </c>
      <c r="I53" s="119" t="s">
        <v>2079</v>
      </c>
      <c r="J53" s="117">
        <v>5.4000000953674316</v>
      </c>
      <c r="K53" s="118">
        <v>0.45</v>
      </c>
      <c r="L53" s="116">
        <v>63</v>
      </c>
      <c r="M53" s="116">
        <v>5</v>
      </c>
      <c r="N53" s="119" t="s">
        <v>2078</v>
      </c>
      <c r="O53" s="119" t="s">
        <v>2079</v>
      </c>
      <c r="P53" s="117">
        <v>10.399999618530273</v>
      </c>
      <c r="Q53" s="118">
        <v>0.47</v>
      </c>
      <c r="R53" s="116">
        <v>58</v>
      </c>
      <c r="S53" s="116">
        <v>10</v>
      </c>
      <c r="T53" s="119" t="s">
        <v>1911</v>
      </c>
      <c r="U53" s="119" t="s">
        <v>1912</v>
      </c>
      <c r="V53" s="117">
        <v>8.6000003814697266</v>
      </c>
      <c r="W53" s="118">
        <v>0.41</v>
      </c>
      <c r="X53" s="116">
        <v>64</v>
      </c>
      <c r="Y53" s="116">
        <v>4</v>
      </c>
      <c r="Z53" s="119" t="s">
        <v>1784</v>
      </c>
      <c r="AA53" s="119" t="s">
        <v>1785</v>
      </c>
      <c r="AB53" s="117">
        <v>8.6000003814697266</v>
      </c>
      <c r="AC53" s="118">
        <v>0.45</v>
      </c>
      <c r="AD53" s="116">
        <v>64</v>
      </c>
      <c r="AE53" s="116">
        <v>4</v>
      </c>
      <c r="AF53" s="119" t="s">
        <v>1784</v>
      </c>
      <c r="AG53" s="119" t="s">
        <v>1785</v>
      </c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</row>
    <row r="54" spans="1:190" x14ac:dyDescent="0.2">
      <c r="A54" s="154" t="str">
        <f t="shared" si="0"/>
        <v>5961</v>
      </c>
      <c r="B54" s="105" t="s">
        <v>2922</v>
      </c>
      <c r="C54" s="111">
        <v>156</v>
      </c>
      <c r="D54" s="112">
        <v>26.299999237060547</v>
      </c>
      <c r="E54" s="113">
        <v>0.36</v>
      </c>
      <c r="F54" s="111">
        <v>155</v>
      </c>
      <c r="G54" s="111">
        <v>1</v>
      </c>
      <c r="H54" s="114" t="s">
        <v>3083</v>
      </c>
      <c r="I54" s="114" t="s">
        <v>3084</v>
      </c>
      <c r="J54" s="112">
        <v>4.0999999046325684</v>
      </c>
      <c r="K54" s="113">
        <v>0.34</v>
      </c>
      <c r="L54" s="111">
        <v>151</v>
      </c>
      <c r="M54" s="111">
        <v>5</v>
      </c>
      <c r="N54" s="114" t="s">
        <v>3085</v>
      </c>
      <c r="O54" s="114" t="s">
        <v>3086</v>
      </c>
      <c r="P54" s="112">
        <v>8.3999996185302734</v>
      </c>
      <c r="Q54" s="113">
        <v>0.38</v>
      </c>
      <c r="R54" s="111">
        <v>154</v>
      </c>
      <c r="S54" s="111">
        <v>2</v>
      </c>
      <c r="T54" s="114" t="s">
        <v>2022</v>
      </c>
      <c r="U54" s="114" t="s">
        <v>2023</v>
      </c>
      <c r="V54" s="112">
        <v>6.9000000953674316</v>
      </c>
      <c r="W54" s="113">
        <v>0.33</v>
      </c>
      <c r="X54" s="111">
        <v>156</v>
      </c>
      <c r="Z54" s="114" t="s">
        <v>1529</v>
      </c>
      <c r="AB54" s="112">
        <v>6.9000000953674316</v>
      </c>
      <c r="AC54" s="113">
        <v>0.37</v>
      </c>
      <c r="AD54" s="111">
        <v>155</v>
      </c>
      <c r="AE54" s="111">
        <v>1</v>
      </c>
      <c r="AF54" s="114" t="s">
        <v>3083</v>
      </c>
      <c r="AG54" s="114" t="s">
        <v>3084</v>
      </c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</row>
    <row r="55" spans="1:190" x14ac:dyDescent="0.2">
      <c r="A55" s="154" t="str">
        <f t="shared" si="0"/>
        <v>6001</v>
      </c>
      <c r="B55" s="115" t="s">
        <v>3087</v>
      </c>
      <c r="C55" s="116">
        <v>388</v>
      </c>
      <c r="D55" s="117">
        <v>38</v>
      </c>
      <c r="E55" s="118">
        <v>0.51</v>
      </c>
      <c r="F55" s="116">
        <v>323</v>
      </c>
      <c r="G55" s="116">
        <v>65</v>
      </c>
      <c r="H55" s="119" t="s">
        <v>2974</v>
      </c>
      <c r="I55" s="119" t="s">
        <v>2975</v>
      </c>
      <c r="J55" s="117">
        <v>5.9000000953674316</v>
      </c>
      <c r="K55" s="118">
        <v>0.49</v>
      </c>
      <c r="L55" s="116">
        <v>321</v>
      </c>
      <c r="M55" s="116">
        <v>67</v>
      </c>
      <c r="N55" s="119" t="s">
        <v>3088</v>
      </c>
      <c r="O55" s="119" t="s">
        <v>3089</v>
      </c>
      <c r="P55" s="117">
        <v>11.800000190734863</v>
      </c>
      <c r="Q55" s="118">
        <v>0.54</v>
      </c>
      <c r="R55" s="116">
        <v>299</v>
      </c>
      <c r="S55" s="116">
        <v>89</v>
      </c>
      <c r="T55" s="119" t="s">
        <v>2327</v>
      </c>
      <c r="U55" s="119" t="s">
        <v>2328</v>
      </c>
      <c r="V55" s="117">
        <v>10.800000190734863</v>
      </c>
      <c r="W55" s="118">
        <v>0.51</v>
      </c>
      <c r="X55" s="116">
        <v>316</v>
      </c>
      <c r="Y55" s="116">
        <v>72</v>
      </c>
      <c r="Z55" s="119" t="s">
        <v>3090</v>
      </c>
      <c r="AA55" s="119" t="s">
        <v>3091</v>
      </c>
      <c r="AB55" s="117">
        <v>9.5</v>
      </c>
      <c r="AC55" s="118">
        <v>0.5</v>
      </c>
      <c r="AD55" s="116">
        <v>334</v>
      </c>
      <c r="AE55" s="116">
        <v>54</v>
      </c>
      <c r="AF55" s="119" t="s">
        <v>1906</v>
      </c>
      <c r="AG55" s="119" t="s">
        <v>1907</v>
      </c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</row>
    <row r="56" spans="1:190" x14ac:dyDescent="0.2">
      <c r="A56" s="154" t="str">
        <f t="shared" si="0"/>
        <v>6004</v>
      </c>
      <c r="B56" s="105" t="s">
        <v>3092</v>
      </c>
      <c r="C56" s="111">
        <v>73</v>
      </c>
      <c r="D56" s="112">
        <v>35.5</v>
      </c>
      <c r="E56" s="113">
        <v>0.48</v>
      </c>
      <c r="F56" s="111">
        <v>69</v>
      </c>
      <c r="G56" s="111">
        <v>4</v>
      </c>
      <c r="H56" s="114" t="s">
        <v>2526</v>
      </c>
      <c r="I56" s="114" t="s">
        <v>2527</v>
      </c>
      <c r="J56" s="112">
        <v>5.6999998092651367</v>
      </c>
      <c r="K56" s="113">
        <v>0.47</v>
      </c>
      <c r="L56" s="111">
        <v>62</v>
      </c>
      <c r="M56" s="111">
        <v>11</v>
      </c>
      <c r="N56" s="114" t="s">
        <v>3093</v>
      </c>
      <c r="O56" s="114" t="s">
        <v>3094</v>
      </c>
      <c r="P56" s="112">
        <v>10.899999618530273</v>
      </c>
      <c r="Q56" s="113">
        <v>0.5</v>
      </c>
      <c r="R56" s="111">
        <v>66</v>
      </c>
      <c r="S56" s="111">
        <v>7</v>
      </c>
      <c r="T56" s="114" t="s">
        <v>1815</v>
      </c>
      <c r="U56" s="114" t="s">
        <v>1816</v>
      </c>
      <c r="V56" s="112">
        <v>10.5</v>
      </c>
      <c r="W56" s="113">
        <v>0.5</v>
      </c>
      <c r="X56" s="111">
        <v>64</v>
      </c>
      <c r="Y56" s="111">
        <v>9</v>
      </c>
      <c r="Z56" s="114" t="s">
        <v>1924</v>
      </c>
      <c r="AA56" s="114" t="s">
        <v>1925</v>
      </c>
      <c r="AB56" s="112">
        <v>8.3999996185302734</v>
      </c>
      <c r="AC56" s="113">
        <v>0.44</v>
      </c>
      <c r="AD56" s="111">
        <v>71</v>
      </c>
      <c r="AE56" s="111">
        <v>2</v>
      </c>
      <c r="AF56" s="114" t="s">
        <v>1813</v>
      </c>
      <c r="AG56" s="114" t="s">
        <v>1814</v>
      </c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</row>
    <row r="57" spans="1:190" x14ac:dyDescent="0.2">
      <c r="A57" s="154" t="str">
        <f t="shared" si="0"/>
        <v>6006</v>
      </c>
      <c r="B57" s="115" t="s">
        <v>3095</v>
      </c>
      <c r="C57" s="116">
        <v>79</v>
      </c>
      <c r="D57" s="117">
        <v>42.700000762939453</v>
      </c>
      <c r="E57" s="118">
        <v>0.57999999999999996</v>
      </c>
      <c r="F57" s="116">
        <v>60</v>
      </c>
      <c r="G57" s="116">
        <v>19</v>
      </c>
      <c r="H57" s="119" t="s">
        <v>3096</v>
      </c>
      <c r="I57" s="119" t="s">
        <v>3097</v>
      </c>
      <c r="J57" s="117">
        <v>7.4000000953674316</v>
      </c>
      <c r="K57" s="118">
        <v>0.61</v>
      </c>
      <c r="L57" s="116">
        <v>56</v>
      </c>
      <c r="M57" s="116">
        <v>23</v>
      </c>
      <c r="N57" s="119" t="s">
        <v>3098</v>
      </c>
      <c r="O57" s="119" t="s">
        <v>3099</v>
      </c>
      <c r="P57" s="117">
        <v>13.100000381469727</v>
      </c>
      <c r="Q57" s="118">
        <v>0.6</v>
      </c>
      <c r="R57" s="116">
        <v>54</v>
      </c>
      <c r="S57" s="116">
        <v>25</v>
      </c>
      <c r="T57" s="119" t="s">
        <v>3100</v>
      </c>
      <c r="U57" s="119" t="s">
        <v>3101</v>
      </c>
      <c r="V57" s="117">
        <v>11.699999809265137</v>
      </c>
      <c r="W57" s="118">
        <v>0.56000000000000005</v>
      </c>
      <c r="X57" s="116">
        <v>59</v>
      </c>
      <c r="Y57" s="116">
        <v>20</v>
      </c>
      <c r="Z57" s="119" t="s">
        <v>2197</v>
      </c>
      <c r="AA57" s="119" t="s">
        <v>2198</v>
      </c>
      <c r="AB57" s="117">
        <v>10.600000381469727</v>
      </c>
      <c r="AC57" s="118">
        <v>0.56000000000000005</v>
      </c>
      <c r="AD57" s="116">
        <v>63</v>
      </c>
      <c r="AE57" s="116">
        <v>16</v>
      </c>
      <c r="AF57" s="119" t="s">
        <v>3102</v>
      </c>
      <c r="AG57" s="119" t="s">
        <v>3103</v>
      </c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</row>
    <row r="58" spans="1:190" x14ac:dyDescent="0.2">
      <c r="A58" s="154" t="str">
        <f t="shared" si="0"/>
        <v>6008</v>
      </c>
      <c r="B58" s="105" t="s">
        <v>3104</v>
      </c>
      <c r="C58" s="111">
        <v>52</v>
      </c>
      <c r="D58" s="112">
        <v>26.799999237060547</v>
      </c>
      <c r="E58" s="113">
        <v>0.36</v>
      </c>
      <c r="F58" s="111">
        <v>51</v>
      </c>
      <c r="G58" s="111">
        <v>1</v>
      </c>
      <c r="H58" s="114" t="s">
        <v>1773</v>
      </c>
      <c r="I58" s="114" t="s">
        <v>1774</v>
      </c>
      <c r="J58" s="112">
        <v>4.4000000953674316</v>
      </c>
      <c r="K58" s="113">
        <v>0.37</v>
      </c>
      <c r="L58" s="111">
        <v>48</v>
      </c>
      <c r="M58" s="111">
        <v>4</v>
      </c>
      <c r="N58" s="114" t="s">
        <v>1586</v>
      </c>
      <c r="O58" s="114" t="s">
        <v>1587</v>
      </c>
      <c r="P58" s="112">
        <v>8.5</v>
      </c>
      <c r="Q58" s="113">
        <v>0.39</v>
      </c>
      <c r="R58" s="111">
        <v>51</v>
      </c>
      <c r="S58" s="111">
        <v>1</v>
      </c>
      <c r="T58" s="114" t="s">
        <v>1773</v>
      </c>
      <c r="U58" s="114" t="s">
        <v>1774</v>
      </c>
      <c r="V58" s="112">
        <v>7.1999998092651367</v>
      </c>
      <c r="W58" s="113">
        <v>0.34</v>
      </c>
      <c r="X58" s="111">
        <v>52</v>
      </c>
      <c r="Z58" s="114" t="s">
        <v>1529</v>
      </c>
      <c r="AB58" s="112">
        <v>6.6999998092651367</v>
      </c>
      <c r="AC58" s="113">
        <v>0.35</v>
      </c>
      <c r="AD58" s="111">
        <v>51</v>
      </c>
      <c r="AE58" s="111">
        <v>1</v>
      </c>
      <c r="AF58" s="114" t="s">
        <v>1773</v>
      </c>
      <c r="AG58" s="114" t="s">
        <v>1774</v>
      </c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</row>
    <row r="59" spans="1:190" x14ac:dyDescent="0.2">
      <c r="A59" s="154" t="str">
        <f t="shared" si="0"/>
        <v>6009</v>
      </c>
      <c r="B59" s="115" t="s">
        <v>3105</v>
      </c>
      <c r="C59" s="116">
        <v>89</v>
      </c>
      <c r="D59" s="117">
        <v>29.299999237060547</v>
      </c>
      <c r="E59" s="118">
        <v>0.4</v>
      </c>
      <c r="F59" s="116">
        <v>85</v>
      </c>
      <c r="G59" s="116">
        <v>4</v>
      </c>
      <c r="H59" s="119" t="s">
        <v>3106</v>
      </c>
      <c r="I59" s="119" t="s">
        <v>3107</v>
      </c>
      <c r="J59" s="117">
        <v>4.4000000953674316</v>
      </c>
      <c r="K59" s="118">
        <v>0.37</v>
      </c>
      <c r="L59" s="116">
        <v>87</v>
      </c>
      <c r="M59" s="116">
        <v>2</v>
      </c>
      <c r="N59" s="119" t="s">
        <v>2514</v>
      </c>
      <c r="O59" s="119" t="s">
        <v>2515</v>
      </c>
      <c r="P59" s="117">
        <v>9.1999998092651367</v>
      </c>
      <c r="Q59" s="118">
        <v>0.42</v>
      </c>
      <c r="R59" s="116">
        <v>82</v>
      </c>
      <c r="S59" s="116">
        <v>7</v>
      </c>
      <c r="T59" s="119" t="s">
        <v>1678</v>
      </c>
      <c r="U59" s="119" t="s">
        <v>1679</v>
      </c>
      <c r="V59" s="117">
        <v>8.3999996185302734</v>
      </c>
      <c r="W59" s="118">
        <v>0.4</v>
      </c>
      <c r="X59" s="116">
        <v>84</v>
      </c>
      <c r="Y59" s="116">
        <v>5</v>
      </c>
      <c r="Z59" s="119" t="s">
        <v>3108</v>
      </c>
      <c r="AA59" s="119" t="s">
        <v>3109</v>
      </c>
      <c r="AB59" s="117">
        <v>7.3000001907348633</v>
      </c>
      <c r="AC59" s="118">
        <v>0.39</v>
      </c>
      <c r="AD59" s="116">
        <v>85</v>
      </c>
      <c r="AE59" s="116">
        <v>4</v>
      </c>
      <c r="AF59" s="119" t="s">
        <v>3106</v>
      </c>
      <c r="AG59" s="119" t="s">
        <v>3107</v>
      </c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</row>
    <row r="60" spans="1:190" x14ac:dyDescent="0.2">
      <c r="A60" s="154" t="str">
        <f t="shared" si="0"/>
        <v>6010</v>
      </c>
      <c r="B60" s="105" t="s">
        <v>3110</v>
      </c>
      <c r="C60" s="111">
        <v>106</v>
      </c>
      <c r="D60" s="112">
        <v>28</v>
      </c>
      <c r="E60" s="113">
        <v>0.38</v>
      </c>
      <c r="F60" s="111">
        <v>104</v>
      </c>
      <c r="G60" s="111">
        <v>2</v>
      </c>
      <c r="H60" s="114" t="s">
        <v>3111</v>
      </c>
      <c r="I60" s="114" t="s">
        <v>3112</v>
      </c>
      <c r="J60" s="112">
        <v>4.5</v>
      </c>
      <c r="K60" s="113">
        <v>0.38</v>
      </c>
      <c r="L60" s="111">
        <v>101</v>
      </c>
      <c r="M60" s="111">
        <v>5</v>
      </c>
      <c r="N60" s="114" t="s">
        <v>1978</v>
      </c>
      <c r="O60" s="114" t="s">
        <v>1979</v>
      </c>
      <c r="P60" s="112">
        <v>8.8000001907348633</v>
      </c>
      <c r="Q60" s="113">
        <v>0.4</v>
      </c>
      <c r="R60" s="111">
        <v>101</v>
      </c>
      <c r="S60" s="111">
        <v>5</v>
      </c>
      <c r="T60" s="114" t="s">
        <v>1978</v>
      </c>
      <c r="U60" s="114" t="s">
        <v>1979</v>
      </c>
      <c r="V60" s="112">
        <v>8</v>
      </c>
      <c r="W60" s="113">
        <v>0.38</v>
      </c>
      <c r="X60" s="111">
        <v>102</v>
      </c>
      <c r="Y60" s="111">
        <v>4</v>
      </c>
      <c r="Z60" s="114" t="s">
        <v>3113</v>
      </c>
      <c r="AA60" s="114" t="s">
        <v>3114</v>
      </c>
      <c r="AB60" s="112">
        <v>6.6999998092651367</v>
      </c>
      <c r="AC60" s="113">
        <v>0.35</v>
      </c>
      <c r="AD60" s="111">
        <v>104</v>
      </c>
      <c r="AE60" s="111">
        <v>2</v>
      </c>
      <c r="AF60" s="114" t="s">
        <v>3111</v>
      </c>
      <c r="AG60" s="114" t="s">
        <v>3112</v>
      </c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</row>
    <row r="61" spans="1:190" x14ac:dyDescent="0.2">
      <c r="A61" s="154" t="str">
        <f t="shared" si="0"/>
        <v>6011</v>
      </c>
      <c r="B61" s="115" t="s">
        <v>3115</v>
      </c>
      <c r="C61" s="116">
        <v>210</v>
      </c>
      <c r="D61" s="117">
        <v>24.899999618530273</v>
      </c>
      <c r="E61" s="118">
        <v>0.34</v>
      </c>
      <c r="F61" s="116">
        <v>208</v>
      </c>
      <c r="G61" s="116">
        <v>2</v>
      </c>
      <c r="H61" s="119" t="s">
        <v>3116</v>
      </c>
      <c r="I61" s="119" t="s">
        <v>3117</v>
      </c>
      <c r="J61" s="117">
        <v>4</v>
      </c>
      <c r="K61" s="118">
        <v>0.33</v>
      </c>
      <c r="L61" s="116">
        <v>208</v>
      </c>
      <c r="M61" s="116">
        <v>2</v>
      </c>
      <c r="N61" s="119" t="s">
        <v>3116</v>
      </c>
      <c r="O61" s="119" t="s">
        <v>3117</v>
      </c>
      <c r="P61" s="117">
        <v>7.9000000953674316</v>
      </c>
      <c r="Q61" s="118">
        <v>0.36</v>
      </c>
      <c r="R61" s="116">
        <v>206</v>
      </c>
      <c r="S61" s="116">
        <v>4</v>
      </c>
      <c r="T61" s="119" t="s">
        <v>3118</v>
      </c>
      <c r="U61" s="119" t="s">
        <v>3119</v>
      </c>
      <c r="V61" s="117">
        <v>6.8000001907348633</v>
      </c>
      <c r="W61" s="118">
        <v>0.32</v>
      </c>
      <c r="X61" s="116">
        <v>205</v>
      </c>
      <c r="Y61" s="116">
        <v>5</v>
      </c>
      <c r="Z61" s="119" t="s">
        <v>1728</v>
      </c>
      <c r="AA61" s="119" t="s">
        <v>1729</v>
      </c>
      <c r="AB61" s="117">
        <v>6.1999998092651367</v>
      </c>
      <c r="AC61" s="118">
        <v>0.33</v>
      </c>
      <c r="AD61" s="116">
        <v>208</v>
      </c>
      <c r="AE61" s="116">
        <v>2</v>
      </c>
      <c r="AF61" s="119" t="s">
        <v>3116</v>
      </c>
      <c r="AG61" s="119" t="s">
        <v>3117</v>
      </c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</row>
    <row r="62" spans="1:190" x14ac:dyDescent="0.2">
      <c r="A62" s="154" t="str">
        <f t="shared" si="0"/>
        <v>6012</v>
      </c>
      <c r="B62" s="105" t="s">
        <v>3120</v>
      </c>
      <c r="C62" s="111">
        <v>470</v>
      </c>
      <c r="D62" s="112">
        <v>33.299999237060547</v>
      </c>
      <c r="E62" s="113">
        <v>0.45</v>
      </c>
      <c r="F62" s="111">
        <v>429</v>
      </c>
      <c r="G62" s="111">
        <v>41</v>
      </c>
      <c r="H62" s="114" t="s">
        <v>3121</v>
      </c>
      <c r="I62" s="114" t="s">
        <v>3122</v>
      </c>
      <c r="J62" s="112">
        <v>5.4000000953674316</v>
      </c>
      <c r="K62" s="113">
        <v>0.45</v>
      </c>
      <c r="L62" s="111">
        <v>411</v>
      </c>
      <c r="M62" s="111">
        <v>59</v>
      </c>
      <c r="N62" s="114" t="s">
        <v>3123</v>
      </c>
      <c r="O62" s="114" t="s">
        <v>3124</v>
      </c>
      <c r="P62" s="112">
        <v>10.399999618530273</v>
      </c>
      <c r="Q62" s="113">
        <v>0.47</v>
      </c>
      <c r="R62" s="111">
        <v>400</v>
      </c>
      <c r="S62" s="111">
        <v>70</v>
      </c>
      <c r="T62" s="114" t="s">
        <v>2966</v>
      </c>
      <c r="U62" s="114" t="s">
        <v>2967</v>
      </c>
      <c r="V62" s="112">
        <v>9.1000003814697266</v>
      </c>
      <c r="W62" s="113">
        <v>0.43</v>
      </c>
      <c r="X62" s="111">
        <v>423</v>
      </c>
      <c r="Y62" s="111">
        <v>47</v>
      </c>
      <c r="Z62" s="114" t="s">
        <v>1739</v>
      </c>
      <c r="AA62" s="114" t="s">
        <v>1740</v>
      </c>
      <c r="AB62" s="112">
        <v>8.3999996185302734</v>
      </c>
      <c r="AC62" s="113">
        <v>0.44</v>
      </c>
      <c r="AD62" s="111">
        <v>442</v>
      </c>
      <c r="AE62" s="111">
        <v>28</v>
      </c>
      <c r="AF62" s="114" t="s">
        <v>2970</v>
      </c>
      <c r="AG62" s="114" t="s">
        <v>2971</v>
      </c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</row>
    <row r="63" spans="1:190" x14ac:dyDescent="0.2">
      <c r="A63" s="154" t="str">
        <f t="shared" si="0"/>
        <v>6013</v>
      </c>
      <c r="B63" s="115" t="s">
        <v>3125</v>
      </c>
      <c r="C63" s="116">
        <v>37</v>
      </c>
      <c r="D63" s="117">
        <v>32.200000762939453</v>
      </c>
      <c r="E63" s="118">
        <v>0.44</v>
      </c>
      <c r="F63" s="116">
        <v>36</v>
      </c>
      <c r="G63" s="116">
        <v>1</v>
      </c>
      <c r="H63" s="119" t="s">
        <v>1763</v>
      </c>
      <c r="I63" s="119" t="s">
        <v>1764</v>
      </c>
      <c r="J63" s="117">
        <v>5.5</v>
      </c>
      <c r="K63" s="118">
        <v>0.46</v>
      </c>
      <c r="L63" s="116">
        <v>34</v>
      </c>
      <c r="M63" s="116">
        <v>3</v>
      </c>
      <c r="N63" s="119" t="s">
        <v>2748</v>
      </c>
      <c r="O63" s="119" t="s">
        <v>2749</v>
      </c>
      <c r="P63" s="117">
        <v>9.5</v>
      </c>
      <c r="Q63" s="118">
        <v>0.43</v>
      </c>
      <c r="R63" s="116">
        <v>33</v>
      </c>
      <c r="S63" s="116">
        <v>4</v>
      </c>
      <c r="T63" s="119" t="s">
        <v>1768</v>
      </c>
      <c r="U63" s="119" t="s">
        <v>1769</v>
      </c>
      <c r="V63" s="117">
        <v>9.8000001907348633</v>
      </c>
      <c r="W63" s="118">
        <v>0.47</v>
      </c>
      <c r="X63" s="116">
        <v>36</v>
      </c>
      <c r="Y63" s="116">
        <v>1</v>
      </c>
      <c r="Z63" s="119" t="s">
        <v>1763</v>
      </c>
      <c r="AA63" s="119" t="s">
        <v>1764</v>
      </c>
      <c r="AB63" s="117">
        <v>7.4000000953674316</v>
      </c>
      <c r="AC63" s="118">
        <v>0.39</v>
      </c>
      <c r="AD63" s="116">
        <v>37</v>
      </c>
      <c r="AF63" s="119" t="s">
        <v>1529</v>
      </c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</row>
    <row r="64" spans="1:190" x14ac:dyDescent="0.2">
      <c r="A64" s="154" t="str">
        <f t="shared" si="0"/>
        <v>6020</v>
      </c>
      <c r="B64" s="105" t="s">
        <v>3126</v>
      </c>
      <c r="C64" s="111">
        <v>204</v>
      </c>
      <c r="D64" s="112">
        <v>24.399999618530273</v>
      </c>
      <c r="E64" s="113">
        <v>0.33</v>
      </c>
      <c r="F64" s="111">
        <v>204</v>
      </c>
      <c r="H64" s="114" t="s">
        <v>1529</v>
      </c>
      <c r="J64" s="112">
        <v>4.1999998092651367</v>
      </c>
      <c r="K64" s="113">
        <v>0.35</v>
      </c>
      <c r="L64" s="111">
        <v>201</v>
      </c>
      <c r="M64" s="111">
        <v>3</v>
      </c>
      <c r="N64" s="114" t="s">
        <v>2076</v>
      </c>
      <c r="O64" s="114" t="s">
        <v>2077</v>
      </c>
      <c r="P64" s="112">
        <v>7.0999999046325684</v>
      </c>
      <c r="Q64" s="113">
        <v>0.32</v>
      </c>
      <c r="R64" s="111">
        <v>203</v>
      </c>
      <c r="S64" s="111">
        <v>1</v>
      </c>
      <c r="T64" s="114" t="s">
        <v>3127</v>
      </c>
      <c r="U64" s="114" t="s">
        <v>3128</v>
      </c>
      <c r="V64" s="112">
        <v>6.5999999046325684</v>
      </c>
      <c r="W64" s="113">
        <v>0.32</v>
      </c>
      <c r="X64" s="111">
        <v>201</v>
      </c>
      <c r="Y64" s="111">
        <v>3</v>
      </c>
      <c r="Z64" s="114" t="s">
        <v>2076</v>
      </c>
      <c r="AA64" s="114" t="s">
        <v>2077</v>
      </c>
      <c r="AB64" s="112">
        <v>6.5</v>
      </c>
      <c r="AC64" s="113">
        <v>0.34</v>
      </c>
      <c r="AD64" s="111">
        <v>204</v>
      </c>
      <c r="AF64" s="114" t="s">
        <v>1529</v>
      </c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</row>
    <row r="65" spans="1:190" x14ac:dyDescent="0.2">
      <c r="A65" s="154" t="str">
        <f t="shared" si="0"/>
        <v>6021</v>
      </c>
      <c r="B65" s="115" t="s">
        <v>3129</v>
      </c>
      <c r="C65" s="116">
        <v>448</v>
      </c>
      <c r="D65" s="117">
        <v>34.099998474121094</v>
      </c>
      <c r="E65" s="118">
        <v>0.46</v>
      </c>
      <c r="F65" s="116">
        <v>403</v>
      </c>
      <c r="G65" s="116">
        <v>45</v>
      </c>
      <c r="H65" s="119" t="s">
        <v>3130</v>
      </c>
      <c r="I65" s="119" t="s">
        <v>3131</v>
      </c>
      <c r="J65" s="117">
        <v>5.5</v>
      </c>
      <c r="K65" s="118">
        <v>0.46</v>
      </c>
      <c r="L65" s="116">
        <v>386</v>
      </c>
      <c r="M65" s="116">
        <v>62</v>
      </c>
      <c r="N65" s="119" t="s">
        <v>3132</v>
      </c>
      <c r="O65" s="119" t="s">
        <v>3133</v>
      </c>
      <c r="P65" s="117">
        <v>10.699999809265137</v>
      </c>
      <c r="Q65" s="118">
        <v>0.49</v>
      </c>
      <c r="R65" s="116">
        <v>377</v>
      </c>
      <c r="S65" s="116">
        <v>71</v>
      </c>
      <c r="T65" s="119" t="s">
        <v>3134</v>
      </c>
      <c r="U65" s="119" t="s">
        <v>3135</v>
      </c>
      <c r="V65" s="117">
        <v>9.6000003814697266</v>
      </c>
      <c r="W65" s="118">
        <v>0.46</v>
      </c>
      <c r="X65" s="116">
        <v>390</v>
      </c>
      <c r="Y65" s="116">
        <v>58</v>
      </c>
      <c r="Z65" s="119" t="s">
        <v>3136</v>
      </c>
      <c r="AA65" s="119" t="s">
        <v>3137</v>
      </c>
      <c r="AB65" s="117">
        <v>8.3000001907348633</v>
      </c>
      <c r="AC65" s="118">
        <v>0.43</v>
      </c>
      <c r="AD65" s="116">
        <v>426</v>
      </c>
      <c r="AE65" s="116">
        <v>22</v>
      </c>
      <c r="AF65" s="119" t="s">
        <v>3138</v>
      </c>
      <c r="AG65" s="119" t="s">
        <v>3139</v>
      </c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</row>
    <row r="66" spans="1:190" x14ac:dyDescent="0.2">
      <c r="A66" s="154" t="str">
        <f t="shared" si="0"/>
        <v>6022</v>
      </c>
      <c r="B66" s="105" t="s">
        <v>3140</v>
      </c>
      <c r="C66" s="111">
        <v>255</v>
      </c>
      <c r="D66" s="112">
        <v>30.700000762939453</v>
      </c>
      <c r="E66" s="113">
        <v>0.41</v>
      </c>
      <c r="F66" s="111">
        <v>242</v>
      </c>
      <c r="G66" s="111">
        <v>13</v>
      </c>
      <c r="H66" s="114" t="s">
        <v>3141</v>
      </c>
      <c r="I66" s="114" t="s">
        <v>3142</v>
      </c>
      <c r="J66" s="112">
        <v>4.8000001907348633</v>
      </c>
      <c r="K66" s="113">
        <v>0.4</v>
      </c>
      <c r="L66" s="111">
        <v>249</v>
      </c>
      <c r="M66" s="111">
        <v>6</v>
      </c>
      <c r="N66" s="114" t="s">
        <v>2680</v>
      </c>
      <c r="O66" s="114" t="s">
        <v>2681</v>
      </c>
      <c r="P66" s="112">
        <v>9.3000001907348633</v>
      </c>
      <c r="Q66" s="113">
        <v>0.42</v>
      </c>
      <c r="R66" s="111">
        <v>231</v>
      </c>
      <c r="S66" s="111">
        <v>24</v>
      </c>
      <c r="T66" s="114" t="s">
        <v>2170</v>
      </c>
      <c r="U66" s="114" t="s">
        <v>2171</v>
      </c>
      <c r="V66" s="112">
        <v>8.8000001907348633</v>
      </c>
      <c r="W66" s="113">
        <v>0.42</v>
      </c>
      <c r="X66" s="111">
        <v>234</v>
      </c>
      <c r="Y66" s="111">
        <v>21</v>
      </c>
      <c r="Z66" s="114" t="s">
        <v>2676</v>
      </c>
      <c r="AA66" s="114" t="s">
        <v>2677</v>
      </c>
      <c r="AB66" s="112">
        <v>7.8000001907348633</v>
      </c>
      <c r="AC66" s="113">
        <v>0.41</v>
      </c>
      <c r="AD66" s="111">
        <v>246</v>
      </c>
      <c r="AE66" s="111">
        <v>9</v>
      </c>
      <c r="AF66" s="114" t="s">
        <v>1829</v>
      </c>
      <c r="AG66" s="114" t="s">
        <v>1830</v>
      </c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</row>
    <row r="67" spans="1:190" x14ac:dyDescent="0.2">
      <c r="A67" s="154" t="str">
        <f t="shared" si="0"/>
        <v>6023</v>
      </c>
      <c r="B67" s="115" t="s">
        <v>3143</v>
      </c>
      <c r="C67" s="116">
        <v>400</v>
      </c>
      <c r="D67" s="117">
        <v>24.399999618530273</v>
      </c>
      <c r="E67" s="118">
        <v>0.33</v>
      </c>
      <c r="F67" s="116">
        <v>396</v>
      </c>
      <c r="G67" s="116">
        <v>4</v>
      </c>
      <c r="H67" s="119" t="s">
        <v>3144</v>
      </c>
      <c r="I67" s="119" t="s">
        <v>3145</v>
      </c>
      <c r="J67" s="117">
        <v>4</v>
      </c>
      <c r="K67" s="118">
        <v>0.33</v>
      </c>
      <c r="L67" s="116">
        <v>391</v>
      </c>
      <c r="M67" s="116">
        <v>9</v>
      </c>
      <c r="N67" s="119" t="s">
        <v>2514</v>
      </c>
      <c r="O67" s="119" t="s">
        <v>2515</v>
      </c>
      <c r="P67" s="117">
        <v>7.5</v>
      </c>
      <c r="Q67" s="118">
        <v>0.34</v>
      </c>
      <c r="R67" s="116">
        <v>390</v>
      </c>
      <c r="S67" s="116">
        <v>10</v>
      </c>
      <c r="T67" s="119" t="s">
        <v>2131</v>
      </c>
      <c r="U67" s="119" t="s">
        <v>2132</v>
      </c>
      <c r="V67" s="117">
        <v>6.8000001907348633</v>
      </c>
      <c r="W67" s="118">
        <v>0.32</v>
      </c>
      <c r="X67" s="116">
        <v>393</v>
      </c>
      <c r="Y67" s="116">
        <v>7</v>
      </c>
      <c r="Z67" s="119" t="s">
        <v>2456</v>
      </c>
      <c r="AA67" s="119" t="s">
        <v>2457</v>
      </c>
      <c r="AB67" s="117">
        <v>6.0999999046325684</v>
      </c>
      <c r="AC67" s="118">
        <v>0.32</v>
      </c>
      <c r="AD67" s="116">
        <v>396</v>
      </c>
      <c r="AE67" s="116">
        <v>4</v>
      </c>
      <c r="AF67" s="119" t="s">
        <v>3144</v>
      </c>
      <c r="AG67" s="119" t="s">
        <v>3145</v>
      </c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</row>
    <row r="68" spans="1:190" x14ac:dyDescent="0.2">
      <c r="A68" s="154" t="str">
        <f t="shared" si="0"/>
        <v>6030</v>
      </c>
      <c r="B68" s="105" t="s">
        <v>3146</v>
      </c>
      <c r="C68" s="111">
        <v>363</v>
      </c>
      <c r="D68" s="112">
        <v>32.700000762939453</v>
      </c>
      <c r="E68" s="113">
        <v>0.44</v>
      </c>
      <c r="F68" s="111">
        <v>331</v>
      </c>
      <c r="G68" s="111">
        <v>32</v>
      </c>
      <c r="H68" s="114" t="s">
        <v>2950</v>
      </c>
      <c r="I68" s="114" t="s">
        <v>2951</v>
      </c>
      <c r="J68" s="112">
        <v>5.1999998092651367</v>
      </c>
      <c r="K68" s="113">
        <v>0.43</v>
      </c>
      <c r="L68" s="111">
        <v>334</v>
      </c>
      <c r="M68" s="111">
        <v>29</v>
      </c>
      <c r="N68" s="114" t="s">
        <v>3147</v>
      </c>
      <c r="O68" s="114" t="s">
        <v>3148</v>
      </c>
      <c r="P68" s="112">
        <v>9.8999996185302734</v>
      </c>
      <c r="Q68" s="113">
        <v>0.45</v>
      </c>
      <c r="R68" s="111">
        <v>324</v>
      </c>
      <c r="S68" s="111">
        <v>39</v>
      </c>
      <c r="T68" s="114" t="s">
        <v>3149</v>
      </c>
      <c r="U68" s="114" t="s">
        <v>3150</v>
      </c>
      <c r="V68" s="112">
        <v>9</v>
      </c>
      <c r="W68" s="113">
        <v>0.43</v>
      </c>
      <c r="X68" s="111">
        <v>325</v>
      </c>
      <c r="Y68" s="111">
        <v>38</v>
      </c>
      <c r="Z68" s="114" t="s">
        <v>3151</v>
      </c>
      <c r="AA68" s="114" t="s">
        <v>3152</v>
      </c>
      <c r="AB68" s="112">
        <v>8.6000003814697266</v>
      </c>
      <c r="AC68" s="113">
        <v>0.45</v>
      </c>
      <c r="AD68" s="111">
        <v>332</v>
      </c>
      <c r="AE68" s="111">
        <v>31</v>
      </c>
      <c r="AF68" s="114" t="s">
        <v>3081</v>
      </c>
      <c r="AG68" s="114" t="s">
        <v>3082</v>
      </c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</row>
    <row r="69" spans="1:190" x14ac:dyDescent="0.2">
      <c r="A69" s="154" t="str">
        <f t="shared" si="0"/>
        <v>6031</v>
      </c>
      <c r="B69" s="115" t="s">
        <v>3153</v>
      </c>
      <c r="C69" s="116">
        <v>176</v>
      </c>
      <c r="D69" s="117">
        <v>25.600000381469727</v>
      </c>
      <c r="E69" s="118">
        <v>0.35</v>
      </c>
      <c r="F69" s="116">
        <v>176</v>
      </c>
      <c r="H69" s="119" t="s">
        <v>1529</v>
      </c>
      <c r="J69" s="117">
        <v>4.3000001907348633</v>
      </c>
      <c r="K69" s="118">
        <v>0.36</v>
      </c>
      <c r="L69" s="116">
        <v>168</v>
      </c>
      <c r="M69" s="116">
        <v>8</v>
      </c>
      <c r="N69" s="119" t="s">
        <v>1653</v>
      </c>
      <c r="O69" s="119" t="s">
        <v>1654</v>
      </c>
      <c r="P69" s="117">
        <v>7.5999999046325684</v>
      </c>
      <c r="Q69" s="118">
        <v>0.35</v>
      </c>
      <c r="R69" s="116">
        <v>170</v>
      </c>
      <c r="S69" s="116">
        <v>6</v>
      </c>
      <c r="T69" s="119" t="s">
        <v>1658</v>
      </c>
      <c r="U69" s="119" t="s">
        <v>1659</v>
      </c>
      <c r="V69" s="117">
        <v>7.5</v>
      </c>
      <c r="W69" s="118">
        <v>0.36</v>
      </c>
      <c r="X69" s="116">
        <v>170</v>
      </c>
      <c r="Y69" s="116">
        <v>6</v>
      </c>
      <c r="Z69" s="119" t="s">
        <v>1658</v>
      </c>
      <c r="AA69" s="119" t="s">
        <v>1659</v>
      </c>
      <c r="AB69" s="117">
        <v>6.3000001907348633</v>
      </c>
      <c r="AC69" s="118">
        <v>0.33</v>
      </c>
      <c r="AD69" s="116">
        <v>175</v>
      </c>
      <c r="AE69" s="116">
        <v>1</v>
      </c>
      <c r="AF69" s="119" t="s">
        <v>3154</v>
      </c>
      <c r="AG69" s="119" t="s">
        <v>3155</v>
      </c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</row>
    <row r="70" spans="1:190" x14ac:dyDescent="0.2">
      <c r="A70" s="154" t="str">
        <f t="shared" si="0"/>
        <v>6033</v>
      </c>
      <c r="B70" s="105" t="s">
        <v>3156</v>
      </c>
      <c r="C70" s="111">
        <v>185</v>
      </c>
      <c r="D70" s="112">
        <v>32.5</v>
      </c>
      <c r="E70" s="113">
        <v>0.44</v>
      </c>
      <c r="F70" s="111">
        <v>177</v>
      </c>
      <c r="G70" s="111">
        <v>8</v>
      </c>
      <c r="H70" s="114" t="s">
        <v>3157</v>
      </c>
      <c r="I70" s="114" t="s">
        <v>3158</v>
      </c>
      <c r="J70" s="112">
        <v>5.3000001907348633</v>
      </c>
      <c r="K70" s="113">
        <v>0.44</v>
      </c>
      <c r="L70" s="111">
        <v>167</v>
      </c>
      <c r="M70" s="111">
        <v>18</v>
      </c>
      <c r="N70" s="114" t="s">
        <v>3159</v>
      </c>
      <c r="O70" s="114" t="s">
        <v>3160</v>
      </c>
      <c r="P70" s="112">
        <v>10.600000381469727</v>
      </c>
      <c r="Q70" s="113">
        <v>0.48</v>
      </c>
      <c r="R70" s="111">
        <v>159</v>
      </c>
      <c r="S70" s="111">
        <v>26</v>
      </c>
      <c r="T70" s="114" t="s">
        <v>3161</v>
      </c>
      <c r="U70" s="114" t="s">
        <v>3162</v>
      </c>
      <c r="V70" s="112">
        <v>8.8000001907348633</v>
      </c>
      <c r="W70" s="113">
        <v>0.42</v>
      </c>
      <c r="X70" s="111">
        <v>176</v>
      </c>
      <c r="Y70" s="111">
        <v>9</v>
      </c>
      <c r="Z70" s="114" t="s">
        <v>1638</v>
      </c>
      <c r="AA70" s="114" t="s">
        <v>1639</v>
      </c>
      <c r="AB70" s="112">
        <v>7.9000000953674316</v>
      </c>
      <c r="AC70" s="113">
        <v>0.41</v>
      </c>
      <c r="AD70" s="111">
        <v>181</v>
      </c>
      <c r="AE70" s="111">
        <v>4</v>
      </c>
      <c r="AF70" s="114" t="s">
        <v>3163</v>
      </c>
      <c r="AG70" s="114" t="s">
        <v>3164</v>
      </c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</row>
    <row r="71" spans="1:190" x14ac:dyDescent="0.2">
      <c r="A71" s="154" t="str">
        <f t="shared" si="0"/>
        <v>6040</v>
      </c>
      <c r="B71" s="115" t="s">
        <v>3165</v>
      </c>
      <c r="C71" s="116">
        <v>86</v>
      </c>
      <c r="D71" s="117">
        <v>39.200000762939453</v>
      </c>
      <c r="E71" s="118">
        <v>0.53</v>
      </c>
      <c r="F71" s="116">
        <v>78</v>
      </c>
      <c r="G71" s="116">
        <v>8</v>
      </c>
      <c r="H71" s="119" t="s">
        <v>2315</v>
      </c>
      <c r="I71" s="119" t="s">
        <v>2316</v>
      </c>
      <c r="J71" s="117">
        <v>6.4000000953674316</v>
      </c>
      <c r="K71" s="118">
        <v>0.54</v>
      </c>
      <c r="L71" s="116">
        <v>73</v>
      </c>
      <c r="M71" s="116">
        <v>13</v>
      </c>
      <c r="N71" s="119" t="s">
        <v>3166</v>
      </c>
      <c r="O71" s="119" t="s">
        <v>3167</v>
      </c>
      <c r="P71" s="117">
        <v>12</v>
      </c>
      <c r="Q71" s="118">
        <v>0.55000000000000004</v>
      </c>
      <c r="R71" s="116">
        <v>73</v>
      </c>
      <c r="S71" s="116">
        <v>13</v>
      </c>
      <c r="T71" s="119" t="s">
        <v>3166</v>
      </c>
      <c r="U71" s="119" t="s">
        <v>3167</v>
      </c>
      <c r="V71" s="117">
        <v>11</v>
      </c>
      <c r="W71" s="118">
        <v>0.52</v>
      </c>
      <c r="X71" s="116">
        <v>75</v>
      </c>
      <c r="Y71" s="116">
        <v>11</v>
      </c>
      <c r="Z71" s="119" t="s">
        <v>3168</v>
      </c>
      <c r="AA71" s="119" t="s">
        <v>3169</v>
      </c>
      <c r="AB71" s="117">
        <v>9.8000001907348633</v>
      </c>
      <c r="AC71" s="118">
        <v>0.51</v>
      </c>
      <c r="AD71" s="116">
        <v>74</v>
      </c>
      <c r="AE71" s="116">
        <v>12</v>
      </c>
      <c r="AF71" s="119" t="s">
        <v>3170</v>
      </c>
      <c r="AG71" s="119" t="s">
        <v>3171</v>
      </c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</row>
    <row r="72" spans="1:190" x14ac:dyDescent="0.2">
      <c r="A72" s="154" t="str">
        <f t="shared" si="0"/>
        <v>6041</v>
      </c>
      <c r="B72" s="105" t="s">
        <v>3172</v>
      </c>
      <c r="C72" s="111">
        <v>228</v>
      </c>
      <c r="D72" s="112">
        <v>24.100000381469727</v>
      </c>
      <c r="E72" s="113">
        <v>0.33</v>
      </c>
      <c r="F72" s="111">
        <v>221</v>
      </c>
      <c r="G72" s="111">
        <v>7</v>
      </c>
      <c r="H72" s="114" t="s">
        <v>3173</v>
      </c>
      <c r="I72" s="114" t="s">
        <v>3174</v>
      </c>
      <c r="J72" s="112">
        <v>3.9000000953674316</v>
      </c>
      <c r="K72" s="113">
        <v>0.32</v>
      </c>
      <c r="L72" s="111">
        <v>219</v>
      </c>
      <c r="M72" s="111">
        <v>9</v>
      </c>
      <c r="N72" s="114" t="s">
        <v>2925</v>
      </c>
      <c r="O72" s="114" t="s">
        <v>2926</v>
      </c>
      <c r="P72" s="112">
        <v>7.3000001907348633</v>
      </c>
      <c r="Q72" s="113">
        <v>0.33</v>
      </c>
      <c r="R72" s="111">
        <v>219</v>
      </c>
      <c r="S72" s="111">
        <v>9</v>
      </c>
      <c r="T72" s="114" t="s">
        <v>2925</v>
      </c>
      <c r="U72" s="114" t="s">
        <v>2926</v>
      </c>
      <c r="V72" s="112">
        <v>6.1999998092651367</v>
      </c>
      <c r="W72" s="113">
        <v>0.28999999999999998</v>
      </c>
      <c r="X72" s="111">
        <v>220</v>
      </c>
      <c r="Y72" s="111">
        <v>8</v>
      </c>
      <c r="Z72" s="114" t="s">
        <v>2414</v>
      </c>
      <c r="AA72" s="114" t="s">
        <v>2415</v>
      </c>
      <c r="AB72" s="112">
        <v>6.8000001907348633</v>
      </c>
      <c r="AC72" s="113">
        <v>0.36</v>
      </c>
      <c r="AD72" s="111">
        <v>223</v>
      </c>
      <c r="AE72" s="111">
        <v>5</v>
      </c>
      <c r="AF72" s="114" t="s">
        <v>2308</v>
      </c>
      <c r="AG72" s="114" t="s">
        <v>2309</v>
      </c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</row>
    <row r="73" spans="1:190" x14ac:dyDescent="0.2">
      <c r="A73" s="154" t="str">
        <f t="shared" si="0"/>
        <v>6042</v>
      </c>
      <c r="B73" s="115" t="s">
        <v>3175</v>
      </c>
      <c r="C73" s="116">
        <v>55</v>
      </c>
      <c r="D73" s="117">
        <v>38.599998474121094</v>
      </c>
      <c r="E73" s="118">
        <v>0.52</v>
      </c>
      <c r="F73" s="116">
        <v>49</v>
      </c>
      <c r="G73" s="116">
        <v>6</v>
      </c>
      <c r="H73" s="119" t="s">
        <v>2563</v>
      </c>
      <c r="I73" s="119" t="s">
        <v>2564</v>
      </c>
      <c r="J73" s="117">
        <v>6.3000001907348633</v>
      </c>
      <c r="K73" s="118">
        <v>0.53</v>
      </c>
      <c r="L73" s="116">
        <v>46</v>
      </c>
      <c r="M73" s="116">
        <v>9</v>
      </c>
      <c r="N73" s="119" t="s">
        <v>3176</v>
      </c>
      <c r="O73" s="119" t="s">
        <v>3177</v>
      </c>
      <c r="P73" s="117">
        <v>13.100000381469727</v>
      </c>
      <c r="Q73" s="118">
        <v>0.59</v>
      </c>
      <c r="R73" s="116">
        <v>36</v>
      </c>
      <c r="S73" s="116">
        <v>19</v>
      </c>
      <c r="T73" s="119" t="s">
        <v>3178</v>
      </c>
      <c r="U73" s="119" t="s">
        <v>3179</v>
      </c>
      <c r="V73" s="117">
        <v>10.100000381469727</v>
      </c>
      <c r="W73" s="118">
        <v>0.48</v>
      </c>
      <c r="X73" s="116">
        <v>48</v>
      </c>
      <c r="Y73" s="116">
        <v>7</v>
      </c>
      <c r="Z73" s="119" t="s">
        <v>3180</v>
      </c>
      <c r="AA73" s="119" t="s">
        <v>3181</v>
      </c>
      <c r="AB73" s="117">
        <v>9.1000003814697266</v>
      </c>
      <c r="AC73" s="118">
        <v>0.48</v>
      </c>
      <c r="AD73" s="116">
        <v>51</v>
      </c>
      <c r="AE73" s="116">
        <v>4</v>
      </c>
      <c r="AF73" s="119" t="s">
        <v>3182</v>
      </c>
      <c r="AG73" s="119" t="s">
        <v>3183</v>
      </c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</row>
    <row r="74" spans="1:190" x14ac:dyDescent="0.2">
      <c r="A74" s="154" t="str">
        <f t="shared" si="0"/>
        <v>6045</v>
      </c>
      <c r="B74" s="105" t="s">
        <v>3184</v>
      </c>
      <c r="C74" s="111">
        <v>56</v>
      </c>
      <c r="D74" s="112">
        <v>31.299999237060547</v>
      </c>
      <c r="E74" s="113">
        <v>0.42</v>
      </c>
      <c r="F74" s="111">
        <v>55</v>
      </c>
      <c r="G74" s="111">
        <v>1</v>
      </c>
      <c r="H74" s="114" t="s">
        <v>1711</v>
      </c>
      <c r="I74" s="114" t="s">
        <v>1712</v>
      </c>
      <c r="J74" s="112">
        <v>4.4000000953674316</v>
      </c>
      <c r="K74" s="113">
        <v>0.37</v>
      </c>
      <c r="L74" s="111">
        <v>55</v>
      </c>
      <c r="M74" s="111">
        <v>1</v>
      </c>
      <c r="N74" s="114" t="s">
        <v>1711</v>
      </c>
      <c r="O74" s="114" t="s">
        <v>1712</v>
      </c>
      <c r="P74" s="112">
        <v>9.8999996185302734</v>
      </c>
      <c r="Q74" s="113">
        <v>0.45</v>
      </c>
      <c r="R74" s="111">
        <v>51</v>
      </c>
      <c r="S74" s="111">
        <v>5</v>
      </c>
      <c r="T74" s="114" t="s">
        <v>3185</v>
      </c>
      <c r="U74" s="114" t="s">
        <v>3186</v>
      </c>
      <c r="V74" s="112">
        <v>9.3999996185302734</v>
      </c>
      <c r="W74" s="113">
        <v>0.45</v>
      </c>
      <c r="X74" s="111">
        <v>50</v>
      </c>
      <c r="Y74" s="111">
        <v>6</v>
      </c>
      <c r="Z74" s="114" t="s">
        <v>2896</v>
      </c>
      <c r="AA74" s="114" t="s">
        <v>2897</v>
      </c>
      <c r="AB74" s="112">
        <v>7.5</v>
      </c>
      <c r="AC74" s="113">
        <v>0.39</v>
      </c>
      <c r="AD74" s="111">
        <v>56</v>
      </c>
      <c r="AF74" s="114" t="s">
        <v>1529</v>
      </c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</row>
    <row r="75" spans="1:190" x14ac:dyDescent="0.2">
      <c r="A75" s="154" t="str">
        <f t="shared" si="0"/>
        <v>6047</v>
      </c>
      <c r="B75" s="115" t="s">
        <v>3187</v>
      </c>
      <c r="C75" s="116">
        <v>37</v>
      </c>
      <c r="D75" s="117">
        <v>34</v>
      </c>
      <c r="E75" s="118">
        <v>0.46</v>
      </c>
      <c r="F75" s="116">
        <v>36</v>
      </c>
      <c r="G75" s="116">
        <v>1</v>
      </c>
      <c r="H75" s="119" t="s">
        <v>1763</v>
      </c>
      <c r="I75" s="119" t="s">
        <v>1764</v>
      </c>
      <c r="J75" s="117">
        <v>6.0999999046325684</v>
      </c>
      <c r="K75" s="118">
        <v>0.51</v>
      </c>
      <c r="L75" s="116">
        <v>31</v>
      </c>
      <c r="M75" s="116">
        <v>6</v>
      </c>
      <c r="N75" s="119" t="s">
        <v>1511</v>
      </c>
      <c r="O75" s="119" t="s">
        <v>1512</v>
      </c>
      <c r="P75" s="117">
        <v>10</v>
      </c>
      <c r="Q75" s="118">
        <v>0.45</v>
      </c>
      <c r="R75" s="116">
        <v>34</v>
      </c>
      <c r="S75" s="116">
        <v>3</v>
      </c>
      <c r="T75" s="119" t="s">
        <v>2748</v>
      </c>
      <c r="U75" s="119" t="s">
        <v>2749</v>
      </c>
      <c r="V75" s="117">
        <v>9.3000001907348633</v>
      </c>
      <c r="W75" s="118">
        <v>0.44</v>
      </c>
      <c r="X75" s="116">
        <v>36</v>
      </c>
      <c r="Y75" s="116">
        <v>1</v>
      </c>
      <c r="Z75" s="119" t="s">
        <v>1763</v>
      </c>
      <c r="AA75" s="119" t="s">
        <v>1764</v>
      </c>
      <c r="AB75" s="117">
        <v>8.6000003814697266</v>
      </c>
      <c r="AC75" s="118">
        <v>0.45</v>
      </c>
      <c r="AD75" s="116">
        <v>37</v>
      </c>
      <c r="AF75" s="119" t="s">
        <v>1529</v>
      </c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</row>
    <row r="76" spans="1:190" x14ac:dyDescent="0.2">
      <c r="A76" s="154" t="str">
        <f t="shared" si="0"/>
        <v>6048</v>
      </c>
      <c r="B76" s="105" t="s">
        <v>3188</v>
      </c>
      <c r="C76" s="111">
        <v>58</v>
      </c>
      <c r="D76" s="112">
        <v>27.899999618530273</v>
      </c>
      <c r="E76" s="113">
        <v>0.38</v>
      </c>
      <c r="F76" s="111">
        <v>58</v>
      </c>
      <c r="H76" s="114" t="s">
        <v>1529</v>
      </c>
      <c r="J76" s="112">
        <v>4.5999999046325684</v>
      </c>
      <c r="K76" s="113">
        <v>0.38</v>
      </c>
      <c r="L76" s="111">
        <v>58</v>
      </c>
      <c r="N76" s="114" t="s">
        <v>1529</v>
      </c>
      <c r="P76" s="112">
        <v>8.6999998092651367</v>
      </c>
      <c r="Q76" s="113">
        <v>0.4</v>
      </c>
      <c r="R76" s="111">
        <v>57</v>
      </c>
      <c r="S76" s="111">
        <v>1</v>
      </c>
      <c r="T76" s="114" t="s">
        <v>2592</v>
      </c>
      <c r="U76" s="114" t="s">
        <v>2593</v>
      </c>
      <c r="V76" s="112">
        <v>8.1000003814697266</v>
      </c>
      <c r="W76" s="113">
        <v>0.38</v>
      </c>
      <c r="X76" s="111">
        <v>56</v>
      </c>
      <c r="Y76" s="111">
        <v>2</v>
      </c>
      <c r="Z76" s="114" t="s">
        <v>1861</v>
      </c>
      <c r="AA76" s="114" t="s">
        <v>1862</v>
      </c>
      <c r="AB76" s="112">
        <v>6.5999999046325684</v>
      </c>
      <c r="AC76" s="113">
        <v>0.35</v>
      </c>
      <c r="AD76" s="111">
        <v>58</v>
      </c>
      <c r="AF76" s="114" t="s">
        <v>1529</v>
      </c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</row>
    <row r="77" spans="1:190" x14ac:dyDescent="0.2">
      <c r="A77" s="154" t="str">
        <f t="shared" si="0"/>
        <v>6049</v>
      </c>
      <c r="B77" s="115" t="s">
        <v>3189</v>
      </c>
      <c r="C77" s="116">
        <v>16</v>
      </c>
      <c r="D77" s="117">
        <v>22.799999237060547</v>
      </c>
      <c r="E77" s="118">
        <v>0.31</v>
      </c>
      <c r="F77" s="116">
        <v>16</v>
      </c>
      <c r="H77" s="119" t="s">
        <v>1529</v>
      </c>
      <c r="J77" s="117">
        <v>3.7999999523162842</v>
      </c>
      <c r="K77" s="118">
        <v>0.32</v>
      </c>
      <c r="L77" s="116">
        <v>16</v>
      </c>
      <c r="N77" s="119" t="s">
        <v>1529</v>
      </c>
      <c r="P77" s="117">
        <v>7.5999999046325684</v>
      </c>
      <c r="Q77" s="118">
        <v>0.35</v>
      </c>
      <c r="R77" s="116">
        <v>16</v>
      </c>
      <c r="T77" s="119" t="s">
        <v>1529</v>
      </c>
      <c r="V77" s="117">
        <v>4.5</v>
      </c>
      <c r="W77" s="118">
        <v>0.21</v>
      </c>
      <c r="X77" s="116">
        <v>16</v>
      </c>
      <c r="Z77" s="119" t="s">
        <v>1529</v>
      </c>
      <c r="AB77" s="117">
        <v>6.8000001907348633</v>
      </c>
      <c r="AC77" s="118">
        <v>0.36</v>
      </c>
      <c r="AD77" s="116">
        <v>16</v>
      </c>
      <c r="AF77" s="119" t="s">
        <v>1529</v>
      </c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</row>
    <row r="78" spans="1:190" x14ac:dyDescent="0.2">
      <c r="A78" s="154" t="str">
        <f t="shared" si="0"/>
        <v>6051</v>
      </c>
      <c r="B78" s="105" t="s">
        <v>3190</v>
      </c>
      <c r="C78" s="111">
        <v>219</v>
      </c>
      <c r="D78" s="112">
        <v>25.200000762939453</v>
      </c>
      <c r="E78" s="113">
        <v>0.34</v>
      </c>
      <c r="F78" s="111">
        <v>215</v>
      </c>
      <c r="G78" s="111">
        <v>4</v>
      </c>
      <c r="H78" s="114" t="s">
        <v>3191</v>
      </c>
      <c r="I78" s="114" t="s">
        <v>3192</v>
      </c>
      <c r="J78" s="112">
        <v>4.1999998092651367</v>
      </c>
      <c r="K78" s="113">
        <v>0.35</v>
      </c>
      <c r="L78" s="111">
        <v>209</v>
      </c>
      <c r="M78" s="111">
        <v>10</v>
      </c>
      <c r="N78" s="114" t="s">
        <v>3193</v>
      </c>
      <c r="O78" s="114" t="s">
        <v>3194</v>
      </c>
      <c r="P78" s="112">
        <v>7.5999999046325684</v>
      </c>
      <c r="Q78" s="113">
        <v>0.34</v>
      </c>
      <c r="R78" s="111">
        <v>213</v>
      </c>
      <c r="S78" s="111">
        <v>6</v>
      </c>
      <c r="T78" s="114" t="s">
        <v>1813</v>
      </c>
      <c r="U78" s="114" t="s">
        <v>1814</v>
      </c>
      <c r="V78" s="112">
        <v>7.0999999046325684</v>
      </c>
      <c r="W78" s="113">
        <v>0.34</v>
      </c>
      <c r="X78" s="111">
        <v>214</v>
      </c>
      <c r="Y78" s="111">
        <v>5</v>
      </c>
      <c r="Z78" s="114" t="s">
        <v>3195</v>
      </c>
      <c r="AA78" s="114" t="s">
        <v>3196</v>
      </c>
      <c r="AB78" s="112">
        <v>6.3000001907348633</v>
      </c>
      <c r="AC78" s="113">
        <v>0.33</v>
      </c>
      <c r="AD78" s="111">
        <v>217</v>
      </c>
      <c r="AE78" s="111">
        <v>2</v>
      </c>
      <c r="AF78" s="114" t="s">
        <v>3197</v>
      </c>
      <c r="AG78" s="114" t="s">
        <v>3198</v>
      </c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</row>
    <row r="79" spans="1:190" x14ac:dyDescent="0.2">
      <c r="A79" s="154" t="str">
        <f t="shared" ref="A79:A142" si="1">IFERROR(LEFT(B79,4),"")</f>
        <v>6052</v>
      </c>
      <c r="B79" s="115" t="s">
        <v>3199</v>
      </c>
      <c r="C79" s="116">
        <v>500</v>
      </c>
      <c r="D79" s="117">
        <v>26.399999618530273</v>
      </c>
      <c r="E79" s="118">
        <v>0.36</v>
      </c>
      <c r="F79" s="116">
        <v>484</v>
      </c>
      <c r="G79" s="116">
        <v>16</v>
      </c>
      <c r="H79" s="119" t="s">
        <v>3200</v>
      </c>
      <c r="I79" s="119" t="s">
        <v>3201</v>
      </c>
      <c r="J79" s="117">
        <v>4.0999999046325684</v>
      </c>
      <c r="K79" s="118">
        <v>0.34</v>
      </c>
      <c r="L79" s="116">
        <v>464</v>
      </c>
      <c r="M79" s="116">
        <v>36</v>
      </c>
      <c r="N79" s="119" t="s">
        <v>3202</v>
      </c>
      <c r="O79" s="119" t="s">
        <v>3203</v>
      </c>
      <c r="P79" s="117">
        <v>8.1999998092651367</v>
      </c>
      <c r="Q79" s="118">
        <v>0.37</v>
      </c>
      <c r="R79" s="116">
        <v>467</v>
      </c>
      <c r="S79" s="116">
        <v>33</v>
      </c>
      <c r="T79" s="119" t="s">
        <v>3204</v>
      </c>
      <c r="U79" s="119" t="s">
        <v>3205</v>
      </c>
      <c r="V79" s="117">
        <v>7.3000001907348633</v>
      </c>
      <c r="W79" s="118">
        <v>0.35</v>
      </c>
      <c r="X79" s="116">
        <v>478</v>
      </c>
      <c r="Y79" s="116">
        <v>22</v>
      </c>
      <c r="Z79" s="119" t="s">
        <v>2958</v>
      </c>
      <c r="AA79" s="119" t="s">
        <v>2959</v>
      </c>
      <c r="AB79" s="117">
        <v>6.8000001907348633</v>
      </c>
      <c r="AC79" s="118">
        <v>0.36</v>
      </c>
      <c r="AD79" s="116">
        <v>485</v>
      </c>
      <c r="AE79" s="116">
        <v>15</v>
      </c>
      <c r="AF79" s="119" t="s">
        <v>3206</v>
      </c>
      <c r="AG79" s="119" t="s">
        <v>3207</v>
      </c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</row>
    <row r="80" spans="1:190" x14ac:dyDescent="0.2">
      <c r="A80" s="154" t="str">
        <f t="shared" si="1"/>
        <v>6053</v>
      </c>
      <c r="B80" s="105" t="s">
        <v>3208</v>
      </c>
      <c r="C80" s="111">
        <v>19</v>
      </c>
      <c r="D80" s="112">
        <v>33.099998474121094</v>
      </c>
      <c r="E80" s="113">
        <v>0.45</v>
      </c>
      <c r="F80" s="111">
        <v>19</v>
      </c>
      <c r="H80" s="114" t="s">
        <v>1529</v>
      </c>
      <c r="J80" s="112">
        <v>4.8000001907348633</v>
      </c>
      <c r="K80" s="113">
        <v>0.4</v>
      </c>
      <c r="L80" s="111">
        <v>18</v>
      </c>
      <c r="M80" s="111">
        <v>1</v>
      </c>
      <c r="N80" s="114" t="s">
        <v>2402</v>
      </c>
      <c r="O80" s="114" t="s">
        <v>2403</v>
      </c>
      <c r="P80" s="112">
        <v>11.5</v>
      </c>
      <c r="Q80" s="113">
        <v>0.52</v>
      </c>
      <c r="R80" s="111">
        <v>15</v>
      </c>
      <c r="S80" s="111">
        <v>4</v>
      </c>
      <c r="T80" s="114" t="s">
        <v>2519</v>
      </c>
      <c r="U80" s="114" t="s">
        <v>2520</v>
      </c>
      <c r="V80" s="112">
        <v>7.6999998092651367</v>
      </c>
      <c r="W80" s="113">
        <v>0.37</v>
      </c>
      <c r="X80" s="111">
        <v>19</v>
      </c>
      <c r="Z80" s="114" t="s">
        <v>1529</v>
      </c>
      <c r="AB80" s="112">
        <v>9</v>
      </c>
      <c r="AC80" s="113">
        <v>0.47</v>
      </c>
      <c r="AD80" s="111">
        <v>17</v>
      </c>
      <c r="AE80" s="111">
        <v>2</v>
      </c>
      <c r="AF80" s="114" t="s">
        <v>1791</v>
      </c>
      <c r="AG80" s="114" t="s">
        <v>1792</v>
      </c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</row>
    <row r="81" spans="1:190" x14ac:dyDescent="0.2">
      <c r="A81" s="154" t="str">
        <f t="shared" si="1"/>
        <v>6060</v>
      </c>
      <c r="B81" s="115" t="s">
        <v>3209</v>
      </c>
      <c r="C81" s="116">
        <v>94</v>
      </c>
      <c r="D81" s="117">
        <v>31.200000762939453</v>
      </c>
      <c r="E81" s="118">
        <v>0.42</v>
      </c>
      <c r="F81" s="116">
        <v>91</v>
      </c>
      <c r="G81" s="116">
        <v>3</v>
      </c>
      <c r="H81" s="119" t="s">
        <v>2339</v>
      </c>
      <c r="I81" s="119" t="s">
        <v>2340</v>
      </c>
      <c r="J81" s="117">
        <v>5.4000000953674316</v>
      </c>
      <c r="K81" s="118">
        <v>0.45</v>
      </c>
      <c r="L81" s="116">
        <v>84</v>
      </c>
      <c r="M81" s="116">
        <v>10</v>
      </c>
      <c r="N81" s="119" t="s">
        <v>3210</v>
      </c>
      <c r="O81" s="119" t="s">
        <v>3211</v>
      </c>
      <c r="P81" s="117">
        <v>9.5</v>
      </c>
      <c r="Q81" s="118">
        <v>0.43</v>
      </c>
      <c r="R81" s="116">
        <v>88</v>
      </c>
      <c r="S81" s="116">
        <v>6</v>
      </c>
      <c r="T81" s="119" t="s">
        <v>2495</v>
      </c>
      <c r="U81" s="119" t="s">
        <v>2496</v>
      </c>
      <c r="V81" s="117">
        <v>8.5</v>
      </c>
      <c r="W81" s="118">
        <v>0.41</v>
      </c>
      <c r="X81" s="116">
        <v>89</v>
      </c>
      <c r="Y81" s="116">
        <v>5</v>
      </c>
      <c r="Z81" s="119" t="s">
        <v>2337</v>
      </c>
      <c r="AA81" s="119" t="s">
        <v>2338</v>
      </c>
      <c r="AB81" s="117">
        <v>7.6999998092651367</v>
      </c>
      <c r="AC81" s="118">
        <v>0.41</v>
      </c>
      <c r="AD81" s="116">
        <v>92</v>
      </c>
      <c r="AE81" s="116">
        <v>2</v>
      </c>
      <c r="AF81" s="119" t="s">
        <v>2493</v>
      </c>
      <c r="AG81" s="119" t="s">
        <v>2494</v>
      </c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</row>
    <row r="82" spans="1:190" x14ac:dyDescent="0.2">
      <c r="A82" s="154" t="str">
        <f t="shared" si="1"/>
        <v>6061</v>
      </c>
      <c r="B82" s="105" t="s">
        <v>3212</v>
      </c>
      <c r="C82" s="111">
        <v>205</v>
      </c>
      <c r="D82" s="112">
        <v>23.700000762939453</v>
      </c>
      <c r="E82" s="113">
        <v>0.32</v>
      </c>
      <c r="F82" s="111">
        <v>204</v>
      </c>
      <c r="G82" s="111">
        <v>1</v>
      </c>
      <c r="H82" s="114" t="s">
        <v>3127</v>
      </c>
      <c r="I82" s="114" t="s">
        <v>3128</v>
      </c>
      <c r="J82" s="112">
        <v>3.9000000953674316</v>
      </c>
      <c r="K82" s="113">
        <v>0.32</v>
      </c>
      <c r="L82" s="111">
        <v>203</v>
      </c>
      <c r="M82" s="111">
        <v>2</v>
      </c>
      <c r="N82" s="114" t="s">
        <v>3213</v>
      </c>
      <c r="O82" s="114" t="s">
        <v>3214</v>
      </c>
      <c r="P82" s="112">
        <v>7.4000000953674316</v>
      </c>
      <c r="Q82" s="113">
        <v>0.33</v>
      </c>
      <c r="R82" s="111">
        <v>203</v>
      </c>
      <c r="S82" s="111">
        <v>2</v>
      </c>
      <c r="T82" s="114" t="s">
        <v>3213</v>
      </c>
      <c r="U82" s="114" t="s">
        <v>3214</v>
      </c>
      <c r="V82" s="112">
        <v>6.4000000953674316</v>
      </c>
      <c r="W82" s="113">
        <v>0.3</v>
      </c>
      <c r="X82" s="111">
        <v>203</v>
      </c>
      <c r="Y82" s="111">
        <v>2</v>
      </c>
      <c r="Z82" s="114" t="s">
        <v>3213</v>
      </c>
      <c r="AA82" s="114" t="s">
        <v>3214</v>
      </c>
      <c r="AB82" s="112">
        <v>6.0999999046325684</v>
      </c>
      <c r="AC82" s="113">
        <v>0.32</v>
      </c>
      <c r="AD82" s="111">
        <v>204</v>
      </c>
      <c r="AE82" s="111">
        <v>1</v>
      </c>
      <c r="AF82" s="114" t="s">
        <v>3127</v>
      </c>
      <c r="AG82" s="114" t="s">
        <v>3128</v>
      </c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</row>
    <row r="83" spans="1:190" x14ac:dyDescent="0.2">
      <c r="A83" s="154" t="str">
        <f t="shared" si="1"/>
        <v>6070</v>
      </c>
      <c r="B83" s="115" t="s">
        <v>3215</v>
      </c>
      <c r="C83" s="116">
        <v>108</v>
      </c>
      <c r="D83" s="117">
        <v>24</v>
      </c>
      <c r="E83" s="118">
        <v>0.32</v>
      </c>
      <c r="F83" s="116">
        <v>108</v>
      </c>
      <c r="H83" s="119" t="s">
        <v>1529</v>
      </c>
      <c r="J83" s="117">
        <v>3.9000000953674316</v>
      </c>
      <c r="K83" s="118">
        <v>0.32</v>
      </c>
      <c r="L83" s="116">
        <v>107</v>
      </c>
      <c r="M83" s="116">
        <v>1</v>
      </c>
      <c r="N83" s="119" t="s">
        <v>3216</v>
      </c>
      <c r="O83" s="119" t="s">
        <v>3217</v>
      </c>
      <c r="P83" s="117">
        <v>7.5</v>
      </c>
      <c r="Q83" s="118">
        <v>0.34</v>
      </c>
      <c r="R83" s="116">
        <v>107</v>
      </c>
      <c r="S83" s="116">
        <v>1</v>
      </c>
      <c r="T83" s="119" t="s">
        <v>3216</v>
      </c>
      <c r="U83" s="119" t="s">
        <v>3217</v>
      </c>
      <c r="V83" s="117">
        <v>6.4000000953674316</v>
      </c>
      <c r="W83" s="118">
        <v>0.31</v>
      </c>
      <c r="X83" s="116">
        <v>108</v>
      </c>
      <c r="Z83" s="119" t="s">
        <v>1529</v>
      </c>
      <c r="AB83" s="117">
        <v>6.0999999046325684</v>
      </c>
      <c r="AC83" s="118">
        <v>0.32</v>
      </c>
      <c r="AD83" s="116">
        <v>108</v>
      </c>
      <c r="AF83" s="119" t="s">
        <v>1529</v>
      </c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</row>
    <row r="84" spans="1:190" x14ac:dyDescent="0.2">
      <c r="A84" s="154" t="str">
        <f t="shared" si="1"/>
        <v>6071</v>
      </c>
      <c r="B84" s="105" t="s">
        <v>3218</v>
      </c>
      <c r="C84" s="111">
        <v>316</v>
      </c>
      <c r="D84" s="112">
        <v>43.400001525878906</v>
      </c>
      <c r="E84" s="113">
        <v>0.59</v>
      </c>
      <c r="F84" s="111">
        <v>239</v>
      </c>
      <c r="G84" s="111">
        <v>77</v>
      </c>
      <c r="H84" s="114" t="s">
        <v>2245</v>
      </c>
      <c r="I84" s="114" t="s">
        <v>2246</v>
      </c>
      <c r="J84" s="112">
        <v>6.8000001907348633</v>
      </c>
      <c r="K84" s="113">
        <v>0.56999999999999995</v>
      </c>
      <c r="L84" s="111">
        <v>252</v>
      </c>
      <c r="M84" s="111">
        <v>64</v>
      </c>
      <c r="N84" s="114" t="s">
        <v>3102</v>
      </c>
      <c r="O84" s="114" t="s">
        <v>3103</v>
      </c>
      <c r="P84" s="112">
        <v>13.899999618530273</v>
      </c>
      <c r="Q84" s="113">
        <v>0.63</v>
      </c>
      <c r="R84" s="111">
        <v>200</v>
      </c>
      <c r="S84" s="111">
        <v>116</v>
      </c>
      <c r="T84" s="114" t="s">
        <v>3219</v>
      </c>
      <c r="U84" s="114" t="s">
        <v>3220</v>
      </c>
      <c r="V84" s="112">
        <v>12.300000190734863</v>
      </c>
      <c r="W84" s="113">
        <v>0.59</v>
      </c>
      <c r="X84" s="111">
        <v>209</v>
      </c>
      <c r="Y84" s="111">
        <v>107</v>
      </c>
      <c r="Z84" s="114" t="s">
        <v>3221</v>
      </c>
      <c r="AA84" s="114" t="s">
        <v>3222</v>
      </c>
      <c r="AB84" s="112">
        <v>10.399999618530273</v>
      </c>
      <c r="AC84" s="113">
        <v>0.55000000000000004</v>
      </c>
      <c r="AD84" s="111">
        <v>261</v>
      </c>
      <c r="AE84" s="111">
        <v>55</v>
      </c>
      <c r="AF84" s="114" t="s">
        <v>3223</v>
      </c>
      <c r="AG84" s="114" t="s">
        <v>3224</v>
      </c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</row>
    <row r="85" spans="1:190" x14ac:dyDescent="0.2">
      <c r="A85" s="154" t="str">
        <f t="shared" si="1"/>
        <v>6081</v>
      </c>
      <c r="B85" s="115" t="s">
        <v>3225</v>
      </c>
      <c r="C85" s="116">
        <v>235</v>
      </c>
      <c r="D85" s="117">
        <v>26.700000762939453</v>
      </c>
      <c r="E85" s="118">
        <v>0.36</v>
      </c>
      <c r="F85" s="116">
        <v>232</v>
      </c>
      <c r="G85" s="116">
        <v>3</v>
      </c>
      <c r="H85" s="119" t="s">
        <v>2022</v>
      </c>
      <c r="I85" s="119" t="s">
        <v>2023</v>
      </c>
      <c r="J85" s="117">
        <v>4.0999999046325684</v>
      </c>
      <c r="K85" s="118">
        <v>0.34</v>
      </c>
      <c r="L85" s="116">
        <v>225</v>
      </c>
      <c r="M85" s="116">
        <v>10</v>
      </c>
      <c r="N85" s="119" t="s">
        <v>2497</v>
      </c>
      <c r="O85" s="119" t="s">
        <v>2498</v>
      </c>
      <c r="P85" s="117">
        <v>8.3999996185302734</v>
      </c>
      <c r="Q85" s="118">
        <v>0.38</v>
      </c>
      <c r="R85" s="116">
        <v>230</v>
      </c>
      <c r="S85" s="116">
        <v>5</v>
      </c>
      <c r="T85" s="119" t="s">
        <v>2493</v>
      </c>
      <c r="U85" s="119" t="s">
        <v>2494</v>
      </c>
      <c r="V85" s="117">
        <v>7.5999999046325684</v>
      </c>
      <c r="W85" s="118">
        <v>0.36</v>
      </c>
      <c r="X85" s="116">
        <v>223</v>
      </c>
      <c r="Y85" s="116">
        <v>12</v>
      </c>
      <c r="Z85" s="119" t="s">
        <v>3226</v>
      </c>
      <c r="AA85" s="119" t="s">
        <v>3227</v>
      </c>
      <c r="AB85" s="117">
        <v>6.5</v>
      </c>
      <c r="AC85" s="118">
        <v>0.34</v>
      </c>
      <c r="AD85" s="116">
        <v>231</v>
      </c>
      <c r="AE85" s="116">
        <v>4</v>
      </c>
      <c r="AF85" s="119" t="s">
        <v>2417</v>
      </c>
      <c r="AG85" s="119" t="s">
        <v>2418</v>
      </c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</row>
    <row r="86" spans="1:190" x14ac:dyDescent="0.2">
      <c r="A86" s="154" t="str">
        <f t="shared" si="1"/>
        <v>6091</v>
      </c>
      <c r="B86" s="105" t="s">
        <v>3228</v>
      </c>
      <c r="C86" s="111">
        <v>318</v>
      </c>
      <c r="D86" s="112">
        <v>24</v>
      </c>
      <c r="E86" s="113">
        <v>0.32</v>
      </c>
      <c r="F86" s="111">
        <v>318</v>
      </c>
      <c r="H86" s="114" t="s">
        <v>1529</v>
      </c>
      <c r="J86" s="112">
        <v>3.9000000953674316</v>
      </c>
      <c r="K86" s="113">
        <v>0.33</v>
      </c>
      <c r="L86" s="111">
        <v>313</v>
      </c>
      <c r="M86" s="111">
        <v>5</v>
      </c>
      <c r="N86" s="114" t="s">
        <v>1982</v>
      </c>
      <c r="O86" s="114" t="s">
        <v>1983</v>
      </c>
      <c r="P86" s="112">
        <v>7.1999998092651367</v>
      </c>
      <c r="Q86" s="113">
        <v>0.33</v>
      </c>
      <c r="R86" s="111">
        <v>314</v>
      </c>
      <c r="S86" s="111">
        <v>4</v>
      </c>
      <c r="T86" s="114" t="s">
        <v>3229</v>
      </c>
      <c r="U86" s="114" t="s">
        <v>3230</v>
      </c>
      <c r="V86" s="112">
        <v>6.3000001907348633</v>
      </c>
      <c r="W86" s="113">
        <v>0.3</v>
      </c>
      <c r="X86" s="111">
        <v>318</v>
      </c>
      <c r="Z86" s="114" t="s">
        <v>1529</v>
      </c>
      <c r="AB86" s="112">
        <v>6.5</v>
      </c>
      <c r="AC86" s="113">
        <v>0.34</v>
      </c>
      <c r="AD86" s="111">
        <v>317</v>
      </c>
      <c r="AE86" s="111">
        <v>1</v>
      </c>
      <c r="AF86" s="114" t="s">
        <v>3231</v>
      </c>
      <c r="AG86" s="114" t="s">
        <v>3232</v>
      </c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</row>
    <row r="87" spans="1:190" x14ac:dyDescent="0.2">
      <c r="A87" s="154" t="str">
        <f t="shared" si="1"/>
        <v>6111</v>
      </c>
      <c r="B87" s="115" t="s">
        <v>3233</v>
      </c>
      <c r="C87" s="116">
        <v>191</v>
      </c>
      <c r="D87" s="117">
        <v>27.799999237060547</v>
      </c>
      <c r="E87" s="118">
        <v>0.38</v>
      </c>
      <c r="F87" s="116">
        <v>187</v>
      </c>
      <c r="G87" s="116">
        <v>4</v>
      </c>
      <c r="H87" s="119" t="s">
        <v>3234</v>
      </c>
      <c r="I87" s="119" t="s">
        <v>3235</v>
      </c>
      <c r="J87" s="117">
        <v>4.3000001907348633</v>
      </c>
      <c r="K87" s="118">
        <v>0.36</v>
      </c>
      <c r="L87" s="116">
        <v>184</v>
      </c>
      <c r="M87" s="116">
        <v>7</v>
      </c>
      <c r="N87" s="119" t="s">
        <v>2553</v>
      </c>
      <c r="O87" s="119" t="s">
        <v>2554</v>
      </c>
      <c r="P87" s="117">
        <v>8.8000001907348633</v>
      </c>
      <c r="Q87" s="118">
        <v>0.4</v>
      </c>
      <c r="R87" s="116">
        <v>180</v>
      </c>
      <c r="S87" s="116">
        <v>11</v>
      </c>
      <c r="T87" s="119" t="s">
        <v>3236</v>
      </c>
      <c r="U87" s="119" t="s">
        <v>3237</v>
      </c>
      <c r="V87" s="117">
        <v>7.5999999046325684</v>
      </c>
      <c r="W87" s="118">
        <v>0.36</v>
      </c>
      <c r="X87" s="116">
        <v>183</v>
      </c>
      <c r="Y87" s="116">
        <v>8</v>
      </c>
      <c r="Z87" s="119" t="s">
        <v>3238</v>
      </c>
      <c r="AA87" s="119" t="s">
        <v>3239</v>
      </c>
      <c r="AB87" s="117">
        <v>7.0999999046325684</v>
      </c>
      <c r="AC87" s="118">
        <v>0.37</v>
      </c>
      <c r="AD87" s="116">
        <v>185</v>
      </c>
      <c r="AE87" s="116">
        <v>6</v>
      </c>
      <c r="AF87" s="119" t="s">
        <v>3240</v>
      </c>
      <c r="AG87" s="119" t="s">
        <v>3241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</row>
    <row r="88" spans="1:190" x14ac:dyDescent="0.2">
      <c r="A88" s="154" t="str">
        <f t="shared" si="1"/>
        <v>6121</v>
      </c>
      <c r="B88" s="105" t="s">
        <v>3242</v>
      </c>
      <c r="C88" s="111">
        <v>266</v>
      </c>
      <c r="D88" s="112">
        <v>28</v>
      </c>
      <c r="E88" s="113">
        <v>0.38</v>
      </c>
      <c r="F88" s="111">
        <v>254</v>
      </c>
      <c r="G88" s="111">
        <v>12</v>
      </c>
      <c r="H88" s="114" t="s">
        <v>3077</v>
      </c>
      <c r="I88" s="114" t="s">
        <v>3078</v>
      </c>
      <c r="J88" s="112">
        <v>4.1999998092651367</v>
      </c>
      <c r="K88" s="113">
        <v>0.35</v>
      </c>
      <c r="L88" s="111">
        <v>248</v>
      </c>
      <c r="M88" s="111">
        <v>18</v>
      </c>
      <c r="N88" s="114" t="s">
        <v>2815</v>
      </c>
      <c r="O88" s="114" t="s">
        <v>2816</v>
      </c>
      <c r="P88" s="112">
        <v>8.8999996185302734</v>
      </c>
      <c r="Q88" s="113">
        <v>0.4</v>
      </c>
      <c r="R88" s="111">
        <v>250</v>
      </c>
      <c r="S88" s="111">
        <v>16</v>
      </c>
      <c r="T88" s="114" t="s">
        <v>2580</v>
      </c>
      <c r="U88" s="114" t="s">
        <v>2581</v>
      </c>
      <c r="V88" s="112">
        <v>7.6999998092651367</v>
      </c>
      <c r="W88" s="113">
        <v>0.37</v>
      </c>
      <c r="X88" s="111">
        <v>245</v>
      </c>
      <c r="Y88" s="111">
        <v>21</v>
      </c>
      <c r="Z88" s="114" t="s">
        <v>2448</v>
      </c>
      <c r="AA88" s="114" t="s">
        <v>2449</v>
      </c>
      <c r="AB88" s="112">
        <v>7.1999998092651367</v>
      </c>
      <c r="AC88" s="113">
        <v>0.38</v>
      </c>
      <c r="AD88" s="111">
        <v>257</v>
      </c>
      <c r="AE88" s="111">
        <v>9</v>
      </c>
      <c r="AF88" s="114" t="s">
        <v>2223</v>
      </c>
      <c r="AG88" s="114" t="s">
        <v>2224</v>
      </c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</row>
    <row r="89" spans="1:190" x14ac:dyDescent="0.2">
      <c r="A89" s="154" t="str">
        <f t="shared" si="1"/>
        <v>6141</v>
      </c>
      <c r="B89" s="115" t="s">
        <v>3243</v>
      </c>
      <c r="C89" s="116">
        <v>99</v>
      </c>
      <c r="D89" s="117">
        <v>27.100000381469727</v>
      </c>
      <c r="E89" s="118">
        <v>0.37</v>
      </c>
      <c r="F89" s="116">
        <v>98</v>
      </c>
      <c r="G89" s="116">
        <v>1</v>
      </c>
      <c r="H89" s="119" t="s">
        <v>2395</v>
      </c>
      <c r="I89" s="119" t="s">
        <v>2396</v>
      </c>
      <c r="J89" s="117">
        <v>4.4000000953674316</v>
      </c>
      <c r="K89" s="118">
        <v>0.36</v>
      </c>
      <c r="L89" s="116">
        <v>94</v>
      </c>
      <c r="M89" s="116">
        <v>5</v>
      </c>
      <c r="N89" s="119" t="s">
        <v>3244</v>
      </c>
      <c r="O89" s="119" t="s">
        <v>3245</v>
      </c>
      <c r="P89" s="117">
        <v>8</v>
      </c>
      <c r="Q89" s="118">
        <v>0.36</v>
      </c>
      <c r="R89" s="116">
        <v>97</v>
      </c>
      <c r="S89" s="116">
        <v>2</v>
      </c>
      <c r="T89" s="119" t="s">
        <v>3246</v>
      </c>
      <c r="U89" s="119" t="s">
        <v>3247</v>
      </c>
      <c r="V89" s="117">
        <v>7.8000001907348633</v>
      </c>
      <c r="W89" s="118">
        <v>0.37</v>
      </c>
      <c r="X89" s="116">
        <v>96</v>
      </c>
      <c r="Y89" s="116">
        <v>3</v>
      </c>
      <c r="Z89" s="119" t="s">
        <v>3248</v>
      </c>
      <c r="AA89" s="119" t="s">
        <v>3249</v>
      </c>
      <c r="AB89" s="117">
        <v>6.8000001907348633</v>
      </c>
      <c r="AC89" s="118">
        <v>0.36</v>
      </c>
      <c r="AD89" s="116">
        <v>98</v>
      </c>
      <c r="AE89" s="116">
        <v>1</v>
      </c>
      <c r="AF89" s="119" t="s">
        <v>2395</v>
      </c>
      <c r="AG89" s="119" t="s">
        <v>2396</v>
      </c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</row>
    <row r="90" spans="1:190" x14ac:dyDescent="0.2">
      <c r="A90" s="154" t="str">
        <f t="shared" si="1"/>
        <v>6151</v>
      </c>
      <c r="B90" s="105" t="s">
        <v>3250</v>
      </c>
      <c r="C90" s="111">
        <v>287</v>
      </c>
      <c r="D90" s="112">
        <v>25.899999618530273</v>
      </c>
      <c r="E90" s="113">
        <v>0.35</v>
      </c>
      <c r="F90" s="111">
        <v>277</v>
      </c>
      <c r="G90" s="111">
        <v>10</v>
      </c>
      <c r="H90" s="114" t="s">
        <v>3251</v>
      </c>
      <c r="I90" s="114" t="s">
        <v>3252</v>
      </c>
      <c r="J90" s="112">
        <v>4.1999998092651367</v>
      </c>
      <c r="K90" s="113">
        <v>0.35</v>
      </c>
      <c r="L90" s="111">
        <v>270</v>
      </c>
      <c r="M90" s="111">
        <v>17</v>
      </c>
      <c r="N90" s="114" t="s">
        <v>2923</v>
      </c>
      <c r="O90" s="114" t="s">
        <v>2924</v>
      </c>
      <c r="P90" s="112">
        <v>8.1999998092651367</v>
      </c>
      <c r="Q90" s="113">
        <v>0.37</v>
      </c>
      <c r="R90" s="111">
        <v>275</v>
      </c>
      <c r="S90" s="111">
        <v>12</v>
      </c>
      <c r="T90" s="114" t="s">
        <v>1620</v>
      </c>
      <c r="U90" s="114" t="s">
        <v>1621</v>
      </c>
      <c r="V90" s="112">
        <v>6.9000000953674316</v>
      </c>
      <c r="W90" s="113">
        <v>0.33</v>
      </c>
      <c r="X90" s="111">
        <v>275</v>
      </c>
      <c r="Y90" s="111">
        <v>12</v>
      </c>
      <c r="Z90" s="114" t="s">
        <v>1620</v>
      </c>
      <c r="AA90" s="114" t="s">
        <v>1621</v>
      </c>
      <c r="AB90" s="112">
        <v>6.6999998092651367</v>
      </c>
      <c r="AC90" s="113">
        <v>0.35</v>
      </c>
      <c r="AD90" s="111">
        <v>283</v>
      </c>
      <c r="AE90" s="111">
        <v>4</v>
      </c>
      <c r="AF90" s="114" t="s">
        <v>1757</v>
      </c>
      <c r="AG90" s="114" t="s">
        <v>1758</v>
      </c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</row>
    <row r="91" spans="1:190" x14ac:dyDescent="0.2">
      <c r="A91" s="154" t="str">
        <f t="shared" si="1"/>
        <v>6161</v>
      </c>
      <c r="B91" s="115" t="s">
        <v>3253</v>
      </c>
      <c r="C91" s="116">
        <v>318</v>
      </c>
      <c r="D91" s="117">
        <v>27.700000762939453</v>
      </c>
      <c r="E91" s="118">
        <v>0.37</v>
      </c>
      <c r="F91" s="116">
        <v>299</v>
      </c>
      <c r="G91" s="116">
        <v>19</v>
      </c>
      <c r="H91" s="119" t="s">
        <v>1690</v>
      </c>
      <c r="I91" s="119" t="s">
        <v>1691</v>
      </c>
      <c r="J91" s="117">
        <v>4.4000000953674316</v>
      </c>
      <c r="K91" s="118">
        <v>0.37</v>
      </c>
      <c r="L91" s="116">
        <v>294</v>
      </c>
      <c r="M91" s="116">
        <v>24</v>
      </c>
      <c r="N91" s="119" t="s">
        <v>3254</v>
      </c>
      <c r="O91" s="119" t="s">
        <v>3255</v>
      </c>
      <c r="P91" s="117">
        <v>8.5</v>
      </c>
      <c r="Q91" s="118">
        <v>0.39</v>
      </c>
      <c r="R91" s="116">
        <v>291</v>
      </c>
      <c r="S91" s="116">
        <v>27</v>
      </c>
      <c r="T91" s="119" t="s">
        <v>3256</v>
      </c>
      <c r="U91" s="119" t="s">
        <v>3257</v>
      </c>
      <c r="V91" s="117">
        <v>7.5999999046325684</v>
      </c>
      <c r="W91" s="118">
        <v>0.36</v>
      </c>
      <c r="X91" s="116">
        <v>298</v>
      </c>
      <c r="Y91" s="116">
        <v>20</v>
      </c>
      <c r="Z91" s="119" t="s">
        <v>3258</v>
      </c>
      <c r="AA91" s="119" t="s">
        <v>3259</v>
      </c>
      <c r="AB91" s="117">
        <v>7.1999998092651367</v>
      </c>
      <c r="AC91" s="118">
        <v>0.38</v>
      </c>
      <c r="AD91" s="116">
        <v>300</v>
      </c>
      <c r="AE91" s="116">
        <v>18</v>
      </c>
      <c r="AF91" s="119" t="s">
        <v>3260</v>
      </c>
      <c r="AG91" s="119" t="s">
        <v>3261</v>
      </c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</row>
    <row r="92" spans="1:190" x14ac:dyDescent="0.2">
      <c r="A92" s="154" t="str">
        <f t="shared" si="1"/>
        <v>6171</v>
      </c>
      <c r="B92" s="105" t="s">
        <v>3262</v>
      </c>
      <c r="C92" s="111">
        <v>400</v>
      </c>
      <c r="D92" s="112">
        <v>26.200000762939453</v>
      </c>
      <c r="E92" s="113">
        <v>0.35</v>
      </c>
      <c r="F92" s="111">
        <v>395</v>
      </c>
      <c r="G92" s="111">
        <v>5</v>
      </c>
      <c r="H92" s="114" t="s">
        <v>2129</v>
      </c>
      <c r="I92" s="114" t="s">
        <v>2130</v>
      </c>
      <c r="J92" s="112">
        <v>4.0999999046325684</v>
      </c>
      <c r="K92" s="113">
        <v>0.34</v>
      </c>
      <c r="L92" s="111">
        <v>382</v>
      </c>
      <c r="M92" s="111">
        <v>18</v>
      </c>
      <c r="N92" s="114" t="s">
        <v>3071</v>
      </c>
      <c r="O92" s="114" t="s">
        <v>3072</v>
      </c>
      <c r="P92" s="112">
        <v>8.1999998092651367</v>
      </c>
      <c r="Q92" s="113">
        <v>0.37</v>
      </c>
      <c r="R92" s="111">
        <v>377</v>
      </c>
      <c r="S92" s="111">
        <v>23</v>
      </c>
      <c r="T92" s="114" t="s">
        <v>1859</v>
      </c>
      <c r="U92" s="114" t="s">
        <v>1860</v>
      </c>
      <c r="V92" s="112">
        <v>7.1999998092651367</v>
      </c>
      <c r="W92" s="113">
        <v>0.34</v>
      </c>
      <c r="X92" s="111">
        <v>382</v>
      </c>
      <c r="Y92" s="111">
        <v>18</v>
      </c>
      <c r="Z92" s="114" t="s">
        <v>3071</v>
      </c>
      <c r="AA92" s="114" t="s">
        <v>3072</v>
      </c>
      <c r="AB92" s="112">
        <v>6.5999999046325684</v>
      </c>
      <c r="AC92" s="113">
        <v>0.35</v>
      </c>
      <c r="AD92" s="111">
        <v>399</v>
      </c>
      <c r="AE92" s="111">
        <v>1</v>
      </c>
      <c r="AF92" s="114" t="s">
        <v>3263</v>
      </c>
      <c r="AG92" s="114" t="s">
        <v>3264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</row>
    <row r="93" spans="1:190" x14ac:dyDescent="0.2">
      <c r="A93" s="154" t="str">
        <f t="shared" si="1"/>
        <v>6211</v>
      </c>
      <c r="B93" s="115" t="s">
        <v>3265</v>
      </c>
      <c r="C93" s="116">
        <v>376</v>
      </c>
      <c r="D93" s="117">
        <v>29.899999618530273</v>
      </c>
      <c r="E93" s="118">
        <v>0.4</v>
      </c>
      <c r="F93" s="116">
        <v>354</v>
      </c>
      <c r="G93" s="116">
        <v>22</v>
      </c>
      <c r="H93" s="119" t="s">
        <v>3266</v>
      </c>
      <c r="I93" s="119" t="s">
        <v>3267</v>
      </c>
      <c r="J93" s="117">
        <v>4.8000001907348633</v>
      </c>
      <c r="K93" s="118">
        <v>0.4</v>
      </c>
      <c r="L93" s="116">
        <v>346</v>
      </c>
      <c r="M93" s="116">
        <v>30</v>
      </c>
      <c r="N93" s="119" t="s">
        <v>3268</v>
      </c>
      <c r="O93" s="119" t="s">
        <v>3269</v>
      </c>
      <c r="P93" s="117">
        <v>9.6000003814697266</v>
      </c>
      <c r="Q93" s="118">
        <v>0.44</v>
      </c>
      <c r="R93" s="116">
        <v>329</v>
      </c>
      <c r="S93" s="116">
        <v>47</v>
      </c>
      <c r="T93" s="119" t="s">
        <v>2218</v>
      </c>
      <c r="U93" s="119" t="s">
        <v>2219</v>
      </c>
      <c r="V93" s="117">
        <v>8.1000003814697266</v>
      </c>
      <c r="W93" s="118">
        <v>0.39</v>
      </c>
      <c r="X93" s="116">
        <v>351</v>
      </c>
      <c r="Y93" s="116">
        <v>25</v>
      </c>
      <c r="Z93" s="119" t="s">
        <v>3270</v>
      </c>
      <c r="AA93" s="119" t="s">
        <v>3271</v>
      </c>
      <c r="AB93" s="117">
        <v>7.4000000953674316</v>
      </c>
      <c r="AC93" s="118">
        <v>0.39</v>
      </c>
      <c r="AD93" s="116">
        <v>367</v>
      </c>
      <c r="AE93" s="116">
        <v>9</v>
      </c>
      <c r="AF93" s="119" t="s">
        <v>3272</v>
      </c>
      <c r="AG93" s="119" t="s">
        <v>3273</v>
      </c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</row>
    <row r="94" spans="1:190" x14ac:dyDescent="0.2">
      <c r="A94" s="154" t="str">
        <f t="shared" si="1"/>
        <v>6221</v>
      </c>
      <c r="B94" s="105" t="s">
        <v>3274</v>
      </c>
      <c r="C94" s="111">
        <v>411</v>
      </c>
      <c r="D94" s="112">
        <v>29</v>
      </c>
      <c r="E94" s="113">
        <v>0.39</v>
      </c>
      <c r="F94" s="111">
        <v>400</v>
      </c>
      <c r="G94" s="111">
        <v>11</v>
      </c>
      <c r="H94" s="114" t="s">
        <v>3275</v>
      </c>
      <c r="I94" s="114" t="s">
        <v>3276</v>
      </c>
      <c r="J94" s="112">
        <v>4.6999998092651367</v>
      </c>
      <c r="K94" s="113">
        <v>0.39</v>
      </c>
      <c r="L94" s="111">
        <v>392</v>
      </c>
      <c r="M94" s="111">
        <v>19</v>
      </c>
      <c r="N94" s="114" t="s">
        <v>2656</v>
      </c>
      <c r="O94" s="114" t="s">
        <v>2657</v>
      </c>
      <c r="P94" s="112">
        <v>9.1000003814697266</v>
      </c>
      <c r="Q94" s="113">
        <v>0.41</v>
      </c>
      <c r="R94" s="111">
        <v>386</v>
      </c>
      <c r="S94" s="111">
        <v>25</v>
      </c>
      <c r="T94" s="114" t="s">
        <v>3277</v>
      </c>
      <c r="U94" s="114" t="s">
        <v>3278</v>
      </c>
      <c r="V94" s="112">
        <v>8</v>
      </c>
      <c r="W94" s="113">
        <v>0.38</v>
      </c>
      <c r="X94" s="111">
        <v>389</v>
      </c>
      <c r="Y94" s="111">
        <v>22</v>
      </c>
      <c r="Z94" s="114" t="s">
        <v>3279</v>
      </c>
      <c r="AA94" s="114" t="s">
        <v>3280</v>
      </c>
      <c r="AB94" s="112">
        <v>7.3000001907348633</v>
      </c>
      <c r="AC94" s="113">
        <v>0.38</v>
      </c>
      <c r="AD94" s="111">
        <v>401</v>
      </c>
      <c r="AE94" s="111">
        <v>10</v>
      </c>
      <c r="AF94" s="114" t="s">
        <v>3281</v>
      </c>
      <c r="AG94" s="114" t="s">
        <v>3282</v>
      </c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</row>
    <row r="95" spans="1:190" x14ac:dyDescent="0.2">
      <c r="A95" s="154" t="str">
        <f t="shared" si="1"/>
        <v>6231</v>
      </c>
      <c r="B95" s="115" t="s">
        <v>3283</v>
      </c>
      <c r="C95" s="116">
        <v>257</v>
      </c>
      <c r="D95" s="117">
        <v>25.5</v>
      </c>
      <c r="E95" s="118">
        <v>0.34</v>
      </c>
      <c r="F95" s="116">
        <v>251</v>
      </c>
      <c r="G95" s="116">
        <v>6</v>
      </c>
      <c r="H95" s="119" t="s">
        <v>1876</v>
      </c>
      <c r="I95" s="119" t="s">
        <v>1877</v>
      </c>
      <c r="J95" s="117">
        <v>3.7999999523162842</v>
      </c>
      <c r="K95" s="118">
        <v>0.32</v>
      </c>
      <c r="L95" s="116">
        <v>249</v>
      </c>
      <c r="M95" s="116">
        <v>8</v>
      </c>
      <c r="N95" s="119" t="s">
        <v>2712</v>
      </c>
      <c r="O95" s="119" t="s">
        <v>2713</v>
      </c>
      <c r="P95" s="117">
        <v>8.6000003814697266</v>
      </c>
      <c r="Q95" s="118">
        <v>0.39</v>
      </c>
      <c r="R95" s="116">
        <v>248</v>
      </c>
      <c r="S95" s="116">
        <v>9</v>
      </c>
      <c r="T95" s="119" t="s">
        <v>3284</v>
      </c>
      <c r="U95" s="119" t="s">
        <v>3285</v>
      </c>
      <c r="V95" s="117">
        <v>6.6999998092651367</v>
      </c>
      <c r="W95" s="118">
        <v>0.32</v>
      </c>
      <c r="X95" s="116">
        <v>251</v>
      </c>
      <c r="Y95" s="116">
        <v>6</v>
      </c>
      <c r="Z95" s="119" t="s">
        <v>1876</v>
      </c>
      <c r="AA95" s="119" t="s">
        <v>1877</v>
      </c>
      <c r="AB95" s="117">
        <v>6.5</v>
      </c>
      <c r="AC95" s="118">
        <v>0.34</v>
      </c>
      <c r="AD95" s="116">
        <v>255</v>
      </c>
      <c r="AE95" s="116">
        <v>2</v>
      </c>
      <c r="AF95" s="119" t="s">
        <v>1870</v>
      </c>
      <c r="AG95" s="119" t="s">
        <v>1871</v>
      </c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</row>
    <row r="96" spans="1:190" x14ac:dyDescent="0.2">
      <c r="A96" s="154" t="str">
        <f t="shared" si="1"/>
        <v>6241</v>
      </c>
      <c r="B96" s="105" t="s">
        <v>3286</v>
      </c>
      <c r="C96" s="111">
        <v>406</v>
      </c>
      <c r="D96" s="112">
        <v>30.600000381469727</v>
      </c>
      <c r="E96" s="113">
        <v>0.41</v>
      </c>
      <c r="F96" s="111">
        <v>374</v>
      </c>
      <c r="G96" s="111">
        <v>32</v>
      </c>
      <c r="H96" s="114" t="s">
        <v>3287</v>
      </c>
      <c r="I96" s="114" t="s">
        <v>3288</v>
      </c>
      <c r="J96" s="112">
        <v>5</v>
      </c>
      <c r="K96" s="113">
        <v>0.42</v>
      </c>
      <c r="L96" s="111">
        <v>352</v>
      </c>
      <c r="M96" s="111">
        <v>54</v>
      </c>
      <c r="N96" s="114" t="s">
        <v>3289</v>
      </c>
      <c r="O96" s="114" t="s">
        <v>3290</v>
      </c>
      <c r="P96" s="112">
        <v>9.3999996185302734</v>
      </c>
      <c r="Q96" s="113">
        <v>0.42</v>
      </c>
      <c r="R96" s="111">
        <v>365</v>
      </c>
      <c r="S96" s="111">
        <v>41</v>
      </c>
      <c r="T96" s="114" t="s">
        <v>3291</v>
      </c>
      <c r="U96" s="114" t="s">
        <v>3292</v>
      </c>
      <c r="V96" s="112">
        <v>8.3999996185302734</v>
      </c>
      <c r="W96" s="113">
        <v>0.4</v>
      </c>
      <c r="X96" s="111">
        <v>370</v>
      </c>
      <c r="Y96" s="111">
        <v>36</v>
      </c>
      <c r="Z96" s="114" t="s">
        <v>3293</v>
      </c>
      <c r="AA96" s="114" t="s">
        <v>3294</v>
      </c>
      <c r="AB96" s="112">
        <v>7.8000001907348633</v>
      </c>
      <c r="AC96" s="113">
        <v>0.41</v>
      </c>
      <c r="AD96" s="111">
        <v>386</v>
      </c>
      <c r="AE96" s="111">
        <v>20</v>
      </c>
      <c r="AF96" s="114" t="s">
        <v>2573</v>
      </c>
      <c r="AG96" s="114" t="s">
        <v>2574</v>
      </c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</row>
    <row r="97" spans="1:190" x14ac:dyDescent="0.2">
      <c r="A97" s="154" t="str">
        <f t="shared" si="1"/>
        <v>6251</v>
      </c>
      <c r="B97" s="115" t="s">
        <v>3295</v>
      </c>
      <c r="C97" s="116">
        <v>209</v>
      </c>
      <c r="D97" s="117">
        <v>25.700000762939453</v>
      </c>
      <c r="E97" s="118">
        <v>0.35</v>
      </c>
      <c r="F97" s="116">
        <v>206</v>
      </c>
      <c r="G97" s="116">
        <v>3</v>
      </c>
      <c r="H97" s="119" t="s">
        <v>1929</v>
      </c>
      <c r="I97" s="119" t="s">
        <v>1930</v>
      </c>
      <c r="J97" s="117">
        <v>4</v>
      </c>
      <c r="K97" s="118">
        <v>0.34</v>
      </c>
      <c r="L97" s="116">
        <v>204</v>
      </c>
      <c r="M97" s="116">
        <v>5</v>
      </c>
      <c r="N97" s="119" t="s">
        <v>3272</v>
      </c>
      <c r="O97" s="119" t="s">
        <v>3273</v>
      </c>
      <c r="P97" s="117">
        <v>7.9000000953674316</v>
      </c>
      <c r="Q97" s="118">
        <v>0.36</v>
      </c>
      <c r="R97" s="116">
        <v>204</v>
      </c>
      <c r="S97" s="116">
        <v>5</v>
      </c>
      <c r="T97" s="119" t="s">
        <v>3272</v>
      </c>
      <c r="U97" s="119" t="s">
        <v>3273</v>
      </c>
      <c r="V97" s="117">
        <v>7.1999998092651367</v>
      </c>
      <c r="W97" s="118">
        <v>0.34</v>
      </c>
      <c r="X97" s="116">
        <v>204</v>
      </c>
      <c r="Y97" s="116">
        <v>5</v>
      </c>
      <c r="Z97" s="119" t="s">
        <v>3272</v>
      </c>
      <c r="AA97" s="119" t="s">
        <v>3273</v>
      </c>
      <c r="AB97" s="117">
        <v>6.5</v>
      </c>
      <c r="AC97" s="118">
        <v>0.34</v>
      </c>
      <c r="AD97" s="116">
        <v>207</v>
      </c>
      <c r="AE97" s="116">
        <v>2</v>
      </c>
      <c r="AF97" s="119" t="s">
        <v>1777</v>
      </c>
      <c r="AG97" s="119" t="s">
        <v>1778</v>
      </c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</row>
    <row r="98" spans="1:190" x14ac:dyDescent="0.2">
      <c r="A98" s="154" t="str">
        <f t="shared" si="1"/>
        <v>6281</v>
      </c>
      <c r="B98" s="105" t="s">
        <v>3296</v>
      </c>
      <c r="C98" s="111">
        <v>175</v>
      </c>
      <c r="D98" s="112">
        <v>25.299999237060547</v>
      </c>
      <c r="E98" s="113">
        <v>0.34</v>
      </c>
      <c r="F98" s="111">
        <v>175</v>
      </c>
      <c r="H98" s="114" t="s">
        <v>1529</v>
      </c>
      <c r="J98" s="112">
        <v>4</v>
      </c>
      <c r="K98" s="113">
        <v>0.34</v>
      </c>
      <c r="L98" s="111">
        <v>171</v>
      </c>
      <c r="M98" s="111">
        <v>4</v>
      </c>
      <c r="N98" s="114" t="s">
        <v>2092</v>
      </c>
      <c r="O98" s="114" t="s">
        <v>2093</v>
      </c>
      <c r="P98" s="112">
        <v>8</v>
      </c>
      <c r="Q98" s="113">
        <v>0.36</v>
      </c>
      <c r="R98" s="111">
        <v>171</v>
      </c>
      <c r="S98" s="111">
        <v>4</v>
      </c>
      <c r="T98" s="114" t="s">
        <v>2092</v>
      </c>
      <c r="U98" s="114" t="s">
        <v>2093</v>
      </c>
      <c r="V98" s="112">
        <v>7.0999999046325684</v>
      </c>
      <c r="W98" s="113">
        <v>0.34</v>
      </c>
      <c r="X98" s="111">
        <v>170</v>
      </c>
      <c r="Y98" s="111">
        <v>5</v>
      </c>
      <c r="Z98" s="114" t="s">
        <v>2100</v>
      </c>
      <c r="AA98" s="114" t="s">
        <v>2101</v>
      </c>
      <c r="AB98" s="112">
        <v>6.1999998092651367</v>
      </c>
      <c r="AC98" s="113">
        <v>0.33</v>
      </c>
      <c r="AD98" s="111">
        <v>175</v>
      </c>
      <c r="AF98" s="114" t="s">
        <v>1529</v>
      </c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</row>
    <row r="99" spans="1:190" x14ac:dyDescent="0.2">
      <c r="A99" s="154" t="str">
        <f t="shared" si="1"/>
        <v>6301</v>
      </c>
      <c r="B99" s="115" t="s">
        <v>3297</v>
      </c>
      <c r="C99" s="116">
        <v>461</v>
      </c>
      <c r="D99" s="117">
        <v>31.100000381469727</v>
      </c>
      <c r="E99" s="118">
        <v>0.42</v>
      </c>
      <c r="F99" s="116">
        <v>425</v>
      </c>
      <c r="G99" s="116">
        <v>36</v>
      </c>
      <c r="H99" s="119" t="s">
        <v>3298</v>
      </c>
      <c r="I99" s="119" t="s">
        <v>3299</v>
      </c>
      <c r="J99" s="117">
        <v>5.0999999046325684</v>
      </c>
      <c r="K99" s="118">
        <v>0.43</v>
      </c>
      <c r="L99" s="116">
        <v>400</v>
      </c>
      <c r="M99" s="116">
        <v>61</v>
      </c>
      <c r="N99" s="119" t="s">
        <v>3300</v>
      </c>
      <c r="O99" s="119" t="s">
        <v>3301</v>
      </c>
      <c r="P99" s="117">
        <v>9.5</v>
      </c>
      <c r="Q99" s="118">
        <v>0.43</v>
      </c>
      <c r="R99" s="116">
        <v>416</v>
      </c>
      <c r="S99" s="116">
        <v>45</v>
      </c>
      <c r="T99" s="119" t="s">
        <v>2744</v>
      </c>
      <c r="U99" s="119" t="s">
        <v>2745</v>
      </c>
      <c r="V99" s="117">
        <v>8.6999998092651367</v>
      </c>
      <c r="W99" s="118">
        <v>0.41</v>
      </c>
      <c r="X99" s="116">
        <v>414</v>
      </c>
      <c r="Y99" s="116">
        <v>47</v>
      </c>
      <c r="Z99" s="119" t="s">
        <v>2110</v>
      </c>
      <c r="AA99" s="119" t="s">
        <v>2111</v>
      </c>
      <c r="AB99" s="117">
        <v>7.8000001907348633</v>
      </c>
      <c r="AC99" s="118">
        <v>0.41</v>
      </c>
      <c r="AD99" s="116">
        <v>429</v>
      </c>
      <c r="AE99" s="116">
        <v>32</v>
      </c>
      <c r="AF99" s="119" t="s">
        <v>1640</v>
      </c>
      <c r="AG99" s="119" t="s">
        <v>1641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</row>
    <row r="100" spans="1:190" x14ac:dyDescent="0.2">
      <c r="A100" s="154" t="str">
        <f t="shared" si="1"/>
        <v>6331</v>
      </c>
      <c r="B100" s="105" t="s">
        <v>3302</v>
      </c>
      <c r="C100" s="111">
        <v>372</v>
      </c>
      <c r="D100" s="112">
        <v>26.600000381469727</v>
      </c>
      <c r="E100" s="113">
        <v>0.36</v>
      </c>
      <c r="F100" s="111">
        <v>363</v>
      </c>
      <c r="G100" s="111">
        <v>9</v>
      </c>
      <c r="H100" s="114" t="s">
        <v>3303</v>
      </c>
      <c r="I100" s="114" t="s">
        <v>3304</v>
      </c>
      <c r="J100" s="112">
        <v>3.9000000953674316</v>
      </c>
      <c r="K100" s="113">
        <v>0.32</v>
      </c>
      <c r="L100" s="111">
        <v>359</v>
      </c>
      <c r="M100" s="111">
        <v>13</v>
      </c>
      <c r="N100" s="114" t="s">
        <v>1836</v>
      </c>
      <c r="O100" s="114" t="s">
        <v>1837</v>
      </c>
      <c r="P100" s="112">
        <v>8.5</v>
      </c>
      <c r="Q100" s="113">
        <v>0.39</v>
      </c>
      <c r="R100" s="111">
        <v>350</v>
      </c>
      <c r="S100" s="111">
        <v>22</v>
      </c>
      <c r="T100" s="114" t="s">
        <v>3305</v>
      </c>
      <c r="U100" s="114" t="s">
        <v>3306</v>
      </c>
      <c r="V100" s="112">
        <v>7.4000000953674316</v>
      </c>
      <c r="W100" s="113">
        <v>0.35</v>
      </c>
      <c r="X100" s="111">
        <v>352</v>
      </c>
      <c r="Y100" s="111">
        <v>20</v>
      </c>
      <c r="Z100" s="114" t="s">
        <v>2603</v>
      </c>
      <c r="AA100" s="114" t="s">
        <v>2604</v>
      </c>
      <c r="AB100" s="112">
        <v>6.8000001907348633</v>
      </c>
      <c r="AC100" s="113">
        <v>0.36</v>
      </c>
      <c r="AD100" s="111">
        <v>367</v>
      </c>
      <c r="AE100" s="111">
        <v>5</v>
      </c>
      <c r="AF100" s="114" t="s">
        <v>3307</v>
      </c>
      <c r="AG100" s="114" t="s">
        <v>3308</v>
      </c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</row>
    <row r="101" spans="1:190" x14ac:dyDescent="0.2">
      <c r="A101" s="154" t="str">
        <f t="shared" si="1"/>
        <v>6351</v>
      </c>
      <c r="B101" s="115" t="s">
        <v>3309</v>
      </c>
      <c r="C101" s="116">
        <v>183</v>
      </c>
      <c r="D101" s="117">
        <v>27.200000762939453</v>
      </c>
      <c r="E101" s="118">
        <v>0.37</v>
      </c>
      <c r="F101" s="116">
        <v>183</v>
      </c>
      <c r="H101" s="119" t="s">
        <v>1529</v>
      </c>
      <c r="J101" s="117">
        <v>4.4000000953674316</v>
      </c>
      <c r="K101" s="118">
        <v>0.37</v>
      </c>
      <c r="L101" s="116">
        <v>176</v>
      </c>
      <c r="M101" s="116">
        <v>7</v>
      </c>
      <c r="N101" s="119" t="s">
        <v>2998</v>
      </c>
      <c r="O101" s="119" t="s">
        <v>2999</v>
      </c>
      <c r="P101" s="117">
        <v>8.3999996185302734</v>
      </c>
      <c r="Q101" s="118">
        <v>0.38</v>
      </c>
      <c r="R101" s="116">
        <v>173</v>
      </c>
      <c r="S101" s="116">
        <v>10</v>
      </c>
      <c r="T101" s="119" t="s">
        <v>3310</v>
      </c>
      <c r="U101" s="119" t="s">
        <v>3311</v>
      </c>
      <c r="V101" s="117">
        <v>7.5999999046325684</v>
      </c>
      <c r="W101" s="118">
        <v>0.36</v>
      </c>
      <c r="X101" s="116">
        <v>179</v>
      </c>
      <c r="Y101" s="116">
        <v>4</v>
      </c>
      <c r="Z101" s="119" t="s">
        <v>2308</v>
      </c>
      <c r="AA101" s="119" t="s">
        <v>2309</v>
      </c>
      <c r="AB101" s="117">
        <v>6.8000001907348633</v>
      </c>
      <c r="AC101" s="118">
        <v>0.36</v>
      </c>
      <c r="AD101" s="116">
        <v>180</v>
      </c>
      <c r="AE101" s="116">
        <v>3</v>
      </c>
      <c r="AF101" s="119" t="s">
        <v>1852</v>
      </c>
      <c r="AG101" s="119" t="s">
        <v>1853</v>
      </c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</row>
    <row r="102" spans="1:190" x14ac:dyDescent="0.2">
      <c r="A102" s="154" t="str">
        <f t="shared" si="1"/>
        <v>6361</v>
      </c>
      <c r="B102" s="105" t="s">
        <v>3312</v>
      </c>
      <c r="C102" s="111">
        <v>151</v>
      </c>
      <c r="D102" s="112">
        <v>24.100000381469727</v>
      </c>
      <c r="E102" s="113">
        <v>0.33</v>
      </c>
      <c r="F102" s="111">
        <v>150</v>
      </c>
      <c r="G102" s="111">
        <v>1</v>
      </c>
      <c r="H102" s="114" t="s">
        <v>3313</v>
      </c>
      <c r="I102" s="114" t="s">
        <v>3314</v>
      </c>
      <c r="J102" s="112">
        <v>3.7999999523162842</v>
      </c>
      <c r="K102" s="113">
        <v>0.31</v>
      </c>
      <c r="L102" s="111">
        <v>150</v>
      </c>
      <c r="M102" s="111">
        <v>1</v>
      </c>
      <c r="N102" s="114" t="s">
        <v>3313</v>
      </c>
      <c r="O102" s="114" t="s">
        <v>3314</v>
      </c>
      <c r="P102" s="112">
        <v>7.4000000953674316</v>
      </c>
      <c r="Q102" s="113">
        <v>0.34</v>
      </c>
      <c r="R102" s="111">
        <v>148</v>
      </c>
      <c r="S102" s="111">
        <v>3</v>
      </c>
      <c r="T102" s="114" t="s">
        <v>3315</v>
      </c>
      <c r="U102" s="114" t="s">
        <v>3316</v>
      </c>
      <c r="V102" s="112">
        <v>6.8000001907348633</v>
      </c>
      <c r="W102" s="113">
        <v>0.33</v>
      </c>
      <c r="X102" s="111">
        <v>149</v>
      </c>
      <c r="Y102" s="111">
        <v>2</v>
      </c>
      <c r="Z102" s="114" t="s">
        <v>1594</v>
      </c>
      <c r="AA102" s="114" t="s">
        <v>1595</v>
      </c>
      <c r="AB102" s="112">
        <v>6.0999999046325684</v>
      </c>
      <c r="AC102" s="113">
        <v>0.32</v>
      </c>
      <c r="AD102" s="111">
        <v>148</v>
      </c>
      <c r="AE102" s="111">
        <v>3</v>
      </c>
      <c r="AF102" s="114" t="s">
        <v>3315</v>
      </c>
      <c r="AG102" s="114" t="s">
        <v>3316</v>
      </c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</row>
    <row r="103" spans="1:190" x14ac:dyDescent="0.2">
      <c r="A103" s="154" t="str">
        <f t="shared" si="1"/>
        <v>6391</v>
      </c>
      <c r="B103" s="115" t="s">
        <v>3317</v>
      </c>
      <c r="C103" s="116">
        <v>177</v>
      </c>
      <c r="D103" s="117">
        <v>24.200000762939453</v>
      </c>
      <c r="E103" s="118">
        <v>0.33</v>
      </c>
      <c r="F103" s="116">
        <v>176</v>
      </c>
      <c r="G103" s="116">
        <v>1</v>
      </c>
      <c r="H103" s="119" t="s">
        <v>2538</v>
      </c>
      <c r="I103" s="119" t="s">
        <v>2539</v>
      </c>
      <c r="J103" s="117">
        <v>3.9000000953674316</v>
      </c>
      <c r="K103" s="118">
        <v>0.33</v>
      </c>
      <c r="L103" s="116">
        <v>172</v>
      </c>
      <c r="M103" s="116">
        <v>5</v>
      </c>
      <c r="N103" s="119" t="s">
        <v>2536</v>
      </c>
      <c r="O103" s="119" t="s">
        <v>2537</v>
      </c>
      <c r="P103" s="117">
        <v>7.4000000953674316</v>
      </c>
      <c r="Q103" s="118">
        <v>0.33</v>
      </c>
      <c r="R103" s="116">
        <v>175</v>
      </c>
      <c r="S103" s="116">
        <v>2</v>
      </c>
      <c r="T103" s="119" t="s">
        <v>2534</v>
      </c>
      <c r="U103" s="119" t="s">
        <v>2535</v>
      </c>
      <c r="V103" s="117">
        <v>6.9000000953674316</v>
      </c>
      <c r="W103" s="118">
        <v>0.33</v>
      </c>
      <c r="X103" s="116">
        <v>176</v>
      </c>
      <c r="Y103" s="116">
        <v>1</v>
      </c>
      <c r="Z103" s="119" t="s">
        <v>2538</v>
      </c>
      <c r="AA103" s="119" t="s">
        <v>2539</v>
      </c>
      <c r="AB103" s="117">
        <v>6</v>
      </c>
      <c r="AC103" s="118">
        <v>0.32</v>
      </c>
      <c r="AD103" s="116">
        <v>177</v>
      </c>
      <c r="AF103" s="119" t="s">
        <v>1529</v>
      </c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</row>
    <row r="104" spans="1:190" x14ac:dyDescent="0.2">
      <c r="A104" s="154" t="str">
        <f t="shared" si="1"/>
        <v>6411</v>
      </c>
      <c r="B104" s="105" t="s">
        <v>3318</v>
      </c>
      <c r="C104" s="111">
        <v>266</v>
      </c>
      <c r="D104" s="112">
        <v>26.399999618530273</v>
      </c>
      <c r="E104" s="113">
        <v>0.36</v>
      </c>
      <c r="F104" s="111">
        <v>264</v>
      </c>
      <c r="G104" s="111">
        <v>2</v>
      </c>
      <c r="H104" s="114" t="s">
        <v>2910</v>
      </c>
      <c r="I104" s="114" t="s">
        <v>2911</v>
      </c>
      <c r="J104" s="112">
        <v>4.4000000953674316</v>
      </c>
      <c r="K104" s="113">
        <v>0.36</v>
      </c>
      <c r="L104" s="111">
        <v>257</v>
      </c>
      <c r="M104" s="111">
        <v>9</v>
      </c>
      <c r="N104" s="114" t="s">
        <v>2223</v>
      </c>
      <c r="O104" s="114" t="s">
        <v>2224</v>
      </c>
      <c r="P104" s="112">
        <v>8.1000003814697266</v>
      </c>
      <c r="Q104" s="113">
        <v>0.37</v>
      </c>
      <c r="R104" s="111">
        <v>255</v>
      </c>
      <c r="S104" s="111">
        <v>11</v>
      </c>
      <c r="T104" s="114" t="s">
        <v>2862</v>
      </c>
      <c r="U104" s="114" t="s">
        <v>2863</v>
      </c>
      <c r="V104" s="112">
        <v>7.3000001907348633</v>
      </c>
      <c r="W104" s="113">
        <v>0.35</v>
      </c>
      <c r="X104" s="111">
        <v>266</v>
      </c>
      <c r="Z104" s="114" t="s">
        <v>1529</v>
      </c>
      <c r="AB104" s="112">
        <v>6.5999999046325684</v>
      </c>
      <c r="AC104" s="113">
        <v>0.35</v>
      </c>
      <c r="AD104" s="111">
        <v>262</v>
      </c>
      <c r="AE104" s="111">
        <v>4</v>
      </c>
      <c r="AF104" s="114" t="s">
        <v>3319</v>
      </c>
      <c r="AG104" s="114" t="s">
        <v>3320</v>
      </c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</row>
    <row r="105" spans="1:190" x14ac:dyDescent="0.2">
      <c r="A105" s="154" t="str">
        <f t="shared" si="1"/>
        <v>6421</v>
      </c>
      <c r="B105" s="115" t="s">
        <v>3321</v>
      </c>
      <c r="C105" s="116">
        <v>218</v>
      </c>
      <c r="D105" s="117">
        <v>25.399999618530273</v>
      </c>
      <c r="E105" s="118">
        <v>0.34</v>
      </c>
      <c r="F105" s="116">
        <v>214</v>
      </c>
      <c r="G105" s="116">
        <v>4</v>
      </c>
      <c r="H105" s="119" t="s">
        <v>3191</v>
      </c>
      <c r="I105" s="119" t="s">
        <v>3192</v>
      </c>
      <c r="J105" s="117">
        <v>3.9000000953674316</v>
      </c>
      <c r="K105" s="118">
        <v>0.33</v>
      </c>
      <c r="L105" s="116">
        <v>213</v>
      </c>
      <c r="M105" s="116">
        <v>5</v>
      </c>
      <c r="N105" s="119" t="s">
        <v>2092</v>
      </c>
      <c r="O105" s="119" t="s">
        <v>2093</v>
      </c>
      <c r="P105" s="117">
        <v>8.1000003814697266</v>
      </c>
      <c r="Q105" s="118">
        <v>0.37</v>
      </c>
      <c r="R105" s="116">
        <v>211</v>
      </c>
      <c r="S105" s="116">
        <v>7</v>
      </c>
      <c r="T105" s="119" t="s">
        <v>3085</v>
      </c>
      <c r="U105" s="119" t="s">
        <v>3086</v>
      </c>
      <c r="V105" s="117">
        <v>6.9000000953674316</v>
      </c>
      <c r="W105" s="118">
        <v>0.33</v>
      </c>
      <c r="X105" s="116">
        <v>209</v>
      </c>
      <c r="Y105" s="116">
        <v>9</v>
      </c>
      <c r="Z105" s="119" t="s">
        <v>3322</v>
      </c>
      <c r="AA105" s="119" t="s">
        <v>3323</v>
      </c>
      <c r="AB105" s="117">
        <v>6.5</v>
      </c>
      <c r="AC105" s="118">
        <v>0.34</v>
      </c>
      <c r="AD105" s="116">
        <v>215</v>
      </c>
      <c r="AE105" s="116">
        <v>3</v>
      </c>
      <c r="AF105" s="119" t="s">
        <v>2841</v>
      </c>
      <c r="AG105" s="119" t="s">
        <v>2842</v>
      </c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</row>
    <row r="106" spans="1:190" x14ac:dyDescent="0.2">
      <c r="A106" s="154" t="str">
        <f t="shared" si="1"/>
        <v>6431</v>
      </c>
      <c r="B106" s="105" t="s">
        <v>3324</v>
      </c>
      <c r="C106" s="111">
        <v>129</v>
      </c>
      <c r="D106" s="112">
        <v>21.799999237060547</v>
      </c>
      <c r="E106" s="113">
        <v>0.28999999999999998</v>
      </c>
      <c r="F106" s="111">
        <v>129</v>
      </c>
      <c r="H106" s="114" t="s">
        <v>1529</v>
      </c>
      <c r="J106" s="112">
        <v>3.4000000953674316</v>
      </c>
      <c r="K106" s="113">
        <v>0.28000000000000003</v>
      </c>
      <c r="L106" s="111">
        <v>129</v>
      </c>
      <c r="N106" s="114" t="s">
        <v>1529</v>
      </c>
      <c r="P106" s="112">
        <v>7</v>
      </c>
      <c r="Q106" s="113">
        <v>0.32</v>
      </c>
      <c r="R106" s="111">
        <v>129</v>
      </c>
      <c r="T106" s="114" t="s">
        <v>1529</v>
      </c>
      <c r="V106" s="112">
        <v>5.3000001907348633</v>
      </c>
      <c r="W106" s="113">
        <v>0.26</v>
      </c>
      <c r="X106" s="111">
        <v>129</v>
      </c>
      <c r="Z106" s="114" t="s">
        <v>1529</v>
      </c>
      <c r="AB106" s="112">
        <v>6.0999999046325684</v>
      </c>
      <c r="AC106" s="113">
        <v>0.32</v>
      </c>
      <c r="AD106" s="111">
        <v>129</v>
      </c>
      <c r="AF106" s="114" t="s">
        <v>1529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</row>
    <row r="107" spans="1:190" x14ac:dyDescent="0.2">
      <c r="A107" s="154" t="str">
        <f t="shared" si="1"/>
        <v>6441</v>
      </c>
      <c r="B107" s="115" t="s">
        <v>3325</v>
      </c>
      <c r="C107" s="116">
        <v>256</v>
      </c>
      <c r="D107" s="117">
        <v>30.399999618530273</v>
      </c>
      <c r="E107" s="118">
        <v>0.41</v>
      </c>
      <c r="F107" s="116">
        <v>247</v>
      </c>
      <c r="G107" s="116">
        <v>9</v>
      </c>
      <c r="H107" s="119" t="s">
        <v>3326</v>
      </c>
      <c r="I107" s="119" t="s">
        <v>3327</v>
      </c>
      <c r="J107" s="117">
        <v>4.5999999046325684</v>
      </c>
      <c r="K107" s="118">
        <v>0.38</v>
      </c>
      <c r="L107" s="116">
        <v>238</v>
      </c>
      <c r="M107" s="116">
        <v>18</v>
      </c>
      <c r="N107" s="119" t="s">
        <v>3328</v>
      </c>
      <c r="O107" s="119" t="s">
        <v>3329</v>
      </c>
      <c r="P107" s="117">
        <v>9.8999996185302734</v>
      </c>
      <c r="Q107" s="118">
        <v>0.45</v>
      </c>
      <c r="R107" s="116">
        <v>223</v>
      </c>
      <c r="S107" s="116">
        <v>33</v>
      </c>
      <c r="T107" s="119" t="s">
        <v>3330</v>
      </c>
      <c r="U107" s="119" t="s">
        <v>3331</v>
      </c>
      <c r="V107" s="117">
        <v>8.3000001907348633</v>
      </c>
      <c r="W107" s="118">
        <v>0.4</v>
      </c>
      <c r="X107" s="116">
        <v>243</v>
      </c>
      <c r="Y107" s="116">
        <v>13</v>
      </c>
      <c r="Z107" s="119" t="s">
        <v>3332</v>
      </c>
      <c r="AA107" s="119" t="s">
        <v>3333</v>
      </c>
      <c r="AB107" s="117">
        <v>7.5</v>
      </c>
      <c r="AC107" s="118">
        <v>0.4</v>
      </c>
      <c r="AD107" s="116">
        <v>252</v>
      </c>
      <c r="AE107" s="116">
        <v>4</v>
      </c>
      <c r="AF107" s="119" t="s">
        <v>2624</v>
      </c>
      <c r="AG107" s="119" t="s">
        <v>2625</v>
      </c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</row>
    <row r="108" spans="1:190" x14ac:dyDescent="0.2">
      <c r="A108" s="154" t="str">
        <f t="shared" si="1"/>
        <v>6481</v>
      </c>
      <c r="B108" s="105" t="s">
        <v>3334</v>
      </c>
      <c r="C108" s="111">
        <v>129</v>
      </c>
      <c r="D108" s="112">
        <v>23</v>
      </c>
      <c r="E108" s="113">
        <v>0.31</v>
      </c>
      <c r="F108" s="111">
        <v>129</v>
      </c>
      <c r="H108" s="114" t="s">
        <v>1529</v>
      </c>
      <c r="J108" s="112">
        <v>3.7000000476837158</v>
      </c>
      <c r="K108" s="113">
        <v>0.3</v>
      </c>
      <c r="L108" s="111">
        <v>129</v>
      </c>
      <c r="N108" s="114" t="s">
        <v>1529</v>
      </c>
      <c r="P108" s="112">
        <v>7.0999999046325684</v>
      </c>
      <c r="Q108" s="113">
        <v>0.32</v>
      </c>
      <c r="R108" s="111">
        <v>125</v>
      </c>
      <c r="S108" s="111">
        <v>4</v>
      </c>
      <c r="T108" s="114" t="s">
        <v>3335</v>
      </c>
      <c r="U108" s="114" t="s">
        <v>3336</v>
      </c>
      <c r="V108" s="112">
        <v>6.3000001907348633</v>
      </c>
      <c r="W108" s="113">
        <v>0.3</v>
      </c>
      <c r="X108" s="111">
        <v>129</v>
      </c>
      <c r="Z108" s="114" t="s">
        <v>1529</v>
      </c>
      <c r="AB108" s="112">
        <v>5.9000000953674316</v>
      </c>
      <c r="AC108" s="113">
        <v>0.31</v>
      </c>
      <c r="AD108" s="111">
        <v>129</v>
      </c>
      <c r="AF108" s="114" t="s">
        <v>1529</v>
      </c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</row>
    <row r="109" spans="1:190" x14ac:dyDescent="0.2">
      <c r="A109" s="154" t="str">
        <f t="shared" si="1"/>
        <v>6501</v>
      </c>
      <c r="B109" s="115" t="s">
        <v>3337</v>
      </c>
      <c r="C109" s="116">
        <v>243</v>
      </c>
      <c r="D109" s="117">
        <v>21.899999618530273</v>
      </c>
      <c r="E109" s="118">
        <v>0.28999999999999998</v>
      </c>
      <c r="F109" s="116">
        <v>242</v>
      </c>
      <c r="G109" s="116">
        <v>1</v>
      </c>
      <c r="H109" s="119" t="s">
        <v>3338</v>
      </c>
      <c r="I109" s="119" t="s">
        <v>3339</v>
      </c>
      <c r="J109" s="117">
        <v>3.4000000953674316</v>
      </c>
      <c r="K109" s="118">
        <v>0.28000000000000003</v>
      </c>
      <c r="L109" s="116">
        <v>240</v>
      </c>
      <c r="M109" s="116">
        <v>3</v>
      </c>
      <c r="N109" s="119" t="s">
        <v>1699</v>
      </c>
      <c r="O109" s="119" t="s">
        <v>1700</v>
      </c>
      <c r="P109" s="117">
        <v>6.8000001907348633</v>
      </c>
      <c r="Q109" s="118">
        <v>0.31</v>
      </c>
      <c r="R109" s="116">
        <v>241</v>
      </c>
      <c r="S109" s="116">
        <v>2</v>
      </c>
      <c r="T109" s="119" t="s">
        <v>3340</v>
      </c>
      <c r="U109" s="119" t="s">
        <v>3341</v>
      </c>
      <c r="V109" s="117">
        <v>5.8000001907348633</v>
      </c>
      <c r="W109" s="118">
        <v>0.28000000000000003</v>
      </c>
      <c r="X109" s="116">
        <v>241</v>
      </c>
      <c r="Y109" s="116">
        <v>2</v>
      </c>
      <c r="Z109" s="119" t="s">
        <v>3340</v>
      </c>
      <c r="AA109" s="119" t="s">
        <v>3341</v>
      </c>
      <c r="AB109" s="117">
        <v>5.8000001907348633</v>
      </c>
      <c r="AC109" s="118">
        <v>0.31</v>
      </c>
      <c r="AD109" s="116">
        <v>242</v>
      </c>
      <c r="AE109" s="116">
        <v>1</v>
      </c>
      <c r="AF109" s="119" t="s">
        <v>3338</v>
      </c>
      <c r="AG109" s="119" t="s">
        <v>3339</v>
      </c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</row>
    <row r="110" spans="1:190" x14ac:dyDescent="0.2">
      <c r="A110" s="154" t="str">
        <f t="shared" si="1"/>
        <v>6521</v>
      </c>
      <c r="B110" s="105" t="s">
        <v>3342</v>
      </c>
      <c r="C110" s="111">
        <v>551</v>
      </c>
      <c r="D110" s="112">
        <v>27.5</v>
      </c>
      <c r="E110" s="113">
        <v>0.37</v>
      </c>
      <c r="F110" s="111">
        <v>534</v>
      </c>
      <c r="G110" s="111">
        <v>17</v>
      </c>
      <c r="H110" s="114" t="s">
        <v>3343</v>
      </c>
      <c r="I110" s="114" t="s">
        <v>3344</v>
      </c>
      <c r="J110" s="112">
        <v>4.5</v>
      </c>
      <c r="K110" s="113">
        <v>0.37</v>
      </c>
      <c r="L110" s="111">
        <v>518</v>
      </c>
      <c r="M110" s="111">
        <v>33</v>
      </c>
      <c r="N110" s="114" t="s">
        <v>3345</v>
      </c>
      <c r="O110" s="114" t="s">
        <v>3346</v>
      </c>
      <c r="P110" s="112">
        <v>8.6999998092651367</v>
      </c>
      <c r="Q110" s="113">
        <v>0.39</v>
      </c>
      <c r="R110" s="111">
        <v>513</v>
      </c>
      <c r="S110" s="111">
        <v>38</v>
      </c>
      <c r="T110" s="114" t="s">
        <v>2115</v>
      </c>
      <c r="U110" s="114" t="s">
        <v>2116</v>
      </c>
      <c r="V110" s="112">
        <v>7.1999998092651367</v>
      </c>
      <c r="W110" s="113">
        <v>0.34</v>
      </c>
      <c r="X110" s="111">
        <v>536</v>
      </c>
      <c r="Y110" s="111">
        <v>15</v>
      </c>
      <c r="Z110" s="114" t="s">
        <v>1600</v>
      </c>
      <c r="AA110" s="114" t="s">
        <v>1601</v>
      </c>
      <c r="AB110" s="112">
        <v>7.0999999046325684</v>
      </c>
      <c r="AC110" s="113">
        <v>0.38</v>
      </c>
      <c r="AD110" s="111">
        <v>538</v>
      </c>
      <c r="AE110" s="111">
        <v>13</v>
      </c>
      <c r="AF110" s="114" t="s">
        <v>3347</v>
      </c>
      <c r="AG110" s="114" t="s">
        <v>3348</v>
      </c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</row>
    <row r="111" spans="1:190" x14ac:dyDescent="0.2">
      <c r="A111" s="154" t="str">
        <f t="shared" si="1"/>
        <v>6541</v>
      </c>
      <c r="B111" s="115" t="s">
        <v>3349</v>
      </c>
      <c r="C111" s="116">
        <v>377</v>
      </c>
      <c r="D111" s="117">
        <v>27.700000762939453</v>
      </c>
      <c r="E111" s="118">
        <v>0.37</v>
      </c>
      <c r="F111" s="116">
        <v>359</v>
      </c>
      <c r="G111" s="116">
        <v>18</v>
      </c>
      <c r="H111" s="119" t="s">
        <v>3350</v>
      </c>
      <c r="I111" s="119" t="s">
        <v>3351</v>
      </c>
      <c r="J111" s="117">
        <v>4.3000001907348633</v>
      </c>
      <c r="K111" s="118">
        <v>0.36</v>
      </c>
      <c r="L111" s="116">
        <v>350</v>
      </c>
      <c r="M111" s="116">
        <v>27</v>
      </c>
      <c r="N111" s="119" t="s">
        <v>3352</v>
      </c>
      <c r="O111" s="119" t="s">
        <v>3353</v>
      </c>
      <c r="P111" s="117">
        <v>8.8000001907348633</v>
      </c>
      <c r="Q111" s="118">
        <v>0.4</v>
      </c>
      <c r="R111" s="116">
        <v>348</v>
      </c>
      <c r="S111" s="116">
        <v>29</v>
      </c>
      <c r="T111" s="119" t="s">
        <v>1586</v>
      </c>
      <c r="U111" s="119" t="s">
        <v>1587</v>
      </c>
      <c r="V111" s="117">
        <v>7.4000000953674316</v>
      </c>
      <c r="W111" s="118">
        <v>0.35</v>
      </c>
      <c r="X111" s="116">
        <v>363</v>
      </c>
      <c r="Y111" s="116">
        <v>14</v>
      </c>
      <c r="Z111" s="119" t="s">
        <v>3354</v>
      </c>
      <c r="AA111" s="119" t="s">
        <v>3355</v>
      </c>
      <c r="AB111" s="117">
        <v>7.0999999046325684</v>
      </c>
      <c r="AC111" s="118">
        <v>0.37</v>
      </c>
      <c r="AD111" s="116">
        <v>366</v>
      </c>
      <c r="AE111" s="116">
        <v>11</v>
      </c>
      <c r="AF111" s="119" t="s">
        <v>3356</v>
      </c>
      <c r="AG111" s="119" t="s">
        <v>3357</v>
      </c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</row>
    <row r="112" spans="1:190" x14ac:dyDescent="0.2">
      <c r="A112" s="154" t="str">
        <f t="shared" si="1"/>
        <v>6571</v>
      </c>
      <c r="B112" s="105" t="s">
        <v>3358</v>
      </c>
      <c r="C112" s="111">
        <v>254</v>
      </c>
      <c r="D112" s="112">
        <v>28.399999618530273</v>
      </c>
      <c r="E112" s="113">
        <v>0.38</v>
      </c>
      <c r="F112" s="111">
        <v>249</v>
      </c>
      <c r="G112" s="111">
        <v>5</v>
      </c>
      <c r="H112" s="114" t="s">
        <v>2730</v>
      </c>
      <c r="I112" s="114" t="s">
        <v>2731</v>
      </c>
      <c r="J112" s="112">
        <v>4.8000001907348633</v>
      </c>
      <c r="K112" s="113">
        <v>0.4</v>
      </c>
      <c r="L112" s="111">
        <v>235</v>
      </c>
      <c r="M112" s="111">
        <v>19</v>
      </c>
      <c r="N112" s="114" t="s">
        <v>1604</v>
      </c>
      <c r="O112" s="114" t="s">
        <v>1605</v>
      </c>
      <c r="P112" s="112">
        <v>8.8000001907348633</v>
      </c>
      <c r="Q112" s="113">
        <v>0.4</v>
      </c>
      <c r="R112" s="111">
        <v>245</v>
      </c>
      <c r="S112" s="111">
        <v>9</v>
      </c>
      <c r="T112" s="114" t="s">
        <v>1887</v>
      </c>
      <c r="U112" s="114" t="s">
        <v>1888</v>
      </c>
      <c r="V112" s="112">
        <v>7.9000000953674316</v>
      </c>
      <c r="W112" s="113">
        <v>0.38</v>
      </c>
      <c r="X112" s="111">
        <v>244</v>
      </c>
      <c r="Y112" s="111">
        <v>10</v>
      </c>
      <c r="Z112" s="114" t="s">
        <v>2695</v>
      </c>
      <c r="AA112" s="114" t="s">
        <v>2696</v>
      </c>
      <c r="AB112" s="112">
        <v>6.8000001907348633</v>
      </c>
      <c r="AC112" s="113">
        <v>0.36</v>
      </c>
      <c r="AD112" s="111">
        <v>252</v>
      </c>
      <c r="AE112" s="111">
        <v>2</v>
      </c>
      <c r="AF112" s="114" t="s">
        <v>2097</v>
      </c>
      <c r="AG112" s="114" t="s">
        <v>2098</v>
      </c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</row>
    <row r="113" spans="1:190" x14ac:dyDescent="0.2">
      <c r="A113" s="154" t="str">
        <f t="shared" si="1"/>
        <v>6591</v>
      </c>
      <c r="B113" s="115" t="s">
        <v>3359</v>
      </c>
      <c r="C113" s="116">
        <v>181</v>
      </c>
      <c r="D113" s="117">
        <v>26.5</v>
      </c>
      <c r="E113" s="118">
        <v>0.36</v>
      </c>
      <c r="F113" s="116">
        <v>179</v>
      </c>
      <c r="G113" s="116">
        <v>2</v>
      </c>
      <c r="H113" s="119" t="s">
        <v>3360</v>
      </c>
      <c r="I113" s="119" t="s">
        <v>3361</v>
      </c>
      <c r="J113" s="117">
        <v>4.1999998092651367</v>
      </c>
      <c r="K113" s="118">
        <v>0.35</v>
      </c>
      <c r="L113" s="116">
        <v>173</v>
      </c>
      <c r="M113" s="116">
        <v>8</v>
      </c>
      <c r="N113" s="119" t="s">
        <v>3042</v>
      </c>
      <c r="O113" s="119" t="s">
        <v>3043</v>
      </c>
      <c r="P113" s="117">
        <v>8.6000003814697266</v>
      </c>
      <c r="Q113" s="118">
        <v>0.39</v>
      </c>
      <c r="R113" s="116">
        <v>171</v>
      </c>
      <c r="S113" s="116">
        <v>10</v>
      </c>
      <c r="T113" s="119" t="s">
        <v>2864</v>
      </c>
      <c r="U113" s="119" t="s">
        <v>2865</v>
      </c>
      <c r="V113" s="117">
        <v>7.1999998092651367</v>
      </c>
      <c r="W113" s="118">
        <v>0.35</v>
      </c>
      <c r="X113" s="116">
        <v>177</v>
      </c>
      <c r="Y113" s="116">
        <v>4</v>
      </c>
      <c r="Z113" s="119" t="s">
        <v>1780</v>
      </c>
      <c r="AA113" s="119" t="s">
        <v>1781</v>
      </c>
      <c r="AB113" s="117">
        <v>6.5</v>
      </c>
      <c r="AC113" s="118">
        <v>0.34</v>
      </c>
      <c r="AD113" s="116">
        <v>181</v>
      </c>
      <c r="AF113" s="119" t="s">
        <v>1529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</row>
    <row r="114" spans="1:190" x14ac:dyDescent="0.2">
      <c r="A114" s="154" t="str">
        <f t="shared" si="1"/>
        <v>6611</v>
      </c>
      <c r="B114" s="105" t="s">
        <v>3362</v>
      </c>
      <c r="C114" s="111">
        <v>342</v>
      </c>
      <c r="D114" s="112">
        <v>28.399999618530273</v>
      </c>
      <c r="E114" s="113">
        <v>0.38</v>
      </c>
      <c r="F114" s="111">
        <v>331</v>
      </c>
      <c r="G114" s="111">
        <v>11</v>
      </c>
      <c r="H114" s="114" t="s">
        <v>3363</v>
      </c>
      <c r="I114" s="114" t="s">
        <v>3364</v>
      </c>
      <c r="J114" s="112">
        <v>4.5</v>
      </c>
      <c r="K114" s="113">
        <v>0.38</v>
      </c>
      <c r="L114" s="111">
        <v>320</v>
      </c>
      <c r="M114" s="111">
        <v>22</v>
      </c>
      <c r="N114" s="114" t="s">
        <v>3365</v>
      </c>
      <c r="O114" s="114" t="s">
        <v>3366</v>
      </c>
      <c r="P114" s="112">
        <v>8.6999998092651367</v>
      </c>
      <c r="Q114" s="113">
        <v>0.4</v>
      </c>
      <c r="R114" s="111">
        <v>323</v>
      </c>
      <c r="S114" s="111">
        <v>19</v>
      </c>
      <c r="T114" s="114" t="s">
        <v>1633</v>
      </c>
      <c r="U114" s="114" t="s">
        <v>1634</v>
      </c>
      <c r="V114" s="112">
        <v>7.9000000953674316</v>
      </c>
      <c r="W114" s="113">
        <v>0.37</v>
      </c>
      <c r="X114" s="111">
        <v>323</v>
      </c>
      <c r="Y114" s="111">
        <v>19</v>
      </c>
      <c r="Z114" s="114" t="s">
        <v>1633</v>
      </c>
      <c r="AA114" s="114" t="s">
        <v>1634</v>
      </c>
      <c r="AB114" s="112">
        <v>7.3000001907348633</v>
      </c>
      <c r="AC114" s="113">
        <v>0.38</v>
      </c>
      <c r="AD114" s="111">
        <v>331</v>
      </c>
      <c r="AE114" s="111">
        <v>11</v>
      </c>
      <c r="AF114" s="114" t="s">
        <v>3363</v>
      </c>
      <c r="AG114" s="114" t="s">
        <v>3364</v>
      </c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</row>
    <row r="115" spans="1:190" x14ac:dyDescent="0.2">
      <c r="A115" s="154" t="str">
        <f t="shared" si="1"/>
        <v>6631</v>
      </c>
      <c r="B115" s="115" t="s">
        <v>3367</v>
      </c>
      <c r="C115" s="116">
        <v>341</v>
      </c>
      <c r="D115" s="117">
        <v>27.5</v>
      </c>
      <c r="E115" s="118">
        <v>0.37</v>
      </c>
      <c r="F115" s="116">
        <v>339</v>
      </c>
      <c r="G115" s="116">
        <v>2</v>
      </c>
      <c r="H115" s="119" t="s">
        <v>3368</v>
      </c>
      <c r="I115" s="119" t="s">
        <v>3369</v>
      </c>
      <c r="J115" s="117">
        <v>4.5</v>
      </c>
      <c r="K115" s="118">
        <v>0.38</v>
      </c>
      <c r="L115" s="116">
        <v>333</v>
      </c>
      <c r="M115" s="116">
        <v>8</v>
      </c>
      <c r="N115" s="119" t="s">
        <v>2680</v>
      </c>
      <c r="O115" s="119" t="s">
        <v>2681</v>
      </c>
      <c r="P115" s="117">
        <v>8.6000003814697266</v>
      </c>
      <c r="Q115" s="118">
        <v>0.39</v>
      </c>
      <c r="R115" s="116">
        <v>329</v>
      </c>
      <c r="S115" s="116">
        <v>12</v>
      </c>
      <c r="T115" s="119" t="s">
        <v>3326</v>
      </c>
      <c r="U115" s="119" t="s">
        <v>3327</v>
      </c>
      <c r="V115" s="117">
        <v>7.5999999046325684</v>
      </c>
      <c r="W115" s="118">
        <v>0.36</v>
      </c>
      <c r="X115" s="116">
        <v>330</v>
      </c>
      <c r="Y115" s="116">
        <v>11</v>
      </c>
      <c r="Z115" s="119" t="s">
        <v>1998</v>
      </c>
      <c r="AA115" s="119" t="s">
        <v>1999</v>
      </c>
      <c r="AB115" s="117">
        <v>6.8000001907348633</v>
      </c>
      <c r="AC115" s="118">
        <v>0.36</v>
      </c>
      <c r="AD115" s="116">
        <v>335</v>
      </c>
      <c r="AE115" s="116">
        <v>6</v>
      </c>
      <c r="AF115" s="119" t="s">
        <v>3370</v>
      </c>
      <c r="AG115" s="119" t="s">
        <v>3371</v>
      </c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</row>
    <row r="116" spans="1:190" x14ac:dyDescent="0.2">
      <c r="A116" s="154" t="str">
        <f t="shared" si="1"/>
        <v>6681</v>
      </c>
      <c r="B116" s="105" t="s">
        <v>3372</v>
      </c>
      <c r="C116" s="111">
        <v>312</v>
      </c>
      <c r="D116" s="112">
        <v>27.600000381469727</v>
      </c>
      <c r="E116" s="113">
        <v>0.37</v>
      </c>
      <c r="F116" s="111">
        <v>302</v>
      </c>
      <c r="G116" s="111">
        <v>10</v>
      </c>
      <c r="H116" s="114" t="s">
        <v>3085</v>
      </c>
      <c r="I116" s="114" t="s">
        <v>3086</v>
      </c>
      <c r="J116" s="112">
        <v>4.3000001907348633</v>
      </c>
      <c r="K116" s="113">
        <v>0.36</v>
      </c>
      <c r="L116" s="111">
        <v>305</v>
      </c>
      <c r="M116" s="111">
        <v>7</v>
      </c>
      <c r="N116" s="114" t="s">
        <v>2630</v>
      </c>
      <c r="O116" s="114" t="s">
        <v>2631</v>
      </c>
      <c r="P116" s="112">
        <v>8.6999998092651367</v>
      </c>
      <c r="Q116" s="113">
        <v>0.4</v>
      </c>
      <c r="R116" s="111">
        <v>288</v>
      </c>
      <c r="S116" s="111">
        <v>24</v>
      </c>
      <c r="T116" s="114" t="s">
        <v>1586</v>
      </c>
      <c r="U116" s="114" t="s">
        <v>1587</v>
      </c>
      <c r="V116" s="112">
        <v>7.5</v>
      </c>
      <c r="W116" s="113">
        <v>0.36</v>
      </c>
      <c r="X116" s="111">
        <v>294</v>
      </c>
      <c r="Y116" s="111">
        <v>18</v>
      </c>
      <c r="Z116" s="114" t="s">
        <v>3373</v>
      </c>
      <c r="AA116" s="114" t="s">
        <v>3374</v>
      </c>
      <c r="AB116" s="112">
        <v>7</v>
      </c>
      <c r="AC116" s="113">
        <v>0.37</v>
      </c>
      <c r="AD116" s="111">
        <v>306</v>
      </c>
      <c r="AE116" s="111">
        <v>6</v>
      </c>
      <c r="AF116" s="114" t="s">
        <v>1773</v>
      </c>
      <c r="AG116" s="114" t="s">
        <v>1774</v>
      </c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</row>
    <row r="117" spans="1:190" x14ac:dyDescent="0.2">
      <c r="A117" s="154" t="str">
        <f t="shared" si="1"/>
        <v>6701</v>
      </c>
      <c r="B117" s="115" t="s">
        <v>3375</v>
      </c>
      <c r="C117" s="116">
        <v>406</v>
      </c>
      <c r="D117" s="117">
        <v>28</v>
      </c>
      <c r="E117" s="118">
        <v>0.38</v>
      </c>
      <c r="F117" s="116">
        <v>373</v>
      </c>
      <c r="G117" s="116">
        <v>33</v>
      </c>
      <c r="H117" s="119" t="s">
        <v>2233</v>
      </c>
      <c r="I117" s="119" t="s">
        <v>2234</v>
      </c>
      <c r="J117" s="117">
        <v>4.4000000953674316</v>
      </c>
      <c r="K117" s="118">
        <v>0.37</v>
      </c>
      <c r="L117" s="116">
        <v>373</v>
      </c>
      <c r="M117" s="116">
        <v>33</v>
      </c>
      <c r="N117" s="119" t="s">
        <v>2233</v>
      </c>
      <c r="O117" s="119" t="s">
        <v>2234</v>
      </c>
      <c r="P117" s="117">
        <v>8.6999998092651367</v>
      </c>
      <c r="Q117" s="118">
        <v>0.4</v>
      </c>
      <c r="R117" s="116">
        <v>356</v>
      </c>
      <c r="S117" s="116">
        <v>50</v>
      </c>
      <c r="T117" s="119" t="s">
        <v>3376</v>
      </c>
      <c r="U117" s="119" t="s">
        <v>3377</v>
      </c>
      <c r="V117" s="117">
        <v>7.5999999046325684</v>
      </c>
      <c r="W117" s="118">
        <v>0.36</v>
      </c>
      <c r="X117" s="116">
        <v>366</v>
      </c>
      <c r="Y117" s="116">
        <v>40</v>
      </c>
      <c r="Z117" s="119" t="s">
        <v>3378</v>
      </c>
      <c r="AA117" s="119" t="s">
        <v>3379</v>
      </c>
      <c r="AB117" s="117">
        <v>7.3000001907348633</v>
      </c>
      <c r="AC117" s="118">
        <v>0.39</v>
      </c>
      <c r="AD117" s="116">
        <v>378</v>
      </c>
      <c r="AE117" s="116">
        <v>28</v>
      </c>
      <c r="AF117" s="119" t="s">
        <v>2115</v>
      </c>
      <c r="AG117" s="119" t="s">
        <v>2116</v>
      </c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</row>
    <row r="118" spans="1:190" x14ac:dyDescent="0.2">
      <c r="A118" s="154" t="str">
        <f t="shared" si="1"/>
        <v>6721</v>
      </c>
      <c r="B118" s="105" t="s">
        <v>3380</v>
      </c>
      <c r="C118" s="111">
        <v>134</v>
      </c>
      <c r="D118" s="112">
        <v>25.799999237060547</v>
      </c>
      <c r="E118" s="113">
        <v>0.35</v>
      </c>
      <c r="F118" s="111">
        <v>133</v>
      </c>
      <c r="G118" s="111">
        <v>1</v>
      </c>
      <c r="H118" s="114" t="s">
        <v>2910</v>
      </c>
      <c r="I118" s="114" t="s">
        <v>2911</v>
      </c>
      <c r="J118" s="112">
        <v>4.0999999046325684</v>
      </c>
      <c r="K118" s="113">
        <v>0.35</v>
      </c>
      <c r="L118" s="111">
        <v>126</v>
      </c>
      <c r="M118" s="111">
        <v>8</v>
      </c>
      <c r="N118" s="114" t="s">
        <v>1690</v>
      </c>
      <c r="O118" s="114" t="s">
        <v>1691</v>
      </c>
      <c r="P118" s="112">
        <v>8.1000003814697266</v>
      </c>
      <c r="Q118" s="113">
        <v>0.37</v>
      </c>
      <c r="R118" s="111">
        <v>133</v>
      </c>
      <c r="S118" s="111">
        <v>1</v>
      </c>
      <c r="T118" s="114" t="s">
        <v>2910</v>
      </c>
      <c r="U118" s="114" t="s">
        <v>2911</v>
      </c>
      <c r="V118" s="112">
        <v>7.3000001907348633</v>
      </c>
      <c r="W118" s="113">
        <v>0.35</v>
      </c>
      <c r="X118" s="111">
        <v>132</v>
      </c>
      <c r="Y118" s="111">
        <v>2</v>
      </c>
      <c r="Z118" s="114" t="s">
        <v>1692</v>
      </c>
      <c r="AA118" s="114" t="s">
        <v>1693</v>
      </c>
      <c r="AB118" s="112">
        <v>6.3000001907348633</v>
      </c>
      <c r="AC118" s="113">
        <v>0.33</v>
      </c>
      <c r="AD118" s="111">
        <v>131</v>
      </c>
      <c r="AE118" s="111">
        <v>3</v>
      </c>
      <c r="AF118" s="114" t="s">
        <v>2630</v>
      </c>
      <c r="AG118" s="114" t="s">
        <v>2631</v>
      </c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</row>
    <row r="119" spans="1:190" x14ac:dyDescent="0.2">
      <c r="A119" s="154" t="str">
        <f t="shared" si="1"/>
        <v>6741</v>
      </c>
      <c r="B119" s="115" t="s">
        <v>3381</v>
      </c>
      <c r="C119" s="116">
        <v>406</v>
      </c>
      <c r="D119" s="117">
        <v>31.799999237060547</v>
      </c>
      <c r="E119" s="118">
        <v>0.43</v>
      </c>
      <c r="F119" s="116">
        <v>383</v>
      </c>
      <c r="G119" s="116">
        <v>23</v>
      </c>
      <c r="H119" s="119" t="s">
        <v>3382</v>
      </c>
      <c r="I119" s="119" t="s">
        <v>3383</v>
      </c>
      <c r="J119" s="117">
        <v>5.0999999046325684</v>
      </c>
      <c r="K119" s="118">
        <v>0.42</v>
      </c>
      <c r="L119" s="116">
        <v>369</v>
      </c>
      <c r="M119" s="116">
        <v>37</v>
      </c>
      <c r="N119" s="119" t="s">
        <v>3384</v>
      </c>
      <c r="O119" s="119" t="s">
        <v>3385</v>
      </c>
      <c r="P119" s="117">
        <v>9.8000001907348633</v>
      </c>
      <c r="Q119" s="118">
        <v>0.45</v>
      </c>
      <c r="R119" s="116">
        <v>356</v>
      </c>
      <c r="S119" s="116">
        <v>50</v>
      </c>
      <c r="T119" s="119" t="s">
        <v>3376</v>
      </c>
      <c r="U119" s="119" t="s">
        <v>3377</v>
      </c>
      <c r="V119" s="117">
        <v>8.8999996185302734</v>
      </c>
      <c r="W119" s="118">
        <v>0.43</v>
      </c>
      <c r="X119" s="116">
        <v>369</v>
      </c>
      <c r="Y119" s="116">
        <v>37</v>
      </c>
      <c r="Z119" s="119" t="s">
        <v>3384</v>
      </c>
      <c r="AA119" s="119" t="s">
        <v>3385</v>
      </c>
      <c r="AB119" s="117">
        <v>7.9000000953674316</v>
      </c>
      <c r="AC119" s="118">
        <v>0.42</v>
      </c>
      <c r="AD119" s="116">
        <v>385</v>
      </c>
      <c r="AE119" s="116">
        <v>21</v>
      </c>
      <c r="AF119" s="119" t="s">
        <v>2594</v>
      </c>
      <c r="AG119" s="119" t="s">
        <v>2595</v>
      </c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</row>
    <row r="120" spans="1:190" x14ac:dyDescent="0.2">
      <c r="A120" s="154" t="str">
        <f t="shared" si="1"/>
        <v>6751</v>
      </c>
      <c r="B120" s="105" t="s">
        <v>3386</v>
      </c>
      <c r="C120" s="111">
        <v>613</v>
      </c>
      <c r="D120" s="112">
        <v>26.399999618530273</v>
      </c>
      <c r="E120" s="113">
        <v>0.36</v>
      </c>
      <c r="F120" s="111">
        <v>594</v>
      </c>
      <c r="G120" s="111">
        <v>19</v>
      </c>
      <c r="H120" s="114" t="s">
        <v>3335</v>
      </c>
      <c r="I120" s="114" t="s">
        <v>3336</v>
      </c>
      <c r="J120" s="112">
        <v>4.0999999046325684</v>
      </c>
      <c r="K120" s="113">
        <v>0.34</v>
      </c>
      <c r="L120" s="111">
        <v>580</v>
      </c>
      <c r="M120" s="111">
        <v>33</v>
      </c>
      <c r="N120" s="114" t="s">
        <v>2603</v>
      </c>
      <c r="O120" s="114" t="s">
        <v>2604</v>
      </c>
      <c r="P120" s="112">
        <v>8.1000003814697266</v>
      </c>
      <c r="Q120" s="113">
        <v>0.37</v>
      </c>
      <c r="R120" s="111">
        <v>566</v>
      </c>
      <c r="S120" s="111">
        <v>47</v>
      </c>
      <c r="T120" s="114" t="s">
        <v>3387</v>
      </c>
      <c r="U120" s="114" t="s">
        <v>3388</v>
      </c>
      <c r="V120" s="112">
        <v>7.5999999046325684</v>
      </c>
      <c r="W120" s="113">
        <v>0.36</v>
      </c>
      <c r="X120" s="111">
        <v>568</v>
      </c>
      <c r="Y120" s="111">
        <v>45</v>
      </c>
      <c r="Z120" s="114" t="s">
        <v>3389</v>
      </c>
      <c r="AA120" s="114" t="s">
        <v>3390</v>
      </c>
      <c r="AB120" s="112">
        <v>6.6999998092651367</v>
      </c>
      <c r="AC120" s="113">
        <v>0.35</v>
      </c>
      <c r="AD120" s="111">
        <v>602</v>
      </c>
      <c r="AE120" s="111">
        <v>11</v>
      </c>
      <c r="AF120" s="114" t="s">
        <v>1711</v>
      </c>
      <c r="AG120" s="114" t="s">
        <v>1712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</row>
    <row r="121" spans="1:190" x14ac:dyDescent="0.2">
      <c r="A121" s="154" t="str">
        <f t="shared" si="1"/>
        <v>6761</v>
      </c>
      <c r="B121" s="115" t="s">
        <v>3391</v>
      </c>
      <c r="C121" s="116">
        <v>178</v>
      </c>
      <c r="D121" s="117">
        <v>24.5</v>
      </c>
      <c r="E121" s="118">
        <v>0.33</v>
      </c>
      <c r="F121" s="116">
        <v>174</v>
      </c>
      <c r="G121" s="116">
        <v>4</v>
      </c>
      <c r="H121" s="119" t="s">
        <v>2514</v>
      </c>
      <c r="I121" s="119" t="s">
        <v>2515</v>
      </c>
      <c r="J121" s="117">
        <v>3.9000000953674316</v>
      </c>
      <c r="K121" s="118">
        <v>0.33</v>
      </c>
      <c r="L121" s="116">
        <v>172</v>
      </c>
      <c r="M121" s="116">
        <v>6</v>
      </c>
      <c r="N121" s="119" t="s">
        <v>3392</v>
      </c>
      <c r="O121" s="119" t="s">
        <v>3393</v>
      </c>
      <c r="P121" s="117">
        <v>7.5999999046325684</v>
      </c>
      <c r="Q121" s="118">
        <v>0.34</v>
      </c>
      <c r="R121" s="116">
        <v>171</v>
      </c>
      <c r="S121" s="116">
        <v>7</v>
      </c>
      <c r="T121" s="119" t="s">
        <v>3394</v>
      </c>
      <c r="U121" s="119" t="s">
        <v>3395</v>
      </c>
      <c r="V121" s="117">
        <v>6.5999999046325684</v>
      </c>
      <c r="W121" s="118">
        <v>0.31</v>
      </c>
      <c r="X121" s="116">
        <v>174</v>
      </c>
      <c r="Y121" s="116">
        <v>4</v>
      </c>
      <c r="Z121" s="119" t="s">
        <v>2514</v>
      </c>
      <c r="AA121" s="119" t="s">
        <v>2515</v>
      </c>
      <c r="AB121" s="117">
        <v>6.4000000953674316</v>
      </c>
      <c r="AC121" s="118">
        <v>0.33</v>
      </c>
      <c r="AD121" s="116">
        <v>175</v>
      </c>
      <c r="AE121" s="116">
        <v>3</v>
      </c>
      <c r="AF121" s="119" t="s">
        <v>2013</v>
      </c>
      <c r="AG121" s="119" t="s">
        <v>2014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</row>
    <row r="122" spans="1:190" x14ac:dyDescent="0.2">
      <c r="A122" s="154" t="str">
        <f t="shared" si="1"/>
        <v>6771</v>
      </c>
      <c r="B122" s="105" t="s">
        <v>3396</v>
      </c>
      <c r="C122" s="111">
        <v>568</v>
      </c>
      <c r="D122" s="112">
        <v>29</v>
      </c>
      <c r="E122" s="113">
        <v>0.39</v>
      </c>
      <c r="F122" s="111">
        <v>548</v>
      </c>
      <c r="G122" s="111">
        <v>20</v>
      </c>
      <c r="H122" s="114" t="s">
        <v>3326</v>
      </c>
      <c r="I122" s="114" t="s">
        <v>3327</v>
      </c>
      <c r="J122" s="112">
        <v>4.5</v>
      </c>
      <c r="K122" s="113">
        <v>0.37</v>
      </c>
      <c r="L122" s="111">
        <v>528</v>
      </c>
      <c r="M122" s="111">
        <v>40</v>
      </c>
      <c r="N122" s="114" t="s">
        <v>2397</v>
      </c>
      <c r="O122" s="114" t="s">
        <v>2398</v>
      </c>
      <c r="P122" s="112">
        <v>9.1999998092651367</v>
      </c>
      <c r="Q122" s="113">
        <v>0.42</v>
      </c>
      <c r="R122" s="111">
        <v>526</v>
      </c>
      <c r="S122" s="111">
        <v>42</v>
      </c>
      <c r="T122" s="114" t="s">
        <v>3397</v>
      </c>
      <c r="U122" s="114" t="s">
        <v>3398</v>
      </c>
      <c r="V122" s="112">
        <v>8</v>
      </c>
      <c r="W122" s="113">
        <v>0.38</v>
      </c>
      <c r="X122" s="111">
        <v>541</v>
      </c>
      <c r="Y122" s="111">
        <v>27</v>
      </c>
      <c r="Z122" s="114" t="s">
        <v>3399</v>
      </c>
      <c r="AA122" s="114" t="s">
        <v>3400</v>
      </c>
      <c r="AB122" s="112">
        <v>7.3000001907348633</v>
      </c>
      <c r="AC122" s="113">
        <v>0.38</v>
      </c>
      <c r="AD122" s="111">
        <v>550</v>
      </c>
      <c r="AE122" s="111">
        <v>18</v>
      </c>
      <c r="AF122" s="114" t="s">
        <v>2081</v>
      </c>
      <c r="AG122" s="114" t="s">
        <v>2082</v>
      </c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</row>
    <row r="123" spans="1:190" x14ac:dyDescent="0.2">
      <c r="A123" s="154" t="str">
        <f t="shared" si="1"/>
        <v>6781</v>
      </c>
      <c r="B123" s="115" t="s">
        <v>3401</v>
      </c>
      <c r="C123" s="116">
        <v>236</v>
      </c>
      <c r="D123" s="117">
        <v>31.600000381469727</v>
      </c>
      <c r="E123" s="118">
        <v>0.43</v>
      </c>
      <c r="F123" s="116">
        <v>224</v>
      </c>
      <c r="G123" s="116">
        <v>12</v>
      </c>
      <c r="H123" s="119" t="s">
        <v>3332</v>
      </c>
      <c r="I123" s="119" t="s">
        <v>3333</v>
      </c>
      <c r="J123" s="117">
        <v>5</v>
      </c>
      <c r="K123" s="118">
        <v>0.42</v>
      </c>
      <c r="L123" s="116">
        <v>219</v>
      </c>
      <c r="M123" s="116">
        <v>17</v>
      </c>
      <c r="N123" s="119" t="s">
        <v>3202</v>
      </c>
      <c r="O123" s="119" t="s">
        <v>3203</v>
      </c>
      <c r="P123" s="117">
        <v>9.8000001907348633</v>
      </c>
      <c r="Q123" s="118">
        <v>0.44</v>
      </c>
      <c r="R123" s="116">
        <v>214</v>
      </c>
      <c r="S123" s="116">
        <v>22</v>
      </c>
      <c r="T123" s="119" t="s">
        <v>2430</v>
      </c>
      <c r="U123" s="119" t="s">
        <v>2431</v>
      </c>
      <c r="V123" s="117">
        <v>8.8999996185302734</v>
      </c>
      <c r="W123" s="118">
        <v>0.42</v>
      </c>
      <c r="X123" s="116">
        <v>216</v>
      </c>
      <c r="Y123" s="116">
        <v>20</v>
      </c>
      <c r="Z123" s="119" t="s">
        <v>2359</v>
      </c>
      <c r="AA123" s="119" t="s">
        <v>2360</v>
      </c>
      <c r="AB123" s="117">
        <v>7.9000000953674316</v>
      </c>
      <c r="AC123" s="118">
        <v>0.42</v>
      </c>
      <c r="AD123" s="116">
        <v>221</v>
      </c>
      <c r="AE123" s="116">
        <v>15</v>
      </c>
      <c r="AF123" s="119" t="s">
        <v>3402</v>
      </c>
      <c r="AG123" s="119" t="s">
        <v>3403</v>
      </c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</row>
    <row r="124" spans="1:190" x14ac:dyDescent="0.2">
      <c r="A124" s="154" t="str">
        <f t="shared" si="1"/>
        <v>6801</v>
      </c>
      <c r="B124" s="105" t="s">
        <v>3404</v>
      </c>
      <c r="C124" s="111">
        <v>238</v>
      </c>
      <c r="D124" s="112">
        <v>28.799999237060547</v>
      </c>
      <c r="E124" s="113">
        <v>0.39</v>
      </c>
      <c r="F124" s="111">
        <v>228</v>
      </c>
      <c r="G124" s="111">
        <v>10</v>
      </c>
      <c r="H124" s="114" t="s">
        <v>1539</v>
      </c>
      <c r="I124" s="114" t="s">
        <v>1540</v>
      </c>
      <c r="J124" s="112">
        <v>4.6999998092651367</v>
      </c>
      <c r="K124" s="113">
        <v>0.39</v>
      </c>
      <c r="L124" s="111">
        <v>229</v>
      </c>
      <c r="M124" s="111">
        <v>9</v>
      </c>
      <c r="N124" s="114" t="s">
        <v>3405</v>
      </c>
      <c r="O124" s="114" t="s">
        <v>3406</v>
      </c>
      <c r="P124" s="112">
        <v>9</v>
      </c>
      <c r="Q124" s="113">
        <v>0.41</v>
      </c>
      <c r="R124" s="111">
        <v>218</v>
      </c>
      <c r="S124" s="111">
        <v>20</v>
      </c>
      <c r="T124" s="114" t="s">
        <v>1571</v>
      </c>
      <c r="U124" s="114" t="s">
        <v>1572</v>
      </c>
      <c r="V124" s="112">
        <v>8.1000003814697266</v>
      </c>
      <c r="W124" s="113">
        <v>0.38</v>
      </c>
      <c r="X124" s="111">
        <v>223</v>
      </c>
      <c r="Y124" s="111">
        <v>15</v>
      </c>
      <c r="Z124" s="114" t="s">
        <v>1676</v>
      </c>
      <c r="AA124" s="114" t="s">
        <v>1677</v>
      </c>
      <c r="AB124" s="112">
        <v>7.0999999046325684</v>
      </c>
      <c r="AC124" s="113">
        <v>0.38</v>
      </c>
      <c r="AD124" s="111">
        <v>227</v>
      </c>
      <c r="AE124" s="111">
        <v>11</v>
      </c>
      <c r="AF124" s="114" t="s">
        <v>2656</v>
      </c>
      <c r="AG124" s="114" t="s">
        <v>2657</v>
      </c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</row>
    <row r="125" spans="1:190" x14ac:dyDescent="0.2">
      <c r="A125" s="154" t="str">
        <f t="shared" si="1"/>
        <v>6821</v>
      </c>
      <c r="B125" s="115" t="s">
        <v>3407</v>
      </c>
      <c r="C125" s="116">
        <v>448</v>
      </c>
      <c r="D125" s="117">
        <v>28.5</v>
      </c>
      <c r="E125" s="118">
        <v>0.38</v>
      </c>
      <c r="F125" s="116">
        <v>433</v>
      </c>
      <c r="G125" s="116">
        <v>15</v>
      </c>
      <c r="H125" s="119" t="s">
        <v>3408</v>
      </c>
      <c r="I125" s="119" t="s">
        <v>3409</v>
      </c>
      <c r="J125" s="117">
        <v>4.4000000953674316</v>
      </c>
      <c r="K125" s="118">
        <v>0.36</v>
      </c>
      <c r="L125" s="116">
        <v>429</v>
      </c>
      <c r="M125" s="116">
        <v>19</v>
      </c>
      <c r="N125" s="119" t="s">
        <v>2434</v>
      </c>
      <c r="O125" s="119" t="s">
        <v>2435</v>
      </c>
      <c r="P125" s="117">
        <v>9.1000003814697266</v>
      </c>
      <c r="Q125" s="118">
        <v>0.41</v>
      </c>
      <c r="R125" s="116">
        <v>410</v>
      </c>
      <c r="S125" s="116">
        <v>38</v>
      </c>
      <c r="T125" s="119" t="s">
        <v>3410</v>
      </c>
      <c r="U125" s="119" t="s">
        <v>3411</v>
      </c>
      <c r="V125" s="117">
        <v>7.8000001907348633</v>
      </c>
      <c r="W125" s="118">
        <v>0.37</v>
      </c>
      <c r="X125" s="116">
        <v>426</v>
      </c>
      <c r="Y125" s="116">
        <v>22</v>
      </c>
      <c r="Z125" s="119" t="s">
        <v>3138</v>
      </c>
      <c r="AA125" s="119" t="s">
        <v>3139</v>
      </c>
      <c r="AB125" s="117">
        <v>7.3000001907348633</v>
      </c>
      <c r="AC125" s="118">
        <v>0.38</v>
      </c>
      <c r="AD125" s="116">
        <v>436</v>
      </c>
      <c r="AE125" s="116">
        <v>12</v>
      </c>
      <c r="AF125" s="119" t="s">
        <v>3275</v>
      </c>
      <c r="AG125" s="119" t="s">
        <v>3276</v>
      </c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</row>
    <row r="126" spans="1:190" x14ac:dyDescent="0.2">
      <c r="A126" s="154" t="str">
        <f t="shared" si="1"/>
        <v>6841</v>
      </c>
      <c r="B126" s="105" t="s">
        <v>3412</v>
      </c>
      <c r="C126" s="111">
        <v>312</v>
      </c>
      <c r="D126" s="112">
        <v>28.700000762939453</v>
      </c>
      <c r="E126" s="113">
        <v>0.39</v>
      </c>
      <c r="F126" s="111">
        <v>306</v>
      </c>
      <c r="G126" s="111">
        <v>6</v>
      </c>
      <c r="H126" s="114" t="s">
        <v>1773</v>
      </c>
      <c r="I126" s="114" t="s">
        <v>1774</v>
      </c>
      <c r="J126" s="112">
        <v>4.5</v>
      </c>
      <c r="K126" s="113">
        <v>0.37</v>
      </c>
      <c r="L126" s="111">
        <v>298</v>
      </c>
      <c r="M126" s="111">
        <v>14</v>
      </c>
      <c r="N126" s="114" t="s">
        <v>3106</v>
      </c>
      <c r="O126" s="114" t="s">
        <v>3107</v>
      </c>
      <c r="P126" s="112">
        <v>9.1999998092651367</v>
      </c>
      <c r="Q126" s="113">
        <v>0.42</v>
      </c>
      <c r="R126" s="111">
        <v>286</v>
      </c>
      <c r="S126" s="111">
        <v>26</v>
      </c>
      <c r="T126" s="114" t="s">
        <v>1720</v>
      </c>
      <c r="U126" s="114" t="s">
        <v>1721</v>
      </c>
      <c r="V126" s="112">
        <v>7.8000001907348633</v>
      </c>
      <c r="W126" s="113">
        <v>0.37</v>
      </c>
      <c r="X126" s="111">
        <v>297</v>
      </c>
      <c r="Y126" s="111">
        <v>15</v>
      </c>
      <c r="Z126" s="114" t="s">
        <v>3413</v>
      </c>
      <c r="AA126" s="114" t="s">
        <v>3414</v>
      </c>
      <c r="AB126" s="112">
        <v>7.1999998092651367</v>
      </c>
      <c r="AC126" s="113">
        <v>0.38</v>
      </c>
      <c r="AD126" s="111">
        <v>307</v>
      </c>
      <c r="AE126" s="111">
        <v>5</v>
      </c>
      <c r="AF126" s="114" t="s">
        <v>3415</v>
      </c>
      <c r="AG126" s="114" t="s">
        <v>3416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</row>
    <row r="127" spans="1:190" x14ac:dyDescent="0.2">
      <c r="A127" s="154" t="str">
        <f t="shared" si="1"/>
        <v>6861</v>
      </c>
      <c r="B127" s="115" t="s">
        <v>3417</v>
      </c>
      <c r="C127" s="116">
        <v>434</v>
      </c>
      <c r="D127" s="117">
        <v>31.200000762939453</v>
      </c>
      <c r="E127" s="118">
        <v>0.42</v>
      </c>
      <c r="F127" s="116">
        <v>416</v>
      </c>
      <c r="G127" s="116">
        <v>18</v>
      </c>
      <c r="H127" s="119" t="s">
        <v>3418</v>
      </c>
      <c r="I127" s="119" t="s">
        <v>3419</v>
      </c>
      <c r="J127" s="117">
        <v>5.1999998092651367</v>
      </c>
      <c r="K127" s="118">
        <v>0.44</v>
      </c>
      <c r="L127" s="116">
        <v>382</v>
      </c>
      <c r="M127" s="116">
        <v>52</v>
      </c>
      <c r="N127" s="119" t="s">
        <v>3420</v>
      </c>
      <c r="O127" s="119" t="s">
        <v>3421</v>
      </c>
      <c r="P127" s="117">
        <v>9.1000003814697266</v>
      </c>
      <c r="Q127" s="118">
        <v>0.41</v>
      </c>
      <c r="R127" s="116">
        <v>409</v>
      </c>
      <c r="S127" s="116">
        <v>25</v>
      </c>
      <c r="T127" s="119" t="s">
        <v>3236</v>
      </c>
      <c r="U127" s="119" t="s">
        <v>3237</v>
      </c>
      <c r="V127" s="117">
        <v>9.1000003814697266</v>
      </c>
      <c r="W127" s="118">
        <v>0.43</v>
      </c>
      <c r="X127" s="116">
        <v>396</v>
      </c>
      <c r="Y127" s="116">
        <v>38</v>
      </c>
      <c r="Z127" s="119" t="s">
        <v>3422</v>
      </c>
      <c r="AA127" s="119" t="s">
        <v>3423</v>
      </c>
      <c r="AB127" s="117">
        <v>7.8000001907348633</v>
      </c>
      <c r="AC127" s="118">
        <v>0.41</v>
      </c>
      <c r="AD127" s="116">
        <v>422</v>
      </c>
      <c r="AE127" s="116">
        <v>12</v>
      </c>
      <c r="AF127" s="119" t="s">
        <v>2868</v>
      </c>
      <c r="AG127" s="119" t="s">
        <v>2869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</row>
    <row r="128" spans="1:190" x14ac:dyDescent="0.2">
      <c r="A128" s="154" t="str">
        <f t="shared" si="1"/>
        <v>6881</v>
      </c>
      <c r="B128" s="105" t="s">
        <v>3424</v>
      </c>
      <c r="C128" s="111">
        <v>348</v>
      </c>
      <c r="D128" s="112">
        <v>35.799999237060547</v>
      </c>
      <c r="E128" s="113">
        <v>0.48</v>
      </c>
      <c r="F128" s="111">
        <v>306</v>
      </c>
      <c r="G128" s="111">
        <v>42</v>
      </c>
      <c r="H128" s="114" t="s">
        <v>3425</v>
      </c>
      <c r="I128" s="114" t="s">
        <v>3426</v>
      </c>
      <c r="J128" s="112">
        <v>5.5999999046325684</v>
      </c>
      <c r="K128" s="113">
        <v>0.47</v>
      </c>
      <c r="L128" s="111">
        <v>290</v>
      </c>
      <c r="M128" s="111">
        <v>58</v>
      </c>
      <c r="N128" s="114" t="s">
        <v>1635</v>
      </c>
      <c r="O128" s="114" t="s">
        <v>1636</v>
      </c>
      <c r="P128" s="112">
        <v>11.199999809265137</v>
      </c>
      <c r="Q128" s="113">
        <v>0.51</v>
      </c>
      <c r="R128" s="111">
        <v>292</v>
      </c>
      <c r="S128" s="111">
        <v>56</v>
      </c>
      <c r="T128" s="114" t="s">
        <v>3427</v>
      </c>
      <c r="U128" s="114" t="s">
        <v>3428</v>
      </c>
      <c r="V128" s="112">
        <v>9.8000001907348633</v>
      </c>
      <c r="W128" s="113">
        <v>0.46</v>
      </c>
      <c r="X128" s="111">
        <v>310</v>
      </c>
      <c r="Y128" s="111">
        <v>38</v>
      </c>
      <c r="Z128" s="114" t="s">
        <v>1573</v>
      </c>
      <c r="AA128" s="114" t="s">
        <v>1574</v>
      </c>
      <c r="AB128" s="112">
        <v>9.3000001907348633</v>
      </c>
      <c r="AC128" s="113">
        <v>0.49</v>
      </c>
      <c r="AD128" s="111">
        <v>306</v>
      </c>
      <c r="AE128" s="111">
        <v>42</v>
      </c>
      <c r="AF128" s="114" t="s">
        <v>3425</v>
      </c>
      <c r="AG128" s="114" t="s">
        <v>3426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</row>
    <row r="129" spans="1:190" x14ac:dyDescent="0.2">
      <c r="A129" s="154" t="str">
        <f t="shared" si="1"/>
        <v>6901</v>
      </c>
      <c r="B129" s="115" t="s">
        <v>3429</v>
      </c>
      <c r="C129" s="116">
        <v>179</v>
      </c>
      <c r="D129" s="117">
        <v>23</v>
      </c>
      <c r="E129" s="118">
        <v>0.31</v>
      </c>
      <c r="F129" s="116">
        <v>172</v>
      </c>
      <c r="G129" s="116">
        <v>7</v>
      </c>
      <c r="H129" s="119" t="s">
        <v>3430</v>
      </c>
      <c r="I129" s="119" t="s">
        <v>3431</v>
      </c>
      <c r="J129" s="117">
        <v>3.0999999046325684</v>
      </c>
      <c r="K129" s="118">
        <v>0.26</v>
      </c>
      <c r="L129" s="116">
        <v>174</v>
      </c>
      <c r="M129" s="116">
        <v>5</v>
      </c>
      <c r="N129" s="119" t="s">
        <v>3432</v>
      </c>
      <c r="O129" s="119" t="s">
        <v>3433</v>
      </c>
      <c r="P129" s="117">
        <v>7.6999998092651367</v>
      </c>
      <c r="Q129" s="118">
        <v>0.35</v>
      </c>
      <c r="R129" s="116">
        <v>161</v>
      </c>
      <c r="S129" s="116">
        <v>18</v>
      </c>
      <c r="T129" s="119" t="s">
        <v>3434</v>
      </c>
      <c r="U129" s="119" t="s">
        <v>3435</v>
      </c>
      <c r="V129" s="117">
        <v>6.0999999046325684</v>
      </c>
      <c r="W129" s="118">
        <v>0.28999999999999998</v>
      </c>
      <c r="X129" s="116">
        <v>173</v>
      </c>
      <c r="Y129" s="116">
        <v>6</v>
      </c>
      <c r="Z129" s="119" t="s">
        <v>3408</v>
      </c>
      <c r="AA129" s="119" t="s">
        <v>3409</v>
      </c>
      <c r="AB129" s="117">
        <v>6</v>
      </c>
      <c r="AC129" s="118">
        <v>0.32</v>
      </c>
      <c r="AD129" s="116">
        <v>176</v>
      </c>
      <c r="AE129" s="116">
        <v>3</v>
      </c>
      <c r="AF129" s="119" t="s">
        <v>2243</v>
      </c>
      <c r="AG129" s="119" t="s">
        <v>2244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</row>
    <row r="130" spans="1:190" x14ac:dyDescent="0.2">
      <c r="A130" s="154" t="str">
        <f t="shared" si="1"/>
        <v>6921</v>
      </c>
      <c r="B130" s="105" t="s">
        <v>3436</v>
      </c>
      <c r="C130" s="111">
        <v>326</v>
      </c>
      <c r="D130" s="112">
        <v>31.100000381469727</v>
      </c>
      <c r="E130" s="113">
        <v>0.42</v>
      </c>
      <c r="F130" s="111">
        <v>314</v>
      </c>
      <c r="G130" s="111">
        <v>12</v>
      </c>
      <c r="H130" s="114" t="s">
        <v>3437</v>
      </c>
      <c r="I130" s="114" t="s">
        <v>3438</v>
      </c>
      <c r="J130" s="112">
        <v>5.0999999046325684</v>
      </c>
      <c r="K130" s="113">
        <v>0.42</v>
      </c>
      <c r="L130" s="111">
        <v>297</v>
      </c>
      <c r="M130" s="111">
        <v>29</v>
      </c>
      <c r="N130" s="114" t="s">
        <v>3439</v>
      </c>
      <c r="O130" s="114" t="s">
        <v>3440</v>
      </c>
      <c r="P130" s="112">
        <v>9.6000003814697266</v>
      </c>
      <c r="Q130" s="113">
        <v>0.44</v>
      </c>
      <c r="R130" s="111">
        <v>300</v>
      </c>
      <c r="S130" s="111">
        <v>26</v>
      </c>
      <c r="T130" s="114" t="s">
        <v>3268</v>
      </c>
      <c r="U130" s="114" t="s">
        <v>3269</v>
      </c>
      <c r="V130" s="112">
        <v>8.5</v>
      </c>
      <c r="W130" s="113">
        <v>0.4</v>
      </c>
      <c r="X130" s="111">
        <v>303</v>
      </c>
      <c r="Y130" s="111">
        <v>23</v>
      </c>
      <c r="Z130" s="114" t="s">
        <v>2453</v>
      </c>
      <c r="AA130" s="114" t="s">
        <v>2454</v>
      </c>
      <c r="AB130" s="112">
        <v>7.9000000953674316</v>
      </c>
      <c r="AC130" s="113">
        <v>0.42</v>
      </c>
      <c r="AD130" s="111">
        <v>316</v>
      </c>
      <c r="AE130" s="111">
        <v>10</v>
      </c>
      <c r="AF130" s="114" t="s">
        <v>3173</v>
      </c>
      <c r="AG130" s="114" t="s">
        <v>3174</v>
      </c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</row>
    <row r="131" spans="1:190" x14ac:dyDescent="0.2">
      <c r="A131" s="154" t="str">
        <f t="shared" si="1"/>
        <v>6961</v>
      </c>
      <c r="B131" s="115" t="s">
        <v>3441</v>
      </c>
      <c r="C131" s="116">
        <v>402</v>
      </c>
      <c r="D131" s="117">
        <v>27.899999618530273</v>
      </c>
      <c r="E131" s="118">
        <v>0.38</v>
      </c>
      <c r="F131" s="116">
        <v>397</v>
      </c>
      <c r="G131" s="116">
        <v>5</v>
      </c>
      <c r="H131" s="119" t="s">
        <v>2735</v>
      </c>
      <c r="I131" s="119" t="s">
        <v>2736</v>
      </c>
      <c r="J131" s="117">
        <v>4.5</v>
      </c>
      <c r="K131" s="118">
        <v>0.38</v>
      </c>
      <c r="L131" s="116">
        <v>384</v>
      </c>
      <c r="M131" s="116">
        <v>18</v>
      </c>
      <c r="N131" s="119" t="s">
        <v>2632</v>
      </c>
      <c r="O131" s="119" t="s">
        <v>2633</v>
      </c>
      <c r="P131" s="117">
        <v>8.6999998092651367</v>
      </c>
      <c r="Q131" s="118">
        <v>0.39</v>
      </c>
      <c r="R131" s="116">
        <v>386</v>
      </c>
      <c r="S131" s="116">
        <v>16</v>
      </c>
      <c r="T131" s="119" t="s">
        <v>1520</v>
      </c>
      <c r="U131" s="119" t="s">
        <v>1521</v>
      </c>
      <c r="V131" s="117">
        <v>7.9000000953674316</v>
      </c>
      <c r="W131" s="118">
        <v>0.38</v>
      </c>
      <c r="X131" s="116">
        <v>382</v>
      </c>
      <c r="Y131" s="116">
        <v>20</v>
      </c>
      <c r="Z131" s="119" t="s">
        <v>3442</v>
      </c>
      <c r="AA131" s="119" t="s">
        <v>3443</v>
      </c>
      <c r="AB131" s="117">
        <v>6.8000001907348633</v>
      </c>
      <c r="AC131" s="118">
        <v>0.36</v>
      </c>
      <c r="AD131" s="116">
        <v>395</v>
      </c>
      <c r="AE131" s="116">
        <v>7</v>
      </c>
      <c r="AF131" s="119" t="s">
        <v>1566</v>
      </c>
      <c r="AG131" s="119" t="s">
        <v>1567</v>
      </c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</row>
    <row r="132" spans="1:190" x14ac:dyDescent="0.2">
      <c r="A132" s="154" t="str">
        <f t="shared" si="1"/>
        <v>6981</v>
      </c>
      <c r="B132" s="105" t="s">
        <v>3444</v>
      </c>
      <c r="C132" s="111">
        <v>175</v>
      </c>
      <c r="D132" s="112">
        <v>24.5</v>
      </c>
      <c r="E132" s="113">
        <v>0.33</v>
      </c>
      <c r="F132" s="111">
        <v>170</v>
      </c>
      <c r="G132" s="111">
        <v>5</v>
      </c>
      <c r="H132" s="114" t="s">
        <v>2100</v>
      </c>
      <c r="I132" s="114" t="s">
        <v>2101</v>
      </c>
      <c r="J132" s="112">
        <v>4</v>
      </c>
      <c r="K132" s="113">
        <v>0.34</v>
      </c>
      <c r="L132" s="111">
        <v>169</v>
      </c>
      <c r="M132" s="111">
        <v>6</v>
      </c>
      <c r="N132" s="114" t="s">
        <v>3445</v>
      </c>
      <c r="O132" s="114" t="s">
        <v>3446</v>
      </c>
      <c r="P132" s="112">
        <v>7.4000000953674316</v>
      </c>
      <c r="Q132" s="113">
        <v>0.34</v>
      </c>
      <c r="R132" s="111">
        <v>167</v>
      </c>
      <c r="S132" s="111">
        <v>8</v>
      </c>
      <c r="T132" s="114" t="s">
        <v>3193</v>
      </c>
      <c r="U132" s="114" t="s">
        <v>3194</v>
      </c>
      <c r="V132" s="112">
        <v>7</v>
      </c>
      <c r="W132" s="113">
        <v>0.34</v>
      </c>
      <c r="X132" s="111">
        <v>169</v>
      </c>
      <c r="Y132" s="111">
        <v>6</v>
      </c>
      <c r="Z132" s="114" t="s">
        <v>3445</v>
      </c>
      <c r="AA132" s="114" t="s">
        <v>3446</v>
      </c>
      <c r="AB132" s="112">
        <v>6</v>
      </c>
      <c r="AC132" s="113">
        <v>0.32</v>
      </c>
      <c r="AD132" s="111">
        <v>174</v>
      </c>
      <c r="AE132" s="111">
        <v>1</v>
      </c>
      <c r="AF132" s="114" t="s">
        <v>3154</v>
      </c>
      <c r="AG132" s="114" t="s">
        <v>3155</v>
      </c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</row>
    <row r="133" spans="1:190" x14ac:dyDescent="0.2">
      <c r="A133" s="154" t="str">
        <f t="shared" si="1"/>
        <v>7011</v>
      </c>
      <c r="B133" s="115" t="s">
        <v>3447</v>
      </c>
      <c r="C133" s="116">
        <v>1</v>
      </c>
      <c r="D133" s="117">
        <v>34</v>
      </c>
      <c r="E133" s="118">
        <v>0.46</v>
      </c>
      <c r="F133" s="116">
        <v>1</v>
      </c>
      <c r="H133" s="119" t="s">
        <v>1529</v>
      </c>
      <c r="J133" s="117">
        <v>7</v>
      </c>
      <c r="K133" s="118">
        <v>0.57999999999999996</v>
      </c>
      <c r="L133" s="116">
        <v>1</v>
      </c>
      <c r="N133" s="119" t="s">
        <v>1529</v>
      </c>
      <c r="P133" s="117">
        <v>14</v>
      </c>
      <c r="Q133" s="118">
        <v>0.64</v>
      </c>
      <c r="R133" s="116">
        <v>1</v>
      </c>
      <c r="T133" s="119" t="s">
        <v>1529</v>
      </c>
      <c r="V133" s="117">
        <v>7</v>
      </c>
      <c r="W133" s="118">
        <v>0.33</v>
      </c>
      <c r="X133" s="116">
        <v>1</v>
      </c>
      <c r="Z133" s="119" t="s">
        <v>1529</v>
      </c>
      <c r="AB133" s="117">
        <v>6</v>
      </c>
      <c r="AC133" s="118">
        <v>0.32</v>
      </c>
      <c r="AD133" s="116">
        <v>1</v>
      </c>
      <c r="AF133" s="119" t="s">
        <v>1529</v>
      </c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</row>
    <row r="134" spans="1:190" x14ac:dyDescent="0.2">
      <c r="A134" s="154" t="str">
        <f t="shared" si="1"/>
        <v>7055</v>
      </c>
      <c r="B134" s="105" t="s">
        <v>3448</v>
      </c>
      <c r="C134" s="111">
        <v>70</v>
      </c>
      <c r="D134" s="112">
        <v>36.200000762939453</v>
      </c>
      <c r="E134" s="113">
        <v>0.49</v>
      </c>
      <c r="F134" s="111">
        <v>67</v>
      </c>
      <c r="G134" s="111">
        <v>3</v>
      </c>
      <c r="H134" s="114" t="s">
        <v>2664</v>
      </c>
      <c r="I134" s="114" t="s">
        <v>2665</v>
      </c>
      <c r="J134" s="112">
        <v>6.4000000953674316</v>
      </c>
      <c r="K134" s="113">
        <v>0.53</v>
      </c>
      <c r="L134" s="111">
        <v>59</v>
      </c>
      <c r="M134" s="111">
        <v>11</v>
      </c>
      <c r="N134" s="114" t="s">
        <v>3449</v>
      </c>
      <c r="O134" s="114" t="s">
        <v>3450</v>
      </c>
      <c r="P134" s="112">
        <v>10.899999618530273</v>
      </c>
      <c r="Q134" s="113">
        <v>0.49</v>
      </c>
      <c r="R134" s="111">
        <v>64</v>
      </c>
      <c r="S134" s="111">
        <v>6</v>
      </c>
      <c r="T134" s="114" t="s">
        <v>2104</v>
      </c>
      <c r="U134" s="114" t="s">
        <v>2105</v>
      </c>
      <c r="V134" s="112">
        <v>9.8999996185302734</v>
      </c>
      <c r="W134" s="113">
        <v>0.47</v>
      </c>
      <c r="X134" s="111">
        <v>60</v>
      </c>
      <c r="Y134" s="111">
        <v>10</v>
      </c>
      <c r="Z134" s="114" t="s">
        <v>1530</v>
      </c>
      <c r="AA134" s="114" t="s">
        <v>1531</v>
      </c>
      <c r="AB134" s="112">
        <v>9</v>
      </c>
      <c r="AC134" s="113">
        <v>0.47</v>
      </c>
      <c r="AD134" s="111">
        <v>69</v>
      </c>
      <c r="AE134" s="111">
        <v>1</v>
      </c>
      <c r="AF134" s="114" t="s">
        <v>3451</v>
      </c>
      <c r="AG134" s="114" t="s">
        <v>3452</v>
      </c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</row>
    <row r="135" spans="1:190" x14ac:dyDescent="0.2">
      <c r="A135" s="154" t="str">
        <f t="shared" si="1"/>
        <v>7059</v>
      </c>
      <c r="B135" s="115" t="s">
        <v>3453</v>
      </c>
      <c r="C135" s="116">
        <v>134</v>
      </c>
      <c r="D135" s="117">
        <v>34.299999237060547</v>
      </c>
      <c r="E135" s="118">
        <v>0.46</v>
      </c>
      <c r="F135" s="116">
        <v>120</v>
      </c>
      <c r="G135" s="116">
        <v>14</v>
      </c>
      <c r="H135" s="119" t="s">
        <v>3454</v>
      </c>
      <c r="I135" s="119" t="s">
        <v>3455</v>
      </c>
      <c r="J135" s="117">
        <v>5.5999999046325684</v>
      </c>
      <c r="K135" s="118">
        <v>0.46</v>
      </c>
      <c r="L135" s="116">
        <v>123</v>
      </c>
      <c r="M135" s="116">
        <v>11</v>
      </c>
      <c r="N135" s="119" t="s">
        <v>3456</v>
      </c>
      <c r="O135" s="119" t="s">
        <v>3457</v>
      </c>
      <c r="P135" s="117">
        <v>10.699999809265137</v>
      </c>
      <c r="Q135" s="118">
        <v>0.48</v>
      </c>
      <c r="R135" s="116">
        <v>118</v>
      </c>
      <c r="S135" s="116">
        <v>16</v>
      </c>
      <c r="T135" s="119" t="s">
        <v>3458</v>
      </c>
      <c r="U135" s="119" t="s">
        <v>3459</v>
      </c>
      <c r="V135" s="117">
        <v>9.1000003814697266</v>
      </c>
      <c r="W135" s="118">
        <v>0.43</v>
      </c>
      <c r="X135" s="116">
        <v>122</v>
      </c>
      <c r="Y135" s="116">
        <v>12</v>
      </c>
      <c r="Z135" s="119" t="s">
        <v>2636</v>
      </c>
      <c r="AA135" s="119" t="s">
        <v>2637</v>
      </c>
      <c r="AB135" s="117">
        <v>8.8999996185302734</v>
      </c>
      <c r="AC135" s="118">
        <v>0.47</v>
      </c>
      <c r="AD135" s="116">
        <v>118</v>
      </c>
      <c r="AE135" s="116">
        <v>16</v>
      </c>
      <c r="AF135" s="119" t="s">
        <v>3458</v>
      </c>
      <c r="AG135" s="119" t="s">
        <v>3459</v>
      </c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</row>
    <row r="136" spans="1:190" x14ac:dyDescent="0.2">
      <c r="A136" s="154" t="str">
        <f t="shared" si="1"/>
        <v>7151</v>
      </c>
      <c r="B136" s="105" t="s">
        <v>3460</v>
      </c>
      <c r="C136" s="111">
        <v>1</v>
      </c>
      <c r="D136" s="112">
        <v>0</v>
      </c>
      <c r="E136" s="113">
        <v>0</v>
      </c>
      <c r="F136" s="111">
        <v>1</v>
      </c>
      <c r="H136" s="114" t="s">
        <v>1529</v>
      </c>
      <c r="J136" s="112">
        <v>0</v>
      </c>
      <c r="K136" s="113">
        <v>0</v>
      </c>
      <c r="L136" s="111">
        <v>1</v>
      </c>
      <c r="N136" s="114" t="s">
        <v>1529</v>
      </c>
      <c r="P136" s="112">
        <v>0</v>
      </c>
      <c r="Q136" s="113">
        <v>0</v>
      </c>
      <c r="R136" s="111">
        <v>1</v>
      </c>
      <c r="T136" s="114" t="s">
        <v>1529</v>
      </c>
      <c r="V136" s="112">
        <v>0</v>
      </c>
      <c r="W136" s="113">
        <v>0</v>
      </c>
      <c r="X136" s="111">
        <v>1</v>
      </c>
      <c r="Z136" s="114" t="s">
        <v>1529</v>
      </c>
      <c r="AB136" s="112">
        <v>0</v>
      </c>
      <c r="AC136" s="113">
        <v>0</v>
      </c>
      <c r="AD136" s="111">
        <v>1</v>
      </c>
      <c r="AF136" s="114" t="s">
        <v>1529</v>
      </c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</row>
    <row r="137" spans="1:190" x14ac:dyDescent="0.2">
      <c r="A137" s="154" t="str">
        <f t="shared" si="1"/>
        <v>7254</v>
      </c>
      <c r="B137" s="115" t="s">
        <v>3461</v>
      </c>
      <c r="C137" s="116">
        <v>2</v>
      </c>
      <c r="D137" s="117">
        <v>20.5</v>
      </c>
      <c r="E137" s="118">
        <v>0.28000000000000003</v>
      </c>
      <c r="F137" s="116">
        <v>2</v>
      </c>
      <c r="H137" s="119" t="s">
        <v>1529</v>
      </c>
      <c r="J137" s="117">
        <v>2.5</v>
      </c>
      <c r="K137" s="118">
        <v>0.21</v>
      </c>
      <c r="L137" s="116">
        <v>2</v>
      </c>
      <c r="N137" s="119" t="s">
        <v>1529</v>
      </c>
      <c r="P137" s="117">
        <v>7.5</v>
      </c>
      <c r="Q137" s="118">
        <v>0.34</v>
      </c>
      <c r="R137" s="116">
        <v>2</v>
      </c>
      <c r="T137" s="119" t="s">
        <v>1529</v>
      </c>
      <c r="V137" s="117">
        <v>6.5</v>
      </c>
      <c r="W137" s="118">
        <v>0.31</v>
      </c>
      <c r="X137" s="116">
        <v>2</v>
      </c>
      <c r="Z137" s="119" t="s">
        <v>1529</v>
      </c>
      <c r="AB137" s="117">
        <v>4</v>
      </c>
      <c r="AC137" s="118">
        <v>0.21</v>
      </c>
      <c r="AD137" s="116">
        <v>2</v>
      </c>
      <c r="AF137" s="119" t="s">
        <v>1529</v>
      </c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</row>
    <row r="138" spans="1:190" x14ac:dyDescent="0.2">
      <c r="A138" s="154" t="str">
        <f t="shared" si="1"/>
        <v>7361</v>
      </c>
      <c r="B138" s="105" t="s">
        <v>3462</v>
      </c>
      <c r="C138" s="111">
        <v>1</v>
      </c>
      <c r="D138" s="112">
        <v>11</v>
      </c>
      <c r="E138" s="113">
        <v>0.15</v>
      </c>
      <c r="F138" s="111">
        <v>1</v>
      </c>
      <c r="H138" s="114" t="s">
        <v>1529</v>
      </c>
      <c r="J138" s="112">
        <v>3</v>
      </c>
      <c r="K138" s="113">
        <v>0.25</v>
      </c>
      <c r="L138" s="111">
        <v>1</v>
      </c>
      <c r="N138" s="114" t="s">
        <v>1529</v>
      </c>
      <c r="P138" s="112">
        <v>3</v>
      </c>
      <c r="Q138" s="113">
        <v>0.14000000000000001</v>
      </c>
      <c r="R138" s="111">
        <v>1</v>
      </c>
      <c r="T138" s="114" t="s">
        <v>1529</v>
      </c>
      <c r="V138" s="112">
        <v>3</v>
      </c>
      <c r="W138" s="113">
        <v>0.14000000000000001</v>
      </c>
      <c r="X138" s="111">
        <v>1</v>
      </c>
      <c r="Z138" s="114" t="s">
        <v>1529</v>
      </c>
      <c r="AB138" s="112">
        <v>2</v>
      </c>
      <c r="AC138" s="113">
        <v>0.11</v>
      </c>
      <c r="AD138" s="111">
        <v>1</v>
      </c>
      <c r="AF138" s="114" t="s">
        <v>1529</v>
      </c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</row>
    <row r="139" spans="1:190" x14ac:dyDescent="0.2">
      <c r="A139" s="154" t="str">
        <f t="shared" si="1"/>
        <v>7411</v>
      </c>
      <c r="B139" s="115" t="s">
        <v>3463</v>
      </c>
      <c r="C139" s="116">
        <v>3</v>
      </c>
      <c r="D139" s="117">
        <v>29.299999237060547</v>
      </c>
      <c r="E139" s="118">
        <v>0.4</v>
      </c>
      <c r="F139" s="116">
        <v>3</v>
      </c>
      <c r="H139" s="119" t="s">
        <v>1529</v>
      </c>
      <c r="J139" s="117">
        <v>5</v>
      </c>
      <c r="K139" s="118">
        <v>0.42</v>
      </c>
      <c r="L139" s="116">
        <v>2</v>
      </c>
      <c r="M139" s="116">
        <v>1</v>
      </c>
      <c r="N139" s="119" t="s">
        <v>2738</v>
      </c>
      <c r="O139" s="119" t="s">
        <v>2739</v>
      </c>
      <c r="P139" s="117">
        <v>8.6999998092651367</v>
      </c>
      <c r="Q139" s="118">
        <v>0.4</v>
      </c>
      <c r="R139" s="116">
        <v>3</v>
      </c>
      <c r="T139" s="119" t="s">
        <v>1529</v>
      </c>
      <c r="V139" s="117">
        <v>9.3000001907348633</v>
      </c>
      <c r="W139" s="118">
        <v>0.44</v>
      </c>
      <c r="X139" s="116">
        <v>2</v>
      </c>
      <c r="Y139" s="116">
        <v>1</v>
      </c>
      <c r="Z139" s="119" t="s">
        <v>2738</v>
      </c>
      <c r="AA139" s="119" t="s">
        <v>2739</v>
      </c>
      <c r="AB139" s="117">
        <v>6.3000001907348633</v>
      </c>
      <c r="AC139" s="118">
        <v>0.33</v>
      </c>
      <c r="AD139" s="116">
        <v>3</v>
      </c>
      <c r="AF139" s="119" t="s">
        <v>1529</v>
      </c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</row>
    <row r="140" spans="1:190" x14ac:dyDescent="0.2">
      <c r="A140" s="154" t="str">
        <f t="shared" si="1"/>
        <v>7461</v>
      </c>
      <c r="B140" s="105" t="s">
        <v>3464</v>
      </c>
      <c r="C140" s="111">
        <v>1</v>
      </c>
      <c r="D140" s="112">
        <v>18</v>
      </c>
      <c r="E140" s="113">
        <v>0.24</v>
      </c>
      <c r="F140" s="111">
        <v>1</v>
      </c>
      <c r="H140" s="114" t="s">
        <v>1529</v>
      </c>
      <c r="J140" s="112">
        <v>2</v>
      </c>
      <c r="K140" s="113">
        <v>0.17</v>
      </c>
      <c r="L140" s="111">
        <v>1</v>
      </c>
      <c r="N140" s="114" t="s">
        <v>1529</v>
      </c>
      <c r="P140" s="112">
        <v>6</v>
      </c>
      <c r="Q140" s="113">
        <v>0.27</v>
      </c>
      <c r="R140" s="111">
        <v>1</v>
      </c>
      <c r="T140" s="114" t="s">
        <v>1529</v>
      </c>
      <c r="V140" s="112">
        <v>4</v>
      </c>
      <c r="W140" s="113">
        <v>0.19</v>
      </c>
      <c r="X140" s="111">
        <v>1</v>
      </c>
      <c r="Z140" s="114" t="s">
        <v>1529</v>
      </c>
      <c r="AB140" s="112">
        <v>6</v>
      </c>
      <c r="AC140" s="113">
        <v>0.32</v>
      </c>
      <c r="AD140" s="111">
        <v>1</v>
      </c>
      <c r="AF140" s="114" t="s">
        <v>1529</v>
      </c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</row>
    <row r="141" spans="1:190" x14ac:dyDescent="0.2">
      <c r="A141" s="154" t="str">
        <f t="shared" si="1"/>
        <v>7541</v>
      </c>
      <c r="B141" s="115" t="s">
        <v>3465</v>
      </c>
      <c r="C141" s="116">
        <v>1</v>
      </c>
      <c r="D141" s="117">
        <v>33</v>
      </c>
      <c r="E141" s="118">
        <v>0.45</v>
      </c>
      <c r="F141" s="116">
        <v>1</v>
      </c>
      <c r="H141" s="119" t="s">
        <v>1529</v>
      </c>
      <c r="J141" s="117">
        <v>6</v>
      </c>
      <c r="K141" s="118">
        <v>0.5</v>
      </c>
      <c r="L141" s="116">
        <v>1</v>
      </c>
      <c r="N141" s="119" t="s">
        <v>1529</v>
      </c>
      <c r="P141" s="117">
        <v>9</v>
      </c>
      <c r="Q141" s="118">
        <v>0.41</v>
      </c>
      <c r="R141" s="116">
        <v>1</v>
      </c>
      <c r="T141" s="119" t="s">
        <v>1529</v>
      </c>
      <c r="V141" s="117">
        <v>10</v>
      </c>
      <c r="W141" s="118">
        <v>0.48</v>
      </c>
      <c r="X141" s="116">
        <v>1</v>
      </c>
      <c r="Z141" s="119" t="s">
        <v>1529</v>
      </c>
      <c r="AB141" s="117">
        <v>8</v>
      </c>
      <c r="AC141" s="118">
        <v>0.42</v>
      </c>
      <c r="AD141" s="116">
        <v>1</v>
      </c>
      <c r="AF141" s="119" t="s">
        <v>1529</v>
      </c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</row>
    <row r="142" spans="1:190" x14ac:dyDescent="0.2">
      <c r="A142" s="154" t="str">
        <f t="shared" si="1"/>
        <v>7631</v>
      </c>
      <c r="B142" s="105" t="s">
        <v>3466</v>
      </c>
      <c r="C142" s="111">
        <v>17</v>
      </c>
      <c r="D142" s="112">
        <v>17.600000381469727</v>
      </c>
      <c r="E142" s="113">
        <v>0.24</v>
      </c>
      <c r="F142" s="111">
        <v>17</v>
      </c>
      <c r="H142" s="114" t="s">
        <v>1529</v>
      </c>
      <c r="J142" s="112">
        <v>2.4000000953674316</v>
      </c>
      <c r="K142" s="113">
        <v>0.2</v>
      </c>
      <c r="L142" s="111">
        <v>17</v>
      </c>
      <c r="N142" s="114" t="s">
        <v>1529</v>
      </c>
      <c r="P142" s="112">
        <v>5.1999998092651367</v>
      </c>
      <c r="Q142" s="113">
        <v>0.24</v>
      </c>
      <c r="R142" s="111">
        <v>17</v>
      </c>
      <c r="T142" s="114" t="s">
        <v>1529</v>
      </c>
      <c r="V142" s="112">
        <v>4.6999998092651367</v>
      </c>
      <c r="W142" s="113">
        <v>0.23</v>
      </c>
      <c r="X142" s="111">
        <v>17</v>
      </c>
      <c r="Z142" s="114" t="s">
        <v>1529</v>
      </c>
      <c r="AB142" s="112">
        <v>5.1999998092651367</v>
      </c>
      <c r="AC142" s="113">
        <v>0.28000000000000003</v>
      </c>
      <c r="AD142" s="111">
        <v>17</v>
      </c>
      <c r="AF142" s="114" t="s">
        <v>1529</v>
      </c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</row>
    <row r="143" spans="1:190" x14ac:dyDescent="0.2">
      <c r="A143" s="154" t="str">
        <f t="shared" ref="A143:A206" si="2">IFERROR(LEFT(B143,4),"")</f>
        <v>8101</v>
      </c>
      <c r="B143" s="115" t="s">
        <v>3467</v>
      </c>
      <c r="C143" s="116">
        <v>24</v>
      </c>
      <c r="D143" s="117">
        <v>15.100000381469727</v>
      </c>
      <c r="E143" s="118">
        <v>0.2</v>
      </c>
      <c r="F143" s="116">
        <v>24</v>
      </c>
      <c r="H143" s="119" t="s">
        <v>1529</v>
      </c>
      <c r="J143" s="117">
        <v>2.2999999523162842</v>
      </c>
      <c r="K143" s="118">
        <v>0.19</v>
      </c>
      <c r="L143" s="116">
        <v>24</v>
      </c>
      <c r="N143" s="119" t="s">
        <v>1529</v>
      </c>
      <c r="P143" s="117">
        <v>4.8000001907348633</v>
      </c>
      <c r="Q143" s="118">
        <v>0.22</v>
      </c>
      <c r="R143" s="116">
        <v>24</v>
      </c>
      <c r="T143" s="119" t="s">
        <v>1529</v>
      </c>
      <c r="V143" s="117">
        <v>3.5</v>
      </c>
      <c r="W143" s="118">
        <v>0.17</v>
      </c>
      <c r="X143" s="116">
        <v>24</v>
      </c>
      <c r="Z143" s="119" t="s">
        <v>1529</v>
      </c>
      <c r="AB143" s="117">
        <v>4.4000000953674316</v>
      </c>
      <c r="AC143" s="118">
        <v>0.23</v>
      </c>
      <c r="AD143" s="116">
        <v>24</v>
      </c>
      <c r="AF143" s="119" t="s">
        <v>1529</v>
      </c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</row>
    <row r="144" spans="1:190" x14ac:dyDescent="0.2">
      <c r="A144" s="154" t="str">
        <f t="shared" si="2"/>
        <v>8121</v>
      </c>
      <c r="B144" s="105" t="s">
        <v>3468</v>
      </c>
      <c r="C144" s="111">
        <v>8</v>
      </c>
      <c r="D144" s="112">
        <v>19.899999618530273</v>
      </c>
      <c r="E144" s="113">
        <v>0.27</v>
      </c>
      <c r="F144" s="111">
        <v>8</v>
      </c>
      <c r="H144" s="114" t="s">
        <v>1529</v>
      </c>
      <c r="J144" s="112">
        <v>2.0999999046325684</v>
      </c>
      <c r="K144" s="113">
        <v>0.18</v>
      </c>
      <c r="L144" s="111">
        <v>8</v>
      </c>
      <c r="N144" s="114" t="s">
        <v>1529</v>
      </c>
      <c r="P144" s="112">
        <v>6.5</v>
      </c>
      <c r="Q144" s="113">
        <v>0.28999999999999998</v>
      </c>
      <c r="R144" s="111">
        <v>8</v>
      </c>
      <c r="T144" s="114" t="s">
        <v>1529</v>
      </c>
      <c r="V144" s="112">
        <v>5.9000000953674316</v>
      </c>
      <c r="W144" s="113">
        <v>0.28000000000000003</v>
      </c>
      <c r="X144" s="111">
        <v>8</v>
      </c>
      <c r="Z144" s="114" t="s">
        <v>1529</v>
      </c>
      <c r="AB144" s="112">
        <v>5.4000000953674316</v>
      </c>
      <c r="AC144" s="113">
        <v>0.28000000000000003</v>
      </c>
      <c r="AD144" s="111">
        <v>8</v>
      </c>
      <c r="AF144" s="114" t="s">
        <v>1529</v>
      </c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</row>
    <row r="145" spans="1:190" x14ac:dyDescent="0.2">
      <c r="A145" s="154" t="str">
        <f t="shared" si="2"/>
        <v>8131</v>
      </c>
      <c r="B145" s="115" t="s">
        <v>3469</v>
      </c>
      <c r="C145" s="116">
        <v>3</v>
      </c>
      <c r="D145" s="117">
        <v>24</v>
      </c>
      <c r="E145" s="118">
        <v>0.33</v>
      </c>
      <c r="F145" s="116">
        <v>3</v>
      </c>
      <c r="H145" s="119" t="s">
        <v>1529</v>
      </c>
      <c r="J145" s="117">
        <v>2</v>
      </c>
      <c r="K145" s="118">
        <v>0.17</v>
      </c>
      <c r="L145" s="116">
        <v>3</v>
      </c>
      <c r="N145" s="119" t="s">
        <v>1529</v>
      </c>
      <c r="P145" s="117">
        <v>6.3000001907348633</v>
      </c>
      <c r="Q145" s="118">
        <v>0.28999999999999998</v>
      </c>
      <c r="R145" s="116">
        <v>3</v>
      </c>
      <c r="T145" s="119" t="s">
        <v>1529</v>
      </c>
      <c r="V145" s="117">
        <v>8</v>
      </c>
      <c r="W145" s="118">
        <v>0.38</v>
      </c>
      <c r="X145" s="116">
        <v>3</v>
      </c>
      <c r="Z145" s="119" t="s">
        <v>1529</v>
      </c>
      <c r="AB145" s="117">
        <v>7.6999998092651367</v>
      </c>
      <c r="AC145" s="118">
        <v>0.4</v>
      </c>
      <c r="AD145" s="116">
        <v>3</v>
      </c>
      <c r="AF145" s="119" t="s">
        <v>1529</v>
      </c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</row>
    <row r="146" spans="1:190" x14ac:dyDescent="0.2">
      <c r="A146" s="154" t="str">
        <f t="shared" si="2"/>
        <v>8141</v>
      </c>
      <c r="B146" s="105" t="s">
        <v>3470</v>
      </c>
      <c r="C146" s="111">
        <v>12</v>
      </c>
      <c r="D146" s="112">
        <v>14.199999809265137</v>
      </c>
      <c r="E146" s="113">
        <v>0.19</v>
      </c>
      <c r="F146" s="111">
        <v>12</v>
      </c>
      <c r="H146" s="114" t="s">
        <v>1529</v>
      </c>
      <c r="J146" s="112">
        <v>2.4000000953674316</v>
      </c>
      <c r="K146" s="113">
        <v>0.2</v>
      </c>
      <c r="L146" s="111">
        <v>12</v>
      </c>
      <c r="N146" s="114" t="s">
        <v>1529</v>
      </c>
      <c r="P146" s="112">
        <v>4.8000001907348633</v>
      </c>
      <c r="Q146" s="113">
        <v>0.22</v>
      </c>
      <c r="R146" s="111">
        <v>12</v>
      </c>
      <c r="T146" s="114" t="s">
        <v>1529</v>
      </c>
      <c r="V146" s="112">
        <v>2.7000000476837158</v>
      </c>
      <c r="W146" s="113">
        <v>0.13</v>
      </c>
      <c r="X146" s="111">
        <v>12</v>
      </c>
      <c r="Z146" s="114" t="s">
        <v>1529</v>
      </c>
      <c r="AB146" s="112">
        <v>4.3000001907348633</v>
      </c>
      <c r="AC146" s="113">
        <v>0.22</v>
      </c>
      <c r="AD146" s="111">
        <v>12</v>
      </c>
      <c r="AF146" s="114" t="s">
        <v>1529</v>
      </c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</row>
    <row r="147" spans="1:190" x14ac:dyDescent="0.2">
      <c r="A147" s="154" t="str">
        <f t="shared" si="2"/>
        <v/>
      </c>
      <c r="C147" s="121">
        <f>SUM(C14:C146)</f>
        <v>24750</v>
      </c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</row>
    <row r="148" spans="1:190" x14ac:dyDescent="0.2">
      <c r="A148" s="154" t="str">
        <f t="shared" si="2"/>
        <v>9999</v>
      </c>
      <c r="B148" s="105" t="s">
        <v>2932</v>
      </c>
      <c r="C148" s="111">
        <v>24579</v>
      </c>
      <c r="D148" s="112">
        <v>29.399999618530273</v>
      </c>
      <c r="E148" s="113">
        <v>0.4</v>
      </c>
      <c r="F148" s="111">
        <v>23399</v>
      </c>
      <c r="G148" s="111">
        <v>1180</v>
      </c>
      <c r="H148" s="114" t="s">
        <v>2048</v>
      </c>
      <c r="I148" s="114" t="s">
        <v>2049</v>
      </c>
      <c r="J148" s="112">
        <v>4.6999998092651367</v>
      </c>
      <c r="K148" s="113">
        <v>0.39</v>
      </c>
      <c r="L148" s="111">
        <v>22760</v>
      </c>
      <c r="M148" s="111">
        <v>1819</v>
      </c>
      <c r="N148" s="114" t="s">
        <v>3471</v>
      </c>
      <c r="O148" s="114" t="s">
        <v>3472</v>
      </c>
      <c r="P148" s="112">
        <v>9.1999998092651367</v>
      </c>
      <c r="Q148" s="113">
        <v>0.42</v>
      </c>
      <c r="R148" s="111">
        <v>22447</v>
      </c>
      <c r="S148" s="111">
        <v>2132</v>
      </c>
      <c r="T148" s="114" t="s">
        <v>3473</v>
      </c>
      <c r="U148" s="114" t="s">
        <v>3474</v>
      </c>
      <c r="V148" s="112">
        <v>8.1000003814697266</v>
      </c>
      <c r="W148" s="113">
        <v>0.39</v>
      </c>
      <c r="X148" s="111">
        <v>22902</v>
      </c>
      <c r="Y148" s="111">
        <v>1677</v>
      </c>
      <c r="Z148" s="114" t="s">
        <v>1522</v>
      </c>
      <c r="AA148" s="114" t="s">
        <v>1523</v>
      </c>
      <c r="AB148" s="112">
        <v>7.4000000953674316</v>
      </c>
      <c r="AC148" s="113">
        <v>0.39</v>
      </c>
      <c r="AD148" s="111">
        <v>23653</v>
      </c>
      <c r="AE148" s="111">
        <v>926</v>
      </c>
      <c r="AF148" s="114" t="s">
        <v>3113</v>
      </c>
      <c r="AG148" s="114" t="s">
        <v>3114</v>
      </c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</row>
    <row r="149" spans="1:190" x14ac:dyDescent="0.2">
      <c r="A149" s="154" t="str">
        <f t="shared" si="2"/>
        <v/>
      </c>
      <c r="C149" s="103">
        <v>171</v>
      </c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</row>
    <row r="150" spans="1:190" x14ac:dyDescent="0.2">
      <c r="A150" s="154" t="str">
        <f t="shared" si="2"/>
        <v/>
      </c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</row>
    <row r="151" spans="1:190" x14ac:dyDescent="0.2">
      <c r="A151" s="154" t="str">
        <f t="shared" si="2"/>
        <v/>
      </c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</row>
    <row r="152" spans="1:190" x14ac:dyDescent="0.2">
      <c r="A152" s="154" t="str">
        <f t="shared" si="2"/>
        <v/>
      </c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</row>
    <row r="153" spans="1:190" x14ac:dyDescent="0.2">
      <c r="A153" s="154" t="str">
        <f t="shared" si="2"/>
        <v/>
      </c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</row>
    <row r="154" spans="1:190" x14ac:dyDescent="0.2">
      <c r="A154" s="154" t="str">
        <f t="shared" si="2"/>
        <v/>
      </c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</row>
    <row r="155" spans="1:190" x14ac:dyDescent="0.2">
      <c r="A155" s="154" t="str">
        <f t="shared" si="2"/>
        <v/>
      </c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</row>
    <row r="156" spans="1:190" x14ac:dyDescent="0.2">
      <c r="A156" s="154" t="str">
        <f t="shared" si="2"/>
        <v/>
      </c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</row>
    <row r="157" spans="1:190" x14ac:dyDescent="0.2">
      <c r="A157" s="154" t="str">
        <f t="shared" si="2"/>
        <v/>
      </c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</row>
    <row r="158" spans="1:190" x14ac:dyDescent="0.2">
      <c r="A158" s="154" t="str">
        <f t="shared" si="2"/>
        <v/>
      </c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</row>
    <row r="159" spans="1:190" x14ac:dyDescent="0.2">
      <c r="A159" s="154" t="str">
        <f t="shared" si="2"/>
        <v/>
      </c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</row>
    <row r="160" spans="1:190" x14ac:dyDescent="0.2">
      <c r="A160" s="154" t="str">
        <f t="shared" si="2"/>
        <v/>
      </c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</row>
    <row r="161" spans="1:190" x14ac:dyDescent="0.2">
      <c r="A161" s="154" t="str">
        <f t="shared" si="2"/>
        <v/>
      </c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</row>
    <row r="162" spans="1:190" x14ac:dyDescent="0.2">
      <c r="A162" s="154" t="str">
        <f t="shared" si="2"/>
        <v/>
      </c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</row>
    <row r="163" spans="1:190" x14ac:dyDescent="0.2">
      <c r="A163" s="154" t="str">
        <f t="shared" si="2"/>
        <v/>
      </c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</row>
    <row r="164" spans="1:190" x14ac:dyDescent="0.2">
      <c r="A164" s="154" t="str">
        <f t="shared" si="2"/>
        <v/>
      </c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</row>
    <row r="165" spans="1:190" x14ac:dyDescent="0.2">
      <c r="A165" s="154" t="str">
        <f t="shared" si="2"/>
        <v/>
      </c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</row>
    <row r="166" spans="1:190" x14ac:dyDescent="0.2">
      <c r="A166" s="154" t="str">
        <f t="shared" si="2"/>
        <v/>
      </c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</row>
    <row r="167" spans="1:190" x14ac:dyDescent="0.2">
      <c r="A167" s="154" t="str">
        <f t="shared" si="2"/>
        <v/>
      </c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</row>
    <row r="168" spans="1:190" x14ac:dyDescent="0.2">
      <c r="A168" s="154" t="str">
        <f t="shared" si="2"/>
        <v/>
      </c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</row>
    <row r="169" spans="1:190" x14ac:dyDescent="0.2">
      <c r="A169" s="154" t="str">
        <f t="shared" si="2"/>
        <v/>
      </c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</row>
    <row r="170" spans="1:190" x14ac:dyDescent="0.2">
      <c r="A170" s="154" t="str">
        <f t="shared" si="2"/>
        <v/>
      </c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</row>
    <row r="171" spans="1:190" x14ac:dyDescent="0.2">
      <c r="A171" s="154" t="str">
        <f t="shared" si="2"/>
        <v/>
      </c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</row>
    <row r="172" spans="1:190" x14ac:dyDescent="0.2">
      <c r="A172" s="154" t="str">
        <f t="shared" si="2"/>
        <v/>
      </c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</row>
    <row r="173" spans="1:190" x14ac:dyDescent="0.2">
      <c r="A173" s="154" t="str">
        <f t="shared" si="2"/>
        <v/>
      </c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</row>
    <row r="174" spans="1:190" x14ac:dyDescent="0.2">
      <c r="A174" s="154" t="str">
        <f t="shared" si="2"/>
        <v/>
      </c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</row>
    <row r="175" spans="1:190" x14ac:dyDescent="0.2">
      <c r="A175" s="154" t="str">
        <f t="shared" si="2"/>
        <v/>
      </c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</row>
    <row r="176" spans="1:190" x14ac:dyDescent="0.2">
      <c r="A176" s="154" t="str">
        <f t="shared" si="2"/>
        <v/>
      </c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</row>
    <row r="177" spans="1:190" x14ac:dyDescent="0.2">
      <c r="A177" s="154" t="str">
        <f t="shared" si="2"/>
        <v/>
      </c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</row>
    <row r="178" spans="1:190" x14ac:dyDescent="0.2">
      <c r="A178" s="154" t="str">
        <f t="shared" si="2"/>
        <v/>
      </c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</row>
    <row r="179" spans="1:190" x14ac:dyDescent="0.2">
      <c r="A179" s="154" t="str">
        <f t="shared" si="2"/>
        <v/>
      </c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</row>
    <row r="180" spans="1:190" x14ac:dyDescent="0.2">
      <c r="A180" s="154" t="str">
        <f t="shared" si="2"/>
        <v/>
      </c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</row>
    <row r="181" spans="1:190" x14ac:dyDescent="0.2">
      <c r="A181" s="154" t="str">
        <f t="shared" si="2"/>
        <v/>
      </c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</row>
    <row r="182" spans="1:190" x14ac:dyDescent="0.2">
      <c r="A182" s="154" t="str">
        <f t="shared" si="2"/>
        <v/>
      </c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</row>
    <row r="183" spans="1:190" x14ac:dyDescent="0.2">
      <c r="A183" s="154" t="str">
        <f t="shared" si="2"/>
        <v/>
      </c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</row>
    <row r="184" spans="1:190" x14ac:dyDescent="0.2">
      <c r="A184" s="154" t="str">
        <f t="shared" si="2"/>
        <v/>
      </c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</row>
    <row r="185" spans="1:190" x14ac:dyDescent="0.2">
      <c r="A185" s="154" t="str">
        <f t="shared" si="2"/>
        <v/>
      </c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</row>
    <row r="186" spans="1:190" x14ac:dyDescent="0.2">
      <c r="A186" s="154" t="str">
        <f t="shared" si="2"/>
        <v/>
      </c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</row>
    <row r="187" spans="1:190" x14ac:dyDescent="0.2">
      <c r="A187" s="154" t="str">
        <f t="shared" si="2"/>
        <v/>
      </c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</row>
    <row r="188" spans="1:190" x14ac:dyDescent="0.2">
      <c r="A188" s="154" t="str">
        <f t="shared" si="2"/>
        <v/>
      </c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</row>
    <row r="189" spans="1:190" x14ac:dyDescent="0.2">
      <c r="A189" s="154" t="str">
        <f t="shared" si="2"/>
        <v/>
      </c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</row>
    <row r="190" spans="1:190" x14ac:dyDescent="0.2">
      <c r="A190" s="154" t="str">
        <f t="shared" si="2"/>
        <v/>
      </c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</row>
    <row r="191" spans="1:190" x14ac:dyDescent="0.2">
      <c r="A191" s="154" t="str">
        <f t="shared" si="2"/>
        <v/>
      </c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</row>
    <row r="192" spans="1:190" x14ac:dyDescent="0.2">
      <c r="A192" s="154" t="str">
        <f t="shared" si="2"/>
        <v/>
      </c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</row>
    <row r="193" spans="1:190" x14ac:dyDescent="0.2">
      <c r="A193" s="154" t="str">
        <f t="shared" si="2"/>
        <v/>
      </c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</row>
    <row r="194" spans="1:190" x14ac:dyDescent="0.2">
      <c r="A194" s="154" t="str">
        <f t="shared" si="2"/>
        <v/>
      </c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</row>
    <row r="195" spans="1:190" x14ac:dyDescent="0.2">
      <c r="A195" s="154" t="str">
        <f t="shared" si="2"/>
        <v/>
      </c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</row>
    <row r="196" spans="1:190" x14ac:dyDescent="0.2">
      <c r="A196" s="154" t="str">
        <f t="shared" si="2"/>
        <v/>
      </c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</row>
    <row r="197" spans="1:190" x14ac:dyDescent="0.2">
      <c r="A197" s="154" t="str">
        <f t="shared" si="2"/>
        <v/>
      </c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</row>
    <row r="198" spans="1:190" x14ac:dyDescent="0.2">
      <c r="A198" s="154" t="str">
        <f t="shared" si="2"/>
        <v/>
      </c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</row>
    <row r="199" spans="1:190" x14ac:dyDescent="0.2">
      <c r="A199" s="154" t="str">
        <f t="shared" si="2"/>
        <v/>
      </c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</row>
    <row r="200" spans="1:190" x14ac:dyDescent="0.2">
      <c r="A200" s="154" t="str">
        <f t="shared" si="2"/>
        <v/>
      </c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</row>
    <row r="201" spans="1:190" x14ac:dyDescent="0.2">
      <c r="A201" s="154" t="str">
        <f t="shared" si="2"/>
        <v/>
      </c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</row>
    <row r="202" spans="1:190" x14ac:dyDescent="0.2">
      <c r="A202" s="154" t="str">
        <f t="shared" si="2"/>
        <v/>
      </c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</row>
    <row r="203" spans="1:190" x14ac:dyDescent="0.2">
      <c r="A203" s="154" t="str">
        <f t="shared" si="2"/>
        <v/>
      </c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</row>
    <row r="204" spans="1:190" x14ac:dyDescent="0.2">
      <c r="A204" s="154" t="str">
        <f t="shared" si="2"/>
        <v/>
      </c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</row>
    <row r="205" spans="1:190" x14ac:dyDescent="0.2">
      <c r="A205" s="154" t="str">
        <f t="shared" si="2"/>
        <v/>
      </c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</row>
    <row r="206" spans="1:190" x14ac:dyDescent="0.2">
      <c r="A206" s="154" t="str">
        <f t="shared" si="2"/>
        <v/>
      </c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</row>
    <row r="207" spans="1:190" x14ac:dyDescent="0.2">
      <c r="A207" s="154" t="str">
        <f t="shared" ref="A207:A270" si="3">IFERROR(LEFT(B207,4),"")</f>
        <v/>
      </c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</row>
    <row r="208" spans="1:190" x14ac:dyDescent="0.2">
      <c r="A208" s="154" t="str">
        <f t="shared" si="3"/>
        <v/>
      </c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</row>
    <row r="209" spans="1:190" x14ac:dyDescent="0.2">
      <c r="A209" s="154" t="str">
        <f t="shared" si="3"/>
        <v/>
      </c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</row>
    <row r="210" spans="1:190" x14ac:dyDescent="0.2">
      <c r="A210" s="154" t="str">
        <f t="shared" si="3"/>
        <v/>
      </c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</row>
    <row r="211" spans="1:190" x14ac:dyDescent="0.2">
      <c r="A211" s="154" t="str">
        <f t="shared" si="3"/>
        <v/>
      </c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</row>
    <row r="212" spans="1:190" x14ac:dyDescent="0.2">
      <c r="A212" s="154" t="str">
        <f t="shared" si="3"/>
        <v/>
      </c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</row>
    <row r="213" spans="1:190" x14ac:dyDescent="0.2">
      <c r="A213" s="154" t="str">
        <f t="shared" si="3"/>
        <v/>
      </c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</row>
    <row r="214" spans="1:190" x14ac:dyDescent="0.2">
      <c r="A214" s="154" t="str">
        <f t="shared" si="3"/>
        <v/>
      </c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</row>
    <row r="215" spans="1:190" x14ac:dyDescent="0.2">
      <c r="A215" s="154" t="str">
        <f t="shared" si="3"/>
        <v/>
      </c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</row>
    <row r="216" spans="1:190" x14ac:dyDescent="0.2">
      <c r="A216" s="154" t="str">
        <f t="shared" si="3"/>
        <v/>
      </c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</row>
    <row r="217" spans="1:190" x14ac:dyDescent="0.2">
      <c r="A217" s="154" t="str">
        <f t="shared" si="3"/>
        <v/>
      </c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</row>
    <row r="218" spans="1:190" x14ac:dyDescent="0.2">
      <c r="A218" s="154" t="str">
        <f t="shared" si="3"/>
        <v/>
      </c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</row>
    <row r="219" spans="1:190" x14ac:dyDescent="0.2">
      <c r="A219" s="154" t="str">
        <f t="shared" si="3"/>
        <v/>
      </c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</row>
    <row r="220" spans="1:190" x14ac:dyDescent="0.2">
      <c r="A220" s="154" t="str">
        <f t="shared" si="3"/>
        <v/>
      </c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</row>
    <row r="221" spans="1:190" x14ac:dyDescent="0.2">
      <c r="A221" s="154" t="str">
        <f t="shared" si="3"/>
        <v/>
      </c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</row>
    <row r="222" spans="1:190" x14ac:dyDescent="0.2">
      <c r="A222" s="154" t="str">
        <f t="shared" si="3"/>
        <v/>
      </c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</row>
    <row r="223" spans="1:190" x14ac:dyDescent="0.2">
      <c r="A223" s="154" t="str">
        <f t="shared" si="3"/>
        <v/>
      </c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</row>
    <row r="224" spans="1:190" x14ac:dyDescent="0.2">
      <c r="A224" s="154" t="str">
        <f t="shared" si="3"/>
        <v/>
      </c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</row>
    <row r="225" spans="1:190" x14ac:dyDescent="0.2">
      <c r="A225" s="154" t="str">
        <f t="shared" si="3"/>
        <v/>
      </c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</row>
    <row r="226" spans="1:190" x14ac:dyDescent="0.2">
      <c r="A226" s="154" t="str">
        <f t="shared" si="3"/>
        <v/>
      </c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</row>
    <row r="227" spans="1:190" x14ac:dyDescent="0.2">
      <c r="A227" s="154" t="str">
        <f t="shared" si="3"/>
        <v/>
      </c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</row>
    <row r="228" spans="1:190" x14ac:dyDescent="0.2">
      <c r="A228" s="154" t="str">
        <f t="shared" si="3"/>
        <v/>
      </c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</row>
    <row r="229" spans="1:190" x14ac:dyDescent="0.2">
      <c r="A229" s="154" t="str">
        <f t="shared" si="3"/>
        <v/>
      </c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</row>
    <row r="230" spans="1:190" x14ac:dyDescent="0.2">
      <c r="A230" s="154" t="str">
        <f t="shared" si="3"/>
        <v/>
      </c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</row>
    <row r="231" spans="1:190" x14ac:dyDescent="0.2">
      <c r="A231" s="154" t="str">
        <f t="shared" si="3"/>
        <v/>
      </c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</row>
    <row r="232" spans="1:190" x14ac:dyDescent="0.2">
      <c r="A232" s="154" t="str">
        <f t="shared" si="3"/>
        <v/>
      </c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</row>
    <row r="233" spans="1:190" x14ac:dyDescent="0.2">
      <c r="A233" s="154" t="str">
        <f t="shared" si="3"/>
        <v/>
      </c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</row>
    <row r="234" spans="1:190" x14ac:dyDescent="0.2">
      <c r="A234" s="154" t="str">
        <f t="shared" si="3"/>
        <v/>
      </c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</row>
    <row r="235" spans="1:190" x14ac:dyDescent="0.2">
      <c r="A235" s="154" t="str">
        <f t="shared" si="3"/>
        <v/>
      </c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</row>
    <row r="236" spans="1:190" x14ac:dyDescent="0.2">
      <c r="A236" s="154" t="str">
        <f t="shared" si="3"/>
        <v/>
      </c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</row>
    <row r="237" spans="1:190" x14ac:dyDescent="0.2">
      <c r="A237" s="154" t="str">
        <f t="shared" si="3"/>
        <v/>
      </c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</row>
    <row r="238" spans="1:190" x14ac:dyDescent="0.2">
      <c r="A238" s="154" t="str">
        <f t="shared" si="3"/>
        <v/>
      </c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</row>
    <row r="239" spans="1:190" x14ac:dyDescent="0.2">
      <c r="A239" s="154" t="str">
        <f t="shared" si="3"/>
        <v/>
      </c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</row>
    <row r="240" spans="1:190" x14ac:dyDescent="0.2">
      <c r="A240" s="154" t="str">
        <f t="shared" si="3"/>
        <v/>
      </c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</row>
    <row r="241" spans="1:190" x14ac:dyDescent="0.2">
      <c r="A241" s="154" t="str">
        <f t="shared" si="3"/>
        <v/>
      </c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</row>
    <row r="242" spans="1:190" x14ac:dyDescent="0.2">
      <c r="A242" s="154" t="str">
        <f t="shared" si="3"/>
        <v/>
      </c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</row>
    <row r="243" spans="1:190" x14ac:dyDescent="0.2">
      <c r="A243" s="154" t="str">
        <f t="shared" si="3"/>
        <v/>
      </c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</row>
    <row r="244" spans="1:190" x14ac:dyDescent="0.2">
      <c r="A244" s="154" t="str">
        <f t="shared" si="3"/>
        <v/>
      </c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</row>
    <row r="245" spans="1:190" x14ac:dyDescent="0.2">
      <c r="A245" s="154" t="str">
        <f t="shared" si="3"/>
        <v/>
      </c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</row>
    <row r="246" spans="1:190" x14ac:dyDescent="0.2">
      <c r="A246" s="154" t="str">
        <f t="shared" si="3"/>
        <v/>
      </c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</row>
    <row r="247" spans="1:190" x14ac:dyDescent="0.2">
      <c r="A247" s="154" t="str">
        <f t="shared" si="3"/>
        <v/>
      </c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</row>
    <row r="248" spans="1:190" x14ac:dyDescent="0.2">
      <c r="A248" s="154" t="str">
        <f t="shared" si="3"/>
        <v/>
      </c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</row>
    <row r="249" spans="1:190" x14ac:dyDescent="0.2">
      <c r="A249" s="154" t="str">
        <f t="shared" si="3"/>
        <v/>
      </c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</row>
    <row r="250" spans="1:190" x14ac:dyDescent="0.2">
      <c r="A250" s="154" t="str">
        <f t="shared" si="3"/>
        <v/>
      </c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</row>
    <row r="251" spans="1:190" x14ac:dyDescent="0.2">
      <c r="A251" s="154" t="str">
        <f t="shared" si="3"/>
        <v/>
      </c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</row>
    <row r="252" spans="1:190" x14ac:dyDescent="0.2">
      <c r="A252" s="154" t="str">
        <f t="shared" si="3"/>
        <v/>
      </c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</row>
    <row r="253" spans="1:190" x14ac:dyDescent="0.2">
      <c r="A253" s="154" t="str">
        <f t="shared" si="3"/>
        <v/>
      </c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</row>
    <row r="254" spans="1:190" x14ac:dyDescent="0.2">
      <c r="A254" s="154" t="str">
        <f t="shared" si="3"/>
        <v/>
      </c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</row>
    <row r="255" spans="1:190" x14ac:dyDescent="0.2">
      <c r="A255" s="154" t="str">
        <f t="shared" si="3"/>
        <v/>
      </c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</row>
    <row r="256" spans="1:190" x14ac:dyDescent="0.2">
      <c r="A256" s="154" t="str">
        <f t="shared" si="3"/>
        <v/>
      </c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</row>
    <row r="257" spans="1:190" x14ac:dyDescent="0.2">
      <c r="A257" s="154" t="str">
        <f t="shared" si="3"/>
        <v/>
      </c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</row>
    <row r="258" spans="1:190" x14ac:dyDescent="0.2">
      <c r="A258" s="154" t="str">
        <f t="shared" si="3"/>
        <v/>
      </c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</row>
    <row r="259" spans="1:190" x14ac:dyDescent="0.2">
      <c r="A259" s="154" t="str">
        <f t="shared" si="3"/>
        <v/>
      </c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</row>
    <row r="260" spans="1:190" x14ac:dyDescent="0.2">
      <c r="A260" s="154" t="str">
        <f t="shared" si="3"/>
        <v/>
      </c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</row>
    <row r="261" spans="1:190" x14ac:dyDescent="0.2">
      <c r="A261" s="154" t="str">
        <f t="shared" si="3"/>
        <v/>
      </c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</row>
    <row r="262" spans="1:190" x14ac:dyDescent="0.2">
      <c r="A262" s="154" t="str">
        <f t="shared" si="3"/>
        <v/>
      </c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</row>
    <row r="263" spans="1:190" x14ac:dyDescent="0.2">
      <c r="A263" s="154" t="str">
        <f t="shared" si="3"/>
        <v/>
      </c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</row>
    <row r="264" spans="1:190" x14ac:dyDescent="0.2">
      <c r="A264" s="154" t="str">
        <f t="shared" si="3"/>
        <v/>
      </c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</row>
    <row r="265" spans="1:190" x14ac:dyDescent="0.2">
      <c r="A265" s="154" t="str">
        <f t="shared" si="3"/>
        <v/>
      </c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</row>
    <row r="266" spans="1:190" x14ac:dyDescent="0.2">
      <c r="A266" s="154" t="str">
        <f t="shared" si="3"/>
        <v/>
      </c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</row>
    <row r="267" spans="1:190" x14ac:dyDescent="0.2">
      <c r="A267" s="154" t="str">
        <f t="shared" si="3"/>
        <v/>
      </c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</row>
    <row r="268" spans="1:190" x14ac:dyDescent="0.2">
      <c r="A268" s="154" t="str">
        <f t="shared" si="3"/>
        <v/>
      </c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</row>
    <row r="269" spans="1:190" x14ac:dyDescent="0.2">
      <c r="A269" s="154" t="str">
        <f t="shared" si="3"/>
        <v/>
      </c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</row>
    <row r="270" spans="1:190" x14ac:dyDescent="0.2">
      <c r="A270" s="154" t="str">
        <f t="shared" si="3"/>
        <v/>
      </c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</row>
    <row r="271" spans="1:190" x14ac:dyDescent="0.2">
      <c r="A271" s="154" t="str">
        <f t="shared" ref="A271:A334" si="4">IFERROR(LEFT(B271,4),"")</f>
        <v/>
      </c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</row>
    <row r="272" spans="1:190" x14ac:dyDescent="0.2">
      <c r="A272" s="154" t="str">
        <f t="shared" si="4"/>
        <v/>
      </c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</row>
    <row r="273" spans="1:190" x14ac:dyDescent="0.2">
      <c r="A273" s="154" t="str">
        <f t="shared" si="4"/>
        <v/>
      </c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</row>
    <row r="274" spans="1:190" x14ac:dyDescent="0.2">
      <c r="A274" s="154" t="str">
        <f t="shared" si="4"/>
        <v/>
      </c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</row>
    <row r="275" spans="1:190" x14ac:dyDescent="0.2">
      <c r="A275" s="154" t="str">
        <f t="shared" si="4"/>
        <v/>
      </c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</row>
    <row r="276" spans="1:190" x14ac:dyDescent="0.2">
      <c r="A276" s="154" t="str">
        <f t="shared" si="4"/>
        <v/>
      </c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</row>
    <row r="277" spans="1:190" x14ac:dyDescent="0.2">
      <c r="A277" s="154" t="str">
        <f t="shared" si="4"/>
        <v/>
      </c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</row>
    <row r="278" spans="1:190" x14ac:dyDescent="0.2">
      <c r="A278" s="154" t="str">
        <f t="shared" si="4"/>
        <v/>
      </c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</row>
    <row r="279" spans="1:190" x14ac:dyDescent="0.2">
      <c r="A279" s="154" t="str">
        <f t="shared" si="4"/>
        <v/>
      </c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</row>
    <row r="280" spans="1:190" x14ac:dyDescent="0.2">
      <c r="A280" s="154" t="str">
        <f t="shared" si="4"/>
        <v/>
      </c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</row>
    <row r="281" spans="1:190" x14ac:dyDescent="0.2">
      <c r="A281" s="154" t="str">
        <f t="shared" si="4"/>
        <v/>
      </c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</row>
    <row r="282" spans="1:190" x14ac:dyDescent="0.2">
      <c r="A282" s="154" t="str">
        <f t="shared" si="4"/>
        <v/>
      </c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</row>
    <row r="283" spans="1:190" x14ac:dyDescent="0.2">
      <c r="A283" s="154" t="str">
        <f t="shared" si="4"/>
        <v/>
      </c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</row>
    <row r="284" spans="1:190" x14ac:dyDescent="0.2">
      <c r="A284" s="154" t="str">
        <f t="shared" si="4"/>
        <v/>
      </c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</row>
    <row r="285" spans="1:190" x14ac:dyDescent="0.2">
      <c r="A285" s="154" t="str">
        <f t="shared" si="4"/>
        <v/>
      </c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</row>
    <row r="286" spans="1:190" x14ac:dyDescent="0.2">
      <c r="A286" s="154" t="str">
        <f t="shared" si="4"/>
        <v/>
      </c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</row>
    <row r="287" spans="1:190" x14ac:dyDescent="0.2">
      <c r="A287" s="154" t="str">
        <f t="shared" si="4"/>
        <v/>
      </c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</row>
    <row r="288" spans="1:190" x14ac:dyDescent="0.2">
      <c r="A288" s="154" t="str">
        <f t="shared" si="4"/>
        <v/>
      </c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</row>
    <row r="289" spans="1:190" x14ac:dyDescent="0.2">
      <c r="A289" s="154" t="str">
        <f t="shared" si="4"/>
        <v/>
      </c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</row>
    <row r="290" spans="1:190" x14ac:dyDescent="0.2">
      <c r="A290" s="154" t="str">
        <f t="shared" si="4"/>
        <v/>
      </c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</row>
    <row r="291" spans="1:190" x14ac:dyDescent="0.2">
      <c r="A291" s="154" t="str">
        <f t="shared" si="4"/>
        <v/>
      </c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</row>
    <row r="292" spans="1:190" x14ac:dyDescent="0.2">
      <c r="A292" s="154" t="str">
        <f t="shared" si="4"/>
        <v/>
      </c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</row>
    <row r="293" spans="1:190" x14ac:dyDescent="0.2">
      <c r="A293" s="154" t="str">
        <f t="shared" si="4"/>
        <v/>
      </c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</row>
    <row r="294" spans="1:190" x14ac:dyDescent="0.2">
      <c r="A294" s="154" t="str">
        <f t="shared" si="4"/>
        <v/>
      </c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</row>
    <row r="295" spans="1:190" x14ac:dyDescent="0.2">
      <c r="A295" s="154" t="str">
        <f t="shared" si="4"/>
        <v/>
      </c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</row>
    <row r="296" spans="1:190" x14ac:dyDescent="0.2">
      <c r="A296" s="154" t="str">
        <f t="shared" si="4"/>
        <v/>
      </c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</row>
    <row r="297" spans="1:190" x14ac:dyDescent="0.2">
      <c r="A297" s="154" t="str">
        <f t="shared" si="4"/>
        <v/>
      </c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</row>
    <row r="298" spans="1:190" x14ac:dyDescent="0.2">
      <c r="A298" s="154" t="str">
        <f t="shared" si="4"/>
        <v/>
      </c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</row>
    <row r="299" spans="1:190" x14ac:dyDescent="0.2">
      <c r="A299" s="154" t="str">
        <f t="shared" si="4"/>
        <v/>
      </c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</row>
    <row r="300" spans="1:190" x14ac:dyDescent="0.2">
      <c r="A300" s="154" t="str">
        <f t="shared" si="4"/>
        <v/>
      </c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</row>
    <row r="301" spans="1:190" x14ac:dyDescent="0.2">
      <c r="A301" s="154" t="str">
        <f t="shared" si="4"/>
        <v/>
      </c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</row>
    <row r="302" spans="1:190" x14ac:dyDescent="0.2">
      <c r="A302" s="154" t="str">
        <f t="shared" si="4"/>
        <v/>
      </c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</row>
    <row r="303" spans="1:190" x14ac:dyDescent="0.2">
      <c r="A303" s="154" t="str">
        <f t="shared" si="4"/>
        <v/>
      </c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</row>
    <row r="304" spans="1:190" x14ac:dyDescent="0.2">
      <c r="A304" s="154" t="str">
        <f t="shared" si="4"/>
        <v/>
      </c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</row>
    <row r="305" spans="1:190" x14ac:dyDescent="0.2">
      <c r="A305" s="154" t="str">
        <f t="shared" si="4"/>
        <v/>
      </c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</row>
    <row r="306" spans="1:190" x14ac:dyDescent="0.2">
      <c r="A306" s="154" t="str">
        <f t="shared" si="4"/>
        <v/>
      </c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</row>
    <row r="307" spans="1:190" x14ac:dyDescent="0.2">
      <c r="A307" s="154" t="str">
        <f t="shared" si="4"/>
        <v/>
      </c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</row>
    <row r="308" spans="1:190" x14ac:dyDescent="0.2">
      <c r="A308" s="154" t="str">
        <f t="shared" si="4"/>
        <v/>
      </c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</row>
    <row r="309" spans="1:190" x14ac:dyDescent="0.2">
      <c r="A309" s="154" t="str">
        <f t="shared" si="4"/>
        <v/>
      </c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</row>
    <row r="310" spans="1:190" x14ac:dyDescent="0.2">
      <c r="A310" s="154" t="str">
        <f t="shared" si="4"/>
        <v/>
      </c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</row>
    <row r="311" spans="1:190" x14ac:dyDescent="0.2">
      <c r="A311" s="154" t="str">
        <f t="shared" si="4"/>
        <v/>
      </c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</row>
    <row r="312" spans="1:190" x14ac:dyDescent="0.2">
      <c r="A312" s="154" t="str">
        <f t="shared" si="4"/>
        <v/>
      </c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</row>
    <row r="313" spans="1:190" x14ac:dyDescent="0.2">
      <c r="A313" s="154" t="str">
        <f t="shared" si="4"/>
        <v/>
      </c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</row>
    <row r="314" spans="1:190" x14ac:dyDescent="0.2">
      <c r="A314" s="154" t="str">
        <f t="shared" si="4"/>
        <v/>
      </c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</row>
    <row r="315" spans="1:190" x14ac:dyDescent="0.2">
      <c r="A315" s="154" t="str">
        <f t="shared" si="4"/>
        <v/>
      </c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</row>
    <row r="316" spans="1:190" x14ac:dyDescent="0.2">
      <c r="A316" s="154" t="str">
        <f t="shared" si="4"/>
        <v/>
      </c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</row>
    <row r="317" spans="1:190" x14ac:dyDescent="0.2">
      <c r="A317" s="154" t="str">
        <f t="shared" si="4"/>
        <v/>
      </c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</row>
    <row r="318" spans="1:190" x14ac:dyDescent="0.2">
      <c r="A318" s="154" t="str">
        <f t="shared" si="4"/>
        <v/>
      </c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</row>
    <row r="319" spans="1:190" x14ac:dyDescent="0.2">
      <c r="A319" s="154" t="str">
        <f t="shared" si="4"/>
        <v/>
      </c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</row>
    <row r="320" spans="1:190" x14ac:dyDescent="0.2">
      <c r="A320" s="154" t="str">
        <f t="shared" si="4"/>
        <v/>
      </c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</row>
    <row r="321" spans="1:190" x14ac:dyDescent="0.2">
      <c r="A321" s="154" t="str">
        <f t="shared" si="4"/>
        <v/>
      </c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</row>
    <row r="322" spans="1:190" x14ac:dyDescent="0.2">
      <c r="A322" s="154" t="str">
        <f t="shared" si="4"/>
        <v/>
      </c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</row>
    <row r="323" spans="1:190" x14ac:dyDescent="0.2">
      <c r="A323" s="154" t="str">
        <f t="shared" si="4"/>
        <v/>
      </c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</row>
    <row r="324" spans="1:190" x14ac:dyDescent="0.2">
      <c r="A324" s="154" t="str">
        <f t="shared" si="4"/>
        <v/>
      </c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</row>
    <row r="325" spans="1:190" x14ac:dyDescent="0.2">
      <c r="A325" s="154" t="str">
        <f t="shared" si="4"/>
        <v/>
      </c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</row>
    <row r="326" spans="1:190" x14ac:dyDescent="0.2">
      <c r="A326" s="154" t="str">
        <f t="shared" si="4"/>
        <v/>
      </c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</row>
    <row r="327" spans="1:190" x14ac:dyDescent="0.2">
      <c r="A327" s="154" t="str">
        <f t="shared" si="4"/>
        <v/>
      </c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</row>
    <row r="328" spans="1:190" x14ac:dyDescent="0.2">
      <c r="A328" s="154" t="str">
        <f t="shared" si="4"/>
        <v/>
      </c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</row>
    <row r="329" spans="1:190" x14ac:dyDescent="0.2">
      <c r="A329" s="154" t="str">
        <f t="shared" si="4"/>
        <v/>
      </c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</row>
    <row r="330" spans="1:190" x14ac:dyDescent="0.2">
      <c r="A330" s="154" t="str">
        <f t="shared" si="4"/>
        <v/>
      </c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</row>
    <row r="331" spans="1:190" x14ac:dyDescent="0.2">
      <c r="A331" s="154" t="str">
        <f t="shared" si="4"/>
        <v/>
      </c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</row>
    <row r="332" spans="1:190" x14ac:dyDescent="0.2">
      <c r="A332" s="154" t="str">
        <f t="shared" si="4"/>
        <v/>
      </c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</row>
    <row r="333" spans="1:190" x14ac:dyDescent="0.2">
      <c r="A333" s="154" t="str">
        <f t="shared" si="4"/>
        <v/>
      </c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</row>
    <row r="334" spans="1:190" x14ac:dyDescent="0.2">
      <c r="A334" s="154" t="str">
        <f t="shared" si="4"/>
        <v/>
      </c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</row>
    <row r="335" spans="1:190" x14ac:dyDescent="0.2">
      <c r="A335" s="154" t="str">
        <f t="shared" ref="A335:A398" si="5">IFERROR(LEFT(B335,4),"")</f>
        <v/>
      </c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</row>
    <row r="336" spans="1:190" x14ac:dyDescent="0.2">
      <c r="A336" s="154" t="str">
        <f t="shared" si="5"/>
        <v/>
      </c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</row>
    <row r="337" spans="1:190" x14ac:dyDescent="0.2">
      <c r="A337" s="154" t="str">
        <f t="shared" si="5"/>
        <v/>
      </c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</row>
    <row r="338" spans="1:190" x14ac:dyDescent="0.2">
      <c r="A338" s="154" t="str">
        <f t="shared" si="5"/>
        <v/>
      </c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</row>
    <row r="339" spans="1:190" x14ac:dyDescent="0.2">
      <c r="A339" s="154" t="str">
        <f t="shared" si="5"/>
        <v/>
      </c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</row>
    <row r="340" spans="1:190" x14ac:dyDescent="0.2">
      <c r="A340" s="154" t="str">
        <f t="shared" si="5"/>
        <v/>
      </c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</row>
    <row r="341" spans="1:190" x14ac:dyDescent="0.2">
      <c r="A341" s="154" t="str">
        <f t="shared" si="5"/>
        <v/>
      </c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</row>
    <row r="342" spans="1:190" x14ac:dyDescent="0.2">
      <c r="A342" s="154" t="str">
        <f t="shared" si="5"/>
        <v/>
      </c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</row>
    <row r="343" spans="1:190" x14ac:dyDescent="0.2">
      <c r="A343" s="154" t="str">
        <f t="shared" si="5"/>
        <v/>
      </c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</row>
    <row r="344" spans="1:190" x14ac:dyDescent="0.2">
      <c r="A344" s="154" t="str">
        <f t="shared" si="5"/>
        <v/>
      </c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</row>
    <row r="345" spans="1:190" x14ac:dyDescent="0.2">
      <c r="A345" s="154" t="str">
        <f t="shared" si="5"/>
        <v/>
      </c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</row>
    <row r="346" spans="1:190" x14ac:dyDescent="0.2">
      <c r="A346" s="154" t="str">
        <f t="shared" si="5"/>
        <v/>
      </c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</row>
    <row r="347" spans="1:190" x14ac:dyDescent="0.2">
      <c r="A347" s="154" t="str">
        <f t="shared" si="5"/>
        <v/>
      </c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</row>
    <row r="348" spans="1:190" x14ac:dyDescent="0.2">
      <c r="A348" s="154" t="str">
        <f t="shared" si="5"/>
        <v/>
      </c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</row>
    <row r="349" spans="1:190" x14ac:dyDescent="0.2">
      <c r="A349" s="154" t="str">
        <f t="shared" si="5"/>
        <v/>
      </c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</row>
    <row r="350" spans="1:190" x14ac:dyDescent="0.2">
      <c r="A350" s="154" t="str">
        <f t="shared" si="5"/>
        <v/>
      </c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</row>
    <row r="351" spans="1:190" x14ac:dyDescent="0.2">
      <c r="A351" s="154" t="str">
        <f t="shared" si="5"/>
        <v/>
      </c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</row>
    <row r="352" spans="1:190" x14ac:dyDescent="0.2">
      <c r="A352" s="154" t="str">
        <f t="shared" si="5"/>
        <v/>
      </c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</row>
    <row r="353" spans="1:190" x14ac:dyDescent="0.2">
      <c r="A353" s="154" t="str">
        <f t="shared" si="5"/>
        <v/>
      </c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</row>
    <row r="354" spans="1:190" x14ac:dyDescent="0.2">
      <c r="A354" s="154" t="str">
        <f t="shared" si="5"/>
        <v/>
      </c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</row>
    <row r="355" spans="1:190" x14ac:dyDescent="0.2">
      <c r="A355" s="154" t="str">
        <f t="shared" si="5"/>
        <v/>
      </c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</row>
    <row r="356" spans="1:190" x14ac:dyDescent="0.2">
      <c r="A356" s="154" t="str">
        <f t="shared" si="5"/>
        <v/>
      </c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</row>
    <row r="357" spans="1:190" x14ac:dyDescent="0.2">
      <c r="A357" s="154" t="str">
        <f t="shared" si="5"/>
        <v/>
      </c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</row>
    <row r="358" spans="1:190" x14ac:dyDescent="0.2">
      <c r="A358" s="154" t="str">
        <f t="shared" si="5"/>
        <v/>
      </c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</row>
    <row r="359" spans="1:190" x14ac:dyDescent="0.2">
      <c r="A359" s="154" t="str">
        <f t="shared" si="5"/>
        <v/>
      </c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</row>
    <row r="360" spans="1:190" x14ac:dyDescent="0.2">
      <c r="A360" s="154" t="str">
        <f t="shared" si="5"/>
        <v/>
      </c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</row>
    <row r="361" spans="1:190" x14ac:dyDescent="0.2">
      <c r="A361" s="154" t="str">
        <f t="shared" si="5"/>
        <v/>
      </c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</row>
    <row r="362" spans="1:190" x14ac:dyDescent="0.2">
      <c r="A362" s="154" t="str">
        <f t="shared" si="5"/>
        <v/>
      </c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</row>
    <row r="363" spans="1:190" x14ac:dyDescent="0.2">
      <c r="A363" s="154" t="str">
        <f t="shared" si="5"/>
        <v/>
      </c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</row>
    <row r="364" spans="1:190" x14ac:dyDescent="0.2">
      <c r="A364" s="154" t="str">
        <f t="shared" si="5"/>
        <v/>
      </c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</row>
    <row r="365" spans="1:190" x14ac:dyDescent="0.2">
      <c r="A365" s="154" t="str">
        <f t="shared" si="5"/>
        <v/>
      </c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</row>
    <row r="366" spans="1:190" x14ac:dyDescent="0.2">
      <c r="A366" s="154" t="str">
        <f t="shared" si="5"/>
        <v/>
      </c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</row>
    <row r="367" spans="1:190" x14ac:dyDescent="0.2">
      <c r="A367" s="154" t="str">
        <f t="shared" si="5"/>
        <v/>
      </c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</row>
    <row r="368" spans="1:190" x14ac:dyDescent="0.2">
      <c r="A368" s="154" t="str">
        <f t="shared" si="5"/>
        <v/>
      </c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</row>
    <row r="369" spans="1:190" x14ac:dyDescent="0.2">
      <c r="A369" s="154" t="str">
        <f t="shared" si="5"/>
        <v/>
      </c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</row>
    <row r="370" spans="1:190" x14ac:dyDescent="0.2">
      <c r="A370" s="154" t="str">
        <f t="shared" si="5"/>
        <v/>
      </c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</row>
    <row r="371" spans="1:190" x14ac:dyDescent="0.2">
      <c r="A371" s="154" t="str">
        <f t="shared" si="5"/>
        <v/>
      </c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</row>
    <row r="372" spans="1:190" x14ac:dyDescent="0.2">
      <c r="A372" s="154" t="str">
        <f t="shared" si="5"/>
        <v/>
      </c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</row>
    <row r="373" spans="1:190" x14ac:dyDescent="0.2">
      <c r="A373" s="154" t="str">
        <f t="shared" si="5"/>
        <v/>
      </c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</row>
    <row r="374" spans="1:190" x14ac:dyDescent="0.2">
      <c r="A374" s="154" t="str">
        <f t="shared" si="5"/>
        <v/>
      </c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</row>
    <row r="375" spans="1:190" x14ac:dyDescent="0.2">
      <c r="A375" s="154" t="str">
        <f t="shared" si="5"/>
        <v/>
      </c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</row>
    <row r="376" spans="1:190" x14ac:dyDescent="0.2">
      <c r="A376" s="154" t="str">
        <f t="shared" si="5"/>
        <v/>
      </c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</row>
    <row r="377" spans="1:190" x14ac:dyDescent="0.2">
      <c r="A377" s="154" t="str">
        <f t="shared" si="5"/>
        <v/>
      </c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</row>
    <row r="378" spans="1:190" x14ac:dyDescent="0.2">
      <c r="A378" s="154" t="str">
        <f t="shared" si="5"/>
        <v/>
      </c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</row>
    <row r="379" spans="1:190" x14ac:dyDescent="0.2">
      <c r="A379" s="154" t="str">
        <f t="shared" si="5"/>
        <v/>
      </c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</row>
    <row r="380" spans="1:190" x14ac:dyDescent="0.2">
      <c r="A380" s="154" t="str">
        <f t="shared" si="5"/>
        <v/>
      </c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</row>
    <row r="381" spans="1:190" x14ac:dyDescent="0.2">
      <c r="A381" s="154" t="str">
        <f t="shared" si="5"/>
        <v/>
      </c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</row>
    <row r="382" spans="1:190" x14ac:dyDescent="0.2">
      <c r="A382" s="154" t="str">
        <f t="shared" si="5"/>
        <v/>
      </c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</row>
    <row r="383" spans="1:190" x14ac:dyDescent="0.2">
      <c r="A383" s="154" t="str">
        <f t="shared" si="5"/>
        <v/>
      </c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</row>
    <row r="384" spans="1:190" x14ac:dyDescent="0.2">
      <c r="A384" s="154" t="str">
        <f t="shared" si="5"/>
        <v/>
      </c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</row>
    <row r="385" spans="1:190" x14ac:dyDescent="0.2">
      <c r="A385" s="154" t="str">
        <f t="shared" si="5"/>
        <v/>
      </c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</row>
    <row r="386" spans="1:190" x14ac:dyDescent="0.2">
      <c r="A386" s="154" t="str">
        <f t="shared" si="5"/>
        <v/>
      </c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</row>
    <row r="387" spans="1:190" x14ac:dyDescent="0.2">
      <c r="A387" s="154" t="str">
        <f t="shared" si="5"/>
        <v/>
      </c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</row>
    <row r="388" spans="1:190" x14ac:dyDescent="0.2">
      <c r="A388" s="154" t="str">
        <f t="shared" si="5"/>
        <v/>
      </c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</row>
    <row r="389" spans="1:190" x14ac:dyDescent="0.2">
      <c r="A389" s="154" t="str">
        <f t="shared" si="5"/>
        <v/>
      </c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</row>
    <row r="390" spans="1:190" x14ac:dyDescent="0.2">
      <c r="A390" s="154" t="str">
        <f t="shared" si="5"/>
        <v/>
      </c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</row>
    <row r="391" spans="1:190" x14ac:dyDescent="0.2">
      <c r="A391" s="154" t="str">
        <f t="shared" si="5"/>
        <v/>
      </c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</row>
    <row r="392" spans="1:190" x14ac:dyDescent="0.2">
      <c r="A392" s="154" t="str">
        <f t="shared" si="5"/>
        <v/>
      </c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</row>
    <row r="393" spans="1:190" x14ac:dyDescent="0.2">
      <c r="A393" s="154" t="str">
        <f t="shared" si="5"/>
        <v/>
      </c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</row>
    <row r="394" spans="1:190" x14ac:dyDescent="0.2">
      <c r="A394" s="154" t="str">
        <f t="shared" si="5"/>
        <v/>
      </c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</row>
    <row r="395" spans="1:190" x14ac:dyDescent="0.2">
      <c r="A395" s="154" t="str">
        <f t="shared" si="5"/>
        <v/>
      </c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</row>
    <row r="396" spans="1:190" x14ac:dyDescent="0.2">
      <c r="A396" s="154" t="str">
        <f t="shared" si="5"/>
        <v/>
      </c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</row>
    <row r="397" spans="1:190" x14ac:dyDescent="0.2">
      <c r="A397" s="154" t="str">
        <f t="shared" si="5"/>
        <v/>
      </c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</row>
    <row r="398" spans="1:190" x14ac:dyDescent="0.2">
      <c r="A398" s="154" t="str">
        <f t="shared" si="5"/>
        <v/>
      </c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</row>
    <row r="399" spans="1:190" x14ac:dyDescent="0.2">
      <c r="A399" s="154" t="str">
        <f t="shared" ref="A399:A462" si="6">IFERROR(LEFT(B399,4),"")</f>
        <v/>
      </c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</row>
    <row r="400" spans="1:190" x14ac:dyDescent="0.2">
      <c r="A400" s="154" t="str">
        <f t="shared" si="6"/>
        <v/>
      </c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</row>
    <row r="401" spans="1:1" x14ac:dyDescent="0.2">
      <c r="A401" s="154" t="str">
        <f t="shared" si="6"/>
        <v/>
      </c>
    </row>
    <row r="402" spans="1:1" x14ac:dyDescent="0.2">
      <c r="A402" s="154" t="str">
        <f t="shared" si="6"/>
        <v/>
      </c>
    </row>
    <row r="403" spans="1:1" x14ac:dyDescent="0.2">
      <c r="A403" s="154" t="str">
        <f t="shared" si="6"/>
        <v/>
      </c>
    </row>
    <row r="404" spans="1:1" x14ac:dyDescent="0.2">
      <c r="A404" s="154" t="str">
        <f t="shared" si="6"/>
        <v/>
      </c>
    </row>
    <row r="405" spans="1:1" x14ac:dyDescent="0.2">
      <c r="A405" s="154" t="str">
        <f t="shared" si="6"/>
        <v/>
      </c>
    </row>
    <row r="406" spans="1:1" x14ac:dyDescent="0.2">
      <c r="A406" s="154" t="str">
        <f t="shared" si="6"/>
        <v/>
      </c>
    </row>
    <row r="407" spans="1:1" x14ac:dyDescent="0.2">
      <c r="A407" s="154" t="str">
        <f t="shared" si="6"/>
        <v/>
      </c>
    </row>
    <row r="408" spans="1:1" x14ac:dyDescent="0.2">
      <c r="A408" s="154" t="str">
        <f t="shared" si="6"/>
        <v/>
      </c>
    </row>
    <row r="409" spans="1:1" x14ac:dyDescent="0.2">
      <c r="A409" s="154" t="str">
        <f t="shared" si="6"/>
        <v/>
      </c>
    </row>
    <row r="410" spans="1:1" x14ac:dyDescent="0.2">
      <c r="A410" s="154" t="str">
        <f t="shared" si="6"/>
        <v/>
      </c>
    </row>
    <row r="411" spans="1:1" x14ac:dyDescent="0.2">
      <c r="A411" s="154" t="str">
        <f t="shared" si="6"/>
        <v/>
      </c>
    </row>
    <row r="412" spans="1:1" x14ac:dyDescent="0.2">
      <c r="A412" s="154" t="str">
        <f t="shared" si="6"/>
        <v/>
      </c>
    </row>
    <row r="413" spans="1:1" x14ac:dyDescent="0.2">
      <c r="A413" s="154" t="str">
        <f t="shared" si="6"/>
        <v/>
      </c>
    </row>
    <row r="414" spans="1:1" x14ac:dyDescent="0.2">
      <c r="A414" s="154" t="str">
        <f t="shared" si="6"/>
        <v/>
      </c>
    </row>
    <row r="415" spans="1:1" x14ac:dyDescent="0.2">
      <c r="A415" s="154" t="str">
        <f t="shared" si="6"/>
        <v/>
      </c>
    </row>
    <row r="416" spans="1:1" x14ac:dyDescent="0.2">
      <c r="A416" s="154" t="str">
        <f t="shared" si="6"/>
        <v/>
      </c>
    </row>
    <row r="417" spans="1:1" x14ac:dyDescent="0.2">
      <c r="A417" s="154" t="str">
        <f t="shared" si="6"/>
        <v/>
      </c>
    </row>
    <row r="418" spans="1:1" x14ac:dyDescent="0.2">
      <c r="A418" s="154" t="str">
        <f t="shared" si="6"/>
        <v/>
      </c>
    </row>
    <row r="419" spans="1:1" x14ac:dyDescent="0.2">
      <c r="A419" s="154" t="str">
        <f t="shared" si="6"/>
        <v/>
      </c>
    </row>
    <row r="420" spans="1:1" x14ac:dyDescent="0.2">
      <c r="A420" s="154" t="str">
        <f t="shared" si="6"/>
        <v/>
      </c>
    </row>
    <row r="421" spans="1:1" x14ac:dyDescent="0.2">
      <c r="A421" s="154" t="str">
        <f t="shared" si="6"/>
        <v/>
      </c>
    </row>
    <row r="422" spans="1:1" x14ac:dyDescent="0.2">
      <c r="A422" s="154" t="str">
        <f t="shared" si="6"/>
        <v/>
      </c>
    </row>
    <row r="423" spans="1:1" x14ac:dyDescent="0.2">
      <c r="A423" s="154" t="str">
        <f t="shared" si="6"/>
        <v/>
      </c>
    </row>
    <row r="424" spans="1:1" x14ac:dyDescent="0.2">
      <c r="A424" s="154" t="str">
        <f t="shared" si="6"/>
        <v/>
      </c>
    </row>
    <row r="425" spans="1:1" x14ac:dyDescent="0.2">
      <c r="A425" s="154" t="str">
        <f t="shared" si="6"/>
        <v/>
      </c>
    </row>
    <row r="426" spans="1:1" x14ac:dyDescent="0.2">
      <c r="A426" s="154" t="str">
        <f t="shared" si="6"/>
        <v/>
      </c>
    </row>
    <row r="427" spans="1:1" x14ac:dyDescent="0.2">
      <c r="A427" s="154" t="str">
        <f t="shared" si="6"/>
        <v/>
      </c>
    </row>
    <row r="428" spans="1:1" x14ac:dyDescent="0.2">
      <c r="A428" s="154" t="str">
        <f t="shared" si="6"/>
        <v/>
      </c>
    </row>
    <row r="429" spans="1:1" x14ac:dyDescent="0.2">
      <c r="A429" s="154" t="str">
        <f t="shared" si="6"/>
        <v/>
      </c>
    </row>
    <row r="430" spans="1:1" x14ac:dyDescent="0.2">
      <c r="A430" s="154" t="str">
        <f t="shared" si="6"/>
        <v/>
      </c>
    </row>
    <row r="431" spans="1:1" x14ac:dyDescent="0.2">
      <c r="A431" s="154" t="str">
        <f t="shared" si="6"/>
        <v/>
      </c>
    </row>
    <row r="432" spans="1:1" x14ac:dyDescent="0.2">
      <c r="A432" s="154" t="str">
        <f t="shared" si="6"/>
        <v/>
      </c>
    </row>
    <row r="433" spans="1:1" x14ac:dyDescent="0.2">
      <c r="A433" s="154" t="str">
        <f t="shared" si="6"/>
        <v/>
      </c>
    </row>
    <row r="434" spans="1:1" x14ac:dyDescent="0.2">
      <c r="A434" s="154" t="str">
        <f t="shared" si="6"/>
        <v/>
      </c>
    </row>
    <row r="435" spans="1:1" x14ac:dyDescent="0.2">
      <c r="A435" s="154" t="str">
        <f t="shared" si="6"/>
        <v/>
      </c>
    </row>
    <row r="436" spans="1:1" x14ac:dyDescent="0.2">
      <c r="A436" s="154" t="str">
        <f t="shared" si="6"/>
        <v/>
      </c>
    </row>
    <row r="437" spans="1:1" x14ac:dyDescent="0.2">
      <c r="A437" s="154" t="str">
        <f t="shared" si="6"/>
        <v/>
      </c>
    </row>
    <row r="438" spans="1:1" x14ac:dyDescent="0.2">
      <c r="A438" s="154" t="str">
        <f t="shared" si="6"/>
        <v/>
      </c>
    </row>
    <row r="439" spans="1:1" x14ac:dyDescent="0.2">
      <c r="A439" s="154" t="str">
        <f t="shared" si="6"/>
        <v/>
      </c>
    </row>
    <row r="440" spans="1:1" x14ac:dyDescent="0.2">
      <c r="A440" s="154" t="str">
        <f t="shared" si="6"/>
        <v/>
      </c>
    </row>
    <row r="441" spans="1:1" x14ac:dyDescent="0.2">
      <c r="A441" s="154" t="str">
        <f t="shared" si="6"/>
        <v/>
      </c>
    </row>
    <row r="442" spans="1:1" x14ac:dyDescent="0.2">
      <c r="A442" s="154" t="str">
        <f t="shared" si="6"/>
        <v/>
      </c>
    </row>
    <row r="443" spans="1:1" x14ac:dyDescent="0.2">
      <c r="A443" s="154" t="str">
        <f t="shared" si="6"/>
        <v/>
      </c>
    </row>
    <row r="444" spans="1:1" x14ac:dyDescent="0.2">
      <c r="A444" s="154" t="str">
        <f t="shared" si="6"/>
        <v/>
      </c>
    </row>
    <row r="445" spans="1:1" x14ac:dyDescent="0.2">
      <c r="A445" s="154" t="str">
        <f t="shared" si="6"/>
        <v/>
      </c>
    </row>
    <row r="446" spans="1:1" x14ac:dyDescent="0.2">
      <c r="A446" s="154" t="str">
        <f t="shared" si="6"/>
        <v/>
      </c>
    </row>
    <row r="447" spans="1:1" x14ac:dyDescent="0.2">
      <c r="A447" s="154" t="str">
        <f t="shared" si="6"/>
        <v/>
      </c>
    </row>
    <row r="448" spans="1:1" x14ac:dyDescent="0.2">
      <c r="A448" s="154" t="str">
        <f t="shared" si="6"/>
        <v/>
      </c>
    </row>
    <row r="449" spans="1:1" x14ac:dyDescent="0.2">
      <c r="A449" s="154" t="str">
        <f t="shared" si="6"/>
        <v/>
      </c>
    </row>
    <row r="450" spans="1:1" x14ac:dyDescent="0.2">
      <c r="A450" s="154" t="str">
        <f t="shared" si="6"/>
        <v/>
      </c>
    </row>
    <row r="451" spans="1:1" x14ac:dyDescent="0.2">
      <c r="A451" s="154" t="str">
        <f t="shared" si="6"/>
        <v/>
      </c>
    </row>
    <row r="452" spans="1:1" x14ac:dyDescent="0.2">
      <c r="A452" s="154" t="str">
        <f t="shared" si="6"/>
        <v/>
      </c>
    </row>
    <row r="453" spans="1:1" x14ac:dyDescent="0.2">
      <c r="A453" s="154" t="str">
        <f t="shared" si="6"/>
        <v/>
      </c>
    </row>
    <row r="454" spans="1:1" x14ac:dyDescent="0.2">
      <c r="A454" s="154" t="str">
        <f t="shared" si="6"/>
        <v/>
      </c>
    </row>
    <row r="455" spans="1:1" x14ac:dyDescent="0.2">
      <c r="A455" s="154" t="str">
        <f t="shared" si="6"/>
        <v/>
      </c>
    </row>
    <row r="456" spans="1:1" x14ac:dyDescent="0.2">
      <c r="A456" s="154" t="str">
        <f t="shared" si="6"/>
        <v/>
      </c>
    </row>
    <row r="457" spans="1:1" x14ac:dyDescent="0.2">
      <c r="A457" s="154" t="str">
        <f t="shared" si="6"/>
        <v/>
      </c>
    </row>
    <row r="458" spans="1:1" x14ac:dyDescent="0.2">
      <c r="A458" s="154" t="str">
        <f t="shared" si="6"/>
        <v/>
      </c>
    </row>
    <row r="459" spans="1:1" x14ac:dyDescent="0.2">
      <c r="A459" s="154" t="str">
        <f t="shared" si="6"/>
        <v/>
      </c>
    </row>
    <row r="460" spans="1:1" x14ac:dyDescent="0.2">
      <c r="A460" s="154" t="str">
        <f t="shared" si="6"/>
        <v/>
      </c>
    </row>
    <row r="461" spans="1:1" x14ac:dyDescent="0.2">
      <c r="A461" s="154" t="str">
        <f t="shared" si="6"/>
        <v/>
      </c>
    </row>
    <row r="462" spans="1:1" x14ac:dyDescent="0.2">
      <c r="A462" s="154" t="str">
        <f t="shared" si="6"/>
        <v/>
      </c>
    </row>
    <row r="463" spans="1:1" x14ac:dyDescent="0.2">
      <c r="A463" s="154" t="str">
        <f t="shared" ref="A463:A526" si="7">IFERROR(LEFT(B463,4),"")</f>
        <v/>
      </c>
    </row>
    <row r="464" spans="1:1" x14ac:dyDescent="0.2">
      <c r="A464" s="154" t="str">
        <f t="shared" si="7"/>
        <v/>
      </c>
    </row>
    <row r="465" spans="1:1" x14ac:dyDescent="0.2">
      <c r="A465" s="154" t="str">
        <f t="shared" si="7"/>
        <v/>
      </c>
    </row>
    <row r="466" spans="1:1" x14ac:dyDescent="0.2">
      <c r="A466" s="154" t="str">
        <f t="shared" si="7"/>
        <v/>
      </c>
    </row>
    <row r="467" spans="1:1" x14ac:dyDescent="0.2">
      <c r="A467" s="154" t="str">
        <f t="shared" si="7"/>
        <v/>
      </c>
    </row>
    <row r="468" spans="1:1" x14ac:dyDescent="0.2">
      <c r="A468" s="154" t="str">
        <f t="shared" si="7"/>
        <v/>
      </c>
    </row>
    <row r="469" spans="1:1" x14ac:dyDescent="0.2">
      <c r="A469" s="154" t="str">
        <f t="shared" si="7"/>
        <v/>
      </c>
    </row>
    <row r="470" spans="1:1" x14ac:dyDescent="0.2">
      <c r="A470" s="154" t="str">
        <f t="shared" si="7"/>
        <v/>
      </c>
    </row>
    <row r="471" spans="1:1" x14ac:dyDescent="0.2">
      <c r="A471" s="154" t="str">
        <f t="shared" si="7"/>
        <v/>
      </c>
    </row>
    <row r="472" spans="1:1" x14ac:dyDescent="0.2">
      <c r="A472" s="154" t="str">
        <f t="shared" si="7"/>
        <v/>
      </c>
    </row>
    <row r="473" spans="1:1" x14ac:dyDescent="0.2">
      <c r="A473" s="154" t="str">
        <f t="shared" si="7"/>
        <v/>
      </c>
    </row>
    <row r="474" spans="1:1" x14ac:dyDescent="0.2">
      <c r="A474" s="154" t="str">
        <f t="shared" si="7"/>
        <v/>
      </c>
    </row>
    <row r="475" spans="1:1" x14ac:dyDescent="0.2">
      <c r="A475" s="154" t="str">
        <f t="shared" si="7"/>
        <v/>
      </c>
    </row>
    <row r="476" spans="1:1" x14ac:dyDescent="0.2">
      <c r="A476" s="154" t="str">
        <f t="shared" si="7"/>
        <v/>
      </c>
    </row>
    <row r="477" spans="1:1" x14ac:dyDescent="0.2">
      <c r="A477" s="154" t="str">
        <f t="shared" si="7"/>
        <v/>
      </c>
    </row>
    <row r="478" spans="1:1" x14ac:dyDescent="0.2">
      <c r="A478" s="154" t="str">
        <f t="shared" si="7"/>
        <v/>
      </c>
    </row>
    <row r="479" spans="1:1" x14ac:dyDescent="0.2">
      <c r="A479" s="154" t="str">
        <f t="shared" si="7"/>
        <v/>
      </c>
    </row>
    <row r="480" spans="1:1" x14ac:dyDescent="0.2">
      <c r="A480" s="154" t="str">
        <f t="shared" si="7"/>
        <v/>
      </c>
    </row>
    <row r="481" spans="1:1" x14ac:dyDescent="0.2">
      <c r="A481" s="154" t="str">
        <f t="shared" si="7"/>
        <v/>
      </c>
    </row>
    <row r="482" spans="1:1" x14ac:dyDescent="0.2">
      <c r="A482" s="154" t="str">
        <f t="shared" si="7"/>
        <v/>
      </c>
    </row>
    <row r="483" spans="1:1" x14ac:dyDescent="0.2">
      <c r="A483" s="154" t="str">
        <f t="shared" si="7"/>
        <v/>
      </c>
    </row>
    <row r="484" spans="1:1" x14ac:dyDescent="0.2">
      <c r="A484" s="154" t="str">
        <f t="shared" si="7"/>
        <v/>
      </c>
    </row>
    <row r="485" spans="1:1" x14ac:dyDescent="0.2">
      <c r="A485" s="154" t="str">
        <f t="shared" si="7"/>
        <v/>
      </c>
    </row>
    <row r="486" spans="1:1" x14ac:dyDescent="0.2">
      <c r="A486" s="154" t="str">
        <f t="shared" si="7"/>
        <v/>
      </c>
    </row>
    <row r="487" spans="1:1" x14ac:dyDescent="0.2">
      <c r="A487" s="154" t="str">
        <f t="shared" si="7"/>
        <v/>
      </c>
    </row>
    <row r="488" spans="1:1" x14ac:dyDescent="0.2">
      <c r="A488" s="154" t="str">
        <f t="shared" si="7"/>
        <v/>
      </c>
    </row>
    <row r="489" spans="1:1" x14ac:dyDescent="0.2">
      <c r="A489" s="154" t="str">
        <f t="shared" si="7"/>
        <v/>
      </c>
    </row>
    <row r="490" spans="1:1" x14ac:dyDescent="0.2">
      <c r="A490" s="154" t="str">
        <f t="shared" si="7"/>
        <v/>
      </c>
    </row>
    <row r="491" spans="1:1" x14ac:dyDescent="0.2">
      <c r="A491" s="154" t="str">
        <f t="shared" si="7"/>
        <v/>
      </c>
    </row>
    <row r="492" spans="1:1" x14ac:dyDescent="0.2">
      <c r="A492" s="154" t="str">
        <f t="shared" si="7"/>
        <v/>
      </c>
    </row>
    <row r="493" spans="1:1" x14ac:dyDescent="0.2">
      <c r="A493" s="154" t="str">
        <f t="shared" si="7"/>
        <v/>
      </c>
    </row>
    <row r="494" spans="1:1" x14ac:dyDescent="0.2">
      <c r="A494" s="154" t="str">
        <f t="shared" si="7"/>
        <v/>
      </c>
    </row>
    <row r="495" spans="1:1" x14ac:dyDescent="0.2">
      <c r="A495" s="154" t="str">
        <f t="shared" si="7"/>
        <v/>
      </c>
    </row>
    <row r="496" spans="1:1" x14ac:dyDescent="0.2">
      <c r="A496" s="154" t="str">
        <f t="shared" si="7"/>
        <v/>
      </c>
    </row>
    <row r="497" spans="1:1" x14ac:dyDescent="0.2">
      <c r="A497" s="154" t="str">
        <f t="shared" si="7"/>
        <v/>
      </c>
    </row>
    <row r="498" spans="1:1" x14ac:dyDescent="0.2">
      <c r="A498" s="154" t="str">
        <f t="shared" si="7"/>
        <v/>
      </c>
    </row>
    <row r="499" spans="1:1" x14ac:dyDescent="0.2">
      <c r="A499" s="154" t="str">
        <f t="shared" si="7"/>
        <v/>
      </c>
    </row>
    <row r="500" spans="1:1" x14ac:dyDescent="0.2">
      <c r="A500" s="154" t="str">
        <f t="shared" si="7"/>
        <v/>
      </c>
    </row>
    <row r="501" spans="1:1" x14ac:dyDescent="0.2">
      <c r="A501" s="154" t="str">
        <f t="shared" si="7"/>
        <v/>
      </c>
    </row>
    <row r="502" spans="1:1" x14ac:dyDescent="0.2">
      <c r="A502" s="154" t="str">
        <f t="shared" si="7"/>
        <v/>
      </c>
    </row>
    <row r="503" spans="1:1" x14ac:dyDescent="0.2">
      <c r="A503" s="154" t="str">
        <f t="shared" si="7"/>
        <v/>
      </c>
    </row>
    <row r="504" spans="1:1" x14ac:dyDescent="0.2">
      <c r="A504" s="154" t="str">
        <f t="shared" si="7"/>
        <v/>
      </c>
    </row>
    <row r="505" spans="1:1" x14ac:dyDescent="0.2">
      <c r="A505" s="154" t="str">
        <f t="shared" si="7"/>
        <v/>
      </c>
    </row>
    <row r="506" spans="1:1" x14ac:dyDescent="0.2">
      <c r="A506" s="154" t="str">
        <f t="shared" si="7"/>
        <v/>
      </c>
    </row>
    <row r="507" spans="1:1" x14ac:dyDescent="0.2">
      <c r="A507" s="154" t="str">
        <f t="shared" si="7"/>
        <v/>
      </c>
    </row>
    <row r="508" spans="1:1" x14ac:dyDescent="0.2">
      <c r="A508" s="154" t="str">
        <f t="shared" si="7"/>
        <v/>
      </c>
    </row>
    <row r="509" spans="1:1" x14ac:dyDescent="0.2">
      <c r="A509" s="154" t="str">
        <f t="shared" si="7"/>
        <v/>
      </c>
    </row>
    <row r="510" spans="1:1" x14ac:dyDescent="0.2">
      <c r="A510" s="154" t="str">
        <f t="shared" si="7"/>
        <v/>
      </c>
    </row>
    <row r="511" spans="1:1" x14ac:dyDescent="0.2">
      <c r="A511" s="154" t="str">
        <f t="shared" si="7"/>
        <v/>
      </c>
    </row>
    <row r="512" spans="1:1" x14ac:dyDescent="0.2">
      <c r="A512" s="154" t="str">
        <f t="shared" si="7"/>
        <v/>
      </c>
    </row>
    <row r="513" spans="1:1" x14ac:dyDescent="0.2">
      <c r="A513" s="154" t="str">
        <f t="shared" si="7"/>
        <v/>
      </c>
    </row>
    <row r="514" spans="1:1" x14ac:dyDescent="0.2">
      <c r="A514" s="154" t="str">
        <f t="shared" si="7"/>
        <v/>
      </c>
    </row>
    <row r="515" spans="1:1" x14ac:dyDescent="0.2">
      <c r="A515" s="154" t="str">
        <f t="shared" si="7"/>
        <v/>
      </c>
    </row>
    <row r="516" spans="1:1" x14ac:dyDescent="0.2">
      <c r="A516" s="154" t="str">
        <f t="shared" si="7"/>
        <v/>
      </c>
    </row>
    <row r="517" spans="1:1" x14ac:dyDescent="0.2">
      <c r="A517" s="154" t="str">
        <f t="shared" si="7"/>
        <v/>
      </c>
    </row>
    <row r="518" spans="1:1" x14ac:dyDescent="0.2">
      <c r="A518" s="154" t="str">
        <f t="shared" si="7"/>
        <v/>
      </c>
    </row>
    <row r="519" spans="1:1" x14ac:dyDescent="0.2">
      <c r="A519" s="154" t="str">
        <f t="shared" si="7"/>
        <v/>
      </c>
    </row>
    <row r="520" spans="1:1" x14ac:dyDescent="0.2">
      <c r="A520" s="154" t="str">
        <f t="shared" si="7"/>
        <v/>
      </c>
    </row>
    <row r="521" spans="1:1" x14ac:dyDescent="0.2">
      <c r="A521" s="154" t="str">
        <f t="shared" si="7"/>
        <v/>
      </c>
    </row>
    <row r="522" spans="1:1" x14ac:dyDescent="0.2">
      <c r="A522" s="154" t="str">
        <f t="shared" si="7"/>
        <v/>
      </c>
    </row>
    <row r="523" spans="1:1" x14ac:dyDescent="0.2">
      <c r="A523" s="154" t="str">
        <f t="shared" si="7"/>
        <v/>
      </c>
    </row>
    <row r="524" spans="1:1" x14ac:dyDescent="0.2">
      <c r="A524" s="154" t="str">
        <f t="shared" si="7"/>
        <v/>
      </c>
    </row>
    <row r="525" spans="1:1" x14ac:dyDescent="0.2">
      <c r="A525" s="154" t="str">
        <f t="shared" si="7"/>
        <v/>
      </c>
    </row>
    <row r="526" spans="1:1" x14ac:dyDescent="0.2">
      <c r="A526" s="154" t="str">
        <f t="shared" si="7"/>
        <v/>
      </c>
    </row>
    <row r="527" spans="1:1" x14ac:dyDescent="0.2">
      <c r="A527" s="154" t="str">
        <f t="shared" ref="A527:A590" si="8">IFERROR(LEFT(B527,4),"")</f>
        <v/>
      </c>
    </row>
    <row r="528" spans="1:1" x14ac:dyDescent="0.2">
      <c r="A528" s="154" t="str">
        <f t="shared" si="8"/>
        <v/>
      </c>
    </row>
    <row r="529" spans="1:1" x14ac:dyDescent="0.2">
      <c r="A529" s="154" t="str">
        <f t="shared" si="8"/>
        <v/>
      </c>
    </row>
    <row r="530" spans="1:1" x14ac:dyDescent="0.2">
      <c r="A530" s="154" t="str">
        <f t="shared" si="8"/>
        <v/>
      </c>
    </row>
    <row r="531" spans="1:1" x14ac:dyDescent="0.2">
      <c r="A531" s="154" t="str">
        <f t="shared" si="8"/>
        <v/>
      </c>
    </row>
    <row r="532" spans="1:1" x14ac:dyDescent="0.2">
      <c r="A532" s="154" t="str">
        <f t="shared" si="8"/>
        <v/>
      </c>
    </row>
    <row r="533" spans="1:1" x14ac:dyDescent="0.2">
      <c r="A533" s="154" t="str">
        <f t="shared" si="8"/>
        <v/>
      </c>
    </row>
    <row r="534" spans="1:1" x14ac:dyDescent="0.2">
      <c r="A534" s="154" t="str">
        <f t="shared" si="8"/>
        <v/>
      </c>
    </row>
    <row r="535" spans="1:1" x14ac:dyDescent="0.2">
      <c r="A535" s="154" t="str">
        <f t="shared" si="8"/>
        <v/>
      </c>
    </row>
    <row r="536" spans="1:1" x14ac:dyDescent="0.2">
      <c r="A536" s="154" t="str">
        <f t="shared" si="8"/>
        <v/>
      </c>
    </row>
    <row r="537" spans="1:1" x14ac:dyDescent="0.2">
      <c r="A537" s="154" t="str">
        <f t="shared" si="8"/>
        <v/>
      </c>
    </row>
    <row r="538" spans="1:1" x14ac:dyDescent="0.2">
      <c r="A538" s="154" t="str">
        <f t="shared" si="8"/>
        <v/>
      </c>
    </row>
    <row r="539" spans="1:1" x14ac:dyDescent="0.2">
      <c r="A539" s="154" t="str">
        <f t="shared" si="8"/>
        <v/>
      </c>
    </row>
    <row r="540" spans="1:1" x14ac:dyDescent="0.2">
      <c r="A540" s="154" t="str">
        <f t="shared" si="8"/>
        <v/>
      </c>
    </row>
    <row r="541" spans="1:1" x14ac:dyDescent="0.2">
      <c r="A541" s="154" t="str">
        <f t="shared" si="8"/>
        <v/>
      </c>
    </row>
    <row r="542" spans="1:1" x14ac:dyDescent="0.2">
      <c r="A542" s="154" t="str">
        <f t="shared" si="8"/>
        <v/>
      </c>
    </row>
    <row r="543" spans="1:1" x14ac:dyDescent="0.2">
      <c r="A543" s="154" t="str">
        <f t="shared" si="8"/>
        <v/>
      </c>
    </row>
    <row r="544" spans="1:1" x14ac:dyDescent="0.2">
      <c r="A544" s="154" t="str">
        <f t="shared" si="8"/>
        <v/>
      </c>
    </row>
    <row r="545" spans="1:1" x14ac:dyDescent="0.2">
      <c r="A545" s="154" t="str">
        <f t="shared" si="8"/>
        <v/>
      </c>
    </row>
    <row r="546" spans="1:1" x14ac:dyDescent="0.2">
      <c r="A546" s="154" t="str">
        <f t="shared" si="8"/>
        <v/>
      </c>
    </row>
    <row r="547" spans="1:1" x14ac:dyDescent="0.2">
      <c r="A547" s="154" t="str">
        <f t="shared" si="8"/>
        <v/>
      </c>
    </row>
    <row r="548" spans="1:1" x14ac:dyDescent="0.2">
      <c r="A548" s="154" t="str">
        <f t="shared" si="8"/>
        <v/>
      </c>
    </row>
    <row r="549" spans="1:1" x14ac:dyDescent="0.2">
      <c r="A549" s="154" t="str">
        <f t="shared" si="8"/>
        <v/>
      </c>
    </row>
    <row r="550" spans="1:1" x14ac:dyDescent="0.2">
      <c r="A550" s="154" t="str">
        <f t="shared" si="8"/>
        <v/>
      </c>
    </row>
    <row r="551" spans="1:1" x14ac:dyDescent="0.2">
      <c r="A551" s="154" t="str">
        <f t="shared" si="8"/>
        <v/>
      </c>
    </row>
    <row r="552" spans="1:1" x14ac:dyDescent="0.2">
      <c r="A552" s="154" t="str">
        <f t="shared" si="8"/>
        <v/>
      </c>
    </row>
    <row r="553" spans="1:1" x14ac:dyDescent="0.2">
      <c r="A553" s="154" t="str">
        <f t="shared" si="8"/>
        <v/>
      </c>
    </row>
    <row r="554" spans="1:1" x14ac:dyDescent="0.2">
      <c r="A554" s="154" t="str">
        <f t="shared" si="8"/>
        <v/>
      </c>
    </row>
    <row r="555" spans="1:1" x14ac:dyDescent="0.2">
      <c r="A555" s="154" t="str">
        <f t="shared" si="8"/>
        <v/>
      </c>
    </row>
    <row r="556" spans="1:1" x14ac:dyDescent="0.2">
      <c r="A556" s="154" t="str">
        <f t="shared" si="8"/>
        <v/>
      </c>
    </row>
    <row r="557" spans="1:1" x14ac:dyDescent="0.2">
      <c r="A557" s="154" t="str">
        <f t="shared" si="8"/>
        <v/>
      </c>
    </row>
    <row r="558" spans="1:1" x14ac:dyDescent="0.2">
      <c r="A558" s="154" t="str">
        <f t="shared" si="8"/>
        <v/>
      </c>
    </row>
    <row r="559" spans="1:1" x14ac:dyDescent="0.2">
      <c r="A559" s="154" t="str">
        <f t="shared" si="8"/>
        <v/>
      </c>
    </row>
    <row r="560" spans="1:1" x14ac:dyDescent="0.2">
      <c r="A560" s="154" t="str">
        <f t="shared" si="8"/>
        <v/>
      </c>
    </row>
    <row r="561" spans="1:1" x14ac:dyDescent="0.2">
      <c r="A561" s="154" t="str">
        <f t="shared" si="8"/>
        <v/>
      </c>
    </row>
    <row r="562" spans="1:1" x14ac:dyDescent="0.2">
      <c r="A562" s="154" t="str">
        <f t="shared" si="8"/>
        <v/>
      </c>
    </row>
    <row r="563" spans="1:1" x14ac:dyDescent="0.2">
      <c r="A563" s="154" t="str">
        <f t="shared" si="8"/>
        <v/>
      </c>
    </row>
    <row r="564" spans="1:1" x14ac:dyDescent="0.2">
      <c r="A564" s="154" t="str">
        <f t="shared" si="8"/>
        <v/>
      </c>
    </row>
    <row r="565" spans="1:1" x14ac:dyDescent="0.2">
      <c r="A565" s="154" t="str">
        <f t="shared" si="8"/>
        <v/>
      </c>
    </row>
    <row r="566" spans="1:1" x14ac:dyDescent="0.2">
      <c r="A566" s="154" t="str">
        <f t="shared" si="8"/>
        <v/>
      </c>
    </row>
    <row r="567" spans="1:1" x14ac:dyDescent="0.2">
      <c r="A567" s="154" t="str">
        <f t="shared" si="8"/>
        <v/>
      </c>
    </row>
    <row r="568" spans="1:1" x14ac:dyDescent="0.2">
      <c r="A568" s="154" t="str">
        <f t="shared" si="8"/>
        <v/>
      </c>
    </row>
    <row r="569" spans="1:1" x14ac:dyDescent="0.2">
      <c r="A569" s="154" t="str">
        <f t="shared" si="8"/>
        <v/>
      </c>
    </row>
    <row r="570" spans="1:1" x14ac:dyDescent="0.2">
      <c r="A570" s="154" t="str">
        <f t="shared" si="8"/>
        <v/>
      </c>
    </row>
    <row r="571" spans="1:1" x14ac:dyDescent="0.2">
      <c r="A571" s="154" t="str">
        <f t="shared" si="8"/>
        <v/>
      </c>
    </row>
    <row r="572" spans="1:1" x14ac:dyDescent="0.2">
      <c r="A572" s="154" t="str">
        <f t="shared" si="8"/>
        <v/>
      </c>
    </row>
    <row r="573" spans="1:1" x14ac:dyDescent="0.2">
      <c r="A573" s="154" t="str">
        <f t="shared" si="8"/>
        <v/>
      </c>
    </row>
    <row r="574" spans="1:1" x14ac:dyDescent="0.2">
      <c r="A574" s="154" t="str">
        <f t="shared" si="8"/>
        <v/>
      </c>
    </row>
    <row r="575" spans="1:1" x14ac:dyDescent="0.2">
      <c r="A575" s="154" t="str">
        <f t="shared" si="8"/>
        <v/>
      </c>
    </row>
    <row r="576" spans="1:1" x14ac:dyDescent="0.2">
      <c r="A576" s="154" t="str">
        <f t="shared" si="8"/>
        <v/>
      </c>
    </row>
    <row r="577" spans="1:1" x14ac:dyDescent="0.2">
      <c r="A577" s="154" t="str">
        <f t="shared" si="8"/>
        <v/>
      </c>
    </row>
    <row r="578" spans="1:1" x14ac:dyDescent="0.2">
      <c r="A578" s="154" t="str">
        <f t="shared" si="8"/>
        <v/>
      </c>
    </row>
    <row r="579" spans="1:1" x14ac:dyDescent="0.2">
      <c r="A579" s="154" t="str">
        <f t="shared" si="8"/>
        <v/>
      </c>
    </row>
    <row r="580" spans="1:1" x14ac:dyDescent="0.2">
      <c r="A580" s="154" t="str">
        <f t="shared" si="8"/>
        <v/>
      </c>
    </row>
    <row r="581" spans="1:1" x14ac:dyDescent="0.2">
      <c r="A581" s="154" t="str">
        <f t="shared" si="8"/>
        <v/>
      </c>
    </row>
    <row r="582" spans="1:1" x14ac:dyDescent="0.2">
      <c r="A582" s="154" t="str">
        <f t="shared" si="8"/>
        <v/>
      </c>
    </row>
    <row r="583" spans="1:1" x14ac:dyDescent="0.2">
      <c r="A583" s="154" t="str">
        <f t="shared" si="8"/>
        <v/>
      </c>
    </row>
    <row r="584" spans="1:1" x14ac:dyDescent="0.2">
      <c r="A584" s="154" t="str">
        <f t="shared" si="8"/>
        <v/>
      </c>
    </row>
    <row r="585" spans="1:1" x14ac:dyDescent="0.2">
      <c r="A585" s="154" t="str">
        <f t="shared" si="8"/>
        <v/>
      </c>
    </row>
    <row r="586" spans="1:1" x14ac:dyDescent="0.2">
      <c r="A586" s="154" t="str">
        <f t="shared" si="8"/>
        <v/>
      </c>
    </row>
    <row r="587" spans="1:1" x14ac:dyDescent="0.2">
      <c r="A587" s="154" t="str">
        <f t="shared" si="8"/>
        <v/>
      </c>
    </row>
    <row r="588" spans="1:1" x14ac:dyDescent="0.2">
      <c r="A588" s="154" t="str">
        <f t="shared" si="8"/>
        <v/>
      </c>
    </row>
    <row r="589" spans="1:1" x14ac:dyDescent="0.2">
      <c r="A589" s="154" t="str">
        <f t="shared" si="8"/>
        <v/>
      </c>
    </row>
    <row r="590" spans="1:1" x14ac:dyDescent="0.2">
      <c r="A590" s="154" t="str">
        <f t="shared" si="8"/>
        <v/>
      </c>
    </row>
    <row r="591" spans="1:1" x14ac:dyDescent="0.2">
      <c r="A591" s="154" t="str">
        <f t="shared" ref="A591:A654" si="9">IFERROR(LEFT(B591,4),"")</f>
        <v/>
      </c>
    </row>
    <row r="592" spans="1:1" x14ac:dyDescent="0.2">
      <c r="A592" s="154" t="str">
        <f t="shared" si="9"/>
        <v/>
      </c>
    </row>
    <row r="593" spans="1:1" x14ac:dyDescent="0.2">
      <c r="A593" s="154" t="str">
        <f t="shared" si="9"/>
        <v/>
      </c>
    </row>
    <row r="594" spans="1:1" x14ac:dyDescent="0.2">
      <c r="A594" s="154" t="str">
        <f t="shared" si="9"/>
        <v/>
      </c>
    </row>
    <row r="595" spans="1:1" x14ac:dyDescent="0.2">
      <c r="A595" s="154" t="str">
        <f t="shared" si="9"/>
        <v/>
      </c>
    </row>
    <row r="596" spans="1:1" x14ac:dyDescent="0.2">
      <c r="A596" s="154" t="str">
        <f t="shared" si="9"/>
        <v/>
      </c>
    </row>
    <row r="597" spans="1:1" x14ac:dyDescent="0.2">
      <c r="A597" s="154" t="str">
        <f t="shared" si="9"/>
        <v/>
      </c>
    </row>
    <row r="598" spans="1:1" x14ac:dyDescent="0.2">
      <c r="A598" s="154" t="str">
        <f t="shared" si="9"/>
        <v/>
      </c>
    </row>
    <row r="599" spans="1:1" x14ac:dyDescent="0.2">
      <c r="A599" s="154" t="str">
        <f t="shared" si="9"/>
        <v/>
      </c>
    </row>
    <row r="600" spans="1:1" x14ac:dyDescent="0.2">
      <c r="A600" s="154" t="str">
        <f t="shared" si="9"/>
        <v/>
      </c>
    </row>
    <row r="601" spans="1:1" x14ac:dyDescent="0.2">
      <c r="A601" s="154" t="str">
        <f t="shared" si="9"/>
        <v/>
      </c>
    </row>
    <row r="602" spans="1:1" x14ac:dyDescent="0.2">
      <c r="A602" s="154" t="str">
        <f t="shared" si="9"/>
        <v/>
      </c>
    </row>
    <row r="603" spans="1:1" x14ac:dyDescent="0.2">
      <c r="A603" s="154" t="str">
        <f t="shared" si="9"/>
        <v/>
      </c>
    </row>
    <row r="604" spans="1:1" x14ac:dyDescent="0.2">
      <c r="A604" s="154" t="str">
        <f t="shared" si="9"/>
        <v/>
      </c>
    </row>
    <row r="605" spans="1:1" x14ac:dyDescent="0.2">
      <c r="A605" s="154" t="str">
        <f t="shared" si="9"/>
        <v/>
      </c>
    </row>
    <row r="606" spans="1:1" x14ac:dyDescent="0.2">
      <c r="A606" s="154" t="str">
        <f t="shared" si="9"/>
        <v/>
      </c>
    </row>
    <row r="607" spans="1:1" x14ac:dyDescent="0.2">
      <c r="A607" s="154" t="str">
        <f t="shared" si="9"/>
        <v/>
      </c>
    </row>
    <row r="608" spans="1:1" x14ac:dyDescent="0.2">
      <c r="A608" s="154" t="str">
        <f t="shared" si="9"/>
        <v/>
      </c>
    </row>
    <row r="609" spans="1:1" x14ac:dyDescent="0.2">
      <c r="A609" s="154" t="str">
        <f t="shared" si="9"/>
        <v/>
      </c>
    </row>
    <row r="610" spans="1:1" x14ac:dyDescent="0.2">
      <c r="A610" s="154" t="str">
        <f t="shared" si="9"/>
        <v/>
      </c>
    </row>
    <row r="611" spans="1:1" x14ac:dyDescent="0.2">
      <c r="A611" s="154" t="str">
        <f t="shared" si="9"/>
        <v/>
      </c>
    </row>
    <row r="612" spans="1:1" x14ac:dyDescent="0.2">
      <c r="A612" s="154" t="str">
        <f t="shared" si="9"/>
        <v/>
      </c>
    </row>
    <row r="613" spans="1:1" x14ac:dyDescent="0.2">
      <c r="A613" s="154" t="str">
        <f t="shared" si="9"/>
        <v/>
      </c>
    </row>
    <row r="614" spans="1:1" x14ac:dyDescent="0.2">
      <c r="A614" s="154" t="str">
        <f t="shared" si="9"/>
        <v/>
      </c>
    </row>
    <row r="615" spans="1:1" x14ac:dyDescent="0.2">
      <c r="A615" s="154" t="str">
        <f t="shared" si="9"/>
        <v/>
      </c>
    </row>
    <row r="616" spans="1:1" x14ac:dyDescent="0.2">
      <c r="A616" s="154" t="str">
        <f t="shared" si="9"/>
        <v/>
      </c>
    </row>
    <row r="617" spans="1:1" x14ac:dyDescent="0.2">
      <c r="A617" s="154" t="str">
        <f t="shared" si="9"/>
        <v/>
      </c>
    </row>
    <row r="618" spans="1:1" x14ac:dyDescent="0.2">
      <c r="A618" s="154" t="str">
        <f t="shared" si="9"/>
        <v/>
      </c>
    </row>
    <row r="619" spans="1:1" x14ac:dyDescent="0.2">
      <c r="A619" s="154" t="str">
        <f t="shared" si="9"/>
        <v/>
      </c>
    </row>
    <row r="620" spans="1:1" x14ac:dyDescent="0.2">
      <c r="A620" s="154" t="str">
        <f t="shared" si="9"/>
        <v/>
      </c>
    </row>
    <row r="621" spans="1:1" x14ac:dyDescent="0.2">
      <c r="A621" s="154" t="str">
        <f t="shared" si="9"/>
        <v/>
      </c>
    </row>
    <row r="622" spans="1:1" x14ac:dyDescent="0.2">
      <c r="A622" s="154" t="str">
        <f t="shared" si="9"/>
        <v/>
      </c>
    </row>
    <row r="623" spans="1:1" x14ac:dyDescent="0.2">
      <c r="A623" s="154" t="str">
        <f t="shared" si="9"/>
        <v/>
      </c>
    </row>
    <row r="624" spans="1:1" x14ac:dyDescent="0.2">
      <c r="A624" s="154" t="str">
        <f t="shared" si="9"/>
        <v/>
      </c>
    </row>
    <row r="625" spans="1:1" x14ac:dyDescent="0.2">
      <c r="A625" s="154" t="str">
        <f t="shared" si="9"/>
        <v/>
      </c>
    </row>
    <row r="626" spans="1:1" x14ac:dyDescent="0.2">
      <c r="A626" s="154" t="str">
        <f t="shared" si="9"/>
        <v/>
      </c>
    </row>
    <row r="627" spans="1:1" x14ac:dyDescent="0.2">
      <c r="A627" s="154" t="str">
        <f t="shared" si="9"/>
        <v/>
      </c>
    </row>
    <row r="628" spans="1:1" x14ac:dyDescent="0.2">
      <c r="A628" s="154" t="str">
        <f t="shared" si="9"/>
        <v/>
      </c>
    </row>
    <row r="629" spans="1:1" x14ac:dyDescent="0.2">
      <c r="A629" s="154" t="str">
        <f t="shared" si="9"/>
        <v/>
      </c>
    </row>
    <row r="630" spans="1:1" x14ac:dyDescent="0.2">
      <c r="A630" s="154" t="str">
        <f t="shared" si="9"/>
        <v/>
      </c>
    </row>
    <row r="631" spans="1:1" x14ac:dyDescent="0.2">
      <c r="A631" s="154" t="str">
        <f t="shared" si="9"/>
        <v/>
      </c>
    </row>
    <row r="632" spans="1:1" x14ac:dyDescent="0.2">
      <c r="A632" s="154" t="str">
        <f t="shared" si="9"/>
        <v/>
      </c>
    </row>
    <row r="633" spans="1:1" x14ac:dyDescent="0.2">
      <c r="A633" s="154" t="str">
        <f t="shared" si="9"/>
        <v/>
      </c>
    </row>
    <row r="634" spans="1:1" x14ac:dyDescent="0.2">
      <c r="A634" s="154" t="str">
        <f t="shared" si="9"/>
        <v/>
      </c>
    </row>
    <row r="635" spans="1:1" x14ac:dyDescent="0.2">
      <c r="A635" s="154" t="str">
        <f t="shared" si="9"/>
        <v/>
      </c>
    </row>
    <row r="636" spans="1:1" x14ac:dyDescent="0.2">
      <c r="A636" s="154" t="str">
        <f t="shared" si="9"/>
        <v/>
      </c>
    </row>
    <row r="637" spans="1:1" x14ac:dyDescent="0.2">
      <c r="A637" s="154" t="str">
        <f t="shared" si="9"/>
        <v/>
      </c>
    </row>
    <row r="638" spans="1:1" x14ac:dyDescent="0.2">
      <c r="A638" s="154" t="str">
        <f t="shared" si="9"/>
        <v/>
      </c>
    </row>
    <row r="639" spans="1:1" x14ac:dyDescent="0.2">
      <c r="A639" s="154" t="str">
        <f t="shared" si="9"/>
        <v/>
      </c>
    </row>
    <row r="640" spans="1:1" x14ac:dyDescent="0.2">
      <c r="A640" s="154" t="str">
        <f t="shared" si="9"/>
        <v/>
      </c>
    </row>
    <row r="641" spans="1:1" x14ac:dyDescent="0.2">
      <c r="A641" s="154" t="str">
        <f t="shared" si="9"/>
        <v/>
      </c>
    </row>
    <row r="642" spans="1:1" x14ac:dyDescent="0.2">
      <c r="A642" s="154" t="str">
        <f t="shared" si="9"/>
        <v/>
      </c>
    </row>
    <row r="643" spans="1:1" x14ac:dyDescent="0.2">
      <c r="A643" s="154" t="str">
        <f t="shared" si="9"/>
        <v/>
      </c>
    </row>
    <row r="644" spans="1:1" x14ac:dyDescent="0.2">
      <c r="A644" s="154" t="str">
        <f t="shared" si="9"/>
        <v/>
      </c>
    </row>
    <row r="645" spans="1:1" x14ac:dyDescent="0.2">
      <c r="A645" s="154" t="str">
        <f t="shared" si="9"/>
        <v/>
      </c>
    </row>
    <row r="646" spans="1:1" x14ac:dyDescent="0.2">
      <c r="A646" s="154" t="str">
        <f t="shared" si="9"/>
        <v/>
      </c>
    </row>
    <row r="647" spans="1:1" x14ac:dyDescent="0.2">
      <c r="A647" s="154" t="str">
        <f t="shared" si="9"/>
        <v/>
      </c>
    </row>
    <row r="648" spans="1:1" x14ac:dyDescent="0.2">
      <c r="A648" s="154" t="str">
        <f t="shared" si="9"/>
        <v/>
      </c>
    </row>
    <row r="649" spans="1:1" x14ac:dyDescent="0.2">
      <c r="A649" s="154" t="str">
        <f t="shared" si="9"/>
        <v/>
      </c>
    </row>
    <row r="650" spans="1:1" x14ac:dyDescent="0.2">
      <c r="A650" s="154" t="str">
        <f t="shared" si="9"/>
        <v/>
      </c>
    </row>
    <row r="651" spans="1:1" x14ac:dyDescent="0.2">
      <c r="A651" s="154" t="str">
        <f t="shared" si="9"/>
        <v/>
      </c>
    </row>
    <row r="652" spans="1:1" x14ac:dyDescent="0.2">
      <c r="A652" s="154" t="str">
        <f t="shared" si="9"/>
        <v/>
      </c>
    </row>
    <row r="653" spans="1:1" x14ac:dyDescent="0.2">
      <c r="A653" s="154" t="str">
        <f t="shared" si="9"/>
        <v/>
      </c>
    </row>
    <row r="654" spans="1:1" x14ac:dyDescent="0.2">
      <c r="A654" s="154" t="str">
        <f t="shared" si="9"/>
        <v/>
      </c>
    </row>
    <row r="655" spans="1:1" x14ac:dyDescent="0.2">
      <c r="A655" s="154" t="str">
        <f t="shared" ref="A655:A718" si="10">IFERROR(LEFT(B655,4),"")</f>
        <v/>
      </c>
    </row>
    <row r="656" spans="1:1" x14ac:dyDescent="0.2">
      <c r="A656" s="154" t="str">
        <f t="shared" si="10"/>
        <v/>
      </c>
    </row>
    <row r="657" spans="1:1" x14ac:dyDescent="0.2">
      <c r="A657" s="154" t="str">
        <f t="shared" si="10"/>
        <v/>
      </c>
    </row>
    <row r="658" spans="1:1" x14ac:dyDescent="0.2">
      <c r="A658" s="154" t="str">
        <f t="shared" si="10"/>
        <v/>
      </c>
    </row>
    <row r="659" spans="1:1" x14ac:dyDescent="0.2">
      <c r="A659" s="154" t="str">
        <f t="shared" si="10"/>
        <v/>
      </c>
    </row>
    <row r="660" spans="1:1" x14ac:dyDescent="0.2">
      <c r="A660" s="154" t="str">
        <f t="shared" si="10"/>
        <v/>
      </c>
    </row>
    <row r="661" spans="1:1" x14ac:dyDescent="0.2">
      <c r="A661" s="154" t="str">
        <f t="shared" si="10"/>
        <v/>
      </c>
    </row>
    <row r="662" spans="1:1" x14ac:dyDescent="0.2">
      <c r="A662" s="154" t="str">
        <f t="shared" si="10"/>
        <v/>
      </c>
    </row>
    <row r="663" spans="1:1" x14ac:dyDescent="0.2">
      <c r="A663" s="154" t="str">
        <f t="shared" si="10"/>
        <v/>
      </c>
    </row>
    <row r="664" spans="1:1" x14ac:dyDescent="0.2">
      <c r="A664" s="154" t="str">
        <f t="shared" si="10"/>
        <v/>
      </c>
    </row>
    <row r="665" spans="1:1" x14ac:dyDescent="0.2">
      <c r="A665" s="154" t="str">
        <f t="shared" si="10"/>
        <v/>
      </c>
    </row>
    <row r="666" spans="1:1" x14ac:dyDescent="0.2">
      <c r="A666" s="154" t="str">
        <f t="shared" si="10"/>
        <v/>
      </c>
    </row>
    <row r="667" spans="1:1" x14ac:dyDescent="0.2">
      <c r="A667" s="154" t="str">
        <f t="shared" si="10"/>
        <v/>
      </c>
    </row>
    <row r="668" spans="1:1" x14ac:dyDescent="0.2">
      <c r="A668" s="154" t="str">
        <f t="shared" si="10"/>
        <v/>
      </c>
    </row>
    <row r="669" spans="1:1" x14ac:dyDescent="0.2">
      <c r="A669" s="154" t="str">
        <f t="shared" si="10"/>
        <v/>
      </c>
    </row>
    <row r="670" spans="1:1" x14ac:dyDescent="0.2">
      <c r="A670" s="154" t="str">
        <f t="shared" si="10"/>
        <v/>
      </c>
    </row>
    <row r="671" spans="1:1" x14ac:dyDescent="0.2">
      <c r="A671" s="154" t="str">
        <f t="shared" si="10"/>
        <v/>
      </c>
    </row>
    <row r="672" spans="1:1" x14ac:dyDescent="0.2">
      <c r="A672" s="154" t="str">
        <f t="shared" si="10"/>
        <v/>
      </c>
    </row>
    <row r="673" spans="1:1" x14ac:dyDescent="0.2">
      <c r="A673" s="154" t="str">
        <f t="shared" si="10"/>
        <v/>
      </c>
    </row>
    <row r="674" spans="1:1" x14ac:dyDescent="0.2">
      <c r="A674" s="154" t="str">
        <f t="shared" si="10"/>
        <v/>
      </c>
    </row>
    <row r="675" spans="1:1" x14ac:dyDescent="0.2">
      <c r="A675" s="154" t="str">
        <f t="shared" si="10"/>
        <v/>
      </c>
    </row>
    <row r="676" spans="1:1" x14ac:dyDescent="0.2">
      <c r="A676" s="154" t="str">
        <f t="shared" si="10"/>
        <v/>
      </c>
    </row>
    <row r="677" spans="1:1" x14ac:dyDescent="0.2">
      <c r="A677" s="154" t="str">
        <f t="shared" si="10"/>
        <v/>
      </c>
    </row>
    <row r="678" spans="1:1" x14ac:dyDescent="0.2">
      <c r="A678" s="154" t="str">
        <f t="shared" si="10"/>
        <v/>
      </c>
    </row>
    <row r="679" spans="1:1" x14ac:dyDescent="0.2">
      <c r="A679" s="154" t="str">
        <f t="shared" si="10"/>
        <v/>
      </c>
    </row>
    <row r="680" spans="1:1" x14ac:dyDescent="0.2">
      <c r="A680" s="154" t="str">
        <f t="shared" si="10"/>
        <v/>
      </c>
    </row>
    <row r="681" spans="1:1" x14ac:dyDescent="0.2">
      <c r="A681" s="154" t="str">
        <f t="shared" si="10"/>
        <v/>
      </c>
    </row>
    <row r="682" spans="1:1" x14ac:dyDescent="0.2">
      <c r="A682" s="154" t="str">
        <f t="shared" si="10"/>
        <v/>
      </c>
    </row>
    <row r="683" spans="1:1" x14ac:dyDescent="0.2">
      <c r="A683" s="154" t="str">
        <f t="shared" si="10"/>
        <v/>
      </c>
    </row>
    <row r="684" spans="1:1" x14ac:dyDescent="0.2">
      <c r="A684" s="154" t="str">
        <f t="shared" si="10"/>
        <v/>
      </c>
    </row>
    <row r="685" spans="1:1" x14ac:dyDescent="0.2">
      <c r="A685" s="154" t="str">
        <f t="shared" si="10"/>
        <v/>
      </c>
    </row>
    <row r="686" spans="1:1" x14ac:dyDescent="0.2">
      <c r="A686" s="154" t="str">
        <f t="shared" si="10"/>
        <v/>
      </c>
    </row>
    <row r="687" spans="1:1" x14ac:dyDescent="0.2">
      <c r="A687" s="154" t="str">
        <f t="shared" si="10"/>
        <v/>
      </c>
    </row>
    <row r="688" spans="1:1" x14ac:dyDescent="0.2">
      <c r="A688" s="154" t="str">
        <f t="shared" si="10"/>
        <v/>
      </c>
    </row>
    <row r="689" spans="1:1" x14ac:dyDescent="0.2">
      <c r="A689" s="154" t="str">
        <f t="shared" si="10"/>
        <v/>
      </c>
    </row>
    <row r="690" spans="1:1" x14ac:dyDescent="0.2">
      <c r="A690" s="154" t="str">
        <f t="shared" si="10"/>
        <v/>
      </c>
    </row>
    <row r="691" spans="1:1" x14ac:dyDescent="0.2">
      <c r="A691" s="154" t="str">
        <f t="shared" si="10"/>
        <v/>
      </c>
    </row>
    <row r="692" spans="1:1" x14ac:dyDescent="0.2">
      <c r="A692" s="154" t="str">
        <f t="shared" si="10"/>
        <v/>
      </c>
    </row>
    <row r="693" spans="1:1" x14ac:dyDescent="0.2">
      <c r="A693" s="154" t="str">
        <f t="shared" si="10"/>
        <v/>
      </c>
    </row>
    <row r="694" spans="1:1" x14ac:dyDescent="0.2">
      <c r="A694" s="154" t="str">
        <f t="shared" si="10"/>
        <v/>
      </c>
    </row>
    <row r="695" spans="1:1" x14ac:dyDescent="0.2">
      <c r="A695" s="154" t="str">
        <f t="shared" si="10"/>
        <v/>
      </c>
    </row>
    <row r="696" spans="1:1" x14ac:dyDescent="0.2">
      <c r="A696" s="154" t="str">
        <f t="shared" si="10"/>
        <v/>
      </c>
    </row>
    <row r="697" spans="1:1" x14ac:dyDescent="0.2">
      <c r="A697" s="154" t="str">
        <f t="shared" si="10"/>
        <v/>
      </c>
    </row>
    <row r="698" spans="1:1" x14ac:dyDescent="0.2">
      <c r="A698" s="154" t="str">
        <f t="shared" si="10"/>
        <v/>
      </c>
    </row>
    <row r="699" spans="1:1" x14ac:dyDescent="0.2">
      <c r="A699" s="154" t="str">
        <f t="shared" si="10"/>
        <v/>
      </c>
    </row>
    <row r="700" spans="1:1" x14ac:dyDescent="0.2">
      <c r="A700" s="154" t="str">
        <f t="shared" si="10"/>
        <v/>
      </c>
    </row>
    <row r="701" spans="1:1" x14ac:dyDescent="0.2">
      <c r="A701" s="154" t="str">
        <f t="shared" si="10"/>
        <v/>
      </c>
    </row>
    <row r="702" spans="1:1" x14ac:dyDescent="0.2">
      <c r="A702" s="154" t="str">
        <f t="shared" si="10"/>
        <v/>
      </c>
    </row>
    <row r="703" spans="1:1" x14ac:dyDescent="0.2">
      <c r="A703" s="154" t="str">
        <f t="shared" si="10"/>
        <v/>
      </c>
    </row>
    <row r="704" spans="1:1" x14ac:dyDescent="0.2">
      <c r="A704" s="154" t="str">
        <f t="shared" si="10"/>
        <v/>
      </c>
    </row>
    <row r="705" spans="1:1" x14ac:dyDescent="0.2">
      <c r="A705" s="154" t="str">
        <f t="shared" si="10"/>
        <v/>
      </c>
    </row>
    <row r="706" spans="1:1" x14ac:dyDescent="0.2">
      <c r="A706" s="154" t="str">
        <f t="shared" si="10"/>
        <v/>
      </c>
    </row>
    <row r="707" spans="1:1" x14ac:dyDescent="0.2">
      <c r="A707" s="154" t="str">
        <f t="shared" si="10"/>
        <v/>
      </c>
    </row>
    <row r="708" spans="1:1" x14ac:dyDescent="0.2">
      <c r="A708" s="154" t="str">
        <f t="shared" si="10"/>
        <v/>
      </c>
    </row>
    <row r="709" spans="1:1" x14ac:dyDescent="0.2">
      <c r="A709" s="154" t="str">
        <f t="shared" si="10"/>
        <v/>
      </c>
    </row>
    <row r="710" spans="1:1" x14ac:dyDescent="0.2">
      <c r="A710" s="154" t="str">
        <f t="shared" si="10"/>
        <v/>
      </c>
    </row>
    <row r="711" spans="1:1" x14ac:dyDescent="0.2">
      <c r="A711" s="154" t="str">
        <f t="shared" si="10"/>
        <v/>
      </c>
    </row>
    <row r="712" spans="1:1" x14ac:dyDescent="0.2">
      <c r="A712" s="154" t="str">
        <f t="shared" si="10"/>
        <v/>
      </c>
    </row>
    <row r="713" spans="1:1" x14ac:dyDescent="0.2">
      <c r="A713" s="154" t="str">
        <f t="shared" si="10"/>
        <v/>
      </c>
    </row>
    <row r="714" spans="1:1" x14ac:dyDescent="0.2">
      <c r="A714" s="154" t="str">
        <f t="shared" si="10"/>
        <v/>
      </c>
    </row>
    <row r="715" spans="1:1" x14ac:dyDescent="0.2">
      <c r="A715" s="154" t="str">
        <f t="shared" si="10"/>
        <v/>
      </c>
    </row>
    <row r="716" spans="1:1" x14ac:dyDescent="0.2">
      <c r="A716" s="154" t="str">
        <f t="shared" si="10"/>
        <v/>
      </c>
    </row>
    <row r="717" spans="1:1" x14ac:dyDescent="0.2">
      <c r="A717" s="154" t="str">
        <f t="shared" si="10"/>
        <v/>
      </c>
    </row>
    <row r="718" spans="1:1" x14ac:dyDescent="0.2">
      <c r="A718" s="154" t="str">
        <f t="shared" si="10"/>
        <v/>
      </c>
    </row>
    <row r="719" spans="1:1" x14ac:dyDescent="0.2">
      <c r="A719" s="154" t="str">
        <f t="shared" ref="A719:A782" si="11">IFERROR(LEFT(B719,4),"")</f>
        <v/>
      </c>
    </row>
    <row r="720" spans="1:1" x14ac:dyDescent="0.2">
      <c r="A720" s="154" t="str">
        <f t="shared" si="11"/>
        <v/>
      </c>
    </row>
    <row r="721" spans="1:1" x14ac:dyDescent="0.2">
      <c r="A721" s="154" t="str">
        <f t="shared" si="11"/>
        <v/>
      </c>
    </row>
    <row r="722" spans="1:1" x14ac:dyDescent="0.2">
      <c r="A722" s="154" t="str">
        <f t="shared" si="11"/>
        <v/>
      </c>
    </row>
    <row r="723" spans="1:1" x14ac:dyDescent="0.2">
      <c r="A723" s="154" t="str">
        <f t="shared" si="11"/>
        <v/>
      </c>
    </row>
    <row r="724" spans="1:1" x14ac:dyDescent="0.2">
      <c r="A724" s="154" t="str">
        <f t="shared" si="11"/>
        <v/>
      </c>
    </row>
    <row r="725" spans="1:1" x14ac:dyDescent="0.2">
      <c r="A725" s="154" t="str">
        <f t="shared" si="11"/>
        <v/>
      </c>
    </row>
    <row r="726" spans="1:1" x14ac:dyDescent="0.2">
      <c r="A726" s="154" t="str">
        <f t="shared" si="11"/>
        <v/>
      </c>
    </row>
    <row r="727" spans="1:1" x14ac:dyDescent="0.2">
      <c r="A727" s="154" t="str">
        <f t="shared" si="11"/>
        <v/>
      </c>
    </row>
    <row r="728" spans="1:1" x14ac:dyDescent="0.2">
      <c r="A728" s="154" t="str">
        <f t="shared" si="11"/>
        <v/>
      </c>
    </row>
    <row r="729" spans="1:1" x14ac:dyDescent="0.2">
      <c r="A729" s="154" t="str">
        <f t="shared" si="11"/>
        <v/>
      </c>
    </row>
    <row r="730" spans="1:1" x14ac:dyDescent="0.2">
      <c r="A730" s="154" t="str">
        <f t="shared" si="11"/>
        <v/>
      </c>
    </row>
    <row r="731" spans="1:1" x14ac:dyDescent="0.2">
      <c r="A731" s="154" t="str">
        <f t="shared" si="11"/>
        <v/>
      </c>
    </row>
    <row r="732" spans="1:1" x14ac:dyDescent="0.2">
      <c r="A732" s="154" t="str">
        <f t="shared" si="11"/>
        <v/>
      </c>
    </row>
    <row r="733" spans="1:1" x14ac:dyDescent="0.2">
      <c r="A733" s="154" t="str">
        <f t="shared" si="11"/>
        <v/>
      </c>
    </row>
    <row r="734" spans="1:1" x14ac:dyDescent="0.2">
      <c r="A734" s="154" t="str">
        <f t="shared" si="11"/>
        <v/>
      </c>
    </row>
    <row r="735" spans="1:1" x14ac:dyDescent="0.2">
      <c r="A735" s="154" t="str">
        <f t="shared" si="11"/>
        <v/>
      </c>
    </row>
    <row r="736" spans="1:1" x14ac:dyDescent="0.2">
      <c r="A736" s="154" t="str">
        <f t="shared" si="11"/>
        <v/>
      </c>
    </row>
    <row r="737" spans="1:1" x14ac:dyDescent="0.2">
      <c r="A737" s="154" t="str">
        <f t="shared" si="11"/>
        <v/>
      </c>
    </row>
    <row r="738" spans="1:1" x14ac:dyDescent="0.2">
      <c r="A738" s="154" t="str">
        <f t="shared" si="11"/>
        <v/>
      </c>
    </row>
    <row r="739" spans="1:1" x14ac:dyDescent="0.2">
      <c r="A739" s="154" t="str">
        <f t="shared" si="11"/>
        <v/>
      </c>
    </row>
    <row r="740" spans="1:1" x14ac:dyDescent="0.2">
      <c r="A740" s="154" t="str">
        <f t="shared" si="11"/>
        <v/>
      </c>
    </row>
    <row r="741" spans="1:1" x14ac:dyDescent="0.2">
      <c r="A741" s="154" t="str">
        <f t="shared" si="11"/>
        <v/>
      </c>
    </row>
    <row r="742" spans="1:1" x14ac:dyDescent="0.2">
      <c r="A742" s="154" t="str">
        <f t="shared" si="11"/>
        <v/>
      </c>
    </row>
    <row r="743" spans="1:1" x14ac:dyDescent="0.2">
      <c r="A743" s="154" t="str">
        <f t="shared" si="11"/>
        <v/>
      </c>
    </row>
    <row r="744" spans="1:1" x14ac:dyDescent="0.2">
      <c r="A744" s="154" t="str">
        <f t="shared" si="11"/>
        <v/>
      </c>
    </row>
    <row r="745" spans="1:1" x14ac:dyDescent="0.2">
      <c r="A745" s="154" t="str">
        <f t="shared" si="11"/>
        <v/>
      </c>
    </row>
    <row r="746" spans="1:1" x14ac:dyDescent="0.2">
      <c r="A746" s="154" t="str">
        <f t="shared" si="11"/>
        <v/>
      </c>
    </row>
    <row r="747" spans="1:1" x14ac:dyDescent="0.2">
      <c r="A747" s="154" t="str">
        <f t="shared" si="11"/>
        <v/>
      </c>
    </row>
    <row r="748" spans="1:1" x14ac:dyDescent="0.2">
      <c r="A748" s="154" t="str">
        <f t="shared" si="11"/>
        <v/>
      </c>
    </row>
    <row r="749" spans="1:1" x14ac:dyDescent="0.2">
      <c r="A749" s="154" t="str">
        <f t="shared" si="11"/>
        <v/>
      </c>
    </row>
    <row r="750" spans="1:1" x14ac:dyDescent="0.2">
      <c r="A750" s="154" t="str">
        <f t="shared" si="11"/>
        <v/>
      </c>
    </row>
    <row r="751" spans="1:1" x14ac:dyDescent="0.2">
      <c r="A751" s="154" t="str">
        <f t="shared" si="11"/>
        <v/>
      </c>
    </row>
    <row r="752" spans="1:1" x14ac:dyDescent="0.2">
      <c r="A752" s="154" t="str">
        <f t="shared" si="11"/>
        <v/>
      </c>
    </row>
    <row r="753" spans="1:1" x14ac:dyDescent="0.2">
      <c r="A753" s="154" t="str">
        <f t="shared" si="11"/>
        <v/>
      </c>
    </row>
    <row r="754" spans="1:1" x14ac:dyDescent="0.2">
      <c r="A754" s="154" t="str">
        <f t="shared" si="11"/>
        <v/>
      </c>
    </row>
    <row r="755" spans="1:1" x14ac:dyDescent="0.2">
      <c r="A755" s="154" t="str">
        <f t="shared" si="11"/>
        <v/>
      </c>
    </row>
    <row r="756" spans="1:1" x14ac:dyDescent="0.2">
      <c r="A756" s="154" t="str">
        <f t="shared" si="11"/>
        <v/>
      </c>
    </row>
    <row r="757" spans="1:1" x14ac:dyDescent="0.2">
      <c r="A757" s="154" t="str">
        <f t="shared" si="11"/>
        <v/>
      </c>
    </row>
    <row r="758" spans="1:1" x14ac:dyDescent="0.2">
      <c r="A758" s="154" t="str">
        <f t="shared" si="11"/>
        <v/>
      </c>
    </row>
    <row r="759" spans="1:1" x14ac:dyDescent="0.2">
      <c r="A759" s="154" t="str">
        <f t="shared" si="11"/>
        <v/>
      </c>
    </row>
    <row r="760" spans="1:1" x14ac:dyDescent="0.2">
      <c r="A760" s="154" t="str">
        <f t="shared" si="11"/>
        <v/>
      </c>
    </row>
    <row r="761" spans="1:1" x14ac:dyDescent="0.2">
      <c r="A761" s="154" t="str">
        <f t="shared" si="11"/>
        <v/>
      </c>
    </row>
    <row r="762" spans="1:1" x14ac:dyDescent="0.2">
      <c r="A762" s="154" t="str">
        <f t="shared" si="11"/>
        <v/>
      </c>
    </row>
    <row r="763" spans="1:1" x14ac:dyDescent="0.2">
      <c r="A763" s="154" t="str">
        <f t="shared" si="11"/>
        <v/>
      </c>
    </row>
    <row r="764" spans="1:1" x14ac:dyDescent="0.2">
      <c r="A764" s="154" t="str">
        <f t="shared" si="11"/>
        <v/>
      </c>
    </row>
    <row r="765" spans="1:1" x14ac:dyDescent="0.2">
      <c r="A765" s="154" t="str">
        <f t="shared" si="11"/>
        <v/>
      </c>
    </row>
    <row r="766" spans="1:1" x14ac:dyDescent="0.2">
      <c r="A766" s="154" t="str">
        <f t="shared" si="11"/>
        <v/>
      </c>
    </row>
    <row r="767" spans="1:1" x14ac:dyDescent="0.2">
      <c r="A767" s="154" t="str">
        <f t="shared" si="11"/>
        <v/>
      </c>
    </row>
    <row r="768" spans="1:1" x14ac:dyDescent="0.2">
      <c r="A768" s="154" t="str">
        <f t="shared" si="11"/>
        <v/>
      </c>
    </row>
    <row r="769" spans="1:1" x14ac:dyDescent="0.2">
      <c r="A769" s="154" t="str">
        <f t="shared" si="11"/>
        <v/>
      </c>
    </row>
    <row r="770" spans="1:1" x14ac:dyDescent="0.2">
      <c r="A770" s="154" t="str">
        <f t="shared" si="11"/>
        <v/>
      </c>
    </row>
    <row r="771" spans="1:1" x14ac:dyDescent="0.2">
      <c r="A771" s="154" t="str">
        <f t="shared" si="11"/>
        <v/>
      </c>
    </row>
    <row r="772" spans="1:1" x14ac:dyDescent="0.2">
      <c r="A772" s="154" t="str">
        <f t="shared" si="11"/>
        <v/>
      </c>
    </row>
    <row r="773" spans="1:1" x14ac:dyDescent="0.2">
      <c r="A773" s="154" t="str">
        <f t="shared" si="11"/>
        <v/>
      </c>
    </row>
    <row r="774" spans="1:1" x14ac:dyDescent="0.2">
      <c r="A774" s="154" t="str">
        <f t="shared" si="11"/>
        <v/>
      </c>
    </row>
    <row r="775" spans="1:1" x14ac:dyDescent="0.2">
      <c r="A775" s="154" t="str">
        <f t="shared" si="11"/>
        <v/>
      </c>
    </row>
    <row r="776" spans="1:1" x14ac:dyDescent="0.2">
      <c r="A776" s="154" t="str">
        <f t="shared" si="11"/>
        <v/>
      </c>
    </row>
    <row r="777" spans="1:1" x14ac:dyDescent="0.2">
      <c r="A777" s="154" t="str">
        <f t="shared" si="11"/>
        <v/>
      </c>
    </row>
    <row r="778" spans="1:1" x14ac:dyDescent="0.2">
      <c r="A778" s="154" t="str">
        <f t="shared" si="11"/>
        <v/>
      </c>
    </row>
    <row r="779" spans="1:1" x14ac:dyDescent="0.2">
      <c r="A779" s="154" t="str">
        <f t="shared" si="11"/>
        <v/>
      </c>
    </row>
    <row r="780" spans="1:1" x14ac:dyDescent="0.2">
      <c r="A780" s="154" t="str">
        <f t="shared" si="11"/>
        <v/>
      </c>
    </row>
    <row r="781" spans="1:1" x14ac:dyDescent="0.2">
      <c r="A781" s="154" t="str">
        <f t="shared" si="11"/>
        <v/>
      </c>
    </row>
    <row r="782" spans="1:1" x14ac:dyDescent="0.2">
      <c r="A782" s="154" t="str">
        <f t="shared" si="11"/>
        <v/>
      </c>
    </row>
    <row r="783" spans="1:1" x14ac:dyDescent="0.2">
      <c r="A783" s="154" t="str">
        <f t="shared" ref="A783:A846" si="12">IFERROR(LEFT(B783,4),"")</f>
        <v/>
      </c>
    </row>
    <row r="784" spans="1:1" x14ac:dyDescent="0.2">
      <c r="A784" s="154" t="str">
        <f t="shared" si="12"/>
        <v/>
      </c>
    </row>
    <row r="785" spans="1:1" x14ac:dyDescent="0.2">
      <c r="A785" s="154" t="str">
        <f t="shared" si="12"/>
        <v/>
      </c>
    </row>
    <row r="786" spans="1:1" x14ac:dyDescent="0.2">
      <c r="A786" s="154" t="str">
        <f t="shared" si="12"/>
        <v/>
      </c>
    </row>
    <row r="787" spans="1:1" x14ac:dyDescent="0.2">
      <c r="A787" s="154" t="str">
        <f t="shared" si="12"/>
        <v/>
      </c>
    </row>
    <row r="788" spans="1:1" x14ac:dyDescent="0.2">
      <c r="A788" s="154" t="str">
        <f t="shared" si="12"/>
        <v/>
      </c>
    </row>
    <row r="789" spans="1:1" x14ac:dyDescent="0.2">
      <c r="A789" s="154" t="str">
        <f t="shared" si="12"/>
        <v/>
      </c>
    </row>
    <row r="790" spans="1:1" x14ac:dyDescent="0.2">
      <c r="A790" s="154" t="str">
        <f t="shared" si="12"/>
        <v/>
      </c>
    </row>
    <row r="791" spans="1:1" x14ac:dyDescent="0.2">
      <c r="A791" s="154" t="str">
        <f t="shared" si="12"/>
        <v/>
      </c>
    </row>
    <row r="792" spans="1:1" x14ac:dyDescent="0.2">
      <c r="A792" s="154" t="str">
        <f t="shared" si="12"/>
        <v/>
      </c>
    </row>
    <row r="793" spans="1:1" x14ac:dyDescent="0.2">
      <c r="A793" s="154" t="str">
        <f t="shared" si="12"/>
        <v/>
      </c>
    </row>
    <row r="794" spans="1:1" x14ac:dyDescent="0.2">
      <c r="A794" s="154" t="str">
        <f t="shared" si="12"/>
        <v/>
      </c>
    </row>
    <row r="795" spans="1:1" x14ac:dyDescent="0.2">
      <c r="A795" s="154" t="str">
        <f t="shared" si="12"/>
        <v/>
      </c>
    </row>
    <row r="796" spans="1:1" x14ac:dyDescent="0.2">
      <c r="A796" s="154" t="str">
        <f t="shared" si="12"/>
        <v/>
      </c>
    </row>
    <row r="797" spans="1:1" x14ac:dyDescent="0.2">
      <c r="A797" s="154" t="str">
        <f t="shared" si="12"/>
        <v/>
      </c>
    </row>
    <row r="798" spans="1:1" x14ac:dyDescent="0.2">
      <c r="A798" s="154" t="str">
        <f t="shared" si="12"/>
        <v/>
      </c>
    </row>
    <row r="799" spans="1:1" x14ac:dyDescent="0.2">
      <c r="A799" s="154" t="str">
        <f t="shared" si="12"/>
        <v/>
      </c>
    </row>
    <row r="800" spans="1:1" x14ac:dyDescent="0.2">
      <c r="A800" s="154" t="str">
        <f t="shared" si="12"/>
        <v/>
      </c>
    </row>
    <row r="801" spans="1:1" x14ac:dyDescent="0.2">
      <c r="A801" s="154" t="str">
        <f t="shared" si="12"/>
        <v/>
      </c>
    </row>
    <row r="802" spans="1:1" x14ac:dyDescent="0.2">
      <c r="A802" s="154" t="str">
        <f t="shared" si="12"/>
        <v/>
      </c>
    </row>
    <row r="803" spans="1:1" x14ac:dyDescent="0.2">
      <c r="A803" s="154" t="str">
        <f t="shared" si="12"/>
        <v/>
      </c>
    </row>
    <row r="804" spans="1:1" x14ac:dyDescent="0.2">
      <c r="A804" s="154" t="str">
        <f t="shared" si="12"/>
        <v/>
      </c>
    </row>
    <row r="805" spans="1:1" x14ac:dyDescent="0.2">
      <c r="A805" s="154" t="str">
        <f t="shared" si="12"/>
        <v/>
      </c>
    </row>
    <row r="806" spans="1:1" x14ac:dyDescent="0.2">
      <c r="A806" s="154" t="str">
        <f t="shared" si="12"/>
        <v/>
      </c>
    </row>
    <row r="807" spans="1:1" x14ac:dyDescent="0.2">
      <c r="A807" s="154" t="str">
        <f t="shared" si="12"/>
        <v/>
      </c>
    </row>
    <row r="808" spans="1:1" x14ac:dyDescent="0.2">
      <c r="A808" s="154" t="str">
        <f t="shared" si="12"/>
        <v/>
      </c>
    </row>
    <row r="809" spans="1:1" x14ac:dyDescent="0.2">
      <c r="A809" s="154" t="str">
        <f t="shared" si="12"/>
        <v/>
      </c>
    </row>
    <row r="810" spans="1:1" x14ac:dyDescent="0.2">
      <c r="A810" s="154" t="str">
        <f t="shared" si="12"/>
        <v/>
      </c>
    </row>
    <row r="811" spans="1:1" x14ac:dyDescent="0.2">
      <c r="A811" s="154" t="str">
        <f t="shared" si="12"/>
        <v/>
      </c>
    </row>
    <row r="812" spans="1:1" x14ac:dyDescent="0.2">
      <c r="A812" s="154" t="str">
        <f t="shared" si="12"/>
        <v/>
      </c>
    </row>
    <row r="813" spans="1:1" x14ac:dyDescent="0.2">
      <c r="A813" s="154" t="str">
        <f t="shared" si="12"/>
        <v/>
      </c>
    </row>
    <row r="814" spans="1:1" x14ac:dyDescent="0.2">
      <c r="A814" s="154" t="str">
        <f t="shared" si="12"/>
        <v/>
      </c>
    </row>
    <row r="815" spans="1:1" x14ac:dyDescent="0.2">
      <c r="A815" s="154" t="str">
        <f t="shared" si="12"/>
        <v/>
      </c>
    </row>
    <row r="816" spans="1:1" x14ac:dyDescent="0.2">
      <c r="A816" s="154" t="str">
        <f t="shared" si="12"/>
        <v/>
      </c>
    </row>
    <row r="817" spans="1:1" x14ac:dyDescent="0.2">
      <c r="A817" s="154" t="str">
        <f t="shared" si="12"/>
        <v/>
      </c>
    </row>
    <row r="818" spans="1:1" x14ac:dyDescent="0.2">
      <c r="A818" s="154" t="str">
        <f t="shared" si="12"/>
        <v/>
      </c>
    </row>
    <row r="819" spans="1:1" x14ac:dyDescent="0.2">
      <c r="A819" s="154" t="str">
        <f t="shared" si="12"/>
        <v/>
      </c>
    </row>
    <row r="820" spans="1:1" x14ac:dyDescent="0.2">
      <c r="A820" s="154" t="str">
        <f t="shared" si="12"/>
        <v/>
      </c>
    </row>
    <row r="821" spans="1:1" x14ac:dyDescent="0.2">
      <c r="A821" s="154" t="str">
        <f t="shared" si="12"/>
        <v/>
      </c>
    </row>
    <row r="822" spans="1:1" x14ac:dyDescent="0.2">
      <c r="A822" s="154" t="str">
        <f t="shared" si="12"/>
        <v/>
      </c>
    </row>
    <row r="823" spans="1:1" x14ac:dyDescent="0.2">
      <c r="A823" s="154" t="str">
        <f t="shared" si="12"/>
        <v/>
      </c>
    </row>
    <row r="824" spans="1:1" x14ac:dyDescent="0.2">
      <c r="A824" s="154" t="str">
        <f t="shared" si="12"/>
        <v/>
      </c>
    </row>
    <row r="825" spans="1:1" x14ac:dyDescent="0.2">
      <c r="A825" s="154" t="str">
        <f t="shared" si="12"/>
        <v/>
      </c>
    </row>
    <row r="826" spans="1:1" x14ac:dyDescent="0.2">
      <c r="A826" s="154" t="str">
        <f t="shared" si="12"/>
        <v/>
      </c>
    </row>
    <row r="827" spans="1:1" x14ac:dyDescent="0.2">
      <c r="A827" s="154" t="str">
        <f t="shared" si="12"/>
        <v/>
      </c>
    </row>
    <row r="828" spans="1:1" x14ac:dyDescent="0.2">
      <c r="A828" s="154" t="str">
        <f t="shared" si="12"/>
        <v/>
      </c>
    </row>
    <row r="829" spans="1:1" x14ac:dyDescent="0.2">
      <c r="A829" s="154" t="str">
        <f t="shared" si="12"/>
        <v/>
      </c>
    </row>
    <row r="830" spans="1:1" x14ac:dyDescent="0.2">
      <c r="A830" s="154" t="str">
        <f t="shared" si="12"/>
        <v/>
      </c>
    </row>
    <row r="831" spans="1:1" x14ac:dyDescent="0.2">
      <c r="A831" s="154" t="str">
        <f t="shared" si="12"/>
        <v/>
      </c>
    </row>
    <row r="832" spans="1:1" x14ac:dyDescent="0.2">
      <c r="A832" s="154" t="str">
        <f t="shared" si="12"/>
        <v/>
      </c>
    </row>
    <row r="833" spans="1:1" x14ac:dyDescent="0.2">
      <c r="A833" s="154" t="str">
        <f t="shared" si="12"/>
        <v/>
      </c>
    </row>
    <row r="834" spans="1:1" x14ac:dyDescent="0.2">
      <c r="A834" s="154" t="str">
        <f t="shared" si="12"/>
        <v/>
      </c>
    </row>
    <row r="835" spans="1:1" x14ac:dyDescent="0.2">
      <c r="A835" s="154" t="str">
        <f t="shared" si="12"/>
        <v/>
      </c>
    </row>
    <row r="836" spans="1:1" x14ac:dyDescent="0.2">
      <c r="A836" s="154" t="str">
        <f t="shared" si="12"/>
        <v/>
      </c>
    </row>
    <row r="837" spans="1:1" x14ac:dyDescent="0.2">
      <c r="A837" s="154" t="str">
        <f t="shared" si="12"/>
        <v/>
      </c>
    </row>
    <row r="838" spans="1:1" x14ac:dyDescent="0.2">
      <c r="A838" s="154" t="str">
        <f t="shared" si="12"/>
        <v/>
      </c>
    </row>
    <row r="839" spans="1:1" x14ac:dyDescent="0.2">
      <c r="A839" s="154" t="str">
        <f t="shared" si="12"/>
        <v/>
      </c>
    </row>
    <row r="840" spans="1:1" x14ac:dyDescent="0.2">
      <c r="A840" s="154" t="str">
        <f t="shared" si="12"/>
        <v/>
      </c>
    </row>
    <row r="841" spans="1:1" x14ac:dyDescent="0.2">
      <c r="A841" s="154" t="str">
        <f t="shared" si="12"/>
        <v/>
      </c>
    </row>
    <row r="842" spans="1:1" x14ac:dyDescent="0.2">
      <c r="A842" s="154" t="str">
        <f t="shared" si="12"/>
        <v/>
      </c>
    </row>
    <row r="843" spans="1:1" x14ac:dyDescent="0.2">
      <c r="A843" s="154" t="str">
        <f t="shared" si="12"/>
        <v/>
      </c>
    </row>
    <row r="844" spans="1:1" x14ac:dyDescent="0.2">
      <c r="A844" s="154" t="str">
        <f t="shared" si="12"/>
        <v/>
      </c>
    </row>
    <row r="845" spans="1:1" x14ac:dyDescent="0.2">
      <c r="A845" s="154" t="str">
        <f t="shared" si="12"/>
        <v/>
      </c>
    </row>
    <row r="846" spans="1:1" x14ac:dyDescent="0.2">
      <c r="A846" s="154" t="str">
        <f t="shared" si="12"/>
        <v/>
      </c>
    </row>
    <row r="847" spans="1:1" x14ac:dyDescent="0.2">
      <c r="A847" s="154" t="str">
        <f t="shared" ref="A847:A910" si="13">IFERROR(LEFT(B847,4),"")</f>
        <v/>
      </c>
    </row>
    <row r="848" spans="1:1" x14ac:dyDescent="0.2">
      <c r="A848" s="154" t="str">
        <f t="shared" si="13"/>
        <v/>
      </c>
    </row>
    <row r="849" spans="1:1" x14ac:dyDescent="0.2">
      <c r="A849" s="154" t="str">
        <f t="shared" si="13"/>
        <v/>
      </c>
    </row>
    <row r="850" spans="1:1" x14ac:dyDescent="0.2">
      <c r="A850" s="154" t="str">
        <f t="shared" si="13"/>
        <v/>
      </c>
    </row>
    <row r="851" spans="1:1" x14ac:dyDescent="0.2">
      <c r="A851" s="154" t="str">
        <f t="shared" si="13"/>
        <v/>
      </c>
    </row>
    <row r="852" spans="1:1" x14ac:dyDescent="0.2">
      <c r="A852" s="154" t="str">
        <f t="shared" si="13"/>
        <v/>
      </c>
    </row>
    <row r="853" spans="1:1" x14ac:dyDescent="0.2">
      <c r="A853" s="154" t="str">
        <f t="shared" si="13"/>
        <v/>
      </c>
    </row>
    <row r="854" spans="1:1" x14ac:dyDescent="0.2">
      <c r="A854" s="154" t="str">
        <f t="shared" si="13"/>
        <v/>
      </c>
    </row>
    <row r="855" spans="1:1" x14ac:dyDescent="0.2">
      <c r="A855" s="154" t="str">
        <f t="shared" si="13"/>
        <v/>
      </c>
    </row>
    <row r="856" spans="1:1" x14ac:dyDescent="0.2">
      <c r="A856" s="154" t="str">
        <f t="shared" si="13"/>
        <v/>
      </c>
    </row>
    <row r="857" spans="1:1" x14ac:dyDescent="0.2">
      <c r="A857" s="154" t="str">
        <f t="shared" si="13"/>
        <v/>
      </c>
    </row>
    <row r="858" spans="1:1" x14ac:dyDescent="0.2">
      <c r="A858" s="154" t="str">
        <f t="shared" si="13"/>
        <v/>
      </c>
    </row>
    <row r="859" spans="1:1" x14ac:dyDescent="0.2">
      <c r="A859" s="154" t="str">
        <f t="shared" si="13"/>
        <v/>
      </c>
    </row>
    <row r="860" spans="1:1" x14ac:dyDescent="0.2">
      <c r="A860" s="154" t="str">
        <f t="shared" si="13"/>
        <v/>
      </c>
    </row>
    <row r="861" spans="1:1" x14ac:dyDescent="0.2">
      <c r="A861" s="154" t="str">
        <f t="shared" si="13"/>
        <v/>
      </c>
    </row>
    <row r="862" spans="1:1" x14ac:dyDescent="0.2">
      <c r="A862" s="154" t="str">
        <f t="shared" si="13"/>
        <v/>
      </c>
    </row>
    <row r="863" spans="1:1" x14ac:dyDescent="0.2">
      <c r="A863" s="154" t="str">
        <f t="shared" si="13"/>
        <v/>
      </c>
    </row>
    <row r="864" spans="1:1" x14ac:dyDescent="0.2">
      <c r="A864" s="154" t="str">
        <f t="shared" si="13"/>
        <v/>
      </c>
    </row>
    <row r="865" spans="1:1" x14ac:dyDescent="0.2">
      <c r="A865" s="154" t="str">
        <f t="shared" si="13"/>
        <v/>
      </c>
    </row>
    <row r="866" spans="1:1" x14ac:dyDescent="0.2">
      <c r="A866" s="154" t="str">
        <f t="shared" si="13"/>
        <v/>
      </c>
    </row>
    <row r="867" spans="1:1" x14ac:dyDescent="0.2">
      <c r="A867" s="154" t="str">
        <f t="shared" si="13"/>
        <v/>
      </c>
    </row>
    <row r="868" spans="1:1" x14ac:dyDescent="0.2">
      <c r="A868" s="154" t="str">
        <f t="shared" si="13"/>
        <v/>
      </c>
    </row>
    <row r="869" spans="1:1" x14ac:dyDescent="0.2">
      <c r="A869" s="154" t="str">
        <f t="shared" si="13"/>
        <v/>
      </c>
    </row>
    <row r="870" spans="1:1" x14ac:dyDescent="0.2">
      <c r="A870" s="154" t="str">
        <f t="shared" si="13"/>
        <v/>
      </c>
    </row>
    <row r="871" spans="1:1" x14ac:dyDescent="0.2">
      <c r="A871" s="154" t="str">
        <f t="shared" si="13"/>
        <v/>
      </c>
    </row>
    <row r="872" spans="1:1" x14ac:dyDescent="0.2">
      <c r="A872" s="154" t="str">
        <f t="shared" si="13"/>
        <v/>
      </c>
    </row>
    <row r="873" spans="1:1" x14ac:dyDescent="0.2">
      <c r="A873" s="154" t="str">
        <f t="shared" si="13"/>
        <v/>
      </c>
    </row>
    <row r="874" spans="1:1" x14ac:dyDescent="0.2">
      <c r="A874" s="154" t="str">
        <f t="shared" si="13"/>
        <v/>
      </c>
    </row>
    <row r="875" spans="1:1" x14ac:dyDescent="0.2">
      <c r="A875" s="154" t="str">
        <f t="shared" si="13"/>
        <v/>
      </c>
    </row>
    <row r="876" spans="1:1" x14ac:dyDescent="0.2">
      <c r="A876" s="154" t="str">
        <f t="shared" si="13"/>
        <v/>
      </c>
    </row>
    <row r="877" spans="1:1" x14ac:dyDescent="0.2">
      <c r="A877" s="154" t="str">
        <f t="shared" si="13"/>
        <v/>
      </c>
    </row>
    <row r="878" spans="1:1" x14ac:dyDescent="0.2">
      <c r="A878" s="154" t="str">
        <f t="shared" si="13"/>
        <v/>
      </c>
    </row>
    <row r="879" spans="1:1" x14ac:dyDescent="0.2">
      <c r="A879" s="154" t="str">
        <f t="shared" si="13"/>
        <v/>
      </c>
    </row>
    <row r="880" spans="1:1" x14ac:dyDescent="0.2">
      <c r="A880" s="154" t="str">
        <f t="shared" si="13"/>
        <v/>
      </c>
    </row>
    <row r="881" spans="1:1" x14ac:dyDescent="0.2">
      <c r="A881" s="154" t="str">
        <f t="shared" si="13"/>
        <v/>
      </c>
    </row>
    <row r="882" spans="1:1" x14ac:dyDescent="0.2">
      <c r="A882" s="154" t="str">
        <f t="shared" si="13"/>
        <v/>
      </c>
    </row>
    <row r="883" spans="1:1" x14ac:dyDescent="0.2">
      <c r="A883" s="154" t="str">
        <f t="shared" si="13"/>
        <v/>
      </c>
    </row>
    <row r="884" spans="1:1" x14ac:dyDescent="0.2">
      <c r="A884" s="154" t="str">
        <f t="shared" si="13"/>
        <v/>
      </c>
    </row>
    <row r="885" spans="1:1" x14ac:dyDescent="0.2">
      <c r="A885" s="154" t="str">
        <f t="shared" si="13"/>
        <v/>
      </c>
    </row>
    <row r="886" spans="1:1" x14ac:dyDescent="0.2">
      <c r="A886" s="154" t="str">
        <f t="shared" si="13"/>
        <v/>
      </c>
    </row>
    <row r="887" spans="1:1" x14ac:dyDescent="0.2">
      <c r="A887" s="154" t="str">
        <f t="shared" si="13"/>
        <v/>
      </c>
    </row>
    <row r="888" spans="1:1" x14ac:dyDescent="0.2">
      <c r="A888" s="154" t="str">
        <f t="shared" si="13"/>
        <v/>
      </c>
    </row>
    <row r="889" spans="1:1" x14ac:dyDescent="0.2">
      <c r="A889" s="154" t="str">
        <f t="shared" si="13"/>
        <v/>
      </c>
    </row>
    <row r="890" spans="1:1" x14ac:dyDescent="0.2">
      <c r="A890" s="154" t="str">
        <f t="shared" si="13"/>
        <v/>
      </c>
    </row>
    <row r="891" spans="1:1" x14ac:dyDescent="0.2">
      <c r="A891" s="154" t="str">
        <f t="shared" si="13"/>
        <v/>
      </c>
    </row>
    <row r="892" spans="1:1" x14ac:dyDescent="0.2">
      <c r="A892" s="154" t="str">
        <f t="shared" si="13"/>
        <v/>
      </c>
    </row>
    <row r="893" spans="1:1" x14ac:dyDescent="0.2">
      <c r="A893" s="154" t="str">
        <f t="shared" si="13"/>
        <v/>
      </c>
    </row>
    <row r="894" spans="1:1" x14ac:dyDescent="0.2">
      <c r="A894" s="154" t="str">
        <f t="shared" si="13"/>
        <v/>
      </c>
    </row>
    <row r="895" spans="1:1" x14ac:dyDescent="0.2">
      <c r="A895" s="154" t="str">
        <f t="shared" si="13"/>
        <v/>
      </c>
    </row>
    <row r="896" spans="1:1" x14ac:dyDescent="0.2">
      <c r="A896" s="154" t="str">
        <f t="shared" si="13"/>
        <v/>
      </c>
    </row>
    <row r="897" spans="1:1" x14ac:dyDescent="0.2">
      <c r="A897" s="154" t="str">
        <f t="shared" si="13"/>
        <v/>
      </c>
    </row>
    <row r="898" spans="1:1" x14ac:dyDescent="0.2">
      <c r="A898" s="154" t="str">
        <f t="shared" si="13"/>
        <v/>
      </c>
    </row>
    <row r="899" spans="1:1" x14ac:dyDescent="0.2">
      <c r="A899" s="154" t="str">
        <f t="shared" si="13"/>
        <v/>
      </c>
    </row>
    <row r="900" spans="1:1" x14ac:dyDescent="0.2">
      <c r="A900" s="154" t="str">
        <f t="shared" si="13"/>
        <v/>
      </c>
    </row>
    <row r="901" spans="1:1" x14ac:dyDescent="0.2">
      <c r="A901" s="154" t="str">
        <f t="shared" si="13"/>
        <v/>
      </c>
    </row>
    <row r="902" spans="1:1" x14ac:dyDescent="0.2">
      <c r="A902" s="154" t="str">
        <f t="shared" si="13"/>
        <v/>
      </c>
    </row>
    <row r="903" spans="1:1" x14ac:dyDescent="0.2">
      <c r="A903" s="154" t="str">
        <f t="shared" si="13"/>
        <v/>
      </c>
    </row>
    <row r="904" spans="1:1" x14ac:dyDescent="0.2">
      <c r="A904" s="154" t="str">
        <f t="shared" si="13"/>
        <v/>
      </c>
    </row>
    <row r="905" spans="1:1" x14ac:dyDescent="0.2">
      <c r="A905" s="154" t="str">
        <f t="shared" si="13"/>
        <v/>
      </c>
    </row>
    <row r="906" spans="1:1" x14ac:dyDescent="0.2">
      <c r="A906" s="154" t="str">
        <f t="shared" si="13"/>
        <v/>
      </c>
    </row>
    <row r="907" spans="1:1" x14ac:dyDescent="0.2">
      <c r="A907" s="154" t="str">
        <f t="shared" si="13"/>
        <v/>
      </c>
    </row>
    <row r="908" spans="1:1" x14ac:dyDescent="0.2">
      <c r="A908" s="154" t="str">
        <f t="shared" si="13"/>
        <v/>
      </c>
    </row>
    <row r="909" spans="1:1" x14ac:dyDescent="0.2">
      <c r="A909" s="154" t="str">
        <f t="shared" si="13"/>
        <v/>
      </c>
    </row>
    <row r="910" spans="1:1" x14ac:dyDescent="0.2">
      <c r="A910" s="154" t="str">
        <f t="shared" si="13"/>
        <v/>
      </c>
    </row>
    <row r="911" spans="1:1" x14ac:dyDescent="0.2">
      <c r="A911" s="154" t="str">
        <f t="shared" ref="A911:A974" si="14">IFERROR(LEFT(B911,4),"")</f>
        <v/>
      </c>
    </row>
    <row r="912" spans="1:1" x14ac:dyDescent="0.2">
      <c r="A912" s="154" t="str">
        <f t="shared" si="14"/>
        <v/>
      </c>
    </row>
    <row r="913" spans="1:1" x14ac:dyDescent="0.2">
      <c r="A913" s="154" t="str">
        <f t="shared" si="14"/>
        <v/>
      </c>
    </row>
    <row r="914" spans="1:1" x14ac:dyDescent="0.2">
      <c r="A914" s="154" t="str">
        <f t="shared" si="14"/>
        <v/>
      </c>
    </row>
    <row r="915" spans="1:1" x14ac:dyDescent="0.2">
      <c r="A915" s="154" t="str">
        <f t="shared" si="14"/>
        <v/>
      </c>
    </row>
    <row r="916" spans="1:1" x14ac:dyDescent="0.2">
      <c r="A916" s="154" t="str">
        <f t="shared" si="14"/>
        <v/>
      </c>
    </row>
    <row r="917" spans="1:1" x14ac:dyDescent="0.2">
      <c r="A917" s="154" t="str">
        <f t="shared" si="14"/>
        <v/>
      </c>
    </row>
    <row r="918" spans="1:1" x14ac:dyDescent="0.2">
      <c r="A918" s="154" t="str">
        <f t="shared" si="14"/>
        <v/>
      </c>
    </row>
    <row r="919" spans="1:1" x14ac:dyDescent="0.2">
      <c r="A919" s="154" t="str">
        <f t="shared" si="14"/>
        <v/>
      </c>
    </row>
    <row r="920" spans="1:1" x14ac:dyDescent="0.2">
      <c r="A920" s="154" t="str">
        <f t="shared" si="14"/>
        <v/>
      </c>
    </row>
    <row r="921" spans="1:1" x14ac:dyDescent="0.2">
      <c r="A921" s="154" t="str">
        <f t="shared" si="14"/>
        <v/>
      </c>
    </row>
    <row r="922" spans="1:1" x14ac:dyDescent="0.2">
      <c r="A922" s="154" t="str">
        <f t="shared" si="14"/>
        <v/>
      </c>
    </row>
    <row r="923" spans="1:1" x14ac:dyDescent="0.2">
      <c r="A923" s="154" t="str">
        <f t="shared" si="14"/>
        <v/>
      </c>
    </row>
    <row r="924" spans="1:1" x14ac:dyDescent="0.2">
      <c r="A924" s="154" t="str">
        <f t="shared" si="14"/>
        <v/>
      </c>
    </row>
    <row r="925" spans="1:1" x14ac:dyDescent="0.2">
      <c r="A925" s="154" t="str">
        <f t="shared" si="14"/>
        <v/>
      </c>
    </row>
    <row r="926" spans="1:1" x14ac:dyDescent="0.2">
      <c r="A926" s="154" t="str">
        <f t="shared" si="14"/>
        <v/>
      </c>
    </row>
    <row r="927" spans="1:1" x14ac:dyDescent="0.2">
      <c r="A927" s="154" t="str">
        <f t="shared" si="14"/>
        <v/>
      </c>
    </row>
    <row r="928" spans="1:1" x14ac:dyDescent="0.2">
      <c r="A928" s="154" t="str">
        <f t="shared" si="14"/>
        <v/>
      </c>
    </row>
    <row r="929" spans="1:1" x14ac:dyDescent="0.2">
      <c r="A929" s="154" t="str">
        <f t="shared" si="14"/>
        <v/>
      </c>
    </row>
    <row r="930" spans="1:1" x14ac:dyDescent="0.2">
      <c r="A930" s="154" t="str">
        <f t="shared" si="14"/>
        <v/>
      </c>
    </row>
    <row r="931" spans="1:1" x14ac:dyDescent="0.2">
      <c r="A931" s="154" t="str">
        <f t="shared" si="14"/>
        <v/>
      </c>
    </row>
    <row r="932" spans="1:1" x14ac:dyDescent="0.2">
      <c r="A932" s="154" t="str">
        <f t="shared" si="14"/>
        <v/>
      </c>
    </row>
    <row r="933" spans="1:1" x14ac:dyDescent="0.2">
      <c r="A933" s="154" t="str">
        <f t="shared" si="14"/>
        <v/>
      </c>
    </row>
    <row r="934" spans="1:1" x14ac:dyDescent="0.2">
      <c r="A934" s="154" t="str">
        <f t="shared" si="14"/>
        <v/>
      </c>
    </row>
    <row r="935" spans="1:1" x14ac:dyDescent="0.2">
      <c r="A935" s="154" t="str">
        <f t="shared" si="14"/>
        <v/>
      </c>
    </row>
    <row r="936" spans="1:1" x14ac:dyDescent="0.2">
      <c r="A936" s="154" t="str">
        <f t="shared" si="14"/>
        <v/>
      </c>
    </row>
    <row r="937" spans="1:1" x14ac:dyDescent="0.2">
      <c r="A937" s="154" t="str">
        <f t="shared" si="14"/>
        <v/>
      </c>
    </row>
    <row r="938" spans="1:1" x14ac:dyDescent="0.2">
      <c r="A938" s="154" t="str">
        <f t="shared" si="14"/>
        <v/>
      </c>
    </row>
    <row r="939" spans="1:1" x14ac:dyDescent="0.2">
      <c r="A939" s="154" t="str">
        <f t="shared" si="14"/>
        <v/>
      </c>
    </row>
    <row r="940" spans="1:1" x14ac:dyDescent="0.2">
      <c r="A940" s="154" t="str">
        <f t="shared" si="14"/>
        <v/>
      </c>
    </row>
    <row r="941" spans="1:1" x14ac:dyDescent="0.2">
      <c r="A941" s="154" t="str">
        <f t="shared" si="14"/>
        <v/>
      </c>
    </row>
    <row r="942" spans="1:1" x14ac:dyDescent="0.2">
      <c r="A942" s="154" t="str">
        <f t="shared" si="14"/>
        <v/>
      </c>
    </row>
    <row r="943" spans="1:1" x14ac:dyDescent="0.2">
      <c r="A943" s="154" t="str">
        <f t="shared" si="14"/>
        <v/>
      </c>
    </row>
    <row r="944" spans="1:1" x14ac:dyDescent="0.2">
      <c r="A944" s="154" t="str">
        <f t="shared" si="14"/>
        <v/>
      </c>
    </row>
    <row r="945" spans="1:1" x14ac:dyDescent="0.2">
      <c r="A945" s="154" t="str">
        <f t="shared" si="14"/>
        <v/>
      </c>
    </row>
    <row r="946" spans="1:1" x14ac:dyDescent="0.2">
      <c r="A946" s="154" t="str">
        <f t="shared" si="14"/>
        <v/>
      </c>
    </row>
    <row r="947" spans="1:1" x14ac:dyDescent="0.2">
      <c r="A947" s="154" t="str">
        <f t="shared" si="14"/>
        <v/>
      </c>
    </row>
    <row r="948" spans="1:1" x14ac:dyDescent="0.2">
      <c r="A948" s="154" t="str">
        <f t="shared" si="14"/>
        <v/>
      </c>
    </row>
    <row r="949" spans="1:1" x14ac:dyDescent="0.2">
      <c r="A949" s="154" t="str">
        <f t="shared" si="14"/>
        <v/>
      </c>
    </row>
    <row r="950" spans="1:1" x14ac:dyDescent="0.2">
      <c r="A950" s="154" t="str">
        <f t="shared" si="14"/>
        <v/>
      </c>
    </row>
    <row r="951" spans="1:1" x14ac:dyDescent="0.2">
      <c r="A951" s="154" t="str">
        <f t="shared" si="14"/>
        <v/>
      </c>
    </row>
    <row r="952" spans="1:1" x14ac:dyDescent="0.2">
      <c r="A952" s="154" t="str">
        <f t="shared" si="14"/>
        <v/>
      </c>
    </row>
    <row r="953" spans="1:1" x14ac:dyDescent="0.2">
      <c r="A953" s="154" t="str">
        <f t="shared" si="14"/>
        <v/>
      </c>
    </row>
    <row r="954" spans="1:1" x14ac:dyDescent="0.2">
      <c r="A954" s="154" t="str">
        <f t="shared" si="14"/>
        <v/>
      </c>
    </row>
    <row r="955" spans="1:1" x14ac:dyDescent="0.2">
      <c r="A955" s="154" t="str">
        <f t="shared" si="14"/>
        <v/>
      </c>
    </row>
    <row r="956" spans="1:1" x14ac:dyDescent="0.2">
      <c r="A956" s="154" t="str">
        <f t="shared" si="14"/>
        <v/>
      </c>
    </row>
    <row r="957" spans="1:1" x14ac:dyDescent="0.2">
      <c r="A957" s="154" t="str">
        <f t="shared" si="14"/>
        <v/>
      </c>
    </row>
    <row r="958" spans="1:1" x14ac:dyDescent="0.2">
      <c r="A958" s="154" t="str">
        <f t="shared" si="14"/>
        <v/>
      </c>
    </row>
    <row r="959" spans="1:1" x14ac:dyDescent="0.2">
      <c r="A959" s="154" t="str">
        <f t="shared" si="14"/>
        <v/>
      </c>
    </row>
    <row r="960" spans="1:1" x14ac:dyDescent="0.2">
      <c r="A960" s="154" t="str">
        <f t="shared" si="14"/>
        <v/>
      </c>
    </row>
    <row r="961" spans="1:1" x14ac:dyDescent="0.2">
      <c r="A961" s="154" t="str">
        <f t="shared" si="14"/>
        <v/>
      </c>
    </row>
    <row r="962" spans="1:1" x14ac:dyDescent="0.2">
      <c r="A962" s="154" t="str">
        <f t="shared" si="14"/>
        <v/>
      </c>
    </row>
    <row r="963" spans="1:1" x14ac:dyDescent="0.2">
      <c r="A963" s="154" t="str">
        <f t="shared" si="14"/>
        <v/>
      </c>
    </row>
    <row r="964" spans="1:1" x14ac:dyDescent="0.2">
      <c r="A964" s="154" t="str">
        <f t="shared" si="14"/>
        <v/>
      </c>
    </row>
    <row r="965" spans="1:1" x14ac:dyDescent="0.2">
      <c r="A965" s="154" t="str">
        <f t="shared" si="14"/>
        <v/>
      </c>
    </row>
    <row r="966" spans="1:1" x14ac:dyDescent="0.2">
      <c r="A966" s="154" t="str">
        <f t="shared" si="14"/>
        <v/>
      </c>
    </row>
    <row r="967" spans="1:1" x14ac:dyDescent="0.2">
      <c r="A967" s="154" t="str">
        <f t="shared" si="14"/>
        <v/>
      </c>
    </row>
    <row r="968" spans="1:1" x14ac:dyDescent="0.2">
      <c r="A968" s="154" t="str">
        <f t="shared" si="14"/>
        <v/>
      </c>
    </row>
    <row r="969" spans="1:1" x14ac:dyDescent="0.2">
      <c r="A969" s="154" t="str">
        <f t="shared" si="14"/>
        <v/>
      </c>
    </row>
    <row r="970" spans="1:1" x14ac:dyDescent="0.2">
      <c r="A970" s="154" t="str">
        <f t="shared" si="14"/>
        <v/>
      </c>
    </row>
    <row r="971" spans="1:1" x14ac:dyDescent="0.2">
      <c r="A971" s="154" t="str">
        <f t="shared" si="14"/>
        <v/>
      </c>
    </row>
    <row r="972" spans="1:1" x14ac:dyDescent="0.2">
      <c r="A972" s="154" t="str">
        <f t="shared" si="14"/>
        <v/>
      </c>
    </row>
    <row r="973" spans="1:1" x14ac:dyDescent="0.2">
      <c r="A973" s="154" t="str">
        <f t="shared" si="14"/>
        <v/>
      </c>
    </row>
    <row r="974" spans="1:1" x14ac:dyDescent="0.2">
      <c r="A974" s="154" t="str">
        <f t="shared" si="14"/>
        <v/>
      </c>
    </row>
    <row r="975" spans="1:1" x14ac:dyDescent="0.2">
      <c r="A975" s="154" t="str">
        <f t="shared" ref="A975:A1000" si="15">IFERROR(LEFT(B975,4),"")</f>
        <v/>
      </c>
    </row>
    <row r="976" spans="1:1" x14ac:dyDescent="0.2">
      <c r="A976" s="154" t="str">
        <f t="shared" si="15"/>
        <v/>
      </c>
    </row>
    <row r="977" spans="1:1" x14ac:dyDescent="0.2">
      <c r="A977" s="154" t="str">
        <f t="shared" si="15"/>
        <v/>
      </c>
    </row>
    <row r="978" spans="1:1" x14ac:dyDescent="0.2">
      <c r="A978" s="154" t="str">
        <f t="shared" si="15"/>
        <v/>
      </c>
    </row>
    <row r="979" spans="1:1" x14ac:dyDescent="0.2">
      <c r="A979" s="154" t="str">
        <f t="shared" si="15"/>
        <v/>
      </c>
    </row>
    <row r="980" spans="1:1" x14ac:dyDescent="0.2">
      <c r="A980" s="154" t="str">
        <f t="shared" si="15"/>
        <v/>
      </c>
    </row>
    <row r="981" spans="1:1" x14ac:dyDescent="0.2">
      <c r="A981" s="154" t="str">
        <f t="shared" si="15"/>
        <v/>
      </c>
    </row>
    <row r="982" spans="1:1" x14ac:dyDescent="0.2">
      <c r="A982" s="154" t="str">
        <f t="shared" si="15"/>
        <v/>
      </c>
    </row>
    <row r="983" spans="1:1" x14ac:dyDescent="0.2">
      <c r="A983" s="154" t="str">
        <f t="shared" si="15"/>
        <v/>
      </c>
    </row>
    <row r="984" spans="1:1" x14ac:dyDescent="0.2">
      <c r="A984" s="154" t="str">
        <f t="shared" si="15"/>
        <v/>
      </c>
    </row>
    <row r="985" spans="1:1" x14ac:dyDescent="0.2">
      <c r="A985" s="154" t="str">
        <f t="shared" si="15"/>
        <v/>
      </c>
    </row>
    <row r="986" spans="1:1" x14ac:dyDescent="0.2">
      <c r="A986" s="154" t="str">
        <f t="shared" si="15"/>
        <v/>
      </c>
    </row>
    <row r="987" spans="1:1" x14ac:dyDescent="0.2">
      <c r="A987" s="154" t="str">
        <f t="shared" si="15"/>
        <v/>
      </c>
    </row>
    <row r="988" spans="1:1" x14ac:dyDescent="0.2">
      <c r="A988" s="154" t="str">
        <f t="shared" si="15"/>
        <v/>
      </c>
    </row>
    <row r="989" spans="1:1" x14ac:dyDescent="0.2">
      <c r="A989" s="154" t="str">
        <f t="shared" si="15"/>
        <v/>
      </c>
    </row>
    <row r="990" spans="1:1" x14ac:dyDescent="0.2">
      <c r="A990" s="154" t="str">
        <f t="shared" si="15"/>
        <v/>
      </c>
    </row>
    <row r="991" spans="1:1" x14ac:dyDescent="0.2">
      <c r="A991" s="154" t="str">
        <f t="shared" si="15"/>
        <v/>
      </c>
    </row>
    <row r="992" spans="1:1" x14ac:dyDescent="0.2">
      <c r="A992" s="154" t="str">
        <f t="shared" si="15"/>
        <v/>
      </c>
    </row>
    <row r="993" spans="1:1" x14ac:dyDescent="0.2">
      <c r="A993" s="154" t="str">
        <f t="shared" si="15"/>
        <v/>
      </c>
    </row>
    <row r="994" spans="1:1" x14ac:dyDescent="0.2">
      <c r="A994" s="154" t="str">
        <f t="shared" si="15"/>
        <v/>
      </c>
    </row>
    <row r="995" spans="1:1" x14ac:dyDescent="0.2">
      <c r="A995" s="154" t="str">
        <f t="shared" si="15"/>
        <v/>
      </c>
    </row>
    <row r="996" spans="1:1" x14ac:dyDescent="0.2">
      <c r="A996" s="154" t="str">
        <f t="shared" si="15"/>
        <v/>
      </c>
    </row>
    <row r="997" spans="1:1" x14ac:dyDescent="0.2">
      <c r="A997" s="154" t="str">
        <f t="shared" si="15"/>
        <v/>
      </c>
    </row>
    <row r="998" spans="1:1" x14ac:dyDescent="0.2">
      <c r="A998" s="154" t="str">
        <f t="shared" si="15"/>
        <v/>
      </c>
    </row>
    <row r="999" spans="1:1" x14ac:dyDescent="0.2">
      <c r="A999" s="154" t="str">
        <f t="shared" si="15"/>
        <v/>
      </c>
    </row>
    <row r="1000" spans="1:1" x14ac:dyDescent="0.2">
      <c r="A1000" s="154" t="str">
        <f t="shared" si="15"/>
        <v/>
      </c>
    </row>
  </sheetData>
  <mergeCells count="18">
    <mergeCell ref="B10:B12"/>
    <mergeCell ref="C10:AG10"/>
    <mergeCell ref="C11:C13"/>
    <mergeCell ref="D11:I11"/>
    <mergeCell ref="J11:O11"/>
    <mergeCell ref="P11:U11"/>
    <mergeCell ref="V11:AA11"/>
    <mergeCell ref="AB11:AG11"/>
    <mergeCell ref="F12:G12"/>
    <mergeCell ref="H12:I12"/>
    <mergeCell ref="AD12:AE12"/>
    <mergeCell ref="AF12:AG12"/>
    <mergeCell ref="L12:M12"/>
    <mergeCell ref="N12:O12"/>
    <mergeCell ref="R12:S12"/>
    <mergeCell ref="T12:U12"/>
    <mergeCell ref="X12:Y12"/>
    <mergeCell ref="Z12:AA12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7030A0"/>
  </sheetPr>
  <dimension ref="A1:L477"/>
  <sheetViews>
    <sheetView workbookViewId="0">
      <pane xSplit="1" ySplit="1" topLeftCell="B446" activePane="bottomRight" state="frozen"/>
      <selection activeCell="A2" sqref="A2"/>
      <selection pane="topRight" activeCell="A2" sqref="A2"/>
      <selection pane="bottomLeft" activeCell="A2" sqref="A2"/>
      <selection pane="bottomRight" activeCell="F450" sqref="F450"/>
    </sheetView>
  </sheetViews>
  <sheetFormatPr defaultColWidth="9.140625" defaultRowHeight="15" x14ac:dyDescent="0.2"/>
  <cols>
    <col min="1" max="1" width="9.140625" style="25"/>
    <col min="2" max="2" width="45.28515625" style="28" customWidth="1"/>
    <col min="3" max="3" width="9.140625" style="25"/>
    <col min="4" max="4" width="16.140625" style="26" customWidth="1"/>
    <col min="5" max="5" width="9.140625" style="26"/>
    <col min="6" max="6" width="14.7109375" style="26" customWidth="1"/>
    <col min="7" max="9" width="9.140625" style="27"/>
    <col min="10" max="10" width="5" style="27" bestFit="1" customWidth="1"/>
    <col min="11" max="12" width="9.140625" style="27"/>
    <col min="13" max="13" width="52.85546875" style="27" customWidth="1"/>
    <col min="14" max="16384" width="9.140625" style="27"/>
  </cols>
  <sheetData>
    <row r="1" spans="1:12" s="332" customFormat="1" ht="25.5" x14ac:dyDescent="0.2">
      <c r="A1" s="330" t="s">
        <v>508</v>
      </c>
      <c r="B1" s="331" t="s">
        <v>921</v>
      </c>
      <c r="C1" s="344" t="s">
        <v>508</v>
      </c>
      <c r="D1" s="345" t="s">
        <v>919</v>
      </c>
      <c r="E1" s="345" t="s">
        <v>5269</v>
      </c>
      <c r="F1" s="345" t="s">
        <v>5169</v>
      </c>
      <c r="I1" s="332">
        <f>ROW()</f>
        <v>1</v>
      </c>
      <c r="J1" s="333" t="str">
        <f t="shared" ref="J1" si="0">C1</f>
        <v>9999</v>
      </c>
    </row>
    <row r="2" spans="1:12" x14ac:dyDescent="0.2">
      <c r="A2" s="25" t="s">
        <v>940</v>
      </c>
      <c r="B2" s="28" t="s">
        <v>941</v>
      </c>
      <c r="C2" s="25" t="str">
        <f t="shared" ref="C2:C65" si="1">A2</f>
        <v>6082</v>
      </c>
      <c r="D2" s="26" t="s">
        <v>509</v>
      </c>
      <c r="E2" s="26" t="s">
        <v>5270</v>
      </c>
      <c r="F2" s="26" t="s">
        <v>5242</v>
      </c>
      <c r="G2" s="26"/>
      <c r="I2" s="27">
        <f>ROW()</f>
        <v>2</v>
      </c>
      <c r="J2" s="25" t="str">
        <f t="shared" ref="J2:J65" si="2">C2</f>
        <v>6082</v>
      </c>
    </row>
    <row r="3" spans="1:12" x14ac:dyDescent="0.2">
      <c r="A3" s="25" t="s">
        <v>5250</v>
      </c>
      <c r="B3" s="28" t="s">
        <v>5251</v>
      </c>
      <c r="C3" s="25" t="str">
        <f t="shared" si="1"/>
        <v>1015</v>
      </c>
      <c r="D3" s="26" t="s">
        <v>509</v>
      </c>
      <c r="E3" s="26" t="s">
        <v>5270</v>
      </c>
      <c r="F3" s="26" t="s">
        <v>5242</v>
      </c>
      <c r="G3" s="26"/>
      <c r="I3" s="27">
        <f>ROW()</f>
        <v>3</v>
      </c>
      <c r="J3" s="25" t="str">
        <f t="shared" si="2"/>
        <v>1015</v>
      </c>
    </row>
    <row r="4" spans="1:12" x14ac:dyDescent="0.2">
      <c r="A4" s="25" t="s">
        <v>819</v>
      </c>
      <c r="B4" s="28" t="s">
        <v>820</v>
      </c>
      <c r="C4" s="25" t="str">
        <f t="shared" si="1"/>
        <v>0410</v>
      </c>
      <c r="D4" s="26" t="s">
        <v>509</v>
      </c>
      <c r="E4" s="26" t="s">
        <v>5270</v>
      </c>
      <c r="F4" s="26" t="s">
        <v>5242</v>
      </c>
      <c r="G4" s="26"/>
      <c r="I4" s="27">
        <f>ROW()</f>
        <v>4</v>
      </c>
      <c r="J4" s="25" t="str">
        <f t="shared" si="2"/>
        <v>0410</v>
      </c>
    </row>
    <row r="5" spans="1:12" x14ac:dyDescent="0.2">
      <c r="A5" s="25" t="s">
        <v>5191</v>
      </c>
      <c r="B5" s="28" t="s">
        <v>5151</v>
      </c>
      <c r="C5" s="25" t="str">
        <f t="shared" si="1"/>
        <v>2002</v>
      </c>
      <c r="D5" s="26" t="s">
        <v>509</v>
      </c>
      <c r="E5" s="26" t="s">
        <v>5270</v>
      </c>
      <c r="F5" s="26" t="s">
        <v>5242</v>
      </c>
      <c r="G5" s="26"/>
      <c r="I5" s="27">
        <f>ROW()</f>
        <v>5</v>
      </c>
      <c r="J5" s="25" t="str">
        <f t="shared" si="2"/>
        <v>2002</v>
      </c>
    </row>
    <row r="6" spans="1:12" x14ac:dyDescent="0.2">
      <c r="A6" s="25" t="s">
        <v>501</v>
      </c>
      <c r="B6" s="28" t="s">
        <v>70</v>
      </c>
      <c r="C6" s="25" t="str">
        <f t="shared" si="1"/>
        <v>8019</v>
      </c>
      <c r="D6" s="26" t="s">
        <v>509</v>
      </c>
      <c r="E6" s="26" t="s">
        <v>5271</v>
      </c>
      <c r="F6" s="26" t="s">
        <v>5303</v>
      </c>
      <c r="G6" s="26"/>
      <c r="I6" s="27">
        <f>ROW()</f>
        <v>6</v>
      </c>
      <c r="J6" s="25" t="str">
        <f t="shared" si="2"/>
        <v>8019</v>
      </c>
    </row>
    <row r="7" spans="1:12" x14ac:dyDescent="0.2">
      <c r="A7" s="25" t="s">
        <v>877</v>
      </c>
      <c r="B7" s="28" t="s">
        <v>918</v>
      </c>
      <c r="C7" s="25" t="str">
        <f t="shared" si="1"/>
        <v>5044</v>
      </c>
      <c r="D7" s="26" t="s">
        <v>509</v>
      </c>
      <c r="E7" s="26" t="s">
        <v>5270</v>
      </c>
      <c r="F7" s="26" t="s">
        <v>5242</v>
      </c>
      <c r="G7" s="26"/>
      <c r="I7" s="27">
        <f>ROW()</f>
        <v>7</v>
      </c>
      <c r="J7" s="25" t="str">
        <f t="shared" si="2"/>
        <v>5044</v>
      </c>
    </row>
    <row r="8" spans="1:12" x14ac:dyDescent="0.2">
      <c r="A8" s="25" t="s">
        <v>270</v>
      </c>
      <c r="B8" s="28" t="s">
        <v>79</v>
      </c>
      <c r="C8" s="25" t="str">
        <f t="shared" si="1"/>
        <v>3191</v>
      </c>
      <c r="D8" s="26" t="s">
        <v>509</v>
      </c>
      <c r="E8" s="26" t="s">
        <v>5241</v>
      </c>
      <c r="F8" s="26" t="s">
        <v>5243</v>
      </c>
      <c r="G8" s="26"/>
      <c r="I8" s="27">
        <f>ROW()</f>
        <v>8</v>
      </c>
      <c r="J8" s="25" t="str">
        <f t="shared" si="2"/>
        <v>3191</v>
      </c>
    </row>
    <row r="9" spans="1:12" x14ac:dyDescent="0.2">
      <c r="A9" s="25" t="s">
        <v>863</v>
      </c>
      <c r="B9" s="28" t="s">
        <v>864</v>
      </c>
      <c r="C9" s="25" t="str">
        <f t="shared" si="1"/>
        <v>3027</v>
      </c>
      <c r="D9" s="26" t="s">
        <v>509</v>
      </c>
      <c r="E9" s="26" t="s">
        <v>5270</v>
      </c>
      <c r="F9" s="26" t="s">
        <v>5242</v>
      </c>
      <c r="G9" s="26"/>
      <c r="I9" s="27">
        <f>ROW()</f>
        <v>9</v>
      </c>
      <c r="J9" s="25" t="str">
        <f t="shared" si="2"/>
        <v>3027</v>
      </c>
    </row>
    <row r="10" spans="1:12" x14ac:dyDescent="0.2">
      <c r="A10" s="25" t="s">
        <v>859</v>
      </c>
      <c r="B10" s="28" t="s">
        <v>860</v>
      </c>
      <c r="C10" s="25" t="str">
        <f t="shared" si="1"/>
        <v>3025</v>
      </c>
      <c r="D10" s="26" t="s">
        <v>509</v>
      </c>
      <c r="E10" s="26" t="s">
        <v>5270</v>
      </c>
      <c r="F10" s="26" t="s">
        <v>5242</v>
      </c>
      <c r="G10" s="26"/>
      <c r="I10" s="27">
        <f>ROW()</f>
        <v>10</v>
      </c>
      <c r="J10" s="25" t="str">
        <f t="shared" si="2"/>
        <v>3025</v>
      </c>
    </row>
    <row r="11" spans="1:12" x14ac:dyDescent="0.2">
      <c r="A11" s="25" t="s">
        <v>297</v>
      </c>
      <c r="B11" s="28" t="s">
        <v>976</v>
      </c>
      <c r="C11" s="25" t="str">
        <f t="shared" si="1"/>
        <v>4071</v>
      </c>
      <c r="D11" s="26" t="s">
        <v>509</v>
      </c>
      <c r="E11" s="26" t="s">
        <v>5245</v>
      </c>
      <c r="F11" s="26" t="s">
        <v>5243</v>
      </c>
      <c r="G11" s="26"/>
      <c r="I11" s="27">
        <f>ROW()</f>
        <v>11</v>
      </c>
      <c r="J11" s="25" t="str">
        <f t="shared" si="2"/>
        <v>4071</v>
      </c>
    </row>
    <row r="12" spans="1:12" x14ac:dyDescent="0.2">
      <c r="A12" s="25" t="s">
        <v>133</v>
      </c>
      <c r="B12" s="28" t="s">
        <v>1387</v>
      </c>
      <c r="C12" s="25" t="str">
        <f t="shared" si="1"/>
        <v>0041</v>
      </c>
      <c r="D12" s="26" t="s">
        <v>509</v>
      </c>
      <c r="E12" s="26" t="s">
        <v>5241</v>
      </c>
      <c r="F12" s="26" t="s">
        <v>5240</v>
      </c>
      <c r="G12" s="26"/>
      <c r="I12" s="27">
        <f>ROW()</f>
        <v>12</v>
      </c>
      <c r="J12" s="25" t="str">
        <f t="shared" si="2"/>
        <v>0041</v>
      </c>
      <c r="L12" s="29"/>
    </row>
    <row r="13" spans="1:12" x14ac:dyDescent="0.2">
      <c r="A13" s="25" t="s">
        <v>593</v>
      </c>
      <c r="B13" s="28" t="s">
        <v>510</v>
      </c>
      <c r="C13" s="25" t="str">
        <f t="shared" si="1"/>
        <v>7048</v>
      </c>
      <c r="D13" s="26" t="s">
        <v>509</v>
      </c>
      <c r="E13" s="26" t="s">
        <v>5241</v>
      </c>
      <c r="F13" s="26" t="s">
        <v>5246</v>
      </c>
      <c r="G13" s="26"/>
      <c r="I13" s="27">
        <f>ROW()</f>
        <v>13</v>
      </c>
      <c r="J13" s="25" t="str">
        <f t="shared" si="2"/>
        <v>7048</v>
      </c>
    </row>
    <row r="14" spans="1:12" x14ac:dyDescent="0.2">
      <c r="A14" s="25" t="s">
        <v>938</v>
      </c>
      <c r="B14" s="28" t="s">
        <v>939</v>
      </c>
      <c r="C14" s="25" t="str">
        <f t="shared" si="1"/>
        <v>5410</v>
      </c>
      <c r="D14" s="26" t="s">
        <v>509</v>
      </c>
      <c r="E14" s="26" t="s">
        <v>5270</v>
      </c>
      <c r="F14" s="26" t="s">
        <v>5242</v>
      </c>
      <c r="G14" s="26"/>
      <c r="I14" s="27">
        <f>ROW()</f>
        <v>14</v>
      </c>
      <c r="J14" s="25" t="str">
        <f t="shared" si="2"/>
        <v>5410</v>
      </c>
    </row>
    <row r="15" spans="1:12" x14ac:dyDescent="0.2">
      <c r="A15" s="25" t="s">
        <v>566</v>
      </c>
      <c r="B15" s="28" t="s">
        <v>565</v>
      </c>
      <c r="C15" s="25" t="str">
        <f t="shared" si="1"/>
        <v>8017</v>
      </c>
      <c r="D15" s="26" t="s">
        <v>509</v>
      </c>
      <c r="E15" s="26" t="s">
        <v>5271</v>
      </c>
      <c r="F15" s="26" t="s">
        <v>5303</v>
      </c>
      <c r="G15" s="26"/>
      <c r="I15" s="27">
        <f>ROW()</f>
        <v>15</v>
      </c>
      <c r="J15" s="25" t="str">
        <f t="shared" si="2"/>
        <v>8017</v>
      </c>
    </row>
    <row r="16" spans="1:12" x14ac:dyDescent="0.2">
      <c r="A16" s="25" t="s">
        <v>569</v>
      </c>
      <c r="B16" s="28" t="s">
        <v>568</v>
      </c>
      <c r="C16" s="25" t="str">
        <f t="shared" si="1"/>
        <v>8014</v>
      </c>
      <c r="D16" s="26" t="s">
        <v>509</v>
      </c>
      <c r="E16" s="26" t="s">
        <v>5271</v>
      </c>
      <c r="F16" s="26" t="s">
        <v>5303</v>
      </c>
      <c r="G16" s="26"/>
      <c r="I16" s="27">
        <f>ROW()</f>
        <v>16</v>
      </c>
      <c r="J16" s="25" t="str">
        <f t="shared" si="2"/>
        <v>8014</v>
      </c>
    </row>
    <row r="17" spans="1:12" x14ac:dyDescent="0.2">
      <c r="A17" s="25" t="s">
        <v>205</v>
      </c>
      <c r="B17" s="28" t="s">
        <v>754</v>
      </c>
      <c r="C17" s="25" t="str">
        <f t="shared" si="1"/>
        <v>1521</v>
      </c>
      <c r="D17" s="26" t="s">
        <v>509</v>
      </c>
      <c r="E17" s="26" t="s">
        <v>5241</v>
      </c>
      <c r="F17" s="26" t="s">
        <v>5246</v>
      </c>
      <c r="G17" s="26"/>
      <c r="I17" s="27">
        <f>ROW()</f>
        <v>17</v>
      </c>
      <c r="J17" s="25" t="str">
        <f t="shared" si="2"/>
        <v>1521</v>
      </c>
    </row>
    <row r="18" spans="1:12" x14ac:dyDescent="0.2">
      <c r="A18" s="25" t="s">
        <v>447</v>
      </c>
      <c r="B18" s="28" t="s">
        <v>604</v>
      </c>
      <c r="C18" s="25" t="str">
        <f t="shared" si="1"/>
        <v>7011</v>
      </c>
      <c r="D18" s="26" t="s">
        <v>509</v>
      </c>
      <c r="E18" s="26" t="s">
        <v>5245</v>
      </c>
      <c r="F18" s="26" t="s">
        <v>5246</v>
      </c>
      <c r="G18" s="26"/>
      <c r="I18" s="27">
        <f>ROW()</f>
        <v>18</v>
      </c>
      <c r="J18" s="25" t="str">
        <f t="shared" si="2"/>
        <v>7011</v>
      </c>
    </row>
    <row r="19" spans="1:12" x14ac:dyDescent="0.2">
      <c r="A19" s="25" t="s">
        <v>383</v>
      </c>
      <c r="B19" s="28" t="s">
        <v>92</v>
      </c>
      <c r="C19" s="25" t="str">
        <f t="shared" si="1"/>
        <v>6023</v>
      </c>
      <c r="D19" s="26" t="s">
        <v>509</v>
      </c>
      <c r="E19" s="26" t="s">
        <v>5241</v>
      </c>
      <c r="F19" s="26" t="s">
        <v>5246</v>
      </c>
      <c r="G19" s="26"/>
      <c r="I19" s="27">
        <f>ROW()</f>
        <v>19</v>
      </c>
      <c r="J19" s="25" t="str">
        <f t="shared" si="2"/>
        <v>6023</v>
      </c>
    </row>
    <row r="20" spans="1:12" x14ac:dyDescent="0.2">
      <c r="A20" s="25" t="s">
        <v>160</v>
      </c>
      <c r="B20" s="28" t="s">
        <v>93</v>
      </c>
      <c r="C20" s="25" t="str">
        <f t="shared" si="1"/>
        <v>0341</v>
      </c>
      <c r="D20" s="26" t="s">
        <v>509</v>
      </c>
      <c r="E20" s="26" t="s">
        <v>5241</v>
      </c>
      <c r="F20" s="26" t="s">
        <v>5246</v>
      </c>
      <c r="G20" s="26"/>
      <c r="I20" s="27">
        <f>ROW()</f>
        <v>20</v>
      </c>
      <c r="J20" s="25" t="str">
        <f t="shared" si="2"/>
        <v>0341</v>
      </c>
    </row>
    <row r="21" spans="1:12" x14ac:dyDescent="0.2">
      <c r="A21" s="25" t="s">
        <v>169</v>
      </c>
      <c r="B21" s="28" t="s">
        <v>16</v>
      </c>
      <c r="C21" s="25" t="str">
        <f t="shared" si="1"/>
        <v>0510</v>
      </c>
      <c r="D21" s="26" t="s">
        <v>509</v>
      </c>
      <c r="E21" s="26" t="s">
        <v>5270</v>
      </c>
      <c r="F21" s="26" t="s">
        <v>5242</v>
      </c>
      <c r="G21" s="26"/>
      <c r="I21" s="27">
        <f>ROW()</f>
        <v>21</v>
      </c>
      <c r="J21" s="25" t="str">
        <f t="shared" si="2"/>
        <v>0510</v>
      </c>
    </row>
    <row r="22" spans="1:12" x14ac:dyDescent="0.2">
      <c r="A22" s="25" t="s">
        <v>374</v>
      </c>
      <c r="B22" s="28" t="s">
        <v>618</v>
      </c>
      <c r="C22" s="25" t="str">
        <f t="shared" si="1"/>
        <v>6006</v>
      </c>
      <c r="D22" s="26" t="s">
        <v>509</v>
      </c>
      <c r="E22" s="26" t="s">
        <v>5270</v>
      </c>
      <c r="F22" s="26" t="s">
        <v>5242</v>
      </c>
      <c r="G22" s="26"/>
      <c r="I22" s="27">
        <f>ROW()</f>
        <v>22</v>
      </c>
      <c r="J22" s="25" t="str">
        <f t="shared" si="2"/>
        <v>6006</v>
      </c>
    </row>
    <row r="23" spans="1:12" x14ac:dyDescent="0.2">
      <c r="A23" s="25" t="s">
        <v>476</v>
      </c>
      <c r="B23" s="28" t="s">
        <v>573</v>
      </c>
      <c r="C23" s="25" t="str">
        <f t="shared" si="1"/>
        <v>7265</v>
      </c>
      <c r="D23" s="26" t="s">
        <v>509</v>
      </c>
      <c r="E23" s="26" t="s">
        <v>5270</v>
      </c>
      <c r="F23" s="26" t="s">
        <v>5242</v>
      </c>
      <c r="G23" s="26"/>
      <c r="I23" s="27">
        <f>ROW()</f>
        <v>23</v>
      </c>
      <c r="J23" s="25" t="str">
        <f t="shared" si="2"/>
        <v>7265</v>
      </c>
    </row>
    <row r="24" spans="1:12" x14ac:dyDescent="0.2">
      <c r="A24" s="25" t="s">
        <v>142</v>
      </c>
      <c r="B24" s="28" t="s">
        <v>798</v>
      </c>
      <c r="C24" s="25" t="str">
        <f t="shared" si="1"/>
        <v>0101</v>
      </c>
      <c r="D24" s="26" t="s">
        <v>509</v>
      </c>
      <c r="E24" s="26" t="s">
        <v>5244</v>
      </c>
      <c r="F24" s="26" t="s">
        <v>5243</v>
      </c>
      <c r="G24" s="26"/>
      <c r="I24" s="27">
        <f>ROW()</f>
        <v>24</v>
      </c>
      <c r="J24" s="25" t="str">
        <f t="shared" si="2"/>
        <v>0101</v>
      </c>
    </row>
    <row r="25" spans="1:12" x14ac:dyDescent="0.2">
      <c r="A25" s="25" t="s">
        <v>908</v>
      </c>
      <c r="B25" s="28" t="s">
        <v>909</v>
      </c>
      <c r="C25" s="25" t="str">
        <f t="shared" si="1"/>
        <v>7351</v>
      </c>
      <c r="D25" s="26" t="s">
        <v>509</v>
      </c>
      <c r="E25" s="26" t="s">
        <v>5241</v>
      </c>
      <c r="F25" s="26" t="s">
        <v>5240</v>
      </c>
      <c r="G25" s="26"/>
      <c r="I25" s="27">
        <f>ROW()</f>
        <v>25</v>
      </c>
      <c r="J25" s="25" t="str">
        <f t="shared" si="2"/>
        <v>7351</v>
      </c>
      <c r="L25" s="31"/>
    </row>
    <row r="26" spans="1:12" x14ac:dyDescent="0.2">
      <c r="A26" s="25" t="s">
        <v>381</v>
      </c>
      <c r="B26" s="28" t="s">
        <v>2</v>
      </c>
      <c r="C26" s="25" t="str">
        <f t="shared" si="1"/>
        <v>6021</v>
      </c>
      <c r="D26" s="26" t="s">
        <v>509</v>
      </c>
      <c r="E26" s="26" t="s">
        <v>5241</v>
      </c>
      <c r="F26" s="26" t="s">
        <v>5240</v>
      </c>
      <c r="G26" s="26"/>
      <c r="I26" s="27">
        <f>ROW()</f>
        <v>26</v>
      </c>
      <c r="J26" s="25" t="str">
        <f t="shared" si="2"/>
        <v>6021</v>
      </c>
    </row>
    <row r="27" spans="1:12" x14ac:dyDescent="0.2">
      <c r="A27" s="25" t="s">
        <v>399</v>
      </c>
      <c r="B27" s="28" t="s">
        <v>1398</v>
      </c>
      <c r="C27" s="25" t="str">
        <f t="shared" si="1"/>
        <v>6070</v>
      </c>
      <c r="D27" s="26" t="s">
        <v>509</v>
      </c>
      <c r="E27" s="26" t="s">
        <v>5270</v>
      </c>
      <c r="F27" s="26" t="s">
        <v>5242</v>
      </c>
      <c r="G27" s="26"/>
      <c r="I27" s="27">
        <f>ROW()</f>
        <v>27</v>
      </c>
      <c r="J27" s="25" t="str">
        <f t="shared" si="2"/>
        <v>6070</v>
      </c>
    </row>
    <row r="28" spans="1:12" x14ac:dyDescent="0.2">
      <c r="A28" s="25" t="s">
        <v>397</v>
      </c>
      <c r="B28" s="28" t="s">
        <v>1397</v>
      </c>
      <c r="C28" s="25" t="str">
        <f t="shared" si="1"/>
        <v>6060</v>
      </c>
      <c r="D28" s="26" t="s">
        <v>509</v>
      </c>
      <c r="E28" s="26" t="s">
        <v>5270</v>
      </c>
      <c r="F28" s="26" t="s">
        <v>5242</v>
      </c>
      <c r="G28" s="26"/>
      <c r="I28" s="27">
        <f>ROW()</f>
        <v>28</v>
      </c>
      <c r="J28" s="25" t="str">
        <f t="shared" si="2"/>
        <v>6060</v>
      </c>
    </row>
    <row r="29" spans="1:12" x14ac:dyDescent="0.2">
      <c r="A29" s="25" t="s">
        <v>380</v>
      </c>
      <c r="B29" s="28" t="s">
        <v>833</v>
      </c>
      <c r="C29" s="25" t="str">
        <f t="shared" si="1"/>
        <v>6020</v>
      </c>
      <c r="D29" s="26" t="s">
        <v>509</v>
      </c>
      <c r="E29" s="26" t="s">
        <v>5270</v>
      </c>
      <c r="F29" s="26" t="s">
        <v>5242</v>
      </c>
      <c r="G29" s="26"/>
      <c r="I29" s="27">
        <f>ROW()</f>
        <v>29</v>
      </c>
      <c r="J29" s="25" t="str">
        <f t="shared" si="2"/>
        <v>6020</v>
      </c>
    </row>
    <row r="30" spans="1:12" x14ac:dyDescent="0.2">
      <c r="A30" s="25" t="s">
        <v>145</v>
      </c>
      <c r="B30" s="28" t="s">
        <v>796</v>
      </c>
      <c r="C30" s="25" t="str">
        <f t="shared" si="1"/>
        <v>0121</v>
      </c>
      <c r="D30" s="26" t="s">
        <v>509</v>
      </c>
      <c r="E30" s="26" t="s">
        <v>5241</v>
      </c>
      <c r="F30" s="26" t="s">
        <v>5243</v>
      </c>
      <c r="G30" s="26"/>
      <c r="I30" s="27">
        <f>ROW()</f>
        <v>30</v>
      </c>
      <c r="J30" s="25" t="str">
        <f t="shared" si="2"/>
        <v>0121</v>
      </c>
    </row>
    <row r="31" spans="1:12" x14ac:dyDescent="0.2">
      <c r="A31" s="25" t="s">
        <v>188</v>
      </c>
      <c r="B31" s="28" t="s">
        <v>766</v>
      </c>
      <c r="C31" s="25" t="str">
        <f t="shared" si="1"/>
        <v>0950</v>
      </c>
      <c r="D31" s="26" t="s">
        <v>509</v>
      </c>
      <c r="E31" s="26" t="s">
        <v>5270</v>
      </c>
      <c r="F31" s="26" t="s">
        <v>5242</v>
      </c>
      <c r="G31" s="26"/>
      <c r="I31" s="27">
        <f>ROW()</f>
        <v>31</v>
      </c>
      <c r="J31" s="25" t="str">
        <f t="shared" si="2"/>
        <v>0950</v>
      </c>
      <c r="L31" s="31"/>
    </row>
    <row r="32" spans="1:12" x14ac:dyDescent="0.2">
      <c r="A32" s="25" t="s">
        <v>151</v>
      </c>
      <c r="B32" s="28" t="s">
        <v>78</v>
      </c>
      <c r="C32" s="25" t="str">
        <f t="shared" si="1"/>
        <v>0231</v>
      </c>
      <c r="D32" s="26" t="s">
        <v>509</v>
      </c>
      <c r="E32" s="26" t="s">
        <v>5241</v>
      </c>
      <c r="F32" s="26" t="s">
        <v>5246</v>
      </c>
      <c r="G32" s="26"/>
      <c r="I32" s="27">
        <f>ROW()</f>
        <v>32</v>
      </c>
      <c r="J32" s="25" t="str">
        <f t="shared" si="2"/>
        <v>0231</v>
      </c>
    </row>
    <row r="33" spans="1:12" x14ac:dyDescent="0.2">
      <c r="A33" s="25" t="s">
        <v>148</v>
      </c>
      <c r="B33" s="28" t="s">
        <v>793</v>
      </c>
      <c r="C33" s="25" t="str">
        <f t="shared" si="1"/>
        <v>0161</v>
      </c>
      <c r="D33" s="26" t="s">
        <v>509</v>
      </c>
      <c r="E33" s="26" t="s">
        <v>5244</v>
      </c>
      <c r="F33" s="26" t="s">
        <v>5240</v>
      </c>
      <c r="G33" s="26"/>
      <c r="I33" s="27">
        <f>ROW()</f>
        <v>33</v>
      </c>
      <c r="J33" s="25" t="str">
        <f t="shared" si="2"/>
        <v>0161</v>
      </c>
      <c r="L33" s="31"/>
    </row>
    <row r="34" spans="1:12" x14ac:dyDescent="0.2">
      <c r="A34" s="25" t="s">
        <v>149</v>
      </c>
      <c r="B34" s="28" t="s">
        <v>792</v>
      </c>
      <c r="C34" s="25" t="str">
        <f t="shared" si="1"/>
        <v>0201</v>
      </c>
      <c r="D34" s="26" t="s">
        <v>509</v>
      </c>
      <c r="E34" s="26" t="s">
        <v>5241</v>
      </c>
      <c r="F34" s="26" t="s">
        <v>5243</v>
      </c>
      <c r="G34" s="26"/>
      <c r="I34" s="27">
        <f>ROW()</f>
        <v>34</v>
      </c>
      <c r="J34" s="25" t="str">
        <f t="shared" si="2"/>
        <v>0201</v>
      </c>
    </row>
    <row r="35" spans="1:12" x14ac:dyDescent="0.2">
      <c r="A35" s="25" t="s">
        <v>497</v>
      </c>
      <c r="B35" s="28" t="s">
        <v>131</v>
      </c>
      <c r="C35" s="25" t="str">
        <f t="shared" si="1"/>
        <v>7751</v>
      </c>
      <c r="D35" s="26" t="s">
        <v>509</v>
      </c>
      <c r="E35" s="26" t="s">
        <v>5241</v>
      </c>
      <c r="F35" s="26" t="s">
        <v>5246</v>
      </c>
      <c r="G35" s="26"/>
      <c r="I35" s="27">
        <f>ROW()</f>
        <v>35</v>
      </c>
      <c r="J35" s="25" t="str">
        <f t="shared" si="2"/>
        <v>7751</v>
      </c>
    </row>
    <row r="36" spans="1:12" x14ac:dyDescent="0.2">
      <c r="A36" s="25" t="s">
        <v>288</v>
      </c>
      <c r="B36" s="28" t="s">
        <v>693</v>
      </c>
      <c r="C36" s="25" t="str">
        <f t="shared" si="1"/>
        <v>3781</v>
      </c>
      <c r="D36" s="26" t="s">
        <v>509</v>
      </c>
      <c r="E36" s="26" t="s">
        <v>5245</v>
      </c>
      <c r="F36" s="26" t="s">
        <v>5246</v>
      </c>
      <c r="G36" s="26"/>
      <c r="I36" s="27">
        <f>ROW()</f>
        <v>36</v>
      </c>
      <c r="J36" s="25" t="str">
        <f t="shared" si="2"/>
        <v>3781</v>
      </c>
    </row>
    <row r="37" spans="1:12" x14ac:dyDescent="0.2">
      <c r="A37" s="25" t="s">
        <v>1389</v>
      </c>
      <c r="B37" s="28" t="s">
        <v>1390</v>
      </c>
      <c r="C37" s="25" t="str">
        <f t="shared" si="1"/>
        <v>4002</v>
      </c>
      <c r="D37" s="26" t="s">
        <v>509</v>
      </c>
      <c r="E37" s="26" t="s">
        <v>5270</v>
      </c>
      <c r="F37" s="26" t="s">
        <v>5242</v>
      </c>
      <c r="G37" s="26"/>
      <c r="I37" s="27">
        <f>ROW()</f>
        <v>37</v>
      </c>
      <c r="J37" s="25" t="str">
        <f t="shared" si="2"/>
        <v>4002</v>
      </c>
    </row>
    <row r="38" spans="1:12" x14ac:dyDescent="0.2">
      <c r="A38" s="25" t="s">
        <v>154</v>
      </c>
      <c r="B38" s="28" t="s">
        <v>789</v>
      </c>
      <c r="C38" s="25" t="str">
        <f t="shared" si="1"/>
        <v>0261</v>
      </c>
      <c r="D38" s="26" t="s">
        <v>509</v>
      </c>
      <c r="E38" s="26" t="s">
        <v>5244</v>
      </c>
      <c r="F38" s="26" t="s">
        <v>5240</v>
      </c>
      <c r="G38" s="26"/>
      <c r="I38" s="27">
        <f>ROW()</f>
        <v>38</v>
      </c>
      <c r="J38" s="25" t="str">
        <f t="shared" si="2"/>
        <v>0261</v>
      </c>
    </row>
    <row r="39" spans="1:12" x14ac:dyDescent="0.2">
      <c r="A39" s="25" t="s">
        <v>826</v>
      </c>
      <c r="B39" s="28" t="s">
        <v>827</v>
      </c>
      <c r="C39" s="25" t="str">
        <f t="shared" si="1"/>
        <v>5022</v>
      </c>
      <c r="D39" s="26" t="s">
        <v>509</v>
      </c>
      <c r="E39" s="26" t="s">
        <v>5270</v>
      </c>
      <c r="F39" s="26" t="s">
        <v>5242</v>
      </c>
      <c r="G39" s="26"/>
      <c r="I39" s="27">
        <f>ROW()</f>
        <v>39</v>
      </c>
      <c r="J39" s="25" t="str">
        <f t="shared" si="2"/>
        <v>5022</v>
      </c>
    </row>
    <row r="40" spans="1:12" x14ac:dyDescent="0.2">
      <c r="A40" s="25" t="s">
        <v>334</v>
      </c>
      <c r="B40" s="28" t="s">
        <v>648</v>
      </c>
      <c r="C40" s="25" t="str">
        <f t="shared" si="1"/>
        <v>5021</v>
      </c>
      <c r="D40" s="26" t="s">
        <v>509</v>
      </c>
      <c r="E40" s="26" t="s">
        <v>5241</v>
      </c>
      <c r="F40" s="26" t="s">
        <v>5246</v>
      </c>
      <c r="G40" s="26"/>
      <c r="I40" s="27">
        <f>ROW()</f>
        <v>40</v>
      </c>
      <c r="J40" s="25" t="str">
        <f t="shared" si="2"/>
        <v>5021</v>
      </c>
    </row>
    <row r="41" spans="1:12" x14ac:dyDescent="0.2">
      <c r="A41" s="25" t="s">
        <v>221</v>
      </c>
      <c r="B41" s="28" t="s">
        <v>858</v>
      </c>
      <c r="C41" s="25" t="str">
        <f t="shared" si="1"/>
        <v>2041</v>
      </c>
      <c r="D41" s="26" t="s">
        <v>509</v>
      </c>
      <c r="E41" s="26" t="s">
        <v>5244</v>
      </c>
      <c r="F41" s="26" t="s">
        <v>5243</v>
      </c>
      <c r="G41" s="26"/>
      <c r="I41" s="27">
        <f>ROW()</f>
        <v>41</v>
      </c>
      <c r="J41" s="25" t="str">
        <f t="shared" si="2"/>
        <v>2041</v>
      </c>
    </row>
    <row r="42" spans="1:12" x14ac:dyDescent="0.2">
      <c r="A42" s="25" t="s">
        <v>155</v>
      </c>
      <c r="B42" s="28" t="s">
        <v>788</v>
      </c>
      <c r="C42" s="25" t="str">
        <f t="shared" si="1"/>
        <v>0271</v>
      </c>
      <c r="D42" s="26" t="s">
        <v>509</v>
      </c>
      <c r="E42" s="26" t="s">
        <v>5241</v>
      </c>
      <c r="F42" s="26" t="s">
        <v>5240</v>
      </c>
      <c r="G42" s="26"/>
      <c r="I42" s="27">
        <f>ROW()</f>
        <v>42</v>
      </c>
      <c r="J42" s="25" t="str">
        <f t="shared" si="2"/>
        <v>0271</v>
      </c>
    </row>
    <row r="43" spans="1:12" x14ac:dyDescent="0.2">
      <c r="A43" s="25" t="s">
        <v>967</v>
      </c>
      <c r="B43" s="28" t="s">
        <v>1401</v>
      </c>
      <c r="C43" s="25" t="str">
        <f t="shared" si="1"/>
        <v>7008</v>
      </c>
      <c r="D43" s="26" t="s">
        <v>509</v>
      </c>
      <c r="E43" s="26" t="s">
        <v>5241</v>
      </c>
      <c r="F43" s="26" t="s">
        <v>5240</v>
      </c>
      <c r="G43" s="26"/>
      <c r="I43" s="27">
        <f>ROW()</f>
        <v>43</v>
      </c>
      <c r="J43" s="25" t="str">
        <f t="shared" si="2"/>
        <v>7008</v>
      </c>
    </row>
    <row r="44" spans="1:12" x14ac:dyDescent="0.2">
      <c r="A44" s="25" t="s">
        <v>158</v>
      </c>
      <c r="B44" s="28" t="s">
        <v>787</v>
      </c>
      <c r="C44" s="25" t="str">
        <f t="shared" si="1"/>
        <v>0321</v>
      </c>
      <c r="D44" s="26" t="s">
        <v>509</v>
      </c>
      <c r="E44" s="26" t="s">
        <v>5241</v>
      </c>
      <c r="F44" s="26" t="s">
        <v>5246</v>
      </c>
      <c r="G44" s="26"/>
      <c r="I44" s="27">
        <f>ROW()</f>
        <v>44</v>
      </c>
      <c r="J44" s="25" t="str">
        <f t="shared" si="2"/>
        <v>0321</v>
      </c>
    </row>
    <row r="45" spans="1:12" x14ac:dyDescent="0.2">
      <c r="A45" s="25" t="s">
        <v>162</v>
      </c>
      <c r="B45" s="28" t="s">
        <v>99</v>
      </c>
      <c r="C45" s="25" t="str">
        <f t="shared" si="1"/>
        <v>0361</v>
      </c>
      <c r="D45" s="26" t="s">
        <v>509</v>
      </c>
      <c r="E45" s="26" t="s">
        <v>5245</v>
      </c>
      <c r="F45" s="26" t="s">
        <v>5246</v>
      </c>
      <c r="G45" s="26"/>
      <c r="I45" s="27">
        <f>ROW()</f>
        <v>45</v>
      </c>
      <c r="J45" s="25" t="str">
        <f t="shared" si="2"/>
        <v>0361</v>
      </c>
    </row>
    <row r="46" spans="1:12" x14ac:dyDescent="0.2">
      <c r="A46" s="25" t="s">
        <v>165</v>
      </c>
      <c r="B46" s="28" t="s">
        <v>1388</v>
      </c>
      <c r="C46" s="25" t="str">
        <f t="shared" si="1"/>
        <v>0441</v>
      </c>
      <c r="D46" s="26" t="s">
        <v>509</v>
      </c>
      <c r="E46" s="26" t="s">
        <v>5241</v>
      </c>
      <c r="F46" s="26" t="s">
        <v>5240</v>
      </c>
      <c r="G46" s="26"/>
      <c r="I46" s="27">
        <f>ROW()</f>
        <v>46</v>
      </c>
      <c r="J46" s="25" t="str">
        <f t="shared" si="2"/>
        <v>0441</v>
      </c>
      <c r="L46" s="31"/>
    </row>
    <row r="47" spans="1:12" x14ac:dyDescent="0.2">
      <c r="A47" s="25" t="s">
        <v>139</v>
      </c>
      <c r="B47" s="28" t="s">
        <v>799</v>
      </c>
      <c r="C47" s="25" t="str">
        <f t="shared" si="1"/>
        <v>0091</v>
      </c>
      <c r="D47" s="26" t="s">
        <v>509</v>
      </c>
      <c r="E47" s="26" t="s">
        <v>5241</v>
      </c>
      <c r="F47" s="26" t="s">
        <v>5246</v>
      </c>
      <c r="G47" s="26"/>
      <c r="I47" s="27">
        <f>ROW()</f>
        <v>47</v>
      </c>
      <c r="J47" s="25" t="str">
        <f t="shared" si="2"/>
        <v>0091</v>
      </c>
    </row>
    <row r="48" spans="1:12" x14ac:dyDescent="0.2">
      <c r="A48" s="25" t="s">
        <v>499</v>
      </c>
      <c r="B48" s="28" t="s">
        <v>570</v>
      </c>
      <c r="C48" s="25" t="str">
        <f t="shared" si="1"/>
        <v>7791</v>
      </c>
      <c r="D48" s="26" t="s">
        <v>509</v>
      </c>
      <c r="E48" s="26" t="s">
        <v>5244</v>
      </c>
      <c r="F48" s="26" t="s">
        <v>5243</v>
      </c>
      <c r="G48" s="26"/>
      <c r="I48" s="27">
        <f>ROW()</f>
        <v>48</v>
      </c>
      <c r="J48" s="25" t="str">
        <f t="shared" si="2"/>
        <v>7791</v>
      </c>
    </row>
    <row r="49" spans="1:10" x14ac:dyDescent="0.2">
      <c r="A49" s="25" t="s">
        <v>166</v>
      </c>
      <c r="B49" s="28" t="s">
        <v>923</v>
      </c>
      <c r="C49" s="25" t="str">
        <f t="shared" si="1"/>
        <v>0451</v>
      </c>
      <c r="D49" s="26" t="s">
        <v>509</v>
      </c>
      <c r="E49" s="26" t="s">
        <v>5241</v>
      </c>
      <c r="F49" s="26" t="s">
        <v>5240</v>
      </c>
      <c r="G49" s="26"/>
      <c r="I49" s="27">
        <f>ROW()</f>
        <v>49</v>
      </c>
      <c r="J49" s="25" t="str">
        <f t="shared" si="2"/>
        <v>0451</v>
      </c>
    </row>
    <row r="50" spans="1:10" x14ac:dyDescent="0.2">
      <c r="A50" s="25" t="s">
        <v>167</v>
      </c>
      <c r="B50" s="28" t="s">
        <v>780</v>
      </c>
      <c r="C50" s="25" t="str">
        <f t="shared" si="1"/>
        <v>0461</v>
      </c>
      <c r="D50" s="26" t="s">
        <v>509</v>
      </c>
      <c r="E50" s="26" t="s">
        <v>5245</v>
      </c>
      <c r="F50" s="26" t="s">
        <v>5246</v>
      </c>
      <c r="G50" s="26"/>
      <c r="I50" s="27">
        <f>ROW()</f>
        <v>50</v>
      </c>
      <c r="J50" s="25" t="str">
        <f t="shared" si="2"/>
        <v>0461</v>
      </c>
    </row>
    <row r="51" spans="1:10" x14ac:dyDescent="0.2">
      <c r="A51" s="25" t="s">
        <v>452</v>
      </c>
      <c r="B51" s="28" t="s">
        <v>5262</v>
      </c>
      <c r="C51" s="25" t="str">
        <f t="shared" si="1"/>
        <v>7022</v>
      </c>
      <c r="D51" s="26" t="s">
        <v>509</v>
      </c>
      <c r="E51" s="26" t="s">
        <v>5270</v>
      </c>
      <c r="F51" s="26" t="s">
        <v>5242</v>
      </c>
      <c r="G51" s="26"/>
      <c r="I51" s="27">
        <f>ROW()</f>
        <v>51</v>
      </c>
      <c r="J51" s="25" t="str">
        <f t="shared" si="2"/>
        <v>7022</v>
      </c>
    </row>
    <row r="52" spans="1:10" x14ac:dyDescent="0.2">
      <c r="A52" s="25" t="s">
        <v>857</v>
      </c>
      <c r="B52" s="28" t="s">
        <v>974</v>
      </c>
      <c r="C52" s="25" t="str">
        <f t="shared" si="1"/>
        <v>2013</v>
      </c>
      <c r="D52" s="26" t="s">
        <v>509</v>
      </c>
      <c r="E52" s="26" t="s">
        <v>5270</v>
      </c>
      <c r="F52" s="26" t="s">
        <v>5242</v>
      </c>
      <c r="G52" s="26"/>
      <c r="I52" s="27">
        <f>ROW()</f>
        <v>52</v>
      </c>
      <c r="J52" s="25" t="str">
        <f t="shared" si="2"/>
        <v>2013</v>
      </c>
    </row>
    <row r="53" spans="1:10" x14ac:dyDescent="0.2">
      <c r="A53" s="25" t="s">
        <v>935</v>
      </c>
      <c r="B53" s="28" t="s">
        <v>979</v>
      </c>
      <c r="C53" s="25" t="str">
        <f t="shared" si="1"/>
        <v>5020</v>
      </c>
      <c r="D53" s="26" t="s">
        <v>509</v>
      </c>
      <c r="E53" s="26" t="s">
        <v>5270</v>
      </c>
      <c r="F53" s="26" t="s">
        <v>5242</v>
      </c>
      <c r="G53" s="26"/>
      <c r="I53" s="27">
        <f>ROW()</f>
        <v>53</v>
      </c>
      <c r="J53" s="25" t="str">
        <f t="shared" si="2"/>
        <v>5020</v>
      </c>
    </row>
    <row r="54" spans="1:10" x14ac:dyDescent="0.2">
      <c r="A54" s="25" t="s">
        <v>869</v>
      </c>
      <c r="B54" s="28" t="s">
        <v>975</v>
      </c>
      <c r="C54" s="25" t="str">
        <f t="shared" si="1"/>
        <v>3034</v>
      </c>
      <c r="D54" s="26" t="s">
        <v>509</v>
      </c>
      <c r="E54" s="26" t="s">
        <v>5270</v>
      </c>
      <c r="F54" s="26" t="s">
        <v>5242</v>
      </c>
      <c r="G54" s="26"/>
      <c r="I54" s="27">
        <f>ROW()</f>
        <v>54</v>
      </c>
      <c r="J54" s="25" t="str">
        <f t="shared" si="2"/>
        <v>3034</v>
      </c>
    </row>
    <row r="55" spans="1:10" x14ac:dyDescent="0.2">
      <c r="A55" s="25" t="s">
        <v>821</v>
      </c>
      <c r="B55" s="28" t="s">
        <v>973</v>
      </c>
      <c r="C55" s="25" t="str">
        <f t="shared" si="1"/>
        <v>2003</v>
      </c>
      <c r="D55" s="26" t="s">
        <v>509</v>
      </c>
      <c r="E55" s="26" t="s">
        <v>5270</v>
      </c>
      <c r="F55" s="26" t="s">
        <v>5242</v>
      </c>
      <c r="G55" s="26"/>
      <c r="I55" s="27">
        <f>ROW()</f>
        <v>55</v>
      </c>
      <c r="J55" s="25" t="str">
        <f t="shared" si="2"/>
        <v>2003</v>
      </c>
    </row>
    <row r="56" spans="1:10" x14ac:dyDescent="0.2">
      <c r="A56" s="25" t="s">
        <v>171</v>
      </c>
      <c r="B56" s="28" t="s">
        <v>779</v>
      </c>
      <c r="C56" s="25" t="str">
        <f t="shared" si="1"/>
        <v>0521</v>
      </c>
      <c r="D56" s="26" t="s">
        <v>509</v>
      </c>
      <c r="E56" s="26" t="s">
        <v>5244</v>
      </c>
      <c r="F56" s="26" t="s">
        <v>5243</v>
      </c>
      <c r="G56" s="26"/>
      <c r="I56" s="27">
        <f>ROW()</f>
        <v>56</v>
      </c>
      <c r="J56" s="25" t="str">
        <f t="shared" si="2"/>
        <v>0521</v>
      </c>
    </row>
    <row r="57" spans="1:10" x14ac:dyDescent="0.2">
      <c r="A57" s="25" t="s">
        <v>386</v>
      </c>
      <c r="B57" s="28" t="s">
        <v>23</v>
      </c>
      <c r="C57" s="25" t="str">
        <f t="shared" si="1"/>
        <v>6031</v>
      </c>
      <c r="D57" s="26" t="s">
        <v>509</v>
      </c>
      <c r="E57" s="26" t="s">
        <v>5244</v>
      </c>
      <c r="F57" s="26" t="s">
        <v>5243</v>
      </c>
      <c r="G57" s="26"/>
      <c r="I57" s="27">
        <f>ROW()</f>
        <v>57</v>
      </c>
      <c r="J57" s="25" t="str">
        <f t="shared" si="2"/>
        <v>6031</v>
      </c>
    </row>
    <row r="58" spans="1:10" x14ac:dyDescent="0.2">
      <c r="A58" s="25" t="s">
        <v>507</v>
      </c>
      <c r="B58" s="28" t="s">
        <v>971</v>
      </c>
      <c r="C58" s="25" t="str">
        <f t="shared" si="1"/>
        <v>9732</v>
      </c>
      <c r="D58" s="26" t="s">
        <v>509</v>
      </c>
      <c r="E58" s="26" t="s">
        <v>5241</v>
      </c>
      <c r="F58" s="26" t="s">
        <v>5240</v>
      </c>
      <c r="I58" s="27">
        <f>ROW()</f>
        <v>58</v>
      </c>
      <c r="J58" s="25" t="str">
        <f t="shared" si="2"/>
        <v>9732</v>
      </c>
    </row>
    <row r="59" spans="1:10" x14ac:dyDescent="0.2">
      <c r="A59" s="25" t="s">
        <v>174</v>
      </c>
      <c r="B59" s="28" t="s">
        <v>777</v>
      </c>
      <c r="C59" s="25" t="str">
        <f t="shared" si="1"/>
        <v>0641</v>
      </c>
      <c r="D59" s="26" t="s">
        <v>509</v>
      </c>
      <c r="E59" s="26" t="s">
        <v>5244</v>
      </c>
      <c r="F59" s="26" t="s">
        <v>5246</v>
      </c>
      <c r="G59" s="26"/>
      <c r="I59" s="27">
        <f>ROW()</f>
        <v>59</v>
      </c>
      <c r="J59" s="25" t="str">
        <f t="shared" si="2"/>
        <v>0641</v>
      </c>
    </row>
    <row r="60" spans="1:10" x14ac:dyDescent="0.2">
      <c r="A60" s="25" t="s">
        <v>177</v>
      </c>
      <c r="B60" s="28" t="s">
        <v>775</v>
      </c>
      <c r="C60" s="25" t="str">
        <f t="shared" si="1"/>
        <v>0671</v>
      </c>
      <c r="D60" s="26" t="s">
        <v>509</v>
      </c>
      <c r="E60" s="26" t="s">
        <v>5241</v>
      </c>
      <c r="F60" s="26" t="s">
        <v>5240</v>
      </c>
      <c r="G60" s="26"/>
      <c r="I60" s="27">
        <f>ROW()</f>
        <v>60</v>
      </c>
      <c r="J60" s="25" t="str">
        <f t="shared" si="2"/>
        <v>0671</v>
      </c>
    </row>
    <row r="61" spans="1:10" x14ac:dyDescent="0.2">
      <c r="A61" s="25" t="s">
        <v>175</v>
      </c>
      <c r="B61" s="28" t="s">
        <v>855</v>
      </c>
      <c r="C61" s="25" t="str">
        <f t="shared" si="1"/>
        <v>0651</v>
      </c>
      <c r="D61" s="26" t="s">
        <v>509</v>
      </c>
      <c r="E61" s="26" t="s">
        <v>5241</v>
      </c>
      <c r="F61" s="26" t="s">
        <v>5240</v>
      </c>
      <c r="G61" s="26"/>
      <c r="I61" s="27">
        <f>ROW()</f>
        <v>61</v>
      </c>
      <c r="J61" s="25" t="str">
        <f t="shared" si="2"/>
        <v>0651</v>
      </c>
    </row>
    <row r="62" spans="1:10" x14ac:dyDescent="0.2">
      <c r="A62" s="25" t="s">
        <v>176</v>
      </c>
      <c r="B62" s="28" t="s">
        <v>5148</v>
      </c>
      <c r="C62" s="25" t="str">
        <f t="shared" si="1"/>
        <v>0661</v>
      </c>
      <c r="D62" s="26" t="s">
        <v>509</v>
      </c>
      <c r="E62" s="26" t="s">
        <v>5241</v>
      </c>
      <c r="F62" s="26" t="s">
        <v>5240</v>
      </c>
      <c r="G62" s="26"/>
      <c r="I62" s="27">
        <f>ROW()</f>
        <v>62</v>
      </c>
      <c r="J62" s="25" t="str">
        <f t="shared" si="2"/>
        <v>0661</v>
      </c>
    </row>
    <row r="63" spans="1:10" x14ac:dyDescent="0.2">
      <c r="A63" s="25" t="s">
        <v>178</v>
      </c>
      <c r="B63" s="28" t="s">
        <v>774</v>
      </c>
      <c r="C63" s="25" t="str">
        <f t="shared" si="1"/>
        <v>0681</v>
      </c>
      <c r="D63" s="26" t="s">
        <v>509</v>
      </c>
      <c r="E63" s="26" t="s">
        <v>5245</v>
      </c>
      <c r="F63" s="26" t="s">
        <v>5246</v>
      </c>
      <c r="G63" s="26"/>
      <c r="I63" s="27">
        <f>ROW()</f>
        <v>63</v>
      </c>
      <c r="J63" s="25" t="str">
        <f t="shared" si="2"/>
        <v>0681</v>
      </c>
    </row>
    <row r="64" spans="1:10" x14ac:dyDescent="0.2">
      <c r="A64" s="25" t="s">
        <v>395</v>
      </c>
      <c r="B64" s="28" t="s">
        <v>24</v>
      </c>
      <c r="C64" s="25" t="str">
        <f t="shared" si="1"/>
        <v>6051</v>
      </c>
      <c r="D64" s="26" t="s">
        <v>509</v>
      </c>
      <c r="E64" s="26" t="s">
        <v>5244</v>
      </c>
      <c r="F64" s="26" t="s">
        <v>5246</v>
      </c>
      <c r="G64" s="26"/>
      <c r="I64" s="27">
        <f>ROW()</f>
        <v>64</v>
      </c>
      <c r="J64" s="25" t="str">
        <f t="shared" si="2"/>
        <v>6051</v>
      </c>
    </row>
    <row r="65" spans="1:10" x14ac:dyDescent="0.2">
      <c r="A65" s="25" t="s">
        <v>365</v>
      </c>
      <c r="B65" s="28" t="s">
        <v>888</v>
      </c>
      <c r="C65" s="25" t="str">
        <f t="shared" si="1"/>
        <v>5901</v>
      </c>
      <c r="D65" s="26" t="s">
        <v>509</v>
      </c>
      <c r="E65" s="26" t="s">
        <v>5244</v>
      </c>
      <c r="F65" s="26" t="s">
        <v>5243</v>
      </c>
      <c r="G65" s="26"/>
      <c r="I65" s="27">
        <f>ROW()</f>
        <v>65</v>
      </c>
      <c r="J65" s="25" t="str">
        <f t="shared" si="2"/>
        <v>5901</v>
      </c>
    </row>
    <row r="66" spans="1:10" x14ac:dyDescent="0.2">
      <c r="A66" s="25" t="s">
        <v>1402</v>
      </c>
      <c r="B66" s="28" t="s">
        <v>1403</v>
      </c>
      <c r="C66" s="25" t="str">
        <f t="shared" ref="C66:C129" si="3">A66</f>
        <v>7021</v>
      </c>
      <c r="D66" s="26" t="s">
        <v>509</v>
      </c>
      <c r="E66" s="26" t="s">
        <v>5241</v>
      </c>
      <c r="F66" s="26" t="s">
        <v>5240</v>
      </c>
      <c r="G66" s="26"/>
      <c r="I66" s="27">
        <f>ROW()</f>
        <v>66</v>
      </c>
      <c r="J66" s="25" t="str">
        <f t="shared" ref="J66:J129" si="4">C66</f>
        <v>7021</v>
      </c>
    </row>
    <row r="67" spans="1:10" x14ac:dyDescent="0.2">
      <c r="A67" s="25" t="s">
        <v>924</v>
      </c>
      <c r="B67" s="28" t="s">
        <v>925</v>
      </c>
      <c r="C67" s="25" t="str">
        <f t="shared" si="3"/>
        <v>0331</v>
      </c>
      <c r="D67" s="26" t="s">
        <v>509</v>
      </c>
      <c r="E67" s="26" t="s">
        <v>5271</v>
      </c>
      <c r="F67" s="26" t="s">
        <v>5303</v>
      </c>
      <c r="G67" s="26"/>
      <c r="I67" s="27">
        <f>ROW()</f>
        <v>67</v>
      </c>
      <c r="J67" s="25" t="str">
        <f t="shared" si="4"/>
        <v>0331</v>
      </c>
    </row>
    <row r="68" spans="1:10" x14ac:dyDescent="0.2">
      <c r="A68" s="25" t="s">
        <v>926</v>
      </c>
      <c r="B68" s="28" t="s">
        <v>927</v>
      </c>
      <c r="C68" s="25" t="str">
        <f t="shared" si="3"/>
        <v>0351</v>
      </c>
      <c r="D68" s="26" t="s">
        <v>509</v>
      </c>
      <c r="E68" s="26" t="s">
        <v>5271</v>
      </c>
      <c r="F68" s="26" t="s">
        <v>5303</v>
      </c>
      <c r="G68" s="26"/>
      <c r="I68" s="27">
        <f>ROW()</f>
        <v>68</v>
      </c>
      <c r="J68" s="25" t="str">
        <f t="shared" si="4"/>
        <v>0351</v>
      </c>
    </row>
    <row r="69" spans="1:10" x14ac:dyDescent="0.2">
      <c r="A69" s="25" t="s">
        <v>371</v>
      </c>
      <c r="B69" s="28" t="s">
        <v>619</v>
      </c>
      <c r="C69" s="25" t="str">
        <f t="shared" si="3"/>
        <v>5991</v>
      </c>
      <c r="D69" s="26" t="s">
        <v>509</v>
      </c>
      <c r="E69" s="26" t="s">
        <v>5241</v>
      </c>
      <c r="F69" s="26" t="s">
        <v>5246</v>
      </c>
      <c r="G69" s="26"/>
      <c r="I69" s="27">
        <f>ROW()</f>
        <v>69</v>
      </c>
      <c r="J69" s="25" t="str">
        <f t="shared" si="4"/>
        <v>5991</v>
      </c>
    </row>
    <row r="70" spans="1:10" x14ac:dyDescent="0.2">
      <c r="A70" s="25" t="s">
        <v>202</v>
      </c>
      <c r="B70" s="28" t="s">
        <v>959</v>
      </c>
      <c r="C70" s="25" t="str">
        <f t="shared" si="3"/>
        <v>1401</v>
      </c>
      <c r="D70" s="26" t="s">
        <v>509</v>
      </c>
      <c r="E70" s="26" t="s">
        <v>5245</v>
      </c>
      <c r="F70" s="26" t="s">
        <v>5243</v>
      </c>
      <c r="G70" s="26"/>
      <c r="I70" s="27">
        <f>ROW()</f>
        <v>70</v>
      </c>
      <c r="J70" s="25" t="str">
        <f t="shared" si="4"/>
        <v>1401</v>
      </c>
    </row>
    <row r="71" spans="1:10" x14ac:dyDescent="0.2">
      <c r="A71" s="25" t="s">
        <v>233</v>
      </c>
      <c r="B71" s="28" t="s">
        <v>729</v>
      </c>
      <c r="C71" s="25" t="str">
        <f t="shared" si="3"/>
        <v>2331</v>
      </c>
      <c r="D71" s="26" t="s">
        <v>509</v>
      </c>
      <c r="E71" s="26" t="s">
        <v>5241</v>
      </c>
      <c r="F71" s="26" t="s">
        <v>5243</v>
      </c>
      <c r="G71" s="26"/>
      <c r="I71" s="27">
        <f>ROW()</f>
        <v>71</v>
      </c>
      <c r="J71" s="25" t="str">
        <f t="shared" si="4"/>
        <v>2331</v>
      </c>
    </row>
    <row r="72" spans="1:10" x14ac:dyDescent="0.2">
      <c r="A72" s="25" t="s">
        <v>956</v>
      </c>
      <c r="B72" s="28" t="s">
        <v>957</v>
      </c>
      <c r="C72" s="25" t="str">
        <f t="shared" si="3"/>
        <v>7080</v>
      </c>
      <c r="D72" s="26" t="s">
        <v>509</v>
      </c>
      <c r="E72" s="26" t="s">
        <v>5270</v>
      </c>
      <c r="F72" s="26" t="s">
        <v>5242</v>
      </c>
      <c r="G72" s="26"/>
      <c r="I72" s="27">
        <f>ROW()</f>
        <v>72</v>
      </c>
      <c r="J72" s="25" t="str">
        <f t="shared" si="4"/>
        <v>7080</v>
      </c>
    </row>
    <row r="73" spans="1:10" x14ac:dyDescent="0.2">
      <c r="A73" s="25" t="s">
        <v>191</v>
      </c>
      <c r="B73" s="28" t="s">
        <v>511</v>
      </c>
      <c r="C73" s="25" t="str">
        <f t="shared" si="3"/>
        <v>1010</v>
      </c>
      <c r="D73" s="26" t="s">
        <v>509</v>
      </c>
      <c r="E73" s="26" t="s">
        <v>5270</v>
      </c>
      <c r="F73" s="26" t="s">
        <v>5242</v>
      </c>
      <c r="G73" s="26"/>
      <c r="I73" s="27">
        <f>ROW()</f>
        <v>73</v>
      </c>
      <c r="J73" s="25" t="str">
        <f t="shared" si="4"/>
        <v>1010</v>
      </c>
    </row>
    <row r="74" spans="1:10" ht="12.75" x14ac:dyDescent="0.2">
      <c r="A74" s="25" t="s">
        <v>210</v>
      </c>
      <c r="B74" s="32" t="s">
        <v>751</v>
      </c>
      <c r="C74" s="25" t="str">
        <f t="shared" si="3"/>
        <v>1691</v>
      </c>
      <c r="D74" s="26" t="s">
        <v>509</v>
      </c>
      <c r="E74" s="26" t="s">
        <v>5241</v>
      </c>
      <c r="F74" s="26" t="s">
        <v>5240</v>
      </c>
      <c r="G74" s="26"/>
      <c r="I74" s="27">
        <f>ROW()</f>
        <v>74</v>
      </c>
      <c r="J74" s="25" t="str">
        <f t="shared" si="4"/>
        <v>1691</v>
      </c>
    </row>
    <row r="75" spans="1:10" x14ac:dyDescent="0.2">
      <c r="A75" s="25" t="s">
        <v>182</v>
      </c>
      <c r="B75" s="28" t="s">
        <v>771</v>
      </c>
      <c r="C75" s="25" t="str">
        <f t="shared" si="3"/>
        <v>0801</v>
      </c>
      <c r="D75" s="26" t="s">
        <v>509</v>
      </c>
      <c r="E75" s="26" t="s">
        <v>5244</v>
      </c>
      <c r="F75" s="26" t="s">
        <v>5243</v>
      </c>
      <c r="G75" s="26"/>
      <c r="I75" s="27">
        <f>ROW()</f>
        <v>75</v>
      </c>
      <c r="J75" s="25" t="str">
        <f t="shared" si="4"/>
        <v>0801</v>
      </c>
    </row>
    <row r="76" spans="1:10" x14ac:dyDescent="0.2">
      <c r="A76" s="25" t="s">
        <v>402</v>
      </c>
      <c r="B76" s="28" t="s">
        <v>115</v>
      </c>
      <c r="C76" s="25" t="str">
        <f t="shared" si="3"/>
        <v>6091</v>
      </c>
      <c r="D76" s="26" t="s">
        <v>509</v>
      </c>
      <c r="E76" s="26" t="s">
        <v>5245</v>
      </c>
      <c r="F76" s="26" t="s">
        <v>5243</v>
      </c>
      <c r="G76" s="26"/>
      <c r="I76" s="27">
        <f>ROW()</f>
        <v>76</v>
      </c>
      <c r="J76" s="25" t="str">
        <f t="shared" si="4"/>
        <v>6091</v>
      </c>
    </row>
    <row r="77" spans="1:10" x14ac:dyDescent="0.2">
      <c r="A77" s="25" t="s">
        <v>475</v>
      </c>
      <c r="B77" s="28" t="s">
        <v>574</v>
      </c>
      <c r="C77" s="25" t="str">
        <f t="shared" si="3"/>
        <v>7262</v>
      </c>
      <c r="D77" s="26" t="s">
        <v>509</v>
      </c>
      <c r="E77" s="26" t="s">
        <v>5270</v>
      </c>
      <c r="F77" s="26" t="s">
        <v>5242</v>
      </c>
      <c r="G77" s="26"/>
      <c r="I77" s="27">
        <f>ROW()</f>
        <v>77</v>
      </c>
      <c r="J77" s="25" t="str">
        <f t="shared" si="4"/>
        <v>7262</v>
      </c>
    </row>
    <row r="78" spans="1:10" x14ac:dyDescent="0.2">
      <c r="A78" s="25" t="s">
        <v>183</v>
      </c>
      <c r="B78" s="28" t="s">
        <v>770</v>
      </c>
      <c r="C78" s="25" t="str">
        <f t="shared" si="3"/>
        <v>0831</v>
      </c>
      <c r="D78" s="26" t="s">
        <v>509</v>
      </c>
      <c r="E78" s="26" t="s">
        <v>5241</v>
      </c>
      <c r="F78" s="26" t="s">
        <v>5240</v>
      </c>
      <c r="G78" s="26"/>
      <c r="I78" s="27">
        <f>ROW()</f>
        <v>78</v>
      </c>
      <c r="J78" s="25" t="str">
        <f t="shared" si="4"/>
        <v>0831</v>
      </c>
    </row>
    <row r="79" spans="1:10" x14ac:dyDescent="0.2">
      <c r="A79" s="25" t="s">
        <v>184</v>
      </c>
      <c r="B79" s="28" t="s">
        <v>769</v>
      </c>
      <c r="C79" s="25" t="str">
        <f t="shared" si="3"/>
        <v>0841</v>
      </c>
      <c r="D79" s="26" t="s">
        <v>509</v>
      </c>
      <c r="E79" s="26" t="s">
        <v>5241</v>
      </c>
      <c r="F79" s="26" t="s">
        <v>5243</v>
      </c>
      <c r="G79" s="26"/>
      <c r="I79" s="27">
        <f>ROW()</f>
        <v>79</v>
      </c>
      <c r="J79" s="25" t="str">
        <f t="shared" si="4"/>
        <v>0841</v>
      </c>
    </row>
    <row r="80" spans="1:10" x14ac:dyDescent="0.2">
      <c r="A80" s="25" t="s">
        <v>284</v>
      </c>
      <c r="B80" s="28" t="s">
        <v>111</v>
      </c>
      <c r="C80" s="25" t="str">
        <f t="shared" si="3"/>
        <v>3621</v>
      </c>
      <c r="D80" s="26" t="s">
        <v>509</v>
      </c>
      <c r="E80" s="26" t="s">
        <v>5245</v>
      </c>
      <c r="F80" s="26" t="s">
        <v>5240</v>
      </c>
      <c r="G80" s="26"/>
      <c r="I80" s="27">
        <f>ROW()</f>
        <v>80</v>
      </c>
      <c r="J80" s="25" t="str">
        <f t="shared" si="4"/>
        <v>3621</v>
      </c>
    </row>
    <row r="81" spans="1:12" x14ac:dyDescent="0.2">
      <c r="A81" s="25" t="s">
        <v>185</v>
      </c>
      <c r="B81" s="28" t="s">
        <v>768</v>
      </c>
      <c r="C81" s="25" t="str">
        <f t="shared" si="3"/>
        <v>0861</v>
      </c>
      <c r="D81" s="26" t="s">
        <v>509</v>
      </c>
      <c r="E81" s="26" t="s">
        <v>5241</v>
      </c>
      <c r="F81" s="26" t="s">
        <v>5240</v>
      </c>
      <c r="G81" s="26"/>
      <c r="I81" s="27">
        <f>ROW()</f>
        <v>81</v>
      </c>
      <c r="J81" s="25" t="str">
        <f t="shared" si="4"/>
        <v>0861</v>
      </c>
    </row>
    <row r="82" spans="1:12" x14ac:dyDescent="0.2">
      <c r="A82" s="25" t="s">
        <v>186</v>
      </c>
      <c r="B82" s="28" t="s">
        <v>767</v>
      </c>
      <c r="C82" s="25" t="str">
        <f t="shared" si="3"/>
        <v>0881</v>
      </c>
      <c r="D82" s="26" t="s">
        <v>509</v>
      </c>
      <c r="E82" s="26" t="s">
        <v>5244</v>
      </c>
      <c r="F82" s="26" t="s">
        <v>5243</v>
      </c>
      <c r="G82" s="26"/>
      <c r="I82" s="27">
        <f>ROW()</f>
        <v>82</v>
      </c>
      <c r="J82" s="25" t="str">
        <f t="shared" si="4"/>
        <v>0881</v>
      </c>
    </row>
    <row r="83" spans="1:12" x14ac:dyDescent="0.2">
      <c r="A83" s="25" t="s">
        <v>503</v>
      </c>
      <c r="B83" s="28" t="s">
        <v>88</v>
      </c>
      <c r="C83" s="25" t="str">
        <f t="shared" si="3"/>
        <v>8121</v>
      </c>
      <c r="D83" s="26" t="s">
        <v>509</v>
      </c>
      <c r="E83" s="26" t="s">
        <v>5271</v>
      </c>
      <c r="F83" s="26" t="s">
        <v>5303</v>
      </c>
      <c r="G83" s="26"/>
      <c r="I83" s="27">
        <f>ROW()</f>
        <v>83</v>
      </c>
      <c r="J83" s="25" t="str">
        <f t="shared" si="4"/>
        <v>8121</v>
      </c>
    </row>
    <row r="84" spans="1:12" x14ac:dyDescent="0.2">
      <c r="A84" s="25" t="s">
        <v>189</v>
      </c>
      <c r="B84" s="28" t="s">
        <v>848</v>
      </c>
      <c r="C84" s="25" t="str">
        <f t="shared" si="3"/>
        <v>0961</v>
      </c>
      <c r="D84" s="26" t="s">
        <v>509</v>
      </c>
      <c r="E84" s="26" t="s">
        <v>5241</v>
      </c>
      <c r="F84" s="26" t="s">
        <v>5243</v>
      </c>
      <c r="G84" s="26"/>
      <c r="I84" s="27">
        <f>ROW()</f>
        <v>84</v>
      </c>
      <c r="J84" s="25" t="str">
        <f t="shared" si="4"/>
        <v>0961</v>
      </c>
    </row>
    <row r="85" spans="1:12" x14ac:dyDescent="0.2">
      <c r="A85" s="25" t="s">
        <v>460</v>
      </c>
      <c r="B85" s="28" t="s">
        <v>57</v>
      </c>
      <c r="C85" s="25" t="str">
        <f t="shared" si="3"/>
        <v>7071</v>
      </c>
      <c r="D85" s="26" t="s">
        <v>509</v>
      </c>
      <c r="E85" s="26" t="s">
        <v>5241</v>
      </c>
      <c r="F85" s="26" t="s">
        <v>5243</v>
      </c>
      <c r="G85" s="26"/>
      <c r="I85" s="27">
        <f>ROW()</f>
        <v>85</v>
      </c>
      <c r="J85" s="25" t="str">
        <f t="shared" si="4"/>
        <v>7071</v>
      </c>
    </row>
    <row r="86" spans="1:12" x14ac:dyDescent="0.2">
      <c r="A86" s="25" t="s">
        <v>190</v>
      </c>
      <c r="B86" s="28" t="s">
        <v>765</v>
      </c>
      <c r="C86" s="25" t="str">
        <f t="shared" si="3"/>
        <v>1001</v>
      </c>
      <c r="D86" s="26" t="s">
        <v>509</v>
      </c>
      <c r="E86" s="26" t="s">
        <v>5241</v>
      </c>
      <c r="F86" s="26" t="s">
        <v>5243</v>
      </c>
      <c r="G86" s="26"/>
      <c r="I86" s="27">
        <f>ROW()</f>
        <v>86</v>
      </c>
      <c r="J86" s="25" t="str">
        <f t="shared" si="4"/>
        <v>1001</v>
      </c>
    </row>
    <row r="87" spans="1:12" x14ac:dyDescent="0.2">
      <c r="A87" s="25" t="s">
        <v>193</v>
      </c>
      <c r="B87" s="28" t="s">
        <v>762</v>
      </c>
      <c r="C87" s="25" t="str">
        <f t="shared" si="3"/>
        <v>1041</v>
      </c>
      <c r="D87" s="26" t="s">
        <v>509</v>
      </c>
      <c r="E87" s="26" t="s">
        <v>5241</v>
      </c>
      <c r="F87" s="26" t="s">
        <v>5240</v>
      </c>
      <c r="G87" s="26"/>
      <c r="I87" s="27">
        <f>ROW()</f>
        <v>87</v>
      </c>
      <c r="J87" s="25" t="str">
        <f t="shared" si="4"/>
        <v>1041</v>
      </c>
      <c r="L87" s="31"/>
    </row>
    <row r="88" spans="1:12" x14ac:dyDescent="0.2">
      <c r="A88" s="25" t="s">
        <v>134</v>
      </c>
      <c r="B88" s="28" t="s">
        <v>801</v>
      </c>
      <c r="C88" s="25" t="str">
        <f t="shared" si="3"/>
        <v>0070</v>
      </c>
      <c r="D88" s="26" t="s">
        <v>509</v>
      </c>
      <c r="E88" s="26" t="s">
        <v>5270</v>
      </c>
      <c r="F88" s="26" t="s">
        <v>5242</v>
      </c>
      <c r="G88" s="26"/>
      <c r="I88" s="27">
        <f>ROW()</f>
        <v>88</v>
      </c>
      <c r="J88" s="25" t="str">
        <f t="shared" si="4"/>
        <v>0070</v>
      </c>
    </row>
    <row r="89" spans="1:12" x14ac:dyDescent="0.2">
      <c r="A89" s="25" t="s">
        <v>462</v>
      </c>
      <c r="B89" s="28" t="s">
        <v>14</v>
      </c>
      <c r="C89" s="25" t="str">
        <f t="shared" si="3"/>
        <v>7101</v>
      </c>
      <c r="D89" s="26" t="s">
        <v>509</v>
      </c>
      <c r="E89" s="26" t="s">
        <v>5241</v>
      </c>
      <c r="F89" s="26" t="s">
        <v>5240</v>
      </c>
      <c r="G89" s="26"/>
      <c r="I89" s="27">
        <f>ROW()</f>
        <v>89</v>
      </c>
      <c r="J89" s="25" t="str">
        <f t="shared" si="4"/>
        <v>7101</v>
      </c>
    </row>
    <row r="90" spans="1:12" x14ac:dyDescent="0.2">
      <c r="A90" s="25" t="s">
        <v>194</v>
      </c>
      <c r="B90" s="28" t="s">
        <v>760</v>
      </c>
      <c r="C90" s="25" t="str">
        <f t="shared" si="3"/>
        <v>1081</v>
      </c>
      <c r="D90" s="26" t="s">
        <v>509</v>
      </c>
      <c r="E90" s="26" t="s">
        <v>5241</v>
      </c>
      <c r="F90" s="26" t="s">
        <v>5243</v>
      </c>
      <c r="G90" s="26"/>
      <c r="I90" s="27">
        <f>ROW()</f>
        <v>90</v>
      </c>
      <c r="J90" s="25" t="str">
        <f t="shared" si="4"/>
        <v>1081</v>
      </c>
    </row>
    <row r="91" spans="1:12" x14ac:dyDescent="0.2">
      <c r="A91" s="25" t="s">
        <v>195</v>
      </c>
      <c r="B91" s="28" t="s">
        <v>74</v>
      </c>
      <c r="C91" s="25" t="str">
        <f t="shared" si="3"/>
        <v>1121</v>
      </c>
      <c r="D91" s="26" t="s">
        <v>509</v>
      </c>
      <c r="E91" s="26" t="s">
        <v>5241</v>
      </c>
      <c r="F91" s="26" t="s">
        <v>5243</v>
      </c>
      <c r="G91" s="26"/>
      <c r="I91" s="27">
        <f>ROW()</f>
        <v>91</v>
      </c>
      <c r="J91" s="25" t="str">
        <f t="shared" si="4"/>
        <v>1121</v>
      </c>
    </row>
    <row r="92" spans="1:12" x14ac:dyDescent="0.2">
      <c r="A92" s="25" t="s">
        <v>427</v>
      </c>
      <c r="B92" s="28" t="s">
        <v>118</v>
      </c>
      <c r="C92" s="25" t="str">
        <f t="shared" si="3"/>
        <v>6611</v>
      </c>
      <c r="D92" s="26" t="s">
        <v>509</v>
      </c>
      <c r="E92" s="26" t="s">
        <v>5241</v>
      </c>
      <c r="F92" s="26" t="s">
        <v>5246</v>
      </c>
      <c r="G92" s="26"/>
      <c r="I92" s="27">
        <f>ROW()</f>
        <v>92</v>
      </c>
      <c r="J92" s="25" t="str">
        <f t="shared" si="4"/>
        <v>6611</v>
      </c>
    </row>
    <row r="93" spans="1:12" x14ac:dyDescent="0.2">
      <c r="A93" s="25" t="s">
        <v>196</v>
      </c>
      <c r="B93" s="28" t="s">
        <v>759</v>
      </c>
      <c r="C93" s="25" t="str">
        <f t="shared" si="3"/>
        <v>1161</v>
      </c>
      <c r="D93" s="26" t="s">
        <v>509</v>
      </c>
      <c r="E93" s="26" t="s">
        <v>5241</v>
      </c>
      <c r="F93" s="26" t="s">
        <v>5246</v>
      </c>
      <c r="G93" s="26"/>
      <c r="I93" s="27">
        <f>ROW()</f>
        <v>93</v>
      </c>
      <c r="J93" s="25" t="str">
        <f t="shared" si="4"/>
        <v>1161</v>
      </c>
    </row>
    <row r="94" spans="1:12" x14ac:dyDescent="0.2">
      <c r="A94" s="25" t="s">
        <v>403</v>
      </c>
      <c r="B94" s="28" t="s">
        <v>1423</v>
      </c>
      <c r="C94" s="25" t="str">
        <f t="shared" si="3"/>
        <v>6111</v>
      </c>
      <c r="D94" s="26" t="s">
        <v>509</v>
      </c>
      <c r="E94" s="26" t="s">
        <v>5244</v>
      </c>
      <c r="F94" s="26" t="s">
        <v>5240</v>
      </c>
      <c r="G94" s="26"/>
      <c r="I94" s="27">
        <f>ROW()</f>
        <v>94</v>
      </c>
      <c r="J94" s="25" t="str">
        <f t="shared" si="4"/>
        <v>6111</v>
      </c>
    </row>
    <row r="95" spans="1:12" x14ac:dyDescent="0.2">
      <c r="A95" s="25" t="s">
        <v>401</v>
      </c>
      <c r="B95" s="28" t="s">
        <v>1422</v>
      </c>
      <c r="C95" s="25" t="str">
        <f t="shared" si="3"/>
        <v>6081</v>
      </c>
      <c r="D95" s="26" t="s">
        <v>509</v>
      </c>
      <c r="E95" s="26" t="s">
        <v>5241</v>
      </c>
      <c r="F95" s="26" t="s">
        <v>5240</v>
      </c>
      <c r="G95" s="26"/>
      <c r="I95" s="27">
        <f>ROW()</f>
        <v>95</v>
      </c>
      <c r="J95" s="25" t="str">
        <f t="shared" si="4"/>
        <v>6081</v>
      </c>
    </row>
    <row r="96" spans="1:12" x14ac:dyDescent="0.2">
      <c r="A96" s="25" t="s">
        <v>197</v>
      </c>
      <c r="B96" s="28" t="s">
        <v>758</v>
      </c>
      <c r="C96" s="25" t="str">
        <f t="shared" si="3"/>
        <v>1241</v>
      </c>
      <c r="D96" s="26" t="s">
        <v>509</v>
      </c>
      <c r="E96" s="26" t="s">
        <v>5241</v>
      </c>
      <c r="F96" s="26" t="s">
        <v>5240</v>
      </c>
      <c r="G96" s="26"/>
      <c r="I96" s="27">
        <f>ROW()</f>
        <v>96</v>
      </c>
      <c r="J96" s="25" t="str">
        <f t="shared" si="4"/>
        <v>1241</v>
      </c>
    </row>
    <row r="97" spans="1:10" x14ac:dyDescent="0.2">
      <c r="A97" s="25" t="s">
        <v>198</v>
      </c>
      <c r="B97" s="28" t="s">
        <v>5150</v>
      </c>
      <c r="C97" s="25" t="str">
        <f t="shared" si="3"/>
        <v>1281</v>
      </c>
      <c r="D97" s="26" t="s">
        <v>509</v>
      </c>
      <c r="E97" s="26" t="s">
        <v>5241</v>
      </c>
      <c r="F97" s="26" t="s">
        <v>5240</v>
      </c>
      <c r="G97" s="26"/>
      <c r="I97" s="27">
        <f>ROW()</f>
        <v>97</v>
      </c>
      <c r="J97" s="25" t="str">
        <f t="shared" si="4"/>
        <v>1281</v>
      </c>
    </row>
    <row r="98" spans="1:10" x14ac:dyDescent="0.2">
      <c r="A98" s="25" t="s">
        <v>214</v>
      </c>
      <c r="B98" s="28" t="s">
        <v>748</v>
      </c>
      <c r="C98" s="25" t="str">
        <f t="shared" si="3"/>
        <v>1811</v>
      </c>
      <c r="D98" s="26" t="s">
        <v>509</v>
      </c>
      <c r="E98" s="26" t="s">
        <v>5241</v>
      </c>
      <c r="F98" s="26" t="s">
        <v>5240</v>
      </c>
      <c r="G98" s="26"/>
      <c r="I98" s="27">
        <f>ROW()</f>
        <v>98</v>
      </c>
      <c r="J98" s="25" t="str">
        <f t="shared" si="4"/>
        <v>1811</v>
      </c>
    </row>
    <row r="99" spans="1:10" x14ac:dyDescent="0.2">
      <c r="A99" s="25" t="s">
        <v>212</v>
      </c>
      <c r="B99" s="28" t="s">
        <v>750</v>
      </c>
      <c r="C99" s="25" t="str">
        <f t="shared" si="3"/>
        <v>1761</v>
      </c>
      <c r="D99" s="26" t="s">
        <v>509</v>
      </c>
      <c r="E99" s="26" t="s">
        <v>5241</v>
      </c>
      <c r="F99" s="26" t="s">
        <v>5243</v>
      </c>
      <c r="G99" s="26"/>
      <c r="I99" s="27">
        <f>ROW()</f>
        <v>99</v>
      </c>
      <c r="J99" s="25" t="str">
        <f t="shared" si="4"/>
        <v>1761</v>
      </c>
    </row>
    <row r="100" spans="1:10" x14ac:dyDescent="0.2">
      <c r="A100" s="25" t="s">
        <v>332</v>
      </c>
      <c r="B100" s="28" t="s">
        <v>650</v>
      </c>
      <c r="C100" s="25" t="str">
        <f t="shared" si="3"/>
        <v>5005</v>
      </c>
      <c r="D100" s="26" t="s">
        <v>509</v>
      </c>
      <c r="E100" s="26" t="s">
        <v>5241</v>
      </c>
      <c r="F100" s="26" t="s">
        <v>5246</v>
      </c>
      <c r="G100" s="26"/>
      <c r="I100" s="27">
        <f>ROW()</f>
        <v>100</v>
      </c>
      <c r="J100" s="25" t="str">
        <f t="shared" si="4"/>
        <v>5005</v>
      </c>
    </row>
    <row r="101" spans="1:10" x14ac:dyDescent="0.2">
      <c r="A101" s="25" t="s">
        <v>461</v>
      </c>
      <c r="B101" s="28" t="s">
        <v>583</v>
      </c>
      <c r="C101" s="25" t="str">
        <f t="shared" si="3"/>
        <v>7081</v>
      </c>
      <c r="D101" s="26" t="s">
        <v>509</v>
      </c>
      <c r="E101" s="26" t="s">
        <v>5241</v>
      </c>
      <c r="F101" s="26" t="s">
        <v>5243</v>
      </c>
      <c r="G101" s="26"/>
      <c r="I101" s="27">
        <f>ROW()</f>
        <v>101</v>
      </c>
      <c r="J101" s="25" t="str">
        <f t="shared" si="4"/>
        <v>7081</v>
      </c>
    </row>
    <row r="102" spans="1:10" x14ac:dyDescent="0.2">
      <c r="A102" s="25" t="s">
        <v>199</v>
      </c>
      <c r="B102" s="28" t="s">
        <v>5</v>
      </c>
      <c r="C102" s="25" t="str">
        <f t="shared" si="3"/>
        <v>1331</v>
      </c>
      <c r="D102" s="26" t="s">
        <v>509</v>
      </c>
      <c r="E102" s="26" t="s">
        <v>5241</v>
      </c>
      <c r="F102" s="26" t="s">
        <v>5240</v>
      </c>
      <c r="G102" s="26"/>
      <c r="I102" s="27">
        <f>ROW()</f>
        <v>102</v>
      </c>
      <c r="J102" s="25" t="str">
        <f t="shared" si="4"/>
        <v>1331</v>
      </c>
    </row>
    <row r="103" spans="1:10" x14ac:dyDescent="0.2">
      <c r="A103" s="25" t="s">
        <v>388</v>
      </c>
      <c r="B103" s="28" t="s">
        <v>512</v>
      </c>
      <c r="C103" s="25" t="str">
        <f t="shared" si="3"/>
        <v>6040</v>
      </c>
      <c r="D103" s="26" t="s">
        <v>509</v>
      </c>
      <c r="E103" s="26" t="s">
        <v>5270</v>
      </c>
      <c r="F103" s="26" t="s">
        <v>5242</v>
      </c>
      <c r="G103" s="26"/>
      <c r="I103" s="27">
        <f>ROW()</f>
        <v>103</v>
      </c>
      <c r="J103" s="25" t="str">
        <f t="shared" si="4"/>
        <v>6040</v>
      </c>
    </row>
    <row r="104" spans="1:10" x14ac:dyDescent="0.2">
      <c r="A104" s="25" t="s">
        <v>261</v>
      </c>
      <c r="B104" s="28" t="s">
        <v>83</v>
      </c>
      <c r="C104" s="25" t="str">
        <f t="shared" si="3"/>
        <v>3030</v>
      </c>
      <c r="D104" s="26" t="s">
        <v>509</v>
      </c>
      <c r="E104" s="26" t="s">
        <v>5270</v>
      </c>
      <c r="F104" s="26" t="s">
        <v>5242</v>
      </c>
      <c r="G104" s="26"/>
      <c r="I104" s="27">
        <f>ROW()</f>
        <v>104</v>
      </c>
      <c r="J104" s="25" t="str">
        <f t="shared" si="4"/>
        <v>3030</v>
      </c>
    </row>
    <row r="105" spans="1:10" x14ac:dyDescent="0.2">
      <c r="A105" s="25" t="s">
        <v>385</v>
      </c>
      <c r="B105" s="28" t="s">
        <v>614</v>
      </c>
      <c r="C105" s="25" t="str">
        <f t="shared" si="3"/>
        <v>6030</v>
      </c>
      <c r="D105" s="26" t="s">
        <v>509</v>
      </c>
      <c r="E105" s="26" t="s">
        <v>5270</v>
      </c>
      <c r="F105" s="26" t="s">
        <v>5242</v>
      </c>
      <c r="G105" s="26"/>
      <c r="I105" s="27">
        <f>ROW()</f>
        <v>105</v>
      </c>
      <c r="J105" s="25" t="str">
        <f t="shared" si="4"/>
        <v>6030</v>
      </c>
    </row>
    <row r="106" spans="1:10" x14ac:dyDescent="0.2">
      <c r="A106" s="25" t="s">
        <v>451</v>
      </c>
      <c r="B106" s="28" t="s">
        <v>55</v>
      </c>
      <c r="C106" s="25" t="str">
        <f t="shared" si="3"/>
        <v>7020</v>
      </c>
      <c r="D106" s="26" t="s">
        <v>509</v>
      </c>
      <c r="E106" s="26" t="s">
        <v>5270</v>
      </c>
      <c r="F106" s="26" t="s">
        <v>5242</v>
      </c>
      <c r="G106" s="26"/>
      <c r="I106" s="27">
        <f>ROW()</f>
        <v>106</v>
      </c>
      <c r="J106" s="25" t="str">
        <f t="shared" si="4"/>
        <v>7020</v>
      </c>
    </row>
    <row r="107" spans="1:10" x14ac:dyDescent="0.2">
      <c r="A107" s="25" t="s">
        <v>865</v>
      </c>
      <c r="B107" s="28" t="s">
        <v>866</v>
      </c>
      <c r="C107" s="25" t="str">
        <f t="shared" si="3"/>
        <v>3029</v>
      </c>
      <c r="D107" s="26" t="s">
        <v>509</v>
      </c>
      <c r="E107" s="26" t="s">
        <v>5270</v>
      </c>
      <c r="F107" s="26" t="s">
        <v>5242</v>
      </c>
      <c r="G107" s="26"/>
      <c r="I107" s="27">
        <f>ROW()</f>
        <v>107</v>
      </c>
      <c r="J107" s="25" t="str">
        <f t="shared" si="4"/>
        <v>3029</v>
      </c>
    </row>
    <row r="108" spans="1:10" x14ac:dyDescent="0.2">
      <c r="A108" s="25" t="s">
        <v>861</v>
      </c>
      <c r="B108" s="28" t="s">
        <v>5256</v>
      </c>
      <c r="C108" s="25" t="str">
        <f t="shared" si="3"/>
        <v>3026</v>
      </c>
      <c r="D108" s="26" t="s">
        <v>509</v>
      </c>
      <c r="E108" s="26" t="s">
        <v>5270</v>
      </c>
      <c r="F108" s="26" t="s">
        <v>5242</v>
      </c>
      <c r="G108" s="26"/>
      <c r="I108" s="27">
        <f>ROW()</f>
        <v>108</v>
      </c>
      <c r="J108" s="25" t="str">
        <f t="shared" si="4"/>
        <v>3026</v>
      </c>
    </row>
    <row r="109" spans="1:10" x14ac:dyDescent="0.2">
      <c r="A109" s="25" t="s">
        <v>446</v>
      </c>
      <c r="B109" s="28" t="s">
        <v>605</v>
      </c>
      <c r="C109" s="25" t="str">
        <f t="shared" si="3"/>
        <v>7009</v>
      </c>
      <c r="D109" s="26" t="s">
        <v>509</v>
      </c>
      <c r="E109" s="26" t="s">
        <v>5270</v>
      </c>
      <c r="F109" s="26" t="s">
        <v>5242</v>
      </c>
      <c r="G109" s="26"/>
      <c r="I109" s="27">
        <f>ROW()</f>
        <v>109</v>
      </c>
      <c r="J109" s="25" t="str">
        <f t="shared" si="4"/>
        <v>7009</v>
      </c>
    </row>
    <row r="110" spans="1:10" x14ac:dyDescent="0.2">
      <c r="A110" s="25" t="s">
        <v>504</v>
      </c>
      <c r="B110" s="28" t="s">
        <v>563</v>
      </c>
      <c r="C110" s="25" t="str">
        <f t="shared" si="3"/>
        <v>8131</v>
      </c>
      <c r="D110" s="26" t="s">
        <v>509</v>
      </c>
      <c r="E110" s="26" t="s">
        <v>5271</v>
      </c>
      <c r="F110" s="26" t="s">
        <v>5303</v>
      </c>
      <c r="G110" s="26"/>
      <c r="I110" s="27">
        <f>ROW()</f>
        <v>110</v>
      </c>
      <c r="J110" s="25" t="str">
        <f t="shared" si="4"/>
        <v>8131</v>
      </c>
    </row>
    <row r="111" spans="1:10" x14ac:dyDescent="0.2">
      <c r="A111" s="25" t="s">
        <v>5193</v>
      </c>
      <c r="B111" s="28" t="s">
        <v>5153</v>
      </c>
      <c r="C111" s="25" t="str">
        <f t="shared" si="3"/>
        <v>3002</v>
      </c>
      <c r="D111" s="26" t="s">
        <v>509</v>
      </c>
      <c r="E111" s="26" t="s">
        <v>5270</v>
      </c>
      <c r="F111" s="26" t="s">
        <v>5242</v>
      </c>
      <c r="G111" s="26"/>
      <c r="I111" s="27">
        <f>ROW()</f>
        <v>111</v>
      </c>
      <c r="J111" s="25" t="str">
        <f t="shared" si="4"/>
        <v>3002</v>
      </c>
    </row>
    <row r="112" spans="1:10" x14ac:dyDescent="0.2">
      <c r="A112" s="25" t="s">
        <v>282</v>
      </c>
      <c r="B112" s="28" t="s">
        <v>109</v>
      </c>
      <c r="C112" s="25" t="str">
        <f t="shared" si="3"/>
        <v>3600</v>
      </c>
      <c r="D112" s="26" t="s">
        <v>509</v>
      </c>
      <c r="E112" s="26" t="s">
        <v>5270</v>
      </c>
      <c r="F112" s="26" t="s">
        <v>5242</v>
      </c>
      <c r="G112" s="26"/>
      <c r="I112" s="27">
        <f>ROW()</f>
        <v>112</v>
      </c>
      <c r="J112" s="25" t="str">
        <f t="shared" si="4"/>
        <v>3600</v>
      </c>
    </row>
    <row r="113" spans="1:12" x14ac:dyDescent="0.2">
      <c r="A113" s="25" t="s">
        <v>339</v>
      </c>
      <c r="B113" s="28" t="s">
        <v>1420</v>
      </c>
      <c r="C113" s="25" t="str">
        <f t="shared" si="3"/>
        <v>5081</v>
      </c>
      <c r="D113" s="26" t="s">
        <v>509</v>
      </c>
      <c r="E113" s="26" t="s">
        <v>5244</v>
      </c>
      <c r="F113" s="26" t="s">
        <v>5246</v>
      </c>
      <c r="G113" s="26"/>
      <c r="I113" s="27">
        <f>ROW()</f>
        <v>113</v>
      </c>
      <c r="J113" s="25" t="str">
        <f t="shared" si="4"/>
        <v>5081</v>
      </c>
    </row>
    <row r="114" spans="1:12" x14ac:dyDescent="0.2">
      <c r="A114" s="25" t="s">
        <v>315</v>
      </c>
      <c r="B114" s="28" t="s">
        <v>824</v>
      </c>
      <c r="C114" s="25" t="str">
        <f t="shared" si="3"/>
        <v>4511</v>
      </c>
      <c r="D114" s="26" t="s">
        <v>509</v>
      </c>
      <c r="E114" s="26" t="s">
        <v>5241</v>
      </c>
      <c r="F114" s="26" t="s">
        <v>5240</v>
      </c>
      <c r="G114" s="26"/>
      <c r="I114" s="27">
        <f>ROW()</f>
        <v>114</v>
      </c>
      <c r="J114" s="25" t="str">
        <f t="shared" si="4"/>
        <v>4511</v>
      </c>
    </row>
    <row r="115" spans="1:12" x14ac:dyDescent="0.2">
      <c r="A115" s="25" t="s">
        <v>364</v>
      </c>
      <c r="B115" s="28" t="s">
        <v>887</v>
      </c>
      <c r="C115" s="25" t="str">
        <f t="shared" si="3"/>
        <v>5861</v>
      </c>
      <c r="D115" s="26" t="s">
        <v>509</v>
      </c>
      <c r="E115" s="26" t="s">
        <v>5244</v>
      </c>
      <c r="F115" s="26" t="s">
        <v>5243</v>
      </c>
      <c r="G115" s="26"/>
      <c r="I115" s="27">
        <f>ROW()</f>
        <v>115</v>
      </c>
      <c r="J115" s="25" t="str">
        <f t="shared" si="4"/>
        <v>5861</v>
      </c>
    </row>
    <row r="116" spans="1:12" x14ac:dyDescent="0.2">
      <c r="A116" s="25" t="s">
        <v>307</v>
      </c>
      <c r="B116" s="28" t="s">
        <v>931</v>
      </c>
      <c r="C116" s="25" t="str">
        <f t="shared" si="3"/>
        <v>4381</v>
      </c>
      <c r="D116" s="26" t="s">
        <v>509</v>
      </c>
      <c r="E116" s="26" t="s">
        <v>5241</v>
      </c>
      <c r="F116" s="26" t="s">
        <v>5240</v>
      </c>
      <c r="G116" s="26"/>
      <c r="I116" s="27">
        <f>ROW()</f>
        <v>116</v>
      </c>
      <c r="J116" s="25" t="str">
        <f t="shared" si="4"/>
        <v>4381</v>
      </c>
      <c r="L116" s="31"/>
    </row>
    <row r="117" spans="1:12" x14ac:dyDescent="0.2">
      <c r="A117" s="25" t="s">
        <v>466</v>
      </c>
      <c r="B117" s="28" t="s">
        <v>577</v>
      </c>
      <c r="C117" s="25" t="str">
        <f t="shared" si="3"/>
        <v>7141</v>
      </c>
      <c r="D117" s="26" t="s">
        <v>509</v>
      </c>
      <c r="E117" s="26" t="s">
        <v>5241</v>
      </c>
      <c r="F117" s="26" t="s">
        <v>5246</v>
      </c>
      <c r="G117" s="26"/>
      <c r="I117" s="27">
        <f>ROW()</f>
        <v>117</v>
      </c>
      <c r="J117" s="25" t="str">
        <f t="shared" si="4"/>
        <v>7141</v>
      </c>
    </row>
    <row r="118" spans="1:12" x14ac:dyDescent="0.2">
      <c r="A118" s="25" t="s">
        <v>146</v>
      </c>
      <c r="B118" s="28" t="s">
        <v>795</v>
      </c>
      <c r="C118" s="25" t="str">
        <f t="shared" si="3"/>
        <v>0122</v>
      </c>
      <c r="D118" s="26" t="s">
        <v>509</v>
      </c>
      <c r="E118" s="26" t="s">
        <v>5241</v>
      </c>
      <c r="F118" s="26" t="s">
        <v>5243</v>
      </c>
      <c r="G118" s="26"/>
      <c r="I118" s="27">
        <f>ROW()</f>
        <v>118</v>
      </c>
      <c r="J118" s="25" t="str">
        <f t="shared" si="4"/>
        <v>0122</v>
      </c>
    </row>
    <row r="119" spans="1:12" x14ac:dyDescent="0.2">
      <c r="A119" s="25" t="s">
        <v>338</v>
      </c>
      <c r="B119" s="28" t="s">
        <v>644</v>
      </c>
      <c r="C119" s="25" t="str">
        <f t="shared" si="3"/>
        <v>5061</v>
      </c>
      <c r="D119" s="26" t="s">
        <v>509</v>
      </c>
      <c r="E119" s="26" t="s">
        <v>5241</v>
      </c>
      <c r="F119" s="26" t="s">
        <v>5240</v>
      </c>
      <c r="G119" s="26"/>
      <c r="I119" s="27">
        <f>ROW()</f>
        <v>119</v>
      </c>
      <c r="J119" s="25" t="str">
        <f t="shared" si="4"/>
        <v>5061</v>
      </c>
      <c r="L119" s="31"/>
    </row>
    <row r="120" spans="1:12" x14ac:dyDescent="0.2">
      <c r="A120" s="25" t="s">
        <v>370</v>
      </c>
      <c r="B120" s="28" t="s">
        <v>620</v>
      </c>
      <c r="C120" s="25" t="str">
        <f t="shared" si="3"/>
        <v>5981</v>
      </c>
      <c r="D120" s="26" t="s">
        <v>509</v>
      </c>
      <c r="E120" s="26" t="s">
        <v>5241</v>
      </c>
      <c r="F120" s="26" t="s">
        <v>5240</v>
      </c>
      <c r="G120" s="26"/>
      <c r="I120" s="27">
        <f>ROW()</f>
        <v>120</v>
      </c>
      <c r="J120" s="25" t="str">
        <f t="shared" si="4"/>
        <v>5981</v>
      </c>
    </row>
    <row r="121" spans="1:12" x14ac:dyDescent="0.2">
      <c r="A121" s="25" t="s">
        <v>150</v>
      </c>
      <c r="B121" s="28" t="s">
        <v>791</v>
      </c>
      <c r="C121" s="25" t="str">
        <f t="shared" si="3"/>
        <v>0211</v>
      </c>
      <c r="D121" s="26" t="s">
        <v>509</v>
      </c>
      <c r="E121" s="26" t="s">
        <v>5241</v>
      </c>
      <c r="F121" s="26" t="s">
        <v>5240</v>
      </c>
      <c r="G121" s="26"/>
      <c r="I121" s="27">
        <f>ROW()</f>
        <v>121</v>
      </c>
      <c r="J121" s="25" t="str">
        <f t="shared" si="4"/>
        <v>0211</v>
      </c>
    </row>
    <row r="122" spans="1:12" x14ac:dyDescent="0.2">
      <c r="A122" s="25" t="s">
        <v>299</v>
      </c>
      <c r="B122" s="28" t="s">
        <v>679</v>
      </c>
      <c r="C122" s="25" t="str">
        <f t="shared" si="3"/>
        <v>4121</v>
      </c>
      <c r="D122" s="26" t="s">
        <v>509</v>
      </c>
      <c r="E122" s="26" t="s">
        <v>5244</v>
      </c>
      <c r="F122" s="26" t="s">
        <v>5246</v>
      </c>
      <c r="G122" s="26"/>
      <c r="I122" s="27">
        <f>ROW()</f>
        <v>122</v>
      </c>
      <c r="J122" s="25" t="str">
        <f t="shared" si="4"/>
        <v>4121</v>
      </c>
    </row>
    <row r="123" spans="1:12" x14ac:dyDescent="0.2">
      <c r="A123" s="25" t="s">
        <v>350</v>
      </c>
      <c r="B123" s="28" t="s">
        <v>636</v>
      </c>
      <c r="C123" s="25" t="str">
        <f t="shared" si="3"/>
        <v>5381</v>
      </c>
      <c r="D123" s="26" t="s">
        <v>509</v>
      </c>
      <c r="E123" s="26" t="s">
        <v>5241</v>
      </c>
      <c r="F123" s="26" t="s">
        <v>5243</v>
      </c>
      <c r="G123" s="26"/>
      <c r="I123" s="27">
        <f>ROW()</f>
        <v>123</v>
      </c>
      <c r="J123" s="25" t="str">
        <f t="shared" si="4"/>
        <v>5381</v>
      </c>
    </row>
    <row r="124" spans="1:12" x14ac:dyDescent="0.2">
      <c r="A124" s="25" t="s">
        <v>206</v>
      </c>
      <c r="B124" s="28" t="s">
        <v>753</v>
      </c>
      <c r="C124" s="25" t="str">
        <f t="shared" si="3"/>
        <v>1561</v>
      </c>
      <c r="D124" s="26" t="s">
        <v>509</v>
      </c>
      <c r="E124" s="26" t="s">
        <v>5244</v>
      </c>
      <c r="F124" s="26" t="s">
        <v>5243</v>
      </c>
      <c r="G124" s="26"/>
      <c r="I124" s="27">
        <f>ROW()</f>
        <v>124</v>
      </c>
      <c r="J124" s="25" t="str">
        <f t="shared" si="4"/>
        <v>1561</v>
      </c>
    </row>
    <row r="125" spans="1:12" x14ac:dyDescent="0.2">
      <c r="A125" s="25" t="s">
        <v>682</v>
      </c>
      <c r="B125" s="28" t="s">
        <v>5261</v>
      </c>
      <c r="C125" s="25" t="str">
        <f t="shared" si="3"/>
        <v>4070</v>
      </c>
      <c r="D125" s="26" t="s">
        <v>509</v>
      </c>
      <c r="E125" s="26" t="s">
        <v>5270</v>
      </c>
      <c r="F125" s="26" t="s">
        <v>5242</v>
      </c>
      <c r="G125" s="26"/>
      <c r="I125" s="27">
        <f>ROW()</f>
        <v>125</v>
      </c>
      <c r="J125" s="25" t="str">
        <f t="shared" si="4"/>
        <v>4070</v>
      </c>
    </row>
    <row r="126" spans="1:12" x14ac:dyDescent="0.2">
      <c r="A126" s="25" t="s">
        <v>558</v>
      </c>
      <c r="B126" s="28" t="s">
        <v>5267</v>
      </c>
      <c r="C126" s="25" t="str">
        <f t="shared" si="3"/>
        <v>9731</v>
      </c>
      <c r="D126" s="26" t="s">
        <v>509</v>
      </c>
      <c r="E126" s="26" t="s">
        <v>5271</v>
      </c>
      <c r="F126" s="26" t="s">
        <v>5303</v>
      </c>
      <c r="I126" s="27">
        <f>ROW()</f>
        <v>126</v>
      </c>
      <c r="J126" s="25" t="str">
        <f t="shared" si="4"/>
        <v>9731</v>
      </c>
    </row>
    <row r="127" spans="1:12" x14ac:dyDescent="0.2">
      <c r="A127" s="25" t="s">
        <v>207</v>
      </c>
      <c r="B127" s="28" t="s">
        <v>961</v>
      </c>
      <c r="C127" s="25" t="str">
        <f t="shared" si="3"/>
        <v>1601</v>
      </c>
      <c r="D127" s="26" t="s">
        <v>509</v>
      </c>
      <c r="E127" s="26" t="s">
        <v>5244</v>
      </c>
      <c r="F127" s="26" t="s">
        <v>5243</v>
      </c>
      <c r="G127" s="26"/>
      <c r="I127" s="27">
        <f>ROW()</f>
        <v>127</v>
      </c>
      <c r="J127" s="25" t="str">
        <f t="shared" si="4"/>
        <v>1601</v>
      </c>
    </row>
    <row r="128" spans="1:12" x14ac:dyDescent="0.2">
      <c r="A128" s="25" t="s">
        <v>208</v>
      </c>
      <c r="B128" s="28" t="s">
        <v>752</v>
      </c>
      <c r="C128" s="25" t="str">
        <f t="shared" si="3"/>
        <v>1641</v>
      </c>
      <c r="D128" s="26" t="s">
        <v>509</v>
      </c>
      <c r="E128" s="26" t="s">
        <v>5241</v>
      </c>
      <c r="F128" s="26" t="s">
        <v>5243</v>
      </c>
      <c r="G128" s="26"/>
      <c r="I128" s="27">
        <f>ROW()</f>
        <v>128</v>
      </c>
      <c r="J128" s="25" t="str">
        <f t="shared" si="4"/>
        <v>1641</v>
      </c>
    </row>
    <row r="129" spans="1:12" x14ac:dyDescent="0.2">
      <c r="A129" s="25" t="s">
        <v>235</v>
      </c>
      <c r="B129" s="28" t="s">
        <v>727</v>
      </c>
      <c r="C129" s="25" t="str">
        <f t="shared" si="3"/>
        <v>2351</v>
      </c>
      <c r="D129" s="26" t="s">
        <v>509</v>
      </c>
      <c r="E129" s="26" t="s">
        <v>5241</v>
      </c>
      <c r="F129" s="26" t="s">
        <v>5243</v>
      </c>
      <c r="G129" s="26"/>
      <c r="I129" s="27">
        <f>ROW()</f>
        <v>129</v>
      </c>
      <c r="J129" s="25" t="str">
        <f t="shared" si="4"/>
        <v>2351</v>
      </c>
      <c r="L129" s="31"/>
    </row>
    <row r="130" spans="1:12" x14ac:dyDescent="0.2">
      <c r="A130" s="25" t="s">
        <v>337</v>
      </c>
      <c r="B130" s="28" t="s">
        <v>1405</v>
      </c>
      <c r="C130" s="25" t="str">
        <f t="shared" ref="C130:C193" si="5">A130</f>
        <v>5051</v>
      </c>
      <c r="D130" s="26" t="s">
        <v>509</v>
      </c>
      <c r="E130" s="26" t="s">
        <v>5241</v>
      </c>
      <c r="F130" s="26" t="s">
        <v>5246</v>
      </c>
      <c r="G130" s="26"/>
      <c r="I130" s="27">
        <f>ROW()</f>
        <v>130</v>
      </c>
      <c r="J130" s="25" t="str">
        <f t="shared" ref="J130:J193" si="6">C130</f>
        <v>5051</v>
      </c>
      <c r="L130" s="31"/>
    </row>
    <row r="131" spans="1:12" x14ac:dyDescent="0.2">
      <c r="A131" s="25" t="s">
        <v>153</v>
      </c>
      <c r="B131" s="28" t="s">
        <v>98</v>
      </c>
      <c r="C131" s="25" t="str">
        <f t="shared" si="5"/>
        <v>0251</v>
      </c>
      <c r="D131" s="26" t="s">
        <v>509</v>
      </c>
      <c r="E131" s="26" t="s">
        <v>5241</v>
      </c>
      <c r="F131" s="26" t="s">
        <v>5240</v>
      </c>
      <c r="G131" s="26"/>
      <c r="I131" s="27">
        <f>ROW()</f>
        <v>131</v>
      </c>
      <c r="J131" s="25" t="str">
        <f t="shared" si="6"/>
        <v>0251</v>
      </c>
    </row>
    <row r="132" spans="1:12" x14ac:dyDescent="0.2">
      <c r="A132" s="25" t="s">
        <v>135</v>
      </c>
      <c r="B132" s="28" t="s">
        <v>96</v>
      </c>
      <c r="C132" s="25" t="str">
        <f t="shared" si="5"/>
        <v>0071</v>
      </c>
      <c r="D132" s="26" t="s">
        <v>509</v>
      </c>
      <c r="E132" s="26" t="s">
        <v>5241</v>
      </c>
      <c r="F132" s="26" t="s">
        <v>5243</v>
      </c>
      <c r="G132" s="26"/>
      <c r="I132" s="27">
        <f>ROW()</f>
        <v>132</v>
      </c>
      <c r="J132" s="25" t="str">
        <f t="shared" si="6"/>
        <v>0071</v>
      </c>
    </row>
    <row r="133" spans="1:12" x14ac:dyDescent="0.2">
      <c r="A133" s="25" t="s">
        <v>211</v>
      </c>
      <c r="B133" s="28" t="s">
        <v>18</v>
      </c>
      <c r="C133" s="25" t="str">
        <f t="shared" si="5"/>
        <v>1721</v>
      </c>
      <c r="D133" s="26" t="s">
        <v>509</v>
      </c>
      <c r="E133" s="26" t="s">
        <v>5241</v>
      </c>
      <c r="F133" s="26" t="s">
        <v>5243</v>
      </c>
      <c r="G133" s="26"/>
      <c r="I133" s="27">
        <f>ROW()</f>
        <v>133</v>
      </c>
      <c r="J133" s="25" t="str">
        <f t="shared" si="6"/>
        <v>1721</v>
      </c>
    </row>
    <row r="134" spans="1:12" x14ac:dyDescent="0.2">
      <c r="A134" s="25" t="s">
        <v>950</v>
      </c>
      <c r="B134" s="28" t="s">
        <v>951</v>
      </c>
      <c r="C134" s="25" t="str">
        <f t="shared" si="5"/>
        <v>7060</v>
      </c>
      <c r="D134" s="26" t="s">
        <v>509</v>
      </c>
      <c r="E134" s="26" t="s">
        <v>5270</v>
      </c>
      <c r="F134" s="26" t="s">
        <v>5242</v>
      </c>
      <c r="G134" s="26"/>
      <c r="I134" s="27">
        <f>ROW()</f>
        <v>134</v>
      </c>
      <c r="J134" s="25" t="str">
        <f t="shared" si="6"/>
        <v>7060</v>
      </c>
    </row>
    <row r="135" spans="1:12" x14ac:dyDescent="0.2">
      <c r="A135" s="25" t="s">
        <v>932</v>
      </c>
      <c r="B135" s="28" t="s">
        <v>933</v>
      </c>
      <c r="C135" s="25" t="str">
        <f t="shared" si="5"/>
        <v>5006</v>
      </c>
      <c r="D135" s="26" t="s">
        <v>509</v>
      </c>
      <c r="E135" s="26" t="s">
        <v>5270</v>
      </c>
      <c r="F135" s="26" t="s">
        <v>5242</v>
      </c>
      <c r="G135" s="26"/>
      <c r="I135" s="27">
        <f>ROW()</f>
        <v>135</v>
      </c>
      <c r="J135" s="25" t="str">
        <f t="shared" si="6"/>
        <v>5006</v>
      </c>
    </row>
    <row r="136" spans="1:12" x14ac:dyDescent="0.2">
      <c r="A136" s="25" t="s">
        <v>646</v>
      </c>
      <c r="B136" s="28" t="s">
        <v>514</v>
      </c>
      <c r="C136" s="25" t="str">
        <f t="shared" si="5"/>
        <v>5032</v>
      </c>
      <c r="D136" s="26" t="s">
        <v>509</v>
      </c>
      <c r="E136" s="26" t="s">
        <v>5270</v>
      </c>
      <c r="F136" s="26" t="s">
        <v>5242</v>
      </c>
      <c r="G136" s="26"/>
      <c r="I136" s="27">
        <f>ROW()</f>
        <v>136</v>
      </c>
      <c r="J136" s="25" t="str">
        <f t="shared" si="6"/>
        <v>5032</v>
      </c>
    </row>
    <row r="137" spans="1:12" x14ac:dyDescent="0.2">
      <c r="A137" s="25" t="s">
        <v>335</v>
      </c>
      <c r="B137" s="28" t="s">
        <v>515</v>
      </c>
      <c r="C137" s="25" t="str">
        <f t="shared" si="5"/>
        <v>5029</v>
      </c>
      <c r="D137" s="26" t="s">
        <v>509</v>
      </c>
      <c r="E137" s="26" t="s">
        <v>5270</v>
      </c>
      <c r="F137" s="26" t="s">
        <v>5242</v>
      </c>
      <c r="G137" s="26"/>
      <c r="I137" s="27">
        <f>ROW()</f>
        <v>137</v>
      </c>
      <c r="J137" s="25" t="str">
        <f t="shared" si="6"/>
        <v>5029</v>
      </c>
    </row>
    <row r="138" spans="1:12" x14ac:dyDescent="0.2">
      <c r="A138" s="25" t="s">
        <v>213</v>
      </c>
      <c r="B138" s="28" t="s">
        <v>749</v>
      </c>
      <c r="C138" s="25" t="str">
        <f t="shared" si="5"/>
        <v>1801</v>
      </c>
      <c r="D138" s="26" t="s">
        <v>509</v>
      </c>
      <c r="E138" s="26" t="s">
        <v>5241</v>
      </c>
      <c r="F138" s="26" t="s">
        <v>5243</v>
      </c>
      <c r="G138" s="26"/>
      <c r="I138" s="27">
        <f>ROW()</f>
        <v>138</v>
      </c>
      <c r="J138" s="25" t="str">
        <f t="shared" si="6"/>
        <v>1801</v>
      </c>
    </row>
    <row r="139" spans="1:12" x14ac:dyDescent="0.2">
      <c r="A139" s="25" t="s">
        <v>498</v>
      </c>
      <c r="B139" s="28" t="s">
        <v>516</v>
      </c>
      <c r="C139" s="25" t="str">
        <f t="shared" si="5"/>
        <v>7781</v>
      </c>
      <c r="D139" s="26" t="s">
        <v>509</v>
      </c>
      <c r="E139" s="26" t="s">
        <v>5241</v>
      </c>
      <c r="F139" s="26" t="s">
        <v>5240</v>
      </c>
      <c r="G139" s="26"/>
      <c r="I139" s="27">
        <f>ROW()</f>
        <v>139</v>
      </c>
      <c r="J139" s="25" t="str">
        <f t="shared" si="6"/>
        <v>7781</v>
      </c>
    </row>
    <row r="140" spans="1:12" x14ac:dyDescent="0.2">
      <c r="A140" s="25" t="s">
        <v>180</v>
      </c>
      <c r="B140" s="28" t="s">
        <v>517</v>
      </c>
      <c r="C140" s="25" t="str">
        <f t="shared" si="5"/>
        <v>0761</v>
      </c>
      <c r="D140" s="26" t="s">
        <v>509</v>
      </c>
      <c r="E140" s="26" t="s">
        <v>5241</v>
      </c>
      <c r="F140" s="26" t="s">
        <v>5246</v>
      </c>
      <c r="G140" s="26"/>
      <c r="I140" s="27">
        <f>ROW()</f>
        <v>140</v>
      </c>
      <c r="J140" s="25" t="str">
        <f t="shared" si="6"/>
        <v>0761</v>
      </c>
    </row>
    <row r="141" spans="1:12" x14ac:dyDescent="0.2">
      <c r="A141" s="25" t="s">
        <v>215</v>
      </c>
      <c r="B141" s="28" t="s">
        <v>747</v>
      </c>
      <c r="C141" s="25" t="str">
        <f t="shared" si="5"/>
        <v>1841</v>
      </c>
      <c r="D141" s="26" t="s">
        <v>509</v>
      </c>
      <c r="E141" s="26" t="s">
        <v>5241</v>
      </c>
      <c r="F141" s="26" t="s">
        <v>5243</v>
      </c>
      <c r="G141" s="26"/>
      <c r="I141" s="27">
        <f>ROW()</f>
        <v>141</v>
      </c>
      <c r="J141" s="25" t="str">
        <f t="shared" si="6"/>
        <v>1841</v>
      </c>
    </row>
    <row r="142" spans="1:12" x14ac:dyDescent="0.2">
      <c r="A142" s="25" t="s">
        <v>217</v>
      </c>
      <c r="B142" s="28" t="s">
        <v>745</v>
      </c>
      <c r="C142" s="25" t="str">
        <f t="shared" si="5"/>
        <v>1921</v>
      </c>
      <c r="D142" s="26" t="s">
        <v>509</v>
      </c>
      <c r="E142" s="26" t="s">
        <v>5241</v>
      </c>
      <c r="F142" s="26" t="s">
        <v>5246</v>
      </c>
      <c r="G142" s="26"/>
      <c r="I142" s="27">
        <f>ROW()</f>
        <v>142</v>
      </c>
      <c r="J142" s="25" t="str">
        <f t="shared" si="6"/>
        <v>1921</v>
      </c>
    </row>
    <row r="143" spans="1:12" x14ac:dyDescent="0.2">
      <c r="A143" s="25" t="s">
        <v>218</v>
      </c>
      <c r="B143" s="28" t="s">
        <v>744</v>
      </c>
      <c r="C143" s="25" t="str">
        <f t="shared" si="5"/>
        <v>2001</v>
      </c>
      <c r="D143" s="26" t="s">
        <v>509</v>
      </c>
      <c r="E143" s="26" t="s">
        <v>5241</v>
      </c>
      <c r="F143" s="26" t="s">
        <v>5240</v>
      </c>
      <c r="G143" s="26"/>
      <c r="I143" s="27">
        <f>ROW()</f>
        <v>143</v>
      </c>
      <c r="J143" s="25" t="str">
        <f t="shared" si="6"/>
        <v>2001</v>
      </c>
    </row>
    <row r="144" spans="1:12" x14ac:dyDescent="0.2">
      <c r="A144" s="25" t="s">
        <v>377</v>
      </c>
      <c r="B144" s="28" t="s">
        <v>518</v>
      </c>
      <c r="C144" s="25" t="str">
        <f t="shared" si="5"/>
        <v>6010</v>
      </c>
      <c r="D144" s="26" t="s">
        <v>509</v>
      </c>
      <c r="E144" s="26" t="s">
        <v>5270</v>
      </c>
      <c r="F144" s="26" t="s">
        <v>5242</v>
      </c>
      <c r="G144" s="26"/>
      <c r="I144" s="27">
        <f>ROW()</f>
        <v>144</v>
      </c>
      <c r="J144" s="25" t="str">
        <f t="shared" si="6"/>
        <v>6010</v>
      </c>
    </row>
    <row r="145" spans="1:10" x14ac:dyDescent="0.2">
      <c r="A145" s="25" t="s">
        <v>357</v>
      </c>
      <c r="B145" s="28" t="s">
        <v>629</v>
      </c>
      <c r="C145" s="25" t="str">
        <f t="shared" si="5"/>
        <v>5561</v>
      </c>
      <c r="D145" s="26" t="s">
        <v>509</v>
      </c>
      <c r="E145" s="26" t="s">
        <v>5241</v>
      </c>
      <c r="F145" s="26" t="s">
        <v>5243</v>
      </c>
      <c r="G145" s="26"/>
      <c r="I145" s="27">
        <f>ROW()</f>
        <v>145</v>
      </c>
      <c r="J145" s="25" t="str">
        <f t="shared" si="6"/>
        <v>5561</v>
      </c>
    </row>
    <row r="146" spans="1:10" x14ac:dyDescent="0.2">
      <c r="A146" s="25" t="s">
        <v>266</v>
      </c>
      <c r="B146" s="28" t="s">
        <v>519</v>
      </c>
      <c r="C146" s="25" t="str">
        <f t="shared" si="5"/>
        <v>3101</v>
      </c>
      <c r="D146" s="26" t="s">
        <v>509</v>
      </c>
      <c r="E146" s="26" t="s">
        <v>5241</v>
      </c>
      <c r="F146" s="26" t="s">
        <v>5240</v>
      </c>
      <c r="G146" s="26"/>
      <c r="I146" s="27">
        <f>ROW()</f>
        <v>146</v>
      </c>
      <c r="J146" s="25" t="str">
        <f t="shared" si="6"/>
        <v>3101</v>
      </c>
    </row>
    <row r="147" spans="1:10" x14ac:dyDescent="0.2">
      <c r="A147" s="25" t="s">
        <v>200</v>
      </c>
      <c r="B147" s="28" t="s">
        <v>756</v>
      </c>
      <c r="C147" s="25" t="str">
        <f t="shared" si="5"/>
        <v>1361</v>
      </c>
      <c r="D147" s="26" t="s">
        <v>509</v>
      </c>
      <c r="E147" s="26" t="s">
        <v>5244</v>
      </c>
      <c r="F147" s="26" t="s">
        <v>5243</v>
      </c>
      <c r="G147" s="26"/>
      <c r="I147" s="27">
        <f>ROW()</f>
        <v>147</v>
      </c>
      <c r="J147" s="25" t="str">
        <f t="shared" si="6"/>
        <v>1361</v>
      </c>
    </row>
    <row r="148" spans="1:10" x14ac:dyDescent="0.2">
      <c r="A148" s="25" t="s">
        <v>223</v>
      </c>
      <c r="B148" s="28" t="s">
        <v>739</v>
      </c>
      <c r="C148" s="25" t="str">
        <f t="shared" si="5"/>
        <v>2081</v>
      </c>
      <c r="D148" s="26" t="s">
        <v>509</v>
      </c>
      <c r="E148" s="26" t="s">
        <v>5241</v>
      </c>
      <c r="F148" s="26" t="s">
        <v>5246</v>
      </c>
      <c r="G148" s="26"/>
      <c r="I148" s="27">
        <f>ROW()</f>
        <v>148</v>
      </c>
      <c r="J148" s="25" t="str">
        <f t="shared" si="6"/>
        <v>2081</v>
      </c>
    </row>
    <row r="149" spans="1:10" x14ac:dyDescent="0.2">
      <c r="A149" s="25" t="s">
        <v>457</v>
      </c>
      <c r="B149" s="28" t="s">
        <v>122</v>
      </c>
      <c r="C149" s="25" t="str">
        <f t="shared" si="5"/>
        <v>7051</v>
      </c>
      <c r="D149" s="26" t="s">
        <v>509</v>
      </c>
      <c r="E149" s="26" t="s">
        <v>5241</v>
      </c>
      <c r="F149" s="26" t="s">
        <v>5240</v>
      </c>
      <c r="G149" s="26"/>
      <c r="I149" s="27">
        <f>ROW()</f>
        <v>149</v>
      </c>
      <c r="J149" s="25" t="str">
        <f t="shared" si="6"/>
        <v>7051</v>
      </c>
    </row>
    <row r="150" spans="1:10" x14ac:dyDescent="0.2">
      <c r="A150" s="25" t="s">
        <v>684</v>
      </c>
      <c r="B150" s="28" t="s">
        <v>520</v>
      </c>
      <c r="C150" s="25" t="str">
        <f t="shared" si="5"/>
        <v>4031</v>
      </c>
      <c r="D150" s="26" t="s">
        <v>509</v>
      </c>
      <c r="E150" s="26" t="s">
        <v>5241</v>
      </c>
      <c r="F150" s="26" t="s">
        <v>5240</v>
      </c>
      <c r="G150" s="26"/>
      <c r="I150" s="27">
        <f>ROW()</f>
        <v>150</v>
      </c>
      <c r="J150" s="25" t="str">
        <f t="shared" si="6"/>
        <v>4031</v>
      </c>
    </row>
    <row r="151" spans="1:10" x14ac:dyDescent="0.2">
      <c r="A151" s="25" t="s">
        <v>400</v>
      </c>
      <c r="B151" s="28" t="s">
        <v>609</v>
      </c>
      <c r="C151" s="25" t="str">
        <f t="shared" si="5"/>
        <v>6071</v>
      </c>
      <c r="D151" s="26" t="s">
        <v>509</v>
      </c>
      <c r="E151" s="26" t="s">
        <v>5241</v>
      </c>
      <c r="F151" s="26" t="s">
        <v>5243</v>
      </c>
      <c r="G151" s="26"/>
      <c r="I151" s="27">
        <f>ROW()</f>
        <v>151</v>
      </c>
      <c r="J151" s="25" t="str">
        <f t="shared" si="6"/>
        <v>6071</v>
      </c>
    </row>
    <row r="152" spans="1:10" x14ac:dyDescent="0.2">
      <c r="A152" s="25" t="s">
        <v>179</v>
      </c>
      <c r="B152" s="28" t="s">
        <v>773</v>
      </c>
      <c r="C152" s="25" t="str">
        <f t="shared" si="5"/>
        <v>0721</v>
      </c>
      <c r="D152" s="26" t="s">
        <v>509</v>
      </c>
      <c r="E152" s="26" t="s">
        <v>5241</v>
      </c>
      <c r="F152" s="26" t="s">
        <v>5243</v>
      </c>
      <c r="G152" s="26"/>
      <c r="I152" s="27">
        <f>ROW()</f>
        <v>152</v>
      </c>
      <c r="J152" s="25" t="str">
        <f t="shared" si="6"/>
        <v>0721</v>
      </c>
    </row>
    <row r="153" spans="1:10" x14ac:dyDescent="0.2">
      <c r="A153" s="25" t="s">
        <v>378</v>
      </c>
      <c r="B153" s="28" t="s">
        <v>5158</v>
      </c>
      <c r="C153" s="25" t="str">
        <f t="shared" si="5"/>
        <v>6011</v>
      </c>
      <c r="D153" s="26" t="s">
        <v>509</v>
      </c>
      <c r="E153" s="26" t="s">
        <v>5244</v>
      </c>
      <c r="F153" s="26" t="s">
        <v>5243</v>
      </c>
      <c r="G153" s="26"/>
      <c r="I153" s="27">
        <f>ROW()</f>
        <v>153</v>
      </c>
      <c r="J153" s="25" t="str">
        <f t="shared" si="6"/>
        <v>6011</v>
      </c>
    </row>
    <row r="154" spans="1:10" x14ac:dyDescent="0.2">
      <c r="A154" s="25" t="s">
        <v>325</v>
      </c>
      <c r="B154" s="28" t="s">
        <v>656</v>
      </c>
      <c r="C154" s="25" t="str">
        <f t="shared" si="5"/>
        <v>4801</v>
      </c>
      <c r="D154" s="26" t="s">
        <v>509</v>
      </c>
      <c r="E154" s="26" t="s">
        <v>5241</v>
      </c>
      <c r="F154" s="26" t="s">
        <v>5246</v>
      </c>
      <c r="G154" s="26"/>
      <c r="I154" s="27">
        <f>ROW()</f>
        <v>154</v>
      </c>
      <c r="J154" s="25" t="str">
        <f t="shared" si="6"/>
        <v>4801</v>
      </c>
    </row>
    <row r="155" spans="1:10" x14ac:dyDescent="0.2">
      <c r="A155" s="25" t="s">
        <v>222</v>
      </c>
      <c r="B155" s="28" t="s">
        <v>20</v>
      </c>
      <c r="C155" s="25" t="str">
        <f t="shared" si="5"/>
        <v>2060</v>
      </c>
      <c r="D155" s="26" t="s">
        <v>509</v>
      </c>
      <c r="E155" s="26" t="s">
        <v>5270</v>
      </c>
      <c r="F155" s="26" t="s">
        <v>5242</v>
      </c>
      <c r="G155" s="26"/>
      <c r="I155" s="27">
        <f>ROW()</f>
        <v>155</v>
      </c>
      <c r="J155" s="25" t="str">
        <f t="shared" si="6"/>
        <v>2060</v>
      </c>
    </row>
    <row r="156" spans="1:10" x14ac:dyDescent="0.2">
      <c r="A156" s="25" t="s">
        <v>408</v>
      </c>
      <c r="B156" s="28" t="s">
        <v>28</v>
      </c>
      <c r="C156" s="25" t="str">
        <f t="shared" si="5"/>
        <v>6211</v>
      </c>
      <c r="D156" s="26" t="s">
        <v>509</v>
      </c>
      <c r="E156" s="26" t="s">
        <v>5241</v>
      </c>
      <c r="F156" s="26" t="s">
        <v>5240</v>
      </c>
      <c r="G156" s="26"/>
      <c r="I156" s="27">
        <f>ROW()</f>
        <v>156</v>
      </c>
      <c r="J156" s="25" t="str">
        <f t="shared" si="6"/>
        <v>6211</v>
      </c>
    </row>
    <row r="157" spans="1:10" x14ac:dyDescent="0.2">
      <c r="A157" s="25" t="s">
        <v>220</v>
      </c>
      <c r="B157" s="28" t="s">
        <v>740</v>
      </c>
      <c r="C157" s="25" t="str">
        <f t="shared" si="5"/>
        <v>2021</v>
      </c>
      <c r="D157" s="26" t="s">
        <v>509</v>
      </c>
      <c r="E157" s="26" t="s">
        <v>5241</v>
      </c>
      <c r="F157" s="26" t="s">
        <v>5240</v>
      </c>
      <c r="G157" s="26"/>
      <c r="I157" s="27">
        <f>ROW()</f>
        <v>157</v>
      </c>
      <c r="J157" s="25" t="str">
        <f t="shared" si="6"/>
        <v>2021</v>
      </c>
    </row>
    <row r="158" spans="1:10" x14ac:dyDescent="0.2">
      <c r="A158" s="25" t="s">
        <v>226</v>
      </c>
      <c r="B158" s="28" t="s">
        <v>736</v>
      </c>
      <c r="C158" s="25" t="str">
        <f t="shared" si="5"/>
        <v>2161</v>
      </c>
      <c r="D158" s="26" t="s">
        <v>509</v>
      </c>
      <c r="E158" s="26" t="s">
        <v>5244</v>
      </c>
      <c r="F158" s="26" t="s">
        <v>5246</v>
      </c>
      <c r="G158" s="26"/>
      <c r="I158" s="27">
        <f>ROW()</f>
        <v>158</v>
      </c>
      <c r="J158" s="25" t="str">
        <f t="shared" si="6"/>
        <v>2161</v>
      </c>
    </row>
    <row r="159" spans="1:10" x14ac:dyDescent="0.2">
      <c r="A159" s="25" t="s">
        <v>156</v>
      </c>
      <c r="B159" s="28" t="s">
        <v>521</v>
      </c>
      <c r="C159" s="25" t="str">
        <f t="shared" si="5"/>
        <v>0311</v>
      </c>
      <c r="D159" s="26" t="s">
        <v>509</v>
      </c>
      <c r="E159" s="26" t="s">
        <v>5244</v>
      </c>
      <c r="F159" s="26" t="s">
        <v>5240</v>
      </c>
      <c r="G159" s="26"/>
      <c r="I159" s="27">
        <f>ROW()</f>
        <v>159</v>
      </c>
      <c r="J159" s="25" t="str">
        <f t="shared" si="6"/>
        <v>0311</v>
      </c>
    </row>
    <row r="160" spans="1:10" x14ac:dyDescent="0.2">
      <c r="A160" s="25" t="s">
        <v>229</v>
      </c>
      <c r="B160" s="28" t="s">
        <v>733</v>
      </c>
      <c r="C160" s="25" t="str">
        <f t="shared" si="5"/>
        <v>2241</v>
      </c>
      <c r="D160" s="26" t="s">
        <v>509</v>
      </c>
      <c r="E160" s="26" t="s">
        <v>5244</v>
      </c>
      <c r="F160" s="26" t="s">
        <v>5246</v>
      </c>
      <c r="G160" s="26"/>
      <c r="I160" s="27">
        <f>ROW()</f>
        <v>160</v>
      </c>
      <c r="J160" s="25" t="str">
        <f t="shared" si="6"/>
        <v>2241</v>
      </c>
    </row>
    <row r="161" spans="1:10" x14ac:dyDescent="0.2">
      <c r="A161" s="25" t="s">
        <v>900</v>
      </c>
      <c r="B161" s="28" t="s">
        <v>901</v>
      </c>
      <c r="C161" s="25" t="str">
        <f t="shared" si="5"/>
        <v>7067</v>
      </c>
      <c r="D161" s="26" t="s">
        <v>509</v>
      </c>
      <c r="E161" s="26" t="s">
        <v>5270</v>
      </c>
      <c r="F161" s="26" t="s">
        <v>5242</v>
      </c>
      <c r="G161" s="26"/>
      <c r="I161" s="27">
        <f>ROW()</f>
        <v>161</v>
      </c>
      <c r="J161" s="25" t="str">
        <f t="shared" si="6"/>
        <v>7067</v>
      </c>
    </row>
    <row r="162" spans="1:10" x14ac:dyDescent="0.2">
      <c r="A162" s="25" t="s">
        <v>230</v>
      </c>
      <c r="B162" s="28" t="s">
        <v>732</v>
      </c>
      <c r="C162" s="25" t="str">
        <f t="shared" si="5"/>
        <v>2261</v>
      </c>
      <c r="D162" s="26" t="s">
        <v>509</v>
      </c>
      <c r="E162" s="26" t="s">
        <v>5241</v>
      </c>
      <c r="F162" s="26" t="s">
        <v>5240</v>
      </c>
      <c r="G162" s="26"/>
      <c r="I162" s="27">
        <f>ROW()</f>
        <v>162</v>
      </c>
      <c r="J162" s="25" t="str">
        <f t="shared" si="6"/>
        <v>2261</v>
      </c>
    </row>
    <row r="163" spans="1:10" x14ac:dyDescent="0.2">
      <c r="A163" s="25" t="s">
        <v>231</v>
      </c>
      <c r="B163" s="28" t="s">
        <v>731</v>
      </c>
      <c r="C163" s="25" t="str">
        <f t="shared" si="5"/>
        <v>2281</v>
      </c>
      <c r="D163" s="26" t="s">
        <v>509</v>
      </c>
      <c r="E163" s="26" t="s">
        <v>5241</v>
      </c>
      <c r="F163" s="26" t="s">
        <v>5246</v>
      </c>
      <c r="G163" s="26"/>
      <c r="I163" s="27">
        <f>ROW()</f>
        <v>163</v>
      </c>
      <c r="J163" s="25" t="str">
        <f t="shared" si="6"/>
        <v>2281</v>
      </c>
    </row>
    <row r="164" spans="1:10" x14ac:dyDescent="0.2">
      <c r="A164" s="25" t="s">
        <v>232</v>
      </c>
      <c r="B164" s="28" t="s">
        <v>730</v>
      </c>
      <c r="C164" s="25" t="str">
        <f t="shared" si="5"/>
        <v>2321</v>
      </c>
      <c r="D164" s="26" t="s">
        <v>509</v>
      </c>
      <c r="E164" s="26" t="s">
        <v>5241</v>
      </c>
      <c r="F164" s="26" t="s">
        <v>5240</v>
      </c>
      <c r="G164" s="26"/>
      <c r="I164" s="27">
        <f>ROW()</f>
        <v>164</v>
      </c>
      <c r="J164" s="25" t="str">
        <f t="shared" si="6"/>
        <v>2321</v>
      </c>
    </row>
    <row r="165" spans="1:10" x14ac:dyDescent="0.2">
      <c r="A165" s="25" t="s">
        <v>409</v>
      </c>
      <c r="B165" s="28" t="s">
        <v>29</v>
      </c>
      <c r="C165" s="25" t="str">
        <f t="shared" si="5"/>
        <v>6221</v>
      </c>
      <c r="D165" s="26" t="s">
        <v>509</v>
      </c>
      <c r="E165" s="26" t="s">
        <v>5241</v>
      </c>
      <c r="F165" s="26" t="s">
        <v>5240</v>
      </c>
      <c r="G165" s="26"/>
      <c r="I165" s="27">
        <f>ROW()</f>
        <v>165</v>
      </c>
      <c r="J165" s="25" t="str">
        <f t="shared" si="6"/>
        <v>6221</v>
      </c>
    </row>
    <row r="166" spans="1:10" x14ac:dyDescent="0.2">
      <c r="A166" s="25" t="s">
        <v>313</v>
      </c>
      <c r="B166" s="28" t="s">
        <v>667</v>
      </c>
      <c r="C166" s="25" t="str">
        <f t="shared" si="5"/>
        <v>4491</v>
      </c>
      <c r="D166" s="26" t="s">
        <v>509</v>
      </c>
      <c r="E166" s="26" t="s">
        <v>5244</v>
      </c>
      <c r="F166" s="26" t="s">
        <v>5243</v>
      </c>
      <c r="G166" s="26"/>
      <c r="I166" s="27">
        <f>ROW()</f>
        <v>166</v>
      </c>
      <c r="J166" s="25" t="str">
        <f t="shared" si="6"/>
        <v>4491</v>
      </c>
    </row>
    <row r="167" spans="1:10" x14ac:dyDescent="0.2">
      <c r="A167" s="25" t="s">
        <v>407</v>
      </c>
      <c r="B167" s="28" t="s">
        <v>27</v>
      </c>
      <c r="C167" s="25" t="str">
        <f t="shared" si="5"/>
        <v>6171</v>
      </c>
      <c r="D167" s="26" t="s">
        <v>509</v>
      </c>
      <c r="E167" s="26" t="s">
        <v>5241</v>
      </c>
      <c r="F167" s="26" t="s">
        <v>5246</v>
      </c>
      <c r="G167" s="26"/>
      <c r="I167" s="27">
        <f>ROW()</f>
        <v>167</v>
      </c>
      <c r="J167" s="25" t="str">
        <f t="shared" si="6"/>
        <v>6171</v>
      </c>
    </row>
    <row r="168" spans="1:10" x14ac:dyDescent="0.2">
      <c r="A168" s="25" t="s">
        <v>216</v>
      </c>
      <c r="B168" s="28" t="s">
        <v>746</v>
      </c>
      <c r="C168" s="25" t="str">
        <f t="shared" si="5"/>
        <v>1881</v>
      </c>
      <c r="D168" s="26" t="s">
        <v>509</v>
      </c>
      <c r="E168" s="26" t="s">
        <v>5241</v>
      </c>
      <c r="F168" s="26" t="s">
        <v>5243</v>
      </c>
      <c r="G168" s="26"/>
      <c r="I168" s="27">
        <f>ROW()</f>
        <v>168</v>
      </c>
      <c r="J168" s="25" t="str">
        <f t="shared" si="6"/>
        <v>1881</v>
      </c>
    </row>
    <row r="169" spans="1:10" x14ac:dyDescent="0.2">
      <c r="A169" s="25" t="s">
        <v>363</v>
      </c>
      <c r="B169" s="28" t="s">
        <v>624</v>
      </c>
      <c r="C169" s="25" t="str">
        <f t="shared" si="5"/>
        <v>5831</v>
      </c>
      <c r="D169" s="26" t="s">
        <v>509</v>
      </c>
      <c r="E169" s="26" t="s">
        <v>5241</v>
      </c>
      <c r="F169" s="26" t="s">
        <v>5243</v>
      </c>
      <c r="G169" s="26"/>
      <c r="I169" s="27">
        <f>ROW()</f>
        <v>169</v>
      </c>
      <c r="J169" s="25" t="str">
        <f t="shared" si="6"/>
        <v>5831</v>
      </c>
    </row>
    <row r="170" spans="1:10" x14ac:dyDescent="0.2">
      <c r="A170" s="25" t="s">
        <v>372</v>
      </c>
      <c r="B170" s="28" t="s">
        <v>522</v>
      </c>
      <c r="C170" s="25" t="str">
        <f t="shared" si="5"/>
        <v>6001</v>
      </c>
      <c r="D170" s="26" t="s">
        <v>509</v>
      </c>
      <c r="E170" s="26" t="s">
        <v>5241</v>
      </c>
      <c r="F170" s="26" t="s">
        <v>5240</v>
      </c>
      <c r="G170" s="26"/>
      <c r="I170" s="27">
        <f>ROW()</f>
        <v>170</v>
      </c>
      <c r="J170" s="25" t="str">
        <f t="shared" si="6"/>
        <v>6001</v>
      </c>
    </row>
    <row r="171" spans="1:10" x14ac:dyDescent="0.2">
      <c r="A171" s="25" t="s">
        <v>236</v>
      </c>
      <c r="B171" s="28" t="s">
        <v>726</v>
      </c>
      <c r="C171" s="25" t="str">
        <f t="shared" si="5"/>
        <v>2361</v>
      </c>
      <c r="D171" s="26" t="s">
        <v>509</v>
      </c>
      <c r="E171" s="26" t="s">
        <v>5241</v>
      </c>
      <c r="F171" s="26" t="s">
        <v>5243</v>
      </c>
      <c r="G171" s="26"/>
      <c r="I171" s="27">
        <f>ROW()</f>
        <v>171</v>
      </c>
      <c r="J171" s="25" t="str">
        <f t="shared" si="6"/>
        <v>2361</v>
      </c>
    </row>
    <row r="172" spans="1:10" x14ac:dyDescent="0.2">
      <c r="A172" s="25" t="s">
        <v>224</v>
      </c>
      <c r="B172" s="28" t="s">
        <v>738</v>
      </c>
      <c r="C172" s="25" t="str">
        <f t="shared" si="5"/>
        <v>2111</v>
      </c>
      <c r="D172" s="26" t="s">
        <v>509</v>
      </c>
      <c r="E172" s="26" t="s">
        <v>5241</v>
      </c>
      <c r="F172" s="26" t="s">
        <v>5246</v>
      </c>
      <c r="G172" s="26"/>
      <c r="I172" s="27">
        <f>ROW()</f>
        <v>172</v>
      </c>
      <c r="J172" s="25" t="str">
        <f t="shared" si="6"/>
        <v>2111</v>
      </c>
    </row>
    <row r="173" spans="1:10" x14ac:dyDescent="0.2">
      <c r="A173" s="25" t="s">
        <v>433</v>
      </c>
      <c r="B173" s="28" t="s">
        <v>119</v>
      </c>
      <c r="C173" s="25" t="str">
        <f t="shared" si="5"/>
        <v>6751</v>
      </c>
      <c r="D173" s="26" t="s">
        <v>509</v>
      </c>
      <c r="E173" s="26" t="s">
        <v>5241</v>
      </c>
      <c r="F173" s="26" t="s">
        <v>5246</v>
      </c>
      <c r="G173" s="26"/>
      <c r="I173" s="27">
        <f>ROW()</f>
        <v>173</v>
      </c>
      <c r="J173" s="25" t="str">
        <f t="shared" si="6"/>
        <v>6751</v>
      </c>
    </row>
    <row r="174" spans="1:10" x14ac:dyDescent="0.2">
      <c r="A174" s="25" t="s">
        <v>470</v>
      </c>
      <c r="B174" s="28" t="s">
        <v>576</v>
      </c>
      <c r="C174" s="25" t="str">
        <f t="shared" si="5"/>
        <v>7191</v>
      </c>
      <c r="D174" s="26" t="s">
        <v>509</v>
      </c>
      <c r="E174" s="26" t="s">
        <v>5241</v>
      </c>
      <c r="F174" s="26" t="s">
        <v>5246</v>
      </c>
      <c r="G174" s="26"/>
      <c r="I174" s="27">
        <f>ROW()</f>
        <v>174</v>
      </c>
      <c r="J174" s="25" t="str">
        <f t="shared" si="6"/>
        <v>7191</v>
      </c>
    </row>
    <row r="175" spans="1:10" x14ac:dyDescent="0.2">
      <c r="A175" s="25" t="s">
        <v>410</v>
      </c>
      <c r="B175" s="28" t="s">
        <v>30</v>
      </c>
      <c r="C175" s="25" t="str">
        <f t="shared" si="5"/>
        <v>6231</v>
      </c>
      <c r="D175" s="26" t="s">
        <v>509</v>
      </c>
      <c r="E175" s="26" t="s">
        <v>5245</v>
      </c>
      <c r="F175" s="26" t="s">
        <v>5246</v>
      </c>
      <c r="G175" s="26"/>
      <c r="I175" s="27">
        <f>ROW()</f>
        <v>175</v>
      </c>
      <c r="J175" s="25" t="str">
        <f t="shared" si="6"/>
        <v>6231</v>
      </c>
    </row>
    <row r="176" spans="1:10" x14ac:dyDescent="0.2">
      <c r="A176" s="25" t="s">
        <v>463</v>
      </c>
      <c r="B176" s="28" t="s">
        <v>580</v>
      </c>
      <c r="C176" s="25" t="str">
        <f t="shared" si="5"/>
        <v>7111</v>
      </c>
      <c r="D176" s="26" t="s">
        <v>509</v>
      </c>
      <c r="E176" s="26" t="s">
        <v>5245</v>
      </c>
      <c r="F176" s="26" t="s">
        <v>5246</v>
      </c>
      <c r="G176" s="26"/>
      <c r="I176" s="27">
        <f>ROW()</f>
        <v>176</v>
      </c>
      <c r="J176" s="25" t="str">
        <f t="shared" si="6"/>
        <v>7111</v>
      </c>
    </row>
    <row r="177" spans="1:10" x14ac:dyDescent="0.2">
      <c r="A177" s="25" t="s">
        <v>465</v>
      </c>
      <c r="B177" s="28" t="s">
        <v>578</v>
      </c>
      <c r="C177" s="25" t="str">
        <f t="shared" si="5"/>
        <v>7131</v>
      </c>
      <c r="D177" s="26" t="s">
        <v>509</v>
      </c>
      <c r="E177" s="26" t="s">
        <v>5245</v>
      </c>
      <c r="F177" s="26" t="s">
        <v>5246</v>
      </c>
      <c r="G177" s="26"/>
      <c r="I177" s="27">
        <f>ROW()</f>
        <v>177</v>
      </c>
      <c r="J177" s="25" t="str">
        <f t="shared" si="6"/>
        <v>7131</v>
      </c>
    </row>
    <row r="178" spans="1:10" x14ac:dyDescent="0.2">
      <c r="A178" s="25" t="s">
        <v>238</v>
      </c>
      <c r="B178" s="28" t="s">
        <v>724</v>
      </c>
      <c r="C178" s="25" t="str">
        <f t="shared" si="5"/>
        <v>2401</v>
      </c>
      <c r="D178" s="26" t="s">
        <v>509</v>
      </c>
      <c r="E178" s="26" t="s">
        <v>5241</v>
      </c>
      <c r="F178" s="26" t="s">
        <v>5246</v>
      </c>
      <c r="G178" s="26"/>
      <c r="I178" s="27">
        <f>ROW()</f>
        <v>178</v>
      </c>
      <c r="J178" s="25" t="str">
        <f t="shared" si="6"/>
        <v>2401</v>
      </c>
    </row>
    <row r="179" spans="1:10" x14ac:dyDescent="0.2">
      <c r="A179" s="25" t="s">
        <v>411</v>
      </c>
      <c r="B179" s="28" t="s">
        <v>31</v>
      </c>
      <c r="C179" s="25" t="str">
        <f t="shared" si="5"/>
        <v>6241</v>
      </c>
      <c r="D179" s="26" t="s">
        <v>509</v>
      </c>
      <c r="E179" s="26" t="s">
        <v>5241</v>
      </c>
      <c r="F179" s="26" t="s">
        <v>5246</v>
      </c>
      <c r="G179" s="26"/>
      <c r="I179" s="27">
        <f>ROW()</f>
        <v>179</v>
      </c>
      <c r="J179" s="25" t="str">
        <f t="shared" si="6"/>
        <v>6241</v>
      </c>
    </row>
    <row r="180" spans="1:10" x14ac:dyDescent="0.2">
      <c r="A180" s="25" t="s">
        <v>764</v>
      </c>
      <c r="B180" s="28" t="s">
        <v>972</v>
      </c>
      <c r="C180" s="25" t="str">
        <f t="shared" si="5"/>
        <v>1014</v>
      </c>
      <c r="D180" s="26" t="s">
        <v>509</v>
      </c>
      <c r="E180" s="26" t="s">
        <v>5270</v>
      </c>
      <c r="F180" s="26" t="s">
        <v>5242</v>
      </c>
      <c r="G180" s="26"/>
      <c r="I180" s="27">
        <f>ROW()</f>
        <v>180</v>
      </c>
      <c r="J180" s="25" t="str">
        <f t="shared" si="6"/>
        <v>1014</v>
      </c>
    </row>
    <row r="181" spans="1:10" x14ac:dyDescent="0.2">
      <c r="A181" s="25" t="s">
        <v>240</v>
      </c>
      <c r="B181" s="28" t="s">
        <v>6</v>
      </c>
      <c r="C181" s="25" t="str">
        <f t="shared" si="5"/>
        <v>2501</v>
      </c>
      <c r="D181" s="26" t="s">
        <v>509</v>
      </c>
      <c r="E181" s="26" t="s">
        <v>5244</v>
      </c>
      <c r="F181" s="26" t="s">
        <v>5243</v>
      </c>
      <c r="G181" s="26"/>
      <c r="I181" s="27">
        <f>ROW()</f>
        <v>181</v>
      </c>
      <c r="J181" s="25" t="str">
        <f t="shared" si="6"/>
        <v>2501</v>
      </c>
    </row>
    <row r="182" spans="1:10" x14ac:dyDescent="0.2">
      <c r="A182" s="25" t="s">
        <v>412</v>
      </c>
      <c r="B182" s="28" t="s">
        <v>32</v>
      </c>
      <c r="C182" s="25" t="str">
        <f t="shared" si="5"/>
        <v>6251</v>
      </c>
      <c r="D182" s="26" t="s">
        <v>509</v>
      </c>
      <c r="E182" s="26" t="s">
        <v>5244</v>
      </c>
      <c r="F182" s="26" t="s">
        <v>5240</v>
      </c>
      <c r="G182" s="26"/>
      <c r="I182" s="27">
        <f>ROW()</f>
        <v>182</v>
      </c>
      <c r="J182" s="25" t="str">
        <f t="shared" si="6"/>
        <v>6251</v>
      </c>
    </row>
    <row r="183" spans="1:10" x14ac:dyDescent="0.2">
      <c r="A183" s="25" t="s">
        <v>467</v>
      </c>
      <c r="B183" s="28" t="s">
        <v>58</v>
      </c>
      <c r="C183" s="25" t="str">
        <f t="shared" si="5"/>
        <v>7151</v>
      </c>
      <c r="D183" s="26" t="s">
        <v>509</v>
      </c>
      <c r="E183" s="26" t="s">
        <v>5244</v>
      </c>
      <c r="F183" s="26" t="s">
        <v>5240</v>
      </c>
      <c r="G183" s="26"/>
      <c r="I183" s="27">
        <f>ROW()</f>
        <v>183</v>
      </c>
      <c r="J183" s="25" t="str">
        <f t="shared" si="6"/>
        <v>7151</v>
      </c>
    </row>
    <row r="184" spans="1:10" x14ac:dyDescent="0.2">
      <c r="A184" s="25" t="s">
        <v>419</v>
      </c>
      <c r="B184" s="28" t="s">
        <v>35</v>
      </c>
      <c r="C184" s="25" t="str">
        <f t="shared" si="5"/>
        <v>6411</v>
      </c>
      <c r="D184" s="26" t="s">
        <v>509</v>
      </c>
      <c r="E184" s="26" t="s">
        <v>5245</v>
      </c>
      <c r="F184" s="26" t="s">
        <v>5243</v>
      </c>
      <c r="G184" s="26"/>
      <c r="I184" s="27">
        <f>ROW()</f>
        <v>184</v>
      </c>
      <c r="J184" s="25" t="str">
        <f t="shared" si="6"/>
        <v>6411</v>
      </c>
    </row>
    <row r="185" spans="1:10" x14ac:dyDescent="0.2">
      <c r="A185" s="25" t="s">
        <v>420</v>
      </c>
      <c r="B185" s="28" t="s">
        <v>523</v>
      </c>
      <c r="C185" s="25" t="str">
        <f t="shared" si="5"/>
        <v>6441</v>
      </c>
      <c r="D185" s="26" t="s">
        <v>509</v>
      </c>
      <c r="E185" s="26" t="s">
        <v>5241</v>
      </c>
      <c r="F185" s="26" t="s">
        <v>5240</v>
      </c>
      <c r="G185" s="26"/>
      <c r="I185" s="27">
        <f>ROW()</f>
        <v>185</v>
      </c>
      <c r="J185" s="25" t="str">
        <f t="shared" si="6"/>
        <v>6441</v>
      </c>
    </row>
    <row r="186" spans="1:10" x14ac:dyDescent="0.2">
      <c r="A186" s="25" t="s">
        <v>244</v>
      </c>
      <c r="B186" s="28" t="s">
        <v>720</v>
      </c>
      <c r="C186" s="25" t="str">
        <f t="shared" si="5"/>
        <v>2541</v>
      </c>
      <c r="D186" s="26" t="s">
        <v>509</v>
      </c>
      <c r="E186" s="26" t="s">
        <v>5241</v>
      </c>
      <c r="F186" s="26" t="s">
        <v>5240</v>
      </c>
      <c r="G186" s="26"/>
      <c r="I186" s="27">
        <f>ROW()</f>
        <v>186</v>
      </c>
      <c r="J186" s="25" t="str">
        <f t="shared" si="6"/>
        <v>2541</v>
      </c>
    </row>
    <row r="187" spans="1:10" x14ac:dyDescent="0.2">
      <c r="A187" s="25" t="s">
        <v>344</v>
      </c>
      <c r="B187" s="28" t="s">
        <v>1406</v>
      </c>
      <c r="C187" s="25" t="str">
        <f t="shared" si="5"/>
        <v>5141</v>
      </c>
      <c r="D187" s="26" t="s">
        <v>509</v>
      </c>
      <c r="E187" s="26" t="s">
        <v>5241</v>
      </c>
      <c r="F187" s="26" t="s">
        <v>5246</v>
      </c>
      <c r="G187" s="26"/>
      <c r="I187" s="27">
        <f>ROW()</f>
        <v>187</v>
      </c>
      <c r="J187" s="25" t="str">
        <f t="shared" si="6"/>
        <v>5141</v>
      </c>
    </row>
    <row r="188" spans="1:10" x14ac:dyDescent="0.2">
      <c r="A188" s="25" t="s">
        <v>981</v>
      </c>
      <c r="B188" s="28" t="s">
        <v>982</v>
      </c>
      <c r="C188" s="25" t="str">
        <f t="shared" si="5"/>
        <v>5384</v>
      </c>
      <c r="D188" s="26" t="s">
        <v>509</v>
      </c>
      <c r="E188" s="26" t="s">
        <v>5270</v>
      </c>
      <c r="F188" s="26" t="s">
        <v>5242</v>
      </c>
      <c r="G188" s="26"/>
      <c r="I188" s="27">
        <f>ROW()</f>
        <v>188</v>
      </c>
      <c r="J188" s="25" t="str">
        <f t="shared" si="6"/>
        <v>5384</v>
      </c>
    </row>
    <row r="189" spans="1:10" x14ac:dyDescent="0.2">
      <c r="A189" s="25" t="s">
        <v>983</v>
      </c>
      <c r="B189" s="28" t="s">
        <v>984</v>
      </c>
      <c r="C189" s="25" t="str">
        <f t="shared" si="5"/>
        <v>6014</v>
      </c>
      <c r="D189" s="26" t="s">
        <v>509</v>
      </c>
      <c r="E189" s="26" t="s">
        <v>5270</v>
      </c>
      <c r="F189" s="26" t="s">
        <v>5242</v>
      </c>
      <c r="G189" s="26"/>
      <c r="I189" s="27">
        <f>ROW()</f>
        <v>189</v>
      </c>
      <c r="J189" s="25" t="str">
        <f t="shared" si="6"/>
        <v>6014</v>
      </c>
    </row>
    <row r="190" spans="1:10" x14ac:dyDescent="0.2">
      <c r="A190" s="25" t="s">
        <v>968</v>
      </c>
      <c r="B190" s="28" t="s">
        <v>995</v>
      </c>
      <c r="C190" s="25" t="str">
        <f t="shared" si="5"/>
        <v>7090</v>
      </c>
      <c r="D190" s="26" t="s">
        <v>509</v>
      </c>
      <c r="E190" s="26" t="s">
        <v>5270</v>
      </c>
      <c r="F190" s="26" t="s">
        <v>5242</v>
      </c>
      <c r="G190" s="26"/>
      <c r="I190" s="27">
        <f>ROW()</f>
        <v>190</v>
      </c>
      <c r="J190" s="25" t="str">
        <f t="shared" si="6"/>
        <v>7090</v>
      </c>
    </row>
    <row r="191" spans="1:10" x14ac:dyDescent="0.2">
      <c r="A191" s="25" t="s">
        <v>5195</v>
      </c>
      <c r="B191" s="28" t="s">
        <v>1407</v>
      </c>
      <c r="C191" s="25" t="str">
        <f t="shared" si="5"/>
        <v>6017</v>
      </c>
      <c r="D191" s="26" t="s">
        <v>509</v>
      </c>
      <c r="E191" s="26" t="s">
        <v>5270</v>
      </c>
      <c r="F191" s="26" t="s">
        <v>5242</v>
      </c>
      <c r="G191" s="26"/>
      <c r="I191" s="27">
        <f>ROW()</f>
        <v>191</v>
      </c>
      <c r="J191" s="25" t="str">
        <f t="shared" si="6"/>
        <v>6017</v>
      </c>
    </row>
    <row r="192" spans="1:10" x14ac:dyDescent="0.2">
      <c r="A192" s="25" t="s">
        <v>838</v>
      </c>
      <c r="B192" s="28" t="s">
        <v>839</v>
      </c>
      <c r="C192" s="25" t="str">
        <f t="shared" si="5"/>
        <v>7571</v>
      </c>
      <c r="D192" s="26" t="s">
        <v>509</v>
      </c>
      <c r="E192" s="26" t="s">
        <v>5241</v>
      </c>
      <c r="F192" s="26" t="s">
        <v>5243</v>
      </c>
      <c r="G192" s="26"/>
      <c r="I192" s="27">
        <f>ROW()</f>
        <v>192</v>
      </c>
      <c r="J192" s="25" t="str">
        <f t="shared" si="6"/>
        <v>7571</v>
      </c>
    </row>
    <row r="193" spans="1:10" x14ac:dyDescent="0.2">
      <c r="A193" s="25" t="s">
        <v>613</v>
      </c>
      <c r="B193" s="28" t="s">
        <v>817</v>
      </c>
      <c r="C193" s="25" t="str">
        <f t="shared" si="5"/>
        <v>6045</v>
      </c>
      <c r="D193" s="26" t="s">
        <v>509</v>
      </c>
      <c r="E193" s="26" t="s">
        <v>5270</v>
      </c>
      <c r="F193" s="26" t="s">
        <v>5242</v>
      </c>
      <c r="G193" s="26"/>
      <c r="I193" s="27">
        <f>ROW()</f>
        <v>193</v>
      </c>
      <c r="J193" s="25" t="str">
        <f t="shared" si="6"/>
        <v>6045</v>
      </c>
    </row>
    <row r="194" spans="1:10" x14ac:dyDescent="0.2">
      <c r="A194" s="25" t="s">
        <v>445</v>
      </c>
      <c r="B194" s="28" t="s">
        <v>818</v>
      </c>
      <c r="C194" s="25" t="str">
        <f t="shared" ref="C194:C257" si="7">A194</f>
        <v>7007</v>
      </c>
      <c r="D194" s="26" t="s">
        <v>509</v>
      </c>
      <c r="E194" s="26" t="s">
        <v>5270</v>
      </c>
      <c r="F194" s="26" t="s">
        <v>5242</v>
      </c>
      <c r="G194" s="26"/>
      <c r="I194" s="27">
        <f>ROW()</f>
        <v>194</v>
      </c>
      <c r="J194" s="25" t="str">
        <f t="shared" ref="J194:J257" si="8">C194</f>
        <v>7007</v>
      </c>
    </row>
    <row r="195" spans="1:10" x14ac:dyDescent="0.2">
      <c r="A195" s="25" t="s">
        <v>840</v>
      </c>
      <c r="B195" s="28" t="s">
        <v>841</v>
      </c>
      <c r="C195" s="25" t="str">
        <f t="shared" si="7"/>
        <v>7581</v>
      </c>
      <c r="D195" s="26" t="s">
        <v>509</v>
      </c>
      <c r="E195" s="26" t="s">
        <v>5241</v>
      </c>
      <c r="F195" s="26" t="s">
        <v>5243</v>
      </c>
      <c r="G195" s="26"/>
      <c r="I195" s="27">
        <f>ROW()</f>
        <v>195</v>
      </c>
      <c r="J195" s="25" t="str">
        <f t="shared" si="8"/>
        <v>7581</v>
      </c>
    </row>
    <row r="196" spans="1:10" x14ac:dyDescent="0.2">
      <c r="A196" s="25" t="s">
        <v>308</v>
      </c>
      <c r="B196" s="28" t="s">
        <v>875</v>
      </c>
      <c r="C196" s="25" t="str">
        <f t="shared" si="7"/>
        <v>4391</v>
      </c>
      <c r="D196" s="26" t="s">
        <v>509</v>
      </c>
      <c r="E196" s="26" t="s">
        <v>5245</v>
      </c>
      <c r="F196" s="26" t="s">
        <v>5240</v>
      </c>
      <c r="G196" s="26"/>
      <c r="I196" s="27">
        <f>ROW()</f>
        <v>196</v>
      </c>
      <c r="J196" s="25" t="str">
        <f t="shared" si="8"/>
        <v>4391</v>
      </c>
    </row>
    <row r="197" spans="1:10" x14ac:dyDescent="0.2">
      <c r="A197" s="25" t="s">
        <v>743</v>
      </c>
      <c r="B197" s="28" t="s">
        <v>524</v>
      </c>
      <c r="C197" s="25" t="str">
        <f t="shared" si="7"/>
        <v>2004</v>
      </c>
      <c r="D197" s="26" t="s">
        <v>509</v>
      </c>
      <c r="E197" s="26" t="s">
        <v>5270</v>
      </c>
      <c r="F197" s="26" t="s">
        <v>5242</v>
      </c>
      <c r="G197" s="26"/>
      <c r="I197" s="27">
        <f>ROW()</f>
        <v>197</v>
      </c>
      <c r="J197" s="25" t="str">
        <f t="shared" si="8"/>
        <v>2004</v>
      </c>
    </row>
    <row r="198" spans="1:10" x14ac:dyDescent="0.2">
      <c r="A198" s="25" t="s">
        <v>1399</v>
      </c>
      <c r="B198" s="28" t="s">
        <v>1400</v>
      </c>
      <c r="C198" s="25" t="str">
        <f t="shared" si="7"/>
        <v>7005</v>
      </c>
      <c r="D198" s="26" t="s">
        <v>509</v>
      </c>
      <c r="E198" s="26" t="s">
        <v>5241</v>
      </c>
      <c r="F198" s="26" t="s">
        <v>5243</v>
      </c>
      <c r="G198" s="26"/>
      <c r="I198" s="27">
        <f>ROW()</f>
        <v>198</v>
      </c>
      <c r="J198" s="25" t="str">
        <f t="shared" si="8"/>
        <v>7005</v>
      </c>
    </row>
    <row r="199" spans="1:10" x14ac:dyDescent="0.2">
      <c r="A199" s="25" t="s">
        <v>225</v>
      </c>
      <c r="B199" s="28" t="s">
        <v>737</v>
      </c>
      <c r="C199" s="25" t="str">
        <f t="shared" si="7"/>
        <v>2151</v>
      </c>
      <c r="D199" s="26" t="s">
        <v>509</v>
      </c>
      <c r="E199" s="26" t="s">
        <v>5241</v>
      </c>
      <c r="F199" s="26" t="s">
        <v>5240</v>
      </c>
      <c r="G199" s="26"/>
      <c r="I199" s="27">
        <f>ROW()</f>
        <v>199</v>
      </c>
      <c r="J199" s="25" t="str">
        <f t="shared" si="8"/>
        <v>2151</v>
      </c>
    </row>
    <row r="200" spans="1:10" x14ac:dyDescent="0.2">
      <c r="A200" s="25" t="s">
        <v>168</v>
      </c>
      <c r="B200" s="28" t="s">
        <v>917</v>
      </c>
      <c r="C200" s="25" t="str">
        <f t="shared" si="7"/>
        <v>0481</v>
      </c>
      <c r="D200" s="26" t="s">
        <v>509</v>
      </c>
      <c r="E200" s="26" t="s">
        <v>5241</v>
      </c>
      <c r="F200" s="26" t="s">
        <v>5246</v>
      </c>
      <c r="G200" s="26"/>
      <c r="I200" s="27">
        <f>ROW()</f>
        <v>200</v>
      </c>
      <c r="J200" s="25" t="str">
        <f t="shared" si="8"/>
        <v>0481</v>
      </c>
    </row>
    <row r="201" spans="1:10" x14ac:dyDescent="0.2">
      <c r="A201" s="25" t="s">
        <v>502</v>
      </c>
      <c r="B201" s="28" t="s">
        <v>911</v>
      </c>
      <c r="C201" s="25" t="str">
        <f t="shared" si="7"/>
        <v>8101</v>
      </c>
      <c r="D201" s="26" t="s">
        <v>509</v>
      </c>
      <c r="E201" s="26" t="s">
        <v>5271</v>
      </c>
      <c r="F201" s="26" t="s">
        <v>5303</v>
      </c>
      <c r="G201" s="26"/>
      <c r="I201" s="27">
        <f>ROW()</f>
        <v>201</v>
      </c>
      <c r="J201" s="25" t="str">
        <f t="shared" si="8"/>
        <v>8101</v>
      </c>
    </row>
    <row r="202" spans="1:10" x14ac:dyDescent="0.2">
      <c r="A202" s="25" t="s">
        <v>321</v>
      </c>
      <c r="B202" s="28" t="s">
        <v>660</v>
      </c>
      <c r="C202" s="25" t="str">
        <f t="shared" si="7"/>
        <v>4691</v>
      </c>
      <c r="D202" s="26" t="s">
        <v>509</v>
      </c>
      <c r="E202" s="26" t="s">
        <v>5241</v>
      </c>
      <c r="F202" s="26" t="s">
        <v>5240</v>
      </c>
      <c r="G202" s="26"/>
      <c r="I202" s="27">
        <f>ROW()</f>
        <v>202</v>
      </c>
      <c r="J202" s="25" t="str">
        <f t="shared" si="8"/>
        <v>4691</v>
      </c>
    </row>
    <row r="203" spans="1:10" x14ac:dyDescent="0.2">
      <c r="A203" s="25" t="s">
        <v>260</v>
      </c>
      <c r="B203" s="28" t="s">
        <v>815</v>
      </c>
      <c r="C203" s="25" t="str">
        <f t="shared" si="7"/>
        <v>3021</v>
      </c>
      <c r="D203" s="26" t="s">
        <v>509</v>
      </c>
      <c r="E203" s="26" t="s">
        <v>5244</v>
      </c>
      <c r="F203" s="26" t="s">
        <v>5243</v>
      </c>
      <c r="G203" s="26"/>
      <c r="I203" s="27">
        <f>ROW()</f>
        <v>203</v>
      </c>
      <c r="J203" s="25" t="str">
        <f t="shared" si="8"/>
        <v>3021</v>
      </c>
    </row>
    <row r="204" spans="1:10" x14ac:dyDescent="0.2">
      <c r="A204" s="193" t="s">
        <v>234</v>
      </c>
      <c r="B204" s="28" t="s">
        <v>728</v>
      </c>
      <c r="C204" s="25" t="str">
        <f t="shared" si="7"/>
        <v>2341</v>
      </c>
      <c r="D204" s="26" t="s">
        <v>509</v>
      </c>
      <c r="E204" s="26" t="s">
        <v>5241</v>
      </c>
      <c r="F204" s="26" t="s">
        <v>5240</v>
      </c>
      <c r="G204" s="26"/>
      <c r="I204" s="27">
        <f>ROW()</f>
        <v>204</v>
      </c>
      <c r="J204" s="25" t="str">
        <f t="shared" si="8"/>
        <v>2341</v>
      </c>
    </row>
    <row r="205" spans="1:10" x14ac:dyDescent="0.2">
      <c r="A205" s="25" t="s">
        <v>227</v>
      </c>
      <c r="B205" s="28" t="s">
        <v>735</v>
      </c>
      <c r="C205" s="25" t="str">
        <f t="shared" si="7"/>
        <v>2181</v>
      </c>
      <c r="D205" s="26" t="s">
        <v>509</v>
      </c>
      <c r="E205" s="26" t="s">
        <v>5241</v>
      </c>
      <c r="F205" s="26" t="s">
        <v>5246</v>
      </c>
      <c r="G205" s="26"/>
      <c r="I205" s="27">
        <f>ROW()</f>
        <v>205</v>
      </c>
      <c r="J205" s="25" t="str">
        <f t="shared" si="8"/>
        <v>2181</v>
      </c>
    </row>
    <row r="206" spans="1:10" x14ac:dyDescent="0.2">
      <c r="A206" s="25" t="s">
        <v>464</v>
      </c>
      <c r="B206" s="28" t="s">
        <v>579</v>
      </c>
      <c r="C206" s="25" t="str">
        <f t="shared" si="7"/>
        <v>7121</v>
      </c>
      <c r="D206" s="26" t="s">
        <v>509</v>
      </c>
      <c r="E206" s="26" t="s">
        <v>5241</v>
      </c>
      <c r="F206" s="26" t="s">
        <v>5240</v>
      </c>
      <c r="G206" s="26"/>
      <c r="I206" s="27">
        <f>ROW()</f>
        <v>206</v>
      </c>
      <c r="J206" s="25" t="str">
        <f t="shared" si="8"/>
        <v>7121</v>
      </c>
    </row>
    <row r="207" spans="1:10" x14ac:dyDescent="0.2">
      <c r="A207" s="25" t="s">
        <v>414</v>
      </c>
      <c r="B207" s="28" t="s">
        <v>12</v>
      </c>
      <c r="C207" s="25" t="str">
        <f t="shared" si="7"/>
        <v>6301</v>
      </c>
      <c r="D207" s="26" t="s">
        <v>509</v>
      </c>
      <c r="E207" s="26" t="s">
        <v>5241</v>
      </c>
      <c r="F207" s="26" t="s">
        <v>5246</v>
      </c>
      <c r="G207" s="26"/>
      <c r="I207" s="27">
        <f>ROW()</f>
        <v>207</v>
      </c>
      <c r="J207" s="25" t="str">
        <f t="shared" si="8"/>
        <v>6301</v>
      </c>
    </row>
    <row r="208" spans="1:10" x14ac:dyDescent="0.2">
      <c r="A208" s="25" t="s">
        <v>204</v>
      </c>
      <c r="B208" s="28" t="s">
        <v>755</v>
      </c>
      <c r="C208" s="25" t="str">
        <f t="shared" si="7"/>
        <v>1481</v>
      </c>
      <c r="D208" s="26" t="s">
        <v>509</v>
      </c>
      <c r="E208" s="26" t="s">
        <v>5241</v>
      </c>
      <c r="F208" s="26" t="s">
        <v>5246</v>
      </c>
      <c r="G208" s="26"/>
      <c r="I208" s="27">
        <f>ROW()</f>
        <v>208</v>
      </c>
      <c r="J208" s="25" t="str">
        <f t="shared" si="8"/>
        <v>1481</v>
      </c>
    </row>
    <row r="209" spans="1:10" x14ac:dyDescent="0.2">
      <c r="A209" s="25" t="s">
        <v>341</v>
      </c>
      <c r="B209" s="28" t="s">
        <v>885</v>
      </c>
      <c r="C209" s="25" t="str">
        <f t="shared" si="7"/>
        <v>5101</v>
      </c>
      <c r="D209" s="26" t="s">
        <v>509</v>
      </c>
      <c r="E209" s="26" t="s">
        <v>5241</v>
      </c>
      <c r="F209" s="26" t="s">
        <v>5243</v>
      </c>
      <c r="G209" s="26"/>
      <c r="I209" s="27">
        <f>ROW()</f>
        <v>209</v>
      </c>
      <c r="J209" s="25" t="str">
        <f t="shared" si="8"/>
        <v>5101</v>
      </c>
    </row>
    <row r="210" spans="1:10" x14ac:dyDescent="0.2">
      <c r="A210" s="25" t="s">
        <v>435</v>
      </c>
      <c r="B210" s="28" t="s">
        <v>82</v>
      </c>
      <c r="C210" s="25" t="str">
        <f t="shared" si="7"/>
        <v>6771</v>
      </c>
      <c r="D210" s="26" t="s">
        <v>509</v>
      </c>
      <c r="E210" s="26" t="s">
        <v>5241</v>
      </c>
      <c r="F210" s="26" t="s">
        <v>5240</v>
      </c>
      <c r="G210" s="26"/>
      <c r="I210" s="27">
        <f>ROW()</f>
        <v>210</v>
      </c>
      <c r="J210" s="25" t="str">
        <f t="shared" si="8"/>
        <v>6771</v>
      </c>
    </row>
    <row r="211" spans="1:10" x14ac:dyDescent="0.2">
      <c r="A211" s="25" t="s">
        <v>417</v>
      </c>
      <c r="B211" s="28" t="s">
        <v>117</v>
      </c>
      <c r="C211" s="25" t="str">
        <f t="shared" si="7"/>
        <v>6361</v>
      </c>
      <c r="D211" s="26" t="s">
        <v>509</v>
      </c>
      <c r="E211" s="26" t="s">
        <v>5244</v>
      </c>
      <c r="F211" s="26" t="s">
        <v>5243</v>
      </c>
      <c r="G211" s="26"/>
      <c r="I211" s="27">
        <f>ROW()</f>
        <v>211</v>
      </c>
      <c r="J211" s="25" t="str">
        <f t="shared" si="8"/>
        <v>6361</v>
      </c>
    </row>
    <row r="212" spans="1:10" x14ac:dyDescent="0.2">
      <c r="A212" s="25" t="s">
        <v>906</v>
      </c>
      <c r="B212" s="28" t="s">
        <v>907</v>
      </c>
      <c r="C212" s="25" t="str">
        <f t="shared" si="7"/>
        <v>7291</v>
      </c>
      <c r="D212" s="26" t="s">
        <v>509</v>
      </c>
      <c r="E212" s="26" t="s">
        <v>5241</v>
      </c>
      <c r="F212" s="26" t="s">
        <v>5246</v>
      </c>
      <c r="G212" s="26"/>
      <c r="I212" s="27">
        <f>ROW()</f>
        <v>212</v>
      </c>
      <c r="J212" s="25" t="str">
        <f t="shared" si="8"/>
        <v>7291</v>
      </c>
    </row>
    <row r="213" spans="1:10" x14ac:dyDescent="0.2">
      <c r="A213" s="25" t="s">
        <v>942</v>
      </c>
      <c r="B213" s="28" t="s">
        <v>943</v>
      </c>
      <c r="C213" s="25" t="str">
        <f t="shared" si="7"/>
        <v>6083</v>
      </c>
      <c r="D213" s="26" t="s">
        <v>509</v>
      </c>
      <c r="E213" s="26" t="s">
        <v>5270</v>
      </c>
      <c r="F213" s="26" t="s">
        <v>5242</v>
      </c>
      <c r="G213" s="26"/>
      <c r="I213" s="27">
        <f>ROW()</f>
        <v>213</v>
      </c>
      <c r="J213" s="25" t="str">
        <f t="shared" si="8"/>
        <v>6083</v>
      </c>
    </row>
    <row r="214" spans="1:10" x14ac:dyDescent="0.2">
      <c r="A214" s="25" t="s">
        <v>562</v>
      </c>
      <c r="B214" s="28" t="s">
        <v>525</v>
      </c>
      <c r="C214" s="25" t="str">
        <f t="shared" si="7"/>
        <v>8141</v>
      </c>
      <c r="D214" s="26" t="s">
        <v>509</v>
      </c>
      <c r="E214" s="26" t="s">
        <v>5271</v>
      </c>
      <c r="F214" s="26" t="s">
        <v>5303</v>
      </c>
      <c r="G214" s="26"/>
      <c r="I214" s="27">
        <f>ROW()</f>
        <v>214</v>
      </c>
      <c r="J214" s="25" t="str">
        <f t="shared" si="8"/>
        <v>8141</v>
      </c>
    </row>
    <row r="215" spans="1:10" x14ac:dyDescent="0.2">
      <c r="A215" s="25" t="s">
        <v>309</v>
      </c>
      <c r="B215" s="28" t="s">
        <v>671</v>
      </c>
      <c r="C215" s="25" t="str">
        <f t="shared" si="7"/>
        <v>4401</v>
      </c>
      <c r="D215" s="26" t="s">
        <v>509</v>
      </c>
      <c r="E215" s="26" t="s">
        <v>5245</v>
      </c>
      <c r="F215" s="26" t="s">
        <v>5243</v>
      </c>
      <c r="G215" s="26"/>
      <c r="I215" s="27">
        <f>ROW()</f>
        <v>215</v>
      </c>
      <c r="J215" s="25" t="str">
        <f t="shared" si="8"/>
        <v>4401</v>
      </c>
    </row>
    <row r="216" spans="1:10" x14ac:dyDescent="0.2">
      <c r="A216" s="25" t="s">
        <v>246</v>
      </c>
      <c r="B216" s="28" t="s">
        <v>719</v>
      </c>
      <c r="C216" s="25" t="str">
        <f t="shared" si="7"/>
        <v>2641</v>
      </c>
      <c r="D216" s="26" t="s">
        <v>509</v>
      </c>
      <c r="E216" s="26" t="s">
        <v>5241</v>
      </c>
      <c r="F216" s="26" t="s">
        <v>5240</v>
      </c>
      <c r="G216" s="26"/>
      <c r="I216" s="27">
        <f>ROW()</f>
        <v>216</v>
      </c>
      <c r="J216" s="25" t="str">
        <f t="shared" si="8"/>
        <v>2641</v>
      </c>
    </row>
    <row r="217" spans="1:10" x14ac:dyDescent="0.2">
      <c r="A217" s="30" t="s">
        <v>247</v>
      </c>
      <c r="B217" s="28" t="s">
        <v>718</v>
      </c>
      <c r="C217" s="25" t="str">
        <f t="shared" si="7"/>
        <v>2651</v>
      </c>
      <c r="D217" s="26" t="s">
        <v>509</v>
      </c>
      <c r="E217" s="26" t="s">
        <v>5241</v>
      </c>
      <c r="F217" s="26" t="s">
        <v>5240</v>
      </c>
      <c r="G217" s="26"/>
      <c r="I217" s="27">
        <f>ROW()</f>
        <v>217</v>
      </c>
      <c r="J217" s="25" t="str">
        <f t="shared" si="8"/>
        <v>2651</v>
      </c>
    </row>
    <row r="218" spans="1:10" x14ac:dyDescent="0.2">
      <c r="A218" s="25" t="s">
        <v>248</v>
      </c>
      <c r="B218" s="28" t="s">
        <v>717</v>
      </c>
      <c r="C218" s="25" t="str">
        <f t="shared" si="7"/>
        <v>2661</v>
      </c>
      <c r="D218" s="26" t="s">
        <v>509</v>
      </c>
      <c r="E218" s="26" t="s">
        <v>5241</v>
      </c>
      <c r="F218" s="26" t="s">
        <v>5243</v>
      </c>
      <c r="G218" s="26"/>
      <c r="I218" s="27">
        <f>ROW()</f>
        <v>218</v>
      </c>
      <c r="J218" s="25" t="str">
        <f t="shared" si="8"/>
        <v>2661</v>
      </c>
    </row>
    <row r="219" spans="1:10" x14ac:dyDescent="0.2">
      <c r="A219" s="25" t="s">
        <v>249</v>
      </c>
      <c r="B219" s="28" t="s">
        <v>19</v>
      </c>
      <c r="C219" s="25" t="str">
        <f t="shared" si="7"/>
        <v>2701</v>
      </c>
      <c r="D219" s="26" t="s">
        <v>509</v>
      </c>
      <c r="E219" s="26" t="s">
        <v>5241</v>
      </c>
      <c r="F219" s="26" t="s">
        <v>5240</v>
      </c>
      <c r="G219" s="26"/>
      <c r="I219" s="27">
        <f>ROW()</f>
        <v>219</v>
      </c>
      <c r="J219" s="25" t="str">
        <f t="shared" si="8"/>
        <v>2701</v>
      </c>
    </row>
    <row r="220" spans="1:10" x14ac:dyDescent="0.2">
      <c r="A220" s="25" t="s">
        <v>250</v>
      </c>
      <c r="B220" s="28" t="s">
        <v>104</v>
      </c>
      <c r="C220" s="25" t="str">
        <f t="shared" si="7"/>
        <v>2741</v>
      </c>
      <c r="D220" s="26" t="s">
        <v>509</v>
      </c>
      <c r="E220" s="26" t="s">
        <v>5241</v>
      </c>
      <c r="F220" s="26" t="s">
        <v>5243</v>
      </c>
      <c r="G220" s="26"/>
      <c r="I220" s="27">
        <f>ROW()</f>
        <v>220</v>
      </c>
      <c r="J220" s="25" t="str">
        <f t="shared" si="8"/>
        <v>2741</v>
      </c>
    </row>
    <row r="221" spans="1:10" x14ac:dyDescent="0.2">
      <c r="A221" s="25" t="s">
        <v>834</v>
      </c>
      <c r="B221" s="28" t="s">
        <v>835</v>
      </c>
      <c r="C221" s="25" t="str">
        <f t="shared" si="7"/>
        <v>7050</v>
      </c>
      <c r="D221" s="26" t="s">
        <v>509</v>
      </c>
      <c r="E221" s="26" t="s">
        <v>5270</v>
      </c>
      <c r="F221" s="26" t="s">
        <v>5242</v>
      </c>
      <c r="G221" s="26"/>
      <c r="I221" s="27">
        <f>ROW()</f>
        <v>221</v>
      </c>
      <c r="J221" s="25" t="str">
        <f t="shared" si="8"/>
        <v>7050</v>
      </c>
    </row>
    <row r="222" spans="1:10" x14ac:dyDescent="0.2">
      <c r="A222" s="25" t="s">
        <v>283</v>
      </c>
      <c r="B222" s="28" t="s">
        <v>110</v>
      </c>
      <c r="C222" s="25" t="str">
        <f t="shared" si="7"/>
        <v>3610</v>
      </c>
      <c r="D222" s="26" t="s">
        <v>509</v>
      </c>
      <c r="E222" s="26" t="s">
        <v>5270</v>
      </c>
      <c r="F222" s="26" t="s">
        <v>5242</v>
      </c>
      <c r="G222" s="26"/>
      <c r="I222" s="27">
        <f>ROW()</f>
        <v>222</v>
      </c>
      <c r="J222" s="25" t="str">
        <f t="shared" si="8"/>
        <v>3610</v>
      </c>
    </row>
    <row r="223" spans="1:10" x14ac:dyDescent="0.2">
      <c r="A223" s="25" t="s">
        <v>251</v>
      </c>
      <c r="B223" s="28" t="s">
        <v>716</v>
      </c>
      <c r="C223" s="25" t="str">
        <f t="shared" si="7"/>
        <v>2781</v>
      </c>
      <c r="D223" s="26" t="s">
        <v>509</v>
      </c>
      <c r="E223" s="26" t="s">
        <v>5241</v>
      </c>
      <c r="F223" s="26" t="s">
        <v>5243</v>
      </c>
      <c r="G223" s="26"/>
      <c r="I223" s="27">
        <f>ROW()</f>
        <v>223</v>
      </c>
      <c r="J223" s="25" t="str">
        <f t="shared" si="8"/>
        <v>2781</v>
      </c>
    </row>
    <row r="224" spans="1:10" x14ac:dyDescent="0.2">
      <c r="A224" s="25" t="s">
        <v>415</v>
      </c>
      <c r="B224" s="28" t="s">
        <v>33</v>
      </c>
      <c r="C224" s="25" t="str">
        <f t="shared" si="7"/>
        <v>6331</v>
      </c>
      <c r="D224" s="26" t="s">
        <v>509</v>
      </c>
      <c r="E224" s="26" t="s">
        <v>5241</v>
      </c>
      <c r="F224" s="26" t="s">
        <v>5243</v>
      </c>
      <c r="G224" s="26"/>
      <c r="I224" s="27">
        <f>ROW()</f>
        <v>224</v>
      </c>
      <c r="J224" s="25" t="str">
        <f t="shared" si="8"/>
        <v>6331</v>
      </c>
    </row>
    <row r="225" spans="1:12" x14ac:dyDescent="0.2">
      <c r="A225" s="25" t="s">
        <v>252</v>
      </c>
      <c r="B225" s="28" t="s">
        <v>715</v>
      </c>
      <c r="C225" s="25" t="str">
        <f t="shared" si="7"/>
        <v>2801</v>
      </c>
      <c r="D225" s="26" t="s">
        <v>509</v>
      </c>
      <c r="E225" s="26" t="s">
        <v>5241</v>
      </c>
      <c r="F225" s="26" t="s">
        <v>5246</v>
      </c>
      <c r="G225" s="26"/>
      <c r="I225" s="27">
        <f>ROW()</f>
        <v>225</v>
      </c>
      <c r="J225" s="25" t="str">
        <f t="shared" si="8"/>
        <v>2801</v>
      </c>
    </row>
    <row r="226" spans="1:12" x14ac:dyDescent="0.2">
      <c r="A226" s="25" t="s">
        <v>416</v>
      </c>
      <c r="B226" s="28" t="s">
        <v>34</v>
      </c>
      <c r="C226" s="25" t="str">
        <f t="shared" si="7"/>
        <v>6351</v>
      </c>
      <c r="D226" s="26" t="s">
        <v>509</v>
      </c>
      <c r="E226" s="26" t="s">
        <v>5241</v>
      </c>
      <c r="F226" s="26" t="s">
        <v>5246</v>
      </c>
      <c r="G226" s="26"/>
      <c r="I226" s="27">
        <f>ROW()</f>
        <v>226</v>
      </c>
      <c r="J226" s="25" t="str">
        <f t="shared" si="8"/>
        <v>6351</v>
      </c>
    </row>
    <row r="227" spans="1:12" x14ac:dyDescent="0.2">
      <c r="A227" s="25" t="s">
        <v>253</v>
      </c>
      <c r="B227" s="28" t="s">
        <v>714</v>
      </c>
      <c r="C227" s="25" t="str">
        <f t="shared" si="7"/>
        <v>2821</v>
      </c>
      <c r="D227" s="26" t="s">
        <v>509</v>
      </c>
      <c r="E227" s="26" t="s">
        <v>5241</v>
      </c>
      <c r="F227" s="26" t="s">
        <v>5243</v>
      </c>
      <c r="G227" s="26"/>
      <c r="I227" s="27">
        <f>ROW()</f>
        <v>227</v>
      </c>
      <c r="J227" s="25" t="str">
        <f t="shared" si="8"/>
        <v>2821</v>
      </c>
    </row>
    <row r="228" spans="1:12" x14ac:dyDescent="0.2">
      <c r="A228" s="25" t="s">
        <v>443</v>
      </c>
      <c r="B228" s="28" t="s">
        <v>608</v>
      </c>
      <c r="C228" s="25" t="str">
        <f t="shared" si="7"/>
        <v>6921</v>
      </c>
      <c r="D228" s="26" t="s">
        <v>509</v>
      </c>
      <c r="E228" s="26" t="s">
        <v>5241</v>
      </c>
      <c r="F228" s="26" t="s">
        <v>5240</v>
      </c>
      <c r="G228" s="26"/>
      <c r="I228" s="27">
        <f>ROW()</f>
        <v>228</v>
      </c>
      <c r="J228" s="25" t="str">
        <f t="shared" si="8"/>
        <v>6921</v>
      </c>
    </row>
    <row r="229" spans="1:12" x14ac:dyDescent="0.2">
      <c r="A229" s="25" t="s">
        <v>258</v>
      </c>
      <c r="B229" s="28" t="s">
        <v>712</v>
      </c>
      <c r="C229" s="25" t="str">
        <f t="shared" si="7"/>
        <v>2941</v>
      </c>
      <c r="D229" s="26" t="s">
        <v>509</v>
      </c>
      <c r="E229" s="26" t="s">
        <v>5244</v>
      </c>
      <c r="F229" s="26" t="s">
        <v>5240</v>
      </c>
      <c r="G229" s="26"/>
      <c r="I229" s="27">
        <f>ROW()</f>
        <v>229</v>
      </c>
      <c r="J229" s="25" t="str">
        <f t="shared" si="8"/>
        <v>2941</v>
      </c>
    </row>
    <row r="230" spans="1:12" x14ac:dyDescent="0.2">
      <c r="A230" s="25" t="s">
        <v>599</v>
      </c>
      <c r="B230" s="28" t="s">
        <v>526</v>
      </c>
      <c r="C230" s="25" t="str">
        <f t="shared" si="7"/>
        <v>7033</v>
      </c>
      <c r="D230" s="26" t="s">
        <v>509</v>
      </c>
      <c r="E230" s="26" t="s">
        <v>5241</v>
      </c>
      <c r="F230" s="26" t="s">
        <v>5243</v>
      </c>
      <c r="G230" s="26"/>
      <c r="I230" s="27">
        <f>ROW()</f>
        <v>230</v>
      </c>
      <c r="J230" s="25" t="str">
        <f t="shared" si="8"/>
        <v>7033</v>
      </c>
    </row>
    <row r="231" spans="1:12" x14ac:dyDescent="0.2">
      <c r="A231" s="25" t="s">
        <v>406</v>
      </c>
      <c r="B231" s="28" t="s">
        <v>116</v>
      </c>
      <c r="C231" s="25" t="str">
        <f t="shared" si="7"/>
        <v>6161</v>
      </c>
      <c r="D231" s="26" t="s">
        <v>509</v>
      </c>
      <c r="E231" s="26" t="s">
        <v>5241</v>
      </c>
      <c r="F231" s="26" t="s">
        <v>5246</v>
      </c>
      <c r="G231" s="26"/>
      <c r="I231" s="27">
        <f>ROW()</f>
        <v>231</v>
      </c>
      <c r="J231" s="25" t="str">
        <f t="shared" si="8"/>
        <v>6161</v>
      </c>
    </row>
    <row r="232" spans="1:12" x14ac:dyDescent="0.2">
      <c r="A232" s="25" t="s">
        <v>952</v>
      </c>
      <c r="B232" s="28" t="s">
        <v>953</v>
      </c>
      <c r="C232" s="25" t="str">
        <f t="shared" si="7"/>
        <v>7066</v>
      </c>
      <c r="D232" s="26" t="s">
        <v>509</v>
      </c>
      <c r="E232" s="26" t="s">
        <v>5270</v>
      </c>
      <c r="F232" s="26" t="s">
        <v>5242</v>
      </c>
      <c r="G232" s="26"/>
      <c r="I232" s="27">
        <f>ROW()</f>
        <v>232</v>
      </c>
      <c r="J232" s="25" t="str">
        <f t="shared" si="8"/>
        <v>7066</v>
      </c>
    </row>
    <row r="233" spans="1:12" x14ac:dyDescent="0.2">
      <c r="A233" s="25" t="s">
        <v>254</v>
      </c>
      <c r="B233" s="28" t="s">
        <v>105</v>
      </c>
      <c r="C233" s="25" t="str">
        <f t="shared" si="7"/>
        <v>2881</v>
      </c>
      <c r="D233" s="26" t="s">
        <v>509</v>
      </c>
      <c r="E233" s="26" t="s">
        <v>5241</v>
      </c>
      <c r="F233" s="26" t="s">
        <v>5240</v>
      </c>
      <c r="G233" s="26"/>
      <c r="I233" s="27">
        <f>ROW()</f>
        <v>233</v>
      </c>
      <c r="J233" s="25" t="str">
        <f t="shared" si="8"/>
        <v>2881</v>
      </c>
    </row>
    <row r="234" spans="1:12" x14ac:dyDescent="0.2">
      <c r="A234" s="25" t="s">
        <v>256</v>
      </c>
      <c r="B234" s="28" t="s">
        <v>106</v>
      </c>
      <c r="C234" s="25" t="str">
        <f t="shared" si="7"/>
        <v>2901</v>
      </c>
      <c r="D234" s="26" t="s">
        <v>509</v>
      </c>
      <c r="E234" s="26" t="s">
        <v>5241</v>
      </c>
      <c r="F234" s="26" t="s">
        <v>5240</v>
      </c>
      <c r="G234" s="26"/>
      <c r="I234" s="27">
        <f>ROW()</f>
        <v>234</v>
      </c>
      <c r="J234" s="25" t="str">
        <f t="shared" si="8"/>
        <v>2901</v>
      </c>
      <c r="L234" s="31"/>
    </row>
    <row r="235" spans="1:12" x14ac:dyDescent="0.2">
      <c r="A235" s="25" t="s">
        <v>138</v>
      </c>
      <c r="B235" s="28" t="s">
        <v>800</v>
      </c>
      <c r="C235" s="25" t="str">
        <f t="shared" si="7"/>
        <v>0081</v>
      </c>
      <c r="D235" s="26" t="s">
        <v>509</v>
      </c>
      <c r="E235" s="26" t="s">
        <v>5244</v>
      </c>
      <c r="F235" s="26" t="s">
        <v>5243</v>
      </c>
      <c r="G235" s="26"/>
      <c r="I235" s="27">
        <f>ROW()</f>
        <v>235</v>
      </c>
      <c r="J235" s="25" t="str">
        <f t="shared" si="8"/>
        <v>0081</v>
      </c>
    </row>
    <row r="236" spans="1:12" x14ac:dyDescent="0.2">
      <c r="A236" s="25" t="s">
        <v>259</v>
      </c>
      <c r="B236" s="28" t="s">
        <v>711</v>
      </c>
      <c r="C236" s="25" t="str">
        <f t="shared" si="7"/>
        <v>2981</v>
      </c>
      <c r="D236" s="26" t="s">
        <v>509</v>
      </c>
      <c r="E236" s="26" t="s">
        <v>5244</v>
      </c>
      <c r="F236" s="26" t="s">
        <v>5243</v>
      </c>
      <c r="G236" s="26"/>
      <c r="I236" s="27">
        <f>ROW()</f>
        <v>236</v>
      </c>
      <c r="J236" s="25" t="str">
        <f t="shared" si="8"/>
        <v>2981</v>
      </c>
      <c r="L236" s="31"/>
    </row>
    <row r="237" spans="1:12" x14ac:dyDescent="0.2">
      <c r="A237" s="25" t="s">
        <v>209</v>
      </c>
      <c r="B237" s="28" t="s">
        <v>856</v>
      </c>
      <c r="C237" s="25" t="str">
        <f t="shared" si="7"/>
        <v>1681</v>
      </c>
      <c r="D237" s="26" t="s">
        <v>509</v>
      </c>
      <c r="E237" s="26" t="s">
        <v>5245</v>
      </c>
      <c r="F237" s="26" t="s">
        <v>5243</v>
      </c>
      <c r="G237" s="26"/>
      <c r="I237" s="27">
        <f>ROW()</f>
        <v>237</v>
      </c>
      <c r="J237" s="25" t="str">
        <f t="shared" si="8"/>
        <v>1681</v>
      </c>
    </row>
    <row r="238" spans="1:12" x14ac:dyDescent="0.2">
      <c r="A238" s="25" t="s">
        <v>649</v>
      </c>
      <c r="B238" s="28" t="s">
        <v>876</v>
      </c>
      <c r="C238" s="25" t="str">
        <f t="shared" si="7"/>
        <v>5007</v>
      </c>
      <c r="D238" s="26" t="s">
        <v>509</v>
      </c>
      <c r="E238" s="26" t="s">
        <v>5270</v>
      </c>
      <c r="F238" s="26" t="s">
        <v>5242</v>
      </c>
      <c r="G238" s="26"/>
      <c r="I238" s="27">
        <f>ROW()</f>
        <v>238</v>
      </c>
      <c r="J238" s="25" t="str">
        <f t="shared" si="8"/>
        <v>5007</v>
      </c>
    </row>
    <row r="239" spans="1:12" x14ac:dyDescent="0.2">
      <c r="A239" s="25" t="s">
        <v>828</v>
      </c>
      <c r="B239" s="28" t="s">
        <v>849</v>
      </c>
      <c r="C239" s="25" t="str">
        <f t="shared" si="7"/>
        <v>5043</v>
      </c>
      <c r="D239" s="26" t="s">
        <v>509</v>
      </c>
      <c r="E239" s="26" t="s">
        <v>5270</v>
      </c>
      <c r="F239" s="26" t="s">
        <v>5242</v>
      </c>
      <c r="G239" s="26"/>
      <c r="I239" s="27">
        <f>ROW()</f>
        <v>239</v>
      </c>
      <c r="J239" s="25" t="str">
        <f t="shared" si="8"/>
        <v>5043</v>
      </c>
    </row>
    <row r="240" spans="1:12" x14ac:dyDescent="0.2">
      <c r="A240" s="25" t="s">
        <v>647</v>
      </c>
      <c r="B240" s="28" t="s">
        <v>528</v>
      </c>
      <c r="C240" s="25" t="str">
        <f t="shared" si="7"/>
        <v>5025</v>
      </c>
      <c r="D240" s="26" t="s">
        <v>509</v>
      </c>
      <c r="E240" s="26" t="s">
        <v>5270</v>
      </c>
      <c r="F240" s="26" t="s">
        <v>5242</v>
      </c>
      <c r="G240" s="26"/>
      <c r="I240" s="27">
        <f>ROW()</f>
        <v>240</v>
      </c>
      <c r="J240" s="25" t="str">
        <f t="shared" si="8"/>
        <v>5025</v>
      </c>
    </row>
    <row r="241" spans="1:12" x14ac:dyDescent="0.2">
      <c r="A241" s="25" t="s">
        <v>257</v>
      </c>
      <c r="B241" s="28" t="s">
        <v>107</v>
      </c>
      <c r="C241" s="25" t="str">
        <f t="shared" si="7"/>
        <v>2911</v>
      </c>
      <c r="D241" s="26" t="s">
        <v>509</v>
      </c>
      <c r="E241" s="26" t="s">
        <v>5245</v>
      </c>
      <c r="F241" s="26" t="s">
        <v>5246</v>
      </c>
      <c r="G241" s="26"/>
      <c r="I241" s="27">
        <f>ROW()</f>
        <v>241</v>
      </c>
      <c r="J241" s="25" t="str">
        <f t="shared" si="8"/>
        <v>2911</v>
      </c>
    </row>
    <row r="242" spans="1:12" x14ac:dyDescent="0.2">
      <c r="A242" s="25" t="s">
        <v>262</v>
      </c>
      <c r="B242" s="28" t="s">
        <v>710</v>
      </c>
      <c r="C242" s="25" t="str">
        <f t="shared" si="7"/>
        <v>3041</v>
      </c>
      <c r="D242" s="26" t="s">
        <v>509</v>
      </c>
      <c r="E242" s="26" t="s">
        <v>5244</v>
      </c>
      <c r="F242" s="26" t="s">
        <v>5243</v>
      </c>
      <c r="G242" s="26"/>
      <c r="I242" s="27">
        <f>ROW()</f>
        <v>242</v>
      </c>
      <c r="J242" s="25" t="str">
        <f t="shared" si="8"/>
        <v>3041</v>
      </c>
    </row>
    <row r="243" spans="1:12" x14ac:dyDescent="0.2">
      <c r="A243" s="25" t="s">
        <v>264</v>
      </c>
      <c r="B243" s="28" t="s">
        <v>708</v>
      </c>
      <c r="C243" s="25" t="str">
        <f t="shared" si="7"/>
        <v>3061</v>
      </c>
      <c r="D243" s="26" t="s">
        <v>509</v>
      </c>
      <c r="E243" s="26" t="s">
        <v>5241</v>
      </c>
      <c r="F243" s="26" t="s">
        <v>5243</v>
      </c>
      <c r="G243" s="26"/>
      <c r="I243" s="27">
        <f>ROW()</f>
        <v>243</v>
      </c>
      <c r="J243" s="25" t="str">
        <f t="shared" si="8"/>
        <v>3061</v>
      </c>
    </row>
    <row r="244" spans="1:12" x14ac:dyDescent="0.2">
      <c r="A244" s="25" t="s">
        <v>277</v>
      </c>
      <c r="B244" s="28" t="s">
        <v>699</v>
      </c>
      <c r="C244" s="25" t="str">
        <f t="shared" si="7"/>
        <v>3421</v>
      </c>
      <c r="D244" s="26" t="s">
        <v>509</v>
      </c>
      <c r="E244" s="26" t="s">
        <v>5241</v>
      </c>
      <c r="F244" s="26" t="s">
        <v>5246</v>
      </c>
      <c r="G244" s="26"/>
      <c r="I244" s="27">
        <f>ROW()</f>
        <v>244</v>
      </c>
      <c r="J244" s="25" t="str">
        <f t="shared" si="8"/>
        <v>3421</v>
      </c>
    </row>
    <row r="245" spans="1:12" x14ac:dyDescent="0.2">
      <c r="A245" s="25" t="s">
        <v>245</v>
      </c>
      <c r="B245" s="28" t="s">
        <v>7</v>
      </c>
      <c r="C245" s="25" t="str">
        <f t="shared" si="7"/>
        <v>2581</v>
      </c>
      <c r="D245" s="26" t="s">
        <v>509</v>
      </c>
      <c r="E245" s="26" t="s">
        <v>5241</v>
      </c>
      <c r="F245" s="26" t="s">
        <v>5246</v>
      </c>
      <c r="G245" s="26"/>
      <c r="I245" s="27">
        <f>ROW()</f>
        <v>245</v>
      </c>
      <c r="J245" s="25" t="str">
        <f t="shared" si="8"/>
        <v>2581</v>
      </c>
    </row>
    <row r="246" spans="1:12" x14ac:dyDescent="0.2">
      <c r="A246" s="25" t="s">
        <v>418</v>
      </c>
      <c r="B246" s="28" t="s">
        <v>3</v>
      </c>
      <c r="C246" s="25" t="str">
        <f t="shared" si="7"/>
        <v>6391</v>
      </c>
      <c r="D246" s="26" t="s">
        <v>509</v>
      </c>
      <c r="E246" s="26" t="s">
        <v>5244</v>
      </c>
      <c r="F246" s="26" t="s">
        <v>5243</v>
      </c>
      <c r="G246" s="26"/>
      <c r="I246" s="27">
        <f>ROW()</f>
        <v>246</v>
      </c>
      <c r="J246" s="25" t="str">
        <f t="shared" si="8"/>
        <v>6391</v>
      </c>
    </row>
    <row r="247" spans="1:12" x14ac:dyDescent="0.2">
      <c r="A247" s="25" t="s">
        <v>361</v>
      </c>
      <c r="B247" s="28" t="s">
        <v>626</v>
      </c>
      <c r="C247" s="25" t="str">
        <f t="shared" si="7"/>
        <v>5711</v>
      </c>
      <c r="D247" s="26" t="s">
        <v>509</v>
      </c>
      <c r="E247" s="26" t="s">
        <v>5241</v>
      </c>
      <c r="F247" s="26" t="s">
        <v>5246</v>
      </c>
      <c r="G247" s="26"/>
      <c r="I247" s="27">
        <f>ROW()</f>
        <v>247</v>
      </c>
      <c r="J247" s="25" t="str">
        <f t="shared" si="8"/>
        <v>5711</v>
      </c>
      <c r="L247" s="31"/>
    </row>
    <row r="248" spans="1:12" x14ac:dyDescent="0.2">
      <c r="A248" s="25" t="s">
        <v>137</v>
      </c>
      <c r="B248" s="28" t="s">
        <v>77</v>
      </c>
      <c r="C248" s="25" t="str">
        <f t="shared" si="7"/>
        <v>0073</v>
      </c>
      <c r="D248" s="26" t="s">
        <v>509</v>
      </c>
      <c r="E248" s="26" t="s">
        <v>5244</v>
      </c>
      <c r="F248" s="26" t="s">
        <v>5240</v>
      </c>
      <c r="G248" s="26"/>
      <c r="I248" s="27">
        <f>ROW()</f>
        <v>248</v>
      </c>
      <c r="J248" s="25" t="str">
        <f t="shared" si="8"/>
        <v>0073</v>
      </c>
    </row>
    <row r="249" spans="1:12" x14ac:dyDescent="0.2">
      <c r="A249" s="25" t="s">
        <v>469</v>
      </c>
      <c r="B249" s="28" t="s">
        <v>996</v>
      </c>
      <c r="C249" s="25" t="str">
        <f t="shared" si="7"/>
        <v>7161</v>
      </c>
      <c r="D249" s="26" t="s">
        <v>509</v>
      </c>
      <c r="E249" s="26" t="s">
        <v>5241</v>
      </c>
      <c r="F249" s="26" t="s">
        <v>5243</v>
      </c>
      <c r="G249" s="26"/>
      <c r="I249" s="27">
        <f>ROW()</f>
        <v>249</v>
      </c>
      <c r="J249" s="25" t="str">
        <f t="shared" si="8"/>
        <v>7161</v>
      </c>
    </row>
    <row r="250" spans="1:12" x14ac:dyDescent="0.2">
      <c r="A250" s="25" t="s">
        <v>201</v>
      </c>
      <c r="B250" s="28" t="s">
        <v>102</v>
      </c>
      <c r="C250" s="25" t="str">
        <f t="shared" si="7"/>
        <v>1371</v>
      </c>
      <c r="D250" s="26" t="s">
        <v>509</v>
      </c>
      <c r="E250" s="26" t="s">
        <v>5241</v>
      </c>
      <c r="F250" s="26" t="s">
        <v>5240</v>
      </c>
      <c r="G250" s="26"/>
      <c r="I250" s="27">
        <f>ROW()</f>
        <v>250</v>
      </c>
      <c r="J250" s="25" t="str">
        <f t="shared" si="8"/>
        <v>1371</v>
      </c>
    </row>
    <row r="251" spans="1:12" x14ac:dyDescent="0.2">
      <c r="A251" s="25" t="s">
        <v>993</v>
      </c>
      <c r="B251" s="28" t="s">
        <v>994</v>
      </c>
      <c r="C251" s="25" t="str">
        <f t="shared" si="7"/>
        <v>7031</v>
      </c>
      <c r="D251" s="26" t="s">
        <v>509</v>
      </c>
      <c r="E251" s="26" t="s">
        <v>5241</v>
      </c>
      <c r="F251" s="26" t="s">
        <v>5246</v>
      </c>
      <c r="G251" s="26"/>
      <c r="I251" s="27">
        <f>ROW()</f>
        <v>251</v>
      </c>
      <c r="J251" s="25" t="str">
        <f t="shared" si="8"/>
        <v>7031</v>
      </c>
      <c r="L251" s="31"/>
    </row>
    <row r="252" spans="1:12" x14ac:dyDescent="0.2">
      <c r="A252" s="25" t="s">
        <v>141</v>
      </c>
      <c r="B252" s="28" t="s">
        <v>72</v>
      </c>
      <c r="C252" s="25" t="str">
        <f t="shared" si="7"/>
        <v>0100</v>
      </c>
      <c r="D252" s="26" t="s">
        <v>509</v>
      </c>
      <c r="E252" s="26" t="s">
        <v>5270</v>
      </c>
      <c r="F252" s="26" t="s">
        <v>5242</v>
      </c>
      <c r="G252" s="26"/>
      <c r="I252" s="27">
        <f>ROW()</f>
        <v>252</v>
      </c>
      <c r="J252" s="25" t="str">
        <f t="shared" si="8"/>
        <v>0100</v>
      </c>
    </row>
    <row r="253" spans="1:12" x14ac:dyDescent="0.2">
      <c r="A253" s="25" t="s">
        <v>936</v>
      </c>
      <c r="B253" s="28" t="s">
        <v>937</v>
      </c>
      <c r="C253" s="25" t="str">
        <f t="shared" si="7"/>
        <v>5054</v>
      </c>
      <c r="D253" s="26" t="s">
        <v>509</v>
      </c>
      <c r="E253" s="26" t="s">
        <v>5270</v>
      </c>
      <c r="F253" s="26" t="s">
        <v>5242</v>
      </c>
      <c r="G253" s="26"/>
      <c r="I253" s="27">
        <f>ROW()</f>
        <v>253</v>
      </c>
      <c r="J253" s="25" t="str">
        <f t="shared" si="8"/>
        <v>5054</v>
      </c>
    </row>
    <row r="254" spans="1:12" x14ac:dyDescent="0.2">
      <c r="A254" s="25" t="s">
        <v>5259</v>
      </c>
      <c r="B254" s="28" t="s">
        <v>5260</v>
      </c>
      <c r="C254" s="25" t="str">
        <f t="shared" si="7"/>
        <v>4010</v>
      </c>
      <c r="D254" s="26" t="s">
        <v>509</v>
      </c>
      <c r="E254" s="26" t="s">
        <v>5270</v>
      </c>
      <c r="F254" s="26" t="s">
        <v>5242</v>
      </c>
      <c r="G254" s="26"/>
      <c r="I254" s="27">
        <f>ROW()</f>
        <v>254</v>
      </c>
      <c r="J254" s="25" t="str">
        <f t="shared" si="8"/>
        <v>4010</v>
      </c>
    </row>
    <row r="255" spans="1:12" x14ac:dyDescent="0.2">
      <c r="A255" s="25" t="s">
        <v>468</v>
      </c>
      <c r="B255" s="28" t="s">
        <v>123</v>
      </c>
      <c r="C255" s="25" t="str">
        <f t="shared" si="7"/>
        <v>7160</v>
      </c>
      <c r="D255" s="26" t="s">
        <v>509</v>
      </c>
      <c r="E255" s="26" t="s">
        <v>5270</v>
      </c>
      <c r="F255" s="26" t="s">
        <v>5242</v>
      </c>
      <c r="G255" s="26"/>
      <c r="I255" s="27">
        <f>ROW()</f>
        <v>255</v>
      </c>
      <c r="J255" s="25" t="str">
        <f t="shared" si="8"/>
        <v>7160</v>
      </c>
    </row>
    <row r="256" spans="1:12" x14ac:dyDescent="0.2">
      <c r="A256" s="25" t="s">
        <v>379</v>
      </c>
      <c r="B256" s="28" t="s">
        <v>114</v>
      </c>
      <c r="C256" s="25" t="str">
        <f t="shared" si="7"/>
        <v>6012</v>
      </c>
      <c r="D256" s="26" t="s">
        <v>509</v>
      </c>
      <c r="E256" s="26" t="s">
        <v>5270</v>
      </c>
      <c r="F256" s="26" t="s">
        <v>5242</v>
      </c>
      <c r="G256" s="26"/>
      <c r="I256" s="27">
        <f>ROW()</f>
        <v>256</v>
      </c>
      <c r="J256" s="25" t="str">
        <f t="shared" si="8"/>
        <v>6012</v>
      </c>
    </row>
    <row r="257" spans="1:12" x14ac:dyDescent="0.2">
      <c r="A257" s="25" t="s">
        <v>265</v>
      </c>
      <c r="B257" s="28" t="s">
        <v>108</v>
      </c>
      <c r="C257" s="25" t="str">
        <f t="shared" si="7"/>
        <v>3100</v>
      </c>
      <c r="D257" s="26" t="s">
        <v>509</v>
      </c>
      <c r="E257" s="26" t="s">
        <v>5270</v>
      </c>
      <c r="F257" s="26" t="s">
        <v>5242</v>
      </c>
      <c r="G257" s="26"/>
      <c r="I257" s="27">
        <f>ROW()</f>
        <v>257</v>
      </c>
      <c r="J257" s="25" t="str">
        <f t="shared" si="8"/>
        <v>3100</v>
      </c>
    </row>
    <row r="258" spans="1:12" x14ac:dyDescent="0.2">
      <c r="A258" s="25" t="s">
        <v>454</v>
      </c>
      <c r="B258" s="28" t="s">
        <v>898</v>
      </c>
      <c r="C258" s="25" t="str">
        <f t="shared" ref="C258:C321" si="9">A258</f>
        <v>7037</v>
      </c>
      <c r="D258" s="26" t="s">
        <v>509</v>
      </c>
      <c r="E258" s="26" t="s">
        <v>5270</v>
      </c>
      <c r="F258" s="26" t="s">
        <v>5242</v>
      </c>
      <c r="G258" s="26"/>
      <c r="I258" s="27">
        <f>ROW()</f>
        <v>258</v>
      </c>
      <c r="J258" s="25" t="str">
        <f t="shared" ref="J258:J321" si="10">C258</f>
        <v>7037</v>
      </c>
    </row>
    <row r="259" spans="1:12" x14ac:dyDescent="0.2">
      <c r="A259" s="25" t="s">
        <v>376</v>
      </c>
      <c r="B259" s="28" t="s">
        <v>529</v>
      </c>
      <c r="C259" s="25" t="str">
        <f t="shared" si="9"/>
        <v>6009</v>
      </c>
      <c r="D259" s="26" t="s">
        <v>509</v>
      </c>
      <c r="E259" s="26" t="s">
        <v>5270</v>
      </c>
      <c r="F259" s="26" t="s">
        <v>5242</v>
      </c>
      <c r="G259" s="26"/>
      <c r="I259" s="27">
        <f>ROW()</f>
        <v>259</v>
      </c>
      <c r="J259" s="25" t="str">
        <f t="shared" si="10"/>
        <v>6009</v>
      </c>
    </row>
    <row r="260" spans="1:12" x14ac:dyDescent="0.2">
      <c r="A260" s="25" t="s">
        <v>602</v>
      </c>
      <c r="B260" s="28" t="s">
        <v>601</v>
      </c>
      <c r="C260" s="25" t="str">
        <f t="shared" si="9"/>
        <v>7024</v>
      </c>
      <c r="D260" s="26" t="s">
        <v>509</v>
      </c>
      <c r="E260" s="26" t="s">
        <v>5270</v>
      </c>
      <c r="F260" s="26" t="s">
        <v>5242</v>
      </c>
      <c r="G260" s="26"/>
      <c r="I260" s="27">
        <f>ROW()</f>
        <v>260</v>
      </c>
      <c r="J260" s="25" t="str">
        <f t="shared" si="10"/>
        <v>7024</v>
      </c>
    </row>
    <row r="261" spans="1:12" x14ac:dyDescent="0.2">
      <c r="A261" s="25" t="s">
        <v>450</v>
      </c>
      <c r="B261" s="28" t="s">
        <v>603</v>
      </c>
      <c r="C261" s="25" t="str">
        <f t="shared" si="9"/>
        <v>7018</v>
      </c>
      <c r="D261" s="26" t="s">
        <v>509</v>
      </c>
      <c r="E261" s="26" t="s">
        <v>5270</v>
      </c>
      <c r="F261" s="26" t="s">
        <v>5242</v>
      </c>
      <c r="G261" s="26"/>
      <c r="I261" s="27">
        <f>ROW()</f>
        <v>261</v>
      </c>
      <c r="J261" s="25" t="str">
        <f t="shared" si="10"/>
        <v>7018</v>
      </c>
    </row>
    <row r="262" spans="1:12" x14ac:dyDescent="0.2">
      <c r="A262" s="25" t="s">
        <v>387</v>
      </c>
      <c r="B262" s="28" t="s">
        <v>530</v>
      </c>
      <c r="C262" s="25" t="str">
        <f t="shared" si="9"/>
        <v>6033</v>
      </c>
      <c r="D262" s="26" t="s">
        <v>509</v>
      </c>
      <c r="E262" s="26" t="s">
        <v>5270</v>
      </c>
      <c r="F262" s="26" t="s">
        <v>5242</v>
      </c>
      <c r="G262" s="26"/>
      <c r="I262" s="27">
        <f>ROW()</f>
        <v>262</v>
      </c>
      <c r="J262" s="25" t="str">
        <f t="shared" si="10"/>
        <v>6033</v>
      </c>
    </row>
    <row r="263" spans="1:12" x14ac:dyDescent="0.2">
      <c r="A263" s="25" t="s">
        <v>829</v>
      </c>
      <c r="B263" s="28" t="s">
        <v>853</v>
      </c>
      <c r="C263" s="25" t="str">
        <f t="shared" si="9"/>
        <v>5047</v>
      </c>
      <c r="D263" s="26" t="s">
        <v>509</v>
      </c>
      <c r="E263" s="26" t="s">
        <v>5270</v>
      </c>
      <c r="F263" s="26" t="s">
        <v>5242</v>
      </c>
      <c r="G263" s="26"/>
      <c r="I263" s="27">
        <f>ROW()</f>
        <v>263</v>
      </c>
      <c r="J263" s="25" t="str">
        <f t="shared" si="10"/>
        <v>5047</v>
      </c>
    </row>
    <row r="264" spans="1:12" x14ac:dyDescent="0.2">
      <c r="A264" s="194" t="s">
        <v>392</v>
      </c>
      <c r="B264" s="28" t="s">
        <v>531</v>
      </c>
      <c r="C264" s="25" t="str">
        <f t="shared" si="9"/>
        <v>6047</v>
      </c>
      <c r="D264" s="26" t="s">
        <v>509</v>
      </c>
      <c r="E264" s="26" t="s">
        <v>5270</v>
      </c>
      <c r="F264" s="26" t="s">
        <v>5242</v>
      </c>
      <c r="G264" s="26"/>
      <c r="I264" s="27">
        <f>ROW()</f>
        <v>264</v>
      </c>
      <c r="J264" s="25" t="str">
        <f t="shared" si="10"/>
        <v>6047</v>
      </c>
    </row>
    <row r="265" spans="1:12" x14ac:dyDescent="0.2">
      <c r="A265" s="25" t="s">
        <v>763</v>
      </c>
      <c r="B265" s="28" t="s">
        <v>532</v>
      </c>
      <c r="C265" s="25" t="str">
        <f t="shared" si="9"/>
        <v>1017</v>
      </c>
      <c r="D265" s="26" t="s">
        <v>509</v>
      </c>
      <c r="E265" s="26" t="s">
        <v>5270</v>
      </c>
      <c r="F265" s="26" t="s">
        <v>5242</v>
      </c>
      <c r="G265" s="26"/>
      <c r="I265" s="27">
        <f>ROW()</f>
        <v>265</v>
      </c>
      <c r="J265" s="25" t="str">
        <f t="shared" si="10"/>
        <v>1017</v>
      </c>
    </row>
    <row r="266" spans="1:12" x14ac:dyDescent="0.2">
      <c r="A266" s="25" t="s">
        <v>880</v>
      </c>
      <c r="B266" s="28" t="s">
        <v>881</v>
      </c>
      <c r="C266" s="25" t="str">
        <f t="shared" si="9"/>
        <v>5046</v>
      </c>
      <c r="D266" s="26" t="s">
        <v>509</v>
      </c>
      <c r="E266" s="26" t="s">
        <v>5270</v>
      </c>
      <c r="F266" s="26" t="s">
        <v>5242</v>
      </c>
      <c r="G266" s="26"/>
      <c r="I266" s="27">
        <f>ROW()</f>
        <v>266</v>
      </c>
      <c r="J266" s="25" t="str">
        <f t="shared" si="10"/>
        <v>5046</v>
      </c>
    </row>
    <row r="267" spans="1:12" x14ac:dyDescent="0.2">
      <c r="A267" s="25" t="s">
        <v>157</v>
      </c>
      <c r="B267" s="28" t="s">
        <v>4</v>
      </c>
      <c r="C267" s="25" t="str">
        <f t="shared" si="9"/>
        <v>0312</v>
      </c>
      <c r="D267" s="26" t="s">
        <v>509</v>
      </c>
      <c r="E267" s="26" t="s">
        <v>5270</v>
      </c>
      <c r="F267" s="26" t="s">
        <v>5242</v>
      </c>
      <c r="G267" s="26"/>
      <c r="I267" s="27">
        <f>ROW()</f>
        <v>267</v>
      </c>
      <c r="J267" s="25" t="str">
        <f t="shared" si="10"/>
        <v>0312</v>
      </c>
    </row>
    <row r="268" spans="1:12" x14ac:dyDescent="0.2">
      <c r="A268" s="25" t="s">
        <v>390</v>
      </c>
      <c r="B268" s="28" t="s">
        <v>533</v>
      </c>
      <c r="C268" s="25" t="str">
        <f t="shared" si="9"/>
        <v>6042</v>
      </c>
      <c r="D268" s="26" t="s">
        <v>509</v>
      </c>
      <c r="E268" s="26" t="s">
        <v>5270</v>
      </c>
      <c r="F268" s="26" t="s">
        <v>5242</v>
      </c>
      <c r="G268" s="26"/>
      <c r="I268" s="27">
        <f>ROW()</f>
        <v>268</v>
      </c>
      <c r="J268" s="25" t="str">
        <f t="shared" si="10"/>
        <v>6042</v>
      </c>
    </row>
    <row r="269" spans="1:12" x14ac:dyDescent="0.2">
      <c r="A269" s="25" t="s">
        <v>878</v>
      </c>
      <c r="B269" s="28" t="s">
        <v>879</v>
      </c>
      <c r="C269" s="25" t="str">
        <f t="shared" si="9"/>
        <v>5045</v>
      </c>
      <c r="D269" s="26" t="s">
        <v>509</v>
      </c>
      <c r="E269" s="26" t="s">
        <v>5270</v>
      </c>
      <c r="F269" s="26" t="s">
        <v>5242</v>
      </c>
      <c r="G269" s="26"/>
      <c r="I269" s="27">
        <f>ROW()</f>
        <v>269</v>
      </c>
      <c r="J269" s="25" t="str">
        <f t="shared" si="10"/>
        <v>5045</v>
      </c>
    </row>
    <row r="270" spans="1:12" x14ac:dyDescent="0.2">
      <c r="A270" s="25" t="s">
        <v>5192</v>
      </c>
      <c r="B270" s="28" t="s">
        <v>5152</v>
      </c>
      <c r="C270" s="25" t="str">
        <f t="shared" si="9"/>
        <v>3000</v>
      </c>
      <c r="D270" s="26" t="s">
        <v>509</v>
      </c>
      <c r="E270" s="26" t="s">
        <v>5270</v>
      </c>
      <c r="F270" s="26" t="s">
        <v>5242</v>
      </c>
      <c r="G270" s="26"/>
      <c r="I270" s="27">
        <f>ROW()</f>
        <v>270</v>
      </c>
      <c r="J270" s="25" t="str">
        <f t="shared" si="10"/>
        <v>3000</v>
      </c>
    </row>
    <row r="271" spans="1:12" x14ac:dyDescent="0.2">
      <c r="A271" s="25" t="s">
        <v>448</v>
      </c>
      <c r="B271" s="28" t="s">
        <v>534</v>
      </c>
      <c r="C271" s="25" t="str">
        <f t="shared" si="9"/>
        <v>7014</v>
      </c>
      <c r="D271" s="26" t="s">
        <v>509</v>
      </c>
      <c r="E271" s="26" t="s">
        <v>5270</v>
      </c>
      <c r="F271" s="26" t="s">
        <v>5242</v>
      </c>
      <c r="G271" s="26"/>
      <c r="I271" s="27">
        <f>ROW()</f>
        <v>271</v>
      </c>
      <c r="J271" s="25" t="str">
        <f t="shared" si="10"/>
        <v>7014</v>
      </c>
      <c r="L271" s="31"/>
    </row>
    <row r="272" spans="1:12" x14ac:dyDescent="0.2">
      <c r="A272" s="25" t="s">
        <v>990</v>
      </c>
      <c r="B272" s="28" t="s">
        <v>1424</v>
      </c>
      <c r="C272" s="25" t="str">
        <f t="shared" si="9"/>
        <v>6997</v>
      </c>
      <c r="D272" s="26" t="s">
        <v>509</v>
      </c>
      <c r="E272" s="26" t="s">
        <v>5270</v>
      </c>
      <c r="F272" s="26" t="s">
        <v>5242</v>
      </c>
      <c r="G272" s="26"/>
      <c r="I272" s="27">
        <f>ROW()</f>
        <v>272</v>
      </c>
      <c r="J272" s="25" t="str">
        <f t="shared" si="10"/>
        <v>6997</v>
      </c>
    </row>
    <row r="273" spans="1:12" x14ac:dyDescent="0.2">
      <c r="A273" s="25" t="s">
        <v>585</v>
      </c>
      <c r="B273" s="28" t="s">
        <v>535</v>
      </c>
      <c r="C273" s="25" t="str">
        <f t="shared" si="9"/>
        <v>7062</v>
      </c>
      <c r="D273" s="26" t="s">
        <v>509</v>
      </c>
      <c r="E273" s="26" t="s">
        <v>5270</v>
      </c>
      <c r="F273" s="26" t="s">
        <v>5242</v>
      </c>
      <c r="G273" s="26"/>
      <c r="I273" s="27">
        <f>ROW()</f>
        <v>273</v>
      </c>
      <c r="J273" s="25" t="str">
        <f t="shared" si="10"/>
        <v>7062</v>
      </c>
    </row>
    <row r="274" spans="1:12" x14ac:dyDescent="0.2">
      <c r="A274" s="25" t="s">
        <v>584</v>
      </c>
      <c r="B274" s="28" t="s">
        <v>536</v>
      </c>
      <c r="C274" s="25" t="str">
        <f t="shared" si="9"/>
        <v>7065</v>
      </c>
      <c r="D274" s="26" t="s">
        <v>509</v>
      </c>
      <c r="E274" s="26" t="s">
        <v>5270</v>
      </c>
      <c r="F274" s="26" t="s">
        <v>5242</v>
      </c>
      <c r="G274" s="26"/>
      <c r="I274" s="27">
        <f>ROW()</f>
        <v>274</v>
      </c>
      <c r="J274" s="25" t="str">
        <f t="shared" si="10"/>
        <v>7065</v>
      </c>
    </row>
    <row r="275" spans="1:12" x14ac:dyDescent="0.2">
      <c r="A275" s="25" t="s">
        <v>144</v>
      </c>
      <c r="B275" s="28" t="s">
        <v>797</v>
      </c>
      <c r="C275" s="25" t="str">
        <f t="shared" si="9"/>
        <v>0111</v>
      </c>
      <c r="D275" s="26" t="s">
        <v>509</v>
      </c>
      <c r="E275" s="26" t="s">
        <v>5241</v>
      </c>
      <c r="F275" s="26" t="s">
        <v>5243</v>
      </c>
      <c r="G275" s="26"/>
      <c r="I275" s="27">
        <f>ROW()</f>
        <v>275</v>
      </c>
      <c r="J275" s="25" t="str">
        <f t="shared" si="10"/>
        <v>0111</v>
      </c>
    </row>
    <row r="276" spans="1:12" x14ac:dyDescent="0.2">
      <c r="A276" s="25" t="s">
        <v>268</v>
      </c>
      <c r="B276" s="28" t="s">
        <v>706</v>
      </c>
      <c r="C276" s="25" t="str">
        <f t="shared" si="9"/>
        <v>3141</v>
      </c>
      <c r="D276" s="26" t="s">
        <v>509</v>
      </c>
      <c r="E276" s="26" t="s">
        <v>5241</v>
      </c>
      <c r="F276" s="26" t="s">
        <v>5246</v>
      </c>
      <c r="G276" s="26"/>
      <c r="I276" s="27">
        <f>ROW()</f>
        <v>276</v>
      </c>
      <c r="J276" s="25" t="str">
        <f t="shared" si="10"/>
        <v>3141</v>
      </c>
    </row>
    <row r="277" spans="1:12" x14ac:dyDescent="0.2">
      <c r="A277" s="25" t="s">
        <v>836</v>
      </c>
      <c r="B277" s="28" t="s">
        <v>837</v>
      </c>
      <c r="C277" s="25" t="str">
        <f t="shared" si="9"/>
        <v>7171</v>
      </c>
      <c r="D277" s="26" t="s">
        <v>509</v>
      </c>
      <c r="E277" s="26" t="s">
        <v>5241</v>
      </c>
      <c r="F277" s="26" t="s">
        <v>5240</v>
      </c>
      <c r="G277" s="26"/>
      <c r="I277" s="27">
        <f>ROW()</f>
        <v>277</v>
      </c>
      <c r="J277" s="25" t="str">
        <f t="shared" si="10"/>
        <v>7171</v>
      </c>
    </row>
    <row r="278" spans="1:12" x14ac:dyDescent="0.2">
      <c r="A278" s="25" t="s">
        <v>269</v>
      </c>
      <c r="B278" s="28" t="s">
        <v>705</v>
      </c>
      <c r="C278" s="25" t="str">
        <f t="shared" si="9"/>
        <v>3181</v>
      </c>
      <c r="D278" s="26" t="s">
        <v>509</v>
      </c>
      <c r="E278" s="26" t="s">
        <v>5241</v>
      </c>
      <c r="F278" s="26" t="s">
        <v>5243</v>
      </c>
      <c r="G278" s="26"/>
      <c r="I278" s="27">
        <f>ROW()</f>
        <v>278</v>
      </c>
      <c r="J278" s="25" t="str">
        <f t="shared" si="10"/>
        <v>3181</v>
      </c>
    </row>
    <row r="279" spans="1:12" x14ac:dyDescent="0.2">
      <c r="A279" s="25" t="s">
        <v>5196</v>
      </c>
      <c r="B279" s="28" t="s">
        <v>1425</v>
      </c>
      <c r="C279" s="25" t="str">
        <f t="shared" si="9"/>
        <v>7013</v>
      </c>
      <c r="D279" s="26" t="s">
        <v>509</v>
      </c>
      <c r="E279" s="26" t="s">
        <v>5271</v>
      </c>
      <c r="F279" s="26" t="s">
        <v>5303</v>
      </c>
      <c r="G279" s="26"/>
      <c r="I279" s="27">
        <f>ROW()</f>
        <v>279</v>
      </c>
      <c r="J279" s="25" t="str">
        <f t="shared" si="10"/>
        <v>7013</v>
      </c>
    </row>
    <row r="280" spans="1:12" x14ac:dyDescent="0.2">
      <c r="A280" s="25" t="s">
        <v>588</v>
      </c>
      <c r="B280" s="28" t="s">
        <v>537</v>
      </c>
      <c r="C280" s="25" t="str">
        <f t="shared" si="9"/>
        <v>7059</v>
      </c>
      <c r="D280" s="26" t="s">
        <v>509</v>
      </c>
      <c r="E280" s="26" t="s">
        <v>5270</v>
      </c>
      <c r="F280" s="26" t="s">
        <v>5242</v>
      </c>
      <c r="G280" s="26"/>
      <c r="I280" s="27">
        <f>ROW()</f>
        <v>280</v>
      </c>
      <c r="J280" s="25" t="str">
        <f t="shared" si="10"/>
        <v>7059</v>
      </c>
    </row>
    <row r="281" spans="1:12" x14ac:dyDescent="0.2">
      <c r="A281" s="25" t="s">
        <v>396</v>
      </c>
      <c r="B281" s="28" t="s">
        <v>1421</v>
      </c>
      <c r="C281" s="25" t="str">
        <f t="shared" si="9"/>
        <v>6052</v>
      </c>
      <c r="D281" s="26" t="s">
        <v>509</v>
      </c>
      <c r="E281" s="26" t="s">
        <v>5241</v>
      </c>
      <c r="F281" s="26" t="s">
        <v>5240</v>
      </c>
      <c r="G281" s="26"/>
      <c r="I281" s="27">
        <f>ROW()</f>
        <v>281</v>
      </c>
      <c r="J281" s="25" t="str">
        <f t="shared" si="10"/>
        <v>6052</v>
      </c>
    </row>
    <row r="282" spans="1:12" x14ac:dyDescent="0.2">
      <c r="A282" s="25" t="s">
        <v>471</v>
      </c>
      <c r="B282" s="28" t="s">
        <v>59</v>
      </c>
      <c r="C282" s="25" t="str">
        <f t="shared" si="9"/>
        <v>7201</v>
      </c>
      <c r="D282" s="26" t="s">
        <v>509</v>
      </c>
      <c r="E282" s="26" t="s">
        <v>5241</v>
      </c>
      <c r="F282" s="26" t="s">
        <v>5246</v>
      </c>
      <c r="G282" s="26"/>
      <c r="I282" s="27">
        <f>ROW()</f>
        <v>282</v>
      </c>
      <c r="J282" s="25" t="str">
        <f t="shared" si="10"/>
        <v>7201</v>
      </c>
    </row>
    <row r="283" spans="1:12" x14ac:dyDescent="0.2">
      <c r="A283" s="25" t="s">
        <v>472</v>
      </c>
      <c r="B283" s="28" t="s">
        <v>124</v>
      </c>
      <c r="C283" s="25" t="str">
        <f t="shared" si="9"/>
        <v>7231</v>
      </c>
      <c r="D283" s="26" t="s">
        <v>509</v>
      </c>
      <c r="E283" s="26" t="s">
        <v>5244</v>
      </c>
      <c r="F283" s="26" t="s">
        <v>5246</v>
      </c>
      <c r="G283" s="26"/>
      <c r="I283" s="27">
        <f>ROW()</f>
        <v>283</v>
      </c>
      <c r="J283" s="25" t="str">
        <f t="shared" si="10"/>
        <v>7231</v>
      </c>
    </row>
    <row r="284" spans="1:12" x14ac:dyDescent="0.2">
      <c r="A284" s="193" t="s">
        <v>474</v>
      </c>
      <c r="B284" s="28" t="s">
        <v>60</v>
      </c>
      <c r="C284" s="25" t="str">
        <f t="shared" si="9"/>
        <v>7251</v>
      </c>
      <c r="D284" s="26" t="s">
        <v>509</v>
      </c>
      <c r="E284" s="26" t="s">
        <v>5244</v>
      </c>
      <c r="F284" s="26" t="s">
        <v>5243</v>
      </c>
      <c r="G284" s="26"/>
      <c r="I284" s="27">
        <f>ROW()</f>
        <v>284</v>
      </c>
      <c r="J284" s="25" t="str">
        <f t="shared" si="10"/>
        <v>7251</v>
      </c>
      <c r="L284" s="31"/>
    </row>
    <row r="285" spans="1:12" x14ac:dyDescent="0.2">
      <c r="A285" s="25" t="s">
        <v>688</v>
      </c>
      <c r="B285" s="28" t="s">
        <v>687</v>
      </c>
      <c r="C285" s="25" t="str">
        <f t="shared" si="9"/>
        <v>4000</v>
      </c>
      <c r="D285" s="26" t="s">
        <v>509</v>
      </c>
      <c r="E285" s="26" t="s">
        <v>5270</v>
      </c>
      <c r="F285" s="26" t="s">
        <v>5242</v>
      </c>
      <c r="G285" s="26"/>
      <c r="I285" s="27">
        <f>ROW()</f>
        <v>285</v>
      </c>
      <c r="J285" s="25" t="str">
        <f t="shared" si="10"/>
        <v>4000</v>
      </c>
    </row>
    <row r="286" spans="1:12" x14ac:dyDescent="0.2">
      <c r="A286" s="25" t="s">
        <v>589</v>
      </c>
      <c r="B286" s="28" t="s">
        <v>538</v>
      </c>
      <c r="C286" s="25" t="str">
        <f t="shared" si="9"/>
        <v>7058</v>
      </c>
      <c r="D286" s="26" t="s">
        <v>509</v>
      </c>
      <c r="E286" s="26" t="s">
        <v>5270</v>
      </c>
      <c r="F286" s="26" t="s">
        <v>5242</v>
      </c>
      <c r="G286" s="26"/>
      <c r="I286" s="27">
        <f>ROW()</f>
        <v>286</v>
      </c>
      <c r="J286" s="25" t="str">
        <f t="shared" si="10"/>
        <v>7058</v>
      </c>
    </row>
    <row r="287" spans="1:12" x14ac:dyDescent="0.2">
      <c r="A287" s="25" t="s">
        <v>393</v>
      </c>
      <c r="B287" s="28" t="s">
        <v>539</v>
      </c>
      <c r="C287" s="25" t="str">
        <f t="shared" si="9"/>
        <v>6048</v>
      </c>
      <c r="D287" s="26" t="s">
        <v>509</v>
      </c>
      <c r="E287" s="26" t="s">
        <v>5270</v>
      </c>
      <c r="F287" s="26" t="s">
        <v>5242</v>
      </c>
      <c r="G287" s="26"/>
      <c r="I287" s="27">
        <f>ROW()</f>
        <v>287</v>
      </c>
      <c r="J287" s="25" t="str">
        <f t="shared" si="10"/>
        <v>6048</v>
      </c>
    </row>
    <row r="288" spans="1:12" x14ac:dyDescent="0.2">
      <c r="A288" s="25" t="s">
        <v>143</v>
      </c>
      <c r="B288" s="28" t="s">
        <v>97</v>
      </c>
      <c r="C288" s="25" t="str">
        <f t="shared" si="9"/>
        <v>0102</v>
      </c>
      <c r="D288" s="26" t="s">
        <v>509</v>
      </c>
      <c r="E288" s="26" t="s">
        <v>5270</v>
      </c>
      <c r="F288" s="26" t="s">
        <v>5242</v>
      </c>
      <c r="G288" s="26"/>
      <c r="I288" s="27">
        <f>ROW()</f>
        <v>288</v>
      </c>
      <c r="J288" s="25" t="str">
        <f t="shared" si="10"/>
        <v>0102</v>
      </c>
    </row>
    <row r="289" spans="1:10" x14ac:dyDescent="0.2">
      <c r="A289" s="25" t="s">
        <v>477</v>
      </c>
      <c r="B289" s="28" t="s">
        <v>125</v>
      </c>
      <c r="C289" s="25" t="str">
        <f t="shared" si="9"/>
        <v>7271</v>
      </c>
      <c r="D289" s="26" t="s">
        <v>509</v>
      </c>
      <c r="E289" s="26" t="s">
        <v>5241</v>
      </c>
      <c r="F289" s="26" t="s">
        <v>5243</v>
      </c>
      <c r="G289" s="26"/>
      <c r="I289" s="27">
        <f>ROW()</f>
        <v>289</v>
      </c>
      <c r="J289" s="25" t="str">
        <f t="shared" si="10"/>
        <v>7271</v>
      </c>
    </row>
    <row r="290" spans="1:10" x14ac:dyDescent="0.2">
      <c r="A290" s="25" t="s">
        <v>478</v>
      </c>
      <c r="B290" s="28" t="s">
        <v>61</v>
      </c>
      <c r="C290" s="25" t="str">
        <f t="shared" si="9"/>
        <v>7301</v>
      </c>
      <c r="D290" s="26" t="s">
        <v>509</v>
      </c>
      <c r="E290" s="26" t="s">
        <v>5244</v>
      </c>
      <c r="F290" s="26" t="s">
        <v>5243</v>
      </c>
      <c r="G290" s="26"/>
      <c r="I290" s="27">
        <f>ROW()</f>
        <v>290</v>
      </c>
      <c r="J290" s="25" t="str">
        <f t="shared" si="10"/>
        <v>7301</v>
      </c>
    </row>
    <row r="291" spans="1:10" x14ac:dyDescent="0.2">
      <c r="A291" s="25" t="s">
        <v>271</v>
      </c>
      <c r="B291" s="28" t="s">
        <v>704</v>
      </c>
      <c r="C291" s="25" t="str">
        <f t="shared" si="9"/>
        <v>3241</v>
      </c>
      <c r="D291" s="26" t="s">
        <v>509</v>
      </c>
      <c r="E291" s="26" t="s">
        <v>5244</v>
      </c>
      <c r="F291" s="26" t="s">
        <v>5246</v>
      </c>
      <c r="G291" s="26"/>
      <c r="I291" s="27">
        <f>ROW()</f>
        <v>291</v>
      </c>
      <c r="J291" s="25" t="str">
        <f t="shared" si="10"/>
        <v>3241</v>
      </c>
    </row>
    <row r="292" spans="1:10" x14ac:dyDescent="0.2">
      <c r="A292" s="25" t="s">
        <v>272</v>
      </c>
      <c r="B292" s="28" t="s">
        <v>703</v>
      </c>
      <c r="C292" s="25" t="str">
        <f t="shared" si="9"/>
        <v>3261</v>
      </c>
      <c r="D292" s="26" t="s">
        <v>509</v>
      </c>
      <c r="E292" s="26" t="s">
        <v>5241</v>
      </c>
      <c r="F292" s="26" t="s">
        <v>5240</v>
      </c>
      <c r="G292" s="26"/>
      <c r="I292" s="27">
        <f>ROW()</f>
        <v>292</v>
      </c>
      <c r="J292" s="25" t="str">
        <f t="shared" si="10"/>
        <v>3261</v>
      </c>
    </row>
    <row r="293" spans="1:10" x14ac:dyDescent="0.2">
      <c r="A293" s="25" t="s">
        <v>479</v>
      </c>
      <c r="B293" s="28" t="s">
        <v>62</v>
      </c>
      <c r="C293" s="25" t="str">
        <f t="shared" si="9"/>
        <v>7341</v>
      </c>
      <c r="D293" s="26" t="s">
        <v>509</v>
      </c>
      <c r="E293" s="26" t="s">
        <v>5244</v>
      </c>
      <c r="F293" s="26" t="s">
        <v>5243</v>
      </c>
      <c r="G293" s="26"/>
      <c r="I293" s="27">
        <f>ROW()</f>
        <v>293</v>
      </c>
      <c r="J293" s="25" t="str">
        <f t="shared" si="10"/>
        <v>7341</v>
      </c>
    </row>
    <row r="294" spans="1:10" x14ac:dyDescent="0.2">
      <c r="A294" s="25" t="s">
        <v>480</v>
      </c>
      <c r="B294" s="28" t="s">
        <v>63</v>
      </c>
      <c r="C294" s="25" t="str">
        <f t="shared" si="9"/>
        <v>7361</v>
      </c>
      <c r="D294" s="26" t="s">
        <v>509</v>
      </c>
      <c r="E294" s="26" t="s">
        <v>5241</v>
      </c>
      <c r="F294" s="26" t="s">
        <v>5240</v>
      </c>
      <c r="G294" s="26"/>
      <c r="I294" s="27">
        <f>ROW()</f>
        <v>294</v>
      </c>
      <c r="J294" s="25" t="str">
        <f t="shared" si="10"/>
        <v>7361</v>
      </c>
    </row>
    <row r="295" spans="1:10" x14ac:dyDescent="0.2">
      <c r="A295" s="25" t="s">
        <v>483</v>
      </c>
      <c r="B295" s="28" t="s">
        <v>126</v>
      </c>
      <c r="C295" s="25" t="str">
        <f t="shared" si="9"/>
        <v>7391</v>
      </c>
      <c r="D295" s="26" t="s">
        <v>509</v>
      </c>
      <c r="E295" s="26" t="s">
        <v>5241</v>
      </c>
      <c r="F295" s="26" t="s">
        <v>5246</v>
      </c>
      <c r="G295" s="26"/>
      <c r="I295" s="27">
        <f>ROW()</f>
        <v>295</v>
      </c>
      <c r="J295" s="25" t="str">
        <f t="shared" si="10"/>
        <v>7391</v>
      </c>
    </row>
    <row r="296" spans="1:10" x14ac:dyDescent="0.2">
      <c r="A296" s="25" t="s">
        <v>273</v>
      </c>
      <c r="B296" s="28" t="s">
        <v>8</v>
      </c>
      <c r="C296" s="25" t="str">
        <f t="shared" si="9"/>
        <v>3281</v>
      </c>
      <c r="D296" s="26" t="s">
        <v>509</v>
      </c>
      <c r="E296" s="26" t="s">
        <v>5241</v>
      </c>
      <c r="F296" s="26" t="s">
        <v>5246</v>
      </c>
      <c r="G296" s="26"/>
      <c r="I296" s="27">
        <f>ROW()</f>
        <v>296</v>
      </c>
      <c r="J296" s="25" t="str">
        <f t="shared" si="10"/>
        <v>3281</v>
      </c>
    </row>
    <row r="297" spans="1:10" x14ac:dyDescent="0.2">
      <c r="A297" s="194" t="s">
        <v>422</v>
      </c>
      <c r="B297" s="28" t="s">
        <v>37</v>
      </c>
      <c r="C297" s="25" t="str">
        <f t="shared" si="9"/>
        <v>6501</v>
      </c>
      <c r="D297" s="26" t="s">
        <v>509</v>
      </c>
      <c r="E297" s="26" t="s">
        <v>5241</v>
      </c>
      <c r="F297" s="26" t="s">
        <v>5246</v>
      </c>
      <c r="G297" s="26"/>
      <c r="I297" s="27">
        <f>ROW()</f>
        <v>297</v>
      </c>
      <c r="J297" s="25" t="str">
        <f t="shared" si="10"/>
        <v>6501</v>
      </c>
    </row>
    <row r="298" spans="1:10" x14ac:dyDescent="0.2">
      <c r="A298" s="25" t="s">
        <v>492</v>
      </c>
      <c r="B298" s="28" t="s">
        <v>910</v>
      </c>
      <c r="C298" s="25" t="str">
        <f t="shared" si="9"/>
        <v>7631</v>
      </c>
      <c r="D298" s="26" t="s">
        <v>509</v>
      </c>
      <c r="E298" s="26" t="s">
        <v>5271</v>
      </c>
      <c r="F298" s="26" t="s">
        <v>5303</v>
      </c>
      <c r="G298" s="26"/>
      <c r="I298" s="27">
        <f>ROW()</f>
        <v>298</v>
      </c>
      <c r="J298" s="25" t="str">
        <f t="shared" si="10"/>
        <v>7631</v>
      </c>
    </row>
    <row r="299" spans="1:10" x14ac:dyDescent="0.2">
      <c r="A299" s="25" t="s">
        <v>482</v>
      </c>
      <c r="B299" s="28" t="s">
        <v>64</v>
      </c>
      <c r="C299" s="25" t="str">
        <f t="shared" si="9"/>
        <v>7381</v>
      </c>
      <c r="D299" s="26" t="s">
        <v>509</v>
      </c>
      <c r="E299" s="26" t="s">
        <v>5244</v>
      </c>
      <c r="F299" s="26" t="s">
        <v>5246</v>
      </c>
      <c r="G299" s="26"/>
      <c r="I299" s="27">
        <f>ROW()</f>
        <v>299</v>
      </c>
      <c r="J299" s="25" t="str">
        <f t="shared" si="10"/>
        <v>7381</v>
      </c>
    </row>
    <row r="300" spans="1:10" x14ac:dyDescent="0.2">
      <c r="A300" s="25" t="s">
        <v>484</v>
      </c>
      <c r="B300" s="28" t="s">
        <v>127</v>
      </c>
      <c r="C300" s="25" t="str">
        <f t="shared" si="9"/>
        <v>7411</v>
      </c>
      <c r="D300" s="26" t="s">
        <v>509</v>
      </c>
      <c r="E300" s="26" t="s">
        <v>5244</v>
      </c>
      <c r="F300" s="26" t="s">
        <v>5243</v>
      </c>
      <c r="G300" s="26"/>
      <c r="I300" s="27">
        <f>ROW()</f>
        <v>300</v>
      </c>
      <c r="J300" s="25" t="str">
        <f t="shared" si="10"/>
        <v>7411</v>
      </c>
    </row>
    <row r="301" spans="1:10" x14ac:dyDescent="0.2">
      <c r="A301" s="25" t="s">
        <v>485</v>
      </c>
      <c r="B301" s="28" t="s">
        <v>540</v>
      </c>
      <c r="C301" s="25" t="str">
        <f t="shared" si="9"/>
        <v>7431</v>
      </c>
      <c r="D301" s="26" t="s">
        <v>509</v>
      </c>
      <c r="E301" s="26" t="s">
        <v>5241</v>
      </c>
      <c r="F301" s="26" t="s">
        <v>5240</v>
      </c>
      <c r="G301" s="26"/>
      <c r="I301" s="27">
        <f>ROW()</f>
        <v>301</v>
      </c>
      <c r="J301" s="25" t="str">
        <f t="shared" si="10"/>
        <v>7431</v>
      </c>
    </row>
    <row r="302" spans="1:10" x14ac:dyDescent="0.2">
      <c r="A302" s="25" t="s">
        <v>274</v>
      </c>
      <c r="B302" s="28" t="s">
        <v>702</v>
      </c>
      <c r="C302" s="25" t="str">
        <f t="shared" si="9"/>
        <v>3301</v>
      </c>
      <c r="D302" s="26" t="s">
        <v>509</v>
      </c>
      <c r="E302" s="26" t="s">
        <v>5245</v>
      </c>
      <c r="F302" s="26" t="s">
        <v>5243</v>
      </c>
      <c r="G302" s="26"/>
      <c r="I302" s="27">
        <f>ROW()</f>
        <v>302</v>
      </c>
      <c r="J302" s="25" t="str">
        <f t="shared" si="10"/>
        <v>3301</v>
      </c>
    </row>
    <row r="303" spans="1:10" x14ac:dyDescent="0.2">
      <c r="A303" s="25" t="s">
        <v>486</v>
      </c>
      <c r="B303" s="28" t="s">
        <v>65</v>
      </c>
      <c r="C303" s="25" t="str">
        <f t="shared" si="9"/>
        <v>7461</v>
      </c>
      <c r="D303" s="26" t="s">
        <v>509</v>
      </c>
      <c r="E303" s="26" t="s">
        <v>5245</v>
      </c>
      <c r="F303" s="26" t="s">
        <v>5243</v>
      </c>
      <c r="G303" s="26"/>
      <c r="I303" s="27">
        <f>ROW()</f>
        <v>303</v>
      </c>
      <c r="J303" s="25" t="str">
        <f t="shared" si="10"/>
        <v>7461</v>
      </c>
    </row>
    <row r="304" spans="1:10" x14ac:dyDescent="0.2">
      <c r="A304" s="25" t="s">
        <v>275</v>
      </c>
      <c r="B304" s="28" t="s">
        <v>701</v>
      </c>
      <c r="C304" s="25" t="str">
        <f t="shared" si="9"/>
        <v>3341</v>
      </c>
      <c r="D304" s="26" t="s">
        <v>509</v>
      </c>
      <c r="E304" s="26" t="s">
        <v>5241</v>
      </c>
      <c r="F304" s="26" t="s">
        <v>5243</v>
      </c>
      <c r="G304" s="26"/>
      <c r="I304" s="27">
        <f>ROW()</f>
        <v>304</v>
      </c>
      <c r="J304" s="25" t="str">
        <f t="shared" si="10"/>
        <v>3341</v>
      </c>
    </row>
    <row r="305" spans="1:12" x14ac:dyDescent="0.2">
      <c r="A305" s="25" t="s">
        <v>495</v>
      </c>
      <c r="B305" s="28" t="s">
        <v>129</v>
      </c>
      <c r="C305" s="25" t="str">
        <f t="shared" si="9"/>
        <v>7731</v>
      </c>
      <c r="D305" s="26" t="s">
        <v>509</v>
      </c>
      <c r="E305" s="26" t="s">
        <v>5244</v>
      </c>
      <c r="F305" s="26" t="s">
        <v>5240</v>
      </c>
      <c r="G305" s="26"/>
      <c r="I305" s="27">
        <f>ROW()</f>
        <v>305</v>
      </c>
      <c r="J305" s="25" t="str">
        <f t="shared" si="10"/>
        <v>7731</v>
      </c>
    </row>
    <row r="306" spans="1:12" x14ac:dyDescent="0.2">
      <c r="A306" s="25" t="s">
        <v>276</v>
      </c>
      <c r="B306" s="28" t="s">
        <v>700</v>
      </c>
      <c r="C306" s="25" t="str">
        <f t="shared" si="9"/>
        <v>3381</v>
      </c>
      <c r="D306" s="26" t="s">
        <v>509</v>
      </c>
      <c r="E306" s="26" t="s">
        <v>5241</v>
      </c>
      <c r="F306" s="26" t="s">
        <v>5243</v>
      </c>
      <c r="G306" s="26"/>
      <c r="I306" s="27">
        <f>ROW()</f>
        <v>306</v>
      </c>
      <c r="J306" s="25" t="str">
        <f t="shared" si="10"/>
        <v>3381</v>
      </c>
    </row>
    <row r="307" spans="1:12" x14ac:dyDescent="0.2">
      <c r="A307" s="25" t="s">
        <v>423</v>
      </c>
      <c r="B307" s="28" t="s">
        <v>38</v>
      </c>
      <c r="C307" s="25" t="str">
        <f t="shared" si="9"/>
        <v>6521</v>
      </c>
      <c r="D307" s="26" t="s">
        <v>509</v>
      </c>
      <c r="E307" s="26" t="s">
        <v>5241</v>
      </c>
      <c r="F307" s="26" t="s">
        <v>5243</v>
      </c>
      <c r="G307" s="26"/>
      <c r="I307" s="27">
        <f>ROW()</f>
        <v>307</v>
      </c>
      <c r="J307" s="25" t="str">
        <f t="shared" si="10"/>
        <v>6521</v>
      </c>
    </row>
    <row r="308" spans="1:12" x14ac:dyDescent="0.2">
      <c r="A308" s="25" t="s">
        <v>487</v>
      </c>
      <c r="B308" s="28" t="s">
        <v>66</v>
      </c>
      <c r="C308" s="25" t="str">
        <f t="shared" si="9"/>
        <v>7511</v>
      </c>
      <c r="D308" s="26" t="s">
        <v>509</v>
      </c>
      <c r="E308" s="26" t="s">
        <v>5241</v>
      </c>
      <c r="F308" s="26" t="s">
        <v>5243</v>
      </c>
      <c r="G308" s="26"/>
      <c r="I308" s="27">
        <f>ROW()</f>
        <v>308</v>
      </c>
      <c r="J308" s="25" t="str">
        <f t="shared" si="10"/>
        <v>7511</v>
      </c>
    </row>
    <row r="309" spans="1:12" x14ac:dyDescent="0.2">
      <c r="A309" s="25" t="s">
        <v>488</v>
      </c>
      <c r="B309" s="28" t="s">
        <v>541</v>
      </c>
      <c r="C309" s="25" t="str">
        <f t="shared" si="9"/>
        <v>7531</v>
      </c>
      <c r="D309" s="26" t="s">
        <v>509</v>
      </c>
      <c r="E309" s="26" t="s">
        <v>5241</v>
      </c>
      <c r="F309" s="26" t="s">
        <v>5240</v>
      </c>
      <c r="G309" s="26"/>
      <c r="I309" s="27">
        <f>ROW()</f>
        <v>309</v>
      </c>
      <c r="J309" s="25" t="str">
        <f t="shared" si="10"/>
        <v>7531</v>
      </c>
    </row>
    <row r="310" spans="1:12" x14ac:dyDescent="0.2">
      <c r="A310" s="25" t="s">
        <v>607</v>
      </c>
      <c r="B310" s="28" t="s">
        <v>992</v>
      </c>
      <c r="C310" s="25" t="str">
        <f t="shared" si="9"/>
        <v>7001</v>
      </c>
      <c r="D310" s="26" t="s">
        <v>509</v>
      </c>
      <c r="E310" s="26" t="s">
        <v>5271</v>
      </c>
      <c r="F310" s="26" t="s">
        <v>5303</v>
      </c>
      <c r="G310" s="26"/>
      <c r="I310" s="27">
        <f>ROW()</f>
        <v>310</v>
      </c>
      <c r="J310" s="25" t="str">
        <f t="shared" si="10"/>
        <v>7001</v>
      </c>
    </row>
    <row r="311" spans="1:12" x14ac:dyDescent="0.2">
      <c r="A311" s="25" t="s">
        <v>279</v>
      </c>
      <c r="B311" s="28" t="s">
        <v>962</v>
      </c>
      <c r="C311" s="25" t="str">
        <f t="shared" si="9"/>
        <v>3501</v>
      </c>
      <c r="D311" s="26" t="s">
        <v>509</v>
      </c>
      <c r="E311" s="26" t="s">
        <v>5241</v>
      </c>
      <c r="F311" s="26" t="s">
        <v>5243</v>
      </c>
      <c r="G311" s="26"/>
      <c r="I311" s="27">
        <f>ROW()</f>
        <v>311</v>
      </c>
      <c r="J311" s="25" t="str">
        <f t="shared" si="10"/>
        <v>3501</v>
      </c>
    </row>
    <row r="312" spans="1:12" x14ac:dyDescent="0.2">
      <c r="A312" s="25" t="s">
        <v>281</v>
      </c>
      <c r="B312" s="28" t="s">
        <v>963</v>
      </c>
      <c r="C312" s="25" t="str">
        <f t="shared" si="9"/>
        <v>3581</v>
      </c>
      <c r="D312" s="26" t="s">
        <v>509</v>
      </c>
      <c r="E312" s="26" t="s">
        <v>5241</v>
      </c>
      <c r="F312" s="26" t="s">
        <v>5246</v>
      </c>
      <c r="G312" s="26"/>
      <c r="I312" s="27">
        <f>ROW()</f>
        <v>312</v>
      </c>
      <c r="J312" s="25" t="str">
        <f t="shared" si="10"/>
        <v>3581</v>
      </c>
    </row>
    <row r="313" spans="1:12" x14ac:dyDescent="0.2">
      <c r="A313" s="25" t="s">
        <v>343</v>
      </c>
      <c r="B313" s="28" t="s">
        <v>640</v>
      </c>
      <c r="C313" s="25" t="str">
        <f t="shared" si="9"/>
        <v>5131</v>
      </c>
      <c r="D313" s="26" t="s">
        <v>509</v>
      </c>
      <c r="E313" s="26" t="s">
        <v>5241</v>
      </c>
      <c r="F313" s="26" t="s">
        <v>5246</v>
      </c>
      <c r="G313" s="26"/>
      <c r="I313" s="27">
        <f>ROW()</f>
        <v>313</v>
      </c>
      <c r="J313" s="25" t="str">
        <f t="shared" si="10"/>
        <v>5131</v>
      </c>
    </row>
    <row r="314" spans="1:12" x14ac:dyDescent="0.2">
      <c r="A314" s="25" t="s">
        <v>369</v>
      </c>
      <c r="B314" s="28" t="s">
        <v>621</v>
      </c>
      <c r="C314" s="25" t="str">
        <f t="shared" si="9"/>
        <v>5971</v>
      </c>
      <c r="D314" s="26" t="s">
        <v>509</v>
      </c>
      <c r="E314" s="26" t="s">
        <v>5244</v>
      </c>
      <c r="F314" s="26" t="s">
        <v>5246</v>
      </c>
      <c r="G314" s="26"/>
      <c r="I314" s="27">
        <f>ROW()</f>
        <v>314</v>
      </c>
      <c r="J314" s="25" t="str">
        <f t="shared" si="10"/>
        <v>5971</v>
      </c>
    </row>
    <row r="315" spans="1:12" x14ac:dyDescent="0.2">
      <c r="A315" s="25" t="s">
        <v>285</v>
      </c>
      <c r="B315" s="28" t="s">
        <v>696</v>
      </c>
      <c r="C315" s="25" t="str">
        <f t="shared" si="9"/>
        <v>3661</v>
      </c>
      <c r="D315" s="26" t="s">
        <v>509</v>
      </c>
      <c r="E315" s="26" t="s">
        <v>5241</v>
      </c>
      <c r="F315" s="26" t="s">
        <v>5246</v>
      </c>
      <c r="G315" s="26"/>
      <c r="I315" s="27">
        <f>ROW()</f>
        <v>315</v>
      </c>
      <c r="J315" s="25" t="str">
        <f t="shared" si="10"/>
        <v>3661</v>
      </c>
    </row>
    <row r="316" spans="1:12" x14ac:dyDescent="0.2">
      <c r="A316" s="25" t="s">
        <v>424</v>
      </c>
      <c r="B316" s="28" t="s">
        <v>54</v>
      </c>
      <c r="C316" s="25" t="str">
        <f t="shared" si="9"/>
        <v>6541</v>
      </c>
      <c r="D316" s="26" t="s">
        <v>509</v>
      </c>
      <c r="E316" s="26" t="s">
        <v>5241</v>
      </c>
      <c r="F316" s="26" t="s">
        <v>5246</v>
      </c>
      <c r="G316" s="26"/>
      <c r="I316" s="27">
        <f>ROW()</f>
        <v>316</v>
      </c>
      <c r="J316" s="25" t="str">
        <f t="shared" si="10"/>
        <v>6541</v>
      </c>
    </row>
    <row r="317" spans="1:12" x14ac:dyDescent="0.2">
      <c r="A317" s="25" t="s">
        <v>187</v>
      </c>
      <c r="B317" s="28" t="s">
        <v>542</v>
      </c>
      <c r="C317" s="25" t="str">
        <f t="shared" si="9"/>
        <v>0921</v>
      </c>
      <c r="D317" s="26" t="s">
        <v>509</v>
      </c>
      <c r="E317" s="26" t="s">
        <v>5271</v>
      </c>
      <c r="F317" s="26" t="s">
        <v>5240</v>
      </c>
      <c r="G317" s="26"/>
      <c r="I317" s="27">
        <f>ROW()</f>
        <v>317</v>
      </c>
      <c r="J317" s="25" t="str">
        <f t="shared" si="10"/>
        <v>0921</v>
      </c>
    </row>
    <row r="318" spans="1:12" x14ac:dyDescent="0.2">
      <c r="A318" s="25" t="s">
        <v>500</v>
      </c>
      <c r="B318" s="28" t="s">
        <v>87</v>
      </c>
      <c r="C318" s="25" t="str">
        <f t="shared" si="9"/>
        <v>7901</v>
      </c>
      <c r="D318" s="26" t="s">
        <v>509</v>
      </c>
      <c r="E318" s="26" t="s">
        <v>5241</v>
      </c>
      <c r="F318" s="26" t="s">
        <v>5243</v>
      </c>
      <c r="G318" s="26"/>
      <c r="I318" s="27">
        <f>ROW()</f>
        <v>318</v>
      </c>
      <c r="J318" s="25" t="str">
        <f t="shared" si="10"/>
        <v>7901</v>
      </c>
      <c r="L318" s="31"/>
    </row>
    <row r="319" spans="1:12" x14ac:dyDescent="0.2">
      <c r="A319" s="25" t="s">
        <v>286</v>
      </c>
      <c r="B319" s="28" t="s">
        <v>695</v>
      </c>
      <c r="C319" s="25" t="str">
        <f t="shared" si="9"/>
        <v>3701</v>
      </c>
      <c r="D319" s="26" t="s">
        <v>509</v>
      </c>
      <c r="E319" s="26" t="s">
        <v>5245</v>
      </c>
      <c r="F319" s="26" t="s">
        <v>5246</v>
      </c>
      <c r="G319" s="26"/>
      <c r="I319" s="27">
        <f>ROW()</f>
        <v>319</v>
      </c>
      <c r="J319" s="25" t="str">
        <f t="shared" si="10"/>
        <v>3701</v>
      </c>
      <c r="L319" s="31"/>
    </row>
    <row r="320" spans="1:12" x14ac:dyDescent="0.2">
      <c r="A320" s="25" t="s">
        <v>425</v>
      </c>
      <c r="B320" s="28" t="s">
        <v>39</v>
      </c>
      <c r="C320" s="25" t="str">
        <f t="shared" si="9"/>
        <v>6571</v>
      </c>
      <c r="D320" s="26" t="s">
        <v>509</v>
      </c>
      <c r="E320" s="26" t="s">
        <v>5245</v>
      </c>
      <c r="F320" s="26" t="s">
        <v>5246</v>
      </c>
      <c r="G320" s="26"/>
      <c r="I320" s="27">
        <f>ROW()</f>
        <v>320</v>
      </c>
      <c r="J320" s="25" t="str">
        <f t="shared" si="10"/>
        <v>6571</v>
      </c>
    </row>
    <row r="321" spans="1:10" x14ac:dyDescent="0.2">
      <c r="A321" s="25" t="s">
        <v>147</v>
      </c>
      <c r="B321" s="28" t="s">
        <v>794</v>
      </c>
      <c r="C321" s="25" t="str">
        <f t="shared" si="9"/>
        <v>0125</v>
      </c>
      <c r="D321" s="26" t="s">
        <v>509</v>
      </c>
      <c r="E321" s="26" t="s">
        <v>5241</v>
      </c>
      <c r="F321" s="26" t="s">
        <v>5240</v>
      </c>
      <c r="G321" s="26"/>
      <c r="I321" s="27">
        <f>ROW()</f>
        <v>321</v>
      </c>
      <c r="J321" s="25" t="str">
        <f t="shared" si="10"/>
        <v>0125</v>
      </c>
    </row>
    <row r="322" spans="1:10" x14ac:dyDescent="0.2">
      <c r="A322" s="25" t="s">
        <v>140</v>
      </c>
      <c r="B322" s="28" t="s">
        <v>854</v>
      </c>
      <c r="C322" s="25" t="str">
        <f t="shared" ref="C322:C385" si="11">A322</f>
        <v>0092</v>
      </c>
      <c r="D322" s="26" t="s">
        <v>509</v>
      </c>
      <c r="E322" s="26" t="s">
        <v>5241</v>
      </c>
      <c r="F322" s="26" t="s">
        <v>5246</v>
      </c>
      <c r="G322" s="26"/>
      <c r="I322" s="27">
        <f>ROW()</f>
        <v>322</v>
      </c>
      <c r="J322" s="25" t="str">
        <f t="shared" ref="J322:J385" si="12">C322</f>
        <v>0092</v>
      </c>
    </row>
    <row r="323" spans="1:10" x14ac:dyDescent="0.2">
      <c r="A323" s="25" t="s">
        <v>287</v>
      </c>
      <c r="B323" s="28" t="s">
        <v>694</v>
      </c>
      <c r="C323" s="25" t="str">
        <f t="shared" si="11"/>
        <v>3741</v>
      </c>
      <c r="D323" s="26" t="s">
        <v>509</v>
      </c>
      <c r="E323" s="26" t="s">
        <v>5241</v>
      </c>
      <c r="F323" s="26" t="s">
        <v>5246</v>
      </c>
      <c r="G323" s="26"/>
      <c r="I323" s="27">
        <f>ROW()</f>
        <v>323</v>
      </c>
      <c r="J323" s="25" t="str">
        <f t="shared" si="12"/>
        <v>3741</v>
      </c>
    </row>
    <row r="324" spans="1:10" x14ac:dyDescent="0.2">
      <c r="A324" s="25" t="s">
        <v>289</v>
      </c>
      <c r="B324" s="28" t="s">
        <v>872</v>
      </c>
      <c r="C324" s="25" t="str">
        <f t="shared" si="11"/>
        <v>3821</v>
      </c>
      <c r="D324" s="26" t="s">
        <v>509</v>
      </c>
      <c r="E324" s="26" t="s">
        <v>5245</v>
      </c>
      <c r="F324" s="26" t="s">
        <v>5246</v>
      </c>
      <c r="G324" s="26"/>
      <c r="I324" s="27">
        <f>ROW()</f>
        <v>324</v>
      </c>
      <c r="J324" s="25" t="str">
        <f t="shared" si="12"/>
        <v>3821</v>
      </c>
    </row>
    <row r="325" spans="1:10" x14ac:dyDescent="0.2">
      <c r="A325" s="25" t="s">
        <v>426</v>
      </c>
      <c r="B325" s="28" t="s">
        <v>40</v>
      </c>
      <c r="C325" s="25" t="str">
        <f t="shared" si="11"/>
        <v>6591</v>
      </c>
      <c r="D325" s="26" t="s">
        <v>509</v>
      </c>
      <c r="E325" s="26" t="s">
        <v>5244</v>
      </c>
      <c r="F325" s="26" t="s">
        <v>5246</v>
      </c>
      <c r="G325" s="26"/>
      <c r="I325" s="27">
        <f>ROW()</f>
        <v>325</v>
      </c>
      <c r="J325" s="25" t="str">
        <f t="shared" si="12"/>
        <v>6591</v>
      </c>
    </row>
    <row r="326" spans="1:10" x14ac:dyDescent="0.2">
      <c r="A326" s="25" t="s">
        <v>902</v>
      </c>
      <c r="B326" s="28" t="s">
        <v>903</v>
      </c>
      <c r="C326" s="25" t="str">
        <f t="shared" si="11"/>
        <v>7068</v>
      </c>
      <c r="D326" s="26" t="s">
        <v>509</v>
      </c>
      <c r="E326" s="26" t="s">
        <v>5270</v>
      </c>
      <c r="F326" s="26" t="s">
        <v>5242</v>
      </c>
      <c r="G326" s="26"/>
      <c r="I326" s="27">
        <f>ROW()</f>
        <v>326</v>
      </c>
      <c r="J326" s="25" t="str">
        <f t="shared" si="12"/>
        <v>7068</v>
      </c>
    </row>
    <row r="327" spans="1:10" x14ac:dyDescent="0.2">
      <c r="A327" s="25" t="s">
        <v>290</v>
      </c>
      <c r="B327" s="28" t="s">
        <v>692</v>
      </c>
      <c r="C327" s="25" t="str">
        <f t="shared" si="11"/>
        <v>3861</v>
      </c>
      <c r="D327" s="26" t="s">
        <v>509</v>
      </c>
      <c r="E327" s="26" t="s">
        <v>5245</v>
      </c>
      <c r="F327" s="26" t="s">
        <v>5246</v>
      </c>
      <c r="G327" s="26"/>
      <c r="I327" s="27">
        <f>ROW()</f>
        <v>327</v>
      </c>
      <c r="J327" s="25" t="str">
        <f t="shared" si="12"/>
        <v>3861</v>
      </c>
    </row>
    <row r="328" spans="1:10" x14ac:dyDescent="0.2">
      <c r="A328" s="25" t="s">
        <v>291</v>
      </c>
      <c r="B328" s="28" t="s">
        <v>691</v>
      </c>
      <c r="C328" s="25" t="str">
        <f t="shared" si="11"/>
        <v>3901</v>
      </c>
      <c r="D328" s="26" t="s">
        <v>509</v>
      </c>
      <c r="E328" s="26" t="s">
        <v>5241</v>
      </c>
      <c r="F328" s="26" t="s">
        <v>5246</v>
      </c>
      <c r="G328" s="26"/>
      <c r="I328" s="27">
        <f>ROW()</f>
        <v>328</v>
      </c>
      <c r="J328" s="25" t="str">
        <f t="shared" si="12"/>
        <v>3901</v>
      </c>
    </row>
    <row r="329" spans="1:10" x14ac:dyDescent="0.2">
      <c r="A329" s="25" t="s">
        <v>489</v>
      </c>
      <c r="B329" s="28" t="s">
        <v>128</v>
      </c>
      <c r="C329" s="25" t="str">
        <f t="shared" si="11"/>
        <v>7541</v>
      </c>
      <c r="D329" s="26" t="s">
        <v>509</v>
      </c>
      <c r="E329" s="26" t="s">
        <v>5245</v>
      </c>
      <c r="F329" s="26" t="s">
        <v>5246</v>
      </c>
      <c r="G329" s="26"/>
      <c r="I329" s="27">
        <f>ROW()</f>
        <v>329</v>
      </c>
      <c r="J329" s="25" t="str">
        <f t="shared" si="12"/>
        <v>7541</v>
      </c>
    </row>
    <row r="330" spans="1:10" x14ac:dyDescent="0.2">
      <c r="A330" s="25" t="s">
        <v>292</v>
      </c>
      <c r="B330" s="28" t="s">
        <v>690</v>
      </c>
      <c r="C330" s="25" t="str">
        <f t="shared" si="11"/>
        <v>3941</v>
      </c>
      <c r="D330" s="26" t="s">
        <v>509</v>
      </c>
      <c r="E330" s="26" t="s">
        <v>5245</v>
      </c>
      <c r="F330" s="26" t="s">
        <v>5246</v>
      </c>
      <c r="G330" s="26"/>
      <c r="I330" s="27">
        <f>ROW()</f>
        <v>330</v>
      </c>
      <c r="J330" s="25" t="str">
        <f t="shared" si="12"/>
        <v>3941</v>
      </c>
    </row>
    <row r="331" spans="1:10" x14ac:dyDescent="0.2">
      <c r="A331" s="25" t="s">
        <v>428</v>
      </c>
      <c r="B331" s="28" t="s">
        <v>41</v>
      </c>
      <c r="C331" s="25" t="str">
        <f t="shared" si="11"/>
        <v>6631</v>
      </c>
      <c r="D331" s="26" t="s">
        <v>509</v>
      </c>
      <c r="E331" s="26" t="s">
        <v>5245</v>
      </c>
      <c r="F331" s="26" t="s">
        <v>5246</v>
      </c>
      <c r="G331" s="26"/>
      <c r="I331" s="27">
        <f>ROW()</f>
        <v>331</v>
      </c>
      <c r="J331" s="25" t="str">
        <f t="shared" si="12"/>
        <v>6631</v>
      </c>
    </row>
    <row r="332" spans="1:10" x14ac:dyDescent="0.2">
      <c r="A332" s="25" t="s">
        <v>490</v>
      </c>
      <c r="B332" s="28" t="s">
        <v>67</v>
      </c>
      <c r="C332" s="25" t="str">
        <f t="shared" si="11"/>
        <v>7591</v>
      </c>
      <c r="D332" s="26" t="s">
        <v>509</v>
      </c>
      <c r="E332" s="26" t="s">
        <v>5245</v>
      </c>
      <c r="F332" s="26" t="s">
        <v>5246</v>
      </c>
      <c r="G332" s="26"/>
      <c r="I332" s="27">
        <f>ROW()</f>
        <v>332</v>
      </c>
      <c r="J332" s="25" t="str">
        <f t="shared" si="12"/>
        <v>7591</v>
      </c>
    </row>
    <row r="333" spans="1:10" x14ac:dyDescent="0.2">
      <c r="A333" s="25" t="s">
        <v>904</v>
      </c>
      <c r="B333" s="28" t="s">
        <v>905</v>
      </c>
      <c r="C333" s="25" t="str">
        <f t="shared" si="11"/>
        <v>7069</v>
      </c>
      <c r="D333" s="26" t="s">
        <v>509</v>
      </c>
      <c r="E333" s="26" t="s">
        <v>5270</v>
      </c>
      <c r="F333" s="26" t="s">
        <v>5242</v>
      </c>
      <c r="G333" s="26"/>
      <c r="I333" s="27">
        <f>ROW()</f>
        <v>333</v>
      </c>
      <c r="J333" s="25" t="str">
        <f t="shared" si="12"/>
        <v>7069</v>
      </c>
    </row>
    <row r="334" spans="1:10" x14ac:dyDescent="0.2">
      <c r="A334" s="25" t="s">
        <v>293</v>
      </c>
      <c r="B334" s="28" t="s">
        <v>689</v>
      </c>
      <c r="C334" s="25" t="str">
        <f t="shared" si="11"/>
        <v>3981</v>
      </c>
      <c r="D334" s="26" t="s">
        <v>509</v>
      </c>
      <c r="E334" s="26" t="s">
        <v>5241</v>
      </c>
      <c r="F334" s="26" t="s">
        <v>5246</v>
      </c>
      <c r="G334" s="26"/>
      <c r="I334" s="27">
        <f>ROW()</f>
        <v>334</v>
      </c>
      <c r="J334" s="25" t="str">
        <f t="shared" si="12"/>
        <v>3981</v>
      </c>
    </row>
    <row r="335" spans="1:10" x14ac:dyDescent="0.2">
      <c r="A335" s="25" t="s">
        <v>294</v>
      </c>
      <c r="B335" s="28" t="s">
        <v>686</v>
      </c>
      <c r="C335" s="25" t="str">
        <f t="shared" si="11"/>
        <v>4001</v>
      </c>
      <c r="D335" s="26" t="s">
        <v>509</v>
      </c>
      <c r="E335" s="26" t="s">
        <v>5241</v>
      </c>
      <c r="F335" s="26" t="s">
        <v>5246</v>
      </c>
      <c r="G335" s="26"/>
      <c r="I335" s="27">
        <f>ROW()</f>
        <v>335</v>
      </c>
      <c r="J335" s="25" t="str">
        <f t="shared" si="12"/>
        <v>4001</v>
      </c>
    </row>
    <row r="336" spans="1:10" x14ac:dyDescent="0.2">
      <c r="A336" s="25" t="s">
        <v>295</v>
      </c>
      <c r="B336" s="28" t="s">
        <v>685</v>
      </c>
      <c r="C336" s="25" t="str">
        <f t="shared" si="11"/>
        <v>4021</v>
      </c>
      <c r="D336" s="26" t="s">
        <v>509</v>
      </c>
      <c r="E336" s="26" t="s">
        <v>5244</v>
      </c>
      <c r="F336" s="26" t="s">
        <v>5246</v>
      </c>
      <c r="G336" s="26"/>
      <c r="I336" s="27">
        <f>ROW()</f>
        <v>336</v>
      </c>
      <c r="J336" s="25" t="str">
        <f t="shared" si="12"/>
        <v>4021</v>
      </c>
    </row>
    <row r="337" spans="1:10" x14ac:dyDescent="0.2">
      <c r="A337" s="25" t="s">
        <v>296</v>
      </c>
      <c r="B337" s="28" t="s">
        <v>683</v>
      </c>
      <c r="C337" s="25" t="str">
        <f t="shared" si="11"/>
        <v>4061</v>
      </c>
      <c r="D337" s="26" t="s">
        <v>509</v>
      </c>
      <c r="E337" s="26" t="s">
        <v>5241</v>
      </c>
      <c r="F337" s="26" t="s">
        <v>5246</v>
      </c>
      <c r="G337" s="26"/>
      <c r="I337" s="27">
        <f>ROW()</f>
        <v>337</v>
      </c>
      <c r="J337" s="25" t="str">
        <f t="shared" si="12"/>
        <v>4061</v>
      </c>
    </row>
    <row r="338" spans="1:10" x14ac:dyDescent="0.2">
      <c r="A338" s="25" t="s">
        <v>242</v>
      </c>
      <c r="B338" s="28" t="s">
        <v>721</v>
      </c>
      <c r="C338" s="25" t="str">
        <f t="shared" si="11"/>
        <v>2521</v>
      </c>
      <c r="D338" s="26" t="s">
        <v>509</v>
      </c>
      <c r="E338" s="26" t="s">
        <v>5241</v>
      </c>
      <c r="F338" s="26" t="s">
        <v>5240</v>
      </c>
      <c r="G338" s="26"/>
      <c r="I338" s="27">
        <f>ROW()</f>
        <v>338</v>
      </c>
      <c r="J338" s="25" t="str">
        <f t="shared" si="12"/>
        <v>2521</v>
      </c>
    </row>
    <row r="339" spans="1:10" x14ac:dyDescent="0.2">
      <c r="A339" s="25" t="s">
        <v>298</v>
      </c>
      <c r="B339" s="28" t="s">
        <v>680</v>
      </c>
      <c r="C339" s="25" t="str">
        <f t="shared" si="11"/>
        <v>4091</v>
      </c>
      <c r="D339" s="26" t="s">
        <v>509</v>
      </c>
      <c r="E339" s="26" t="s">
        <v>5245</v>
      </c>
      <c r="F339" s="26" t="s">
        <v>5240</v>
      </c>
      <c r="G339" s="26"/>
      <c r="I339" s="27">
        <f>ROW()</f>
        <v>339</v>
      </c>
      <c r="J339" s="25" t="str">
        <f t="shared" si="12"/>
        <v>4091</v>
      </c>
    </row>
    <row r="340" spans="1:10" x14ac:dyDescent="0.2">
      <c r="A340" s="25" t="s">
        <v>300</v>
      </c>
      <c r="B340" s="28" t="s">
        <v>678</v>
      </c>
      <c r="C340" s="25" t="str">
        <f t="shared" si="11"/>
        <v>4171</v>
      </c>
      <c r="D340" s="26" t="s">
        <v>509</v>
      </c>
      <c r="E340" s="26" t="s">
        <v>5244</v>
      </c>
      <c r="F340" s="26" t="s">
        <v>5243</v>
      </c>
      <c r="G340" s="26"/>
      <c r="I340" s="27">
        <f>ROW()</f>
        <v>340</v>
      </c>
      <c r="J340" s="25" t="str">
        <f t="shared" si="12"/>
        <v>4171</v>
      </c>
    </row>
    <row r="341" spans="1:10" x14ac:dyDescent="0.2">
      <c r="A341" s="25" t="s">
        <v>1368</v>
      </c>
      <c r="B341" s="28" t="s">
        <v>1369</v>
      </c>
      <c r="C341" s="25" t="str">
        <f t="shared" si="11"/>
        <v>8012</v>
      </c>
      <c r="D341" s="26" t="s">
        <v>509</v>
      </c>
      <c r="E341" s="26" t="s">
        <v>5271</v>
      </c>
      <c r="F341" s="26" t="s">
        <v>5303</v>
      </c>
      <c r="G341" s="26"/>
      <c r="I341" s="27">
        <f>ROW()</f>
        <v>341</v>
      </c>
      <c r="J341" s="25" t="str">
        <f t="shared" si="12"/>
        <v>8012</v>
      </c>
    </row>
    <row r="342" spans="1:10" x14ac:dyDescent="0.2">
      <c r="A342" s="25" t="s">
        <v>929</v>
      </c>
      <c r="B342" s="28" t="s">
        <v>5154</v>
      </c>
      <c r="C342" s="25" t="str">
        <f t="shared" si="11"/>
        <v>3032</v>
      </c>
      <c r="D342" s="26" t="s">
        <v>509</v>
      </c>
      <c r="E342" s="26" t="s">
        <v>5270</v>
      </c>
      <c r="F342" s="26" t="s">
        <v>5242</v>
      </c>
      <c r="G342" s="26"/>
      <c r="I342" s="27">
        <f>ROW()</f>
        <v>342</v>
      </c>
      <c r="J342" s="25" t="str">
        <f t="shared" si="12"/>
        <v>3032</v>
      </c>
    </row>
    <row r="343" spans="1:10" x14ac:dyDescent="0.2">
      <c r="A343" s="25" t="s">
        <v>948</v>
      </c>
      <c r="B343" s="28" t="s">
        <v>949</v>
      </c>
      <c r="C343" s="25" t="str">
        <f t="shared" si="11"/>
        <v>7032</v>
      </c>
      <c r="D343" s="26" t="s">
        <v>509</v>
      </c>
      <c r="E343" s="26" t="s">
        <v>5270</v>
      </c>
      <c r="F343" s="26" t="s">
        <v>5242</v>
      </c>
      <c r="G343" s="26"/>
      <c r="I343" s="27">
        <f>ROW()</f>
        <v>343</v>
      </c>
      <c r="J343" s="25" t="str">
        <f t="shared" si="12"/>
        <v>7032</v>
      </c>
    </row>
    <row r="344" spans="1:10" x14ac:dyDescent="0.2">
      <c r="A344" s="25" t="s">
        <v>302</v>
      </c>
      <c r="B344" s="28" t="s">
        <v>676</v>
      </c>
      <c r="C344" s="25" t="str">
        <f t="shared" si="11"/>
        <v>4241</v>
      </c>
      <c r="D344" s="26" t="s">
        <v>509</v>
      </c>
      <c r="E344" s="26" t="s">
        <v>5241</v>
      </c>
      <c r="F344" s="26" t="s">
        <v>5246</v>
      </c>
      <c r="G344" s="26"/>
      <c r="I344" s="27">
        <f>ROW()</f>
        <v>344</v>
      </c>
      <c r="J344" s="25" t="str">
        <f t="shared" si="12"/>
        <v>4241</v>
      </c>
    </row>
    <row r="345" spans="1:10" x14ac:dyDescent="0.2">
      <c r="A345" s="25" t="s">
        <v>303</v>
      </c>
      <c r="B345" s="28" t="s">
        <v>675</v>
      </c>
      <c r="C345" s="25" t="str">
        <f t="shared" si="11"/>
        <v>4261</v>
      </c>
      <c r="D345" s="26" t="s">
        <v>509</v>
      </c>
      <c r="E345" s="26" t="s">
        <v>5241</v>
      </c>
      <c r="F345" s="26" t="s">
        <v>5246</v>
      </c>
      <c r="G345" s="26"/>
      <c r="I345" s="27">
        <f>ROW()</f>
        <v>345</v>
      </c>
      <c r="J345" s="25" t="str">
        <f t="shared" si="12"/>
        <v>4261</v>
      </c>
    </row>
    <row r="346" spans="1:10" x14ac:dyDescent="0.2">
      <c r="A346" s="25" t="s">
        <v>429</v>
      </c>
      <c r="B346" s="28" t="s">
        <v>42</v>
      </c>
      <c r="C346" s="25" t="str">
        <f t="shared" si="11"/>
        <v>6681</v>
      </c>
      <c r="D346" s="26" t="s">
        <v>509</v>
      </c>
      <c r="E346" s="26" t="s">
        <v>5241</v>
      </c>
      <c r="F346" s="26" t="s">
        <v>5246</v>
      </c>
      <c r="G346" s="26"/>
      <c r="I346" s="27">
        <f>ROW()</f>
        <v>346</v>
      </c>
      <c r="J346" s="25" t="str">
        <f t="shared" si="12"/>
        <v>6681</v>
      </c>
    </row>
    <row r="347" spans="1:10" x14ac:dyDescent="0.2">
      <c r="A347" s="25" t="s">
        <v>304</v>
      </c>
      <c r="B347" s="28" t="s">
        <v>674</v>
      </c>
      <c r="C347" s="25" t="str">
        <f t="shared" si="11"/>
        <v>4281</v>
      </c>
      <c r="D347" s="26" t="s">
        <v>509</v>
      </c>
      <c r="E347" s="26" t="s">
        <v>5241</v>
      </c>
      <c r="F347" s="26" t="s">
        <v>5246</v>
      </c>
      <c r="G347" s="26"/>
      <c r="I347" s="27">
        <f>ROW()</f>
        <v>347</v>
      </c>
      <c r="J347" s="25" t="str">
        <f t="shared" si="12"/>
        <v>4281</v>
      </c>
    </row>
    <row r="348" spans="1:10" x14ac:dyDescent="0.2">
      <c r="A348" s="25" t="s">
        <v>301</v>
      </c>
      <c r="B348" s="28" t="s">
        <v>677</v>
      </c>
      <c r="C348" s="25" t="str">
        <f t="shared" si="11"/>
        <v>4221</v>
      </c>
      <c r="D348" s="26" t="s">
        <v>509</v>
      </c>
      <c r="E348" s="26" t="s">
        <v>5241</v>
      </c>
      <c r="F348" s="26" t="s">
        <v>5240</v>
      </c>
      <c r="G348" s="26"/>
      <c r="I348" s="27">
        <f>ROW()</f>
        <v>348</v>
      </c>
      <c r="J348" s="25" t="str">
        <f t="shared" si="12"/>
        <v>4221</v>
      </c>
    </row>
    <row r="349" spans="1:10" x14ac:dyDescent="0.2">
      <c r="A349" s="25" t="s">
        <v>430</v>
      </c>
      <c r="B349" s="28" t="s">
        <v>43</v>
      </c>
      <c r="C349" s="25" t="str">
        <f t="shared" si="11"/>
        <v>6701</v>
      </c>
      <c r="D349" s="26" t="s">
        <v>509</v>
      </c>
      <c r="E349" s="26" t="s">
        <v>5241</v>
      </c>
      <c r="F349" s="26" t="s">
        <v>5240</v>
      </c>
      <c r="G349" s="26"/>
      <c r="I349" s="27">
        <f>ROW()</f>
        <v>349</v>
      </c>
      <c r="J349" s="25" t="str">
        <f t="shared" si="12"/>
        <v>6701</v>
      </c>
    </row>
    <row r="350" spans="1:10" x14ac:dyDescent="0.2">
      <c r="A350" s="25" t="s">
        <v>305</v>
      </c>
      <c r="B350" s="28" t="s">
        <v>673</v>
      </c>
      <c r="C350" s="25" t="str">
        <f t="shared" si="11"/>
        <v>4301</v>
      </c>
      <c r="D350" s="26" t="s">
        <v>509</v>
      </c>
      <c r="E350" s="26" t="s">
        <v>5244</v>
      </c>
      <c r="F350" s="26" t="s">
        <v>5246</v>
      </c>
      <c r="G350" s="26"/>
      <c r="I350" s="27">
        <f>ROW()</f>
        <v>350</v>
      </c>
      <c r="J350" s="25" t="str">
        <f t="shared" si="12"/>
        <v>4301</v>
      </c>
    </row>
    <row r="351" spans="1:10" x14ac:dyDescent="0.2">
      <c r="A351" s="25" t="s">
        <v>306</v>
      </c>
      <c r="B351" s="28" t="s">
        <v>672</v>
      </c>
      <c r="C351" s="25" t="str">
        <f t="shared" si="11"/>
        <v>4341</v>
      </c>
      <c r="D351" s="26" t="s">
        <v>509</v>
      </c>
      <c r="E351" s="26" t="s">
        <v>5245</v>
      </c>
      <c r="F351" s="26" t="s">
        <v>5246</v>
      </c>
      <c r="G351" s="26"/>
      <c r="I351" s="27">
        <f>ROW()</f>
        <v>351</v>
      </c>
      <c r="J351" s="25" t="str">
        <f t="shared" si="12"/>
        <v>4341</v>
      </c>
    </row>
    <row r="352" spans="1:10" x14ac:dyDescent="0.2">
      <c r="A352" s="25" t="s">
        <v>203</v>
      </c>
      <c r="B352" s="28" t="s">
        <v>960</v>
      </c>
      <c r="C352" s="25" t="str">
        <f t="shared" si="11"/>
        <v>1441</v>
      </c>
      <c r="D352" s="26" t="s">
        <v>509</v>
      </c>
      <c r="E352" s="26" t="s">
        <v>5244</v>
      </c>
      <c r="F352" s="26" t="s">
        <v>5243</v>
      </c>
      <c r="G352" s="26"/>
      <c r="I352" s="27">
        <f>ROW()</f>
        <v>352</v>
      </c>
      <c r="J352" s="25" t="str">
        <f t="shared" si="12"/>
        <v>1441</v>
      </c>
    </row>
    <row r="353" spans="1:12" x14ac:dyDescent="0.2">
      <c r="A353" s="25" t="s">
        <v>389</v>
      </c>
      <c r="B353" s="28" t="s">
        <v>10</v>
      </c>
      <c r="C353" s="25" t="str">
        <f t="shared" si="11"/>
        <v>6041</v>
      </c>
      <c r="D353" s="26" t="s">
        <v>509</v>
      </c>
      <c r="E353" s="26" t="s">
        <v>5241</v>
      </c>
      <c r="F353" s="26" t="s">
        <v>5240</v>
      </c>
      <c r="G353" s="26"/>
      <c r="I353" s="27">
        <f>ROW()</f>
        <v>353</v>
      </c>
      <c r="J353" s="25" t="str">
        <f t="shared" si="12"/>
        <v>6041</v>
      </c>
    </row>
    <row r="354" spans="1:12" x14ac:dyDescent="0.2">
      <c r="A354" s="25" t="s">
        <v>366</v>
      </c>
      <c r="B354" s="28" t="s">
        <v>623</v>
      </c>
      <c r="C354" s="25" t="str">
        <f t="shared" si="11"/>
        <v>5931</v>
      </c>
      <c r="D354" s="26" t="s">
        <v>509</v>
      </c>
      <c r="E354" s="26" t="s">
        <v>5244</v>
      </c>
      <c r="F354" s="26" t="s">
        <v>5243</v>
      </c>
      <c r="G354" s="26"/>
      <c r="I354" s="27">
        <f>ROW()</f>
        <v>354</v>
      </c>
      <c r="J354" s="25" t="str">
        <f t="shared" si="12"/>
        <v>5931</v>
      </c>
    </row>
    <row r="355" spans="1:12" x14ac:dyDescent="0.2">
      <c r="A355" s="25" t="s">
        <v>278</v>
      </c>
      <c r="B355" s="28" t="s">
        <v>698</v>
      </c>
      <c r="C355" s="25" t="str">
        <f t="shared" si="11"/>
        <v>3431</v>
      </c>
      <c r="D355" s="26" t="s">
        <v>509</v>
      </c>
      <c r="E355" s="26" t="s">
        <v>5241</v>
      </c>
      <c r="F355" s="26" t="s">
        <v>5243</v>
      </c>
      <c r="G355" s="26"/>
      <c r="I355" s="27">
        <f>ROW()</f>
        <v>355</v>
      </c>
      <c r="J355" s="25" t="str">
        <f t="shared" si="12"/>
        <v>3431</v>
      </c>
    </row>
    <row r="356" spans="1:12" x14ac:dyDescent="0.2">
      <c r="A356" s="25" t="s">
        <v>311</v>
      </c>
      <c r="B356" s="28" t="s">
        <v>669</v>
      </c>
      <c r="C356" s="25" t="str">
        <f t="shared" si="11"/>
        <v>4441</v>
      </c>
      <c r="D356" s="26" t="s">
        <v>509</v>
      </c>
      <c r="E356" s="26" t="s">
        <v>5245</v>
      </c>
      <c r="F356" s="26" t="s">
        <v>5240</v>
      </c>
      <c r="G356" s="26"/>
      <c r="I356" s="27">
        <f>ROW()</f>
        <v>356</v>
      </c>
      <c r="J356" s="25" t="str">
        <f t="shared" si="12"/>
        <v>4441</v>
      </c>
    </row>
    <row r="357" spans="1:12" x14ac:dyDescent="0.2">
      <c r="A357" s="25" t="s">
        <v>312</v>
      </c>
      <c r="B357" s="28" t="s">
        <v>668</v>
      </c>
      <c r="C357" s="25" t="str">
        <f t="shared" si="11"/>
        <v>4461</v>
      </c>
      <c r="D357" s="26" t="s">
        <v>509</v>
      </c>
      <c r="E357" s="26" t="s">
        <v>5244</v>
      </c>
      <c r="F357" s="26" t="s">
        <v>5240</v>
      </c>
      <c r="G357" s="26"/>
      <c r="I357" s="27">
        <f>ROW()</f>
        <v>357</v>
      </c>
      <c r="J357" s="25" t="str">
        <f t="shared" si="12"/>
        <v>4461</v>
      </c>
    </row>
    <row r="358" spans="1:12" x14ac:dyDescent="0.2">
      <c r="A358" s="25" t="s">
        <v>592</v>
      </c>
      <c r="B358" s="28" t="s">
        <v>543</v>
      </c>
      <c r="C358" s="25" t="str">
        <f t="shared" si="11"/>
        <v>7053</v>
      </c>
      <c r="D358" s="26" t="s">
        <v>509</v>
      </c>
      <c r="E358" s="26" t="s">
        <v>5270</v>
      </c>
      <c r="F358" s="26" t="s">
        <v>5242</v>
      </c>
      <c r="G358" s="26"/>
      <c r="I358" s="27">
        <f>ROW()</f>
        <v>358</v>
      </c>
      <c r="J358" s="25" t="str">
        <f t="shared" si="12"/>
        <v>7053</v>
      </c>
    </row>
    <row r="359" spans="1:12" x14ac:dyDescent="0.2">
      <c r="A359" s="25" t="s">
        <v>382</v>
      </c>
      <c r="B359" s="28" t="s">
        <v>616</v>
      </c>
      <c r="C359" s="25" t="str">
        <f t="shared" si="11"/>
        <v>6022</v>
      </c>
      <c r="D359" s="26" t="s">
        <v>509</v>
      </c>
      <c r="E359" s="26" t="s">
        <v>5270</v>
      </c>
      <c r="F359" s="26" t="s">
        <v>5242</v>
      </c>
      <c r="G359" s="26"/>
      <c r="I359" s="27">
        <f>ROW()</f>
        <v>359</v>
      </c>
      <c r="J359" s="25" t="str">
        <f t="shared" si="12"/>
        <v>6022</v>
      </c>
      <c r="L359" s="31"/>
    </row>
    <row r="360" spans="1:12" x14ac:dyDescent="0.2">
      <c r="A360" s="25" t="s">
        <v>831</v>
      </c>
      <c r="B360" s="28" t="s">
        <v>5157</v>
      </c>
      <c r="C360" s="25" t="str">
        <f t="shared" si="11"/>
        <v>5048</v>
      </c>
      <c r="D360" s="26" t="s">
        <v>509</v>
      </c>
      <c r="E360" s="26" t="s">
        <v>5270</v>
      </c>
      <c r="F360" s="26" t="s">
        <v>5242</v>
      </c>
      <c r="G360" s="26"/>
      <c r="I360" s="27">
        <f>ROW()</f>
        <v>360</v>
      </c>
      <c r="J360" s="25" t="str">
        <f t="shared" si="12"/>
        <v>5048</v>
      </c>
    </row>
    <row r="361" spans="1:12" x14ac:dyDescent="0.2">
      <c r="A361" s="25" t="s">
        <v>161</v>
      </c>
      <c r="B361" s="28" t="s">
        <v>544</v>
      </c>
      <c r="C361" s="25" t="str">
        <f t="shared" si="11"/>
        <v>0342</v>
      </c>
      <c r="D361" s="26" t="s">
        <v>509</v>
      </c>
      <c r="E361" s="26" t="s">
        <v>5270</v>
      </c>
      <c r="F361" s="26" t="s">
        <v>5242</v>
      </c>
      <c r="G361" s="26"/>
      <c r="I361" s="27">
        <f>ROW()</f>
        <v>361</v>
      </c>
      <c r="J361" s="25" t="str">
        <f t="shared" si="12"/>
        <v>0342</v>
      </c>
    </row>
    <row r="362" spans="1:12" x14ac:dyDescent="0.2">
      <c r="A362" s="25" t="s">
        <v>882</v>
      </c>
      <c r="B362" s="28" t="s">
        <v>883</v>
      </c>
      <c r="C362" s="25" t="str">
        <f t="shared" si="11"/>
        <v>5049</v>
      </c>
      <c r="D362" s="26" t="s">
        <v>509</v>
      </c>
      <c r="E362" s="26" t="s">
        <v>5270</v>
      </c>
      <c r="F362" s="26" t="s">
        <v>5242</v>
      </c>
      <c r="G362" s="26"/>
      <c r="I362" s="27">
        <f>ROW()</f>
        <v>362</v>
      </c>
      <c r="J362" s="25" t="str">
        <f t="shared" si="12"/>
        <v>5049</v>
      </c>
    </row>
    <row r="363" spans="1:12" x14ac:dyDescent="0.2">
      <c r="A363" s="25" t="s">
        <v>310</v>
      </c>
      <c r="B363" s="28" t="s">
        <v>670</v>
      </c>
      <c r="C363" s="25" t="str">
        <f t="shared" si="11"/>
        <v>4421</v>
      </c>
      <c r="D363" s="26" t="s">
        <v>509</v>
      </c>
      <c r="E363" s="26" t="s">
        <v>5241</v>
      </c>
      <c r="F363" s="26" t="s">
        <v>5240</v>
      </c>
      <c r="G363" s="26"/>
      <c r="I363" s="27">
        <f>ROW()</f>
        <v>363</v>
      </c>
      <c r="J363" s="25" t="str">
        <f t="shared" si="12"/>
        <v>4421</v>
      </c>
    </row>
    <row r="364" spans="1:12" x14ac:dyDescent="0.2">
      <c r="A364" s="25" t="s">
        <v>5252</v>
      </c>
      <c r="B364" s="28" t="s">
        <v>5253</v>
      </c>
      <c r="C364" s="25" t="str">
        <f t="shared" si="11"/>
        <v>2031</v>
      </c>
      <c r="D364" s="26" t="s">
        <v>919</v>
      </c>
      <c r="E364" s="26" t="s">
        <v>5270</v>
      </c>
      <c r="F364" s="26" t="s">
        <v>5242</v>
      </c>
      <c r="G364" s="26"/>
      <c r="I364" s="27">
        <f>ROW()</f>
        <v>364</v>
      </c>
      <c r="J364" s="25" t="str">
        <f t="shared" si="12"/>
        <v>2031</v>
      </c>
    </row>
    <row r="365" spans="1:12" x14ac:dyDescent="0.2">
      <c r="A365" s="25" t="s">
        <v>5263</v>
      </c>
      <c r="B365" s="28" t="s">
        <v>5264</v>
      </c>
      <c r="C365" s="25" t="str">
        <f t="shared" si="11"/>
        <v>7027</v>
      </c>
      <c r="D365" s="26" t="s">
        <v>509</v>
      </c>
      <c r="E365" s="26" t="s">
        <v>5270</v>
      </c>
      <c r="F365" s="26" t="s">
        <v>5242</v>
      </c>
      <c r="G365" s="26"/>
      <c r="I365" s="27">
        <f>ROW()</f>
        <v>365</v>
      </c>
      <c r="J365" s="25" t="str">
        <f t="shared" si="12"/>
        <v>7027</v>
      </c>
    </row>
    <row r="366" spans="1:12" x14ac:dyDescent="0.2">
      <c r="A366" s="25" t="s">
        <v>173</v>
      </c>
      <c r="B366" s="28" t="s">
        <v>17</v>
      </c>
      <c r="C366" s="25" t="str">
        <f t="shared" si="11"/>
        <v>0600</v>
      </c>
      <c r="D366" s="26" t="s">
        <v>509</v>
      </c>
      <c r="E366" s="26" t="s">
        <v>5270</v>
      </c>
      <c r="F366" s="26" t="s">
        <v>5242</v>
      </c>
      <c r="G366" s="26"/>
      <c r="I366" s="27">
        <f>ROW()</f>
        <v>366</v>
      </c>
      <c r="J366" s="25" t="str">
        <f t="shared" si="12"/>
        <v>0600</v>
      </c>
    </row>
    <row r="367" spans="1:12" x14ac:dyDescent="0.2">
      <c r="A367" s="193" t="s">
        <v>5254</v>
      </c>
      <c r="B367" s="28" t="s">
        <v>5255</v>
      </c>
      <c r="C367" s="25" t="str">
        <f t="shared" si="11"/>
        <v>3001</v>
      </c>
      <c r="D367" s="26" t="s">
        <v>509</v>
      </c>
      <c r="E367" s="26" t="s">
        <v>5241</v>
      </c>
      <c r="F367" s="26" t="s">
        <v>5246</v>
      </c>
      <c r="G367" s="26"/>
      <c r="I367" s="27">
        <f>ROW()</f>
        <v>367</v>
      </c>
      <c r="J367" s="25" t="str">
        <f t="shared" si="12"/>
        <v>3001</v>
      </c>
    </row>
    <row r="368" spans="1:12" x14ac:dyDescent="0.2">
      <c r="A368" s="25" t="s">
        <v>314</v>
      </c>
      <c r="B368" s="28" t="s">
        <v>666</v>
      </c>
      <c r="C368" s="25" t="str">
        <f t="shared" si="11"/>
        <v>4501</v>
      </c>
      <c r="D368" s="26" t="s">
        <v>509</v>
      </c>
      <c r="E368" s="26" t="s">
        <v>5244</v>
      </c>
      <c r="F368" s="26" t="s">
        <v>5243</v>
      </c>
      <c r="G368" s="26"/>
      <c r="I368" s="27">
        <f>ROW()</f>
        <v>368</v>
      </c>
      <c r="J368" s="25" t="str">
        <f t="shared" si="12"/>
        <v>4501</v>
      </c>
    </row>
    <row r="369" spans="1:10" x14ac:dyDescent="0.2">
      <c r="A369" s="25" t="s">
        <v>432</v>
      </c>
      <c r="B369" s="28" t="s">
        <v>45</v>
      </c>
      <c r="C369" s="25" t="str">
        <f t="shared" si="11"/>
        <v>6741</v>
      </c>
      <c r="D369" s="26" t="s">
        <v>509</v>
      </c>
      <c r="E369" s="26" t="s">
        <v>5241</v>
      </c>
      <c r="F369" s="26" t="s">
        <v>5243</v>
      </c>
      <c r="G369" s="26"/>
      <c r="I369" s="27">
        <f>ROW()</f>
        <v>369</v>
      </c>
      <c r="J369" s="25" t="str">
        <f t="shared" si="12"/>
        <v>6741</v>
      </c>
    </row>
    <row r="370" spans="1:10" x14ac:dyDescent="0.2">
      <c r="A370" s="25" t="s">
        <v>560</v>
      </c>
      <c r="B370" s="28" t="s">
        <v>559</v>
      </c>
      <c r="C370" s="25" t="str">
        <f t="shared" si="11"/>
        <v>9013</v>
      </c>
      <c r="D370" s="26" t="s">
        <v>509</v>
      </c>
      <c r="E370" s="26" t="s">
        <v>5271</v>
      </c>
      <c r="F370" s="26" t="s">
        <v>5303</v>
      </c>
      <c r="G370" s="26"/>
      <c r="I370" s="27">
        <f>ROW()</f>
        <v>370</v>
      </c>
      <c r="J370" s="25" t="str">
        <f t="shared" si="12"/>
        <v>9013</v>
      </c>
    </row>
    <row r="371" spans="1:10" x14ac:dyDescent="0.2">
      <c r="A371" s="25" t="s">
        <v>316</v>
      </c>
      <c r="B371" s="28" t="s">
        <v>665</v>
      </c>
      <c r="C371" s="25" t="str">
        <f t="shared" si="11"/>
        <v>4541</v>
      </c>
      <c r="D371" s="26" t="s">
        <v>509</v>
      </c>
      <c r="E371" s="26" t="s">
        <v>5244</v>
      </c>
      <c r="F371" s="26" t="s">
        <v>5246</v>
      </c>
      <c r="G371" s="26"/>
      <c r="I371" s="27">
        <f>ROW()</f>
        <v>371</v>
      </c>
      <c r="J371" s="25" t="str">
        <f t="shared" si="12"/>
        <v>4541</v>
      </c>
    </row>
    <row r="372" spans="1:10" x14ac:dyDescent="0.2">
      <c r="A372" s="25" t="s">
        <v>317</v>
      </c>
      <c r="B372" s="28" t="s">
        <v>664</v>
      </c>
      <c r="C372" s="25" t="str">
        <f t="shared" si="11"/>
        <v>4581</v>
      </c>
      <c r="D372" s="26" t="s">
        <v>509</v>
      </c>
      <c r="E372" s="26" t="s">
        <v>5245</v>
      </c>
      <c r="F372" s="26" t="s">
        <v>5240</v>
      </c>
      <c r="G372" s="26"/>
      <c r="I372" s="27">
        <f>ROW()</f>
        <v>372</v>
      </c>
      <c r="J372" s="25" t="str">
        <f t="shared" si="12"/>
        <v>4581</v>
      </c>
    </row>
    <row r="373" spans="1:10" x14ac:dyDescent="0.2">
      <c r="A373" s="25" t="s">
        <v>434</v>
      </c>
      <c r="B373" s="28" t="s">
        <v>46</v>
      </c>
      <c r="C373" s="25" t="str">
        <f t="shared" si="11"/>
        <v>6761</v>
      </c>
      <c r="D373" s="26" t="s">
        <v>509</v>
      </c>
      <c r="E373" s="26" t="s">
        <v>5244</v>
      </c>
      <c r="F373" s="26" t="s">
        <v>5240</v>
      </c>
      <c r="G373" s="26"/>
      <c r="I373" s="27">
        <f>ROW()</f>
        <v>373</v>
      </c>
      <c r="J373" s="25" t="str">
        <f t="shared" si="12"/>
        <v>6761</v>
      </c>
    </row>
    <row r="374" spans="1:10" x14ac:dyDescent="0.2">
      <c r="A374" s="25" t="s">
        <v>318</v>
      </c>
      <c r="B374" s="28" t="s">
        <v>663</v>
      </c>
      <c r="C374" s="25" t="str">
        <f t="shared" si="11"/>
        <v>4611</v>
      </c>
      <c r="D374" s="26" t="s">
        <v>509</v>
      </c>
      <c r="E374" s="26" t="s">
        <v>5241</v>
      </c>
      <c r="F374" s="26" t="s">
        <v>5240</v>
      </c>
      <c r="G374" s="26"/>
      <c r="I374" s="27">
        <f>ROW()</f>
        <v>374</v>
      </c>
      <c r="J374" s="25" t="str">
        <f t="shared" si="12"/>
        <v>4611</v>
      </c>
    </row>
    <row r="375" spans="1:10" x14ac:dyDescent="0.2">
      <c r="A375" s="25" t="s">
        <v>163</v>
      </c>
      <c r="B375" s="28" t="s">
        <v>783</v>
      </c>
      <c r="C375" s="25" t="str">
        <f t="shared" si="11"/>
        <v>0400</v>
      </c>
      <c r="D375" s="26" t="s">
        <v>509</v>
      </c>
      <c r="E375" s="26" t="s">
        <v>5270</v>
      </c>
      <c r="F375" s="26" t="s">
        <v>5242</v>
      </c>
      <c r="G375" s="26"/>
      <c r="I375" s="27">
        <f>ROW()</f>
        <v>375</v>
      </c>
      <c r="J375" s="25" t="str">
        <f t="shared" si="12"/>
        <v>0400</v>
      </c>
    </row>
    <row r="376" spans="1:10" x14ac:dyDescent="0.2">
      <c r="A376" s="25" t="s">
        <v>384</v>
      </c>
      <c r="B376" s="28" t="s">
        <v>615</v>
      </c>
      <c r="C376" s="25" t="str">
        <f t="shared" si="11"/>
        <v>6028</v>
      </c>
      <c r="D376" s="26" t="s">
        <v>509</v>
      </c>
      <c r="E376" s="26" t="s">
        <v>5270</v>
      </c>
      <c r="F376" s="26" t="s">
        <v>5242</v>
      </c>
      <c r="G376" s="26"/>
      <c r="I376" s="27">
        <f>ROW()</f>
        <v>376</v>
      </c>
      <c r="J376" s="25" t="str">
        <f t="shared" si="12"/>
        <v>6028</v>
      </c>
    </row>
    <row r="377" spans="1:10" x14ac:dyDescent="0.2">
      <c r="A377" s="25" t="s">
        <v>436</v>
      </c>
      <c r="B377" s="28" t="s">
        <v>47</v>
      </c>
      <c r="C377" s="25" t="str">
        <f t="shared" si="11"/>
        <v>6781</v>
      </c>
      <c r="D377" s="26" t="s">
        <v>509</v>
      </c>
      <c r="E377" s="26" t="s">
        <v>5245</v>
      </c>
      <c r="F377" s="26" t="s">
        <v>5240</v>
      </c>
      <c r="G377" s="26"/>
      <c r="I377" s="27">
        <f>ROW()</f>
        <v>377</v>
      </c>
      <c r="J377" s="25" t="str">
        <f t="shared" si="12"/>
        <v>6781</v>
      </c>
    </row>
    <row r="378" spans="1:10" x14ac:dyDescent="0.2">
      <c r="A378" s="25" t="s">
        <v>320</v>
      </c>
      <c r="B378" s="28" t="s">
        <v>661</v>
      </c>
      <c r="C378" s="25" t="str">
        <f t="shared" si="11"/>
        <v>4681</v>
      </c>
      <c r="D378" s="26" t="s">
        <v>509</v>
      </c>
      <c r="E378" s="26" t="s">
        <v>5244</v>
      </c>
      <c r="F378" s="26" t="s">
        <v>5243</v>
      </c>
      <c r="G378" s="26"/>
      <c r="I378" s="27">
        <f>ROW()</f>
        <v>378</v>
      </c>
      <c r="J378" s="25" t="str">
        <f t="shared" si="12"/>
        <v>4681</v>
      </c>
    </row>
    <row r="379" spans="1:10" x14ac:dyDescent="0.2">
      <c r="A379" s="25" t="s">
        <v>437</v>
      </c>
      <c r="B379" s="28" t="s">
        <v>48</v>
      </c>
      <c r="C379" s="25" t="str">
        <f t="shared" si="11"/>
        <v>6801</v>
      </c>
      <c r="D379" s="26" t="s">
        <v>509</v>
      </c>
      <c r="E379" s="26" t="s">
        <v>5241</v>
      </c>
      <c r="F379" s="26" t="s">
        <v>5240</v>
      </c>
      <c r="G379" s="26"/>
      <c r="I379" s="27">
        <f>ROW()</f>
        <v>379</v>
      </c>
      <c r="J379" s="25" t="str">
        <f t="shared" si="12"/>
        <v>6801</v>
      </c>
    </row>
    <row r="380" spans="1:10" x14ac:dyDescent="0.2">
      <c r="A380" s="25" t="s">
        <v>481</v>
      </c>
      <c r="B380" s="28" t="s">
        <v>572</v>
      </c>
      <c r="C380" s="25" t="str">
        <f t="shared" si="11"/>
        <v>7371</v>
      </c>
      <c r="D380" s="26" t="s">
        <v>509</v>
      </c>
      <c r="E380" s="26" t="s">
        <v>5241</v>
      </c>
      <c r="F380" s="26" t="s">
        <v>5240</v>
      </c>
      <c r="G380" s="26"/>
      <c r="I380" s="27">
        <f>ROW()</f>
        <v>380</v>
      </c>
      <c r="J380" s="25" t="str">
        <f t="shared" si="12"/>
        <v>7371</v>
      </c>
    </row>
    <row r="381" spans="1:10" x14ac:dyDescent="0.2">
      <c r="A381" s="25" t="s">
        <v>505</v>
      </c>
      <c r="B381" s="28" t="s">
        <v>561</v>
      </c>
      <c r="C381" s="25" t="str">
        <f t="shared" si="11"/>
        <v>8151</v>
      </c>
      <c r="D381" s="26" t="s">
        <v>509</v>
      </c>
      <c r="E381" s="26" t="s">
        <v>5241</v>
      </c>
      <c r="F381" s="26" t="s">
        <v>5246</v>
      </c>
      <c r="G381" s="26"/>
      <c r="I381" s="27">
        <f>ROW()</f>
        <v>381</v>
      </c>
      <c r="J381" s="25" t="str">
        <f t="shared" si="12"/>
        <v>8151</v>
      </c>
    </row>
    <row r="382" spans="1:10" x14ac:dyDescent="0.2">
      <c r="A382" s="25" t="s">
        <v>280</v>
      </c>
      <c r="B382" s="28" t="s">
        <v>697</v>
      </c>
      <c r="C382" s="25" t="str">
        <f t="shared" si="11"/>
        <v>3541</v>
      </c>
      <c r="D382" s="26" t="s">
        <v>509</v>
      </c>
      <c r="E382" s="26" t="s">
        <v>5244</v>
      </c>
      <c r="F382" s="26" t="s">
        <v>5240</v>
      </c>
      <c r="G382" s="26"/>
      <c r="I382" s="27">
        <f>ROW()</f>
        <v>382</v>
      </c>
      <c r="J382" s="25" t="str">
        <f t="shared" si="12"/>
        <v>3541</v>
      </c>
    </row>
    <row r="383" spans="1:10" x14ac:dyDescent="0.2">
      <c r="A383" s="25" t="s">
        <v>322</v>
      </c>
      <c r="B383" s="28" t="s">
        <v>659</v>
      </c>
      <c r="C383" s="25" t="str">
        <f t="shared" si="11"/>
        <v>4721</v>
      </c>
      <c r="D383" s="26" t="s">
        <v>509</v>
      </c>
      <c r="E383" s="26" t="s">
        <v>5241</v>
      </c>
      <c r="F383" s="26" t="s">
        <v>5243</v>
      </c>
      <c r="G383" s="26"/>
      <c r="I383" s="27">
        <f>ROW()</f>
        <v>383</v>
      </c>
      <c r="J383" s="25" t="str">
        <f t="shared" si="12"/>
        <v>4721</v>
      </c>
    </row>
    <row r="384" spans="1:10" x14ac:dyDescent="0.2">
      <c r="A384" s="25" t="s">
        <v>438</v>
      </c>
      <c r="B384" s="28" t="s">
        <v>49</v>
      </c>
      <c r="C384" s="25" t="str">
        <f t="shared" si="11"/>
        <v>6821</v>
      </c>
      <c r="D384" s="26" t="s">
        <v>509</v>
      </c>
      <c r="E384" s="26" t="s">
        <v>5241</v>
      </c>
      <c r="F384" s="26" t="s">
        <v>5243</v>
      </c>
      <c r="G384" s="26"/>
      <c r="I384" s="27">
        <f>ROW()</f>
        <v>384</v>
      </c>
      <c r="J384" s="25" t="str">
        <f t="shared" si="12"/>
        <v>6821</v>
      </c>
    </row>
    <row r="385" spans="1:12" x14ac:dyDescent="0.2">
      <c r="A385" s="25" t="s">
        <v>473</v>
      </c>
      <c r="B385" s="28" t="s">
        <v>575</v>
      </c>
      <c r="C385" s="25" t="str">
        <f t="shared" si="11"/>
        <v>7241</v>
      </c>
      <c r="D385" s="26" t="s">
        <v>509</v>
      </c>
      <c r="E385" s="26" t="s">
        <v>5241</v>
      </c>
      <c r="F385" s="26" t="s">
        <v>5243</v>
      </c>
      <c r="G385" s="26"/>
      <c r="I385" s="27">
        <f>ROW()</f>
        <v>385</v>
      </c>
      <c r="J385" s="25" t="str">
        <f t="shared" si="12"/>
        <v>7241</v>
      </c>
    </row>
    <row r="386" spans="1:12" x14ac:dyDescent="0.2">
      <c r="A386" s="25" t="s">
        <v>323</v>
      </c>
      <c r="B386" s="28" t="s">
        <v>658</v>
      </c>
      <c r="C386" s="25" t="str">
        <f t="shared" ref="C386:C449" si="13">A386</f>
        <v>4741</v>
      </c>
      <c r="D386" s="26" t="s">
        <v>509</v>
      </c>
      <c r="E386" s="26" t="s">
        <v>5241</v>
      </c>
      <c r="F386" s="26" t="s">
        <v>5240</v>
      </c>
      <c r="G386" s="26"/>
      <c r="I386" s="27">
        <f>ROW()</f>
        <v>386</v>
      </c>
      <c r="J386" s="25" t="str">
        <f t="shared" ref="J386:J449" si="14">C386</f>
        <v>4741</v>
      </c>
    </row>
    <row r="387" spans="1:12" x14ac:dyDescent="0.2">
      <c r="A387" s="25" t="s">
        <v>324</v>
      </c>
      <c r="B387" s="28" t="s">
        <v>657</v>
      </c>
      <c r="C387" s="25" t="str">
        <f t="shared" si="13"/>
        <v>4761</v>
      </c>
      <c r="D387" s="26" t="s">
        <v>509</v>
      </c>
      <c r="E387" s="26" t="s">
        <v>5241</v>
      </c>
      <c r="F387" s="26" t="s">
        <v>5240</v>
      </c>
      <c r="G387" s="26"/>
      <c r="I387" s="27">
        <f>ROW()</f>
        <v>387</v>
      </c>
      <c r="J387" s="25" t="str">
        <f t="shared" si="14"/>
        <v>4761</v>
      </c>
    </row>
    <row r="388" spans="1:12" x14ac:dyDescent="0.2">
      <c r="A388" s="25" t="s">
        <v>404</v>
      </c>
      <c r="B388" s="28" t="s">
        <v>26</v>
      </c>
      <c r="C388" s="25" t="str">
        <f t="shared" si="13"/>
        <v>6121</v>
      </c>
      <c r="D388" s="26" t="s">
        <v>509</v>
      </c>
      <c r="E388" s="26" t="s">
        <v>5241</v>
      </c>
      <c r="F388" s="26" t="s">
        <v>5243</v>
      </c>
      <c r="G388" s="26"/>
      <c r="I388" s="27">
        <f>ROW()</f>
        <v>388</v>
      </c>
      <c r="J388" s="25" t="str">
        <f t="shared" si="14"/>
        <v>6121</v>
      </c>
    </row>
    <row r="389" spans="1:12" x14ac:dyDescent="0.2">
      <c r="A389" s="25" t="s">
        <v>152</v>
      </c>
      <c r="B389" s="28" t="s">
        <v>790</v>
      </c>
      <c r="C389" s="25" t="str">
        <f t="shared" si="13"/>
        <v>0241</v>
      </c>
      <c r="D389" s="26" t="s">
        <v>509</v>
      </c>
      <c r="E389" s="26" t="s">
        <v>5241</v>
      </c>
      <c r="F389" s="26" t="s">
        <v>5246</v>
      </c>
      <c r="G389" s="26"/>
      <c r="I389" s="27">
        <f>ROW()</f>
        <v>389</v>
      </c>
      <c r="J389" s="25" t="str">
        <f t="shared" si="14"/>
        <v>0241</v>
      </c>
    </row>
    <row r="390" spans="1:12" x14ac:dyDescent="0.2">
      <c r="A390" s="25" t="s">
        <v>506</v>
      </c>
      <c r="B390" s="28" t="s">
        <v>547</v>
      </c>
      <c r="C390" s="25" t="str">
        <f t="shared" si="13"/>
        <v>8181</v>
      </c>
      <c r="D390" s="26" t="s">
        <v>509</v>
      </c>
      <c r="E390" s="26" t="s">
        <v>5241</v>
      </c>
      <c r="F390" s="26" t="s">
        <v>5240</v>
      </c>
      <c r="G390" s="26"/>
      <c r="I390" s="27">
        <f>ROW()</f>
        <v>390</v>
      </c>
      <c r="J390" s="25" t="str">
        <f t="shared" si="14"/>
        <v>8181</v>
      </c>
      <c r="L390" s="31"/>
    </row>
    <row r="391" spans="1:12" x14ac:dyDescent="0.2">
      <c r="A391" s="25" t="s">
        <v>326</v>
      </c>
      <c r="B391" s="28" t="s">
        <v>655</v>
      </c>
      <c r="C391" s="25" t="str">
        <f t="shared" si="13"/>
        <v>4841</v>
      </c>
      <c r="D391" s="26" t="s">
        <v>509</v>
      </c>
      <c r="E391" s="26" t="s">
        <v>5244</v>
      </c>
      <c r="F391" s="26" t="s">
        <v>5243</v>
      </c>
      <c r="G391" s="26"/>
      <c r="I391" s="27">
        <f>ROW()</f>
        <v>391</v>
      </c>
      <c r="J391" s="25" t="str">
        <f t="shared" si="14"/>
        <v>4841</v>
      </c>
    </row>
    <row r="392" spans="1:12" x14ac:dyDescent="0.2">
      <c r="A392" s="25" t="s">
        <v>5265</v>
      </c>
      <c r="B392" s="28" t="s">
        <v>5266</v>
      </c>
      <c r="C392" s="25" t="str">
        <f t="shared" si="13"/>
        <v>7261</v>
      </c>
      <c r="D392" s="26" t="s">
        <v>509</v>
      </c>
      <c r="E392" s="26" t="s">
        <v>5241</v>
      </c>
      <c r="F392" s="26" t="s">
        <v>5240</v>
      </c>
      <c r="G392" s="26"/>
      <c r="I392" s="27">
        <f>ROW()</f>
        <v>392</v>
      </c>
      <c r="J392" s="25" t="str">
        <f t="shared" si="14"/>
        <v>7261</v>
      </c>
    </row>
    <row r="393" spans="1:12" x14ac:dyDescent="0.2">
      <c r="A393" s="25" t="s">
        <v>582</v>
      </c>
      <c r="B393" s="28" t="s">
        <v>581</v>
      </c>
      <c r="C393" s="25" t="str">
        <f t="shared" si="13"/>
        <v>7091</v>
      </c>
      <c r="D393" s="26" t="s">
        <v>509</v>
      </c>
      <c r="E393" s="26" t="s">
        <v>5241</v>
      </c>
      <c r="F393" s="26" t="s">
        <v>5240</v>
      </c>
      <c r="G393" s="26"/>
      <c r="I393" s="27">
        <f>ROW()</f>
        <v>393</v>
      </c>
      <c r="J393" s="25" t="str">
        <f t="shared" si="14"/>
        <v>7091</v>
      </c>
    </row>
    <row r="394" spans="1:12" x14ac:dyDescent="0.2">
      <c r="A394" s="25" t="s">
        <v>571</v>
      </c>
      <c r="B394" s="28" t="s">
        <v>548</v>
      </c>
      <c r="C394" s="25" t="str">
        <f t="shared" si="13"/>
        <v>7551</v>
      </c>
      <c r="D394" s="26" t="s">
        <v>509</v>
      </c>
      <c r="E394" s="26" t="s">
        <v>5241</v>
      </c>
      <c r="F394" s="26" t="s">
        <v>5240</v>
      </c>
      <c r="G394" s="26"/>
      <c r="I394" s="27">
        <f>ROW()</f>
        <v>394</v>
      </c>
      <c r="J394" s="25" t="str">
        <f t="shared" si="14"/>
        <v>7551</v>
      </c>
    </row>
    <row r="395" spans="1:12" x14ac:dyDescent="0.2">
      <c r="A395" s="25" t="s">
        <v>587</v>
      </c>
      <c r="B395" s="28" t="s">
        <v>586</v>
      </c>
      <c r="C395" s="25" t="str">
        <f t="shared" si="13"/>
        <v>7061</v>
      </c>
      <c r="D395" s="26" t="s">
        <v>509</v>
      </c>
      <c r="E395" s="26" t="s">
        <v>5241</v>
      </c>
      <c r="F395" s="26" t="s">
        <v>5240</v>
      </c>
      <c r="G395" s="26"/>
      <c r="I395" s="27">
        <f>ROW()</f>
        <v>395</v>
      </c>
      <c r="J395" s="25" t="str">
        <f t="shared" si="14"/>
        <v>7061</v>
      </c>
    </row>
    <row r="396" spans="1:12" x14ac:dyDescent="0.2">
      <c r="A396" s="25" t="s">
        <v>596</v>
      </c>
      <c r="B396" s="28" t="s">
        <v>595</v>
      </c>
      <c r="C396" s="25" t="str">
        <f t="shared" si="13"/>
        <v>7041</v>
      </c>
      <c r="D396" s="26" t="s">
        <v>509</v>
      </c>
      <c r="E396" s="26" t="s">
        <v>5241</v>
      </c>
      <c r="F396" s="26" t="s">
        <v>5240</v>
      </c>
      <c r="G396" s="26"/>
      <c r="I396" s="27">
        <f>ROW()</f>
        <v>396</v>
      </c>
      <c r="J396" s="25" t="str">
        <f t="shared" si="14"/>
        <v>7041</v>
      </c>
    </row>
    <row r="397" spans="1:12" x14ac:dyDescent="0.2">
      <c r="A397" s="25" t="s">
        <v>327</v>
      </c>
      <c r="B397" s="28" t="s">
        <v>654</v>
      </c>
      <c r="C397" s="25" t="str">
        <f t="shared" si="13"/>
        <v>4881</v>
      </c>
      <c r="D397" s="26" t="s">
        <v>509</v>
      </c>
      <c r="E397" s="26" t="s">
        <v>5245</v>
      </c>
      <c r="F397" s="26" t="s">
        <v>5246</v>
      </c>
      <c r="G397" s="26"/>
      <c r="I397" s="27">
        <f>ROW()</f>
        <v>397</v>
      </c>
      <c r="J397" s="25" t="str">
        <f t="shared" si="14"/>
        <v>4881</v>
      </c>
    </row>
    <row r="398" spans="1:12" x14ac:dyDescent="0.2">
      <c r="A398" s="25" t="s">
        <v>328</v>
      </c>
      <c r="B398" s="28" t="s">
        <v>653</v>
      </c>
      <c r="C398" s="25" t="str">
        <f t="shared" si="13"/>
        <v>4921</v>
      </c>
      <c r="D398" s="26" t="s">
        <v>509</v>
      </c>
      <c r="E398" s="26" t="s">
        <v>5241</v>
      </c>
      <c r="F398" s="26" t="s">
        <v>5243</v>
      </c>
      <c r="G398" s="26"/>
      <c r="I398" s="27">
        <f>ROW()</f>
        <v>398</v>
      </c>
      <c r="J398" s="25" t="str">
        <f t="shared" si="14"/>
        <v>4921</v>
      </c>
    </row>
    <row r="399" spans="1:12" x14ac:dyDescent="0.2">
      <c r="A399" s="25" t="s">
        <v>329</v>
      </c>
      <c r="B399" s="28" t="s">
        <v>652</v>
      </c>
      <c r="C399" s="25" t="str">
        <f t="shared" si="13"/>
        <v>4961</v>
      </c>
      <c r="D399" s="26" t="s">
        <v>509</v>
      </c>
      <c r="E399" s="26" t="s">
        <v>5245</v>
      </c>
      <c r="F399" s="26" t="s">
        <v>5243</v>
      </c>
      <c r="G399" s="26"/>
      <c r="I399" s="27">
        <f>ROW()</f>
        <v>399</v>
      </c>
      <c r="J399" s="25" t="str">
        <f t="shared" si="14"/>
        <v>4961</v>
      </c>
    </row>
    <row r="400" spans="1:12" x14ac:dyDescent="0.2">
      <c r="A400" s="25" t="s">
        <v>330</v>
      </c>
      <c r="B400" s="28" t="s">
        <v>651</v>
      </c>
      <c r="C400" s="25" t="str">
        <f t="shared" si="13"/>
        <v>5001</v>
      </c>
      <c r="D400" s="26" t="s">
        <v>509</v>
      </c>
      <c r="E400" s="26" t="s">
        <v>5241</v>
      </c>
      <c r="F400" s="26" t="s">
        <v>5243</v>
      </c>
      <c r="G400" s="26"/>
      <c r="I400" s="27">
        <f>ROW()</f>
        <v>400</v>
      </c>
      <c r="J400" s="25" t="str">
        <f t="shared" si="14"/>
        <v>5001</v>
      </c>
    </row>
    <row r="401" spans="1:10" x14ac:dyDescent="0.2">
      <c r="A401" s="25" t="s">
        <v>439</v>
      </c>
      <c r="B401" s="28" t="s">
        <v>50</v>
      </c>
      <c r="C401" s="25" t="str">
        <f t="shared" si="13"/>
        <v>6841</v>
      </c>
      <c r="D401" s="26" t="s">
        <v>509</v>
      </c>
      <c r="E401" s="26" t="s">
        <v>5241</v>
      </c>
      <c r="F401" s="26" t="s">
        <v>5243</v>
      </c>
      <c r="G401" s="26"/>
      <c r="I401" s="27">
        <f>ROW()</f>
        <v>401</v>
      </c>
      <c r="J401" s="25" t="str">
        <f t="shared" si="14"/>
        <v>6841</v>
      </c>
    </row>
    <row r="402" spans="1:10" x14ac:dyDescent="0.2">
      <c r="A402" s="25" t="s">
        <v>336</v>
      </c>
      <c r="B402" s="28" t="s">
        <v>645</v>
      </c>
      <c r="C402" s="25" t="str">
        <f t="shared" si="13"/>
        <v>5041</v>
      </c>
      <c r="D402" s="26" t="s">
        <v>509</v>
      </c>
      <c r="E402" s="26" t="s">
        <v>5241</v>
      </c>
      <c r="F402" s="26" t="s">
        <v>5243</v>
      </c>
      <c r="G402" s="26"/>
      <c r="I402" s="27">
        <f>ROW()</f>
        <v>402</v>
      </c>
      <c r="J402" s="25" t="str">
        <f t="shared" si="14"/>
        <v>5041</v>
      </c>
    </row>
    <row r="403" spans="1:10" x14ac:dyDescent="0.2">
      <c r="A403" s="25" t="s">
        <v>342</v>
      </c>
      <c r="B403" s="28" t="s">
        <v>641</v>
      </c>
      <c r="C403" s="25" t="str">
        <f t="shared" si="13"/>
        <v>5121</v>
      </c>
      <c r="D403" s="26" t="s">
        <v>509</v>
      </c>
      <c r="E403" s="26" t="s">
        <v>5241</v>
      </c>
      <c r="F403" s="26" t="s">
        <v>5240</v>
      </c>
      <c r="G403" s="26"/>
      <c r="I403" s="27">
        <f>ROW()</f>
        <v>403</v>
      </c>
      <c r="J403" s="25" t="str">
        <f t="shared" si="14"/>
        <v>5121</v>
      </c>
    </row>
    <row r="404" spans="1:10" x14ac:dyDescent="0.2">
      <c r="A404" s="25" t="s">
        <v>873</v>
      </c>
      <c r="B404" s="28" t="s">
        <v>874</v>
      </c>
      <c r="C404" s="25" t="str">
        <f t="shared" si="13"/>
        <v>4012</v>
      </c>
      <c r="D404" s="26" t="s">
        <v>509</v>
      </c>
      <c r="E404" s="26" t="s">
        <v>5270</v>
      </c>
      <c r="F404" s="26" t="s">
        <v>5242</v>
      </c>
      <c r="G404" s="26"/>
      <c r="I404" s="27">
        <f>ROW()</f>
        <v>404</v>
      </c>
      <c r="J404" s="25" t="str">
        <f t="shared" si="14"/>
        <v>4012</v>
      </c>
    </row>
    <row r="405" spans="1:10" x14ac:dyDescent="0.2">
      <c r="A405" s="25" t="s">
        <v>896</v>
      </c>
      <c r="B405" s="28" t="s">
        <v>897</v>
      </c>
      <c r="C405" s="25" t="str">
        <f t="shared" si="13"/>
        <v>7034</v>
      </c>
      <c r="D405" s="26" t="s">
        <v>509</v>
      </c>
      <c r="E405" s="26" t="s">
        <v>5270</v>
      </c>
      <c r="F405" s="26" t="s">
        <v>5242</v>
      </c>
      <c r="G405" s="26"/>
      <c r="I405" s="27">
        <f>ROW()</f>
        <v>405</v>
      </c>
      <c r="J405" s="25" t="str">
        <f t="shared" si="14"/>
        <v>7034</v>
      </c>
    </row>
    <row r="406" spans="1:10" x14ac:dyDescent="0.2">
      <c r="A406" s="25" t="s">
        <v>391</v>
      </c>
      <c r="B406" s="28" t="s">
        <v>893</v>
      </c>
      <c r="C406" s="25" t="str">
        <f t="shared" si="13"/>
        <v>6043</v>
      </c>
      <c r="D406" s="26" t="s">
        <v>509</v>
      </c>
      <c r="E406" s="26" t="s">
        <v>5270</v>
      </c>
      <c r="F406" s="26" t="s">
        <v>5242</v>
      </c>
      <c r="G406" s="26"/>
      <c r="I406" s="27">
        <f>ROW()</f>
        <v>406</v>
      </c>
      <c r="J406" s="25" t="str">
        <f t="shared" si="14"/>
        <v>6043</v>
      </c>
    </row>
    <row r="407" spans="1:10" x14ac:dyDescent="0.2">
      <c r="A407" s="25" t="s">
        <v>612</v>
      </c>
      <c r="B407" s="28" t="s">
        <v>894</v>
      </c>
      <c r="C407" s="25" t="str">
        <f t="shared" si="13"/>
        <v>6053</v>
      </c>
      <c r="D407" s="26" t="s">
        <v>509</v>
      </c>
      <c r="E407" s="26" t="s">
        <v>5270</v>
      </c>
      <c r="F407" s="26" t="s">
        <v>5242</v>
      </c>
      <c r="G407" s="26"/>
      <c r="I407" s="27">
        <f>ROW()</f>
        <v>407</v>
      </c>
      <c r="J407" s="25" t="str">
        <f t="shared" si="14"/>
        <v>6053</v>
      </c>
    </row>
    <row r="408" spans="1:10" x14ac:dyDescent="0.2">
      <c r="A408" s="25" t="s">
        <v>170</v>
      </c>
      <c r="B408" s="28" t="s">
        <v>73</v>
      </c>
      <c r="C408" s="25" t="str">
        <f t="shared" si="13"/>
        <v>0520</v>
      </c>
      <c r="D408" s="26" t="s">
        <v>509</v>
      </c>
      <c r="E408" s="26" t="s">
        <v>5270</v>
      </c>
      <c r="F408" s="26" t="s">
        <v>5242</v>
      </c>
      <c r="G408" s="26"/>
      <c r="I408" s="27">
        <f>ROW()</f>
        <v>408</v>
      </c>
      <c r="J408" s="25" t="str">
        <f t="shared" si="14"/>
        <v>0520</v>
      </c>
    </row>
    <row r="409" spans="1:10" x14ac:dyDescent="0.2">
      <c r="A409" s="25" t="s">
        <v>965</v>
      </c>
      <c r="B409" s="28" t="s">
        <v>980</v>
      </c>
      <c r="C409" s="25" t="str">
        <f t="shared" si="13"/>
        <v>5062</v>
      </c>
      <c r="D409" s="26" t="s">
        <v>509</v>
      </c>
      <c r="E409" s="26" t="s">
        <v>5270</v>
      </c>
      <c r="F409" s="26" t="s">
        <v>5242</v>
      </c>
      <c r="G409" s="26"/>
      <c r="I409" s="27">
        <f>ROW()</f>
        <v>409</v>
      </c>
      <c r="J409" s="25" t="str">
        <f t="shared" si="14"/>
        <v>5062</v>
      </c>
    </row>
    <row r="410" spans="1:10" x14ac:dyDescent="0.2">
      <c r="A410" s="25" t="s">
        <v>966</v>
      </c>
      <c r="B410" s="28" t="s">
        <v>989</v>
      </c>
      <c r="C410" s="25" t="str">
        <f t="shared" si="13"/>
        <v>6128</v>
      </c>
      <c r="D410" s="26" t="s">
        <v>509</v>
      </c>
      <c r="E410" s="26" t="s">
        <v>5270</v>
      </c>
      <c r="F410" s="26" t="s">
        <v>5242</v>
      </c>
      <c r="G410" s="26"/>
      <c r="I410" s="27">
        <f>ROW()</f>
        <v>410</v>
      </c>
      <c r="J410" s="25" t="str">
        <f t="shared" si="14"/>
        <v>6128</v>
      </c>
    </row>
    <row r="411" spans="1:10" x14ac:dyDescent="0.2">
      <c r="A411" s="25" t="s">
        <v>785</v>
      </c>
      <c r="B411" s="28" t="s">
        <v>784</v>
      </c>
      <c r="C411" s="25" t="str">
        <f t="shared" si="13"/>
        <v>0339</v>
      </c>
      <c r="D411" s="26" t="s">
        <v>509</v>
      </c>
      <c r="E411" s="26" t="s">
        <v>5270</v>
      </c>
      <c r="F411" s="26" t="s">
        <v>5242</v>
      </c>
      <c r="G411" s="26"/>
      <c r="I411" s="27">
        <f>ROW()</f>
        <v>411</v>
      </c>
      <c r="J411" s="25" t="str">
        <f t="shared" si="14"/>
        <v>0339</v>
      </c>
    </row>
    <row r="412" spans="1:10" x14ac:dyDescent="0.2">
      <c r="A412" s="25" t="s">
        <v>455</v>
      </c>
      <c r="B412" s="28" t="s">
        <v>594</v>
      </c>
      <c r="C412" s="25" t="str">
        <f t="shared" si="13"/>
        <v>7042</v>
      </c>
      <c r="D412" s="26" t="s">
        <v>509</v>
      </c>
      <c r="E412" s="26" t="s">
        <v>5270</v>
      </c>
      <c r="F412" s="26" t="s">
        <v>5242</v>
      </c>
      <c r="G412" s="26"/>
      <c r="I412" s="27">
        <f>ROW()</f>
        <v>412</v>
      </c>
      <c r="J412" s="25" t="str">
        <f t="shared" si="14"/>
        <v>7042</v>
      </c>
    </row>
    <row r="413" spans="1:10" x14ac:dyDescent="0.2">
      <c r="A413" s="25" t="s">
        <v>742</v>
      </c>
      <c r="B413" s="28" t="s">
        <v>549</v>
      </c>
      <c r="C413" s="25" t="str">
        <f t="shared" si="13"/>
        <v>2007</v>
      </c>
      <c r="D413" s="26" t="s">
        <v>509</v>
      </c>
      <c r="E413" s="26" t="s">
        <v>5270</v>
      </c>
      <c r="F413" s="26" t="s">
        <v>5242</v>
      </c>
      <c r="G413" s="26"/>
      <c r="I413" s="27">
        <f>ROW()</f>
        <v>413</v>
      </c>
      <c r="J413" s="25" t="str">
        <f t="shared" si="14"/>
        <v>2007</v>
      </c>
    </row>
    <row r="414" spans="1:10" x14ac:dyDescent="0.2">
      <c r="A414" s="25" t="s">
        <v>597</v>
      </c>
      <c r="B414" s="28" t="s">
        <v>899</v>
      </c>
      <c r="C414" s="25" t="str">
        <f t="shared" si="13"/>
        <v>7038</v>
      </c>
      <c r="D414" s="26" t="s">
        <v>509</v>
      </c>
      <c r="E414" s="26" t="s">
        <v>5270</v>
      </c>
      <c r="F414" s="26" t="s">
        <v>5242</v>
      </c>
      <c r="G414" s="26"/>
      <c r="I414" s="27">
        <f>ROW()</f>
        <v>414</v>
      </c>
      <c r="J414" s="25" t="str">
        <f t="shared" si="14"/>
        <v>7038</v>
      </c>
    </row>
    <row r="415" spans="1:10" x14ac:dyDescent="0.2">
      <c r="A415" s="25" t="s">
        <v>373</v>
      </c>
      <c r="B415" s="28" t="s">
        <v>21</v>
      </c>
      <c r="C415" s="25" t="str">
        <f t="shared" si="13"/>
        <v>6004</v>
      </c>
      <c r="D415" s="26" t="s">
        <v>509</v>
      </c>
      <c r="E415" s="26" t="s">
        <v>5270</v>
      </c>
      <c r="F415" s="26" t="s">
        <v>5242</v>
      </c>
      <c r="G415" s="26"/>
      <c r="I415" s="27">
        <f>ROW()</f>
        <v>415</v>
      </c>
      <c r="J415" s="25" t="str">
        <f t="shared" si="14"/>
        <v>6004</v>
      </c>
    </row>
    <row r="416" spans="1:10" x14ac:dyDescent="0.2">
      <c r="A416" s="25" t="s">
        <v>617</v>
      </c>
      <c r="B416" s="28" t="s">
        <v>550</v>
      </c>
      <c r="C416" s="25" t="str">
        <f t="shared" si="13"/>
        <v>6013</v>
      </c>
      <c r="D416" s="26" t="s">
        <v>509</v>
      </c>
      <c r="E416" s="26" t="s">
        <v>5270</v>
      </c>
      <c r="F416" s="26" t="s">
        <v>5242</v>
      </c>
      <c r="G416" s="26"/>
      <c r="I416" s="27">
        <f>ROW()</f>
        <v>416</v>
      </c>
      <c r="J416" s="25" t="str">
        <f t="shared" si="14"/>
        <v>6013</v>
      </c>
    </row>
    <row r="417" spans="1:10" x14ac:dyDescent="0.2">
      <c r="A417" s="25" t="s">
        <v>159</v>
      </c>
      <c r="B417" s="28" t="s">
        <v>786</v>
      </c>
      <c r="C417" s="25" t="str">
        <f t="shared" si="13"/>
        <v>0332</v>
      </c>
      <c r="D417" s="26" t="s">
        <v>509</v>
      </c>
      <c r="E417" s="26" t="s">
        <v>5270</v>
      </c>
      <c r="F417" s="26" t="s">
        <v>5242</v>
      </c>
      <c r="G417" s="26"/>
      <c r="I417" s="27">
        <f>ROW()</f>
        <v>417</v>
      </c>
      <c r="J417" s="25" t="str">
        <f t="shared" si="14"/>
        <v>0332</v>
      </c>
    </row>
    <row r="418" spans="1:10" x14ac:dyDescent="0.2">
      <c r="A418" s="25" t="s">
        <v>741</v>
      </c>
      <c r="B418" s="28" t="s">
        <v>551</v>
      </c>
      <c r="C418" s="25" t="str">
        <f t="shared" si="13"/>
        <v>2012</v>
      </c>
      <c r="D418" s="26" t="s">
        <v>509</v>
      </c>
      <c r="E418" s="26" t="s">
        <v>5270</v>
      </c>
      <c r="F418" s="26" t="s">
        <v>5242</v>
      </c>
      <c r="G418" s="26"/>
      <c r="I418" s="27">
        <f>ROW()</f>
        <v>418</v>
      </c>
      <c r="J418" s="25" t="str">
        <f t="shared" si="14"/>
        <v>2012</v>
      </c>
    </row>
    <row r="419" spans="1:10" x14ac:dyDescent="0.2">
      <c r="A419" s="25" t="s">
        <v>825</v>
      </c>
      <c r="B419" s="28" t="s">
        <v>934</v>
      </c>
      <c r="C419" s="25" t="str">
        <f t="shared" si="13"/>
        <v>5008</v>
      </c>
      <c r="D419" s="26" t="s">
        <v>509</v>
      </c>
      <c r="E419" s="26" t="s">
        <v>5270</v>
      </c>
      <c r="F419" s="26" t="s">
        <v>5242</v>
      </c>
      <c r="G419" s="26"/>
      <c r="I419" s="27">
        <f>ROW()</f>
        <v>419</v>
      </c>
      <c r="J419" s="25" t="str">
        <f t="shared" si="14"/>
        <v>5008</v>
      </c>
    </row>
    <row r="420" spans="1:10" x14ac:dyDescent="0.2">
      <c r="A420" s="25" t="s">
        <v>867</v>
      </c>
      <c r="B420" s="28" t="s">
        <v>868</v>
      </c>
      <c r="C420" s="25" t="str">
        <f t="shared" si="13"/>
        <v>3033</v>
      </c>
      <c r="D420" s="26" t="s">
        <v>509</v>
      </c>
      <c r="E420" s="26" t="s">
        <v>5270</v>
      </c>
      <c r="F420" s="26" t="s">
        <v>5242</v>
      </c>
      <c r="G420" s="26"/>
      <c r="I420" s="27">
        <f>ROW()</f>
        <v>420</v>
      </c>
      <c r="J420" s="25" t="str">
        <f t="shared" si="14"/>
        <v>3033</v>
      </c>
    </row>
    <row r="421" spans="1:10" x14ac:dyDescent="0.2">
      <c r="A421" s="25" t="s">
        <v>5194</v>
      </c>
      <c r="B421" s="28" t="s">
        <v>5156</v>
      </c>
      <c r="C421" s="25" t="str">
        <f t="shared" si="13"/>
        <v>5002</v>
      </c>
      <c r="D421" s="26" t="s">
        <v>509</v>
      </c>
      <c r="E421" s="26" t="s">
        <v>5270</v>
      </c>
      <c r="F421" s="26" t="s">
        <v>5242</v>
      </c>
      <c r="G421" s="26"/>
      <c r="I421" s="27">
        <f>ROW()</f>
        <v>421</v>
      </c>
      <c r="J421" s="25" t="str">
        <f t="shared" si="14"/>
        <v>5002</v>
      </c>
    </row>
    <row r="422" spans="1:10" x14ac:dyDescent="0.2">
      <c r="A422" s="25" t="s">
        <v>1392</v>
      </c>
      <c r="B422" s="28" t="s">
        <v>1393</v>
      </c>
      <c r="C422" s="25" t="str">
        <f t="shared" si="13"/>
        <v>6016</v>
      </c>
      <c r="D422" s="26" t="s">
        <v>509</v>
      </c>
      <c r="E422" s="26" t="s">
        <v>5270</v>
      </c>
      <c r="F422" s="26" t="s">
        <v>5242</v>
      </c>
      <c r="G422" s="26"/>
      <c r="I422" s="27">
        <f>ROW()</f>
        <v>422</v>
      </c>
      <c r="J422" s="25" t="str">
        <f t="shared" si="14"/>
        <v>6016</v>
      </c>
    </row>
    <row r="423" spans="1:10" x14ac:dyDescent="0.2">
      <c r="A423" s="25" t="s">
        <v>331</v>
      </c>
      <c r="B423" s="28" t="s">
        <v>76</v>
      </c>
      <c r="C423" s="25" t="str">
        <f t="shared" si="13"/>
        <v>5003</v>
      </c>
      <c r="D423" s="26" t="s">
        <v>509</v>
      </c>
      <c r="E423" s="26" t="s">
        <v>5241</v>
      </c>
      <c r="F423" s="26" t="s">
        <v>5240</v>
      </c>
      <c r="G423" s="26"/>
      <c r="I423" s="27">
        <f>ROW()</f>
        <v>423</v>
      </c>
      <c r="J423" s="25" t="str">
        <f t="shared" si="14"/>
        <v>5003</v>
      </c>
    </row>
    <row r="424" spans="1:10" x14ac:dyDescent="0.2">
      <c r="A424" s="25" t="s">
        <v>493</v>
      </c>
      <c r="B424" s="28" t="s">
        <v>68</v>
      </c>
      <c r="C424" s="25" t="str">
        <f t="shared" si="13"/>
        <v>7701</v>
      </c>
      <c r="D424" s="26" t="s">
        <v>509</v>
      </c>
      <c r="E424" s="26" t="s">
        <v>5244</v>
      </c>
      <c r="F424" s="26" t="s">
        <v>5240</v>
      </c>
      <c r="G424" s="26"/>
      <c r="I424" s="27">
        <f>ROW()</f>
        <v>424</v>
      </c>
      <c r="J424" s="25" t="str">
        <f t="shared" si="14"/>
        <v>7701</v>
      </c>
    </row>
    <row r="425" spans="1:10" x14ac:dyDescent="0.2">
      <c r="A425" s="25" t="s">
        <v>761</v>
      </c>
      <c r="B425" s="28" t="s">
        <v>552</v>
      </c>
      <c r="C425" s="25" t="str">
        <f t="shared" si="13"/>
        <v>1070</v>
      </c>
      <c r="D425" s="26" t="s">
        <v>509</v>
      </c>
      <c r="E425" s="26" t="s">
        <v>5270</v>
      </c>
      <c r="F425" s="26" t="s">
        <v>5242</v>
      </c>
      <c r="G425" s="26"/>
      <c r="I425" s="27">
        <f>ROW()</f>
        <v>425</v>
      </c>
      <c r="J425" s="25" t="str">
        <f t="shared" si="14"/>
        <v>1070</v>
      </c>
    </row>
    <row r="426" spans="1:10" x14ac:dyDescent="0.2">
      <c r="A426" s="25" t="s">
        <v>345</v>
      </c>
      <c r="B426" s="28" t="s">
        <v>639</v>
      </c>
      <c r="C426" s="25" t="str">
        <f t="shared" si="13"/>
        <v>5201</v>
      </c>
      <c r="D426" s="26" t="s">
        <v>509</v>
      </c>
      <c r="E426" s="26" t="s">
        <v>5241</v>
      </c>
      <c r="F426" s="26" t="s">
        <v>5243</v>
      </c>
      <c r="G426" s="26"/>
      <c r="I426" s="27">
        <f>ROW()</f>
        <v>426</v>
      </c>
      <c r="J426" s="25" t="str">
        <f t="shared" si="14"/>
        <v>5201</v>
      </c>
    </row>
    <row r="427" spans="1:10" x14ac:dyDescent="0.2">
      <c r="A427" s="25" t="s">
        <v>347</v>
      </c>
      <c r="B427" s="28" t="s">
        <v>112</v>
      </c>
      <c r="C427" s="25" t="str">
        <f t="shared" si="13"/>
        <v>5281</v>
      </c>
      <c r="D427" s="26" t="s">
        <v>509</v>
      </c>
      <c r="E427" s="26" t="s">
        <v>5241</v>
      </c>
      <c r="F427" s="26" t="s">
        <v>5240</v>
      </c>
      <c r="G427" s="26"/>
      <c r="I427" s="27">
        <f>ROW()</f>
        <v>427</v>
      </c>
      <c r="J427" s="25" t="str">
        <f t="shared" si="14"/>
        <v>5281</v>
      </c>
    </row>
    <row r="428" spans="1:10" x14ac:dyDescent="0.2">
      <c r="A428" s="25" t="s">
        <v>346</v>
      </c>
      <c r="B428" s="28" t="s">
        <v>9</v>
      </c>
      <c r="C428" s="25" t="str">
        <f t="shared" si="13"/>
        <v>5241</v>
      </c>
      <c r="D428" s="26" t="s">
        <v>509</v>
      </c>
      <c r="E428" s="26" t="s">
        <v>5241</v>
      </c>
      <c r="F428" s="26" t="s">
        <v>5243</v>
      </c>
      <c r="G428" s="26"/>
      <c r="I428" s="27">
        <f>ROW()</f>
        <v>428</v>
      </c>
      <c r="J428" s="25" t="str">
        <f t="shared" si="14"/>
        <v>5241</v>
      </c>
    </row>
    <row r="429" spans="1:10" x14ac:dyDescent="0.2">
      <c r="A429" s="25" t="s">
        <v>441</v>
      </c>
      <c r="B429" s="28" t="s">
        <v>120</v>
      </c>
      <c r="C429" s="25" t="str">
        <f t="shared" si="13"/>
        <v>6881</v>
      </c>
      <c r="D429" s="26" t="s">
        <v>509</v>
      </c>
      <c r="E429" s="26" t="s">
        <v>5241</v>
      </c>
      <c r="F429" s="26" t="s">
        <v>5243</v>
      </c>
      <c r="G429" s="26"/>
      <c r="I429" s="27">
        <f>ROW()</f>
        <v>429</v>
      </c>
      <c r="J429" s="25" t="str">
        <f t="shared" si="14"/>
        <v>6881</v>
      </c>
    </row>
    <row r="430" spans="1:10" x14ac:dyDescent="0.2">
      <c r="A430" s="25" t="s">
        <v>494</v>
      </c>
      <c r="B430" s="28" t="s">
        <v>69</v>
      </c>
      <c r="C430" s="25" t="str">
        <f t="shared" si="13"/>
        <v>7721</v>
      </c>
      <c r="D430" s="26" t="s">
        <v>509</v>
      </c>
      <c r="E430" s="26" t="s">
        <v>5241</v>
      </c>
      <c r="F430" s="26" t="s">
        <v>5243</v>
      </c>
      <c r="G430" s="26"/>
      <c r="I430" s="27">
        <f>ROW()</f>
        <v>430</v>
      </c>
      <c r="J430" s="25" t="str">
        <f t="shared" si="14"/>
        <v>7721</v>
      </c>
    </row>
    <row r="431" spans="1:10" x14ac:dyDescent="0.2">
      <c r="A431" s="25" t="s">
        <v>340</v>
      </c>
      <c r="B431" s="28" t="s">
        <v>642</v>
      </c>
      <c r="C431" s="25" t="str">
        <f t="shared" si="13"/>
        <v>5091</v>
      </c>
      <c r="D431" s="26" t="s">
        <v>509</v>
      </c>
      <c r="E431" s="26" t="s">
        <v>5241</v>
      </c>
      <c r="F431" s="26" t="s">
        <v>5246</v>
      </c>
      <c r="G431" s="26"/>
      <c r="I431" s="27">
        <f>ROW()</f>
        <v>431</v>
      </c>
      <c r="J431" s="25" t="str">
        <f t="shared" si="14"/>
        <v>5091</v>
      </c>
    </row>
    <row r="432" spans="1:10" x14ac:dyDescent="0.2">
      <c r="A432" s="25" t="s">
        <v>348</v>
      </c>
      <c r="B432" s="28" t="s">
        <v>638</v>
      </c>
      <c r="C432" s="25" t="str">
        <f t="shared" si="13"/>
        <v>5321</v>
      </c>
      <c r="D432" s="26" t="s">
        <v>509</v>
      </c>
      <c r="E432" s="26" t="s">
        <v>5241</v>
      </c>
      <c r="F432" s="26" t="s">
        <v>5243</v>
      </c>
      <c r="G432" s="26"/>
      <c r="I432" s="27">
        <f>ROW()</f>
        <v>432</v>
      </c>
      <c r="J432" s="25" t="str">
        <f t="shared" si="14"/>
        <v>5321</v>
      </c>
    </row>
    <row r="433" spans="1:12" x14ac:dyDescent="0.2">
      <c r="A433" s="25" t="s">
        <v>496</v>
      </c>
      <c r="B433" s="28" t="s">
        <v>130</v>
      </c>
      <c r="C433" s="25" t="str">
        <f t="shared" si="13"/>
        <v>7741</v>
      </c>
      <c r="D433" s="26" t="s">
        <v>509</v>
      </c>
      <c r="E433" s="26" t="s">
        <v>5241</v>
      </c>
      <c r="F433" s="26" t="s">
        <v>5240</v>
      </c>
      <c r="G433" s="26"/>
      <c r="I433" s="27">
        <f>ROW()</f>
        <v>433</v>
      </c>
      <c r="J433" s="25" t="str">
        <f t="shared" si="14"/>
        <v>7741</v>
      </c>
    </row>
    <row r="434" spans="1:12" x14ac:dyDescent="0.2">
      <c r="A434" s="25" t="s">
        <v>440</v>
      </c>
      <c r="B434" s="28" t="s">
        <v>51</v>
      </c>
      <c r="C434" s="25" t="str">
        <f t="shared" si="13"/>
        <v>6861</v>
      </c>
      <c r="D434" s="26" t="s">
        <v>509</v>
      </c>
      <c r="E434" s="26" t="s">
        <v>5241</v>
      </c>
      <c r="F434" s="26" t="s">
        <v>5240</v>
      </c>
      <c r="G434" s="26"/>
      <c r="I434" s="27">
        <f>ROW()</f>
        <v>434</v>
      </c>
      <c r="J434" s="25" t="str">
        <f t="shared" si="14"/>
        <v>6861</v>
      </c>
    </row>
    <row r="435" spans="1:12" x14ac:dyDescent="0.2">
      <c r="A435" s="25" t="s">
        <v>228</v>
      </c>
      <c r="B435" s="28" t="s">
        <v>734</v>
      </c>
      <c r="C435" s="25" t="str">
        <f t="shared" si="13"/>
        <v>2191</v>
      </c>
      <c r="D435" s="26" t="s">
        <v>509</v>
      </c>
      <c r="E435" s="26" t="s">
        <v>5241</v>
      </c>
      <c r="F435" s="26" t="s">
        <v>5246</v>
      </c>
      <c r="G435" s="26"/>
      <c r="I435" s="27">
        <f>ROW()</f>
        <v>435</v>
      </c>
      <c r="J435" s="25" t="str">
        <f t="shared" si="14"/>
        <v>2191</v>
      </c>
    </row>
    <row r="436" spans="1:12" x14ac:dyDescent="0.2">
      <c r="A436" s="25" t="s">
        <v>985</v>
      </c>
      <c r="B436" s="28" t="s">
        <v>986</v>
      </c>
      <c r="C436" s="25" t="str">
        <f t="shared" si="13"/>
        <v>6015</v>
      </c>
      <c r="D436" s="26" t="s">
        <v>509</v>
      </c>
      <c r="E436" s="26" t="s">
        <v>5270</v>
      </c>
      <c r="F436" s="26" t="s">
        <v>5242</v>
      </c>
      <c r="G436" s="26"/>
      <c r="I436" s="27">
        <f>ROW()</f>
        <v>436</v>
      </c>
      <c r="J436" s="25" t="str">
        <f t="shared" si="14"/>
        <v>6015</v>
      </c>
      <c r="L436" s="31"/>
    </row>
    <row r="437" spans="1:12" x14ac:dyDescent="0.2">
      <c r="A437" s="25" t="s">
        <v>945</v>
      </c>
      <c r="B437" s="28" t="s">
        <v>946</v>
      </c>
      <c r="C437" s="25" t="str">
        <f t="shared" si="13"/>
        <v>7016</v>
      </c>
      <c r="D437" s="26" t="s">
        <v>509</v>
      </c>
      <c r="E437" s="26" t="s">
        <v>5270</v>
      </c>
      <c r="F437" s="26" t="s">
        <v>5242</v>
      </c>
      <c r="G437" s="26"/>
      <c r="I437" s="27">
        <f>ROW()</f>
        <v>437</v>
      </c>
      <c r="J437" s="25" t="str">
        <f t="shared" si="14"/>
        <v>7016</v>
      </c>
    </row>
    <row r="438" spans="1:12" x14ac:dyDescent="0.2">
      <c r="A438" s="25" t="s">
        <v>349</v>
      </c>
      <c r="B438" s="28" t="s">
        <v>637</v>
      </c>
      <c r="C438" s="25" t="str">
        <f t="shared" si="13"/>
        <v>5361</v>
      </c>
      <c r="D438" s="26" t="s">
        <v>509</v>
      </c>
      <c r="E438" s="26" t="s">
        <v>5241</v>
      </c>
      <c r="F438" s="26" t="s">
        <v>5243</v>
      </c>
      <c r="G438" s="26"/>
      <c r="I438" s="27">
        <f>ROW()</f>
        <v>438</v>
      </c>
      <c r="J438" s="25" t="str">
        <f t="shared" si="14"/>
        <v>5361</v>
      </c>
    </row>
    <row r="439" spans="1:12" x14ac:dyDescent="0.2">
      <c r="A439" s="25" t="s">
        <v>449</v>
      </c>
      <c r="B439" s="28" t="s">
        <v>944</v>
      </c>
      <c r="C439" s="25" t="str">
        <f t="shared" si="13"/>
        <v>7015</v>
      </c>
      <c r="D439" s="26" t="s">
        <v>509</v>
      </c>
      <c r="E439" s="26" t="s">
        <v>5270</v>
      </c>
      <c r="F439" s="26" t="s">
        <v>5242</v>
      </c>
      <c r="G439" s="26"/>
      <c r="I439" s="27">
        <f>ROW()</f>
        <v>439</v>
      </c>
      <c r="J439" s="25" t="str">
        <f t="shared" si="14"/>
        <v>7015</v>
      </c>
    </row>
    <row r="440" spans="1:12" x14ac:dyDescent="0.2">
      <c r="A440" s="25" t="s">
        <v>136</v>
      </c>
      <c r="B440" s="28" t="s">
        <v>5249</v>
      </c>
      <c r="C440" s="25" t="str">
        <f t="shared" si="13"/>
        <v>0072</v>
      </c>
      <c r="D440" s="26" t="s">
        <v>509</v>
      </c>
      <c r="E440" s="26" t="s">
        <v>5270</v>
      </c>
      <c r="F440" s="26" t="s">
        <v>5242</v>
      </c>
      <c r="G440" s="26"/>
      <c r="I440" s="27">
        <f>ROW()</f>
        <v>440</v>
      </c>
      <c r="J440" s="25" t="str">
        <f t="shared" si="14"/>
        <v>0072</v>
      </c>
    </row>
    <row r="441" spans="1:12" x14ac:dyDescent="0.2">
      <c r="A441" s="25" t="s">
        <v>351</v>
      </c>
      <c r="B441" s="28" t="s">
        <v>635</v>
      </c>
      <c r="C441" s="25" t="str">
        <f t="shared" si="13"/>
        <v>5401</v>
      </c>
      <c r="D441" s="26" t="s">
        <v>509</v>
      </c>
      <c r="E441" s="26" t="s">
        <v>5241</v>
      </c>
      <c r="F441" s="26" t="s">
        <v>5243</v>
      </c>
      <c r="G441" s="26"/>
      <c r="I441" s="27">
        <f>ROW()</f>
        <v>441</v>
      </c>
      <c r="J441" s="25" t="str">
        <f t="shared" si="14"/>
        <v>5401</v>
      </c>
    </row>
    <row r="442" spans="1:12" x14ac:dyDescent="0.2">
      <c r="A442" s="25" t="s">
        <v>352</v>
      </c>
      <c r="B442" s="28" t="s">
        <v>634</v>
      </c>
      <c r="C442" s="25" t="str">
        <f t="shared" si="13"/>
        <v>5421</v>
      </c>
      <c r="D442" s="26" t="s">
        <v>509</v>
      </c>
      <c r="E442" s="26" t="s">
        <v>5241</v>
      </c>
      <c r="F442" s="26" t="s">
        <v>5240</v>
      </c>
      <c r="G442" s="26"/>
      <c r="I442" s="27">
        <f>ROW()</f>
        <v>442</v>
      </c>
      <c r="J442" s="25" t="str">
        <f t="shared" si="14"/>
        <v>5421</v>
      </c>
    </row>
    <row r="443" spans="1:12" x14ac:dyDescent="0.2">
      <c r="A443" s="194" t="s">
        <v>353</v>
      </c>
      <c r="B443" s="28" t="s">
        <v>633</v>
      </c>
      <c r="C443" s="25" t="str">
        <f t="shared" si="13"/>
        <v>5431</v>
      </c>
      <c r="D443" s="26" t="s">
        <v>509</v>
      </c>
      <c r="E443" s="26" t="s">
        <v>5241</v>
      </c>
      <c r="F443" s="26" t="s">
        <v>5243</v>
      </c>
      <c r="G443" s="26"/>
      <c r="I443" s="27">
        <f>ROW()</f>
        <v>443</v>
      </c>
      <c r="J443" s="25" t="str">
        <f t="shared" si="14"/>
        <v>5431</v>
      </c>
    </row>
    <row r="444" spans="1:12" x14ac:dyDescent="0.2">
      <c r="A444" s="25" t="s">
        <v>354</v>
      </c>
      <c r="B444" s="28" t="s">
        <v>632</v>
      </c>
      <c r="C444" s="25" t="str">
        <f t="shared" si="13"/>
        <v>5441</v>
      </c>
      <c r="D444" s="26" t="s">
        <v>509</v>
      </c>
      <c r="E444" s="26" t="s">
        <v>5241</v>
      </c>
      <c r="F444" s="26" t="s">
        <v>5243</v>
      </c>
      <c r="G444" s="26"/>
      <c r="I444" s="27">
        <f>ROW()</f>
        <v>444</v>
      </c>
      <c r="J444" s="25" t="str">
        <f t="shared" si="14"/>
        <v>5441</v>
      </c>
    </row>
    <row r="445" spans="1:12" x14ac:dyDescent="0.2">
      <c r="A445" s="25" t="s">
        <v>567</v>
      </c>
      <c r="B445" s="28" t="s">
        <v>553</v>
      </c>
      <c r="C445" s="25" t="str">
        <f t="shared" si="13"/>
        <v>8016</v>
      </c>
      <c r="D445" s="26" t="s">
        <v>509</v>
      </c>
      <c r="E445" s="26" t="s">
        <v>5271</v>
      </c>
      <c r="F445" s="26" t="s">
        <v>5303</v>
      </c>
      <c r="G445" s="26"/>
      <c r="I445" s="27">
        <f>ROW()</f>
        <v>445</v>
      </c>
      <c r="J445" s="25" t="str">
        <f t="shared" si="14"/>
        <v>8016</v>
      </c>
    </row>
    <row r="446" spans="1:12" x14ac:dyDescent="0.2">
      <c r="A446" s="25" t="s">
        <v>600</v>
      </c>
      <c r="B446" s="28" t="s">
        <v>554</v>
      </c>
      <c r="C446" s="25" t="str">
        <f t="shared" si="13"/>
        <v>7029</v>
      </c>
      <c r="D446" s="26" t="s">
        <v>509</v>
      </c>
      <c r="E446" s="26" t="s">
        <v>5241</v>
      </c>
      <c r="F446" s="26" t="s">
        <v>5240</v>
      </c>
      <c r="G446" s="26"/>
      <c r="I446" s="27">
        <f>ROW()</f>
        <v>446</v>
      </c>
      <c r="J446" s="25" t="str">
        <f t="shared" si="14"/>
        <v>7029</v>
      </c>
    </row>
    <row r="447" spans="1:12" x14ac:dyDescent="0.2">
      <c r="A447" s="25" t="s">
        <v>1394</v>
      </c>
      <c r="B447" s="28" t="s">
        <v>1395</v>
      </c>
      <c r="C447" s="25" t="str">
        <f t="shared" si="13"/>
        <v>6018</v>
      </c>
      <c r="D447" s="26" t="s">
        <v>509</v>
      </c>
      <c r="E447" s="26" t="s">
        <v>5270</v>
      </c>
      <c r="F447" s="26" t="s">
        <v>5242</v>
      </c>
      <c r="G447" s="26"/>
      <c r="I447" s="27">
        <f>ROW()</f>
        <v>447</v>
      </c>
      <c r="J447" s="25" t="str">
        <f t="shared" si="14"/>
        <v>6018</v>
      </c>
    </row>
    <row r="448" spans="1:12" x14ac:dyDescent="0.2">
      <c r="A448" s="25" t="s">
        <v>243</v>
      </c>
      <c r="B448" s="28" t="s">
        <v>928</v>
      </c>
      <c r="C448" s="25" t="str">
        <f t="shared" si="13"/>
        <v>2531</v>
      </c>
      <c r="D448" s="26" t="s">
        <v>509</v>
      </c>
      <c r="E448" s="26" t="s">
        <v>5271</v>
      </c>
      <c r="F448" s="26" t="s">
        <v>5303</v>
      </c>
      <c r="G448" s="26"/>
      <c r="I448" s="27">
        <f>ROW()</f>
        <v>448</v>
      </c>
      <c r="J448" s="25" t="str">
        <f t="shared" si="14"/>
        <v>2531</v>
      </c>
    </row>
    <row r="449" spans="1:10" x14ac:dyDescent="0.2">
      <c r="A449" s="25" t="s">
        <v>413</v>
      </c>
      <c r="B449" s="28" t="s">
        <v>53</v>
      </c>
      <c r="C449" s="25" t="str">
        <f t="shared" si="13"/>
        <v>6281</v>
      </c>
      <c r="D449" s="26" t="s">
        <v>509</v>
      </c>
      <c r="E449" s="26" t="s">
        <v>5245</v>
      </c>
      <c r="F449" s="26" t="s">
        <v>5246</v>
      </c>
      <c r="G449" s="26"/>
      <c r="I449" s="27">
        <f>ROW()</f>
        <v>449</v>
      </c>
      <c r="J449" s="25" t="str">
        <f t="shared" si="14"/>
        <v>6281</v>
      </c>
    </row>
    <row r="450" spans="1:10" x14ac:dyDescent="0.2">
      <c r="A450" s="25" t="s">
        <v>564</v>
      </c>
      <c r="B450" s="28" t="s">
        <v>958</v>
      </c>
      <c r="C450" s="25" t="str">
        <f t="shared" ref="C450:C477" si="15">A450</f>
        <v>8021</v>
      </c>
      <c r="D450" s="26" t="s">
        <v>509</v>
      </c>
      <c r="E450" s="26" t="s">
        <v>5271</v>
      </c>
      <c r="F450" s="26" t="s">
        <v>5303</v>
      </c>
      <c r="G450" s="26"/>
      <c r="I450" s="27">
        <f>ROW()</f>
        <v>450</v>
      </c>
      <c r="J450" s="25" t="str">
        <f t="shared" ref="J450:J477" si="16">C450</f>
        <v>8021</v>
      </c>
    </row>
    <row r="451" spans="1:10" x14ac:dyDescent="0.2">
      <c r="A451" s="25" t="s">
        <v>263</v>
      </c>
      <c r="B451" s="28" t="s">
        <v>709</v>
      </c>
      <c r="C451" s="25" t="str">
        <f t="shared" si="15"/>
        <v>3051</v>
      </c>
      <c r="D451" s="26" t="s">
        <v>509</v>
      </c>
      <c r="E451" s="26" t="s">
        <v>5244</v>
      </c>
      <c r="F451" s="26" t="s">
        <v>5243</v>
      </c>
      <c r="G451" s="26"/>
      <c r="I451" s="27">
        <f>ROW()</f>
        <v>451</v>
      </c>
      <c r="J451" s="25" t="str">
        <f t="shared" si="16"/>
        <v>3051</v>
      </c>
    </row>
    <row r="452" spans="1:10" x14ac:dyDescent="0.2">
      <c r="A452" s="25" t="s">
        <v>355</v>
      </c>
      <c r="B452" s="28" t="s">
        <v>631</v>
      </c>
      <c r="C452" s="25" t="str">
        <f t="shared" si="15"/>
        <v>5481</v>
      </c>
      <c r="D452" s="26" t="s">
        <v>509</v>
      </c>
      <c r="E452" s="26" t="s">
        <v>5241</v>
      </c>
      <c r="F452" s="26" t="s">
        <v>5246</v>
      </c>
      <c r="G452" s="26"/>
      <c r="I452" s="27">
        <f>ROW()</f>
        <v>452</v>
      </c>
      <c r="J452" s="25" t="str">
        <f t="shared" si="16"/>
        <v>5481</v>
      </c>
    </row>
    <row r="453" spans="1:10" x14ac:dyDescent="0.2">
      <c r="A453" s="25" t="s">
        <v>356</v>
      </c>
      <c r="B453" s="28" t="s">
        <v>630</v>
      </c>
      <c r="C453" s="25" t="str">
        <f t="shared" si="15"/>
        <v>5521</v>
      </c>
      <c r="D453" s="26" t="s">
        <v>509</v>
      </c>
      <c r="E453" s="26" t="s">
        <v>5241</v>
      </c>
      <c r="F453" s="26" t="s">
        <v>5240</v>
      </c>
      <c r="G453" s="26"/>
      <c r="I453" s="27">
        <f>ROW()</f>
        <v>453</v>
      </c>
      <c r="J453" s="25" t="str">
        <f t="shared" si="16"/>
        <v>5521</v>
      </c>
    </row>
    <row r="454" spans="1:10" x14ac:dyDescent="0.2">
      <c r="A454" s="25" t="s">
        <v>5190</v>
      </c>
      <c r="B454" s="28" t="s">
        <v>5149</v>
      </c>
      <c r="C454" s="25" t="str">
        <f t="shared" si="15"/>
        <v>1000</v>
      </c>
      <c r="D454" s="26" t="s">
        <v>509</v>
      </c>
      <c r="E454" s="26" t="s">
        <v>5270</v>
      </c>
      <c r="F454" s="26" t="s">
        <v>5242</v>
      </c>
      <c r="G454" s="26"/>
      <c r="I454" s="27">
        <f>ROW()</f>
        <v>454</v>
      </c>
      <c r="J454" s="25" t="str">
        <f t="shared" si="16"/>
        <v>1000</v>
      </c>
    </row>
    <row r="455" spans="1:10" x14ac:dyDescent="0.2">
      <c r="A455" s="25" t="s">
        <v>358</v>
      </c>
      <c r="B455" s="28" t="s">
        <v>628</v>
      </c>
      <c r="C455" s="25" t="str">
        <f t="shared" si="15"/>
        <v>5601</v>
      </c>
      <c r="D455" s="26" t="s">
        <v>509</v>
      </c>
      <c r="E455" s="26" t="s">
        <v>5241</v>
      </c>
      <c r="F455" s="26" t="s">
        <v>5246</v>
      </c>
      <c r="G455" s="26"/>
      <c r="I455" s="27">
        <f>ROW()</f>
        <v>455</v>
      </c>
      <c r="J455" s="25" t="str">
        <f t="shared" si="16"/>
        <v>5601</v>
      </c>
    </row>
    <row r="456" spans="1:10" x14ac:dyDescent="0.2">
      <c r="A456" s="25" t="s">
        <v>164</v>
      </c>
      <c r="B456" s="28" t="s">
        <v>782</v>
      </c>
      <c r="C456" s="25" t="str">
        <f t="shared" si="15"/>
        <v>0401</v>
      </c>
      <c r="D456" s="26" t="s">
        <v>509</v>
      </c>
      <c r="E456" s="26" t="s">
        <v>5244</v>
      </c>
      <c r="F456" s="26" t="s">
        <v>5243</v>
      </c>
      <c r="G456" s="26"/>
      <c r="I456" s="27">
        <f>ROW()</f>
        <v>456</v>
      </c>
      <c r="J456" s="25" t="str">
        <f t="shared" si="16"/>
        <v>0401</v>
      </c>
    </row>
    <row r="457" spans="1:10" x14ac:dyDescent="0.2">
      <c r="A457" s="193" t="s">
        <v>359</v>
      </c>
      <c r="B457" s="28" t="s">
        <v>627</v>
      </c>
      <c r="C457" s="25" t="str">
        <f t="shared" si="15"/>
        <v>5641</v>
      </c>
      <c r="D457" s="26" t="s">
        <v>509</v>
      </c>
      <c r="E457" s="26" t="s">
        <v>5241</v>
      </c>
      <c r="F457" s="26" t="s">
        <v>5240</v>
      </c>
      <c r="G457" s="26"/>
      <c r="I457" s="27">
        <f>ROW()</f>
        <v>457</v>
      </c>
      <c r="J457" s="25" t="str">
        <f t="shared" si="16"/>
        <v>5641</v>
      </c>
    </row>
    <row r="458" spans="1:10" x14ac:dyDescent="0.2">
      <c r="A458" s="25" t="s">
        <v>360</v>
      </c>
      <c r="B458" s="28" t="s">
        <v>113</v>
      </c>
      <c r="C458" s="25" t="str">
        <f t="shared" si="15"/>
        <v>5671</v>
      </c>
      <c r="D458" s="26" t="s">
        <v>509</v>
      </c>
      <c r="E458" s="26" t="s">
        <v>5241</v>
      </c>
      <c r="F458" s="26" t="s">
        <v>5240</v>
      </c>
      <c r="G458" s="26"/>
      <c r="I458" s="27">
        <f>ROW()</f>
        <v>458</v>
      </c>
      <c r="J458" s="25" t="str">
        <f t="shared" si="16"/>
        <v>5671</v>
      </c>
    </row>
    <row r="459" spans="1:10" x14ac:dyDescent="0.2">
      <c r="A459" s="25" t="s">
        <v>239</v>
      </c>
      <c r="B459" s="28" t="s">
        <v>723</v>
      </c>
      <c r="C459" s="25" t="str">
        <f t="shared" si="15"/>
        <v>2441</v>
      </c>
      <c r="D459" s="26" t="s">
        <v>509</v>
      </c>
      <c r="E459" s="26" t="s">
        <v>5241</v>
      </c>
      <c r="F459" s="26" t="s">
        <v>5246</v>
      </c>
      <c r="G459" s="26"/>
      <c r="I459" s="27">
        <f>ROW()</f>
        <v>459</v>
      </c>
      <c r="J459" s="25" t="str">
        <f t="shared" si="16"/>
        <v>2441</v>
      </c>
    </row>
    <row r="460" spans="1:10" x14ac:dyDescent="0.2">
      <c r="A460" s="25" t="s">
        <v>442</v>
      </c>
      <c r="B460" s="28" t="s">
        <v>13</v>
      </c>
      <c r="C460" s="25" t="str">
        <f t="shared" si="15"/>
        <v>6901</v>
      </c>
      <c r="D460" s="26" t="s">
        <v>509</v>
      </c>
      <c r="E460" s="26" t="s">
        <v>5241</v>
      </c>
      <c r="F460" s="26" t="s">
        <v>5240</v>
      </c>
      <c r="G460" s="26"/>
      <c r="I460" s="27">
        <f>ROW()</f>
        <v>460</v>
      </c>
      <c r="J460" s="25" t="str">
        <f t="shared" si="16"/>
        <v>6901</v>
      </c>
    </row>
    <row r="461" spans="1:10" x14ac:dyDescent="0.2">
      <c r="A461" s="25" t="s">
        <v>172</v>
      </c>
      <c r="B461" s="28" t="s">
        <v>778</v>
      </c>
      <c r="C461" s="25" t="str">
        <f t="shared" si="15"/>
        <v>0561</v>
      </c>
      <c r="D461" s="26" t="s">
        <v>509</v>
      </c>
      <c r="E461" s="26" t="s">
        <v>5245</v>
      </c>
      <c r="F461" s="26" t="s">
        <v>5246</v>
      </c>
      <c r="G461" s="26"/>
      <c r="I461" s="27">
        <f>ROW()</f>
        <v>461</v>
      </c>
      <c r="J461" s="25" t="str">
        <f t="shared" si="16"/>
        <v>0561</v>
      </c>
    </row>
    <row r="462" spans="1:10" x14ac:dyDescent="0.2">
      <c r="A462" s="25" t="s">
        <v>267</v>
      </c>
      <c r="B462" s="28" t="s">
        <v>707</v>
      </c>
      <c r="C462" s="25" t="str">
        <f t="shared" si="15"/>
        <v>3111</v>
      </c>
      <c r="D462" s="26" t="s">
        <v>509</v>
      </c>
      <c r="E462" s="26" t="s">
        <v>5241</v>
      </c>
      <c r="F462" s="26" t="s">
        <v>5240</v>
      </c>
      <c r="G462" s="26"/>
      <c r="I462" s="27">
        <f>ROW()</f>
        <v>462</v>
      </c>
      <c r="J462" s="25" t="str">
        <f t="shared" si="16"/>
        <v>3111</v>
      </c>
    </row>
    <row r="463" spans="1:10" x14ac:dyDescent="0.2">
      <c r="A463" s="25" t="s">
        <v>237</v>
      </c>
      <c r="B463" s="28" t="s">
        <v>725</v>
      </c>
      <c r="C463" s="25" t="str">
        <f t="shared" si="15"/>
        <v>2371</v>
      </c>
      <c r="D463" s="26" t="s">
        <v>509</v>
      </c>
      <c r="E463" s="26" t="s">
        <v>5241</v>
      </c>
      <c r="F463" s="26" t="s">
        <v>5246</v>
      </c>
      <c r="G463" s="26"/>
      <c r="I463" s="27">
        <f>ROW()</f>
        <v>463</v>
      </c>
      <c r="J463" s="25" t="str">
        <f t="shared" si="16"/>
        <v>2371</v>
      </c>
    </row>
    <row r="464" spans="1:10" x14ac:dyDescent="0.2">
      <c r="A464" s="193" t="s">
        <v>362</v>
      </c>
      <c r="B464" s="28" t="s">
        <v>1391</v>
      </c>
      <c r="C464" s="25" t="str">
        <f t="shared" si="15"/>
        <v>5791</v>
      </c>
      <c r="D464" s="26" t="s">
        <v>509</v>
      </c>
      <c r="E464" s="26" t="s">
        <v>5244</v>
      </c>
      <c r="F464" s="26" t="s">
        <v>5240</v>
      </c>
      <c r="G464" s="26"/>
      <c r="I464" s="27">
        <f>ROW()</f>
        <v>464</v>
      </c>
      <c r="J464" s="25" t="str">
        <f t="shared" si="16"/>
        <v>5791</v>
      </c>
    </row>
    <row r="465" spans="1:10" x14ac:dyDescent="0.2">
      <c r="A465" s="194" t="s">
        <v>444</v>
      </c>
      <c r="B465" s="28" t="s">
        <v>52</v>
      </c>
      <c r="C465" s="25" t="str">
        <f t="shared" si="15"/>
        <v>6961</v>
      </c>
      <c r="D465" s="26" t="s">
        <v>509</v>
      </c>
      <c r="E465" s="26" t="s">
        <v>5241</v>
      </c>
      <c r="F465" s="26" t="s">
        <v>5243</v>
      </c>
      <c r="G465" s="26"/>
      <c r="I465" s="27">
        <f>ROW()</f>
        <v>465</v>
      </c>
      <c r="J465" s="25" t="str">
        <f t="shared" si="16"/>
        <v>6961</v>
      </c>
    </row>
    <row r="466" spans="1:10" x14ac:dyDescent="0.2">
      <c r="A466" s="25" t="s">
        <v>456</v>
      </c>
      <c r="B466" s="28" t="s">
        <v>555</v>
      </c>
      <c r="C466" s="25" t="str">
        <f t="shared" si="15"/>
        <v>7049</v>
      </c>
      <c r="D466" s="26" t="s">
        <v>509</v>
      </c>
      <c r="E466" s="26" t="s">
        <v>5241</v>
      </c>
      <c r="F466" s="26" t="s">
        <v>5246</v>
      </c>
      <c r="G466" s="26"/>
      <c r="I466" s="27">
        <f>ROW()</f>
        <v>466</v>
      </c>
      <c r="J466" s="25" t="str">
        <f t="shared" si="16"/>
        <v>7049</v>
      </c>
    </row>
    <row r="467" spans="1:10" x14ac:dyDescent="0.2">
      <c r="A467" s="25" t="s">
        <v>367</v>
      </c>
      <c r="B467" s="28" t="s">
        <v>622</v>
      </c>
      <c r="C467" s="25" t="str">
        <f t="shared" si="15"/>
        <v>5951</v>
      </c>
      <c r="D467" s="26" t="s">
        <v>509</v>
      </c>
      <c r="E467" s="26" t="s">
        <v>5241</v>
      </c>
      <c r="F467" s="26" t="s">
        <v>5240</v>
      </c>
      <c r="G467" s="26"/>
      <c r="I467" s="27">
        <f>ROW()</f>
        <v>467</v>
      </c>
      <c r="J467" s="25" t="str">
        <f t="shared" si="16"/>
        <v>5951</v>
      </c>
    </row>
    <row r="468" spans="1:10" x14ac:dyDescent="0.2">
      <c r="A468" s="25" t="s">
        <v>181</v>
      </c>
      <c r="B468" s="28" t="s">
        <v>772</v>
      </c>
      <c r="C468" s="25" t="str">
        <f t="shared" si="15"/>
        <v>0771</v>
      </c>
      <c r="D468" s="26" t="s">
        <v>509</v>
      </c>
      <c r="E468" s="26" t="s">
        <v>5241</v>
      </c>
      <c r="F468" s="26" t="s">
        <v>5240</v>
      </c>
      <c r="G468" s="26"/>
      <c r="I468" s="27">
        <f>ROW()</f>
        <v>468</v>
      </c>
      <c r="J468" s="25" t="str">
        <f t="shared" si="16"/>
        <v>0771</v>
      </c>
    </row>
    <row r="469" spans="1:10" x14ac:dyDescent="0.2">
      <c r="A469" s="25" t="s">
        <v>491</v>
      </c>
      <c r="B469" s="28" t="s">
        <v>556</v>
      </c>
      <c r="C469" s="25" t="str">
        <f t="shared" si="15"/>
        <v>7601</v>
      </c>
      <c r="D469" s="26" t="s">
        <v>509</v>
      </c>
      <c r="E469" s="26" t="s">
        <v>5241</v>
      </c>
      <c r="F469" s="26" t="s">
        <v>5243</v>
      </c>
      <c r="G469" s="26"/>
      <c r="I469" s="27">
        <f>ROW()</f>
        <v>469</v>
      </c>
      <c r="J469" s="25" t="str">
        <f t="shared" si="16"/>
        <v>7601</v>
      </c>
    </row>
    <row r="470" spans="1:10" x14ac:dyDescent="0.2">
      <c r="A470" s="25" t="s">
        <v>255</v>
      </c>
      <c r="B470" s="28" t="s">
        <v>713</v>
      </c>
      <c r="C470" s="25" t="str">
        <f t="shared" si="15"/>
        <v>2891</v>
      </c>
      <c r="D470" s="26" t="s">
        <v>509</v>
      </c>
      <c r="E470" s="26" t="s">
        <v>5241</v>
      </c>
      <c r="F470" s="26" t="s">
        <v>5240</v>
      </c>
      <c r="G470" s="26"/>
      <c r="I470" s="27">
        <f>ROW()</f>
        <v>470</v>
      </c>
      <c r="J470" s="25" t="str">
        <f t="shared" si="16"/>
        <v>2891</v>
      </c>
    </row>
    <row r="471" spans="1:10" x14ac:dyDescent="0.2">
      <c r="A471" s="25" t="s">
        <v>368</v>
      </c>
      <c r="B471" s="28" t="s">
        <v>80</v>
      </c>
      <c r="C471" s="25" t="str">
        <f t="shared" si="15"/>
        <v>5961</v>
      </c>
      <c r="D471" s="26" t="s">
        <v>509</v>
      </c>
      <c r="E471" s="26" t="s">
        <v>5241</v>
      </c>
      <c r="F471" s="26" t="s">
        <v>5240</v>
      </c>
      <c r="G471" s="26"/>
      <c r="I471" s="27">
        <f>ROW()</f>
        <v>471</v>
      </c>
      <c r="J471" s="25" t="str">
        <f t="shared" si="16"/>
        <v>5961</v>
      </c>
    </row>
    <row r="472" spans="1:10" x14ac:dyDescent="0.2">
      <c r="A472" s="25" t="s">
        <v>459</v>
      </c>
      <c r="B472" s="28" t="s">
        <v>590</v>
      </c>
      <c r="C472" s="25" t="str">
        <f t="shared" si="15"/>
        <v>7056</v>
      </c>
      <c r="D472" s="26" t="s">
        <v>509</v>
      </c>
      <c r="E472" s="26" t="s">
        <v>5241</v>
      </c>
      <c r="F472" s="26" t="s">
        <v>5243</v>
      </c>
      <c r="G472" s="26"/>
      <c r="I472" s="27">
        <f>ROW()</f>
        <v>472</v>
      </c>
      <c r="J472" s="25" t="str">
        <f t="shared" si="16"/>
        <v>7056</v>
      </c>
    </row>
    <row r="473" spans="1:10" x14ac:dyDescent="0.2">
      <c r="A473" s="25" t="s">
        <v>458</v>
      </c>
      <c r="B473" s="28" t="s">
        <v>591</v>
      </c>
      <c r="C473" s="25" t="str">
        <f t="shared" si="15"/>
        <v>7055</v>
      </c>
      <c r="D473" s="26" t="s">
        <v>509</v>
      </c>
      <c r="E473" s="26" t="s">
        <v>5241</v>
      </c>
      <c r="F473" s="26" t="s">
        <v>5243</v>
      </c>
      <c r="G473" s="26"/>
      <c r="I473" s="27">
        <f>ROW()</f>
        <v>473</v>
      </c>
      <c r="J473" s="25" t="str">
        <f t="shared" si="16"/>
        <v>7055</v>
      </c>
    </row>
    <row r="474" spans="1:10" x14ac:dyDescent="0.2">
      <c r="A474" s="25" t="s">
        <v>192</v>
      </c>
      <c r="B474" s="28" t="s">
        <v>101</v>
      </c>
      <c r="C474" s="25" t="str">
        <f t="shared" si="15"/>
        <v>1020</v>
      </c>
      <c r="D474" s="26" t="s">
        <v>509</v>
      </c>
      <c r="E474" s="26" t="s">
        <v>5270</v>
      </c>
      <c r="F474" s="26" t="s">
        <v>5242</v>
      </c>
      <c r="G474" s="26"/>
      <c r="I474" s="27">
        <f>ROW()</f>
        <v>474</v>
      </c>
      <c r="J474" s="25" t="str">
        <f t="shared" si="16"/>
        <v>1020</v>
      </c>
    </row>
    <row r="475" spans="1:10" x14ac:dyDescent="0.2">
      <c r="A475" s="25" t="s">
        <v>954</v>
      </c>
      <c r="B475" s="28" t="s">
        <v>955</v>
      </c>
      <c r="C475" s="25" t="str">
        <f t="shared" si="15"/>
        <v>7070</v>
      </c>
      <c r="D475" s="26" t="s">
        <v>509</v>
      </c>
      <c r="E475" s="26" t="s">
        <v>5270</v>
      </c>
      <c r="F475" s="26" t="s">
        <v>5242</v>
      </c>
      <c r="G475" s="26"/>
      <c r="I475" s="27">
        <f>ROW()</f>
        <v>475</v>
      </c>
      <c r="J475" s="25" t="str">
        <f t="shared" si="16"/>
        <v>7070</v>
      </c>
    </row>
    <row r="476" spans="1:10" x14ac:dyDescent="0.2">
      <c r="A476" s="25" t="s">
        <v>241</v>
      </c>
      <c r="B476" s="28" t="s">
        <v>722</v>
      </c>
      <c r="C476" s="25" t="str">
        <f t="shared" si="15"/>
        <v>2511</v>
      </c>
      <c r="D476" s="26" t="s">
        <v>509</v>
      </c>
      <c r="E476" s="26" t="s">
        <v>5241</v>
      </c>
      <c r="F476" s="26" t="s">
        <v>5240</v>
      </c>
      <c r="G476" s="26"/>
      <c r="I476" s="27">
        <f>ROW()</f>
        <v>476</v>
      </c>
      <c r="J476" s="25" t="str">
        <f t="shared" si="16"/>
        <v>2511</v>
      </c>
    </row>
    <row r="477" spans="1:10" x14ac:dyDescent="0.2">
      <c r="A477" s="30" t="s">
        <v>508</v>
      </c>
      <c r="B477" s="28" t="s">
        <v>1</v>
      </c>
      <c r="C477" s="25" t="str">
        <f t="shared" si="15"/>
        <v>9999</v>
      </c>
      <c r="I477" s="27">
        <f>ROW()</f>
        <v>477</v>
      </c>
      <c r="J477" s="27" t="str">
        <f t="shared" si="16"/>
        <v>9999</v>
      </c>
    </row>
  </sheetData>
  <autoFilter ref="A1:J474">
    <sortState ref="A2:J476">
      <sortCondition ref="B1:B474"/>
    </sortState>
  </autoFilter>
  <sortState ref="A2:J460">
    <sortCondition ref="B2:B460"/>
  </sortState>
  <dataConsolidate topLabels="1"/>
  <phoneticPr fontId="0" type="noConversion"/>
  <pageMargins left="0.75" right="0.75" top="1" bottom="1" header="0.5" footer="0.5"/>
  <pageSetup orientation="portrait" r:id="rId1"/>
  <headerFooter alignWithMargins="0">
    <oddFooter>&amp;C&amp;P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7030A0"/>
  </sheetPr>
  <dimension ref="A1:S948"/>
  <sheetViews>
    <sheetView workbookViewId="0">
      <pane xSplit="2" ySplit="1" topLeftCell="C70" activePane="bottomRight" state="frozen"/>
      <selection activeCell="A2" sqref="A2"/>
      <selection pane="topRight" activeCell="A2" sqref="A2"/>
      <selection pane="bottomLeft" activeCell="A2" sqref="A2"/>
      <selection pane="bottomRight" activeCell="D70" sqref="D70"/>
    </sheetView>
  </sheetViews>
  <sheetFormatPr defaultColWidth="8.85546875" defaultRowHeight="15" x14ac:dyDescent="0.25"/>
  <cols>
    <col min="1" max="1" width="16.42578125" style="203" bestFit="1" customWidth="1"/>
    <col min="2" max="2" width="19.7109375" style="243" customWidth="1"/>
    <col min="3" max="3" width="6.28515625" style="243" bestFit="1" customWidth="1"/>
    <col min="4" max="4" width="8.7109375" style="243" customWidth="1"/>
    <col min="5" max="6" width="8.85546875" style="203"/>
    <col min="7" max="7" width="6.28515625" style="203" bestFit="1" customWidth="1"/>
    <col min="8" max="19" width="8.42578125" style="203" bestFit="1" customWidth="1"/>
    <col min="20" max="16384" width="8.85546875" style="203"/>
  </cols>
  <sheetData>
    <row r="1" spans="1:19" x14ac:dyDescent="0.25">
      <c r="A1" s="229" t="s">
        <v>814</v>
      </c>
      <c r="B1" s="239" t="s">
        <v>813</v>
      </c>
      <c r="C1" s="239" t="s">
        <v>5174</v>
      </c>
      <c r="D1" s="229" t="s">
        <v>5175</v>
      </c>
      <c r="E1" s="229" t="s">
        <v>846</v>
      </c>
      <c r="F1" s="229" t="s">
        <v>803</v>
      </c>
      <c r="G1" s="229" t="s">
        <v>5176</v>
      </c>
      <c r="H1" s="229" t="s">
        <v>5177</v>
      </c>
      <c r="I1" s="229" t="s">
        <v>5178</v>
      </c>
      <c r="J1" s="229" t="s">
        <v>5179</v>
      </c>
      <c r="K1" s="229" t="s">
        <v>5180</v>
      </c>
      <c r="L1" s="229" t="s">
        <v>5181</v>
      </c>
      <c r="M1" s="229" t="s">
        <v>5182</v>
      </c>
      <c r="N1" s="229" t="s">
        <v>5183</v>
      </c>
      <c r="O1" s="229" t="s">
        <v>5184</v>
      </c>
      <c r="P1" s="229" t="s">
        <v>5185</v>
      </c>
      <c r="Q1" s="229" t="s">
        <v>5186</v>
      </c>
      <c r="R1" s="229" t="s">
        <v>5187</v>
      </c>
      <c r="S1" s="229" t="s">
        <v>5188</v>
      </c>
    </row>
    <row r="2" spans="1:19" x14ac:dyDescent="0.25">
      <c r="A2" s="229" t="s">
        <v>857</v>
      </c>
      <c r="B2" s="239" t="s">
        <v>974</v>
      </c>
      <c r="C2" s="240">
        <v>7</v>
      </c>
      <c r="D2" s="229" t="s">
        <v>5189</v>
      </c>
      <c r="E2" s="240">
        <v>473</v>
      </c>
      <c r="F2" s="240"/>
      <c r="G2" s="240">
        <v>118</v>
      </c>
      <c r="H2" s="240">
        <v>93</v>
      </c>
      <c r="I2" s="240">
        <v>86</v>
      </c>
      <c r="J2" s="240">
        <v>77</v>
      </c>
      <c r="K2" s="240">
        <v>72</v>
      </c>
      <c r="L2" s="240">
        <v>27</v>
      </c>
      <c r="M2" s="240"/>
      <c r="N2" s="240"/>
      <c r="O2" s="240"/>
      <c r="P2" s="240"/>
      <c r="Q2" s="240"/>
      <c r="R2" s="240"/>
      <c r="S2" s="240"/>
    </row>
    <row r="3" spans="1:19" x14ac:dyDescent="0.25">
      <c r="A3" s="229" t="s">
        <v>133</v>
      </c>
      <c r="B3" s="239" t="s">
        <v>1387</v>
      </c>
      <c r="C3" s="240">
        <v>1</v>
      </c>
      <c r="D3" s="229" t="s">
        <v>1416</v>
      </c>
      <c r="E3" s="240">
        <v>1051</v>
      </c>
      <c r="F3" s="240">
        <v>74</v>
      </c>
      <c r="G3" s="240">
        <v>96</v>
      </c>
      <c r="H3" s="240">
        <v>122</v>
      </c>
      <c r="I3" s="240">
        <v>108</v>
      </c>
      <c r="J3" s="240">
        <v>127</v>
      </c>
      <c r="K3" s="240">
        <v>135</v>
      </c>
      <c r="L3" s="240">
        <v>133</v>
      </c>
      <c r="M3" s="240">
        <v>103</v>
      </c>
      <c r="N3" s="240">
        <v>100</v>
      </c>
      <c r="O3" s="240">
        <v>53</v>
      </c>
      <c r="P3" s="240"/>
      <c r="Q3" s="240"/>
      <c r="R3" s="240"/>
      <c r="S3" s="240"/>
    </row>
    <row r="4" spans="1:19" x14ac:dyDescent="0.25">
      <c r="A4" s="229" t="s">
        <v>134</v>
      </c>
      <c r="B4" s="239" t="s">
        <v>801</v>
      </c>
      <c r="C4" s="240">
        <v>7</v>
      </c>
      <c r="D4" s="229" t="s">
        <v>5189</v>
      </c>
      <c r="E4" s="240">
        <v>425</v>
      </c>
      <c r="F4" s="240"/>
      <c r="G4" s="240">
        <v>56</v>
      </c>
      <c r="H4" s="240">
        <v>67</v>
      </c>
      <c r="I4" s="240">
        <v>62</v>
      </c>
      <c r="J4" s="240">
        <v>59</v>
      </c>
      <c r="K4" s="240">
        <v>47</v>
      </c>
      <c r="L4" s="240">
        <v>44</v>
      </c>
      <c r="M4" s="240">
        <v>41</v>
      </c>
      <c r="N4" s="240">
        <v>24</v>
      </c>
      <c r="O4" s="240">
        <v>25</v>
      </c>
      <c r="P4" s="240"/>
      <c r="Q4" s="240"/>
      <c r="R4" s="240"/>
      <c r="S4" s="240"/>
    </row>
    <row r="5" spans="1:19" x14ac:dyDescent="0.25">
      <c r="A5" s="229" t="s">
        <v>135</v>
      </c>
      <c r="B5" s="239" t="s">
        <v>96</v>
      </c>
      <c r="C5" s="240">
        <v>1</v>
      </c>
      <c r="D5" s="229" t="s">
        <v>1417</v>
      </c>
      <c r="E5" s="240">
        <v>1684</v>
      </c>
      <c r="F5" s="240">
        <v>38</v>
      </c>
      <c r="G5" s="240">
        <v>160</v>
      </c>
      <c r="H5" s="240">
        <v>172</v>
      </c>
      <c r="I5" s="240">
        <v>173</v>
      </c>
      <c r="J5" s="240">
        <v>194</v>
      </c>
      <c r="K5" s="240">
        <v>215</v>
      </c>
      <c r="L5" s="240">
        <v>205</v>
      </c>
      <c r="M5" s="240">
        <v>173</v>
      </c>
      <c r="N5" s="240">
        <v>181</v>
      </c>
      <c r="O5" s="240">
        <v>173</v>
      </c>
      <c r="P5" s="240"/>
      <c r="Q5" s="240"/>
      <c r="R5" s="240"/>
      <c r="S5" s="240"/>
    </row>
    <row r="6" spans="1:19" x14ac:dyDescent="0.25">
      <c r="A6" s="229" t="s">
        <v>136</v>
      </c>
      <c r="B6" s="239" t="s">
        <v>75</v>
      </c>
      <c r="C6" s="240">
        <v>7</v>
      </c>
      <c r="D6" s="229" t="s">
        <v>5189</v>
      </c>
      <c r="E6" s="240">
        <v>491</v>
      </c>
      <c r="F6" s="240"/>
      <c r="G6" s="240"/>
      <c r="H6" s="240">
        <v>104</v>
      </c>
      <c r="I6" s="240">
        <v>121</v>
      </c>
      <c r="J6" s="240">
        <v>96</v>
      </c>
      <c r="K6" s="240">
        <v>90</v>
      </c>
      <c r="L6" s="240">
        <v>80</v>
      </c>
      <c r="M6" s="240"/>
      <c r="N6" s="240"/>
      <c r="O6" s="240"/>
      <c r="P6" s="240"/>
      <c r="Q6" s="240"/>
      <c r="R6" s="240"/>
      <c r="S6" s="240"/>
    </row>
    <row r="7" spans="1:19" x14ac:dyDescent="0.25">
      <c r="A7" s="229" t="s">
        <v>137</v>
      </c>
      <c r="B7" s="239" t="s">
        <v>77</v>
      </c>
      <c r="C7" s="229">
        <v>3</v>
      </c>
      <c r="D7" s="229" t="s">
        <v>1416</v>
      </c>
      <c r="E7" s="240">
        <v>1017</v>
      </c>
      <c r="F7" s="240"/>
      <c r="G7" s="240">
        <v>99</v>
      </c>
      <c r="H7" s="240">
        <v>99</v>
      </c>
      <c r="I7" s="240">
        <v>129</v>
      </c>
      <c r="J7" s="240">
        <v>143</v>
      </c>
      <c r="K7" s="240">
        <v>149</v>
      </c>
      <c r="L7" s="240">
        <v>104</v>
      </c>
      <c r="M7" s="240">
        <v>104</v>
      </c>
      <c r="N7" s="240">
        <v>94</v>
      </c>
      <c r="O7" s="240">
        <v>96</v>
      </c>
      <c r="P7" s="240"/>
      <c r="Q7" s="240"/>
      <c r="R7" s="240"/>
      <c r="S7" s="240"/>
    </row>
    <row r="8" spans="1:19" x14ac:dyDescent="0.25">
      <c r="A8" s="229" t="s">
        <v>138</v>
      </c>
      <c r="B8" s="239" t="s">
        <v>800</v>
      </c>
      <c r="C8" s="229">
        <v>2</v>
      </c>
      <c r="D8" s="229" t="s">
        <v>1417</v>
      </c>
      <c r="E8" s="240">
        <v>398</v>
      </c>
      <c r="F8" s="240">
        <v>38</v>
      </c>
      <c r="G8" s="240">
        <v>59</v>
      </c>
      <c r="H8" s="240">
        <v>77</v>
      </c>
      <c r="I8" s="240">
        <v>59</v>
      </c>
      <c r="J8" s="240">
        <v>54</v>
      </c>
      <c r="K8" s="240">
        <v>52</v>
      </c>
      <c r="L8" s="240">
        <v>59</v>
      </c>
      <c r="M8" s="240"/>
      <c r="N8" s="240"/>
      <c r="O8" s="240"/>
      <c r="P8" s="240"/>
      <c r="Q8" s="240"/>
      <c r="R8" s="240"/>
      <c r="S8" s="240"/>
    </row>
    <row r="9" spans="1:19" x14ac:dyDescent="0.25">
      <c r="A9" s="229" t="s">
        <v>139</v>
      </c>
      <c r="B9" s="239" t="s">
        <v>799</v>
      </c>
      <c r="C9" s="240">
        <v>1</v>
      </c>
      <c r="D9" s="229" t="s">
        <v>1418</v>
      </c>
      <c r="E9" s="240">
        <v>1763</v>
      </c>
      <c r="F9" s="240">
        <v>38</v>
      </c>
      <c r="G9" s="240">
        <v>134</v>
      </c>
      <c r="H9" s="240">
        <v>183</v>
      </c>
      <c r="I9" s="240">
        <v>176</v>
      </c>
      <c r="J9" s="240">
        <v>175</v>
      </c>
      <c r="K9" s="240">
        <v>196</v>
      </c>
      <c r="L9" s="240">
        <v>212</v>
      </c>
      <c r="M9" s="240">
        <v>225</v>
      </c>
      <c r="N9" s="240">
        <v>229</v>
      </c>
      <c r="O9" s="240">
        <v>195</v>
      </c>
      <c r="P9" s="240"/>
      <c r="Q9" s="240"/>
      <c r="R9" s="240"/>
      <c r="S9" s="240"/>
    </row>
    <row r="10" spans="1:19" x14ac:dyDescent="0.25">
      <c r="A10" s="229" t="s">
        <v>140</v>
      </c>
      <c r="B10" s="239" t="s">
        <v>854</v>
      </c>
      <c r="C10" s="240">
        <v>1</v>
      </c>
      <c r="D10" s="229" t="s">
        <v>1418</v>
      </c>
      <c r="E10" s="240">
        <v>2087</v>
      </c>
      <c r="F10" s="240">
        <v>1</v>
      </c>
      <c r="G10" s="240">
        <v>202</v>
      </c>
      <c r="H10" s="240">
        <v>226</v>
      </c>
      <c r="I10" s="240">
        <v>245</v>
      </c>
      <c r="J10" s="240">
        <v>245</v>
      </c>
      <c r="K10" s="240">
        <v>237</v>
      </c>
      <c r="L10" s="240">
        <v>253</v>
      </c>
      <c r="M10" s="240">
        <v>255</v>
      </c>
      <c r="N10" s="240">
        <v>218</v>
      </c>
      <c r="O10" s="240">
        <v>205</v>
      </c>
      <c r="P10" s="240"/>
      <c r="Q10" s="240"/>
      <c r="R10" s="240"/>
      <c r="S10" s="240"/>
    </row>
    <row r="11" spans="1:19" x14ac:dyDescent="0.25">
      <c r="A11" s="229" t="s">
        <v>141</v>
      </c>
      <c r="B11" s="239" t="s">
        <v>72</v>
      </c>
      <c r="C11" s="240">
        <v>7</v>
      </c>
      <c r="D11" s="229" t="s">
        <v>5189</v>
      </c>
      <c r="E11" s="240">
        <v>1120</v>
      </c>
      <c r="F11" s="240"/>
      <c r="G11" s="240">
        <v>213</v>
      </c>
      <c r="H11" s="240">
        <v>227</v>
      </c>
      <c r="I11" s="240">
        <v>205</v>
      </c>
      <c r="J11" s="240">
        <v>157</v>
      </c>
      <c r="K11" s="240">
        <v>169</v>
      </c>
      <c r="L11" s="240">
        <v>149</v>
      </c>
      <c r="M11" s="240"/>
      <c r="N11" s="240"/>
      <c r="O11" s="240"/>
      <c r="P11" s="240"/>
      <c r="Q11" s="240"/>
      <c r="R11" s="240"/>
      <c r="S11" s="240"/>
    </row>
    <row r="12" spans="1:19" x14ac:dyDescent="0.25">
      <c r="A12" s="229" t="s">
        <v>142</v>
      </c>
      <c r="B12" s="239" t="s">
        <v>798</v>
      </c>
      <c r="C12" s="229">
        <v>3</v>
      </c>
      <c r="D12" s="229" t="s">
        <v>1417</v>
      </c>
      <c r="E12" s="240">
        <v>544</v>
      </c>
      <c r="F12" s="240">
        <v>74</v>
      </c>
      <c r="G12" s="240">
        <v>87</v>
      </c>
      <c r="H12" s="240">
        <v>78</v>
      </c>
      <c r="I12" s="240">
        <v>81</v>
      </c>
      <c r="J12" s="240">
        <v>77</v>
      </c>
      <c r="K12" s="240">
        <v>78</v>
      </c>
      <c r="L12" s="240">
        <v>69</v>
      </c>
      <c r="M12" s="240"/>
      <c r="N12" s="240"/>
      <c r="O12" s="240"/>
      <c r="P12" s="240"/>
      <c r="Q12" s="240"/>
      <c r="R12" s="240"/>
      <c r="S12" s="240"/>
    </row>
    <row r="13" spans="1:19" x14ac:dyDescent="0.25">
      <c r="A13" s="229" t="s">
        <v>143</v>
      </c>
      <c r="B13" s="239" t="s">
        <v>97</v>
      </c>
      <c r="C13" s="240">
        <v>7</v>
      </c>
      <c r="D13" s="229" t="s">
        <v>5189</v>
      </c>
      <c r="E13" s="240">
        <v>539</v>
      </c>
      <c r="F13" s="240"/>
      <c r="G13" s="240">
        <v>92</v>
      </c>
      <c r="H13" s="240">
        <v>95</v>
      </c>
      <c r="I13" s="240">
        <v>102</v>
      </c>
      <c r="J13" s="240">
        <v>93</v>
      </c>
      <c r="K13" s="240">
        <v>78</v>
      </c>
      <c r="L13" s="240">
        <v>79</v>
      </c>
      <c r="M13" s="240"/>
      <c r="N13" s="240"/>
      <c r="O13" s="240"/>
      <c r="P13" s="240"/>
      <c r="Q13" s="240"/>
      <c r="R13" s="240"/>
      <c r="S13" s="240"/>
    </row>
    <row r="14" spans="1:19" x14ac:dyDescent="0.25">
      <c r="A14" s="229" t="s">
        <v>144</v>
      </c>
      <c r="B14" s="239" t="s">
        <v>797</v>
      </c>
      <c r="C14" s="240">
        <v>1</v>
      </c>
      <c r="D14" s="229" t="s">
        <v>1417</v>
      </c>
      <c r="E14" s="240">
        <v>752</v>
      </c>
      <c r="F14" s="240">
        <v>42</v>
      </c>
      <c r="G14" s="240">
        <v>83</v>
      </c>
      <c r="H14" s="240">
        <v>126</v>
      </c>
      <c r="I14" s="240">
        <v>138</v>
      </c>
      <c r="J14" s="240">
        <v>141</v>
      </c>
      <c r="K14" s="240">
        <v>128</v>
      </c>
      <c r="L14" s="240">
        <v>94</v>
      </c>
      <c r="M14" s="240"/>
      <c r="N14" s="240"/>
      <c r="O14" s="240"/>
      <c r="P14" s="240"/>
      <c r="Q14" s="240"/>
      <c r="R14" s="240"/>
      <c r="S14" s="240"/>
    </row>
    <row r="15" spans="1:19" x14ac:dyDescent="0.25">
      <c r="A15" s="229" t="s">
        <v>145</v>
      </c>
      <c r="B15" s="239" t="s">
        <v>796</v>
      </c>
      <c r="C15" s="240">
        <v>1</v>
      </c>
      <c r="D15" s="229" t="s">
        <v>1417</v>
      </c>
      <c r="E15" s="240">
        <v>866</v>
      </c>
      <c r="F15" s="240">
        <v>63</v>
      </c>
      <c r="G15" s="240">
        <v>108</v>
      </c>
      <c r="H15" s="240">
        <v>147</v>
      </c>
      <c r="I15" s="240">
        <v>113</v>
      </c>
      <c r="J15" s="240">
        <v>136</v>
      </c>
      <c r="K15" s="240">
        <v>155</v>
      </c>
      <c r="L15" s="240">
        <v>144</v>
      </c>
      <c r="M15" s="240"/>
      <c r="N15" s="240"/>
      <c r="O15" s="240"/>
      <c r="P15" s="240"/>
      <c r="Q15" s="240"/>
      <c r="R15" s="240"/>
      <c r="S15" s="240"/>
    </row>
    <row r="16" spans="1:19" x14ac:dyDescent="0.25">
      <c r="A16" s="229" t="s">
        <v>146</v>
      </c>
      <c r="B16" s="239" t="s">
        <v>795</v>
      </c>
      <c r="C16" s="240">
        <v>1</v>
      </c>
      <c r="D16" s="229" t="s">
        <v>1417</v>
      </c>
      <c r="E16" s="240">
        <v>1655</v>
      </c>
      <c r="F16" s="240">
        <v>20</v>
      </c>
      <c r="G16" s="240">
        <v>135</v>
      </c>
      <c r="H16" s="240">
        <v>171</v>
      </c>
      <c r="I16" s="240">
        <v>192</v>
      </c>
      <c r="J16" s="240">
        <v>173</v>
      </c>
      <c r="K16" s="240">
        <v>214</v>
      </c>
      <c r="L16" s="240">
        <v>203</v>
      </c>
      <c r="M16" s="240">
        <v>184</v>
      </c>
      <c r="N16" s="240">
        <v>193</v>
      </c>
      <c r="O16" s="240">
        <v>170</v>
      </c>
      <c r="P16" s="240"/>
      <c r="Q16" s="240"/>
      <c r="R16" s="240"/>
      <c r="S16" s="240"/>
    </row>
    <row r="17" spans="1:19" x14ac:dyDescent="0.25">
      <c r="A17" s="229" t="s">
        <v>147</v>
      </c>
      <c r="B17" s="239" t="s">
        <v>794</v>
      </c>
      <c r="C17" s="240">
        <v>1</v>
      </c>
      <c r="D17" s="229" t="s">
        <v>1416</v>
      </c>
      <c r="E17" s="240">
        <v>1167</v>
      </c>
      <c r="F17" s="240">
        <v>19</v>
      </c>
      <c r="G17" s="240">
        <v>161</v>
      </c>
      <c r="H17" s="240">
        <v>171</v>
      </c>
      <c r="I17" s="240">
        <v>191</v>
      </c>
      <c r="J17" s="240">
        <v>220</v>
      </c>
      <c r="K17" s="240">
        <v>218</v>
      </c>
      <c r="L17" s="240">
        <v>187</v>
      </c>
      <c r="M17" s="240"/>
      <c r="N17" s="240"/>
      <c r="O17" s="240"/>
      <c r="P17" s="240"/>
      <c r="Q17" s="240"/>
      <c r="R17" s="240"/>
      <c r="S17" s="240"/>
    </row>
    <row r="18" spans="1:19" x14ac:dyDescent="0.25">
      <c r="A18" s="229" t="s">
        <v>148</v>
      </c>
      <c r="B18" s="239" t="s">
        <v>793</v>
      </c>
      <c r="C18" s="240">
        <v>1</v>
      </c>
      <c r="D18" s="229" t="s">
        <v>1416</v>
      </c>
      <c r="E18" s="240">
        <v>414</v>
      </c>
      <c r="F18" s="240">
        <v>8</v>
      </c>
      <c r="G18" s="240">
        <v>79</v>
      </c>
      <c r="H18" s="240">
        <v>80</v>
      </c>
      <c r="I18" s="240">
        <v>120</v>
      </c>
      <c r="J18" s="240">
        <v>127</v>
      </c>
      <c r="K18" s="240"/>
      <c r="L18" s="240"/>
      <c r="M18" s="240"/>
      <c r="N18" s="240"/>
      <c r="O18" s="240"/>
      <c r="P18" s="240"/>
      <c r="Q18" s="240"/>
      <c r="R18" s="240"/>
      <c r="S18" s="240"/>
    </row>
    <row r="19" spans="1:19" x14ac:dyDescent="0.25">
      <c r="A19" s="229" t="s">
        <v>149</v>
      </c>
      <c r="B19" s="239" t="s">
        <v>792</v>
      </c>
      <c r="C19" s="240">
        <v>1</v>
      </c>
      <c r="D19" s="229" t="s">
        <v>1417</v>
      </c>
      <c r="E19" s="240">
        <v>360</v>
      </c>
      <c r="F19" s="240">
        <v>35</v>
      </c>
      <c r="G19" s="240">
        <v>39</v>
      </c>
      <c r="H19" s="240">
        <v>60</v>
      </c>
      <c r="I19" s="240">
        <v>53</v>
      </c>
      <c r="J19" s="240">
        <v>57</v>
      </c>
      <c r="K19" s="240">
        <v>52</v>
      </c>
      <c r="L19" s="240">
        <v>64</v>
      </c>
      <c r="M19" s="240"/>
      <c r="N19" s="240"/>
      <c r="O19" s="240"/>
      <c r="P19" s="240"/>
      <c r="Q19" s="240"/>
      <c r="R19" s="240"/>
      <c r="S19" s="240"/>
    </row>
    <row r="20" spans="1:19" x14ac:dyDescent="0.25">
      <c r="A20" s="229" t="s">
        <v>150</v>
      </c>
      <c r="B20" s="239" t="s">
        <v>791</v>
      </c>
      <c r="C20" s="240">
        <v>1</v>
      </c>
      <c r="D20" s="229" t="s">
        <v>1416</v>
      </c>
      <c r="E20" s="240">
        <v>797</v>
      </c>
      <c r="F20" s="240">
        <v>19</v>
      </c>
      <c r="G20" s="240">
        <v>97</v>
      </c>
      <c r="H20" s="240">
        <v>126</v>
      </c>
      <c r="I20" s="240">
        <v>119</v>
      </c>
      <c r="J20" s="240">
        <v>155</v>
      </c>
      <c r="K20" s="240">
        <v>139</v>
      </c>
      <c r="L20" s="240">
        <v>142</v>
      </c>
      <c r="M20" s="240"/>
      <c r="N20" s="240"/>
      <c r="O20" s="240"/>
      <c r="P20" s="240"/>
      <c r="Q20" s="240"/>
      <c r="R20" s="240"/>
      <c r="S20" s="240"/>
    </row>
    <row r="21" spans="1:19" x14ac:dyDescent="0.25">
      <c r="A21" s="229" t="s">
        <v>151</v>
      </c>
      <c r="B21" s="239" t="s">
        <v>78</v>
      </c>
      <c r="C21" s="240">
        <v>1</v>
      </c>
      <c r="D21" s="229" t="s">
        <v>1418</v>
      </c>
      <c r="E21" s="240">
        <v>1961</v>
      </c>
      <c r="F21" s="240"/>
      <c r="G21" s="240">
        <v>169</v>
      </c>
      <c r="H21" s="240">
        <v>223</v>
      </c>
      <c r="I21" s="240">
        <v>216</v>
      </c>
      <c r="J21" s="240">
        <v>229</v>
      </c>
      <c r="K21" s="240">
        <v>261</v>
      </c>
      <c r="L21" s="240">
        <v>251</v>
      </c>
      <c r="M21" s="240">
        <v>213</v>
      </c>
      <c r="N21" s="240">
        <v>208</v>
      </c>
      <c r="O21" s="240">
        <v>191</v>
      </c>
      <c r="P21" s="240"/>
      <c r="Q21" s="240"/>
      <c r="R21" s="240"/>
      <c r="S21" s="240"/>
    </row>
    <row r="22" spans="1:19" x14ac:dyDescent="0.25">
      <c r="A22" s="229" t="s">
        <v>152</v>
      </c>
      <c r="B22" s="239" t="s">
        <v>790</v>
      </c>
      <c r="C22" s="240">
        <v>1</v>
      </c>
      <c r="D22" s="229" t="s">
        <v>1418</v>
      </c>
      <c r="E22" s="240">
        <v>1323</v>
      </c>
      <c r="F22" s="240">
        <v>19</v>
      </c>
      <c r="G22" s="240">
        <v>121</v>
      </c>
      <c r="H22" s="240">
        <v>137</v>
      </c>
      <c r="I22" s="240">
        <v>159</v>
      </c>
      <c r="J22" s="240">
        <v>166</v>
      </c>
      <c r="K22" s="240">
        <v>136</v>
      </c>
      <c r="L22" s="240">
        <v>158</v>
      </c>
      <c r="M22" s="240">
        <v>147</v>
      </c>
      <c r="N22" s="240">
        <v>163</v>
      </c>
      <c r="O22" s="240">
        <v>117</v>
      </c>
      <c r="P22" s="240"/>
      <c r="Q22" s="240"/>
      <c r="R22" s="240"/>
      <c r="S22" s="240"/>
    </row>
    <row r="23" spans="1:19" x14ac:dyDescent="0.25">
      <c r="A23" s="229" t="s">
        <v>153</v>
      </c>
      <c r="B23" s="239" t="s">
        <v>98</v>
      </c>
      <c r="C23" s="240">
        <v>1</v>
      </c>
      <c r="D23" s="229" t="s">
        <v>1416</v>
      </c>
      <c r="E23" s="240">
        <v>810</v>
      </c>
      <c r="F23" s="240">
        <v>39</v>
      </c>
      <c r="G23" s="240">
        <v>108</v>
      </c>
      <c r="H23" s="240">
        <v>131</v>
      </c>
      <c r="I23" s="240">
        <v>139</v>
      </c>
      <c r="J23" s="240">
        <v>136</v>
      </c>
      <c r="K23" s="240">
        <v>132</v>
      </c>
      <c r="L23" s="240">
        <v>125</v>
      </c>
      <c r="M23" s="240"/>
      <c r="N23" s="240"/>
      <c r="O23" s="240"/>
      <c r="P23" s="240"/>
      <c r="Q23" s="240"/>
      <c r="R23" s="240"/>
      <c r="S23" s="240"/>
    </row>
    <row r="24" spans="1:19" x14ac:dyDescent="0.25">
      <c r="A24" s="229" t="s">
        <v>154</v>
      </c>
      <c r="B24" s="239" t="s">
        <v>789</v>
      </c>
      <c r="C24" s="229">
        <v>2</v>
      </c>
      <c r="D24" s="229" t="s">
        <v>1416</v>
      </c>
      <c r="E24" s="240">
        <v>407</v>
      </c>
      <c r="F24" s="240">
        <v>19</v>
      </c>
      <c r="G24" s="240">
        <v>49</v>
      </c>
      <c r="H24" s="240">
        <v>77</v>
      </c>
      <c r="I24" s="240">
        <v>74</v>
      </c>
      <c r="J24" s="240">
        <v>57</v>
      </c>
      <c r="K24" s="240">
        <v>74</v>
      </c>
      <c r="L24" s="240">
        <v>57</v>
      </c>
      <c r="M24" s="240"/>
      <c r="N24" s="240"/>
      <c r="O24" s="240"/>
      <c r="P24" s="240"/>
      <c r="Q24" s="240"/>
      <c r="R24" s="240"/>
      <c r="S24" s="240"/>
    </row>
    <row r="25" spans="1:19" x14ac:dyDescent="0.25">
      <c r="A25" s="229" t="s">
        <v>155</v>
      </c>
      <c r="B25" s="239" t="s">
        <v>788</v>
      </c>
      <c r="C25" s="240">
        <v>1</v>
      </c>
      <c r="D25" s="229" t="s">
        <v>1416</v>
      </c>
      <c r="E25" s="240">
        <v>520</v>
      </c>
      <c r="F25" s="240">
        <v>27</v>
      </c>
      <c r="G25" s="240">
        <v>79</v>
      </c>
      <c r="H25" s="240">
        <v>78</v>
      </c>
      <c r="I25" s="240">
        <v>97</v>
      </c>
      <c r="J25" s="240">
        <v>90</v>
      </c>
      <c r="K25" s="240">
        <v>64</v>
      </c>
      <c r="L25" s="240">
        <v>85</v>
      </c>
      <c r="M25" s="240"/>
      <c r="N25" s="240"/>
      <c r="O25" s="240"/>
      <c r="P25" s="240"/>
      <c r="Q25" s="240"/>
      <c r="R25" s="240"/>
      <c r="S25" s="240"/>
    </row>
    <row r="26" spans="1:19" x14ac:dyDescent="0.25">
      <c r="A26" s="229" t="s">
        <v>156</v>
      </c>
      <c r="B26" s="239" t="s">
        <v>521</v>
      </c>
      <c r="C26" s="240">
        <v>1</v>
      </c>
      <c r="D26" s="229" t="s">
        <v>1416</v>
      </c>
      <c r="E26" s="240">
        <v>638</v>
      </c>
      <c r="F26" s="240">
        <v>8</v>
      </c>
      <c r="G26" s="240">
        <v>99</v>
      </c>
      <c r="H26" s="240">
        <v>106</v>
      </c>
      <c r="I26" s="240">
        <v>109</v>
      </c>
      <c r="J26" s="240">
        <v>120</v>
      </c>
      <c r="K26" s="240">
        <v>108</v>
      </c>
      <c r="L26" s="240">
        <v>88</v>
      </c>
      <c r="M26" s="240"/>
      <c r="N26" s="240"/>
      <c r="O26" s="240"/>
      <c r="P26" s="240"/>
      <c r="Q26" s="240"/>
      <c r="R26" s="240"/>
      <c r="S26" s="240"/>
    </row>
    <row r="27" spans="1:19" x14ac:dyDescent="0.25">
      <c r="A27" s="229" t="s">
        <v>157</v>
      </c>
      <c r="B27" s="239" t="s">
        <v>4</v>
      </c>
      <c r="C27" s="240">
        <v>7</v>
      </c>
      <c r="D27" s="229" t="s">
        <v>5189</v>
      </c>
      <c r="E27" s="240">
        <v>563</v>
      </c>
      <c r="F27" s="240"/>
      <c r="G27" s="240">
        <v>93</v>
      </c>
      <c r="H27" s="240">
        <v>95</v>
      </c>
      <c r="I27" s="240">
        <v>95</v>
      </c>
      <c r="J27" s="240">
        <v>95</v>
      </c>
      <c r="K27" s="240">
        <v>93</v>
      </c>
      <c r="L27" s="240">
        <v>92</v>
      </c>
      <c r="M27" s="240"/>
      <c r="N27" s="240"/>
      <c r="O27" s="240"/>
      <c r="P27" s="240"/>
      <c r="Q27" s="240"/>
      <c r="R27" s="240"/>
      <c r="S27" s="240"/>
    </row>
    <row r="28" spans="1:19" x14ac:dyDescent="0.25">
      <c r="A28" s="229" t="s">
        <v>158</v>
      </c>
      <c r="B28" s="239" t="s">
        <v>787</v>
      </c>
      <c r="C28" s="240">
        <v>1</v>
      </c>
      <c r="D28" s="229" t="s">
        <v>1418</v>
      </c>
      <c r="E28" s="240">
        <v>722</v>
      </c>
      <c r="F28" s="240">
        <v>59</v>
      </c>
      <c r="G28" s="240">
        <v>111</v>
      </c>
      <c r="H28" s="240">
        <v>88</v>
      </c>
      <c r="I28" s="240">
        <v>130</v>
      </c>
      <c r="J28" s="240">
        <v>99</v>
      </c>
      <c r="K28" s="240">
        <v>124</v>
      </c>
      <c r="L28" s="240">
        <v>111</v>
      </c>
      <c r="M28" s="240"/>
      <c r="N28" s="240"/>
      <c r="O28" s="240"/>
      <c r="P28" s="240"/>
      <c r="Q28" s="240"/>
      <c r="R28" s="240"/>
      <c r="S28" s="240"/>
    </row>
    <row r="29" spans="1:19" x14ac:dyDescent="0.25">
      <c r="A29" s="229" t="s">
        <v>924</v>
      </c>
      <c r="B29" s="239" t="s">
        <v>925</v>
      </c>
      <c r="C29" s="240">
        <v>1</v>
      </c>
      <c r="D29" s="229" t="s">
        <v>1419</v>
      </c>
      <c r="E29" s="240">
        <v>39</v>
      </c>
      <c r="F29" s="240">
        <v>39</v>
      </c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</row>
    <row r="30" spans="1:19" x14ac:dyDescent="0.25">
      <c r="A30" s="229" t="s">
        <v>159</v>
      </c>
      <c r="B30" s="239" t="s">
        <v>786</v>
      </c>
      <c r="C30" s="240">
        <v>7</v>
      </c>
      <c r="D30" s="229" t="s">
        <v>5189</v>
      </c>
      <c r="E30" s="240">
        <v>706</v>
      </c>
      <c r="F30" s="240"/>
      <c r="G30" s="240"/>
      <c r="H30" s="240"/>
      <c r="I30" s="240"/>
      <c r="J30" s="240">
        <v>76</v>
      </c>
      <c r="K30" s="240">
        <v>70</v>
      </c>
      <c r="L30" s="240">
        <v>75</v>
      </c>
      <c r="M30" s="240">
        <v>189</v>
      </c>
      <c r="N30" s="240">
        <v>166</v>
      </c>
      <c r="O30" s="240">
        <v>130</v>
      </c>
      <c r="P30" s="240"/>
      <c r="Q30" s="240"/>
      <c r="R30" s="240"/>
      <c r="S30" s="240"/>
    </row>
    <row r="31" spans="1:19" x14ac:dyDescent="0.25">
      <c r="A31" s="229" t="s">
        <v>785</v>
      </c>
      <c r="B31" s="239" t="s">
        <v>784</v>
      </c>
      <c r="C31" s="240">
        <v>7</v>
      </c>
      <c r="D31" s="229" t="s">
        <v>5189</v>
      </c>
      <c r="E31" s="240">
        <v>485</v>
      </c>
      <c r="F31" s="240"/>
      <c r="G31" s="240">
        <v>87</v>
      </c>
      <c r="H31" s="240">
        <v>96</v>
      </c>
      <c r="I31" s="240">
        <v>97</v>
      </c>
      <c r="J31" s="240">
        <v>62</v>
      </c>
      <c r="K31" s="240">
        <v>67</v>
      </c>
      <c r="L31" s="240">
        <v>76</v>
      </c>
      <c r="M31" s="240"/>
      <c r="N31" s="240"/>
      <c r="O31" s="240"/>
      <c r="P31" s="240"/>
      <c r="Q31" s="240"/>
      <c r="R31" s="240"/>
      <c r="S31" s="240"/>
    </row>
    <row r="32" spans="1:19" x14ac:dyDescent="0.25">
      <c r="A32" s="229" t="s">
        <v>160</v>
      </c>
      <c r="B32" s="239" t="s">
        <v>93</v>
      </c>
      <c r="C32" s="229">
        <v>2</v>
      </c>
      <c r="D32" s="229" t="s">
        <v>1418</v>
      </c>
      <c r="E32" s="240">
        <v>563</v>
      </c>
      <c r="F32" s="240"/>
      <c r="G32" s="240">
        <v>83</v>
      </c>
      <c r="H32" s="240">
        <v>87</v>
      </c>
      <c r="I32" s="240">
        <v>109</v>
      </c>
      <c r="J32" s="240">
        <v>88</v>
      </c>
      <c r="K32" s="240">
        <v>99</v>
      </c>
      <c r="L32" s="240">
        <v>97</v>
      </c>
      <c r="M32" s="240"/>
      <c r="N32" s="240"/>
      <c r="O32" s="240"/>
      <c r="P32" s="240"/>
      <c r="Q32" s="240"/>
      <c r="R32" s="240"/>
      <c r="S32" s="240"/>
    </row>
    <row r="33" spans="1:19" x14ac:dyDescent="0.25">
      <c r="A33" s="229" t="s">
        <v>161</v>
      </c>
      <c r="B33" s="239" t="s">
        <v>544</v>
      </c>
      <c r="C33" s="240">
        <v>7</v>
      </c>
      <c r="D33" s="229" t="s">
        <v>5189</v>
      </c>
      <c r="E33" s="240">
        <v>747</v>
      </c>
      <c r="F33" s="240"/>
      <c r="G33" s="240">
        <v>117</v>
      </c>
      <c r="H33" s="240">
        <v>133</v>
      </c>
      <c r="I33" s="240">
        <v>132</v>
      </c>
      <c r="J33" s="240">
        <v>135</v>
      </c>
      <c r="K33" s="240">
        <v>133</v>
      </c>
      <c r="L33" s="240">
        <v>97</v>
      </c>
      <c r="M33" s="240"/>
      <c r="N33" s="240"/>
      <c r="O33" s="240"/>
      <c r="P33" s="240"/>
      <c r="Q33" s="240"/>
      <c r="R33" s="240"/>
      <c r="S33" s="240"/>
    </row>
    <row r="34" spans="1:19" x14ac:dyDescent="0.25">
      <c r="A34" s="229" t="s">
        <v>926</v>
      </c>
      <c r="B34" s="239" t="s">
        <v>927</v>
      </c>
      <c r="C34" s="240">
        <v>1</v>
      </c>
      <c r="D34" s="229" t="s">
        <v>1419</v>
      </c>
      <c r="E34" s="240">
        <v>80</v>
      </c>
      <c r="F34" s="240">
        <v>80</v>
      </c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</row>
    <row r="35" spans="1:19" x14ac:dyDescent="0.25">
      <c r="A35" s="229" t="s">
        <v>162</v>
      </c>
      <c r="B35" s="239" t="s">
        <v>99</v>
      </c>
      <c r="C35" s="229">
        <v>3</v>
      </c>
      <c r="D35" s="229" t="s">
        <v>1418</v>
      </c>
      <c r="E35" s="240">
        <v>586</v>
      </c>
      <c r="F35" s="240">
        <v>61</v>
      </c>
      <c r="G35" s="240">
        <v>87</v>
      </c>
      <c r="H35" s="240">
        <v>84</v>
      </c>
      <c r="I35" s="240">
        <v>107</v>
      </c>
      <c r="J35" s="240">
        <v>93</v>
      </c>
      <c r="K35" s="240">
        <v>92</v>
      </c>
      <c r="L35" s="240">
        <v>62</v>
      </c>
      <c r="M35" s="240"/>
      <c r="N35" s="240"/>
      <c r="O35" s="240"/>
      <c r="P35" s="240"/>
      <c r="Q35" s="240"/>
      <c r="R35" s="240"/>
      <c r="S35" s="240"/>
    </row>
    <row r="36" spans="1:19" x14ac:dyDescent="0.25">
      <c r="A36" s="229" t="s">
        <v>163</v>
      </c>
      <c r="B36" s="239" t="s">
        <v>783</v>
      </c>
      <c r="C36" s="240">
        <v>7</v>
      </c>
      <c r="D36" s="229" t="s">
        <v>5189</v>
      </c>
      <c r="E36" s="240">
        <v>909</v>
      </c>
      <c r="F36" s="240"/>
      <c r="G36" s="240">
        <v>161</v>
      </c>
      <c r="H36" s="240">
        <v>148</v>
      </c>
      <c r="I36" s="240">
        <v>146</v>
      </c>
      <c r="J36" s="240">
        <v>148</v>
      </c>
      <c r="K36" s="240">
        <v>154</v>
      </c>
      <c r="L36" s="240">
        <v>152</v>
      </c>
      <c r="M36" s="240"/>
      <c r="N36" s="240"/>
      <c r="O36" s="240"/>
      <c r="P36" s="240"/>
      <c r="Q36" s="240"/>
      <c r="R36" s="240"/>
      <c r="S36" s="240"/>
    </row>
    <row r="37" spans="1:19" x14ac:dyDescent="0.25">
      <c r="A37" s="229" t="s">
        <v>164</v>
      </c>
      <c r="B37" s="239" t="s">
        <v>782</v>
      </c>
      <c r="C37" s="240">
        <v>1</v>
      </c>
      <c r="D37" s="229" t="s">
        <v>1417</v>
      </c>
      <c r="E37" s="240">
        <v>578</v>
      </c>
      <c r="F37" s="240">
        <v>38</v>
      </c>
      <c r="G37" s="240">
        <v>97</v>
      </c>
      <c r="H37" s="240">
        <v>82</v>
      </c>
      <c r="I37" s="240">
        <v>111</v>
      </c>
      <c r="J37" s="240">
        <v>88</v>
      </c>
      <c r="K37" s="240">
        <v>79</v>
      </c>
      <c r="L37" s="240">
        <v>83</v>
      </c>
      <c r="M37" s="240"/>
      <c r="N37" s="240"/>
      <c r="O37" s="240"/>
      <c r="P37" s="240"/>
      <c r="Q37" s="240"/>
      <c r="R37" s="240"/>
      <c r="S37" s="240"/>
    </row>
    <row r="38" spans="1:19" x14ac:dyDescent="0.25">
      <c r="A38" s="229" t="s">
        <v>819</v>
      </c>
      <c r="B38" s="239" t="s">
        <v>820</v>
      </c>
      <c r="C38" s="240">
        <v>7</v>
      </c>
      <c r="D38" s="229" t="s">
        <v>5189</v>
      </c>
      <c r="E38" s="240">
        <v>617</v>
      </c>
      <c r="F38" s="240"/>
      <c r="G38" s="240">
        <v>100</v>
      </c>
      <c r="H38" s="240">
        <v>83</v>
      </c>
      <c r="I38" s="240">
        <v>97</v>
      </c>
      <c r="J38" s="240">
        <v>96</v>
      </c>
      <c r="K38" s="240">
        <v>147</v>
      </c>
      <c r="L38" s="240">
        <v>94</v>
      </c>
      <c r="M38" s="240"/>
      <c r="N38" s="240"/>
      <c r="O38" s="240"/>
      <c r="P38" s="240"/>
      <c r="Q38" s="240"/>
      <c r="R38" s="240"/>
      <c r="S38" s="240"/>
    </row>
    <row r="39" spans="1:19" x14ac:dyDescent="0.25">
      <c r="A39" s="229" t="s">
        <v>165</v>
      </c>
      <c r="B39" s="239" t="s">
        <v>1388</v>
      </c>
      <c r="C39" s="240">
        <v>1</v>
      </c>
      <c r="D39" s="229" t="s">
        <v>1416</v>
      </c>
      <c r="E39" s="240">
        <v>475</v>
      </c>
      <c r="F39" s="240">
        <v>68</v>
      </c>
      <c r="G39" s="240">
        <v>49</v>
      </c>
      <c r="H39" s="240">
        <v>77</v>
      </c>
      <c r="I39" s="240">
        <v>80</v>
      </c>
      <c r="J39" s="240">
        <v>57</v>
      </c>
      <c r="K39" s="240">
        <v>58</v>
      </c>
      <c r="L39" s="240">
        <v>68</v>
      </c>
      <c r="M39" s="240">
        <v>10</v>
      </c>
      <c r="N39" s="240">
        <v>8</v>
      </c>
      <c r="O39" s="240"/>
      <c r="P39" s="240"/>
      <c r="Q39" s="240"/>
      <c r="R39" s="240"/>
      <c r="S39" s="240"/>
    </row>
    <row r="40" spans="1:19" x14ac:dyDescent="0.25">
      <c r="A40" s="229" t="s">
        <v>166</v>
      </c>
      <c r="B40" s="239" t="s">
        <v>923</v>
      </c>
      <c r="C40" s="240">
        <v>1</v>
      </c>
      <c r="D40" s="229" t="s">
        <v>1416</v>
      </c>
      <c r="E40" s="240">
        <v>1086</v>
      </c>
      <c r="F40" s="240">
        <v>44</v>
      </c>
      <c r="G40" s="240">
        <v>91</v>
      </c>
      <c r="H40" s="240">
        <v>103</v>
      </c>
      <c r="I40" s="240">
        <v>140</v>
      </c>
      <c r="J40" s="240">
        <v>128</v>
      </c>
      <c r="K40" s="240">
        <v>120</v>
      </c>
      <c r="L40" s="240">
        <v>128</v>
      </c>
      <c r="M40" s="240">
        <v>95</v>
      </c>
      <c r="N40" s="240">
        <v>114</v>
      </c>
      <c r="O40" s="240">
        <v>123</v>
      </c>
      <c r="P40" s="240"/>
      <c r="Q40" s="240"/>
      <c r="R40" s="240"/>
      <c r="S40" s="240"/>
    </row>
    <row r="41" spans="1:19" x14ac:dyDescent="0.25">
      <c r="A41" s="229" t="s">
        <v>167</v>
      </c>
      <c r="B41" s="239" t="s">
        <v>780</v>
      </c>
      <c r="C41" s="229">
        <v>3</v>
      </c>
      <c r="D41" s="229" t="s">
        <v>1418</v>
      </c>
      <c r="E41" s="240">
        <v>631</v>
      </c>
      <c r="F41" s="240">
        <v>57</v>
      </c>
      <c r="G41" s="240">
        <v>95</v>
      </c>
      <c r="H41" s="240">
        <v>98</v>
      </c>
      <c r="I41" s="240">
        <v>97</v>
      </c>
      <c r="J41" s="240">
        <v>103</v>
      </c>
      <c r="K41" s="240">
        <v>84</v>
      </c>
      <c r="L41" s="240">
        <v>97</v>
      </c>
      <c r="M41" s="240"/>
      <c r="N41" s="240"/>
      <c r="O41" s="240"/>
      <c r="P41" s="240"/>
      <c r="Q41" s="240"/>
      <c r="R41" s="240"/>
      <c r="S41" s="240"/>
    </row>
    <row r="42" spans="1:19" x14ac:dyDescent="0.25">
      <c r="A42" s="229" t="s">
        <v>168</v>
      </c>
      <c r="B42" s="239" t="s">
        <v>917</v>
      </c>
      <c r="C42" s="240">
        <v>1</v>
      </c>
      <c r="D42" s="229" t="s">
        <v>1418</v>
      </c>
      <c r="E42" s="240">
        <v>628</v>
      </c>
      <c r="F42" s="240">
        <v>39</v>
      </c>
      <c r="G42" s="240">
        <v>67</v>
      </c>
      <c r="H42" s="240">
        <v>82</v>
      </c>
      <c r="I42" s="240">
        <v>98</v>
      </c>
      <c r="J42" s="240">
        <v>115</v>
      </c>
      <c r="K42" s="240">
        <v>112</v>
      </c>
      <c r="L42" s="240">
        <v>115</v>
      </c>
      <c r="M42" s="240"/>
      <c r="N42" s="240"/>
      <c r="O42" s="240"/>
      <c r="P42" s="240"/>
      <c r="Q42" s="240"/>
      <c r="R42" s="240"/>
      <c r="S42" s="240"/>
    </row>
    <row r="43" spans="1:19" x14ac:dyDescent="0.25">
      <c r="A43" s="229" t="s">
        <v>169</v>
      </c>
      <c r="B43" s="239" t="s">
        <v>16</v>
      </c>
      <c r="C43" s="240">
        <v>7</v>
      </c>
      <c r="D43" s="229" t="s">
        <v>5189</v>
      </c>
      <c r="E43" s="240">
        <v>576</v>
      </c>
      <c r="F43" s="240"/>
      <c r="G43" s="240">
        <v>78</v>
      </c>
      <c r="H43" s="240">
        <v>98</v>
      </c>
      <c r="I43" s="240">
        <v>86</v>
      </c>
      <c r="J43" s="240">
        <v>100</v>
      </c>
      <c r="K43" s="240">
        <v>117</v>
      </c>
      <c r="L43" s="240">
        <v>97</v>
      </c>
      <c r="M43" s="240"/>
      <c r="N43" s="240"/>
      <c r="O43" s="240"/>
      <c r="P43" s="240"/>
      <c r="Q43" s="240"/>
      <c r="R43" s="240"/>
      <c r="S43" s="240"/>
    </row>
    <row r="44" spans="1:19" x14ac:dyDescent="0.25">
      <c r="A44" s="229" t="s">
        <v>170</v>
      </c>
      <c r="B44" s="239" t="s">
        <v>73</v>
      </c>
      <c r="C44" s="240">
        <v>7</v>
      </c>
      <c r="D44" s="229" t="s">
        <v>5189</v>
      </c>
      <c r="E44" s="240">
        <v>584</v>
      </c>
      <c r="F44" s="240"/>
      <c r="G44" s="240">
        <v>100</v>
      </c>
      <c r="H44" s="240">
        <v>98</v>
      </c>
      <c r="I44" s="240">
        <v>81</v>
      </c>
      <c r="J44" s="240">
        <v>108</v>
      </c>
      <c r="K44" s="240">
        <v>110</v>
      </c>
      <c r="L44" s="240">
        <v>87</v>
      </c>
      <c r="M44" s="240"/>
      <c r="N44" s="240"/>
      <c r="O44" s="240"/>
      <c r="P44" s="240"/>
      <c r="Q44" s="240"/>
      <c r="R44" s="240"/>
      <c r="S44" s="240"/>
    </row>
    <row r="45" spans="1:19" x14ac:dyDescent="0.25">
      <c r="A45" s="229" t="s">
        <v>171</v>
      </c>
      <c r="B45" s="239" t="s">
        <v>779</v>
      </c>
      <c r="C45" s="229">
        <v>3</v>
      </c>
      <c r="D45" s="229" t="s">
        <v>1417</v>
      </c>
      <c r="E45" s="240">
        <v>474</v>
      </c>
      <c r="F45" s="240">
        <v>38</v>
      </c>
      <c r="G45" s="240">
        <v>77</v>
      </c>
      <c r="H45" s="240">
        <v>64</v>
      </c>
      <c r="I45" s="240">
        <v>76</v>
      </c>
      <c r="J45" s="240">
        <v>69</v>
      </c>
      <c r="K45" s="240">
        <v>78</v>
      </c>
      <c r="L45" s="240">
        <v>72</v>
      </c>
      <c r="M45" s="240"/>
      <c r="N45" s="240"/>
      <c r="O45" s="240"/>
      <c r="P45" s="240"/>
      <c r="Q45" s="240"/>
      <c r="R45" s="240"/>
      <c r="S45" s="240"/>
    </row>
    <row r="46" spans="1:19" x14ac:dyDescent="0.25">
      <c r="A46" s="229" t="s">
        <v>172</v>
      </c>
      <c r="B46" s="239" t="s">
        <v>778</v>
      </c>
      <c r="C46" s="229">
        <v>3</v>
      </c>
      <c r="D46" s="229" t="s">
        <v>1418</v>
      </c>
      <c r="E46" s="240">
        <v>714</v>
      </c>
      <c r="F46" s="240">
        <v>31</v>
      </c>
      <c r="G46" s="240">
        <v>93</v>
      </c>
      <c r="H46" s="240">
        <v>125</v>
      </c>
      <c r="I46" s="240">
        <v>113</v>
      </c>
      <c r="J46" s="240">
        <v>122</v>
      </c>
      <c r="K46" s="240">
        <v>128</v>
      </c>
      <c r="L46" s="240">
        <v>102</v>
      </c>
      <c r="M46" s="240"/>
      <c r="N46" s="240"/>
      <c r="O46" s="240"/>
      <c r="P46" s="240"/>
      <c r="Q46" s="240"/>
      <c r="R46" s="240"/>
      <c r="S46" s="240"/>
    </row>
    <row r="47" spans="1:19" x14ac:dyDescent="0.25">
      <c r="A47" s="229" t="s">
        <v>173</v>
      </c>
      <c r="B47" s="239" t="s">
        <v>17</v>
      </c>
      <c r="C47" s="240">
        <v>7</v>
      </c>
      <c r="D47" s="229" t="s">
        <v>5189</v>
      </c>
      <c r="E47" s="240">
        <v>649</v>
      </c>
      <c r="F47" s="240"/>
      <c r="G47" s="240">
        <v>119</v>
      </c>
      <c r="H47" s="240">
        <v>119</v>
      </c>
      <c r="I47" s="240">
        <v>103</v>
      </c>
      <c r="J47" s="240">
        <v>74</v>
      </c>
      <c r="K47" s="240">
        <v>123</v>
      </c>
      <c r="L47" s="240">
        <v>111</v>
      </c>
      <c r="M47" s="240"/>
      <c r="N47" s="240"/>
      <c r="O47" s="240"/>
      <c r="P47" s="240"/>
      <c r="Q47" s="240"/>
      <c r="R47" s="240"/>
      <c r="S47" s="240"/>
    </row>
    <row r="48" spans="1:19" x14ac:dyDescent="0.25">
      <c r="A48" s="229" t="s">
        <v>174</v>
      </c>
      <c r="B48" s="239" t="s">
        <v>777</v>
      </c>
      <c r="C48" s="240">
        <v>1</v>
      </c>
      <c r="D48" s="229" t="s">
        <v>1418</v>
      </c>
      <c r="E48" s="240">
        <v>372</v>
      </c>
      <c r="F48" s="240">
        <v>35</v>
      </c>
      <c r="G48" s="240">
        <v>56</v>
      </c>
      <c r="H48" s="240">
        <v>47</v>
      </c>
      <c r="I48" s="240">
        <v>54</v>
      </c>
      <c r="J48" s="240">
        <v>67</v>
      </c>
      <c r="K48" s="240">
        <v>69</v>
      </c>
      <c r="L48" s="240">
        <v>44</v>
      </c>
      <c r="M48" s="240"/>
      <c r="N48" s="240"/>
      <c r="O48" s="240"/>
      <c r="P48" s="240"/>
      <c r="Q48" s="240"/>
      <c r="R48" s="240"/>
      <c r="S48" s="240"/>
    </row>
    <row r="49" spans="1:19" x14ac:dyDescent="0.25">
      <c r="A49" s="229" t="s">
        <v>175</v>
      </c>
      <c r="B49" s="239" t="s">
        <v>855</v>
      </c>
      <c r="C49" s="240">
        <v>1</v>
      </c>
      <c r="D49" s="229" t="s">
        <v>1416</v>
      </c>
      <c r="E49" s="240">
        <v>927</v>
      </c>
      <c r="F49" s="240">
        <v>45</v>
      </c>
      <c r="G49" s="240">
        <v>97</v>
      </c>
      <c r="H49" s="240">
        <v>82</v>
      </c>
      <c r="I49" s="240">
        <v>115</v>
      </c>
      <c r="J49" s="240">
        <v>125</v>
      </c>
      <c r="K49" s="240">
        <v>111</v>
      </c>
      <c r="L49" s="240">
        <v>103</v>
      </c>
      <c r="M49" s="240">
        <v>79</v>
      </c>
      <c r="N49" s="240">
        <v>83</v>
      </c>
      <c r="O49" s="240">
        <v>87</v>
      </c>
      <c r="P49" s="240"/>
      <c r="Q49" s="240"/>
      <c r="R49" s="240"/>
      <c r="S49" s="240"/>
    </row>
    <row r="50" spans="1:19" x14ac:dyDescent="0.25">
      <c r="A50" s="229" t="s">
        <v>176</v>
      </c>
      <c r="B50" s="239" t="s">
        <v>5148</v>
      </c>
      <c r="C50" s="229">
        <v>2</v>
      </c>
      <c r="D50" s="229" t="s">
        <v>1416</v>
      </c>
      <c r="E50" s="240">
        <v>647</v>
      </c>
      <c r="F50" s="240">
        <v>40</v>
      </c>
      <c r="G50" s="240">
        <v>105</v>
      </c>
      <c r="H50" s="240">
        <v>84</v>
      </c>
      <c r="I50" s="240">
        <v>103</v>
      </c>
      <c r="J50" s="240">
        <v>90</v>
      </c>
      <c r="K50" s="240">
        <v>82</v>
      </c>
      <c r="L50" s="240">
        <v>90</v>
      </c>
      <c r="M50" s="240">
        <v>53</v>
      </c>
      <c r="N50" s="240"/>
      <c r="O50" s="240"/>
      <c r="P50" s="240"/>
      <c r="Q50" s="240"/>
      <c r="R50" s="240"/>
      <c r="S50" s="240"/>
    </row>
    <row r="51" spans="1:19" x14ac:dyDescent="0.25">
      <c r="A51" s="229" t="s">
        <v>177</v>
      </c>
      <c r="B51" s="239" t="s">
        <v>775</v>
      </c>
      <c r="C51" s="240">
        <v>1</v>
      </c>
      <c r="D51" s="229" t="s">
        <v>1416</v>
      </c>
      <c r="E51" s="240">
        <v>857</v>
      </c>
      <c r="F51" s="240">
        <v>19</v>
      </c>
      <c r="G51" s="240">
        <v>129</v>
      </c>
      <c r="H51" s="240">
        <v>132</v>
      </c>
      <c r="I51" s="240">
        <v>134</v>
      </c>
      <c r="J51" s="240">
        <v>149</v>
      </c>
      <c r="K51" s="240">
        <v>160</v>
      </c>
      <c r="L51" s="240">
        <v>134</v>
      </c>
      <c r="M51" s="240"/>
      <c r="N51" s="240"/>
      <c r="O51" s="240"/>
      <c r="P51" s="240"/>
      <c r="Q51" s="240"/>
      <c r="R51" s="240"/>
      <c r="S51" s="240"/>
    </row>
    <row r="52" spans="1:19" x14ac:dyDescent="0.25">
      <c r="A52" s="229" t="s">
        <v>178</v>
      </c>
      <c r="B52" s="239" t="s">
        <v>774</v>
      </c>
      <c r="C52" s="229">
        <v>3</v>
      </c>
      <c r="D52" s="229" t="s">
        <v>1418</v>
      </c>
      <c r="E52" s="240">
        <v>425</v>
      </c>
      <c r="F52" s="240">
        <v>61</v>
      </c>
      <c r="G52" s="240">
        <v>66</v>
      </c>
      <c r="H52" s="240">
        <v>71</v>
      </c>
      <c r="I52" s="240">
        <v>60</v>
      </c>
      <c r="J52" s="240">
        <v>61</v>
      </c>
      <c r="K52" s="240">
        <v>47</v>
      </c>
      <c r="L52" s="240">
        <v>59</v>
      </c>
      <c r="M52" s="240"/>
      <c r="N52" s="240"/>
      <c r="O52" s="240"/>
      <c r="P52" s="240"/>
      <c r="Q52" s="240"/>
      <c r="R52" s="240"/>
      <c r="S52" s="240"/>
    </row>
    <row r="53" spans="1:19" x14ac:dyDescent="0.25">
      <c r="A53" s="229" t="s">
        <v>179</v>
      </c>
      <c r="B53" s="239" t="s">
        <v>773</v>
      </c>
      <c r="C53" s="240">
        <v>1</v>
      </c>
      <c r="D53" s="229" t="s">
        <v>1417</v>
      </c>
      <c r="E53" s="240">
        <v>392</v>
      </c>
      <c r="F53" s="240">
        <v>16</v>
      </c>
      <c r="G53" s="240">
        <v>41</v>
      </c>
      <c r="H53" s="240">
        <v>61</v>
      </c>
      <c r="I53" s="240">
        <v>60</v>
      </c>
      <c r="J53" s="240">
        <v>67</v>
      </c>
      <c r="K53" s="240">
        <v>81</v>
      </c>
      <c r="L53" s="240">
        <v>66</v>
      </c>
      <c r="M53" s="240"/>
      <c r="N53" s="240"/>
      <c r="O53" s="240"/>
      <c r="P53" s="240"/>
      <c r="Q53" s="240"/>
      <c r="R53" s="240"/>
      <c r="S53" s="240"/>
    </row>
    <row r="54" spans="1:19" x14ac:dyDescent="0.25">
      <c r="A54" s="229" t="s">
        <v>180</v>
      </c>
      <c r="B54" s="239" t="s">
        <v>517</v>
      </c>
      <c r="C54" s="240">
        <v>1</v>
      </c>
      <c r="D54" s="229" t="s">
        <v>1418</v>
      </c>
      <c r="E54" s="240">
        <v>840</v>
      </c>
      <c r="F54" s="240">
        <v>72</v>
      </c>
      <c r="G54" s="240">
        <v>77</v>
      </c>
      <c r="H54" s="240">
        <v>89</v>
      </c>
      <c r="I54" s="240">
        <v>68</v>
      </c>
      <c r="J54" s="240">
        <v>85</v>
      </c>
      <c r="K54" s="240">
        <v>82</v>
      </c>
      <c r="L54" s="240">
        <v>90</v>
      </c>
      <c r="M54" s="240">
        <v>86</v>
      </c>
      <c r="N54" s="240">
        <v>90</v>
      </c>
      <c r="O54" s="240">
        <v>101</v>
      </c>
      <c r="P54" s="240"/>
      <c r="Q54" s="240"/>
      <c r="R54" s="240"/>
      <c r="S54" s="240"/>
    </row>
    <row r="55" spans="1:19" x14ac:dyDescent="0.25">
      <c r="A55" s="229" t="s">
        <v>181</v>
      </c>
      <c r="B55" s="239" t="s">
        <v>772</v>
      </c>
      <c r="C55" s="240">
        <v>1</v>
      </c>
      <c r="D55" s="229" t="s">
        <v>1416</v>
      </c>
      <c r="E55" s="240">
        <v>543</v>
      </c>
      <c r="F55" s="240">
        <v>107</v>
      </c>
      <c r="G55" s="240">
        <v>87</v>
      </c>
      <c r="H55" s="240">
        <v>65</v>
      </c>
      <c r="I55" s="240">
        <v>65</v>
      </c>
      <c r="J55" s="240">
        <v>73</v>
      </c>
      <c r="K55" s="240">
        <v>76</v>
      </c>
      <c r="L55" s="240">
        <v>70</v>
      </c>
      <c r="M55" s="240"/>
      <c r="N55" s="240"/>
      <c r="O55" s="240"/>
      <c r="P55" s="240"/>
      <c r="Q55" s="240"/>
      <c r="R55" s="240"/>
      <c r="S55" s="240"/>
    </row>
    <row r="56" spans="1:19" x14ac:dyDescent="0.25">
      <c r="A56" s="229" t="s">
        <v>182</v>
      </c>
      <c r="B56" s="239" t="s">
        <v>771</v>
      </c>
      <c r="C56" s="240">
        <v>1</v>
      </c>
      <c r="D56" s="229" t="s">
        <v>1417</v>
      </c>
      <c r="E56" s="240">
        <v>832</v>
      </c>
      <c r="F56" s="240">
        <v>47</v>
      </c>
      <c r="G56" s="240">
        <v>120</v>
      </c>
      <c r="H56" s="240">
        <v>150</v>
      </c>
      <c r="I56" s="240">
        <v>129</v>
      </c>
      <c r="J56" s="240">
        <v>116</v>
      </c>
      <c r="K56" s="240">
        <v>154</v>
      </c>
      <c r="L56" s="240">
        <v>116</v>
      </c>
      <c r="M56" s="240"/>
      <c r="N56" s="240"/>
      <c r="O56" s="240"/>
      <c r="P56" s="240"/>
      <c r="Q56" s="240"/>
      <c r="R56" s="240"/>
      <c r="S56" s="240"/>
    </row>
    <row r="57" spans="1:19" x14ac:dyDescent="0.25">
      <c r="A57" s="229" t="s">
        <v>183</v>
      </c>
      <c r="B57" s="239" t="s">
        <v>770</v>
      </c>
      <c r="C57" s="240">
        <v>1</v>
      </c>
      <c r="D57" s="229" t="s">
        <v>1416</v>
      </c>
      <c r="E57" s="240">
        <v>599</v>
      </c>
      <c r="F57" s="240">
        <v>27</v>
      </c>
      <c r="G57" s="240">
        <v>77</v>
      </c>
      <c r="H57" s="240">
        <v>84</v>
      </c>
      <c r="I57" s="240">
        <v>117</v>
      </c>
      <c r="J57" s="240">
        <v>88</v>
      </c>
      <c r="K57" s="240">
        <v>105</v>
      </c>
      <c r="L57" s="240">
        <v>101</v>
      </c>
      <c r="M57" s="240"/>
      <c r="N57" s="240"/>
      <c r="O57" s="240"/>
      <c r="P57" s="240"/>
      <c r="Q57" s="240"/>
      <c r="R57" s="240"/>
      <c r="S57" s="240"/>
    </row>
    <row r="58" spans="1:19" x14ac:dyDescent="0.25">
      <c r="A58" s="229" t="s">
        <v>184</v>
      </c>
      <c r="B58" s="239" t="s">
        <v>769</v>
      </c>
      <c r="C58" s="240">
        <v>1</v>
      </c>
      <c r="D58" s="229" t="s">
        <v>1417</v>
      </c>
      <c r="E58" s="240">
        <v>477</v>
      </c>
      <c r="F58" s="240">
        <v>17</v>
      </c>
      <c r="G58" s="240">
        <v>83</v>
      </c>
      <c r="H58" s="240">
        <v>78</v>
      </c>
      <c r="I58" s="240">
        <v>76</v>
      </c>
      <c r="J58" s="240">
        <v>85</v>
      </c>
      <c r="K58" s="240">
        <v>74</v>
      </c>
      <c r="L58" s="240">
        <v>64</v>
      </c>
      <c r="M58" s="240"/>
      <c r="N58" s="240"/>
      <c r="O58" s="240"/>
      <c r="P58" s="240"/>
      <c r="Q58" s="240"/>
      <c r="R58" s="240"/>
      <c r="S58" s="240"/>
    </row>
    <row r="59" spans="1:19" x14ac:dyDescent="0.25">
      <c r="A59" s="229" t="s">
        <v>185</v>
      </c>
      <c r="B59" s="239" t="s">
        <v>768</v>
      </c>
      <c r="C59" s="240">
        <v>1</v>
      </c>
      <c r="D59" s="229" t="s">
        <v>1416</v>
      </c>
      <c r="E59" s="240">
        <v>301</v>
      </c>
      <c r="F59" s="240"/>
      <c r="G59" s="240">
        <v>63</v>
      </c>
      <c r="H59" s="240">
        <v>56</v>
      </c>
      <c r="I59" s="240">
        <v>47</v>
      </c>
      <c r="J59" s="240">
        <v>52</v>
      </c>
      <c r="K59" s="240">
        <v>43</v>
      </c>
      <c r="L59" s="240">
        <v>40</v>
      </c>
      <c r="M59" s="240"/>
      <c r="N59" s="240"/>
      <c r="O59" s="240"/>
      <c r="P59" s="240"/>
      <c r="Q59" s="240"/>
      <c r="R59" s="240"/>
      <c r="S59" s="240"/>
    </row>
    <row r="60" spans="1:19" x14ac:dyDescent="0.25">
      <c r="A60" s="229" t="s">
        <v>186</v>
      </c>
      <c r="B60" s="239" t="s">
        <v>767</v>
      </c>
      <c r="C60" s="240">
        <v>1</v>
      </c>
      <c r="D60" s="229" t="s">
        <v>1417</v>
      </c>
      <c r="E60" s="240">
        <v>548</v>
      </c>
      <c r="F60" s="240">
        <v>47</v>
      </c>
      <c r="G60" s="240">
        <v>86</v>
      </c>
      <c r="H60" s="240">
        <v>97</v>
      </c>
      <c r="I60" s="240">
        <v>89</v>
      </c>
      <c r="J60" s="240">
        <v>75</v>
      </c>
      <c r="K60" s="240">
        <v>87</v>
      </c>
      <c r="L60" s="240">
        <v>67</v>
      </c>
      <c r="M60" s="240"/>
      <c r="N60" s="240"/>
      <c r="O60" s="240"/>
      <c r="P60" s="240"/>
      <c r="Q60" s="240"/>
      <c r="R60" s="240"/>
      <c r="S60" s="240"/>
    </row>
    <row r="61" spans="1:19" x14ac:dyDescent="0.25">
      <c r="A61" s="229" t="s">
        <v>187</v>
      </c>
      <c r="B61" s="239" t="s">
        <v>542</v>
      </c>
      <c r="C61" s="240">
        <v>1</v>
      </c>
      <c r="D61" s="229" t="s">
        <v>1419</v>
      </c>
      <c r="E61" s="240">
        <v>100</v>
      </c>
      <c r="F61" s="240">
        <v>5</v>
      </c>
      <c r="G61" s="240">
        <v>2</v>
      </c>
      <c r="H61" s="240">
        <v>3</v>
      </c>
      <c r="I61" s="240">
        <v>3</v>
      </c>
      <c r="J61" s="240">
        <v>3</v>
      </c>
      <c r="K61" s="240"/>
      <c r="L61" s="240">
        <v>5</v>
      </c>
      <c r="M61" s="240">
        <v>8</v>
      </c>
      <c r="N61" s="240">
        <v>7</v>
      </c>
      <c r="O61" s="240">
        <v>4</v>
      </c>
      <c r="P61" s="240">
        <v>8</v>
      </c>
      <c r="Q61" s="240">
        <v>6</v>
      </c>
      <c r="R61" s="240">
        <v>8</v>
      </c>
      <c r="S61" s="240">
        <v>38</v>
      </c>
    </row>
    <row r="62" spans="1:19" x14ac:dyDescent="0.25">
      <c r="A62" s="229" t="s">
        <v>188</v>
      </c>
      <c r="B62" s="239" t="s">
        <v>766</v>
      </c>
      <c r="C62" s="240">
        <v>7</v>
      </c>
      <c r="D62" s="229" t="s">
        <v>5189</v>
      </c>
      <c r="E62" s="240">
        <v>1020</v>
      </c>
      <c r="F62" s="240"/>
      <c r="G62" s="240">
        <v>113</v>
      </c>
      <c r="H62" s="240">
        <v>114</v>
      </c>
      <c r="I62" s="240">
        <v>116</v>
      </c>
      <c r="J62" s="240">
        <v>115</v>
      </c>
      <c r="K62" s="240">
        <v>113</v>
      </c>
      <c r="L62" s="240">
        <v>114</v>
      </c>
      <c r="M62" s="240">
        <v>115</v>
      </c>
      <c r="N62" s="240">
        <v>110</v>
      </c>
      <c r="O62" s="240">
        <v>110</v>
      </c>
      <c r="P62" s="240"/>
      <c r="Q62" s="240"/>
      <c r="R62" s="240"/>
      <c r="S62" s="240"/>
    </row>
    <row r="63" spans="1:19" x14ac:dyDescent="0.25">
      <c r="A63" s="229" t="s">
        <v>189</v>
      </c>
      <c r="B63" s="239" t="s">
        <v>848</v>
      </c>
      <c r="C63" s="240">
        <v>1</v>
      </c>
      <c r="D63" s="229" t="s">
        <v>1417</v>
      </c>
      <c r="E63" s="240">
        <v>810</v>
      </c>
      <c r="F63" s="240">
        <v>19</v>
      </c>
      <c r="G63" s="240">
        <v>88</v>
      </c>
      <c r="H63" s="240">
        <v>93</v>
      </c>
      <c r="I63" s="240">
        <v>97</v>
      </c>
      <c r="J63" s="240">
        <v>98</v>
      </c>
      <c r="K63" s="240">
        <v>92</v>
      </c>
      <c r="L63" s="240">
        <v>89</v>
      </c>
      <c r="M63" s="240">
        <v>80</v>
      </c>
      <c r="N63" s="240">
        <v>90</v>
      </c>
      <c r="O63" s="240">
        <v>64</v>
      </c>
      <c r="P63" s="240"/>
      <c r="Q63" s="240"/>
      <c r="R63" s="240"/>
      <c r="S63" s="240"/>
    </row>
    <row r="64" spans="1:19" x14ac:dyDescent="0.25">
      <c r="A64" s="229" t="s">
        <v>5190</v>
      </c>
      <c r="B64" s="239" t="s">
        <v>5149</v>
      </c>
      <c r="C64" s="240">
        <v>7</v>
      </c>
      <c r="D64" s="229" t="s">
        <v>5189</v>
      </c>
      <c r="E64" s="240">
        <v>171</v>
      </c>
      <c r="F64" s="240"/>
      <c r="G64" s="240">
        <v>34</v>
      </c>
      <c r="H64" s="240">
        <v>27</v>
      </c>
      <c r="I64" s="240">
        <v>32</v>
      </c>
      <c r="J64" s="240">
        <v>32</v>
      </c>
      <c r="K64" s="240">
        <v>25</v>
      </c>
      <c r="L64" s="240">
        <v>21</v>
      </c>
      <c r="M64" s="240"/>
      <c r="N64" s="240"/>
      <c r="O64" s="240"/>
      <c r="P64" s="240"/>
      <c r="Q64" s="240"/>
      <c r="R64" s="240"/>
      <c r="S64" s="240"/>
    </row>
    <row r="65" spans="1:19" x14ac:dyDescent="0.25">
      <c r="A65" s="229" t="s">
        <v>190</v>
      </c>
      <c r="B65" s="239" t="s">
        <v>765</v>
      </c>
      <c r="C65" s="240">
        <v>1</v>
      </c>
      <c r="D65" s="229" t="s">
        <v>1417</v>
      </c>
      <c r="E65" s="240">
        <v>1179</v>
      </c>
      <c r="F65" s="240">
        <v>106</v>
      </c>
      <c r="G65" s="240">
        <v>178</v>
      </c>
      <c r="H65" s="240">
        <v>174</v>
      </c>
      <c r="I65" s="240">
        <v>186</v>
      </c>
      <c r="J65" s="240">
        <v>182</v>
      </c>
      <c r="K65" s="240">
        <v>198</v>
      </c>
      <c r="L65" s="240">
        <v>155</v>
      </c>
      <c r="M65" s="240"/>
      <c r="N65" s="240"/>
      <c r="O65" s="240"/>
      <c r="P65" s="240"/>
      <c r="Q65" s="240"/>
      <c r="R65" s="240"/>
      <c r="S65" s="240"/>
    </row>
    <row r="66" spans="1:19" x14ac:dyDescent="0.25">
      <c r="A66" s="229" t="s">
        <v>191</v>
      </c>
      <c r="B66" s="239" t="s">
        <v>511</v>
      </c>
      <c r="C66" s="240">
        <v>7</v>
      </c>
      <c r="D66" s="229" t="s">
        <v>5189</v>
      </c>
      <c r="E66" s="240">
        <v>960</v>
      </c>
      <c r="F66" s="240"/>
      <c r="G66" s="240"/>
      <c r="H66" s="240">
        <v>173</v>
      </c>
      <c r="I66" s="240">
        <v>158</v>
      </c>
      <c r="J66" s="240">
        <v>229</v>
      </c>
      <c r="K66" s="240">
        <v>225</v>
      </c>
      <c r="L66" s="240">
        <v>175</v>
      </c>
      <c r="M66" s="240"/>
      <c r="N66" s="240"/>
      <c r="O66" s="240"/>
      <c r="P66" s="240"/>
      <c r="Q66" s="240"/>
      <c r="R66" s="240"/>
      <c r="S66" s="240"/>
    </row>
    <row r="67" spans="1:19" x14ac:dyDescent="0.25">
      <c r="A67" s="229" t="s">
        <v>764</v>
      </c>
      <c r="B67" s="239" t="s">
        <v>972</v>
      </c>
      <c r="C67" s="240">
        <v>7</v>
      </c>
      <c r="D67" s="229" t="s">
        <v>5189</v>
      </c>
      <c r="E67" s="240">
        <v>571</v>
      </c>
      <c r="F67" s="240"/>
      <c r="G67" s="240">
        <v>41</v>
      </c>
      <c r="H67" s="240">
        <v>98</v>
      </c>
      <c r="I67" s="240">
        <v>73</v>
      </c>
      <c r="J67" s="240">
        <v>53</v>
      </c>
      <c r="K67" s="240">
        <v>109</v>
      </c>
      <c r="L67" s="240">
        <v>80</v>
      </c>
      <c r="M67" s="240">
        <v>66</v>
      </c>
      <c r="N67" s="240">
        <v>42</v>
      </c>
      <c r="O67" s="240">
        <v>9</v>
      </c>
      <c r="P67" s="240"/>
      <c r="Q67" s="240"/>
      <c r="R67" s="240"/>
      <c r="S67" s="240"/>
    </row>
    <row r="68" spans="1:19" x14ac:dyDescent="0.25">
      <c r="A68" s="229" t="s">
        <v>763</v>
      </c>
      <c r="B68" s="239" t="s">
        <v>532</v>
      </c>
      <c r="C68" s="240">
        <v>7</v>
      </c>
      <c r="D68" s="229" t="s">
        <v>5189</v>
      </c>
      <c r="E68" s="240">
        <v>524</v>
      </c>
      <c r="F68" s="240"/>
      <c r="G68" s="240">
        <v>74</v>
      </c>
      <c r="H68" s="240">
        <v>87</v>
      </c>
      <c r="I68" s="240">
        <v>122</v>
      </c>
      <c r="J68" s="240">
        <v>112</v>
      </c>
      <c r="K68" s="240">
        <v>105</v>
      </c>
      <c r="L68" s="240">
        <v>24</v>
      </c>
      <c r="M68" s="240"/>
      <c r="N68" s="240"/>
      <c r="O68" s="240"/>
      <c r="P68" s="240"/>
      <c r="Q68" s="240"/>
      <c r="R68" s="240"/>
      <c r="S68" s="240"/>
    </row>
    <row r="69" spans="1:19" x14ac:dyDescent="0.25">
      <c r="A69" s="229" t="s">
        <v>192</v>
      </c>
      <c r="B69" s="239" t="s">
        <v>101</v>
      </c>
      <c r="C69" s="240">
        <v>7</v>
      </c>
      <c r="D69" s="229" t="s">
        <v>5189</v>
      </c>
      <c r="E69" s="240">
        <v>951</v>
      </c>
      <c r="F69" s="240"/>
      <c r="G69" s="240">
        <v>111</v>
      </c>
      <c r="H69" s="240">
        <v>120</v>
      </c>
      <c r="I69" s="240">
        <v>140</v>
      </c>
      <c r="J69" s="240">
        <v>109</v>
      </c>
      <c r="K69" s="240">
        <v>88</v>
      </c>
      <c r="L69" s="240">
        <v>93</v>
      </c>
      <c r="M69" s="240">
        <v>129</v>
      </c>
      <c r="N69" s="240">
        <v>96</v>
      </c>
      <c r="O69" s="240">
        <v>65</v>
      </c>
      <c r="P69" s="240"/>
      <c r="Q69" s="240"/>
      <c r="R69" s="240"/>
      <c r="S69" s="240"/>
    </row>
    <row r="70" spans="1:19" x14ac:dyDescent="0.25">
      <c r="A70" s="229" t="s">
        <v>193</v>
      </c>
      <c r="B70" s="239" t="s">
        <v>762</v>
      </c>
      <c r="C70" s="240">
        <v>1</v>
      </c>
      <c r="D70" s="229" t="s">
        <v>1416</v>
      </c>
      <c r="E70" s="240">
        <v>878</v>
      </c>
      <c r="F70" s="240">
        <v>20</v>
      </c>
      <c r="G70" s="240">
        <v>143</v>
      </c>
      <c r="H70" s="240">
        <v>146</v>
      </c>
      <c r="I70" s="240">
        <v>138</v>
      </c>
      <c r="J70" s="240">
        <v>161</v>
      </c>
      <c r="K70" s="240">
        <v>121</v>
      </c>
      <c r="L70" s="240">
        <v>149</v>
      </c>
      <c r="M70" s="240"/>
      <c r="N70" s="240"/>
      <c r="O70" s="240"/>
      <c r="P70" s="240"/>
      <c r="Q70" s="240"/>
      <c r="R70" s="240"/>
      <c r="S70" s="240"/>
    </row>
    <row r="71" spans="1:19" x14ac:dyDescent="0.25">
      <c r="A71" s="229" t="s">
        <v>761</v>
      </c>
      <c r="B71" s="239" t="s">
        <v>552</v>
      </c>
      <c r="C71" s="240">
        <v>7</v>
      </c>
      <c r="D71" s="229" t="s">
        <v>5189</v>
      </c>
      <c r="E71" s="240">
        <v>176</v>
      </c>
      <c r="F71" s="240"/>
      <c r="G71" s="240">
        <v>8</v>
      </c>
      <c r="H71" s="240">
        <v>3</v>
      </c>
      <c r="I71" s="240">
        <v>6</v>
      </c>
      <c r="J71" s="240">
        <v>8</v>
      </c>
      <c r="K71" s="240">
        <v>12</v>
      </c>
      <c r="L71" s="240">
        <v>8</v>
      </c>
      <c r="M71" s="240">
        <v>25</v>
      </c>
      <c r="N71" s="240">
        <v>18</v>
      </c>
      <c r="O71" s="240">
        <v>18</v>
      </c>
      <c r="P71" s="240">
        <v>17</v>
      </c>
      <c r="Q71" s="240">
        <v>15</v>
      </c>
      <c r="R71" s="240">
        <v>15</v>
      </c>
      <c r="S71" s="240">
        <v>23</v>
      </c>
    </row>
    <row r="72" spans="1:19" x14ac:dyDescent="0.25">
      <c r="A72" s="229" t="s">
        <v>194</v>
      </c>
      <c r="B72" s="239" t="s">
        <v>760</v>
      </c>
      <c r="C72" s="240">
        <v>1</v>
      </c>
      <c r="D72" s="229" t="s">
        <v>1417</v>
      </c>
      <c r="E72" s="240">
        <v>470</v>
      </c>
      <c r="F72" s="240">
        <v>24</v>
      </c>
      <c r="G72" s="240">
        <v>73</v>
      </c>
      <c r="H72" s="240">
        <v>68</v>
      </c>
      <c r="I72" s="240">
        <v>73</v>
      </c>
      <c r="J72" s="240">
        <v>78</v>
      </c>
      <c r="K72" s="240">
        <v>66</v>
      </c>
      <c r="L72" s="240">
        <v>88</v>
      </c>
      <c r="M72" s="240"/>
      <c r="N72" s="240"/>
      <c r="O72" s="240"/>
      <c r="P72" s="240"/>
      <c r="Q72" s="240"/>
      <c r="R72" s="240"/>
      <c r="S72" s="240"/>
    </row>
    <row r="73" spans="1:19" x14ac:dyDescent="0.25">
      <c r="A73" s="229" t="s">
        <v>195</v>
      </c>
      <c r="B73" s="239" t="s">
        <v>74</v>
      </c>
      <c r="C73" s="240">
        <v>1</v>
      </c>
      <c r="D73" s="229" t="s">
        <v>1417</v>
      </c>
      <c r="E73" s="240">
        <v>1439</v>
      </c>
      <c r="F73" s="240">
        <v>31</v>
      </c>
      <c r="G73" s="240">
        <v>149</v>
      </c>
      <c r="H73" s="240">
        <v>153</v>
      </c>
      <c r="I73" s="240">
        <v>156</v>
      </c>
      <c r="J73" s="240">
        <v>174</v>
      </c>
      <c r="K73" s="240">
        <v>153</v>
      </c>
      <c r="L73" s="240">
        <v>171</v>
      </c>
      <c r="M73" s="240">
        <v>143</v>
      </c>
      <c r="N73" s="240">
        <v>151</v>
      </c>
      <c r="O73" s="240">
        <v>158</v>
      </c>
      <c r="P73" s="240"/>
      <c r="Q73" s="240"/>
      <c r="R73" s="240"/>
      <c r="S73" s="240"/>
    </row>
    <row r="74" spans="1:19" x14ac:dyDescent="0.25">
      <c r="A74" s="229" t="s">
        <v>196</v>
      </c>
      <c r="B74" s="239" t="s">
        <v>759</v>
      </c>
      <c r="C74" s="240">
        <v>1</v>
      </c>
      <c r="D74" s="229" t="s">
        <v>1418</v>
      </c>
      <c r="E74" s="240">
        <v>420</v>
      </c>
      <c r="F74" s="240">
        <v>19</v>
      </c>
      <c r="G74" s="240">
        <v>64</v>
      </c>
      <c r="H74" s="240">
        <v>80</v>
      </c>
      <c r="I74" s="240">
        <v>73</v>
      </c>
      <c r="J74" s="240">
        <v>72</v>
      </c>
      <c r="K74" s="240">
        <v>64</v>
      </c>
      <c r="L74" s="240">
        <v>48</v>
      </c>
      <c r="M74" s="240"/>
      <c r="N74" s="240"/>
      <c r="O74" s="240"/>
      <c r="P74" s="240"/>
      <c r="Q74" s="240"/>
      <c r="R74" s="240"/>
      <c r="S74" s="240"/>
    </row>
    <row r="75" spans="1:19" x14ac:dyDescent="0.25">
      <c r="A75" s="229" t="s">
        <v>197</v>
      </c>
      <c r="B75" s="239" t="s">
        <v>758</v>
      </c>
      <c r="C75" s="240">
        <v>1</v>
      </c>
      <c r="D75" s="229" t="s">
        <v>1416</v>
      </c>
      <c r="E75" s="240">
        <v>604</v>
      </c>
      <c r="F75" s="240">
        <v>18</v>
      </c>
      <c r="G75" s="240">
        <v>84</v>
      </c>
      <c r="H75" s="240">
        <v>88</v>
      </c>
      <c r="I75" s="240">
        <v>120</v>
      </c>
      <c r="J75" s="240">
        <v>107</v>
      </c>
      <c r="K75" s="240">
        <v>85</v>
      </c>
      <c r="L75" s="240">
        <v>102</v>
      </c>
      <c r="M75" s="240"/>
      <c r="N75" s="240"/>
      <c r="O75" s="240"/>
      <c r="P75" s="240"/>
      <c r="Q75" s="240"/>
      <c r="R75" s="240"/>
      <c r="S75" s="240"/>
    </row>
    <row r="76" spans="1:19" x14ac:dyDescent="0.25">
      <c r="A76" s="229" t="s">
        <v>198</v>
      </c>
      <c r="B76" s="239" t="s">
        <v>5150</v>
      </c>
      <c r="C76" s="240">
        <v>1</v>
      </c>
      <c r="D76" s="229" t="s">
        <v>1416</v>
      </c>
      <c r="E76" s="240">
        <v>301</v>
      </c>
      <c r="F76" s="240">
        <v>20</v>
      </c>
      <c r="G76" s="240">
        <v>37</v>
      </c>
      <c r="H76" s="240">
        <v>36</v>
      </c>
      <c r="I76" s="240">
        <v>40</v>
      </c>
      <c r="J76" s="240">
        <v>34</v>
      </c>
      <c r="K76" s="240">
        <v>68</v>
      </c>
      <c r="L76" s="240">
        <v>43</v>
      </c>
      <c r="M76" s="240">
        <v>23</v>
      </c>
      <c r="N76" s="240"/>
      <c r="O76" s="240"/>
      <c r="P76" s="240"/>
      <c r="Q76" s="240"/>
      <c r="R76" s="240"/>
      <c r="S76" s="240"/>
    </row>
    <row r="77" spans="1:19" x14ac:dyDescent="0.25">
      <c r="A77" s="229" t="s">
        <v>199</v>
      </c>
      <c r="B77" s="239" t="s">
        <v>5</v>
      </c>
      <c r="C77" s="240">
        <v>1</v>
      </c>
      <c r="D77" s="229" t="s">
        <v>1416</v>
      </c>
      <c r="E77" s="240">
        <v>1520</v>
      </c>
      <c r="F77" s="240">
        <v>19</v>
      </c>
      <c r="G77" s="240">
        <v>126</v>
      </c>
      <c r="H77" s="240">
        <v>182</v>
      </c>
      <c r="I77" s="240">
        <v>163</v>
      </c>
      <c r="J77" s="240">
        <v>136</v>
      </c>
      <c r="K77" s="240">
        <v>187</v>
      </c>
      <c r="L77" s="240">
        <v>177</v>
      </c>
      <c r="M77" s="240">
        <v>162</v>
      </c>
      <c r="N77" s="240">
        <v>179</v>
      </c>
      <c r="O77" s="240">
        <v>189</v>
      </c>
      <c r="P77" s="240"/>
      <c r="Q77" s="240"/>
      <c r="R77" s="240"/>
      <c r="S77" s="240"/>
    </row>
    <row r="78" spans="1:19" x14ac:dyDescent="0.25">
      <c r="A78" s="229" t="s">
        <v>200</v>
      </c>
      <c r="B78" s="239" t="s">
        <v>756</v>
      </c>
      <c r="C78" s="229">
        <v>3</v>
      </c>
      <c r="D78" s="229" t="s">
        <v>1417</v>
      </c>
      <c r="E78" s="240">
        <v>192</v>
      </c>
      <c r="F78" s="240"/>
      <c r="G78" s="240">
        <v>29</v>
      </c>
      <c r="H78" s="240">
        <v>39</v>
      </c>
      <c r="I78" s="240">
        <v>36</v>
      </c>
      <c r="J78" s="240">
        <v>35</v>
      </c>
      <c r="K78" s="240">
        <v>23</v>
      </c>
      <c r="L78" s="240">
        <v>30</v>
      </c>
      <c r="M78" s="240"/>
      <c r="N78" s="240"/>
      <c r="O78" s="240"/>
      <c r="P78" s="240"/>
      <c r="Q78" s="240"/>
      <c r="R78" s="240"/>
      <c r="S78" s="240"/>
    </row>
    <row r="79" spans="1:19" x14ac:dyDescent="0.25">
      <c r="A79" s="229" t="s">
        <v>201</v>
      </c>
      <c r="B79" s="239" t="s">
        <v>102</v>
      </c>
      <c r="C79" s="240">
        <v>1</v>
      </c>
      <c r="D79" s="229" t="s">
        <v>1416</v>
      </c>
      <c r="E79" s="240">
        <v>993</v>
      </c>
      <c r="F79" s="240">
        <v>60</v>
      </c>
      <c r="G79" s="240">
        <v>121</v>
      </c>
      <c r="H79" s="240">
        <v>148</v>
      </c>
      <c r="I79" s="240">
        <v>152</v>
      </c>
      <c r="J79" s="240">
        <v>172</v>
      </c>
      <c r="K79" s="240">
        <v>171</v>
      </c>
      <c r="L79" s="240">
        <v>169</v>
      </c>
      <c r="M79" s="240"/>
      <c r="N79" s="240"/>
      <c r="O79" s="240"/>
      <c r="P79" s="240"/>
      <c r="Q79" s="240"/>
      <c r="R79" s="240"/>
      <c r="S79" s="240"/>
    </row>
    <row r="80" spans="1:19" x14ac:dyDescent="0.25">
      <c r="A80" s="229" t="s">
        <v>202</v>
      </c>
      <c r="B80" s="239" t="s">
        <v>959</v>
      </c>
      <c r="C80" s="229">
        <v>3</v>
      </c>
      <c r="D80" s="229" t="s">
        <v>1417</v>
      </c>
      <c r="E80" s="240">
        <v>436</v>
      </c>
      <c r="F80" s="240">
        <v>53</v>
      </c>
      <c r="G80" s="240">
        <v>46</v>
      </c>
      <c r="H80" s="240">
        <v>38</v>
      </c>
      <c r="I80" s="240">
        <v>47</v>
      </c>
      <c r="J80" s="240">
        <v>46</v>
      </c>
      <c r="K80" s="240">
        <v>36</v>
      </c>
      <c r="L80" s="240">
        <v>30</v>
      </c>
      <c r="M80" s="240">
        <v>45</v>
      </c>
      <c r="N80" s="240">
        <v>50</v>
      </c>
      <c r="O80" s="240">
        <v>45</v>
      </c>
      <c r="P80" s="240"/>
      <c r="Q80" s="240"/>
      <c r="R80" s="240"/>
      <c r="S80" s="240"/>
    </row>
    <row r="81" spans="1:19" x14ac:dyDescent="0.25">
      <c r="A81" s="229" t="s">
        <v>203</v>
      </c>
      <c r="B81" s="239" t="s">
        <v>960</v>
      </c>
      <c r="C81" s="229">
        <v>3</v>
      </c>
      <c r="D81" s="229" t="s">
        <v>1417</v>
      </c>
      <c r="E81" s="240">
        <v>366</v>
      </c>
      <c r="F81" s="240">
        <v>24</v>
      </c>
      <c r="G81" s="240">
        <v>38</v>
      </c>
      <c r="H81" s="240">
        <v>58</v>
      </c>
      <c r="I81" s="240">
        <v>37</v>
      </c>
      <c r="J81" s="240">
        <v>43</v>
      </c>
      <c r="K81" s="240">
        <v>46</v>
      </c>
      <c r="L81" s="240">
        <v>54</v>
      </c>
      <c r="M81" s="240">
        <v>31</v>
      </c>
      <c r="N81" s="240">
        <v>27</v>
      </c>
      <c r="O81" s="240">
        <v>8</v>
      </c>
      <c r="P81" s="240"/>
      <c r="Q81" s="240"/>
      <c r="R81" s="240"/>
      <c r="S81" s="240"/>
    </row>
    <row r="82" spans="1:19" x14ac:dyDescent="0.25">
      <c r="A82" s="229" t="s">
        <v>204</v>
      </c>
      <c r="B82" s="239" t="s">
        <v>755</v>
      </c>
      <c r="C82" s="240">
        <v>1</v>
      </c>
      <c r="D82" s="229" t="s">
        <v>1418</v>
      </c>
      <c r="E82" s="240">
        <v>581</v>
      </c>
      <c r="F82" s="240">
        <v>63</v>
      </c>
      <c r="G82" s="240">
        <v>60</v>
      </c>
      <c r="H82" s="240">
        <v>61</v>
      </c>
      <c r="I82" s="240">
        <v>78</v>
      </c>
      <c r="J82" s="240">
        <v>102</v>
      </c>
      <c r="K82" s="240">
        <v>104</v>
      </c>
      <c r="L82" s="240">
        <v>113</v>
      </c>
      <c r="M82" s="240"/>
      <c r="N82" s="240"/>
      <c r="O82" s="240"/>
      <c r="P82" s="240"/>
      <c r="Q82" s="240"/>
      <c r="R82" s="240"/>
      <c r="S82" s="240"/>
    </row>
    <row r="83" spans="1:19" x14ac:dyDescent="0.25">
      <c r="A83" s="229" t="s">
        <v>205</v>
      </c>
      <c r="B83" s="239" t="s">
        <v>754</v>
      </c>
      <c r="C83" s="240">
        <v>1</v>
      </c>
      <c r="D83" s="229" t="s">
        <v>1418</v>
      </c>
      <c r="E83" s="240">
        <v>455</v>
      </c>
      <c r="F83" s="240">
        <v>39</v>
      </c>
      <c r="G83" s="240">
        <v>50</v>
      </c>
      <c r="H83" s="240">
        <v>67</v>
      </c>
      <c r="I83" s="240">
        <v>61</v>
      </c>
      <c r="J83" s="240">
        <v>96</v>
      </c>
      <c r="K83" s="240">
        <v>66</v>
      </c>
      <c r="L83" s="240">
        <v>76</v>
      </c>
      <c r="M83" s="240"/>
      <c r="N83" s="240"/>
      <c r="O83" s="240"/>
      <c r="P83" s="240"/>
      <c r="Q83" s="240"/>
      <c r="R83" s="240"/>
      <c r="S83" s="240"/>
    </row>
    <row r="84" spans="1:19" x14ac:dyDescent="0.25">
      <c r="A84" s="229" t="s">
        <v>206</v>
      </c>
      <c r="B84" s="239" t="s">
        <v>753</v>
      </c>
      <c r="C84" s="229">
        <v>3</v>
      </c>
      <c r="D84" s="229" t="s">
        <v>1417</v>
      </c>
      <c r="E84" s="240">
        <v>456</v>
      </c>
      <c r="F84" s="240">
        <v>19</v>
      </c>
      <c r="G84" s="240">
        <v>74</v>
      </c>
      <c r="H84" s="240">
        <v>74</v>
      </c>
      <c r="I84" s="240">
        <v>71</v>
      </c>
      <c r="J84" s="240">
        <v>88</v>
      </c>
      <c r="K84" s="240">
        <v>74</v>
      </c>
      <c r="L84" s="240">
        <v>56</v>
      </c>
      <c r="M84" s="240"/>
      <c r="N84" s="240"/>
      <c r="O84" s="240"/>
      <c r="P84" s="240"/>
      <c r="Q84" s="240"/>
      <c r="R84" s="240"/>
      <c r="S84" s="240"/>
    </row>
    <row r="85" spans="1:19" x14ac:dyDescent="0.25">
      <c r="A85" s="229" t="s">
        <v>207</v>
      </c>
      <c r="B85" s="239" t="s">
        <v>961</v>
      </c>
      <c r="C85" s="229">
        <v>3</v>
      </c>
      <c r="D85" s="229" t="s">
        <v>1417</v>
      </c>
      <c r="E85" s="240">
        <v>448</v>
      </c>
      <c r="F85" s="240">
        <v>18</v>
      </c>
      <c r="G85" s="240">
        <v>44</v>
      </c>
      <c r="H85" s="240">
        <v>54</v>
      </c>
      <c r="I85" s="240">
        <v>46</v>
      </c>
      <c r="J85" s="240">
        <v>57</v>
      </c>
      <c r="K85" s="240">
        <v>56</v>
      </c>
      <c r="L85" s="240">
        <v>49</v>
      </c>
      <c r="M85" s="240">
        <v>47</v>
      </c>
      <c r="N85" s="240">
        <v>36</v>
      </c>
      <c r="O85" s="240">
        <v>41</v>
      </c>
      <c r="P85" s="240"/>
      <c r="Q85" s="240"/>
      <c r="R85" s="240"/>
      <c r="S85" s="240"/>
    </row>
    <row r="86" spans="1:19" x14ac:dyDescent="0.25">
      <c r="A86" s="229" t="s">
        <v>208</v>
      </c>
      <c r="B86" s="239" t="s">
        <v>752</v>
      </c>
      <c r="C86" s="240">
        <v>1</v>
      </c>
      <c r="D86" s="229" t="s">
        <v>1417</v>
      </c>
      <c r="E86" s="240">
        <v>356</v>
      </c>
      <c r="F86" s="240">
        <v>19</v>
      </c>
      <c r="G86" s="240">
        <v>57</v>
      </c>
      <c r="H86" s="240">
        <v>55</v>
      </c>
      <c r="I86" s="240">
        <v>58</v>
      </c>
      <c r="J86" s="240">
        <v>62</v>
      </c>
      <c r="K86" s="240">
        <v>62</v>
      </c>
      <c r="L86" s="240">
        <v>43</v>
      </c>
      <c r="M86" s="240"/>
      <c r="N86" s="240"/>
      <c r="O86" s="240"/>
      <c r="P86" s="240"/>
      <c r="Q86" s="240"/>
      <c r="R86" s="240"/>
      <c r="S86" s="240"/>
    </row>
    <row r="87" spans="1:19" x14ac:dyDescent="0.25">
      <c r="A87" s="229" t="s">
        <v>209</v>
      </c>
      <c r="B87" s="239" t="s">
        <v>856</v>
      </c>
      <c r="C87" s="229">
        <v>2</v>
      </c>
      <c r="D87" s="229" t="s">
        <v>1417</v>
      </c>
      <c r="E87" s="240">
        <v>437</v>
      </c>
      <c r="F87" s="240">
        <v>42</v>
      </c>
      <c r="G87" s="240">
        <v>47</v>
      </c>
      <c r="H87" s="240">
        <v>46</v>
      </c>
      <c r="I87" s="240">
        <v>42</v>
      </c>
      <c r="J87" s="240">
        <v>38</v>
      </c>
      <c r="K87" s="240">
        <v>44</v>
      </c>
      <c r="L87" s="240">
        <v>43</v>
      </c>
      <c r="M87" s="240">
        <v>39</v>
      </c>
      <c r="N87" s="240">
        <v>55</v>
      </c>
      <c r="O87" s="240">
        <v>41</v>
      </c>
      <c r="P87" s="240"/>
      <c r="Q87" s="240"/>
      <c r="R87" s="240"/>
      <c r="S87" s="240"/>
    </row>
    <row r="88" spans="1:19" x14ac:dyDescent="0.25">
      <c r="A88" s="229" t="s">
        <v>210</v>
      </c>
      <c r="B88" s="239" t="s">
        <v>751</v>
      </c>
      <c r="C88" s="240">
        <v>1</v>
      </c>
      <c r="D88" s="229" t="s">
        <v>1416</v>
      </c>
      <c r="E88" s="240">
        <v>785</v>
      </c>
      <c r="F88" s="240">
        <v>23</v>
      </c>
      <c r="G88" s="240">
        <v>94</v>
      </c>
      <c r="H88" s="240">
        <v>128</v>
      </c>
      <c r="I88" s="240">
        <v>132</v>
      </c>
      <c r="J88" s="240">
        <v>135</v>
      </c>
      <c r="K88" s="240">
        <v>129</v>
      </c>
      <c r="L88" s="240">
        <v>144</v>
      </c>
      <c r="M88" s="240"/>
      <c r="N88" s="240"/>
      <c r="O88" s="240"/>
      <c r="P88" s="240"/>
      <c r="Q88" s="240"/>
      <c r="R88" s="240"/>
      <c r="S88" s="240"/>
    </row>
    <row r="89" spans="1:19" x14ac:dyDescent="0.25">
      <c r="A89" s="229" t="s">
        <v>211</v>
      </c>
      <c r="B89" s="239" t="s">
        <v>18</v>
      </c>
      <c r="C89" s="240">
        <v>1</v>
      </c>
      <c r="D89" s="229" t="s">
        <v>1417</v>
      </c>
      <c r="E89" s="240">
        <v>1045</v>
      </c>
      <c r="F89" s="240">
        <v>33</v>
      </c>
      <c r="G89" s="240">
        <v>94</v>
      </c>
      <c r="H89" s="240">
        <v>89</v>
      </c>
      <c r="I89" s="240">
        <v>106</v>
      </c>
      <c r="J89" s="240">
        <v>101</v>
      </c>
      <c r="K89" s="240">
        <v>132</v>
      </c>
      <c r="L89" s="240">
        <v>103</v>
      </c>
      <c r="M89" s="240">
        <v>116</v>
      </c>
      <c r="N89" s="240">
        <v>124</v>
      </c>
      <c r="O89" s="240">
        <v>147</v>
      </c>
      <c r="P89" s="240"/>
      <c r="Q89" s="240"/>
      <c r="R89" s="240"/>
      <c r="S89" s="240"/>
    </row>
    <row r="90" spans="1:19" x14ac:dyDescent="0.25">
      <c r="A90" s="229" t="s">
        <v>212</v>
      </c>
      <c r="B90" s="239" t="s">
        <v>750</v>
      </c>
      <c r="C90" s="240">
        <v>1</v>
      </c>
      <c r="D90" s="229" t="s">
        <v>1417</v>
      </c>
      <c r="E90" s="240">
        <v>618</v>
      </c>
      <c r="F90" s="240">
        <v>28</v>
      </c>
      <c r="G90" s="240">
        <v>90</v>
      </c>
      <c r="H90" s="240">
        <v>105</v>
      </c>
      <c r="I90" s="240">
        <v>97</v>
      </c>
      <c r="J90" s="240">
        <v>98</v>
      </c>
      <c r="K90" s="240">
        <v>94</v>
      </c>
      <c r="L90" s="240">
        <v>106</v>
      </c>
      <c r="M90" s="240"/>
      <c r="N90" s="240"/>
      <c r="O90" s="240"/>
      <c r="P90" s="240"/>
      <c r="Q90" s="240"/>
      <c r="R90" s="240"/>
      <c r="S90" s="240"/>
    </row>
    <row r="91" spans="1:19" x14ac:dyDescent="0.25">
      <c r="A91" s="229" t="s">
        <v>213</v>
      </c>
      <c r="B91" s="239" t="s">
        <v>749</v>
      </c>
      <c r="C91" s="240">
        <v>1</v>
      </c>
      <c r="D91" s="229" t="s">
        <v>1417</v>
      </c>
      <c r="E91" s="240">
        <v>648</v>
      </c>
      <c r="F91" s="240">
        <v>19</v>
      </c>
      <c r="G91" s="240">
        <v>98</v>
      </c>
      <c r="H91" s="240">
        <v>106</v>
      </c>
      <c r="I91" s="240">
        <v>108</v>
      </c>
      <c r="J91" s="240">
        <v>103</v>
      </c>
      <c r="K91" s="240">
        <v>109</v>
      </c>
      <c r="L91" s="240">
        <v>105</v>
      </c>
      <c r="M91" s="240"/>
      <c r="N91" s="240"/>
      <c r="O91" s="240"/>
      <c r="P91" s="240"/>
      <c r="Q91" s="240"/>
      <c r="R91" s="240"/>
      <c r="S91" s="240"/>
    </row>
    <row r="92" spans="1:19" x14ac:dyDescent="0.25">
      <c r="A92" s="229" t="s">
        <v>214</v>
      </c>
      <c r="B92" s="239" t="s">
        <v>748</v>
      </c>
      <c r="C92" s="240">
        <v>1</v>
      </c>
      <c r="D92" s="229" t="s">
        <v>1416</v>
      </c>
      <c r="E92" s="240">
        <v>519</v>
      </c>
      <c r="F92" s="240">
        <v>41</v>
      </c>
      <c r="G92" s="240">
        <v>64</v>
      </c>
      <c r="H92" s="240">
        <v>77</v>
      </c>
      <c r="I92" s="240">
        <v>84</v>
      </c>
      <c r="J92" s="240">
        <v>79</v>
      </c>
      <c r="K92" s="240">
        <v>88</v>
      </c>
      <c r="L92" s="240">
        <v>86</v>
      </c>
      <c r="M92" s="240"/>
      <c r="N92" s="240"/>
      <c r="O92" s="240"/>
      <c r="P92" s="240"/>
      <c r="Q92" s="240"/>
      <c r="R92" s="240"/>
      <c r="S92" s="240"/>
    </row>
    <row r="93" spans="1:19" x14ac:dyDescent="0.25">
      <c r="A93" s="229" t="s">
        <v>215</v>
      </c>
      <c r="B93" s="239" t="s">
        <v>747</v>
      </c>
      <c r="C93" s="240">
        <v>1</v>
      </c>
      <c r="D93" s="229" t="s">
        <v>1417</v>
      </c>
      <c r="E93" s="240">
        <v>441</v>
      </c>
      <c r="F93" s="240">
        <v>29</v>
      </c>
      <c r="G93" s="240">
        <v>70</v>
      </c>
      <c r="H93" s="240">
        <v>64</v>
      </c>
      <c r="I93" s="240">
        <v>66</v>
      </c>
      <c r="J93" s="240">
        <v>76</v>
      </c>
      <c r="K93" s="240">
        <v>71</v>
      </c>
      <c r="L93" s="240">
        <v>65</v>
      </c>
      <c r="M93" s="240"/>
      <c r="N93" s="240"/>
      <c r="O93" s="240"/>
      <c r="P93" s="240"/>
      <c r="Q93" s="240"/>
      <c r="R93" s="240"/>
      <c r="S93" s="240"/>
    </row>
    <row r="94" spans="1:19" x14ac:dyDescent="0.25">
      <c r="A94" s="229" t="s">
        <v>216</v>
      </c>
      <c r="B94" s="239" t="s">
        <v>746</v>
      </c>
      <c r="C94" s="240">
        <v>1</v>
      </c>
      <c r="D94" s="229" t="s">
        <v>1417</v>
      </c>
      <c r="E94" s="240">
        <v>779</v>
      </c>
      <c r="F94" s="240">
        <v>53</v>
      </c>
      <c r="G94" s="240">
        <v>140</v>
      </c>
      <c r="H94" s="240">
        <v>112</v>
      </c>
      <c r="I94" s="240">
        <v>123</v>
      </c>
      <c r="J94" s="240">
        <v>133</v>
      </c>
      <c r="K94" s="240">
        <v>103</v>
      </c>
      <c r="L94" s="240">
        <v>115</v>
      </c>
      <c r="M94" s="240"/>
      <c r="N94" s="240"/>
      <c r="O94" s="240"/>
      <c r="P94" s="240"/>
      <c r="Q94" s="240"/>
      <c r="R94" s="240"/>
      <c r="S94" s="240"/>
    </row>
    <row r="95" spans="1:19" x14ac:dyDescent="0.25">
      <c r="A95" s="229" t="s">
        <v>217</v>
      </c>
      <c r="B95" s="239" t="s">
        <v>745</v>
      </c>
      <c r="C95" s="240">
        <v>1</v>
      </c>
      <c r="D95" s="229" t="s">
        <v>1418</v>
      </c>
      <c r="E95" s="240">
        <v>639</v>
      </c>
      <c r="F95" s="240">
        <v>20</v>
      </c>
      <c r="G95" s="240">
        <v>70</v>
      </c>
      <c r="H95" s="240">
        <v>100</v>
      </c>
      <c r="I95" s="240">
        <v>111</v>
      </c>
      <c r="J95" s="240">
        <v>121</v>
      </c>
      <c r="K95" s="240">
        <v>108</v>
      </c>
      <c r="L95" s="240">
        <v>109</v>
      </c>
      <c r="M95" s="240"/>
      <c r="N95" s="240"/>
      <c r="O95" s="240"/>
      <c r="P95" s="240"/>
      <c r="Q95" s="240"/>
      <c r="R95" s="240"/>
      <c r="S95" s="240"/>
    </row>
    <row r="96" spans="1:19" x14ac:dyDescent="0.25">
      <c r="A96" s="229" t="s">
        <v>218</v>
      </c>
      <c r="B96" s="239" t="s">
        <v>744</v>
      </c>
      <c r="C96" s="229">
        <v>2</v>
      </c>
      <c r="D96" s="229" t="s">
        <v>1416</v>
      </c>
      <c r="E96" s="240">
        <v>795</v>
      </c>
      <c r="F96" s="240">
        <v>39</v>
      </c>
      <c r="G96" s="240">
        <v>102</v>
      </c>
      <c r="H96" s="240">
        <v>132</v>
      </c>
      <c r="I96" s="240">
        <v>145</v>
      </c>
      <c r="J96" s="240">
        <v>132</v>
      </c>
      <c r="K96" s="240">
        <v>131</v>
      </c>
      <c r="L96" s="240">
        <v>114</v>
      </c>
      <c r="M96" s="240"/>
      <c r="N96" s="240"/>
      <c r="O96" s="240"/>
      <c r="P96" s="240"/>
      <c r="Q96" s="240"/>
      <c r="R96" s="240"/>
      <c r="S96" s="240"/>
    </row>
    <row r="97" spans="1:19" x14ac:dyDescent="0.25">
      <c r="A97" s="229" t="s">
        <v>5191</v>
      </c>
      <c r="B97" s="239" t="s">
        <v>5151</v>
      </c>
      <c r="C97" s="240">
        <v>7</v>
      </c>
      <c r="D97" s="229" t="s">
        <v>5189</v>
      </c>
      <c r="E97" s="240">
        <v>112</v>
      </c>
      <c r="F97" s="240"/>
      <c r="G97" s="240">
        <v>30</v>
      </c>
      <c r="H97" s="240">
        <v>28</v>
      </c>
      <c r="I97" s="240">
        <v>16</v>
      </c>
      <c r="J97" s="240">
        <v>11</v>
      </c>
      <c r="K97" s="240">
        <v>18</v>
      </c>
      <c r="L97" s="240">
        <v>9</v>
      </c>
      <c r="M97" s="240"/>
      <c r="N97" s="240"/>
      <c r="O97" s="240"/>
      <c r="P97" s="240"/>
      <c r="Q97" s="240"/>
      <c r="R97" s="240"/>
      <c r="S97" s="240"/>
    </row>
    <row r="98" spans="1:19" x14ac:dyDescent="0.25">
      <c r="A98" s="229" t="s">
        <v>821</v>
      </c>
      <c r="B98" s="239" t="s">
        <v>973</v>
      </c>
      <c r="C98" s="240">
        <v>7</v>
      </c>
      <c r="D98" s="229" t="s">
        <v>5189</v>
      </c>
      <c r="E98" s="240">
        <v>478</v>
      </c>
      <c r="F98" s="240"/>
      <c r="G98" s="240">
        <v>59</v>
      </c>
      <c r="H98" s="240">
        <v>76</v>
      </c>
      <c r="I98" s="240">
        <v>63</v>
      </c>
      <c r="J98" s="240">
        <v>67</v>
      </c>
      <c r="K98" s="240">
        <v>47</v>
      </c>
      <c r="L98" s="240">
        <v>72</v>
      </c>
      <c r="M98" s="240">
        <v>34</v>
      </c>
      <c r="N98" s="240">
        <v>35</v>
      </c>
      <c r="O98" s="240">
        <v>25</v>
      </c>
      <c r="P98" s="240"/>
      <c r="Q98" s="240"/>
      <c r="R98" s="240"/>
      <c r="S98" s="240"/>
    </row>
    <row r="99" spans="1:19" x14ac:dyDescent="0.25">
      <c r="A99" s="229" t="s">
        <v>743</v>
      </c>
      <c r="B99" s="239" t="s">
        <v>524</v>
      </c>
      <c r="C99" s="240">
        <v>7</v>
      </c>
      <c r="D99" s="229" t="s">
        <v>5189</v>
      </c>
      <c r="E99" s="240">
        <v>83</v>
      </c>
      <c r="F99" s="240"/>
      <c r="G99" s="240">
        <v>34</v>
      </c>
      <c r="H99" s="240">
        <v>19</v>
      </c>
      <c r="I99" s="240">
        <v>16</v>
      </c>
      <c r="J99" s="240">
        <v>13</v>
      </c>
      <c r="K99" s="240">
        <v>1</v>
      </c>
      <c r="L99" s="240"/>
      <c r="M99" s="240"/>
      <c r="N99" s="240"/>
      <c r="O99" s="240"/>
      <c r="P99" s="240"/>
      <c r="Q99" s="240"/>
      <c r="R99" s="240"/>
      <c r="S99" s="240"/>
    </row>
    <row r="100" spans="1:19" x14ac:dyDescent="0.25">
      <c r="A100" s="229" t="s">
        <v>219</v>
      </c>
      <c r="B100" s="239" t="s">
        <v>545</v>
      </c>
      <c r="C100" s="240">
        <v>7</v>
      </c>
      <c r="D100" s="229" t="s">
        <v>5189</v>
      </c>
      <c r="E100" s="240">
        <v>57</v>
      </c>
      <c r="F100" s="240"/>
      <c r="G100" s="240">
        <v>6</v>
      </c>
      <c r="H100" s="240">
        <v>5</v>
      </c>
      <c r="I100" s="240">
        <v>8</v>
      </c>
      <c r="J100" s="240">
        <v>15</v>
      </c>
      <c r="K100" s="240">
        <v>9</v>
      </c>
      <c r="L100" s="240">
        <v>14</v>
      </c>
      <c r="M100" s="240"/>
      <c r="N100" s="240"/>
      <c r="O100" s="240"/>
      <c r="P100" s="240"/>
      <c r="Q100" s="240"/>
      <c r="R100" s="240"/>
      <c r="S100" s="240"/>
    </row>
    <row r="101" spans="1:19" x14ac:dyDescent="0.25">
      <c r="A101" s="229" t="s">
        <v>742</v>
      </c>
      <c r="B101" s="239" t="s">
        <v>549</v>
      </c>
      <c r="C101" s="240">
        <v>7</v>
      </c>
      <c r="D101" s="229" t="s">
        <v>5189</v>
      </c>
      <c r="E101" s="240">
        <v>427</v>
      </c>
      <c r="F101" s="240"/>
      <c r="G101" s="240">
        <v>76</v>
      </c>
      <c r="H101" s="240">
        <v>51</v>
      </c>
      <c r="I101" s="240">
        <v>53</v>
      </c>
      <c r="J101" s="240">
        <v>74</v>
      </c>
      <c r="K101" s="240">
        <v>75</v>
      </c>
      <c r="L101" s="240">
        <v>98</v>
      </c>
      <c r="M101" s="240"/>
      <c r="N101" s="240"/>
      <c r="O101" s="240"/>
      <c r="P101" s="240"/>
      <c r="Q101" s="240"/>
      <c r="R101" s="240"/>
      <c r="S101" s="240"/>
    </row>
    <row r="102" spans="1:19" x14ac:dyDescent="0.25">
      <c r="A102" s="229" t="s">
        <v>741</v>
      </c>
      <c r="B102" s="239" t="s">
        <v>551</v>
      </c>
      <c r="C102" s="240">
        <v>7</v>
      </c>
      <c r="D102" s="229" t="s">
        <v>5189</v>
      </c>
      <c r="E102" s="240">
        <v>388</v>
      </c>
      <c r="F102" s="240"/>
      <c r="G102" s="240">
        <v>62</v>
      </c>
      <c r="H102" s="240">
        <v>74</v>
      </c>
      <c r="I102" s="240">
        <v>64</v>
      </c>
      <c r="J102" s="240">
        <v>82</v>
      </c>
      <c r="K102" s="240">
        <v>71</v>
      </c>
      <c r="L102" s="240">
        <v>35</v>
      </c>
      <c r="M102" s="240"/>
      <c r="N102" s="240"/>
      <c r="O102" s="240"/>
      <c r="P102" s="240"/>
      <c r="Q102" s="240"/>
      <c r="R102" s="240"/>
      <c r="S102" s="240"/>
    </row>
    <row r="103" spans="1:19" x14ac:dyDescent="0.25">
      <c r="A103" s="229" t="s">
        <v>220</v>
      </c>
      <c r="B103" s="239" t="s">
        <v>740</v>
      </c>
      <c r="C103" s="240">
        <v>1</v>
      </c>
      <c r="D103" s="229" t="s">
        <v>1416</v>
      </c>
      <c r="E103" s="240">
        <v>564</v>
      </c>
      <c r="F103" s="240">
        <v>42</v>
      </c>
      <c r="G103" s="240">
        <v>75</v>
      </c>
      <c r="H103" s="240">
        <v>94</v>
      </c>
      <c r="I103" s="240">
        <v>100</v>
      </c>
      <c r="J103" s="240">
        <v>94</v>
      </c>
      <c r="K103" s="240">
        <v>80</v>
      </c>
      <c r="L103" s="240">
        <v>79</v>
      </c>
      <c r="M103" s="240"/>
      <c r="N103" s="240"/>
      <c r="O103" s="240"/>
      <c r="P103" s="240"/>
      <c r="Q103" s="240"/>
      <c r="R103" s="240"/>
      <c r="S103" s="240"/>
    </row>
    <row r="104" spans="1:19" x14ac:dyDescent="0.25">
      <c r="A104" s="229" t="s">
        <v>221</v>
      </c>
      <c r="B104" s="239" t="s">
        <v>858</v>
      </c>
      <c r="C104" s="229">
        <v>2</v>
      </c>
      <c r="D104" s="229" t="s">
        <v>1417</v>
      </c>
      <c r="E104" s="240">
        <v>565</v>
      </c>
      <c r="F104" s="240">
        <v>19</v>
      </c>
      <c r="G104" s="240">
        <v>62</v>
      </c>
      <c r="H104" s="240">
        <v>58</v>
      </c>
      <c r="I104" s="240">
        <v>70</v>
      </c>
      <c r="J104" s="240">
        <v>68</v>
      </c>
      <c r="K104" s="240">
        <v>78</v>
      </c>
      <c r="L104" s="240">
        <v>58</v>
      </c>
      <c r="M104" s="240">
        <v>47</v>
      </c>
      <c r="N104" s="240">
        <v>50</v>
      </c>
      <c r="O104" s="240">
        <v>55</v>
      </c>
      <c r="P104" s="240"/>
      <c r="Q104" s="240"/>
      <c r="R104" s="240"/>
      <c r="S104" s="240"/>
    </row>
    <row r="105" spans="1:19" x14ac:dyDescent="0.25">
      <c r="A105" s="229" t="s">
        <v>222</v>
      </c>
      <c r="B105" s="239" t="s">
        <v>20</v>
      </c>
      <c r="C105" s="240">
        <v>7</v>
      </c>
      <c r="D105" s="229" t="s">
        <v>5189</v>
      </c>
      <c r="E105" s="240">
        <v>276</v>
      </c>
      <c r="F105" s="240"/>
      <c r="G105" s="240">
        <v>31</v>
      </c>
      <c r="H105" s="240">
        <v>41</v>
      </c>
      <c r="I105" s="240">
        <v>34</v>
      </c>
      <c r="J105" s="240">
        <v>29</v>
      </c>
      <c r="K105" s="240">
        <v>29</v>
      </c>
      <c r="L105" s="240">
        <v>25</v>
      </c>
      <c r="M105" s="240">
        <v>26</v>
      </c>
      <c r="N105" s="240">
        <v>29</v>
      </c>
      <c r="O105" s="240">
        <v>32</v>
      </c>
      <c r="P105" s="240"/>
      <c r="Q105" s="240"/>
      <c r="R105" s="240"/>
      <c r="S105" s="240"/>
    </row>
    <row r="106" spans="1:19" x14ac:dyDescent="0.25">
      <c r="A106" s="229" t="s">
        <v>223</v>
      </c>
      <c r="B106" s="239" t="s">
        <v>739</v>
      </c>
      <c r="C106" s="240">
        <v>1</v>
      </c>
      <c r="D106" s="229" t="s">
        <v>1418</v>
      </c>
      <c r="E106" s="240">
        <v>536</v>
      </c>
      <c r="F106" s="240">
        <v>18</v>
      </c>
      <c r="G106" s="240">
        <v>92</v>
      </c>
      <c r="H106" s="240">
        <v>80</v>
      </c>
      <c r="I106" s="240">
        <v>98</v>
      </c>
      <c r="J106" s="240">
        <v>89</v>
      </c>
      <c r="K106" s="240">
        <v>74</v>
      </c>
      <c r="L106" s="240">
        <v>85</v>
      </c>
      <c r="M106" s="240"/>
      <c r="N106" s="240"/>
      <c r="O106" s="240"/>
      <c r="P106" s="240"/>
      <c r="Q106" s="240"/>
      <c r="R106" s="240"/>
      <c r="S106" s="240"/>
    </row>
    <row r="107" spans="1:19" x14ac:dyDescent="0.25">
      <c r="A107" s="229" t="s">
        <v>224</v>
      </c>
      <c r="B107" s="239" t="s">
        <v>738</v>
      </c>
      <c r="C107" s="240">
        <v>1</v>
      </c>
      <c r="D107" s="229" t="s">
        <v>1418</v>
      </c>
      <c r="E107" s="240">
        <v>909</v>
      </c>
      <c r="F107" s="240">
        <v>36</v>
      </c>
      <c r="G107" s="240">
        <v>127</v>
      </c>
      <c r="H107" s="240">
        <v>134</v>
      </c>
      <c r="I107" s="240">
        <v>145</v>
      </c>
      <c r="J107" s="240">
        <v>162</v>
      </c>
      <c r="K107" s="240">
        <v>146</v>
      </c>
      <c r="L107" s="240">
        <v>159</v>
      </c>
      <c r="M107" s="240"/>
      <c r="N107" s="240"/>
      <c r="O107" s="240"/>
      <c r="P107" s="240"/>
      <c r="Q107" s="240"/>
      <c r="R107" s="240"/>
      <c r="S107" s="240"/>
    </row>
    <row r="108" spans="1:19" x14ac:dyDescent="0.25">
      <c r="A108" s="229" t="s">
        <v>225</v>
      </c>
      <c r="B108" s="239" t="s">
        <v>737</v>
      </c>
      <c r="C108" s="240">
        <v>1</v>
      </c>
      <c r="D108" s="229" t="s">
        <v>1416</v>
      </c>
      <c r="E108" s="240">
        <v>1086</v>
      </c>
      <c r="F108" s="240">
        <v>19</v>
      </c>
      <c r="G108" s="240">
        <v>175</v>
      </c>
      <c r="H108" s="240">
        <v>167</v>
      </c>
      <c r="I108" s="240">
        <v>190</v>
      </c>
      <c r="J108" s="240">
        <v>175</v>
      </c>
      <c r="K108" s="240">
        <v>178</v>
      </c>
      <c r="L108" s="240">
        <v>182</v>
      </c>
      <c r="M108" s="240"/>
      <c r="N108" s="240"/>
      <c r="O108" s="240"/>
      <c r="P108" s="240"/>
      <c r="Q108" s="240"/>
      <c r="R108" s="240"/>
      <c r="S108" s="240"/>
    </row>
    <row r="109" spans="1:19" x14ac:dyDescent="0.25">
      <c r="A109" s="229" t="s">
        <v>226</v>
      </c>
      <c r="B109" s="239" t="s">
        <v>736</v>
      </c>
      <c r="C109" s="229">
        <v>3</v>
      </c>
      <c r="D109" s="229" t="s">
        <v>1418</v>
      </c>
      <c r="E109" s="240">
        <v>244</v>
      </c>
      <c r="F109" s="240">
        <v>25</v>
      </c>
      <c r="G109" s="240">
        <v>44</v>
      </c>
      <c r="H109" s="240">
        <v>43</v>
      </c>
      <c r="I109" s="240">
        <v>30</v>
      </c>
      <c r="J109" s="240">
        <v>47</v>
      </c>
      <c r="K109" s="240">
        <v>28</v>
      </c>
      <c r="L109" s="240">
        <v>27</v>
      </c>
      <c r="M109" s="240"/>
      <c r="N109" s="240"/>
      <c r="O109" s="240"/>
      <c r="P109" s="240"/>
      <c r="Q109" s="240"/>
      <c r="R109" s="240"/>
      <c r="S109" s="240"/>
    </row>
    <row r="110" spans="1:19" x14ac:dyDescent="0.25">
      <c r="A110" s="229" t="s">
        <v>227</v>
      </c>
      <c r="B110" s="239" t="s">
        <v>735</v>
      </c>
      <c r="C110" s="240">
        <v>1</v>
      </c>
      <c r="D110" s="229" t="s">
        <v>1418</v>
      </c>
      <c r="E110" s="240">
        <v>946</v>
      </c>
      <c r="F110" s="240">
        <v>21</v>
      </c>
      <c r="G110" s="240">
        <v>147</v>
      </c>
      <c r="H110" s="240">
        <v>134</v>
      </c>
      <c r="I110" s="240">
        <v>149</v>
      </c>
      <c r="J110" s="240">
        <v>183</v>
      </c>
      <c r="K110" s="240">
        <v>168</v>
      </c>
      <c r="L110" s="240">
        <v>144</v>
      </c>
      <c r="M110" s="240"/>
      <c r="N110" s="240"/>
      <c r="O110" s="240"/>
      <c r="P110" s="240"/>
      <c r="Q110" s="240"/>
      <c r="R110" s="240"/>
      <c r="S110" s="240"/>
    </row>
    <row r="111" spans="1:19" x14ac:dyDescent="0.25">
      <c r="A111" s="229" t="s">
        <v>228</v>
      </c>
      <c r="B111" s="239" t="s">
        <v>734</v>
      </c>
      <c r="C111" s="240">
        <v>1</v>
      </c>
      <c r="D111" s="229" t="s">
        <v>1418</v>
      </c>
      <c r="E111" s="240">
        <v>1632</v>
      </c>
      <c r="F111" s="240">
        <v>4</v>
      </c>
      <c r="G111" s="240">
        <v>236</v>
      </c>
      <c r="H111" s="240">
        <v>232</v>
      </c>
      <c r="I111" s="240">
        <v>285</v>
      </c>
      <c r="J111" s="240">
        <v>303</v>
      </c>
      <c r="K111" s="240">
        <v>286</v>
      </c>
      <c r="L111" s="240">
        <v>286</v>
      </c>
      <c r="M111" s="240"/>
      <c r="N111" s="240"/>
      <c r="O111" s="240"/>
      <c r="P111" s="240"/>
      <c r="Q111" s="240"/>
      <c r="R111" s="240"/>
      <c r="S111" s="240"/>
    </row>
    <row r="112" spans="1:19" x14ac:dyDescent="0.25">
      <c r="A112" s="229" t="s">
        <v>229</v>
      </c>
      <c r="B112" s="239" t="s">
        <v>733</v>
      </c>
      <c r="C112" s="240">
        <v>1</v>
      </c>
      <c r="D112" s="229" t="s">
        <v>1418</v>
      </c>
      <c r="E112" s="240">
        <v>581</v>
      </c>
      <c r="F112" s="240">
        <v>77</v>
      </c>
      <c r="G112" s="240">
        <v>91</v>
      </c>
      <c r="H112" s="240">
        <v>84</v>
      </c>
      <c r="I112" s="240">
        <v>77</v>
      </c>
      <c r="J112" s="240">
        <v>87</v>
      </c>
      <c r="K112" s="240">
        <v>83</v>
      </c>
      <c r="L112" s="240">
        <v>82</v>
      </c>
      <c r="M112" s="240"/>
      <c r="N112" s="240"/>
      <c r="O112" s="240"/>
      <c r="P112" s="240"/>
      <c r="Q112" s="240"/>
      <c r="R112" s="240"/>
      <c r="S112" s="240"/>
    </row>
    <row r="113" spans="1:19" x14ac:dyDescent="0.25">
      <c r="A113" s="229" t="s">
        <v>230</v>
      </c>
      <c r="B113" s="239" t="s">
        <v>732</v>
      </c>
      <c r="C113" s="240">
        <v>1</v>
      </c>
      <c r="D113" s="229" t="s">
        <v>1416</v>
      </c>
      <c r="E113" s="240">
        <v>540</v>
      </c>
      <c r="F113" s="240">
        <v>39</v>
      </c>
      <c r="G113" s="240">
        <v>79</v>
      </c>
      <c r="H113" s="240">
        <v>79</v>
      </c>
      <c r="I113" s="240">
        <v>88</v>
      </c>
      <c r="J113" s="240">
        <v>94</v>
      </c>
      <c r="K113" s="240">
        <v>83</v>
      </c>
      <c r="L113" s="240">
        <v>78</v>
      </c>
      <c r="M113" s="240"/>
      <c r="N113" s="240"/>
      <c r="O113" s="240"/>
      <c r="P113" s="240"/>
      <c r="Q113" s="240"/>
      <c r="R113" s="240"/>
      <c r="S113" s="240"/>
    </row>
    <row r="114" spans="1:19" x14ac:dyDescent="0.25">
      <c r="A114" s="229" t="s">
        <v>231</v>
      </c>
      <c r="B114" s="239" t="s">
        <v>731</v>
      </c>
      <c r="C114" s="229">
        <v>3</v>
      </c>
      <c r="D114" s="229" t="s">
        <v>1418</v>
      </c>
      <c r="E114" s="240">
        <v>742</v>
      </c>
      <c r="F114" s="240">
        <v>69</v>
      </c>
      <c r="G114" s="240">
        <v>111</v>
      </c>
      <c r="H114" s="240">
        <v>126</v>
      </c>
      <c r="I114" s="240">
        <v>127</v>
      </c>
      <c r="J114" s="240">
        <v>112</v>
      </c>
      <c r="K114" s="240">
        <v>105</v>
      </c>
      <c r="L114" s="240">
        <v>92</v>
      </c>
      <c r="M114" s="240"/>
      <c r="N114" s="240"/>
      <c r="O114" s="240"/>
      <c r="P114" s="240"/>
      <c r="Q114" s="240"/>
      <c r="R114" s="240"/>
      <c r="S114" s="240"/>
    </row>
    <row r="115" spans="1:19" x14ac:dyDescent="0.25">
      <c r="A115" s="229" t="s">
        <v>232</v>
      </c>
      <c r="B115" s="239" t="s">
        <v>730</v>
      </c>
      <c r="C115" s="240">
        <v>1</v>
      </c>
      <c r="D115" s="229" t="s">
        <v>1416</v>
      </c>
      <c r="E115" s="240">
        <v>693</v>
      </c>
      <c r="F115" s="240">
        <v>78</v>
      </c>
      <c r="G115" s="240">
        <v>88</v>
      </c>
      <c r="H115" s="240">
        <v>97</v>
      </c>
      <c r="I115" s="240">
        <v>97</v>
      </c>
      <c r="J115" s="240">
        <v>120</v>
      </c>
      <c r="K115" s="240">
        <v>107</v>
      </c>
      <c r="L115" s="240">
        <v>106</v>
      </c>
      <c r="M115" s="240"/>
      <c r="N115" s="240"/>
      <c r="O115" s="240"/>
      <c r="P115" s="240"/>
      <c r="Q115" s="240"/>
      <c r="R115" s="240"/>
      <c r="S115" s="240"/>
    </row>
    <row r="116" spans="1:19" x14ac:dyDescent="0.25">
      <c r="A116" s="229" t="s">
        <v>233</v>
      </c>
      <c r="B116" s="239" t="s">
        <v>729</v>
      </c>
      <c r="C116" s="240">
        <v>1</v>
      </c>
      <c r="D116" s="229" t="s">
        <v>1417</v>
      </c>
      <c r="E116" s="240">
        <v>971</v>
      </c>
      <c r="F116" s="240">
        <v>53</v>
      </c>
      <c r="G116" s="240">
        <v>127</v>
      </c>
      <c r="H116" s="240">
        <v>176</v>
      </c>
      <c r="I116" s="240">
        <v>165</v>
      </c>
      <c r="J116" s="240">
        <v>145</v>
      </c>
      <c r="K116" s="240">
        <v>165</v>
      </c>
      <c r="L116" s="240">
        <v>140</v>
      </c>
      <c r="M116" s="240"/>
      <c r="N116" s="240"/>
      <c r="O116" s="240"/>
      <c r="P116" s="240"/>
      <c r="Q116" s="240"/>
      <c r="R116" s="240"/>
      <c r="S116" s="240"/>
    </row>
    <row r="117" spans="1:19" x14ac:dyDescent="0.25">
      <c r="A117" s="229" t="s">
        <v>234</v>
      </c>
      <c r="B117" s="239" t="s">
        <v>728</v>
      </c>
      <c r="C117" s="240">
        <v>1</v>
      </c>
      <c r="D117" s="229" t="s">
        <v>1416</v>
      </c>
      <c r="E117" s="240">
        <v>574</v>
      </c>
      <c r="F117" s="240">
        <v>20</v>
      </c>
      <c r="G117" s="240">
        <v>86</v>
      </c>
      <c r="H117" s="240">
        <v>89</v>
      </c>
      <c r="I117" s="240">
        <v>90</v>
      </c>
      <c r="J117" s="240">
        <v>96</v>
      </c>
      <c r="K117" s="240">
        <v>86</v>
      </c>
      <c r="L117" s="240">
        <v>107</v>
      </c>
      <c r="M117" s="240"/>
      <c r="N117" s="240"/>
      <c r="O117" s="240"/>
      <c r="P117" s="240"/>
      <c r="Q117" s="240"/>
      <c r="R117" s="240"/>
      <c r="S117" s="240"/>
    </row>
    <row r="118" spans="1:19" x14ac:dyDescent="0.25">
      <c r="A118" s="229" t="s">
        <v>235</v>
      </c>
      <c r="B118" s="239" t="s">
        <v>727</v>
      </c>
      <c r="C118" s="229">
        <v>2</v>
      </c>
      <c r="D118" s="229" t="s">
        <v>1417</v>
      </c>
      <c r="E118" s="240">
        <v>484</v>
      </c>
      <c r="F118" s="240">
        <v>16</v>
      </c>
      <c r="G118" s="240">
        <v>71</v>
      </c>
      <c r="H118" s="240">
        <v>87</v>
      </c>
      <c r="I118" s="240">
        <v>86</v>
      </c>
      <c r="J118" s="240">
        <v>80</v>
      </c>
      <c r="K118" s="240">
        <v>82</v>
      </c>
      <c r="L118" s="240">
        <v>62</v>
      </c>
      <c r="M118" s="240"/>
      <c r="N118" s="240"/>
      <c r="O118" s="240"/>
      <c r="P118" s="240"/>
      <c r="Q118" s="240"/>
      <c r="R118" s="240"/>
      <c r="S118" s="240"/>
    </row>
    <row r="119" spans="1:19" x14ac:dyDescent="0.25">
      <c r="A119" s="229" t="s">
        <v>236</v>
      </c>
      <c r="B119" s="239" t="s">
        <v>726</v>
      </c>
      <c r="C119" s="240">
        <v>1</v>
      </c>
      <c r="D119" s="229" t="s">
        <v>1417</v>
      </c>
      <c r="E119" s="240">
        <v>624</v>
      </c>
      <c r="F119" s="240">
        <v>24</v>
      </c>
      <c r="G119" s="240">
        <v>76</v>
      </c>
      <c r="H119" s="240">
        <v>95</v>
      </c>
      <c r="I119" s="240">
        <v>92</v>
      </c>
      <c r="J119" s="240">
        <v>102</v>
      </c>
      <c r="K119" s="240">
        <v>127</v>
      </c>
      <c r="L119" s="240">
        <v>108</v>
      </c>
      <c r="M119" s="240"/>
      <c r="N119" s="240"/>
      <c r="O119" s="240"/>
      <c r="P119" s="240"/>
      <c r="Q119" s="240"/>
      <c r="R119" s="240"/>
      <c r="S119" s="240"/>
    </row>
    <row r="120" spans="1:19" x14ac:dyDescent="0.25">
      <c r="A120" s="229" t="s">
        <v>237</v>
      </c>
      <c r="B120" s="239" t="s">
        <v>725</v>
      </c>
      <c r="C120" s="240">
        <v>1</v>
      </c>
      <c r="D120" s="229" t="s">
        <v>1418</v>
      </c>
      <c r="E120" s="240">
        <v>1263</v>
      </c>
      <c r="F120" s="240">
        <v>20</v>
      </c>
      <c r="G120" s="240">
        <v>154</v>
      </c>
      <c r="H120" s="240">
        <v>182</v>
      </c>
      <c r="I120" s="240">
        <v>206</v>
      </c>
      <c r="J120" s="240">
        <v>237</v>
      </c>
      <c r="K120" s="240">
        <v>216</v>
      </c>
      <c r="L120" s="240">
        <v>248</v>
      </c>
      <c r="M120" s="240"/>
      <c r="N120" s="240"/>
      <c r="O120" s="240"/>
      <c r="P120" s="240"/>
      <c r="Q120" s="240"/>
      <c r="R120" s="240"/>
      <c r="S120" s="240"/>
    </row>
    <row r="121" spans="1:19" x14ac:dyDescent="0.25">
      <c r="A121" s="229" t="s">
        <v>238</v>
      </c>
      <c r="B121" s="239" t="s">
        <v>724</v>
      </c>
      <c r="C121" s="240">
        <v>1</v>
      </c>
      <c r="D121" s="229" t="s">
        <v>1418</v>
      </c>
      <c r="E121" s="240">
        <v>538</v>
      </c>
      <c r="F121" s="240">
        <v>48</v>
      </c>
      <c r="G121" s="240">
        <v>99</v>
      </c>
      <c r="H121" s="240">
        <v>84</v>
      </c>
      <c r="I121" s="240">
        <v>87</v>
      </c>
      <c r="J121" s="240">
        <v>69</v>
      </c>
      <c r="K121" s="240">
        <v>74</v>
      </c>
      <c r="L121" s="240">
        <v>77</v>
      </c>
      <c r="M121" s="240"/>
      <c r="N121" s="240"/>
      <c r="O121" s="240"/>
      <c r="P121" s="240"/>
      <c r="Q121" s="240"/>
      <c r="R121" s="240"/>
      <c r="S121" s="240"/>
    </row>
    <row r="122" spans="1:19" x14ac:dyDescent="0.25">
      <c r="A122" s="229" t="s">
        <v>239</v>
      </c>
      <c r="B122" s="239" t="s">
        <v>723</v>
      </c>
      <c r="C122" s="240">
        <v>1</v>
      </c>
      <c r="D122" s="229" t="s">
        <v>1418</v>
      </c>
      <c r="E122" s="240">
        <v>709</v>
      </c>
      <c r="F122" s="240">
        <v>27</v>
      </c>
      <c r="G122" s="240">
        <v>96</v>
      </c>
      <c r="H122" s="240">
        <v>92</v>
      </c>
      <c r="I122" s="240">
        <v>120</v>
      </c>
      <c r="J122" s="240">
        <v>127</v>
      </c>
      <c r="K122" s="240">
        <v>133</v>
      </c>
      <c r="L122" s="240">
        <v>114</v>
      </c>
      <c r="M122" s="240"/>
      <c r="N122" s="240"/>
      <c r="O122" s="240"/>
      <c r="P122" s="240"/>
      <c r="Q122" s="240"/>
      <c r="R122" s="240"/>
      <c r="S122" s="240"/>
    </row>
    <row r="123" spans="1:19" x14ac:dyDescent="0.25">
      <c r="A123" s="229" t="s">
        <v>240</v>
      </c>
      <c r="B123" s="239" t="s">
        <v>6</v>
      </c>
      <c r="C123" s="229">
        <v>3</v>
      </c>
      <c r="D123" s="229" t="s">
        <v>1417</v>
      </c>
      <c r="E123" s="240">
        <v>527</v>
      </c>
      <c r="F123" s="240">
        <v>19</v>
      </c>
      <c r="G123" s="240">
        <v>81</v>
      </c>
      <c r="H123" s="240">
        <v>77</v>
      </c>
      <c r="I123" s="240">
        <v>91</v>
      </c>
      <c r="J123" s="240">
        <v>90</v>
      </c>
      <c r="K123" s="240">
        <v>109</v>
      </c>
      <c r="L123" s="240">
        <v>60</v>
      </c>
      <c r="M123" s="240"/>
      <c r="N123" s="240"/>
      <c r="O123" s="240"/>
      <c r="P123" s="240"/>
      <c r="Q123" s="240"/>
      <c r="R123" s="240"/>
      <c r="S123" s="240"/>
    </row>
    <row r="124" spans="1:19" x14ac:dyDescent="0.25">
      <c r="A124" s="229" t="s">
        <v>241</v>
      </c>
      <c r="B124" s="239" t="s">
        <v>722</v>
      </c>
      <c r="C124" s="240">
        <v>1</v>
      </c>
      <c r="D124" s="229" t="s">
        <v>1416</v>
      </c>
      <c r="E124" s="240">
        <v>709</v>
      </c>
      <c r="F124" s="240">
        <v>82</v>
      </c>
      <c r="G124" s="240">
        <v>99</v>
      </c>
      <c r="H124" s="240">
        <v>90</v>
      </c>
      <c r="I124" s="240">
        <v>106</v>
      </c>
      <c r="J124" s="240">
        <v>111</v>
      </c>
      <c r="K124" s="240">
        <v>110</v>
      </c>
      <c r="L124" s="240">
        <v>111</v>
      </c>
      <c r="M124" s="240"/>
      <c r="N124" s="240"/>
      <c r="O124" s="240"/>
      <c r="P124" s="240"/>
      <c r="Q124" s="240"/>
      <c r="R124" s="240"/>
      <c r="S124" s="240"/>
    </row>
    <row r="125" spans="1:19" x14ac:dyDescent="0.25">
      <c r="A125" s="229" t="s">
        <v>242</v>
      </c>
      <c r="B125" s="239" t="s">
        <v>721</v>
      </c>
      <c r="C125" s="240">
        <v>1</v>
      </c>
      <c r="D125" s="229" t="s">
        <v>1416</v>
      </c>
      <c r="E125" s="240">
        <v>736</v>
      </c>
      <c r="F125" s="240">
        <v>53</v>
      </c>
      <c r="G125" s="240">
        <v>93</v>
      </c>
      <c r="H125" s="240">
        <v>106</v>
      </c>
      <c r="I125" s="240">
        <v>109</v>
      </c>
      <c r="J125" s="240">
        <v>114</v>
      </c>
      <c r="K125" s="240">
        <v>131</v>
      </c>
      <c r="L125" s="240">
        <v>130</v>
      </c>
      <c r="M125" s="240"/>
      <c r="N125" s="240"/>
      <c r="O125" s="240"/>
      <c r="P125" s="240"/>
      <c r="Q125" s="240"/>
      <c r="R125" s="240"/>
      <c r="S125" s="240"/>
    </row>
    <row r="126" spans="1:19" x14ac:dyDescent="0.25">
      <c r="A126" s="229" t="s">
        <v>243</v>
      </c>
      <c r="B126" s="239" t="s">
        <v>928</v>
      </c>
      <c r="C126" s="240">
        <v>1</v>
      </c>
      <c r="D126" s="229" t="s">
        <v>1419</v>
      </c>
      <c r="E126" s="240">
        <v>54</v>
      </c>
      <c r="F126" s="240">
        <v>54</v>
      </c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</row>
    <row r="127" spans="1:19" x14ac:dyDescent="0.25">
      <c r="A127" s="229" t="s">
        <v>244</v>
      </c>
      <c r="B127" s="239" t="s">
        <v>720</v>
      </c>
      <c r="C127" s="240">
        <v>1</v>
      </c>
      <c r="D127" s="229" t="s">
        <v>1416</v>
      </c>
      <c r="E127" s="240">
        <v>628</v>
      </c>
      <c r="F127" s="240">
        <v>37</v>
      </c>
      <c r="G127" s="240">
        <v>72</v>
      </c>
      <c r="H127" s="240">
        <v>94</v>
      </c>
      <c r="I127" s="240">
        <v>103</v>
      </c>
      <c r="J127" s="240">
        <v>106</v>
      </c>
      <c r="K127" s="240">
        <v>116</v>
      </c>
      <c r="L127" s="240">
        <v>100</v>
      </c>
      <c r="M127" s="240"/>
      <c r="N127" s="240"/>
      <c r="O127" s="240"/>
      <c r="P127" s="240"/>
      <c r="Q127" s="240"/>
      <c r="R127" s="240"/>
      <c r="S127" s="240"/>
    </row>
    <row r="128" spans="1:19" x14ac:dyDescent="0.25">
      <c r="A128" s="229" t="s">
        <v>245</v>
      </c>
      <c r="B128" s="239" t="s">
        <v>7</v>
      </c>
      <c r="C128" s="229">
        <v>2</v>
      </c>
      <c r="D128" s="229" t="s">
        <v>1418</v>
      </c>
      <c r="E128" s="240">
        <v>683</v>
      </c>
      <c r="F128" s="240">
        <v>28</v>
      </c>
      <c r="G128" s="240">
        <v>94</v>
      </c>
      <c r="H128" s="240">
        <v>96</v>
      </c>
      <c r="I128" s="240">
        <v>95</v>
      </c>
      <c r="J128" s="240">
        <v>127</v>
      </c>
      <c r="K128" s="240">
        <v>132</v>
      </c>
      <c r="L128" s="240">
        <v>111</v>
      </c>
      <c r="M128" s="240"/>
      <c r="N128" s="240"/>
      <c r="O128" s="240"/>
      <c r="P128" s="240"/>
      <c r="Q128" s="240"/>
      <c r="R128" s="240"/>
      <c r="S128" s="240"/>
    </row>
    <row r="129" spans="1:19" x14ac:dyDescent="0.25">
      <c r="A129" s="229" t="s">
        <v>246</v>
      </c>
      <c r="B129" s="239" t="s">
        <v>719</v>
      </c>
      <c r="C129" s="240">
        <v>1</v>
      </c>
      <c r="D129" s="229" t="s">
        <v>1416</v>
      </c>
      <c r="E129" s="240">
        <v>545</v>
      </c>
      <c r="F129" s="240">
        <v>31</v>
      </c>
      <c r="G129" s="240">
        <v>86</v>
      </c>
      <c r="H129" s="240">
        <v>90</v>
      </c>
      <c r="I129" s="240">
        <v>86</v>
      </c>
      <c r="J129" s="240">
        <v>89</v>
      </c>
      <c r="K129" s="240">
        <v>82</v>
      </c>
      <c r="L129" s="240">
        <v>81</v>
      </c>
      <c r="M129" s="240"/>
      <c r="N129" s="240"/>
      <c r="O129" s="240"/>
      <c r="P129" s="240"/>
      <c r="Q129" s="240"/>
      <c r="R129" s="240"/>
      <c r="S129" s="240"/>
    </row>
    <row r="130" spans="1:19" x14ac:dyDescent="0.25">
      <c r="A130" s="229" t="s">
        <v>247</v>
      </c>
      <c r="B130" s="239" t="s">
        <v>718</v>
      </c>
      <c r="C130" s="240">
        <v>1</v>
      </c>
      <c r="D130" s="229" t="s">
        <v>1416</v>
      </c>
      <c r="E130" s="240">
        <v>761</v>
      </c>
      <c r="F130" s="240">
        <v>59</v>
      </c>
      <c r="G130" s="240">
        <v>101</v>
      </c>
      <c r="H130" s="240">
        <v>99</v>
      </c>
      <c r="I130" s="240">
        <v>136</v>
      </c>
      <c r="J130" s="240">
        <v>147</v>
      </c>
      <c r="K130" s="240">
        <v>115</v>
      </c>
      <c r="L130" s="240">
        <v>104</v>
      </c>
      <c r="M130" s="240"/>
      <c r="N130" s="240"/>
      <c r="O130" s="240"/>
      <c r="P130" s="240"/>
      <c r="Q130" s="240"/>
      <c r="R130" s="240"/>
      <c r="S130" s="240"/>
    </row>
    <row r="131" spans="1:19" x14ac:dyDescent="0.25">
      <c r="A131" s="229" t="s">
        <v>248</v>
      </c>
      <c r="B131" s="239" t="s">
        <v>717</v>
      </c>
      <c r="C131" s="229">
        <v>2</v>
      </c>
      <c r="D131" s="229" t="s">
        <v>1417</v>
      </c>
      <c r="E131" s="240">
        <v>1083</v>
      </c>
      <c r="F131" s="240">
        <v>53</v>
      </c>
      <c r="G131" s="240">
        <v>151</v>
      </c>
      <c r="H131" s="240">
        <v>182</v>
      </c>
      <c r="I131" s="240">
        <v>179</v>
      </c>
      <c r="J131" s="240">
        <v>174</v>
      </c>
      <c r="K131" s="240">
        <v>173</v>
      </c>
      <c r="L131" s="240">
        <v>171</v>
      </c>
      <c r="M131" s="240"/>
      <c r="N131" s="240"/>
      <c r="O131" s="240"/>
      <c r="P131" s="240"/>
      <c r="Q131" s="240"/>
      <c r="R131" s="240"/>
      <c r="S131" s="240"/>
    </row>
    <row r="132" spans="1:19" x14ac:dyDescent="0.25">
      <c r="A132" s="229" t="s">
        <v>249</v>
      </c>
      <c r="B132" s="239" t="s">
        <v>19</v>
      </c>
      <c r="C132" s="240">
        <v>1</v>
      </c>
      <c r="D132" s="229" t="s">
        <v>1416</v>
      </c>
      <c r="E132" s="240">
        <v>1045</v>
      </c>
      <c r="F132" s="240">
        <v>21</v>
      </c>
      <c r="G132" s="240">
        <v>84</v>
      </c>
      <c r="H132" s="240">
        <v>122</v>
      </c>
      <c r="I132" s="240">
        <v>108</v>
      </c>
      <c r="J132" s="240">
        <v>142</v>
      </c>
      <c r="K132" s="240">
        <v>97</v>
      </c>
      <c r="L132" s="240">
        <v>119</v>
      </c>
      <c r="M132" s="240">
        <v>126</v>
      </c>
      <c r="N132" s="240">
        <v>122</v>
      </c>
      <c r="O132" s="240">
        <v>104</v>
      </c>
      <c r="P132" s="240"/>
      <c r="Q132" s="240"/>
      <c r="R132" s="240"/>
      <c r="S132" s="240"/>
    </row>
    <row r="133" spans="1:19" x14ac:dyDescent="0.25">
      <c r="A133" s="229" t="s">
        <v>250</v>
      </c>
      <c r="B133" s="239" t="s">
        <v>104</v>
      </c>
      <c r="C133" s="240">
        <v>1</v>
      </c>
      <c r="D133" s="229" t="s">
        <v>1417</v>
      </c>
      <c r="E133" s="240">
        <v>1366</v>
      </c>
      <c r="F133" s="240">
        <v>20</v>
      </c>
      <c r="G133" s="240">
        <v>139</v>
      </c>
      <c r="H133" s="240">
        <v>155</v>
      </c>
      <c r="I133" s="240">
        <v>162</v>
      </c>
      <c r="J133" s="240">
        <v>194</v>
      </c>
      <c r="K133" s="240">
        <v>185</v>
      </c>
      <c r="L133" s="240">
        <v>177</v>
      </c>
      <c r="M133" s="240">
        <v>155</v>
      </c>
      <c r="N133" s="240">
        <v>108</v>
      </c>
      <c r="O133" s="240">
        <v>71</v>
      </c>
      <c r="P133" s="240"/>
      <c r="Q133" s="240"/>
      <c r="R133" s="240"/>
      <c r="S133" s="240"/>
    </row>
    <row r="134" spans="1:19" x14ac:dyDescent="0.25">
      <c r="A134" s="229" t="s">
        <v>251</v>
      </c>
      <c r="B134" s="239" t="s">
        <v>716</v>
      </c>
      <c r="C134" s="240">
        <v>1</v>
      </c>
      <c r="D134" s="229" t="s">
        <v>1417</v>
      </c>
      <c r="E134" s="240">
        <v>703</v>
      </c>
      <c r="F134" s="240">
        <v>20</v>
      </c>
      <c r="G134" s="240">
        <v>98</v>
      </c>
      <c r="H134" s="240">
        <v>108</v>
      </c>
      <c r="I134" s="240">
        <v>100</v>
      </c>
      <c r="J134" s="240">
        <v>135</v>
      </c>
      <c r="K134" s="240">
        <v>121</v>
      </c>
      <c r="L134" s="240">
        <v>121</v>
      </c>
      <c r="M134" s="240"/>
      <c r="N134" s="240"/>
      <c r="O134" s="240"/>
      <c r="P134" s="240"/>
      <c r="Q134" s="240"/>
      <c r="R134" s="240"/>
      <c r="S134" s="240"/>
    </row>
    <row r="135" spans="1:19" x14ac:dyDescent="0.25">
      <c r="A135" s="229" t="s">
        <v>252</v>
      </c>
      <c r="B135" s="239" t="s">
        <v>715</v>
      </c>
      <c r="C135" s="229">
        <v>2</v>
      </c>
      <c r="D135" s="229" t="s">
        <v>1418</v>
      </c>
      <c r="E135" s="240">
        <v>253</v>
      </c>
      <c r="F135" s="240">
        <v>25</v>
      </c>
      <c r="G135" s="240">
        <v>29</v>
      </c>
      <c r="H135" s="240">
        <v>38</v>
      </c>
      <c r="I135" s="240">
        <v>31</v>
      </c>
      <c r="J135" s="240">
        <v>48</v>
      </c>
      <c r="K135" s="240">
        <v>45</v>
      </c>
      <c r="L135" s="240">
        <v>37</v>
      </c>
      <c r="M135" s="240"/>
      <c r="N135" s="240"/>
      <c r="O135" s="240"/>
      <c r="P135" s="240"/>
      <c r="Q135" s="240"/>
      <c r="R135" s="240"/>
      <c r="S135" s="240"/>
    </row>
    <row r="136" spans="1:19" x14ac:dyDescent="0.25">
      <c r="A136" s="229" t="s">
        <v>253</v>
      </c>
      <c r="B136" s="239" t="s">
        <v>714</v>
      </c>
      <c r="C136" s="229">
        <v>3</v>
      </c>
      <c r="D136" s="229" t="s">
        <v>1417</v>
      </c>
      <c r="E136" s="240">
        <v>421</v>
      </c>
      <c r="F136" s="240">
        <v>23</v>
      </c>
      <c r="G136" s="240">
        <v>69</v>
      </c>
      <c r="H136" s="240">
        <v>81</v>
      </c>
      <c r="I136" s="240">
        <v>79</v>
      </c>
      <c r="J136" s="240">
        <v>61</v>
      </c>
      <c r="K136" s="240">
        <v>63</v>
      </c>
      <c r="L136" s="240">
        <v>45</v>
      </c>
      <c r="M136" s="240"/>
      <c r="N136" s="240"/>
      <c r="O136" s="240"/>
      <c r="P136" s="240"/>
      <c r="Q136" s="240"/>
      <c r="R136" s="240"/>
      <c r="S136" s="240"/>
    </row>
    <row r="137" spans="1:19" x14ac:dyDescent="0.25">
      <c r="A137" s="229" t="s">
        <v>254</v>
      </c>
      <c r="B137" s="239" t="s">
        <v>105</v>
      </c>
      <c r="C137" s="240">
        <v>1</v>
      </c>
      <c r="D137" s="229" t="s">
        <v>1416</v>
      </c>
      <c r="E137" s="240">
        <v>808</v>
      </c>
      <c r="F137" s="240">
        <v>35</v>
      </c>
      <c r="G137" s="240">
        <v>67</v>
      </c>
      <c r="H137" s="240">
        <v>91</v>
      </c>
      <c r="I137" s="240">
        <v>79</v>
      </c>
      <c r="J137" s="240">
        <v>106</v>
      </c>
      <c r="K137" s="240">
        <v>86</v>
      </c>
      <c r="L137" s="240">
        <v>92</v>
      </c>
      <c r="M137" s="240">
        <v>108</v>
      </c>
      <c r="N137" s="240">
        <v>76</v>
      </c>
      <c r="O137" s="240">
        <v>68</v>
      </c>
      <c r="P137" s="240"/>
      <c r="Q137" s="240"/>
      <c r="R137" s="240"/>
      <c r="S137" s="240"/>
    </row>
    <row r="138" spans="1:19" x14ac:dyDescent="0.25">
      <c r="A138" s="229" t="s">
        <v>255</v>
      </c>
      <c r="B138" s="239" t="s">
        <v>713</v>
      </c>
      <c r="C138" s="240">
        <v>1</v>
      </c>
      <c r="D138" s="229" t="s">
        <v>1416</v>
      </c>
      <c r="E138" s="240">
        <v>652</v>
      </c>
      <c r="F138" s="240">
        <v>26</v>
      </c>
      <c r="G138" s="240">
        <v>89</v>
      </c>
      <c r="H138" s="240">
        <v>98</v>
      </c>
      <c r="I138" s="240">
        <v>122</v>
      </c>
      <c r="J138" s="240">
        <v>115</v>
      </c>
      <c r="K138" s="240">
        <v>115</v>
      </c>
      <c r="L138" s="240">
        <v>87</v>
      </c>
      <c r="M138" s="240"/>
      <c r="N138" s="240"/>
      <c r="O138" s="240"/>
      <c r="P138" s="240"/>
      <c r="Q138" s="240"/>
      <c r="R138" s="240"/>
      <c r="S138" s="240"/>
    </row>
    <row r="139" spans="1:19" x14ac:dyDescent="0.25">
      <c r="A139" s="229" t="s">
        <v>256</v>
      </c>
      <c r="B139" s="239" t="s">
        <v>106</v>
      </c>
      <c r="C139" s="240">
        <v>1</v>
      </c>
      <c r="D139" s="229" t="s">
        <v>1416</v>
      </c>
      <c r="E139" s="240">
        <v>1042</v>
      </c>
      <c r="F139" s="240">
        <v>86</v>
      </c>
      <c r="G139" s="240">
        <v>103</v>
      </c>
      <c r="H139" s="240">
        <v>111</v>
      </c>
      <c r="I139" s="240">
        <v>95</v>
      </c>
      <c r="J139" s="240">
        <v>115</v>
      </c>
      <c r="K139" s="240">
        <v>104</v>
      </c>
      <c r="L139" s="240">
        <v>114</v>
      </c>
      <c r="M139" s="240">
        <v>96</v>
      </c>
      <c r="N139" s="240">
        <v>115</v>
      </c>
      <c r="O139" s="240">
        <v>103</v>
      </c>
      <c r="P139" s="240"/>
      <c r="Q139" s="240"/>
      <c r="R139" s="240"/>
      <c r="S139" s="240"/>
    </row>
    <row r="140" spans="1:19" x14ac:dyDescent="0.25">
      <c r="A140" s="229" t="s">
        <v>257</v>
      </c>
      <c r="B140" s="239" t="s">
        <v>107</v>
      </c>
      <c r="C140" s="229">
        <v>3</v>
      </c>
      <c r="D140" s="229" t="s">
        <v>1418</v>
      </c>
      <c r="E140" s="240">
        <v>863</v>
      </c>
      <c r="F140" s="240">
        <v>39</v>
      </c>
      <c r="G140" s="240">
        <v>83</v>
      </c>
      <c r="H140" s="240">
        <v>83</v>
      </c>
      <c r="I140" s="240">
        <v>103</v>
      </c>
      <c r="J140" s="240">
        <v>99</v>
      </c>
      <c r="K140" s="240">
        <v>82</v>
      </c>
      <c r="L140" s="240">
        <v>99</v>
      </c>
      <c r="M140" s="240">
        <v>81</v>
      </c>
      <c r="N140" s="240">
        <v>85</v>
      </c>
      <c r="O140" s="240">
        <v>109</v>
      </c>
      <c r="P140" s="240"/>
      <c r="Q140" s="240"/>
      <c r="R140" s="240"/>
      <c r="S140" s="240"/>
    </row>
    <row r="141" spans="1:19" x14ac:dyDescent="0.25">
      <c r="A141" s="229" t="s">
        <v>258</v>
      </c>
      <c r="B141" s="239" t="s">
        <v>712</v>
      </c>
      <c r="C141" s="229">
        <v>3</v>
      </c>
      <c r="D141" s="229" t="s">
        <v>1416</v>
      </c>
      <c r="E141" s="240">
        <v>659</v>
      </c>
      <c r="F141" s="240">
        <v>18</v>
      </c>
      <c r="G141" s="240">
        <v>102</v>
      </c>
      <c r="H141" s="240">
        <v>125</v>
      </c>
      <c r="I141" s="240">
        <v>100</v>
      </c>
      <c r="J141" s="240">
        <v>137</v>
      </c>
      <c r="K141" s="240">
        <v>81</v>
      </c>
      <c r="L141" s="240">
        <v>96</v>
      </c>
      <c r="M141" s="240"/>
      <c r="N141" s="240"/>
      <c r="O141" s="240"/>
      <c r="P141" s="240"/>
      <c r="Q141" s="240"/>
      <c r="R141" s="240"/>
      <c r="S141" s="240"/>
    </row>
    <row r="142" spans="1:19" x14ac:dyDescent="0.25">
      <c r="A142" s="229" t="s">
        <v>259</v>
      </c>
      <c r="B142" s="239" t="s">
        <v>711</v>
      </c>
      <c r="C142" s="229">
        <v>3</v>
      </c>
      <c r="D142" s="229" t="s">
        <v>1417</v>
      </c>
      <c r="E142" s="240">
        <v>434</v>
      </c>
      <c r="F142" s="240">
        <v>106</v>
      </c>
      <c r="G142" s="240">
        <v>56</v>
      </c>
      <c r="H142" s="240">
        <v>53</v>
      </c>
      <c r="I142" s="240">
        <v>54</v>
      </c>
      <c r="J142" s="240">
        <v>72</v>
      </c>
      <c r="K142" s="240">
        <v>50</v>
      </c>
      <c r="L142" s="240">
        <v>43</v>
      </c>
      <c r="M142" s="240"/>
      <c r="N142" s="240"/>
      <c r="O142" s="240"/>
      <c r="P142" s="240"/>
      <c r="Q142" s="240"/>
      <c r="R142" s="240"/>
      <c r="S142" s="240"/>
    </row>
    <row r="143" spans="1:19" x14ac:dyDescent="0.25">
      <c r="A143" s="229" t="s">
        <v>5192</v>
      </c>
      <c r="B143" s="239" t="s">
        <v>5152</v>
      </c>
      <c r="C143" s="240">
        <v>7</v>
      </c>
      <c r="D143" s="229" t="s">
        <v>5189</v>
      </c>
      <c r="E143" s="240">
        <v>70</v>
      </c>
      <c r="F143" s="240"/>
      <c r="G143" s="240">
        <v>43</v>
      </c>
      <c r="H143" s="240">
        <v>27</v>
      </c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</row>
    <row r="144" spans="1:19" x14ac:dyDescent="0.25">
      <c r="A144" s="229" t="s">
        <v>5193</v>
      </c>
      <c r="B144" s="239" t="s">
        <v>5153</v>
      </c>
      <c r="C144" s="240">
        <v>7</v>
      </c>
      <c r="D144" s="229" t="s">
        <v>5189</v>
      </c>
      <c r="E144" s="240">
        <v>422</v>
      </c>
      <c r="F144" s="240"/>
      <c r="G144" s="240">
        <v>142</v>
      </c>
      <c r="H144" s="240">
        <v>120</v>
      </c>
      <c r="I144" s="240">
        <v>81</v>
      </c>
      <c r="J144" s="240">
        <v>79</v>
      </c>
      <c r="K144" s="240"/>
      <c r="L144" s="240"/>
      <c r="M144" s="240"/>
      <c r="N144" s="240"/>
      <c r="O144" s="240"/>
      <c r="P144" s="240"/>
      <c r="Q144" s="240"/>
      <c r="R144" s="240"/>
      <c r="S144" s="240"/>
    </row>
    <row r="145" spans="1:19" x14ac:dyDescent="0.25">
      <c r="A145" s="229" t="s">
        <v>260</v>
      </c>
      <c r="B145" s="239" t="s">
        <v>815</v>
      </c>
      <c r="C145" s="229">
        <v>3</v>
      </c>
      <c r="D145" s="229" t="s">
        <v>1417</v>
      </c>
      <c r="E145" s="240">
        <v>643</v>
      </c>
      <c r="F145" s="240">
        <v>37</v>
      </c>
      <c r="G145" s="240">
        <v>115</v>
      </c>
      <c r="H145" s="240">
        <v>116</v>
      </c>
      <c r="I145" s="240">
        <v>107</v>
      </c>
      <c r="J145" s="240">
        <v>104</v>
      </c>
      <c r="K145" s="240">
        <v>88</v>
      </c>
      <c r="L145" s="240">
        <v>76</v>
      </c>
      <c r="M145" s="240"/>
      <c r="N145" s="240"/>
      <c r="O145" s="240"/>
      <c r="P145" s="240"/>
      <c r="Q145" s="240"/>
      <c r="R145" s="240"/>
      <c r="S145" s="240"/>
    </row>
    <row r="146" spans="1:19" x14ac:dyDescent="0.25">
      <c r="A146" s="229" t="s">
        <v>859</v>
      </c>
      <c r="B146" s="239" t="s">
        <v>860</v>
      </c>
      <c r="C146" s="240">
        <v>7</v>
      </c>
      <c r="D146" s="229" t="s">
        <v>5189</v>
      </c>
      <c r="E146" s="240">
        <v>274</v>
      </c>
      <c r="F146" s="240"/>
      <c r="G146" s="240">
        <v>40</v>
      </c>
      <c r="H146" s="240">
        <v>31</v>
      </c>
      <c r="I146" s="240">
        <v>51</v>
      </c>
      <c r="J146" s="240">
        <v>50</v>
      </c>
      <c r="K146" s="240">
        <v>62</v>
      </c>
      <c r="L146" s="240">
        <v>40</v>
      </c>
      <c r="M146" s="240"/>
      <c r="N146" s="240"/>
      <c r="O146" s="240"/>
      <c r="P146" s="240"/>
      <c r="Q146" s="240"/>
      <c r="R146" s="240"/>
      <c r="S146" s="240"/>
    </row>
    <row r="147" spans="1:19" x14ac:dyDescent="0.25">
      <c r="A147" s="229" t="s">
        <v>861</v>
      </c>
      <c r="B147" s="239" t="s">
        <v>862</v>
      </c>
      <c r="C147" s="240">
        <v>7</v>
      </c>
      <c r="D147" s="229" t="s">
        <v>5189</v>
      </c>
      <c r="E147" s="240">
        <v>64</v>
      </c>
      <c r="F147" s="240"/>
      <c r="G147" s="240">
        <v>64</v>
      </c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</row>
    <row r="148" spans="1:19" x14ac:dyDescent="0.25">
      <c r="A148" s="229" t="s">
        <v>863</v>
      </c>
      <c r="B148" s="239" t="s">
        <v>864</v>
      </c>
      <c r="C148" s="240">
        <v>7</v>
      </c>
      <c r="D148" s="229" t="s">
        <v>5189</v>
      </c>
      <c r="E148" s="240">
        <v>157</v>
      </c>
      <c r="F148" s="240"/>
      <c r="G148" s="240">
        <v>157</v>
      </c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</row>
    <row r="149" spans="1:19" x14ac:dyDescent="0.25">
      <c r="A149" s="229" t="s">
        <v>865</v>
      </c>
      <c r="B149" s="239" t="s">
        <v>866</v>
      </c>
      <c r="C149" s="240">
        <v>7</v>
      </c>
      <c r="D149" s="229" t="s">
        <v>5189</v>
      </c>
      <c r="E149" s="240">
        <v>187</v>
      </c>
      <c r="F149" s="240"/>
      <c r="G149" s="240"/>
      <c r="H149" s="240"/>
      <c r="I149" s="240"/>
      <c r="J149" s="240"/>
      <c r="K149" s="240"/>
      <c r="L149" s="240"/>
      <c r="M149" s="240">
        <v>67</v>
      </c>
      <c r="N149" s="240">
        <v>65</v>
      </c>
      <c r="O149" s="240">
        <v>55</v>
      </c>
      <c r="P149" s="240"/>
      <c r="Q149" s="240"/>
      <c r="R149" s="240"/>
      <c r="S149" s="240"/>
    </row>
    <row r="150" spans="1:19" x14ac:dyDescent="0.25">
      <c r="A150" s="229" t="s">
        <v>261</v>
      </c>
      <c r="B150" s="239" t="s">
        <v>83</v>
      </c>
      <c r="C150" s="240">
        <v>7</v>
      </c>
      <c r="D150" s="229" t="s">
        <v>5189</v>
      </c>
      <c r="E150" s="240">
        <v>1159</v>
      </c>
      <c r="F150" s="240"/>
      <c r="G150" s="240">
        <v>156</v>
      </c>
      <c r="H150" s="240">
        <v>153</v>
      </c>
      <c r="I150" s="240">
        <v>223</v>
      </c>
      <c r="J150" s="240">
        <v>235</v>
      </c>
      <c r="K150" s="240">
        <v>214</v>
      </c>
      <c r="L150" s="240">
        <v>178</v>
      </c>
      <c r="M150" s="240"/>
      <c r="N150" s="240"/>
      <c r="O150" s="240"/>
      <c r="P150" s="240"/>
      <c r="Q150" s="240"/>
      <c r="R150" s="240"/>
      <c r="S150" s="240"/>
    </row>
    <row r="151" spans="1:19" x14ac:dyDescent="0.25">
      <c r="A151" s="229" t="s">
        <v>929</v>
      </c>
      <c r="B151" s="239" t="s">
        <v>5154</v>
      </c>
      <c r="C151" s="240">
        <v>7</v>
      </c>
      <c r="D151" s="229" t="s">
        <v>5189</v>
      </c>
      <c r="E151" s="240">
        <v>300</v>
      </c>
      <c r="F151" s="240"/>
      <c r="G151" s="240"/>
      <c r="H151" s="240"/>
      <c r="I151" s="240"/>
      <c r="J151" s="240"/>
      <c r="K151" s="240"/>
      <c r="L151" s="240"/>
      <c r="M151" s="240">
        <v>76</v>
      </c>
      <c r="N151" s="240">
        <v>103</v>
      </c>
      <c r="O151" s="240">
        <v>121</v>
      </c>
      <c r="P151" s="240"/>
      <c r="Q151" s="240"/>
      <c r="R151" s="240"/>
      <c r="S151" s="240"/>
    </row>
    <row r="152" spans="1:19" x14ac:dyDescent="0.25">
      <c r="A152" s="229" t="s">
        <v>867</v>
      </c>
      <c r="B152" s="239" t="s">
        <v>868</v>
      </c>
      <c r="C152" s="240">
        <v>7</v>
      </c>
      <c r="D152" s="229" t="s">
        <v>5189</v>
      </c>
      <c r="E152" s="240">
        <v>583</v>
      </c>
      <c r="F152" s="240"/>
      <c r="G152" s="240">
        <v>142</v>
      </c>
      <c r="H152" s="240">
        <v>91</v>
      </c>
      <c r="I152" s="240">
        <v>77</v>
      </c>
      <c r="J152" s="240">
        <v>100</v>
      </c>
      <c r="K152" s="240">
        <v>99</v>
      </c>
      <c r="L152" s="240">
        <v>51</v>
      </c>
      <c r="M152" s="240">
        <v>23</v>
      </c>
      <c r="N152" s="240"/>
      <c r="O152" s="240"/>
      <c r="P152" s="240"/>
      <c r="Q152" s="240"/>
      <c r="R152" s="240"/>
      <c r="S152" s="240"/>
    </row>
    <row r="153" spans="1:19" x14ac:dyDescent="0.25">
      <c r="A153" s="229" t="s">
        <v>869</v>
      </c>
      <c r="B153" s="239" t="s">
        <v>975</v>
      </c>
      <c r="C153" s="240">
        <v>7</v>
      </c>
      <c r="D153" s="229" t="s">
        <v>5189</v>
      </c>
      <c r="E153" s="240">
        <v>719</v>
      </c>
      <c r="F153" s="240"/>
      <c r="G153" s="240">
        <v>169</v>
      </c>
      <c r="H153" s="240">
        <v>93</v>
      </c>
      <c r="I153" s="240">
        <v>93</v>
      </c>
      <c r="J153" s="240">
        <v>101</v>
      </c>
      <c r="K153" s="240">
        <v>96</v>
      </c>
      <c r="L153" s="240">
        <v>62</v>
      </c>
      <c r="M153" s="240">
        <v>55</v>
      </c>
      <c r="N153" s="240">
        <v>25</v>
      </c>
      <c r="O153" s="240">
        <v>25</v>
      </c>
      <c r="P153" s="240"/>
      <c r="Q153" s="240"/>
      <c r="R153" s="240"/>
      <c r="S153" s="240"/>
    </row>
    <row r="154" spans="1:19" x14ac:dyDescent="0.25">
      <c r="A154" s="229" t="s">
        <v>870</v>
      </c>
      <c r="B154" s="239" t="s">
        <v>871</v>
      </c>
      <c r="C154" s="240">
        <v>7</v>
      </c>
      <c r="D154" s="229" t="s">
        <v>5189</v>
      </c>
      <c r="E154" s="240">
        <v>212</v>
      </c>
      <c r="F154" s="240"/>
      <c r="G154" s="240">
        <v>25</v>
      </c>
      <c r="H154" s="240">
        <v>44</v>
      </c>
      <c r="I154" s="240">
        <v>40</v>
      </c>
      <c r="J154" s="240">
        <v>42</v>
      </c>
      <c r="K154" s="240">
        <v>38</v>
      </c>
      <c r="L154" s="240">
        <v>23</v>
      </c>
      <c r="M154" s="240"/>
      <c r="N154" s="240"/>
      <c r="O154" s="240"/>
      <c r="P154" s="240"/>
      <c r="Q154" s="240"/>
      <c r="R154" s="240"/>
      <c r="S154" s="240"/>
    </row>
    <row r="155" spans="1:19" x14ac:dyDescent="0.25">
      <c r="A155" s="229" t="s">
        <v>262</v>
      </c>
      <c r="B155" s="239" t="s">
        <v>710</v>
      </c>
      <c r="C155" s="229">
        <v>2</v>
      </c>
      <c r="D155" s="229" t="s">
        <v>1417</v>
      </c>
      <c r="E155" s="240">
        <v>471</v>
      </c>
      <c r="F155" s="240">
        <v>19</v>
      </c>
      <c r="G155" s="240">
        <v>70</v>
      </c>
      <c r="H155" s="240">
        <v>73</v>
      </c>
      <c r="I155" s="240">
        <v>83</v>
      </c>
      <c r="J155" s="240">
        <v>84</v>
      </c>
      <c r="K155" s="240">
        <v>59</v>
      </c>
      <c r="L155" s="240">
        <v>83</v>
      </c>
      <c r="M155" s="240"/>
      <c r="N155" s="240"/>
      <c r="O155" s="240"/>
      <c r="P155" s="240"/>
      <c r="Q155" s="240"/>
      <c r="R155" s="240"/>
      <c r="S155" s="240"/>
    </row>
    <row r="156" spans="1:19" x14ac:dyDescent="0.25">
      <c r="A156" s="229" t="s">
        <v>263</v>
      </c>
      <c r="B156" s="239" t="s">
        <v>709</v>
      </c>
      <c r="C156" s="229">
        <v>3</v>
      </c>
      <c r="D156" s="229" t="s">
        <v>1417</v>
      </c>
      <c r="E156" s="240">
        <v>445</v>
      </c>
      <c r="F156" s="240">
        <v>17</v>
      </c>
      <c r="G156" s="240">
        <v>75</v>
      </c>
      <c r="H156" s="240">
        <v>62</v>
      </c>
      <c r="I156" s="240">
        <v>74</v>
      </c>
      <c r="J156" s="240">
        <v>71</v>
      </c>
      <c r="K156" s="240">
        <v>78</v>
      </c>
      <c r="L156" s="240">
        <v>68</v>
      </c>
      <c r="M156" s="240"/>
      <c r="N156" s="240"/>
      <c r="O156" s="240"/>
      <c r="P156" s="240"/>
      <c r="Q156" s="240"/>
      <c r="R156" s="240"/>
      <c r="S156" s="240"/>
    </row>
    <row r="157" spans="1:19" x14ac:dyDescent="0.25">
      <c r="A157" s="229" t="s">
        <v>264</v>
      </c>
      <c r="B157" s="239" t="s">
        <v>708</v>
      </c>
      <c r="C157" s="240">
        <v>1</v>
      </c>
      <c r="D157" s="229" t="s">
        <v>1417</v>
      </c>
      <c r="E157" s="240">
        <v>375</v>
      </c>
      <c r="F157" s="240">
        <v>11</v>
      </c>
      <c r="G157" s="240">
        <v>53</v>
      </c>
      <c r="H157" s="240">
        <v>64</v>
      </c>
      <c r="I157" s="240">
        <v>74</v>
      </c>
      <c r="J157" s="240">
        <v>59</v>
      </c>
      <c r="K157" s="240">
        <v>60</v>
      </c>
      <c r="L157" s="240">
        <v>54</v>
      </c>
      <c r="M157" s="240"/>
      <c r="N157" s="240"/>
      <c r="O157" s="240"/>
      <c r="P157" s="240"/>
      <c r="Q157" s="240"/>
      <c r="R157" s="240"/>
      <c r="S157" s="240"/>
    </row>
    <row r="158" spans="1:19" x14ac:dyDescent="0.25">
      <c r="A158" s="229" t="s">
        <v>265</v>
      </c>
      <c r="B158" s="239" t="s">
        <v>108</v>
      </c>
      <c r="C158" s="240">
        <v>7</v>
      </c>
      <c r="D158" s="229" t="s">
        <v>5189</v>
      </c>
      <c r="E158" s="240">
        <v>609</v>
      </c>
      <c r="F158" s="240"/>
      <c r="G158" s="240">
        <v>125</v>
      </c>
      <c r="H158" s="240">
        <v>112</v>
      </c>
      <c r="I158" s="240">
        <v>116</v>
      </c>
      <c r="J158" s="240">
        <v>111</v>
      </c>
      <c r="K158" s="240">
        <v>79</v>
      </c>
      <c r="L158" s="240">
        <v>66</v>
      </c>
      <c r="M158" s="240"/>
      <c r="N158" s="240"/>
      <c r="O158" s="240"/>
      <c r="P158" s="240"/>
      <c r="Q158" s="240"/>
      <c r="R158" s="240"/>
      <c r="S158" s="240"/>
    </row>
    <row r="159" spans="1:19" x14ac:dyDescent="0.25">
      <c r="A159" s="229" t="s">
        <v>266</v>
      </c>
      <c r="B159" s="239" t="s">
        <v>519</v>
      </c>
      <c r="C159" s="240">
        <v>1</v>
      </c>
      <c r="D159" s="229" t="s">
        <v>1416</v>
      </c>
      <c r="E159" s="240">
        <v>1130</v>
      </c>
      <c r="F159" s="240">
        <v>18</v>
      </c>
      <c r="G159" s="240">
        <v>96</v>
      </c>
      <c r="H159" s="240">
        <v>112</v>
      </c>
      <c r="I159" s="240">
        <v>128</v>
      </c>
      <c r="J159" s="240">
        <v>134</v>
      </c>
      <c r="K159" s="240">
        <v>142</v>
      </c>
      <c r="L159" s="240">
        <v>126</v>
      </c>
      <c r="M159" s="240">
        <v>127</v>
      </c>
      <c r="N159" s="240">
        <v>121</v>
      </c>
      <c r="O159" s="240">
        <v>126</v>
      </c>
      <c r="P159" s="240"/>
      <c r="Q159" s="240"/>
      <c r="R159" s="240"/>
      <c r="S159" s="240"/>
    </row>
    <row r="160" spans="1:19" x14ac:dyDescent="0.25">
      <c r="A160" s="229" t="s">
        <v>267</v>
      </c>
      <c r="B160" s="239" t="s">
        <v>707</v>
      </c>
      <c r="C160" s="240">
        <v>1</v>
      </c>
      <c r="D160" s="229" t="s">
        <v>1416</v>
      </c>
      <c r="E160" s="240">
        <v>498</v>
      </c>
      <c r="F160" s="240">
        <v>31</v>
      </c>
      <c r="G160" s="240">
        <v>65</v>
      </c>
      <c r="H160" s="240">
        <v>72</v>
      </c>
      <c r="I160" s="240">
        <v>90</v>
      </c>
      <c r="J160" s="240">
        <v>87</v>
      </c>
      <c r="K160" s="240">
        <v>84</v>
      </c>
      <c r="L160" s="240">
        <v>69</v>
      </c>
      <c r="M160" s="240"/>
      <c r="N160" s="240"/>
      <c r="O160" s="240"/>
      <c r="P160" s="240"/>
      <c r="Q160" s="240"/>
      <c r="R160" s="240"/>
      <c r="S160" s="240"/>
    </row>
    <row r="161" spans="1:19" x14ac:dyDescent="0.25">
      <c r="A161" s="229" t="s">
        <v>268</v>
      </c>
      <c r="B161" s="239" t="s">
        <v>706</v>
      </c>
      <c r="C161" s="240">
        <v>1</v>
      </c>
      <c r="D161" s="229" t="s">
        <v>1418</v>
      </c>
      <c r="E161" s="240">
        <v>894</v>
      </c>
      <c r="F161" s="240">
        <v>19</v>
      </c>
      <c r="G161" s="240">
        <v>107</v>
      </c>
      <c r="H161" s="240">
        <v>130</v>
      </c>
      <c r="I161" s="240">
        <v>148</v>
      </c>
      <c r="J161" s="240">
        <v>169</v>
      </c>
      <c r="K161" s="240">
        <v>146</v>
      </c>
      <c r="L161" s="240">
        <v>175</v>
      </c>
      <c r="M161" s="240"/>
      <c r="N161" s="240"/>
      <c r="O161" s="240"/>
      <c r="P161" s="240"/>
      <c r="Q161" s="240"/>
      <c r="R161" s="240"/>
      <c r="S161" s="240"/>
    </row>
    <row r="162" spans="1:19" x14ac:dyDescent="0.25">
      <c r="A162" s="229" t="s">
        <v>269</v>
      </c>
      <c r="B162" s="239" t="s">
        <v>705</v>
      </c>
      <c r="C162" s="229">
        <v>2</v>
      </c>
      <c r="D162" s="229" t="s">
        <v>1417</v>
      </c>
      <c r="E162" s="240">
        <v>678</v>
      </c>
      <c r="F162" s="240">
        <v>226</v>
      </c>
      <c r="G162" s="240">
        <v>53</v>
      </c>
      <c r="H162" s="240">
        <v>80</v>
      </c>
      <c r="I162" s="240">
        <v>77</v>
      </c>
      <c r="J162" s="240">
        <v>93</v>
      </c>
      <c r="K162" s="240">
        <v>76</v>
      </c>
      <c r="L162" s="240">
        <v>73</v>
      </c>
      <c r="M162" s="240"/>
      <c r="N162" s="240"/>
      <c r="O162" s="240"/>
      <c r="P162" s="240"/>
      <c r="Q162" s="240"/>
      <c r="R162" s="240"/>
      <c r="S162" s="240"/>
    </row>
    <row r="163" spans="1:19" x14ac:dyDescent="0.25">
      <c r="A163" s="229" t="s">
        <v>270</v>
      </c>
      <c r="B163" s="239" t="s">
        <v>79</v>
      </c>
      <c r="C163" s="240">
        <v>1</v>
      </c>
      <c r="D163" s="229" t="s">
        <v>1417</v>
      </c>
      <c r="E163" s="240">
        <v>732</v>
      </c>
      <c r="F163" s="240"/>
      <c r="G163" s="240">
        <v>77</v>
      </c>
      <c r="H163" s="240">
        <v>76</v>
      </c>
      <c r="I163" s="240">
        <v>77</v>
      </c>
      <c r="J163" s="240">
        <v>99</v>
      </c>
      <c r="K163" s="240">
        <v>77</v>
      </c>
      <c r="L163" s="240">
        <v>82</v>
      </c>
      <c r="M163" s="240">
        <v>94</v>
      </c>
      <c r="N163" s="240">
        <v>76</v>
      </c>
      <c r="O163" s="240">
        <v>74</v>
      </c>
      <c r="P163" s="240"/>
      <c r="Q163" s="240"/>
      <c r="R163" s="240"/>
      <c r="S163" s="240"/>
    </row>
    <row r="164" spans="1:19" x14ac:dyDescent="0.25">
      <c r="A164" s="229" t="s">
        <v>271</v>
      </c>
      <c r="B164" s="239" t="s">
        <v>704</v>
      </c>
      <c r="C164" s="240">
        <v>1</v>
      </c>
      <c r="D164" s="229" t="s">
        <v>1418</v>
      </c>
      <c r="E164" s="240">
        <v>287</v>
      </c>
      <c r="F164" s="240">
        <v>32</v>
      </c>
      <c r="G164" s="240">
        <v>40</v>
      </c>
      <c r="H164" s="240">
        <v>55</v>
      </c>
      <c r="I164" s="240">
        <v>44</v>
      </c>
      <c r="J164" s="240">
        <v>37</v>
      </c>
      <c r="K164" s="240">
        <v>37</v>
      </c>
      <c r="L164" s="240">
        <v>42</v>
      </c>
      <c r="M164" s="240"/>
      <c r="N164" s="240"/>
      <c r="O164" s="240"/>
      <c r="P164" s="240"/>
      <c r="Q164" s="240"/>
      <c r="R164" s="240"/>
      <c r="S164" s="240"/>
    </row>
    <row r="165" spans="1:19" x14ac:dyDescent="0.25">
      <c r="A165" s="229" t="s">
        <v>272</v>
      </c>
      <c r="B165" s="239" t="s">
        <v>703</v>
      </c>
      <c r="C165" s="240">
        <v>1</v>
      </c>
      <c r="D165" s="229" t="s">
        <v>1416</v>
      </c>
      <c r="E165" s="240">
        <v>1087</v>
      </c>
      <c r="F165" s="240">
        <v>98</v>
      </c>
      <c r="G165" s="240">
        <v>137</v>
      </c>
      <c r="H165" s="240">
        <v>143</v>
      </c>
      <c r="I165" s="240">
        <v>214</v>
      </c>
      <c r="J165" s="240">
        <v>160</v>
      </c>
      <c r="K165" s="240">
        <v>179</v>
      </c>
      <c r="L165" s="240">
        <v>156</v>
      </c>
      <c r="M165" s="240"/>
      <c r="N165" s="240"/>
      <c r="O165" s="240"/>
      <c r="P165" s="240"/>
      <c r="Q165" s="240"/>
      <c r="R165" s="240"/>
      <c r="S165" s="240"/>
    </row>
    <row r="166" spans="1:19" x14ac:dyDescent="0.25">
      <c r="A166" s="229" t="s">
        <v>273</v>
      </c>
      <c r="B166" s="239" t="s">
        <v>8</v>
      </c>
      <c r="C166" s="240">
        <v>1</v>
      </c>
      <c r="D166" s="229" t="s">
        <v>1418</v>
      </c>
      <c r="E166" s="240">
        <v>1356</v>
      </c>
      <c r="F166" s="240">
        <v>19</v>
      </c>
      <c r="G166" s="240">
        <v>115</v>
      </c>
      <c r="H166" s="240">
        <v>146</v>
      </c>
      <c r="I166" s="240">
        <v>169</v>
      </c>
      <c r="J166" s="240">
        <v>159</v>
      </c>
      <c r="K166" s="240">
        <v>142</v>
      </c>
      <c r="L166" s="240">
        <v>148</v>
      </c>
      <c r="M166" s="240">
        <v>128</v>
      </c>
      <c r="N166" s="240">
        <v>170</v>
      </c>
      <c r="O166" s="240">
        <v>160</v>
      </c>
      <c r="P166" s="240"/>
      <c r="Q166" s="240"/>
      <c r="R166" s="240"/>
      <c r="S166" s="240"/>
    </row>
    <row r="167" spans="1:19" x14ac:dyDescent="0.25">
      <c r="A167" s="229" t="s">
        <v>274</v>
      </c>
      <c r="B167" s="239" t="s">
        <v>702</v>
      </c>
      <c r="C167" s="229">
        <v>3</v>
      </c>
      <c r="D167" s="229" t="s">
        <v>1417</v>
      </c>
      <c r="E167" s="240">
        <v>309</v>
      </c>
      <c r="F167" s="240">
        <v>56</v>
      </c>
      <c r="G167" s="240">
        <v>40</v>
      </c>
      <c r="H167" s="240">
        <v>36</v>
      </c>
      <c r="I167" s="240">
        <v>36</v>
      </c>
      <c r="J167" s="240">
        <v>46</v>
      </c>
      <c r="K167" s="240">
        <v>44</v>
      </c>
      <c r="L167" s="240">
        <v>51</v>
      </c>
      <c r="M167" s="240"/>
      <c r="N167" s="240"/>
      <c r="O167" s="240"/>
      <c r="P167" s="240"/>
      <c r="Q167" s="240"/>
      <c r="R167" s="240"/>
      <c r="S167" s="240"/>
    </row>
    <row r="168" spans="1:19" x14ac:dyDescent="0.25">
      <c r="A168" s="229" t="s">
        <v>275</v>
      </c>
      <c r="B168" s="239" t="s">
        <v>701</v>
      </c>
      <c r="C168" s="240">
        <v>1</v>
      </c>
      <c r="D168" s="229" t="s">
        <v>1417</v>
      </c>
      <c r="E168" s="240">
        <v>768</v>
      </c>
      <c r="F168" s="240">
        <v>17</v>
      </c>
      <c r="G168" s="240">
        <v>106</v>
      </c>
      <c r="H168" s="240">
        <v>106</v>
      </c>
      <c r="I168" s="240">
        <v>141</v>
      </c>
      <c r="J168" s="240">
        <v>137</v>
      </c>
      <c r="K168" s="240">
        <v>149</v>
      </c>
      <c r="L168" s="240">
        <v>112</v>
      </c>
      <c r="M168" s="240"/>
      <c r="N168" s="240"/>
      <c r="O168" s="240"/>
      <c r="P168" s="240"/>
      <c r="Q168" s="240"/>
      <c r="R168" s="240"/>
      <c r="S168" s="240"/>
    </row>
    <row r="169" spans="1:19" x14ac:dyDescent="0.25">
      <c r="A169" s="229" t="s">
        <v>276</v>
      </c>
      <c r="B169" s="239" t="s">
        <v>700</v>
      </c>
      <c r="C169" s="240">
        <v>1</v>
      </c>
      <c r="D169" s="229" t="s">
        <v>1417</v>
      </c>
      <c r="E169" s="240">
        <v>423</v>
      </c>
      <c r="F169" s="240">
        <v>29</v>
      </c>
      <c r="G169" s="240">
        <v>51</v>
      </c>
      <c r="H169" s="240">
        <v>60</v>
      </c>
      <c r="I169" s="240">
        <v>83</v>
      </c>
      <c r="J169" s="240">
        <v>56</v>
      </c>
      <c r="K169" s="240">
        <v>76</v>
      </c>
      <c r="L169" s="240">
        <v>68</v>
      </c>
      <c r="M169" s="240"/>
      <c r="N169" s="240"/>
      <c r="O169" s="240"/>
      <c r="P169" s="240"/>
      <c r="Q169" s="240"/>
      <c r="R169" s="240"/>
      <c r="S169" s="240"/>
    </row>
    <row r="170" spans="1:19" x14ac:dyDescent="0.25">
      <c r="A170" s="229" t="s">
        <v>277</v>
      </c>
      <c r="B170" s="239" t="s">
        <v>699</v>
      </c>
      <c r="C170" s="240">
        <v>1</v>
      </c>
      <c r="D170" s="229" t="s">
        <v>1418</v>
      </c>
      <c r="E170" s="240">
        <v>895</v>
      </c>
      <c r="F170" s="240">
        <v>19</v>
      </c>
      <c r="G170" s="240">
        <v>58</v>
      </c>
      <c r="H170" s="240">
        <v>81</v>
      </c>
      <c r="I170" s="240">
        <v>90</v>
      </c>
      <c r="J170" s="240">
        <v>111</v>
      </c>
      <c r="K170" s="240">
        <v>94</v>
      </c>
      <c r="L170" s="240">
        <v>84</v>
      </c>
      <c r="M170" s="240">
        <v>122</v>
      </c>
      <c r="N170" s="240">
        <v>122</v>
      </c>
      <c r="O170" s="240">
        <v>114</v>
      </c>
      <c r="P170" s="240"/>
      <c r="Q170" s="240"/>
      <c r="R170" s="240"/>
      <c r="S170" s="240"/>
    </row>
    <row r="171" spans="1:19" x14ac:dyDescent="0.25">
      <c r="A171" s="229" t="s">
        <v>278</v>
      </c>
      <c r="B171" s="239" t="s">
        <v>698</v>
      </c>
      <c r="C171" s="240">
        <v>1</v>
      </c>
      <c r="D171" s="229" t="s">
        <v>1417</v>
      </c>
      <c r="E171" s="240">
        <v>642</v>
      </c>
      <c r="F171" s="240">
        <v>55</v>
      </c>
      <c r="G171" s="240">
        <v>104</v>
      </c>
      <c r="H171" s="240">
        <v>92</v>
      </c>
      <c r="I171" s="240">
        <v>116</v>
      </c>
      <c r="J171" s="240">
        <v>108</v>
      </c>
      <c r="K171" s="240">
        <v>77</v>
      </c>
      <c r="L171" s="240">
        <v>90</v>
      </c>
      <c r="M171" s="240"/>
      <c r="N171" s="240"/>
      <c r="O171" s="240"/>
      <c r="P171" s="240"/>
      <c r="Q171" s="240"/>
      <c r="R171" s="240"/>
      <c r="S171" s="240"/>
    </row>
    <row r="172" spans="1:19" x14ac:dyDescent="0.25">
      <c r="A172" s="229" t="s">
        <v>279</v>
      </c>
      <c r="B172" s="239" t="s">
        <v>962</v>
      </c>
      <c r="C172" s="229">
        <v>2</v>
      </c>
      <c r="D172" s="229" t="s">
        <v>1417</v>
      </c>
      <c r="E172" s="240">
        <v>507</v>
      </c>
      <c r="F172" s="240">
        <v>27</v>
      </c>
      <c r="G172" s="240">
        <v>51</v>
      </c>
      <c r="H172" s="240">
        <v>60</v>
      </c>
      <c r="I172" s="240">
        <v>63</v>
      </c>
      <c r="J172" s="240">
        <v>70</v>
      </c>
      <c r="K172" s="240">
        <v>66</v>
      </c>
      <c r="L172" s="240">
        <v>57</v>
      </c>
      <c r="M172" s="240">
        <v>41</v>
      </c>
      <c r="N172" s="240">
        <v>46</v>
      </c>
      <c r="O172" s="240">
        <v>26</v>
      </c>
      <c r="P172" s="240"/>
      <c r="Q172" s="240"/>
      <c r="R172" s="240"/>
      <c r="S172" s="240"/>
    </row>
    <row r="173" spans="1:19" x14ac:dyDescent="0.25">
      <c r="A173" s="229" t="s">
        <v>280</v>
      </c>
      <c r="B173" s="239" t="s">
        <v>697</v>
      </c>
      <c r="C173" s="229">
        <v>3</v>
      </c>
      <c r="D173" s="229" t="s">
        <v>1416</v>
      </c>
      <c r="E173" s="240">
        <v>375</v>
      </c>
      <c r="F173" s="240"/>
      <c r="G173" s="240">
        <v>64</v>
      </c>
      <c r="H173" s="240">
        <v>70</v>
      </c>
      <c r="I173" s="240">
        <v>62</v>
      </c>
      <c r="J173" s="240">
        <v>72</v>
      </c>
      <c r="K173" s="240">
        <v>61</v>
      </c>
      <c r="L173" s="240">
        <v>46</v>
      </c>
      <c r="M173" s="240"/>
      <c r="N173" s="240"/>
      <c r="O173" s="240"/>
      <c r="P173" s="240"/>
      <c r="Q173" s="240"/>
      <c r="R173" s="240"/>
      <c r="S173" s="240"/>
    </row>
    <row r="174" spans="1:19" x14ac:dyDescent="0.25">
      <c r="A174" s="229" t="s">
        <v>281</v>
      </c>
      <c r="B174" s="239" t="s">
        <v>963</v>
      </c>
      <c r="C174" s="229">
        <v>2</v>
      </c>
      <c r="D174" s="229" t="s">
        <v>1418</v>
      </c>
      <c r="E174" s="240">
        <v>638</v>
      </c>
      <c r="F174" s="240">
        <v>35</v>
      </c>
      <c r="G174" s="240">
        <v>65</v>
      </c>
      <c r="H174" s="240">
        <v>76</v>
      </c>
      <c r="I174" s="240">
        <v>80</v>
      </c>
      <c r="J174" s="240">
        <v>64</v>
      </c>
      <c r="K174" s="240">
        <v>75</v>
      </c>
      <c r="L174" s="240">
        <v>58</v>
      </c>
      <c r="M174" s="240">
        <v>60</v>
      </c>
      <c r="N174" s="240">
        <v>62</v>
      </c>
      <c r="O174" s="240">
        <v>63</v>
      </c>
      <c r="P174" s="240"/>
      <c r="Q174" s="240"/>
      <c r="R174" s="240"/>
      <c r="S174" s="240"/>
    </row>
    <row r="175" spans="1:19" x14ac:dyDescent="0.25">
      <c r="A175" s="229" t="s">
        <v>282</v>
      </c>
      <c r="B175" s="239" t="s">
        <v>109</v>
      </c>
      <c r="C175" s="240">
        <v>7</v>
      </c>
      <c r="D175" s="229" t="s">
        <v>5189</v>
      </c>
      <c r="E175" s="240">
        <v>640</v>
      </c>
      <c r="F175" s="240"/>
      <c r="G175" s="240">
        <v>98</v>
      </c>
      <c r="H175" s="240">
        <v>93</v>
      </c>
      <c r="I175" s="240">
        <v>95</v>
      </c>
      <c r="J175" s="240">
        <v>93</v>
      </c>
      <c r="K175" s="240">
        <v>95</v>
      </c>
      <c r="L175" s="240">
        <v>96</v>
      </c>
      <c r="M175" s="240">
        <v>70</v>
      </c>
      <c r="N175" s="240"/>
      <c r="O175" s="240"/>
      <c r="P175" s="240"/>
      <c r="Q175" s="240"/>
      <c r="R175" s="240"/>
      <c r="S175" s="240"/>
    </row>
    <row r="176" spans="1:19" x14ac:dyDescent="0.25">
      <c r="A176" s="229" t="s">
        <v>283</v>
      </c>
      <c r="B176" s="239" t="s">
        <v>110</v>
      </c>
      <c r="C176" s="240">
        <v>7</v>
      </c>
      <c r="D176" s="229" t="s">
        <v>5189</v>
      </c>
      <c r="E176" s="240">
        <v>2225</v>
      </c>
      <c r="F176" s="240"/>
      <c r="G176" s="240">
        <v>198</v>
      </c>
      <c r="H176" s="240">
        <v>218</v>
      </c>
      <c r="I176" s="240">
        <v>214</v>
      </c>
      <c r="J176" s="240">
        <v>221</v>
      </c>
      <c r="K176" s="240">
        <v>255</v>
      </c>
      <c r="L176" s="240">
        <v>251</v>
      </c>
      <c r="M176" s="240">
        <v>250</v>
      </c>
      <c r="N176" s="240">
        <v>289</v>
      </c>
      <c r="O176" s="240">
        <v>329</v>
      </c>
      <c r="P176" s="240"/>
      <c r="Q176" s="240"/>
      <c r="R176" s="240"/>
      <c r="S176" s="240"/>
    </row>
    <row r="177" spans="1:19" x14ac:dyDescent="0.25">
      <c r="A177" s="229" t="s">
        <v>284</v>
      </c>
      <c r="B177" s="239" t="s">
        <v>111</v>
      </c>
      <c r="C177" s="229">
        <v>3</v>
      </c>
      <c r="D177" s="229" t="s">
        <v>1416</v>
      </c>
      <c r="E177" s="240">
        <v>1475</v>
      </c>
      <c r="F177" s="240"/>
      <c r="G177" s="240">
        <v>159</v>
      </c>
      <c r="H177" s="240">
        <v>169</v>
      </c>
      <c r="I177" s="240">
        <v>187</v>
      </c>
      <c r="J177" s="240">
        <v>159</v>
      </c>
      <c r="K177" s="240">
        <v>178</v>
      </c>
      <c r="L177" s="240">
        <v>187</v>
      </c>
      <c r="M177" s="240">
        <v>162</v>
      </c>
      <c r="N177" s="240">
        <v>149</v>
      </c>
      <c r="O177" s="240">
        <v>125</v>
      </c>
      <c r="P177" s="240"/>
      <c r="Q177" s="240"/>
      <c r="R177" s="240"/>
      <c r="S177" s="240"/>
    </row>
    <row r="178" spans="1:19" x14ac:dyDescent="0.25">
      <c r="A178" s="229" t="s">
        <v>285</v>
      </c>
      <c r="B178" s="239" t="s">
        <v>696</v>
      </c>
      <c r="C178" s="240">
        <v>1</v>
      </c>
      <c r="D178" s="229" t="s">
        <v>1418</v>
      </c>
      <c r="E178" s="240">
        <v>730</v>
      </c>
      <c r="F178" s="240">
        <v>62</v>
      </c>
      <c r="G178" s="240">
        <v>134</v>
      </c>
      <c r="H178" s="240">
        <v>128</v>
      </c>
      <c r="I178" s="240">
        <v>117</v>
      </c>
      <c r="J178" s="240">
        <v>98</v>
      </c>
      <c r="K178" s="240">
        <v>92</v>
      </c>
      <c r="L178" s="240">
        <v>99</v>
      </c>
      <c r="M178" s="240"/>
      <c r="N178" s="240"/>
      <c r="O178" s="240"/>
      <c r="P178" s="240"/>
      <c r="Q178" s="240"/>
      <c r="R178" s="240"/>
      <c r="S178" s="240"/>
    </row>
    <row r="179" spans="1:19" x14ac:dyDescent="0.25">
      <c r="A179" s="229" t="s">
        <v>286</v>
      </c>
      <c r="B179" s="239" t="s">
        <v>695</v>
      </c>
      <c r="C179" s="229">
        <v>3</v>
      </c>
      <c r="D179" s="229" t="s">
        <v>1418</v>
      </c>
      <c r="E179" s="240">
        <v>660</v>
      </c>
      <c r="F179" s="240">
        <v>44</v>
      </c>
      <c r="G179" s="240">
        <v>102</v>
      </c>
      <c r="H179" s="240">
        <v>112</v>
      </c>
      <c r="I179" s="240">
        <v>106</v>
      </c>
      <c r="J179" s="240">
        <v>112</v>
      </c>
      <c r="K179" s="240">
        <v>92</v>
      </c>
      <c r="L179" s="240">
        <v>92</v>
      </c>
      <c r="M179" s="240"/>
      <c r="N179" s="240"/>
      <c r="O179" s="240"/>
      <c r="P179" s="240"/>
      <c r="Q179" s="240"/>
      <c r="R179" s="240"/>
      <c r="S179" s="240"/>
    </row>
    <row r="180" spans="1:19" x14ac:dyDescent="0.25">
      <c r="A180" s="229" t="s">
        <v>287</v>
      </c>
      <c r="B180" s="239" t="s">
        <v>694</v>
      </c>
      <c r="C180" s="240">
        <v>1</v>
      </c>
      <c r="D180" s="229" t="s">
        <v>1418</v>
      </c>
      <c r="E180" s="240">
        <v>1052</v>
      </c>
      <c r="F180" s="240">
        <v>38</v>
      </c>
      <c r="G180" s="240">
        <v>140</v>
      </c>
      <c r="H180" s="240">
        <v>182</v>
      </c>
      <c r="I180" s="240">
        <v>197</v>
      </c>
      <c r="J180" s="240">
        <v>168</v>
      </c>
      <c r="K180" s="240">
        <v>156</v>
      </c>
      <c r="L180" s="240">
        <v>171</v>
      </c>
      <c r="M180" s="240"/>
      <c r="N180" s="240"/>
      <c r="O180" s="240"/>
      <c r="P180" s="240"/>
      <c r="Q180" s="240"/>
      <c r="R180" s="240"/>
      <c r="S180" s="240"/>
    </row>
    <row r="181" spans="1:19" x14ac:dyDescent="0.25">
      <c r="A181" s="229" t="s">
        <v>288</v>
      </c>
      <c r="B181" s="239" t="s">
        <v>693</v>
      </c>
      <c r="C181" s="229">
        <v>3</v>
      </c>
      <c r="D181" s="229" t="s">
        <v>1418</v>
      </c>
      <c r="E181" s="240">
        <v>287</v>
      </c>
      <c r="F181" s="240">
        <v>19</v>
      </c>
      <c r="G181" s="240">
        <v>42</v>
      </c>
      <c r="H181" s="240">
        <v>49</v>
      </c>
      <c r="I181" s="240">
        <v>42</v>
      </c>
      <c r="J181" s="240">
        <v>49</v>
      </c>
      <c r="K181" s="240">
        <v>49</v>
      </c>
      <c r="L181" s="240">
        <v>37</v>
      </c>
      <c r="M181" s="240"/>
      <c r="N181" s="240"/>
      <c r="O181" s="240"/>
      <c r="P181" s="240"/>
      <c r="Q181" s="240"/>
      <c r="R181" s="240"/>
      <c r="S181" s="240"/>
    </row>
    <row r="182" spans="1:19" x14ac:dyDescent="0.25">
      <c r="A182" s="229" t="s">
        <v>289</v>
      </c>
      <c r="B182" s="239" t="s">
        <v>872</v>
      </c>
      <c r="C182" s="229">
        <v>2</v>
      </c>
      <c r="D182" s="229" t="s">
        <v>1418</v>
      </c>
      <c r="E182" s="240">
        <v>442</v>
      </c>
      <c r="F182" s="240">
        <v>19</v>
      </c>
      <c r="G182" s="240">
        <v>50</v>
      </c>
      <c r="H182" s="240">
        <v>52</v>
      </c>
      <c r="I182" s="240">
        <v>53</v>
      </c>
      <c r="J182" s="240">
        <v>55</v>
      </c>
      <c r="K182" s="240">
        <v>60</v>
      </c>
      <c r="L182" s="240">
        <v>54</v>
      </c>
      <c r="M182" s="240">
        <v>36</v>
      </c>
      <c r="N182" s="240">
        <v>32</v>
      </c>
      <c r="O182" s="240">
        <v>31</v>
      </c>
      <c r="P182" s="240"/>
      <c r="Q182" s="240"/>
      <c r="R182" s="240"/>
      <c r="S182" s="240"/>
    </row>
    <row r="183" spans="1:19" x14ac:dyDescent="0.25">
      <c r="A183" s="229" t="s">
        <v>290</v>
      </c>
      <c r="B183" s="239" t="s">
        <v>692</v>
      </c>
      <c r="C183" s="229">
        <v>2</v>
      </c>
      <c r="D183" s="229" t="s">
        <v>1418</v>
      </c>
      <c r="E183" s="240">
        <v>314</v>
      </c>
      <c r="F183" s="240">
        <v>23</v>
      </c>
      <c r="G183" s="240">
        <v>47</v>
      </c>
      <c r="H183" s="240">
        <v>54</v>
      </c>
      <c r="I183" s="240">
        <v>54</v>
      </c>
      <c r="J183" s="240">
        <v>48</v>
      </c>
      <c r="K183" s="240">
        <v>43</v>
      </c>
      <c r="L183" s="240">
        <v>45</v>
      </c>
      <c r="M183" s="240"/>
      <c r="N183" s="240"/>
      <c r="O183" s="240"/>
      <c r="P183" s="240"/>
      <c r="Q183" s="240"/>
      <c r="R183" s="240"/>
      <c r="S183" s="240"/>
    </row>
    <row r="184" spans="1:19" x14ac:dyDescent="0.25">
      <c r="A184" s="229" t="s">
        <v>291</v>
      </c>
      <c r="B184" s="239" t="s">
        <v>691</v>
      </c>
      <c r="C184" s="229">
        <v>3</v>
      </c>
      <c r="D184" s="229" t="s">
        <v>1418</v>
      </c>
      <c r="E184" s="240">
        <v>531</v>
      </c>
      <c r="F184" s="240">
        <v>20</v>
      </c>
      <c r="G184" s="240">
        <v>61</v>
      </c>
      <c r="H184" s="240">
        <v>64</v>
      </c>
      <c r="I184" s="240">
        <v>87</v>
      </c>
      <c r="J184" s="240">
        <v>102</v>
      </c>
      <c r="K184" s="240">
        <v>96</v>
      </c>
      <c r="L184" s="240">
        <v>101</v>
      </c>
      <c r="M184" s="240"/>
      <c r="N184" s="240"/>
      <c r="O184" s="240"/>
      <c r="P184" s="240"/>
      <c r="Q184" s="240"/>
      <c r="R184" s="240"/>
      <c r="S184" s="240"/>
    </row>
    <row r="185" spans="1:19" x14ac:dyDescent="0.25">
      <c r="A185" s="229" t="s">
        <v>292</v>
      </c>
      <c r="B185" s="239" t="s">
        <v>690</v>
      </c>
      <c r="C185" s="229">
        <v>3</v>
      </c>
      <c r="D185" s="229" t="s">
        <v>1418</v>
      </c>
      <c r="E185" s="240">
        <v>530</v>
      </c>
      <c r="F185" s="240">
        <v>76</v>
      </c>
      <c r="G185" s="240">
        <v>84</v>
      </c>
      <c r="H185" s="240">
        <v>84</v>
      </c>
      <c r="I185" s="240">
        <v>70</v>
      </c>
      <c r="J185" s="240">
        <v>65</v>
      </c>
      <c r="K185" s="240">
        <v>82</v>
      </c>
      <c r="L185" s="240">
        <v>69</v>
      </c>
      <c r="M185" s="240"/>
      <c r="N185" s="240"/>
      <c r="O185" s="240"/>
      <c r="P185" s="240"/>
      <c r="Q185" s="240"/>
      <c r="R185" s="240"/>
      <c r="S185" s="240"/>
    </row>
    <row r="186" spans="1:19" x14ac:dyDescent="0.25">
      <c r="A186" s="229" t="s">
        <v>293</v>
      </c>
      <c r="B186" s="239" t="s">
        <v>689</v>
      </c>
      <c r="C186" s="240">
        <v>1</v>
      </c>
      <c r="D186" s="229" t="s">
        <v>1418</v>
      </c>
      <c r="E186" s="240">
        <v>527</v>
      </c>
      <c r="F186" s="240">
        <v>48</v>
      </c>
      <c r="G186" s="240">
        <v>66</v>
      </c>
      <c r="H186" s="240">
        <v>84</v>
      </c>
      <c r="I186" s="240">
        <v>82</v>
      </c>
      <c r="J186" s="240">
        <v>84</v>
      </c>
      <c r="K186" s="240">
        <v>91</v>
      </c>
      <c r="L186" s="240">
        <v>72</v>
      </c>
      <c r="M186" s="240"/>
      <c r="N186" s="240"/>
      <c r="O186" s="240"/>
      <c r="P186" s="240"/>
      <c r="Q186" s="240"/>
      <c r="R186" s="240"/>
      <c r="S186" s="240"/>
    </row>
    <row r="187" spans="1:19" x14ac:dyDescent="0.25">
      <c r="A187" s="229" t="s">
        <v>688</v>
      </c>
      <c r="B187" s="239" t="s">
        <v>687</v>
      </c>
      <c r="C187" s="240">
        <v>7</v>
      </c>
      <c r="D187" s="229" t="s">
        <v>5189</v>
      </c>
      <c r="E187" s="240">
        <v>305</v>
      </c>
      <c r="F187" s="240"/>
      <c r="G187" s="240">
        <v>50</v>
      </c>
      <c r="H187" s="240">
        <v>37</v>
      </c>
      <c r="I187" s="240">
        <v>63</v>
      </c>
      <c r="J187" s="240">
        <v>58</v>
      </c>
      <c r="K187" s="240">
        <v>47</v>
      </c>
      <c r="L187" s="240">
        <v>50</v>
      </c>
      <c r="M187" s="240"/>
      <c r="N187" s="240"/>
      <c r="O187" s="240"/>
      <c r="P187" s="240"/>
      <c r="Q187" s="240"/>
      <c r="R187" s="240"/>
      <c r="S187" s="240"/>
    </row>
    <row r="188" spans="1:19" x14ac:dyDescent="0.25">
      <c r="A188" s="229" t="s">
        <v>294</v>
      </c>
      <c r="B188" s="239" t="s">
        <v>686</v>
      </c>
      <c r="C188" s="240">
        <v>1</v>
      </c>
      <c r="D188" s="229" t="s">
        <v>1418</v>
      </c>
      <c r="E188" s="240">
        <v>535</v>
      </c>
      <c r="F188" s="240">
        <v>27</v>
      </c>
      <c r="G188" s="240">
        <v>74</v>
      </c>
      <c r="H188" s="240">
        <v>78</v>
      </c>
      <c r="I188" s="240">
        <v>79</v>
      </c>
      <c r="J188" s="240">
        <v>80</v>
      </c>
      <c r="K188" s="240">
        <v>95</v>
      </c>
      <c r="L188" s="240">
        <v>102</v>
      </c>
      <c r="M188" s="240"/>
      <c r="N188" s="240"/>
      <c r="O188" s="240"/>
      <c r="P188" s="240"/>
      <c r="Q188" s="240"/>
      <c r="R188" s="240"/>
      <c r="S188" s="240"/>
    </row>
    <row r="189" spans="1:19" x14ac:dyDescent="0.25">
      <c r="A189" s="229" t="s">
        <v>1389</v>
      </c>
      <c r="B189" s="239" t="s">
        <v>1390</v>
      </c>
      <c r="C189" s="240">
        <v>7</v>
      </c>
      <c r="D189" s="229" t="s">
        <v>5189</v>
      </c>
      <c r="E189" s="240">
        <v>236</v>
      </c>
      <c r="F189" s="240"/>
      <c r="G189" s="240">
        <v>71</v>
      </c>
      <c r="H189" s="240">
        <v>74</v>
      </c>
      <c r="I189" s="240">
        <v>42</v>
      </c>
      <c r="J189" s="240">
        <v>49</v>
      </c>
      <c r="K189" s="240"/>
      <c r="L189" s="240"/>
      <c r="M189" s="240"/>
      <c r="N189" s="240"/>
      <c r="O189" s="240"/>
      <c r="P189" s="240"/>
      <c r="Q189" s="240"/>
      <c r="R189" s="240"/>
      <c r="S189" s="240"/>
    </row>
    <row r="190" spans="1:19" x14ac:dyDescent="0.25">
      <c r="A190" s="229" t="s">
        <v>873</v>
      </c>
      <c r="B190" s="239" t="s">
        <v>874</v>
      </c>
      <c r="C190" s="240">
        <v>7</v>
      </c>
      <c r="D190" s="229" t="s">
        <v>5189</v>
      </c>
      <c r="E190" s="240">
        <v>778</v>
      </c>
      <c r="F190" s="240"/>
      <c r="G190" s="240">
        <v>169</v>
      </c>
      <c r="H190" s="240">
        <v>156</v>
      </c>
      <c r="I190" s="240">
        <v>176</v>
      </c>
      <c r="J190" s="240">
        <v>82</v>
      </c>
      <c r="K190" s="240">
        <v>95</v>
      </c>
      <c r="L190" s="240">
        <v>100</v>
      </c>
      <c r="M190" s="240"/>
      <c r="N190" s="240"/>
      <c r="O190" s="240"/>
      <c r="P190" s="240"/>
      <c r="Q190" s="240"/>
      <c r="R190" s="240"/>
      <c r="S190" s="240"/>
    </row>
    <row r="191" spans="1:19" x14ac:dyDescent="0.25">
      <c r="A191" s="229" t="s">
        <v>295</v>
      </c>
      <c r="B191" s="239" t="s">
        <v>685</v>
      </c>
      <c r="C191" s="240">
        <v>1</v>
      </c>
      <c r="D191" s="229" t="s">
        <v>1418</v>
      </c>
      <c r="E191" s="240">
        <v>573</v>
      </c>
      <c r="F191" s="240">
        <v>34</v>
      </c>
      <c r="G191" s="240">
        <v>84</v>
      </c>
      <c r="H191" s="240">
        <v>90</v>
      </c>
      <c r="I191" s="240">
        <v>88</v>
      </c>
      <c r="J191" s="240">
        <v>98</v>
      </c>
      <c r="K191" s="240">
        <v>98</v>
      </c>
      <c r="L191" s="240">
        <v>81</v>
      </c>
      <c r="M191" s="240"/>
      <c r="N191" s="240"/>
      <c r="O191" s="240"/>
      <c r="P191" s="240"/>
      <c r="Q191" s="240"/>
      <c r="R191" s="240"/>
      <c r="S191" s="240"/>
    </row>
    <row r="192" spans="1:19" x14ac:dyDescent="0.25">
      <c r="A192" s="229" t="s">
        <v>684</v>
      </c>
      <c r="B192" s="239" t="s">
        <v>520</v>
      </c>
      <c r="C192" s="240">
        <v>1</v>
      </c>
      <c r="D192" s="229" t="s">
        <v>1416</v>
      </c>
      <c r="E192" s="240">
        <v>1856</v>
      </c>
      <c r="F192" s="240">
        <v>34</v>
      </c>
      <c r="G192" s="240">
        <v>197</v>
      </c>
      <c r="H192" s="240">
        <v>204</v>
      </c>
      <c r="I192" s="240">
        <v>243</v>
      </c>
      <c r="J192" s="240">
        <v>249</v>
      </c>
      <c r="K192" s="240">
        <v>258</v>
      </c>
      <c r="L192" s="240">
        <v>196</v>
      </c>
      <c r="M192" s="240">
        <v>182</v>
      </c>
      <c r="N192" s="240">
        <v>154</v>
      </c>
      <c r="O192" s="240">
        <v>139</v>
      </c>
      <c r="P192" s="240"/>
      <c r="Q192" s="240"/>
      <c r="R192" s="240"/>
      <c r="S192" s="240"/>
    </row>
    <row r="193" spans="1:19" x14ac:dyDescent="0.25">
      <c r="A193" s="229" t="s">
        <v>296</v>
      </c>
      <c r="B193" s="239" t="s">
        <v>683</v>
      </c>
      <c r="C193" s="240">
        <v>1</v>
      </c>
      <c r="D193" s="229" t="s">
        <v>1418</v>
      </c>
      <c r="E193" s="240">
        <v>920</v>
      </c>
      <c r="F193" s="240"/>
      <c r="G193" s="240">
        <v>146</v>
      </c>
      <c r="H193" s="240">
        <v>149</v>
      </c>
      <c r="I193" s="240">
        <v>156</v>
      </c>
      <c r="J193" s="240">
        <v>163</v>
      </c>
      <c r="K193" s="240">
        <v>157</v>
      </c>
      <c r="L193" s="240">
        <v>149</v>
      </c>
      <c r="M193" s="240"/>
      <c r="N193" s="240"/>
      <c r="O193" s="240"/>
      <c r="P193" s="240"/>
      <c r="Q193" s="240"/>
      <c r="R193" s="240"/>
      <c r="S193" s="240"/>
    </row>
    <row r="194" spans="1:19" x14ac:dyDescent="0.25">
      <c r="A194" s="229" t="s">
        <v>682</v>
      </c>
      <c r="B194" s="239" t="s">
        <v>513</v>
      </c>
      <c r="C194" s="240">
        <v>7</v>
      </c>
      <c r="D194" s="229" t="s">
        <v>5189</v>
      </c>
      <c r="E194" s="240">
        <v>146</v>
      </c>
      <c r="F194" s="240">
        <v>89</v>
      </c>
      <c r="G194" s="240">
        <v>28</v>
      </c>
      <c r="H194" s="240">
        <v>18</v>
      </c>
      <c r="I194" s="240">
        <v>11</v>
      </c>
      <c r="J194" s="240"/>
      <c r="K194" s="240"/>
      <c r="L194" s="240"/>
      <c r="M194" s="240"/>
      <c r="N194" s="240"/>
      <c r="O194" s="240"/>
      <c r="P194" s="240"/>
      <c r="Q194" s="240"/>
      <c r="R194" s="240"/>
      <c r="S194" s="240"/>
    </row>
    <row r="195" spans="1:19" x14ac:dyDescent="0.25">
      <c r="A195" s="229" t="s">
        <v>297</v>
      </c>
      <c r="B195" s="239" t="s">
        <v>976</v>
      </c>
      <c r="C195" s="229">
        <v>3</v>
      </c>
      <c r="D195" s="229" t="s">
        <v>1417</v>
      </c>
      <c r="E195" s="240">
        <v>412</v>
      </c>
      <c r="F195" s="240">
        <v>22</v>
      </c>
      <c r="G195" s="240">
        <v>59</v>
      </c>
      <c r="H195" s="240">
        <v>58</v>
      </c>
      <c r="I195" s="240">
        <v>80</v>
      </c>
      <c r="J195" s="240">
        <v>72</v>
      </c>
      <c r="K195" s="240">
        <v>57</v>
      </c>
      <c r="L195" s="240">
        <v>64</v>
      </c>
      <c r="M195" s="240"/>
      <c r="N195" s="240"/>
      <c r="O195" s="240"/>
      <c r="P195" s="240"/>
      <c r="Q195" s="240"/>
      <c r="R195" s="240"/>
      <c r="S195" s="240"/>
    </row>
    <row r="196" spans="1:19" x14ac:dyDescent="0.25">
      <c r="A196" s="229" t="s">
        <v>298</v>
      </c>
      <c r="B196" s="239" t="s">
        <v>680</v>
      </c>
      <c r="C196" s="240">
        <v>1</v>
      </c>
      <c r="D196" s="229" t="s">
        <v>1416</v>
      </c>
      <c r="E196" s="240">
        <v>526</v>
      </c>
      <c r="F196" s="240">
        <v>19</v>
      </c>
      <c r="G196" s="240">
        <v>77</v>
      </c>
      <c r="H196" s="240">
        <v>81</v>
      </c>
      <c r="I196" s="240">
        <v>86</v>
      </c>
      <c r="J196" s="240">
        <v>85</v>
      </c>
      <c r="K196" s="240">
        <v>83</v>
      </c>
      <c r="L196" s="240">
        <v>95</v>
      </c>
      <c r="M196" s="240"/>
      <c r="N196" s="240"/>
      <c r="O196" s="240"/>
      <c r="P196" s="240"/>
      <c r="Q196" s="240"/>
      <c r="R196" s="240"/>
      <c r="S196" s="240"/>
    </row>
    <row r="197" spans="1:19" x14ac:dyDescent="0.25">
      <c r="A197" s="229" t="s">
        <v>299</v>
      </c>
      <c r="B197" s="239" t="s">
        <v>679</v>
      </c>
      <c r="C197" s="229">
        <v>3</v>
      </c>
      <c r="D197" s="229" t="s">
        <v>1418</v>
      </c>
      <c r="E197" s="240">
        <v>438</v>
      </c>
      <c r="F197" s="240">
        <v>18</v>
      </c>
      <c r="G197" s="240">
        <v>83</v>
      </c>
      <c r="H197" s="240">
        <v>76</v>
      </c>
      <c r="I197" s="240">
        <v>64</v>
      </c>
      <c r="J197" s="240">
        <v>76</v>
      </c>
      <c r="K197" s="240">
        <v>67</v>
      </c>
      <c r="L197" s="240">
        <v>54</v>
      </c>
      <c r="M197" s="240"/>
      <c r="N197" s="240"/>
      <c r="O197" s="240"/>
      <c r="P197" s="240"/>
      <c r="Q197" s="240"/>
      <c r="R197" s="240"/>
      <c r="S197" s="240"/>
    </row>
    <row r="198" spans="1:19" x14ac:dyDescent="0.25">
      <c r="A198" s="229" t="s">
        <v>300</v>
      </c>
      <c r="B198" s="239" t="s">
        <v>678</v>
      </c>
      <c r="C198" s="229">
        <v>2</v>
      </c>
      <c r="D198" s="229" t="s">
        <v>1417</v>
      </c>
      <c r="E198" s="240">
        <v>425</v>
      </c>
      <c r="F198" s="240">
        <v>42</v>
      </c>
      <c r="G198" s="240">
        <v>73</v>
      </c>
      <c r="H198" s="240">
        <v>51</v>
      </c>
      <c r="I198" s="240">
        <v>78</v>
      </c>
      <c r="J198" s="240">
        <v>70</v>
      </c>
      <c r="K198" s="240">
        <v>56</v>
      </c>
      <c r="L198" s="240">
        <v>55</v>
      </c>
      <c r="M198" s="240"/>
      <c r="N198" s="240"/>
      <c r="O198" s="240"/>
      <c r="P198" s="240"/>
      <c r="Q198" s="240"/>
      <c r="R198" s="240"/>
      <c r="S198" s="240"/>
    </row>
    <row r="199" spans="1:19" x14ac:dyDescent="0.25">
      <c r="A199" s="229" t="s">
        <v>301</v>
      </c>
      <c r="B199" s="239" t="s">
        <v>677</v>
      </c>
      <c r="C199" s="240">
        <v>1</v>
      </c>
      <c r="D199" s="229" t="s">
        <v>1416</v>
      </c>
      <c r="E199" s="240">
        <v>606</v>
      </c>
      <c r="F199" s="240">
        <v>46</v>
      </c>
      <c r="G199" s="240">
        <v>65</v>
      </c>
      <c r="H199" s="240">
        <v>91</v>
      </c>
      <c r="I199" s="240">
        <v>89</v>
      </c>
      <c r="J199" s="240">
        <v>97</v>
      </c>
      <c r="K199" s="240">
        <v>120</v>
      </c>
      <c r="L199" s="240">
        <v>98</v>
      </c>
      <c r="M199" s="240"/>
      <c r="N199" s="240"/>
      <c r="O199" s="240"/>
      <c r="P199" s="240"/>
      <c r="Q199" s="240"/>
      <c r="R199" s="240"/>
      <c r="S199" s="240"/>
    </row>
    <row r="200" spans="1:19" x14ac:dyDescent="0.25">
      <c r="A200" s="229" t="s">
        <v>302</v>
      </c>
      <c r="B200" s="239" t="s">
        <v>676</v>
      </c>
      <c r="C200" s="240">
        <v>1</v>
      </c>
      <c r="D200" s="229" t="s">
        <v>1418</v>
      </c>
      <c r="E200" s="240">
        <v>711</v>
      </c>
      <c r="F200" s="240">
        <v>40</v>
      </c>
      <c r="G200" s="240">
        <v>71</v>
      </c>
      <c r="H200" s="240">
        <v>112</v>
      </c>
      <c r="I200" s="240">
        <v>102</v>
      </c>
      <c r="J200" s="240">
        <v>109</v>
      </c>
      <c r="K200" s="240">
        <v>149</v>
      </c>
      <c r="L200" s="240">
        <v>128</v>
      </c>
      <c r="M200" s="240"/>
      <c r="N200" s="240"/>
      <c r="O200" s="240"/>
      <c r="P200" s="240"/>
      <c r="Q200" s="240"/>
      <c r="R200" s="240"/>
      <c r="S200" s="240"/>
    </row>
    <row r="201" spans="1:19" x14ac:dyDescent="0.25">
      <c r="A201" s="229" t="s">
        <v>303</v>
      </c>
      <c r="B201" s="239" t="s">
        <v>675</v>
      </c>
      <c r="C201" s="240">
        <v>1</v>
      </c>
      <c r="D201" s="229" t="s">
        <v>1418</v>
      </c>
      <c r="E201" s="240">
        <v>640</v>
      </c>
      <c r="F201" s="240">
        <v>37</v>
      </c>
      <c r="G201" s="240">
        <v>75</v>
      </c>
      <c r="H201" s="240">
        <v>96</v>
      </c>
      <c r="I201" s="240">
        <v>90</v>
      </c>
      <c r="J201" s="240">
        <v>108</v>
      </c>
      <c r="K201" s="240">
        <v>126</v>
      </c>
      <c r="L201" s="240">
        <v>108</v>
      </c>
      <c r="M201" s="240"/>
      <c r="N201" s="240"/>
      <c r="O201" s="240"/>
      <c r="P201" s="240"/>
      <c r="Q201" s="240"/>
      <c r="R201" s="240"/>
      <c r="S201" s="240"/>
    </row>
    <row r="202" spans="1:19" x14ac:dyDescent="0.25">
      <c r="A202" s="229" t="s">
        <v>304</v>
      </c>
      <c r="B202" s="239" t="s">
        <v>674</v>
      </c>
      <c r="C202" s="240">
        <v>1</v>
      </c>
      <c r="D202" s="229" t="s">
        <v>1418</v>
      </c>
      <c r="E202" s="240">
        <v>1038</v>
      </c>
      <c r="F202" s="240">
        <v>32</v>
      </c>
      <c r="G202" s="240">
        <v>149</v>
      </c>
      <c r="H202" s="240">
        <v>175</v>
      </c>
      <c r="I202" s="240">
        <v>170</v>
      </c>
      <c r="J202" s="240">
        <v>209</v>
      </c>
      <c r="K202" s="240">
        <v>142</v>
      </c>
      <c r="L202" s="240">
        <v>161</v>
      </c>
      <c r="M202" s="240"/>
      <c r="N202" s="240"/>
      <c r="O202" s="240"/>
      <c r="P202" s="240"/>
      <c r="Q202" s="240"/>
      <c r="R202" s="240"/>
      <c r="S202" s="240"/>
    </row>
    <row r="203" spans="1:19" x14ac:dyDescent="0.25">
      <c r="A203" s="229" t="s">
        <v>305</v>
      </c>
      <c r="B203" s="239" t="s">
        <v>673</v>
      </c>
      <c r="C203" s="240">
        <v>1</v>
      </c>
      <c r="D203" s="229" t="s">
        <v>1418</v>
      </c>
      <c r="E203" s="240">
        <v>334</v>
      </c>
      <c r="F203" s="240">
        <v>38</v>
      </c>
      <c r="G203" s="240">
        <v>47</v>
      </c>
      <c r="H203" s="240">
        <v>50</v>
      </c>
      <c r="I203" s="240">
        <v>44</v>
      </c>
      <c r="J203" s="240">
        <v>62</v>
      </c>
      <c r="K203" s="240">
        <v>53</v>
      </c>
      <c r="L203" s="240">
        <v>40</v>
      </c>
      <c r="M203" s="240"/>
      <c r="N203" s="240"/>
      <c r="O203" s="240"/>
      <c r="P203" s="240"/>
      <c r="Q203" s="240"/>
      <c r="R203" s="240"/>
      <c r="S203" s="240"/>
    </row>
    <row r="204" spans="1:19" x14ac:dyDescent="0.25">
      <c r="A204" s="229" t="s">
        <v>306</v>
      </c>
      <c r="B204" s="239" t="s">
        <v>672</v>
      </c>
      <c r="C204" s="229">
        <v>3</v>
      </c>
      <c r="D204" s="229" t="s">
        <v>1418</v>
      </c>
      <c r="E204" s="240">
        <v>343</v>
      </c>
      <c r="F204" s="240">
        <v>15</v>
      </c>
      <c r="G204" s="240">
        <v>46</v>
      </c>
      <c r="H204" s="240">
        <v>56</v>
      </c>
      <c r="I204" s="240">
        <v>60</v>
      </c>
      <c r="J204" s="240">
        <v>58</v>
      </c>
      <c r="K204" s="240">
        <v>57</v>
      </c>
      <c r="L204" s="240">
        <v>51</v>
      </c>
      <c r="M204" s="240"/>
      <c r="N204" s="240"/>
      <c r="O204" s="240"/>
      <c r="P204" s="240"/>
      <c r="Q204" s="240"/>
      <c r="R204" s="240"/>
      <c r="S204" s="240"/>
    </row>
    <row r="205" spans="1:19" x14ac:dyDescent="0.25">
      <c r="A205" s="229" t="s">
        <v>307</v>
      </c>
      <c r="B205" s="239" t="s">
        <v>931</v>
      </c>
      <c r="C205" s="240">
        <v>1</v>
      </c>
      <c r="D205" s="229" t="s">
        <v>1416</v>
      </c>
      <c r="E205" s="240">
        <v>779</v>
      </c>
      <c r="F205" s="240"/>
      <c r="G205" s="240">
        <v>105</v>
      </c>
      <c r="H205" s="240">
        <v>103</v>
      </c>
      <c r="I205" s="240">
        <v>128</v>
      </c>
      <c r="J205" s="240">
        <v>133</v>
      </c>
      <c r="K205" s="240">
        <v>154</v>
      </c>
      <c r="L205" s="240">
        <v>156</v>
      </c>
      <c r="M205" s="240"/>
      <c r="N205" s="240"/>
      <c r="O205" s="240"/>
      <c r="P205" s="240"/>
      <c r="Q205" s="240"/>
      <c r="R205" s="240"/>
      <c r="S205" s="240"/>
    </row>
    <row r="206" spans="1:19" x14ac:dyDescent="0.25">
      <c r="A206" s="229" t="s">
        <v>308</v>
      </c>
      <c r="B206" s="239" t="s">
        <v>875</v>
      </c>
      <c r="C206" s="240">
        <v>1</v>
      </c>
      <c r="D206" s="229" t="s">
        <v>1416</v>
      </c>
      <c r="E206" s="240">
        <v>844</v>
      </c>
      <c r="F206" s="240">
        <v>21</v>
      </c>
      <c r="G206" s="240">
        <v>87</v>
      </c>
      <c r="H206" s="240">
        <v>110</v>
      </c>
      <c r="I206" s="240">
        <v>118</v>
      </c>
      <c r="J206" s="240">
        <v>110</v>
      </c>
      <c r="K206" s="240">
        <v>111</v>
      </c>
      <c r="L206" s="240">
        <v>96</v>
      </c>
      <c r="M206" s="240">
        <v>65</v>
      </c>
      <c r="N206" s="240">
        <v>66</v>
      </c>
      <c r="O206" s="240">
        <v>60</v>
      </c>
      <c r="P206" s="240"/>
      <c r="Q206" s="240"/>
      <c r="R206" s="240"/>
      <c r="S206" s="240"/>
    </row>
    <row r="207" spans="1:19" x14ac:dyDescent="0.25">
      <c r="A207" s="229" t="s">
        <v>309</v>
      </c>
      <c r="B207" s="239" t="s">
        <v>671</v>
      </c>
      <c r="C207" s="229">
        <v>3</v>
      </c>
      <c r="D207" s="229" t="s">
        <v>1417</v>
      </c>
      <c r="E207" s="240">
        <v>326</v>
      </c>
      <c r="F207" s="240">
        <v>25</v>
      </c>
      <c r="G207" s="240">
        <v>61</v>
      </c>
      <c r="H207" s="240">
        <v>62</v>
      </c>
      <c r="I207" s="240">
        <v>52</v>
      </c>
      <c r="J207" s="240">
        <v>42</v>
      </c>
      <c r="K207" s="240">
        <v>40</v>
      </c>
      <c r="L207" s="240">
        <v>44</v>
      </c>
      <c r="M207" s="240"/>
      <c r="N207" s="240"/>
      <c r="O207" s="240"/>
      <c r="P207" s="240"/>
      <c r="Q207" s="240"/>
      <c r="R207" s="240"/>
      <c r="S207" s="240"/>
    </row>
    <row r="208" spans="1:19" x14ac:dyDescent="0.25">
      <c r="A208" s="229" t="s">
        <v>310</v>
      </c>
      <c r="B208" s="239" t="s">
        <v>670</v>
      </c>
      <c r="C208" s="240">
        <v>1</v>
      </c>
      <c r="D208" s="229" t="s">
        <v>1416</v>
      </c>
      <c r="E208" s="240">
        <v>1029</v>
      </c>
      <c r="F208" s="240">
        <v>57</v>
      </c>
      <c r="G208" s="240">
        <v>152</v>
      </c>
      <c r="H208" s="240">
        <v>136</v>
      </c>
      <c r="I208" s="240">
        <v>182</v>
      </c>
      <c r="J208" s="240">
        <v>162</v>
      </c>
      <c r="K208" s="240">
        <v>182</v>
      </c>
      <c r="L208" s="240">
        <v>158</v>
      </c>
      <c r="M208" s="240"/>
      <c r="N208" s="240"/>
      <c r="O208" s="240"/>
      <c r="P208" s="240"/>
      <c r="Q208" s="240"/>
      <c r="R208" s="240"/>
      <c r="S208" s="240"/>
    </row>
    <row r="209" spans="1:19" x14ac:dyDescent="0.25">
      <c r="A209" s="229" t="s">
        <v>311</v>
      </c>
      <c r="B209" s="239" t="s">
        <v>669</v>
      </c>
      <c r="C209" s="240">
        <v>1</v>
      </c>
      <c r="D209" s="229" t="s">
        <v>1416</v>
      </c>
      <c r="E209" s="240">
        <v>403</v>
      </c>
      <c r="F209" s="240"/>
      <c r="G209" s="240">
        <v>62</v>
      </c>
      <c r="H209" s="240">
        <v>62</v>
      </c>
      <c r="I209" s="240">
        <v>76</v>
      </c>
      <c r="J209" s="240">
        <v>72</v>
      </c>
      <c r="K209" s="240">
        <v>51</v>
      </c>
      <c r="L209" s="240">
        <v>80</v>
      </c>
      <c r="M209" s="240"/>
      <c r="N209" s="240"/>
      <c r="O209" s="240"/>
      <c r="P209" s="240"/>
      <c r="Q209" s="240"/>
      <c r="R209" s="240"/>
      <c r="S209" s="240"/>
    </row>
    <row r="210" spans="1:19" x14ac:dyDescent="0.25">
      <c r="A210" s="229" t="s">
        <v>312</v>
      </c>
      <c r="B210" s="239" t="s">
        <v>668</v>
      </c>
      <c r="C210" s="229">
        <v>2</v>
      </c>
      <c r="D210" s="229" t="s">
        <v>1416</v>
      </c>
      <c r="E210" s="240">
        <v>401</v>
      </c>
      <c r="F210" s="240">
        <v>147</v>
      </c>
      <c r="G210" s="240">
        <v>48</v>
      </c>
      <c r="H210" s="240">
        <v>38</v>
      </c>
      <c r="I210" s="240">
        <v>52</v>
      </c>
      <c r="J210" s="240">
        <v>38</v>
      </c>
      <c r="K210" s="240">
        <v>46</v>
      </c>
      <c r="L210" s="240">
        <v>32</v>
      </c>
      <c r="M210" s="240"/>
      <c r="N210" s="240"/>
      <c r="O210" s="240"/>
      <c r="P210" s="240"/>
      <c r="Q210" s="240"/>
      <c r="R210" s="240"/>
      <c r="S210" s="240"/>
    </row>
    <row r="211" spans="1:19" x14ac:dyDescent="0.25">
      <c r="A211" s="229" t="s">
        <v>313</v>
      </c>
      <c r="B211" s="239" t="s">
        <v>667</v>
      </c>
      <c r="C211" s="229">
        <v>2</v>
      </c>
      <c r="D211" s="229" t="s">
        <v>1417</v>
      </c>
      <c r="E211" s="240">
        <v>689</v>
      </c>
      <c r="F211" s="240"/>
      <c r="G211" s="240">
        <v>105</v>
      </c>
      <c r="H211" s="240">
        <v>125</v>
      </c>
      <c r="I211" s="240">
        <v>106</v>
      </c>
      <c r="J211" s="240">
        <v>127</v>
      </c>
      <c r="K211" s="240">
        <v>129</v>
      </c>
      <c r="L211" s="240">
        <v>97</v>
      </c>
      <c r="M211" s="240"/>
      <c r="N211" s="240"/>
      <c r="O211" s="240"/>
      <c r="P211" s="240"/>
      <c r="Q211" s="240"/>
      <c r="R211" s="240"/>
      <c r="S211" s="240"/>
    </row>
    <row r="212" spans="1:19" x14ac:dyDescent="0.25">
      <c r="A212" s="229" t="s">
        <v>314</v>
      </c>
      <c r="B212" s="239" t="s">
        <v>666</v>
      </c>
      <c r="C212" s="229">
        <v>3</v>
      </c>
      <c r="D212" s="229" t="s">
        <v>1417</v>
      </c>
      <c r="E212" s="240">
        <v>348</v>
      </c>
      <c r="F212" s="240">
        <v>20</v>
      </c>
      <c r="G212" s="240">
        <v>56</v>
      </c>
      <c r="H212" s="240">
        <v>49</v>
      </c>
      <c r="I212" s="240">
        <v>58</v>
      </c>
      <c r="J212" s="240">
        <v>61</v>
      </c>
      <c r="K212" s="240">
        <v>57</v>
      </c>
      <c r="L212" s="240">
        <v>47</v>
      </c>
      <c r="M212" s="240"/>
      <c r="N212" s="240"/>
      <c r="O212" s="240"/>
      <c r="P212" s="240"/>
      <c r="Q212" s="240"/>
      <c r="R212" s="240"/>
      <c r="S212" s="240"/>
    </row>
    <row r="213" spans="1:19" x14ac:dyDescent="0.25">
      <c r="A213" s="229" t="s">
        <v>315</v>
      </c>
      <c r="B213" s="239" t="s">
        <v>824</v>
      </c>
      <c r="C213" s="240">
        <v>1</v>
      </c>
      <c r="D213" s="229" t="s">
        <v>1416</v>
      </c>
      <c r="E213" s="240">
        <v>739</v>
      </c>
      <c r="F213" s="240">
        <v>55</v>
      </c>
      <c r="G213" s="240">
        <v>92</v>
      </c>
      <c r="H213" s="240">
        <v>106</v>
      </c>
      <c r="I213" s="240">
        <v>113</v>
      </c>
      <c r="J213" s="240">
        <v>130</v>
      </c>
      <c r="K213" s="240">
        <v>119</v>
      </c>
      <c r="L213" s="240">
        <v>124</v>
      </c>
      <c r="M213" s="240"/>
      <c r="N213" s="240"/>
      <c r="O213" s="240"/>
      <c r="P213" s="240"/>
      <c r="Q213" s="240"/>
      <c r="R213" s="240"/>
      <c r="S213" s="240"/>
    </row>
    <row r="214" spans="1:19" x14ac:dyDescent="0.25">
      <c r="A214" s="229" t="s">
        <v>316</v>
      </c>
      <c r="B214" s="239" t="s">
        <v>665</v>
      </c>
      <c r="C214" s="240">
        <v>1</v>
      </c>
      <c r="D214" s="229" t="s">
        <v>1418</v>
      </c>
      <c r="E214" s="240">
        <v>411</v>
      </c>
      <c r="F214" s="240">
        <v>19</v>
      </c>
      <c r="G214" s="240">
        <v>47</v>
      </c>
      <c r="H214" s="240">
        <v>60</v>
      </c>
      <c r="I214" s="240">
        <v>62</v>
      </c>
      <c r="J214" s="240">
        <v>91</v>
      </c>
      <c r="K214" s="240">
        <v>66</v>
      </c>
      <c r="L214" s="240">
        <v>66</v>
      </c>
      <c r="M214" s="240"/>
      <c r="N214" s="240"/>
      <c r="O214" s="240"/>
      <c r="P214" s="240"/>
      <c r="Q214" s="240"/>
      <c r="R214" s="240"/>
      <c r="S214" s="240"/>
    </row>
    <row r="215" spans="1:19" x14ac:dyDescent="0.25">
      <c r="A215" s="229" t="s">
        <v>317</v>
      </c>
      <c r="B215" s="239" t="s">
        <v>664</v>
      </c>
      <c r="C215" s="240">
        <v>1</v>
      </c>
      <c r="D215" s="229" t="s">
        <v>1416</v>
      </c>
      <c r="E215" s="240">
        <v>849</v>
      </c>
      <c r="F215" s="240">
        <v>19</v>
      </c>
      <c r="G215" s="240">
        <v>105</v>
      </c>
      <c r="H215" s="240">
        <v>128</v>
      </c>
      <c r="I215" s="240">
        <v>150</v>
      </c>
      <c r="J215" s="240">
        <v>140</v>
      </c>
      <c r="K215" s="240">
        <v>162</v>
      </c>
      <c r="L215" s="240">
        <v>145</v>
      </c>
      <c r="M215" s="240"/>
      <c r="N215" s="240"/>
      <c r="O215" s="240"/>
      <c r="P215" s="240"/>
      <c r="Q215" s="240"/>
      <c r="R215" s="240"/>
      <c r="S215" s="240"/>
    </row>
    <row r="216" spans="1:19" x14ac:dyDescent="0.25">
      <c r="A216" s="229" t="s">
        <v>318</v>
      </c>
      <c r="B216" s="239" t="s">
        <v>663</v>
      </c>
      <c r="C216" s="229">
        <v>3</v>
      </c>
      <c r="D216" s="229" t="s">
        <v>1416</v>
      </c>
      <c r="E216" s="240">
        <v>628</v>
      </c>
      <c r="F216" s="240">
        <v>34</v>
      </c>
      <c r="G216" s="240">
        <v>142</v>
      </c>
      <c r="H216" s="240">
        <v>152</v>
      </c>
      <c r="I216" s="240">
        <v>139</v>
      </c>
      <c r="J216" s="240">
        <v>161</v>
      </c>
      <c r="K216" s="240"/>
      <c r="L216" s="240"/>
      <c r="M216" s="240"/>
      <c r="N216" s="240"/>
      <c r="O216" s="240"/>
      <c r="P216" s="240"/>
      <c r="Q216" s="240"/>
      <c r="R216" s="240"/>
      <c r="S216" s="240"/>
    </row>
    <row r="217" spans="1:19" x14ac:dyDescent="0.25">
      <c r="A217" s="229" t="s">
        <v>319</v>
      </c>
      <c r="B217" s="239" t="s">
        <v>5155</v>
      </c>
      <c r="C217" s="240">
        <v>1</v>
      </c>
      <c r="D217" s="229" t="s">
        <v>1416</v>
      </c>
      <c r="E217" s="240">
        <v>96</v>
      </c>
      <c r="F217" s="240">
        <v>96</v>
      </c>
      <c r="G217" s="240"/>
      <c r="H217" s="240"/>
      <c r="I217" s="240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</row>
    <row r="218" spans="1:19" x14ac:dyDescent="0.25">
      <c r="A218" s="229" t="s">
        <v>320</v>
      </c>
      <c r="B218" s="239" t="s">
        <v>661</v>
      </c>
      <c r="C218" s="229">
        <v>2</v>
      </c>
      <c r="D218" s="229" t="s">
        <v>1417</v>
      </c>
      <c r="E218" s="240">
        <v>1245</v>
      </c>
      <c r="F218" s="240">
        <v>38</v>
      </c>
      <c r="G218" s="240">
        <v>160</v>
      </c>
      <c r="H218" s="240">
        <v>208</v>
      </c>
      <c r="I218" s="240">
        <v>214</v>
      </c>
      <c r="J218" s="240">
        <v>225</v>
      </c>
      <c r="K218" s="240">
        <v>212</v>
      </c>
      <c r="L218" s="240">
        <v>188</v>
      </c>
      <c r="M218" s="240"/>
      <c r="N218" s="240"/>
      <c r="O218" s="240"/>
      <c r="P218" s="240"/>
      <c r="Q218" s="240"/>
      <c r="R218" s="240"/>
      <c r="S218" s="240"/>
    </row>
    <row r="219" spans="1:19" x14ac:dyDescent="0.25">
      <c r="A219" s="229" t="s">
        <v>321</v>
      </c>
      <c r="B219" s="239" t="s">
        <v>660</v>
      </c>
      <c r="C219" s="240">
        <v>1</v>
      </c>
      <c r="D219" s="229" t="s">
        <v>1416</v>
      </c>
      <c r="E219" s="240">
        <v>864</v>
      </c>
      <c r="F219" s="240">
        <v>54</v>
      </c>
      <c r="G219" s="240">
        <v>92</v>
      </c>
      <c r="H219" s="240">
        <v>87</v>
      </c>
      <c r="I219" s="240">
        <v>95</v>
      </c>
      <c r="J219" s="240">
        <v>96</v>
      </c>
      <c r="K219" s="240">
        <v>79</v>
      </c>
      <c r="L219" s="240">
        <v>88</v>
      </c>
      <c r="M219" s="240">
        <v>71</v>
      </c>
      <c r="N219" s="240">
        <v>96</v>
      </c>
      <c r="O219" s="240">
        <v>106</v>
      </c>
      <c r="P219" s="240"/>
      <c r="Q219" s="240"/>
      <c r="R219" s="240"/>
      <c r="S219" s="240"/>
    </row>
    <row r="220" spans="1:19" x14ac:dyDescent="0.25">
      <c r="A220" s="229" t="s">
        <v>322</v>
      </c>
      <c r="B220" s="239" t="s">
        <v>659</v>
      </c>
      <c r="C220" s="240">
        <v>1</v>
      </c>
      <c r="D220" s="229" t="s">
        <v>1417</v>
      </c>
      <c r="E220" s="240">
        <v>415</v>
      </c>
      <c r="F220" s="240">
        <v>19</v>
      </c>
      <c r="G220" s="240">
        <v>57</v>
      </c>
      <c r="H220" s="240">
        <v>61</v>
      </c>
      <c r="I220" s="240">
        <v>73</v>
      </c>
      <c r="J220" s="240">
        <v>81</v>
      </c>
      <c r="K220" s="240">
        <v>61</v>
      </c>
      <c r="L220" s="240">
        <v>63</v>
      </c>
      <c r="M220" s="240"/>
      <c r="N220" s="240"/>
      <c r="O220" s="240"/>
      <c r="P220" s="240"/>
      <c r="Q220" s="240"/>
      <c r="R220" s="240"/>
      <c r="S220" s="240"/>
    </row>
    <row r="221" spans="1:19" x14ac:dyDescent="0.25">
      <c r="A221" s="229" t="s">
        <v>323</v>
      </c>
      <c r="B221" s="239" t="s">
        <v>658</v>
      </c>
      <c r="C221" s="240">
        <v>1</v>
      </c>
      <c r="D221" s="229" t="s">
        <v>1416</v>
      </c>
      <c r="E221" s="240">
        <v>578</v>
      </c>
      <c r="F221" s="240">
        <v>36</v>
      </c>
      <c r="G221" s="240">
        <v>76</v>
      </c>
      <c r="H221" s="240">
        <v>90</v>
      </c>
      <c r="I221" s="240">
        <v>103</v>
      </c>
      <c r="J221" s="240">
        <v>91</v>
      </c>
      <c r="K221" s="240">
        <v>106</v>
      </c>
      <c r="L221" s="240">
        <v>76</v>
      </c>
      <c r="M221" s="240"/>
      <c r="N221" s="240"/>
      <c r="O221" s="240"/>
      <c r="P221" s="240"/>
      <c r="Q221" s="240"/>
      <c r="R221" s="240"/>
      <c r="S221" s="240"/>
    </row>
    <row r="222" spans="1:19" x14ac:dyDescent="0.25">
      <c r="A222" s="229" t="s">
        <v>324</v>
      </c>
      <c r="B222" s="239" t="s">
        <v>657</v>
      </c>
      <c r="C222" s="240">
        <v>1</v>
      </c>
      <c r="D222" s="229" t="s">
        <v>1416</v>
      </c>
      <c r="E222" s="240">
        <v>573</v>
      </c>
      <c r="F222" s="240">
        <v>49</v>
      </c>
      <c r="G222" s="240">
        <v>83</v>
      </c>
      <c r="H222" s="240">
        <v>103</v>
      </c>
      <c r="I222" s="240">
        <v>88</v>
      </c>
      <c r="J222" s="240">
        <v>87</v>
      </c>
      <c r="K222" s="240">
        <v>76</v>
      </c>
      <c r="L222" s="240">
        <v>87</v>
      </c>
      <c r="M222" s="240"/>
      <c r="N222" s="240"/>
      <c r="O222" s="240"/>
      <c r="P222" s="240"/>
      <c r="Q222" s="240"/>
      <c r="R222" s="240"/>
      <c r="S222" s="240"/>
    </row>
    <row r="223" spans="1:19" x14ac:dyDescent="0.25">
      <c r="A223" s="229" t="s">
        <v>325</v>
      </c>
      <c r="B223" s="239" t="s">
        <v>656</v>
      </c>
      <c r="C223" s="229">
        <v>3</v>
      </c>
      <c r="D223" s="229" t="s">
        <v>1418</v>
      </c>
      <c r="E223" s="240">
        <v>673</v>
      </c>
      <c r="F223" s="240">
        <v>81</v>
      </c>
      <c r="G223" s="240">
        <v>86</v>
      </c>
      <c r="H223" s="240">
        <v>93</v>
      </c>
      <c r="I223" s="240">
        <v>96</v>
      </c>
      <c r="J223" s="240">
        <v>109</v>
      </c>
      <c r="K223" s="240">
        <v>111</v>
      </c>
      <c r="L223" s="240">
        <v>97</v>
      </c>
      <c r="M223" s="240"/>
      <c r="N223" s="240"/>
      <c r="O223" s="240"/>
      <c r="P223" s="240"/>
      <c r="Q223" s="240"/>
      <c r="R223" s="240"/>
      <c r="S223" s="240"/>
    </row>
    <row r="224" spans="1:19" x14ac:dyDescent="0.25">
      <c r="A224" s="229" t="s">
        <v>326</v>
      </c>
      <c r="B224" s="239" t="s">
        <v>655</v>
      </c>
      <c r="C224" s="240">
        <v>1</v>
      </c>
      <c r="D224" s="229" t="s">
        <v>1417</v>
      </c>
      <c r="E224" s="240">
        <v>579</v>
      </c>
      <c r="F224" s="240">
        <v>19</v>
      </c>
      <c r="G224" s="240">
        <v>69</v>
      </c>
      <c r="H224" s="240">
        <v>102</v>
      </c>
      <c r="I224" s="240">
        <v>109</v>
      </c>
      <c r="J224" s="240">
        <v>100</v>
      </c>
      <c r="K224" s="240">
        <v>86</v>
      </c>
      <c r="L224" s="240">
        <v>94</v>
      </c>
      <c r="M224" s="240"/>
      <c r="N224" s="240"/>
      <c r="O224" s="240"/>
      <c r="P224" s="240"/>
      <c r="Q224" s="240"/>
      <c r="R224" s="240"/>
      <c r="S224" s="240"/>
    </row>
    <row r="225" spans="1:19" x14ac:dyDescent="0.25">
      <c r="A225" s="229" t="s">
        <v>327</v>
      </c>
      <c r="B225" s="239" t="s">
        <v>654</v>
      </c>
      <c r="C225" s="229">
        <v>3</v>
      </c>
      <c r="D225" s="229" t="s">
        <v>1418</v>
      </c>
      <c r="E225" s="240">
        <v>488</v>
      </c>
      <c r="F225" s="240">
        <v>56</v>
      </c>
      <c r="G225" s="240">
        <v>74</v>
      </c>
      <c r="H225" s="240">
        <v>65</v>
      </c>
      <c r="I225" s="240">
        <v>63</v>
      </c>
      <c r="J225" s="240">
        <v>90</v>
      </c>
      <c r="K225" s="240">
        <v>79</v>
      </c>
      <c r="L225" s="240">
        <v>61</v>
      </c>
      <c r="M225" s="240"/>
      <c r="N225" s="240"/>
      <c r="O225" s="240"/>
      <c r="P225" s="240"/>
      <c r="Q225" s="240"/>
      <c r="R225" s="240"/>
      <c r="S225" s="240"/>
    </row>
    <row r="226" spans="1:19" x14ac:dyDescent="0.25">
      <c r="A226" s="229" t="s">
        <v>328</v>
      </c>
      <c r="B226" s="239" t="s">
        <v>653</v>
      </c>
      <c r="C226" s="240">
        <v>1</v>
      </c>
      <c r="D226" s="229" t="s">
        <v>1417</v>
      </c>
      <c r="E226" s="240">
        <v>572</v>
      </c>
      <c r="F226" s="240">
        <v>18</v>
      </c>
      <c r="G226" s="240">
        <v>105</v>
      </c>
      <c r="H226" s="240">
        <v>105</v>
      </c>
      <c r="I226" s="240">
        <v>106</v>
      </c>
      <c r="J226" s="240">
        <v>91</v>
      </c>
      <c r="K226" s="240">
        <v>77</v>
      </c>
      <c r="L226" s="240">
        <v>70</v>
      </c>
      <c r="M226" s="240"/>
      <c r="N226" s="240"/>
      <c r="O226" s="240"/>
      <c r="P226" s="240"/>
      <c r="Q226" s="240"/>
      <c r="R226" s="240"/>
      <c r="S226" s="240"/>
    </row>
    <row r="227" spans="1:19" x14ac:dyDescent="0.25">
      <c r="A227" s="229" t="s">
        <v>329</v>
      </c>
      <c r="B227" s="239" t="s">
        <v>652</v>
      </c>
      <c r="C227" s="229">
        <v>3</v>
      </c>
      <c r="D227" s="229" t="s">
        <v>1417</v>
      </c>
      <c r="E227" s="240">
        <v>251</v>
      </c>
      <c r="F227" s="240">
        <v>20</v>
      </c>
      <c r="G227" s="240">
        <v>31</v>
      </c>
      <c r="H227" s="240">
        <v>35</v>
      </c>
      <c r="I227" s="240">
        <v>52</v>
      </c>
      <c r="J227" s="240">
        <v>40</v>
      </c>
      <c r="K227" s="240">
        <v>37</v>
      </c>
      <c r="L227" s="240">
        <v>36</v>
      </c>
      <c r="M227" s="240"/>
      <c r="N227" s="240"/>
      <c r="O227" s="240"/>
      <c r="P227" s="240"/>
      <c r="Q227" s="240"/>
      <c r="R227" s="240"/>
      <c r="S227" s="240"/>
    </row>
    <row r="228" spans="1:19" x14ac:dyDescent="0.25">
      <c r="A228" s="229" t="s">
        <v>330</v>
      </c>
      <c r="B228" s="239" t="s">
        <v>651</v>
      </c>
      <c r="C228" s="240">
        <v>1</v>
      </c>
      <c r="D228" s="229" t="s">
        <v>1417</v>
      </c>
      <c r="E228" s="240">
        <v>1014</v>
      </c>
      <c r="F228" s="240">
        <v>38</v>
      </c>
      <c r="G228" s="240">
        <v>144</v>
      </c>
      <c r="H228" s="240">
        <v>156</v>
      </c>
      <c r="I228" s="240">
        <v>139</v>
      </c>
      <c r="J228" s="240">
        <v>184</v>
      </c>
      <c r="K228" s="240">
        <v>162</v>
      </c>
      <c r="L228" s="240">
        <v>191</v>
      </c>
      <c r="M228" s="240"/>
      <c r="N228" s="240"/>
      <c r="O228" s="240"/>
      <c r="P228" s="240"/>
      <c r="Q228" s="240"/>
      <c r="R228" s="240"/>
      <c r="S228" s="240"/>
    </row>
    <row r="229" spans="1:19" x14ac:dyDescent="0.25">
      <c r="A229" s="229" t="s">
        <v>5194</v>
      </c>
      <c r="B229" s="239" t="s">
        <v>5156</v>
      </c>
      <c r="C229" s="240">
        <v>7</v>
      </c>
      <c r="D229" s="229" t="s">
        <v>5189</v>
      </c>
      <c r="E229" s="240">
        <v>100</v>
      </c>
      <c r="F229" s="240"/>
      <c r="G229" s="240">
        <v>36</v>
      </c>
      <c r="H229" s="240">
        <v>24</v>
      </c>
      <c r="I229" s="240">
        <v>23</v>
      </c>
      <c r="J229" s="240">
        <v>8</v>
      </c>
      <c r="K229" s="240">
        <v>9</v>
      </c>
      <c r="L229" s="240"/>
      <c r="M229" s="240"/>
      <c r="N229" s="240"/>
      <c r="O229" s="240"/>
      <c r="P229" s="240"/>
      <c r="Q229" s="240"/>
      <c r="R229" s="240"/>
      <c r="S229" s="240"/>
    </row>
    <row r="230" spans="1:19" x14ac:dyDescent="0.25">
      <c r="A230" s="229" t="s">
        <v>331</v>
      </c>
      <c r="B230" s="239" t="s">
        <v>76</v>
      </c>
      <c r="C230" s="240">
        <v>1</v>
      </c>
      <c r="D230" s="229" t="s">
        <v>1416</v>
      </c>
      <c r="E230" s="240">
        <v>1107</v>
      </c>
      <c r="F230" s="240"/>
      <c r="G230" s="240"/>
      <c r="H230" s="240"/>
      <c r="I230" s="240"/>
      <c r="J230" s="240"/>
      <c r="K230" s="240">
        <v>222</v>
      </c>
      <c r="L230" s="240">
        <v>218</v>
      </c>
      <c r="M230" s="240">
        <v>212</v>
      </c>
      <c r="N230" s="240">
        <v>227</v>
      </c>
      <c r="O230" s="240">
        <v>228</v>
      </c>
      <c r="P230" s="240"/>
      <c r="Q230" s="240"/>
      <c r="R230" s="240"/>
      <c r="S230" s="240"/>
    </row>
    <row r="231" spans="1:19" x14ac:dyDescent="0.25">
      <c r="A231" s="229" t="s">
        <v>332</v>
      </c>
      <c r="B231" s="239" t="s">
        <v>650</v>
      </c>
      <c r="C231" s="240">
        <v>1</v>
      </c>
      <c r="D231" s="229" t="s">
        <v>1418</v>
      </c>
      <c r="E231" s="240">
        <v>1644</v>
      </c>
      <c r="F231" s="240">
        <v>20</v>
      </c>
      <c r="G231" s="240">
        <v>125</v>
      </c>
      <c r="H231" s="240">
        <v>188</v>
      </c>
      <c r="I231" s="240">
        <v>169</v>
      </c>
      <c r="J231" s="240">
        <v>196</v>
      </c>
      <c r="K231" s="240">
        <v>196</v>
      </c>
      <c r="L231" s="240">
        <v>186</v>
      </c>
      <c r="M231" s="240">
        <v>190</v>
      </c>
      <c r="N231" s="240">
        <v>189</v>
      </c>
      <c r="O231" s="240">
        <v>185</v>
      </c>
      <c r="P231" s="240"/>
      <c r="Q231" s="240"/>
      <c r="R231" s="240"/>
      <c r="S231" s="240"/>
    </row>
    <row r="232" spans="1:19" x14ac:dyDescent="0.25">
      <c r="A232" s="229" t="s">
        <v>932</v>
      </c>
      <c r="B232" s="239" t="s">
        <v>933</v>
      </c>
      <c r="C232" s="240">
        <v>7</v>
      </c>
      <c r="D232" s="229" t="s">
        <v>5189</v>
      </c>
      <c r="E232" s="240">
        <v>435</v>
      </c>
      <c r="F232" s="240"/>
      <c r="G232" s="240"/>
      <c r="H232" s="240"/>
      <c r="I232" s="240"/>
      <c r="J232" s="240"/>
      <c r="K232" s="240"/>
      <c r="L232" s="240"/>
      <c r="M232" s="240">
        <v>117</v>
      </c>
      <c r="N232" s="240">
        <v>149</v>
      </c>
      <c r="O232" s="240">
        <v>169</v>
      </c>
      <c r="P232" s="240"/>
      <c r="Q232" s="240"/>
      <c r="R232" s="240"/>
      <c r="S232" s="240"/>
    </row>
    <row r="233" spans="1:19" x14ac:dyDescent="0.25">
      <c r="A233" s="229" t="s">
        <v>649</v>
      </c>
      <c r="B233" s="239" t="s">
        <v>876</v>
      </c>
      <c r="C233" s="240">
        <v>7</v>
      </c>
      <c r="D233" s="229" t="s">
        <v>5189</v>
      </c>
      <c r="E233" s="240">
        <v>340</v>
      </c>
      <c r="F233" s="240"/>
      <c r="G233" s="240">
        <v>32</v>
      </c>
      <c r="H233" s="240">
        <v>35</v>
      </c>
      <c r="I233" s="240">
        <v>44</v>
      </c>
      <c r="J233" s="240">
        <v>43</v>
      </c>
      <c r="K233" s="240">
        <v>39</v>
      </c>
      <c r="L233" s="240">
        <v>40</v>
      </c>
      <c r="M233" s="240">
        <v>27</v>
      </c>
      <c r="N233" s="240">
        <v>36</v>
      </c>
      <c r="O233" s="240">
        <v>35</v>
      </c>
      <c r="P233" s="240">
        <v>9</v>
      </c>
      <c r="Q233" s="240"/>
      <c r="R233" s="240"/>
      <c r="S233" s="240"/>
    </row>
    <row r="234" spans="1:19" x14ac:dyDescent="0.25">
      <c r="A234" s="229" t="s">
        <v>825</v>
      </c>
      <c r="B234" s="239" t="s">
        <v>934</v>
      </c>
      <c r="C234" s="240">
        <v>7</v>
      </c>
      <c r="D234" s="229" t="s">
        <v>5189</v>
      </c>
      <c r="E234" s="240">
        <v>445</v>
      </c>
      <c r="F234" s="240"/>
      <c r="G234" s="240">
        <v>77</v>
      </c>
      <c r="H234" s="240">
        <v>109</v>
      </c>
      <c r="I234" s="240">
        <v>106</v>
      </c>
      <c r="J234" s="240">
        <v>109</v>
      </c>
      <c r="K234" s="240">
        <v>25</v>
      </c>
      <c r="L234" s="240">
        <v>18</v>
      </c>
      <c r="M234" s="240">
        <v>1</v>
      </c>
      <c r="N234" s="240"/>
      <c r="O234" s="240"/>
      <c r="P234" s="240"/>
      <c r="Q234" s="240"/>
      <c r="R234" s="240"/>
      <c r="S234" s="240"/>
    </row>
    <row r="235" spans="1:19" x14ac:dyDescent="0.25">
      <c r="A235" s="229" t="s">
        <v>935</v>
      </c>
      <c r="B235" s="239" t="s">
        <v>979</v>
      </c>
      <c r="C235" s="240">
        <v>7</v>
      </c>
      <c r="D235" s="229" t="s">
        <v>5189</v>
      </c>
      <c r="E235" s="240">
        <v>194</v>
      </c>
      <c r="F235" s="240"/>
      <c r="G235" s="240">
        <v>28</v>
      </c>
      <c r="H235" s="240">
        <v>40</v>
      </c>
      <c r="I235" s="240">
        <v>44</v>
      </c>
      <c r="J235" s="240">
        <v>35</v>
      </c>
      <c r="K235" s="240">
        <v>22</v>
      </c>
      <c r="L235" s="240">
        <v>16</v>
      </c>
      <c r="M235" s="240">
        <v>9</v>
      </c>
      <c r="N235" s="240"/>
      <c r="O235" s="240"/>
      <c r="P235" s="240"/>
      <c r="Q235" s="240"/>
      <c r="R235" s="240"/>
      <c r="S235" s="240"/>
    </row>
    <row r="236" spans="1:19" x14ac:dyDescent="0.25">
      <c r="A236" s="229" t="s">
        <v>334</v>
      </c>
      <c r="B236" s="239" t="s">
        <v>648</v>
      </c>
      <c r="C236" s="240">
        <v>1</v>
      </c>
      <c r="D236" s="229" t="s">
        <v>1418</v>
      </c>
      <c r="E236" s="240">
        <v>976</v>
      </c>
      <c r="F236" s="240">
        <v>78</v>
      </c>
      <c r="G236" s="240">
        <v>107</v>
      </c>
      <c r="H236" s="240">
        <v>139</v>
      </c>
      <c r="I236" s="240">
        <v>145</v>
      </c>
      <c r="J236" s="240">
        <v>173</v>
      </c>
      <c r="K236" s="240">
        <v>164</v>
      </c>
      <c r="L236" s="240">
        <v>170</v>
      </c>
      <c r="M236" s="240"/>
      <c r="N236" s="240"/>
      <c r="O236" s="240"/>
      <c r="P236" s="240"/>
      <c r="Q236" s="240"/>
      <c r="R236" s="240"/>
      <c r="S236" s="240"/>
    </row>
    <row r="237" spans="1:19" x14ac:dyDescent="0.25">
      <c r="A237" s="229" t="s">
        <v>826</v>
      </c>
      <c r="B237" s="239" t="s">
        <v>827</v>
      </c>
      <c r="C237" s="240">
        <v>7</v>
      </c>
      <c r="D237" s="229" t="s">
        <v>5189</v>
      </c>
      <c r="E237" s="240">
        <v>229</v>
      </c>
      <c r="F237" s="240"/>
      <c r="G237" s="240">
        <v>32</v>
      </c>
      <c r="H237" s="240">
        <v>33</v>
      </c>
      <c r="I237" s="240">
        <v>26</v>
      </c>
      <c r="J237" s="240">
        <v>36</v>
      </c>
      <c r="K237" s="240">
        <v>39</v>
      </c>
      <c r="L237" s="240">
        <v>35</v>
      </c>
      <c r="M237" s="240">
        <v>7</v>
      </c>
      <c r="N237" s="240">
        <v>12</v>
      </c>
      <c r="O237" s="240">
        <v>9</v>
      </c>
      <c r="P237" s="240"/>
      <c r="Q237" s="240"/>
      <c r="R237" s="240"/>
      <c r="S237" s="240"/>
    </row>
    <row r="238" spans="1:19" x14ac:dyDescent="0.25">
      <c r="A238" s="229" t="s">
        <v>647</v>
      </c>
      <c r="B238" s="239" t="s">
        <v>528</v>
      </c>
      <c r="C238" s="240">
        <v>7</v>
      </c>
      <c r="D238" s="229" t="s">
        <v>5189</v>
      </c>
      <c r="E238" s="240">
        <v>775</v>
      </c>
      <c r="F238" s="240"/>
      <c r="G238" s="240">
        <v>108</v>
      </c>
      <c r="H238" s="240">
        <v>101</v>
      </c>
      <c r="I238" s="240">
        <v>106</v>
      </c>
      <c r="J238" s="240">
        <v>99</v>
      </c>
      <c r="K238" s="240">
        <v>83</v>
      </c>
      <c r="L238" s="240">
        <v>66</v>
      </c>
      <c r="M238" s="240">
        <v>70</v>
      </c>
      <c r="N238" s="240">
        <v>75</v>
      </c>
      <c r="O238" s="240">
        <v>67</v>
      </c>
      <c r="P238" s="240"/>
      <c r="Q238" s="240"/>
      <c r="R238" s="240"/>
      <c r="S238" s="240"/>
    </row>
    <row r="239" spans="1:19" x14ac:dyDescent="0.25">
      <c r="A239" s="229" t="s">
        <v>335</v>
      </c>
      <c r="B239" s="239" t="s">
        <v>515</v>
      </c>
      <c r="C239" s="240">
        <v>7</v>
      </c>
      <c r="D239" s="229" t="s">
        <v>5189</v>
      </c>
      <c r="E239" s="240">
        <v>253</v>
      </c>
      <c r="F239" s="240"/>
      <c r="G239" s="240">
        <v>14</v>
      </c>
      <c r="H239" s="240">
        <v>21</v>
      </c>
      <c r="I239" s="240">
        <v>27</v>
      </c>
      <c r="J239" s="240">
        <v>27</v>
      </c>
      <c r="K239" s="240">
        <v>19</v>
      </c>
      <c r="L239" s="240">
        <v>23</v>
      </c>
      <c r="M239" s="240">
        <v>37</v>
      </c>
      <c r="N239" s="240">
        <v>49</v>
      </c>
      <c r="O239" s="240">
        <v>36</v>
      </c>
      <c r="P239" s="240"/>
      <c r="Q239" s="240"/>
      <c r="R239" s="240"/>
      <c r="S239" s="240"/>
    </row>
    <row r="240" spans="1:19" x14ac:dyDescent="0.25">
      <c r="A240" s="229" t="s">
        <v>646</v>
      </c>
      <c r="B240" s="239" t="s">
        <v>514</v>
      </c>
      <c r="C240" s="240">
        <v>7</v>
      </c>
      <c r="D240" s="229" t="s">
        <v>5189</v>
      </c>
      <c r="E240" s="240">
        <v>356</v>
      </c>
      <c r="F240" s="240"/>
      <c r="G240" s="240">
        <v>40</v>
      </c>
      <c r="H240" s="240">
        <v>39</v>
      </c>
      <c r="I240" s="240">
        <v>44</v>
      </c>
      <c r="J240" s="240">
        <v>41</v>
      </c>
      <c r="K240" s="240">
        <v>41</v>
      </c>
      <c r="L240" s="240">
        <v>35</v>
      </c>
      <c r="M240" s="240">
        <v>44</v>
      </c>
      <c r="N240" s="240">
        <v>41</v>
      </c>
      <c r="O240" s="240">
        <v>22</v>
      </c>
      <c r="P240" s="240">
        <v>9</v>
      </c>
      <c r="Q240" s="240"/>
      <c r="R240" s="240"/>
      <c r="S240" s="240"/>
    </row>
    <row r="241" spans="1:19" x14ac:dyDescent="0.25">
      <c r="A241" s="229" t="s">
        <v>336</v>
      </c>
      <c r="B241" s="239" t="s">
        <v>645</v>
      </c>
      <c r="C241" s="240">
        <v>1</v>
      </c>
      <c r="D241" s="229" t="s">
        <v>1417</v>
      </c>
      <c r="E241" s="240">
        <v>564</v>
      </c>
      <c r="F241" s="240">
        <v>33</v>
      </c>
      <c r="G241" s="240">
        <v>71</v>
      </c>
      <c r="H241" s="240">
        <v>90</v>
      </c>
      <c r="I241" s="240">
        <v>96</v>
      </c>
      <c r="J241" s="240">
        <v>95</v>
      </c>
      <c r="K241" s="240">
        <v>90</v>
      </c>
      <c r="L241" s="240">
        <v>89</v>
      </c>
      <c r="M241" s="240"/>
      <c r="N241" s="240"/>
      <c r="O241" s="240"/>
      <c r="P241" s="240"/>
      <c r="Q241" s="240"/>
      <c r="R241" s="240"/>
      <c r="S241" s="240"/>
    </row>
    <row r="242" spans="1:19" x14ac:dyDescent="0.25">
      <c r="A242" s="229" t="s">
        <v>828</v>
      </c>
      <c r="B242" s="239" t="s">
        <v>849</v>
      </c>
      <c r="C242" s="240">
        <v>7</v>
      </c>
      <c r="D242" s="229" t="s">
        <v>5189</v>
      </c>
      <c r="E242" s="240">
        <v>365</v>
      </c>
      <c r="F242" s="240"/>
      <c r="G242" s="240">
        <v>76</v>
      </c>
      <c r="H242" s="240">
        <v>59</v>
      </c>
      <c r="I242" s="240">
        <v>57</v>
      </c>
      <c r="J242" s="240">
        <v>52</v>
      </c>
      <c r="K242" s="240">
        <v>51</v>
      </c>
      <c r="L242" s="240">
        <v>42</v>
      </c>
      <c r="M242" s="240">
        <v>24</v>
      </c>
      <c r="N242" s="240">
        <v>4</v>
      </c>
      <c r="O242" s="240"/>
      <c r="P242" s="240"/>
      <c r="Q242" s="240"/>
      <c r="R242" s="240"/>
      <c r="S242" s="240"/>
    </row>
    <row r="243" spans="1:19" x14ac:dyDescent="0.25">
      <c r="A243" s="229" t="s">
        <v>877</v>
      </c>
      <c r="B243" s="239" t="s">
        <v>918</v>
      </c>
      <c r="C243" s="240">
        <v>7</v>
      </c>
      <c r="D243" s="229" t="s">
        <v>5189</v>
      </c>
      <c r="E243" s="240">
        <v>444</v>
      </c>
      <c r="F243" s="240"/>
      <c r="G243" s="240">
        <v>42</v>
      </c>
      <c r="H243" s="240">
        <v>37</v>
      </c>
      <c r="I243" s="240">
        <v>34</v>
      </c>
      <c r="J243" s="240">
        <v>59</v>
      </c>
      <c r="K243" s="240">
        <v>59</v>
      </c>
      <c r="L243" s="240">
        <v>49</v>
      </c>
      <c r="M243" s="240">
        <v>66</v>
      </c>
      <c r="N243" s="240">
        <v>54</v>
      </c>
      <c r="O243" s="240">
        <v>44</v>
      </c>
      <c r="P243" s="240"/>
      <c r="Q243" s="240"/>
      <c r="R243" s="240"/>
      <c r="S243" s="240"/>
    </row>
    <row r="244" spans="1:19" x14ac:dyDescent="0.25">
      <c r="A244" s="229" t="s">
        <v>878</v>
      </c>
      <c r="B244" s="239" t="s">
        <v>879</v>
      </c>
      <c r="C244" s="240">
        <v>7</v>
      </c>
      <c r="D244" s="229" t="s">
        <v>5189</v>
      </c>
      <c r="E244" s="240">
        <v>178</v>
      </c>
      <c r="F244" s="240"/>
      <c r="G244" s="240">
        <v>19</v>
      </c>
      <c r="H244" s="240">
        <v>20</v>
      </c>
      <c r="I244" s="240">
        <v>20</v>
      </c>
      <c r="J244" s="240">
        <v>19</v>
      </c>
      <c r="K244" s="240">
        <v>20</v>
      </c>
      <c r="L244" s="240">
        <v>20</v>
      </c>
      <c r="M244" s="240">
        <v>20</v>
      </c>
      <c r="N244" s="240">
        <v>20</v>
      </c>
      <c r="O244" s="240">
        <v>20</v>
      </c>
      <c r="P244" s="240"/>
      <c r="Q244" s="240"/>
      <c r="R244" s="240"/>
      <c r="S244" s="240"/>
    </row>
    <row r="245" spans="1:19" x14ac:dyDescent="0.25">
      <c r="A245" s="229" t="s">
        <v>880</v>
      </c>
      <c r="B245" s="239" t="s">
        <v>881</v>
      </c>
      <c r="C245" s="240">
        <v>7</v>
      </c>
      <c r="D245" s="229" t="s">
        <v>5189</v>
      </c>
      <c r="E245" s="240">
        <v>173</v>
      </c>
      <c r="F245" s="240"/>
      <c r="G245" s="240">
        <v>18</v>
      </c>
      <c r="H245" s="240">
        <v>20</v>
      </c>
      <c r="I245" s="240">
        <v>20</v>
      </c>
      <c r="J245" s="240">
        <v>21</v>
      </c>
      <c r="K245" s="240">
        <v>19</v>
      </c>
      <c r="L245" s="240">
        <v>20</v>
      </c>
      <c r="M245" s="240">
        <v>20</v>
      </c>
      <c r="N245" s="240">
        <v>16</v>
      </c>
      <c r="O245" s="240">
        <v>19</v>
      </c>
      <c r="P245" s="240"/>
      <c r="Q245" s="240"/>
      <c r="R245" s="240"/>
      <c r="S245" s="240"/>
    </row>
    <row r="246" spans="1:19" x14ac:dyDescent="0.25">
      <c r="A246" s="229" t="s">
        <v>829</v>
      </c>
      <c r="B246" s="239" t="s">
        <v>853</v>
      </c>
      <c r="C246" s="240">
        <v>7</v>
      </c>
      <c r="D246" s="229" t="s">
        <v>5189</v>
      </c>
      <c r="E246" s="240">
        <v>576</v>
      </c>
      <c r="F246" s="240"/>
      <c r="G246" s="240">
        <v>74</v>
      </c>
      <c r="H246" s="240">
        <v>73</v>
      </c>
      <c r="I246" s="240">
        <v>73</v>
      </c>
      <c r="J246" s="240">
        <v>75</v>
      </c>
      <c r="K246" s="240">
        <v>67</v>
      </c>
      <c r="L246" s="240">
        <v>45</v>
      </c>
      <c r="M246" s="240">
        <v>45</v>
      </c>
      <c r="N246" s="240">
        <v>59</v>
      </c>
      <c r="O246" s="240">
        <v>42</v>
      </c>
      <c r="P246" s="240">
        <v>23</v>
      </c>
      <c r="Q246" s="240"/>
      <c r="R246" s="240"/>
      <c r="S246" s="240"/>
    </row>
    <row r="247" spans="1:19" x14ac:dyDescent="0.25">
      <c r="A247" s="229" t="s">
        <v>831</v>
      </c>
      <c r="B247" s="239" t="s">
        <v>5157</v>
      </c>
      <c r="C247" s="240">
        <v>7</v>
      </c>
      <c r="D247" s="229" t="s">
        <v>5189</v>
      </c>
      <c r="E247" s="240">
        <v>500</v>
      </c>
      <c r="F247" s="240"/>
      <c r="G247" s="240">
        <v>76</v>
      </c>
      <c r="H247" s="240">
        <v>78</v>
      </c>
      <c r="I247" s="240">
        <v>74</v>
      </c>
      <c r="J247" s="240">
        <v>75</v>
      </c>
      <c r="K247" s="240">
        <v>71</v>
      </c>
      <c r="L247" s="240">
        <v>68</v>
      </c>
      <c r="M247" s="240">
        <v>38</v>
      </c>
      <c r="N247" s="240">
        <v>20</v>
      </c>
      <c r="O247" s="240"/>
      <c r="P247" s="240"/>
      <c r="Q247" s="240"/>
      <c r="R247" s="240"/>
      <c r="S247" s="240"/>
    </row>
    <row r="248" spans="1:19" x14ac:dyDescent="0.25">
      <c r="A248" s="229" t="s">
        <v>882</v>
      </c>
      <c r="B248" s="239" t="s">
        <v>883</v>
      </c>
      <c r="C248" s="240">
        <v>7</v>
      </c>
      <c r="D248" s="229" t="s">
        <v>5189</v>
      </c>
      <c r="E248" s="240">
        <v>727</v>
      </c>
      <c r="F248" s="240"/>
      <c r="G248" s="240">
        <v>80</v>
      </c>
      <c r="H248" s="240">
        <v>64</v>
      </c>
      <c r="I248" s="240">
        <v>84</v>
      </c>
      <c r="J248" s="240">
        <v>124</v>
      </c>
      <c r="K248" s="240">
        <v>125</v>
      </c>
      <c r="L248" s="240">
        <v>71</v>
      </c>
      <c r="M248" s="240">
        <v>75</v>
      </c>
      <c r="N248" s="240">
        <v>61</v>
      </c>
      <c r="O248" s="240">
        <v>43</v>
      </c>
      <c r="P248" s="240"/>
      <c r="Q248" s="240"/>
      <c r="R248" s="240"/>
      <c r="S248" s="240"/>
    </row>
    <row r="249" spans="1:19" x14ac:dyDescent="0.25">
      <c r="A249" s="229" t="s">
        <v>337</v>
      </c>
      <c r="B249" s="239" t="s">
        <v>1405</v>
      </c>
      <c r="C249" s="240">
        <v>1</v>
      </c>
      <c r="D249" s="229" t="s">
        <v>1418</v>
      </c>
      <c r="E249" s="240">
        <v>1419</v>
      </c>
      <c r="F249" s="240">
        <v>20</v>
      </c>
      <c r="G249" s="240">
        <v>113</v>
      </c>
      <c r="H249" s="240">
        <v>164</v>
      </c>
      <c r="I249" s="240">
        <v>164</v>
      </c>
      <c r="J249" s="240">
        <v>178</v>
      </c>
      <c r="K249" s="240">
        <v>195</v>
      </c>
      <c r="L249" s="240">
        <v>193</v>
      </c>
      <c r="M249" s="240">
        <v>159</v>
      </c>
      <c r="N249" s="240">
        <v>117</v>
      </c>
      <c r="O249" s="240">
        <v>116</v>
      </c>
      <c r="P249" s="240"/>
      <c r="Q249" s="240"/>
      <c r="R249" s="240"/>
      <c r="S249" s="240"/>
    </row>
    <row r="250" spans="1:19" x14ac:dyDescent="0.25">
      <c r="A250" s="229" t="s">
        <v>936</v>
      </c>
      <c r="B250" s="239" t="s">
        <v>937</v>
      </c>
      <c r="C250" s="240">
        <v>7</v>
      </c>
      <c r="D250" s="229" t="s">
        <v>5189</v>
      </c>
      <c r="E250" s="240">
        <v>185</v>
      </c>
      <c r="F250" s="240"/>
      <c r="G250" s="240">
        <v>50</v>
      </c>
      <c r="H250" s="240">
        <v>50</v>
      </c>
      <c r="I250" s="240">
        <v>36</v>
      </c>
      <c r="J250" s="240">
        <v>23</v>
      </c>
      <c r="K250" s="240">
        <v>13</v>
      </c>
      <c r="L250" s="240">
        <v>13</v>
      </c>
      <c r="M250" s="240"/>
      <c r="N250" s="240"/>
      <c r="O250" s="240"/>
      <c r="P250" s="240"/>
      <c r="Q250" s="240"/>
      <c r="R250" s="240"/>
      <c r="S250" s="240"/>
    </row>
    <row r="251" spans="1:19" x14ac:dyDescent="0.25">
      <c r="A251" s="229" t="s">
        <v>338</v>
      </c>
      <c r="B251" s="239" t="s">
        <v>644</v>
      </c>
      <c r="C251" s="240">
        <v>1</v>
      </c>
      <c r="D251" s="229" t="s">
        <v>1416</v>
      </c>
      <c r="E251" s="240">
        <v>542</v>
      </c>
      <c r="F251" s="240">
        <v>51</v>
      </c>
      <c r="G251" s="240">
        <v>80</v>
      </c>
      <c r="H251" s="240">
        <v>95</v>
      </c>
      <c r="I251" s="240">
        <v>88</v>
      </c>
      <c r="J251" s="240">
        <v>77</v>
      </c>
      <c r="K251" s="240">
        <v>78</v>
      </c>
      <c r="L251" s="240">
        <v>73</v>
      </c>
      <c r="M251" s="240"/>
      <c r="N251" s="240"/>
      <c r="O251" s="240"/>
      <c r="P251" s="240"/>
      <c r="Q251" s="240"/>
      <c r="R251" s="240"/>
      <c r="S251" s="240"/>
    </row>
    <row r="252" spans="1:19" x14ac:dyDescent="0.25">
      <c r="A252" s="229" t="s">
        <v>965</v>
      </c>
      <c r="B252" s="239" t="s">
        <v>980</v>
      </c>
      <c r="C252" s="240">
        <v>7</v>
      </c>
      <c r="D252" s="229" t="s">
        <v>5189</v>
      </c>
      <c r="E252" s="240">
        <v>231</v>
      </c>
      <c r="F252" s="240"/>
      <c r="G252" s="240">
        <v>19</v>
      </c>
      <c r="H252" s="240">
        <v>52</v>
      </c>
      <c r="I252" s="240">
        <v>52</v>
      </c>
      <c r="J252" s="240">
        <v>50</v>
      </c>
      <c r="K252" s="240">
        <v>38</v>
      </c>
      <c r="L252" s="240">
        <v>20</v>
      </c>
      <c r="M252" s="240"/>
      <c r="N252" s="240"/>
      <c r="O252" s="240"/>
      <c r="P252" s="240"/>
      <c r="Q252" s="240"/>
      <c r="R252" s="240"/>
      <c r="S252" s="240"/>
    </row>
    <row r="253" spans="1:19" x14ac:dyDescent="0.25">
      <c r="A253" s="229" t="s">
        <v>339</v>
      </c>
      <c r="B253" s="239" t="s">
        <v>1420</v>
      </c>
      <c r="C253" s="240">
        <v>1</v>
      </c>
      <c r="D253" s="229" t="s">
        <v>1418</v>
      </c>
      <c r="E253" s="240">
        <v>362</v>
      </c>
      <c r="F253" s="240">
        <v>19</v>
      </c>
      <c r="G253" s="240">
        <v>53</v>
      </c>
      <c r="H253" s="240">
        <v>61</v>
      </c>
      <c r="I253" s="240">
        <v>59</v>
      </c>
      <c r="J253" s="240">
        <v>57</v>
      </c>
      <c r="K253" s="240">
        <v>59</v>
      </c>
      <c r="L253" s="240">
        <v>54</v>
      </c>
      <c r="M253" s="240"/>
      <c r="N253" s="240"/>
      <c r="O253" s="240"/>
      <c r="P253" s="240"/>
      <c r="Q253" s="240"/>
      <c r="R253" s="240"/>
      <c r="S253" s="240"/>
    </row>
    <row r="254" spans="1:19" x14ac:dyDescent="0.25">
      <c r="A254" s="229" t="s">
        <v>340</v>
      </c>
      <c r="B254" s="239" t="s">
        <v>642</v>
      </c>
      <c r="C254" s="240">
        <v>1</v>
      </c>
      <c r="D254" s="229" t="s">
        <v>1418</v>
      </c>
      <c r="E254" s="240">
        <v>575</v>
      </c>
      <c r="F254" s="240">
        <v>37</v>
      </c>
      <c r="G254" s="240">
        <v>86</v>
      </c>
      <c r="H254" s="240">
        <v>90</v>
      </c>
      <c r="I254" s="240">
        <v>97</v>
      </c>
      <c r="J254" s="240">
        <v>89</v>
      </c>
      <c r="K254" s="240">
        <v>95</v>
      </c>
      <c r="L254" s="240">
        <v>81</v>
      </c>
      <c r="M254" s="240"/>
      <c r="N254" s="240"/>
      <c r="O254" s="240"/>
      <c r="P254" s="240"/>
      <c r="Q254" s="240"/>
      <c r="R254" s="240"/>
      <c r="S254" s="240"/>
    </row>
    <row r="255" spans="1:19" x14ac:dyDescent="0.25">
      <c r="A255" s="229" t="s">
        <v>341</v>
      </c>
      <c r="B255" s="239" t="s">
        <v>885</v>
      </c>
      <c r="C255" s="240">
        <v>1</v>
      </c>
      <c r="D255" s="229" t="s">
        <v>1417</v>
      </c>
      <c r="E255" s="240">
        <v>1589</v>
      </c>
      <c r="F255" s="240">
        <v>46</v>
      </c>
      <c r="G255" s="240">
        <v>153</v>
      </c>
      <c r="H255" s="240">
        <v>184</v>
      </c>
      <c r="I255" s="240">
        <v>149</v>
      </c>
      <c r="J255" s="240">
        <v>194</v>
      </c>
      <c r="K255" s="240">
        <v>206</v>
      </c>
      <c r="L255" s="240">
        <v>206</v>
      </c>
      <c r="M255" s="240">
        <v>142</v>
      </c>
      <c r="N255" s="240">
        <v>161</v>
      </c>
      <c r="O255" s="240">
        <v>148</v>
      </c>
      <c r="P255" s="240"/>
      <c r="Q255" s="240"/>
      <c r="R255" s="240"/>
      <c r="S255" s="240"/>
    </row>
    <row r="256" spans="1:19" x14ac:dyDescent="0.25">
      <c r="A256" s="229" t="s">
        <v>342</v>
      </c>
      <c r="B256" s="239" t="s">
        <v>641</v>
      </c>
      <c r="C256" s="240">
        <v>1</v>
      </c>
      <c r="D256" s="229" t="s">
        <v>1416</v>
      </c>
      <c r="E256" s="240">
        <v>488</v>
      </c>
      <c r="F256" s="240">
        <v>18</v>
      </c>
      <c r="G256" s="240">
        <v>70</v>
      </c>
      <c r="H256" s="240">
        <v>80</v>
      </c>
      <c r="I256" s="240">
        <v>73</v>
      </c>
      <c r="J256" s="240">
        <v>85</v>
      </c>
      <c r="K256" s="240">
        <v>88</v>
      </c>
      <c r="L256" s="240">
        <v>74</v>
      </c>
      <c r="M256" s="240"/>
      <c r="N256" s="240"/>
      <c r="O256" s="240"/>
      <c r="P256" s="240"/>
      <c r="Q256" s="240"/>
      <c r="R256" s="240"/>
      <c r="S256" s="240"/>
    </row>
    <row r="257" spans="1:19" x14ac:dyDescent="0.25">
      <c r="A257" s="229" t="s">
        <v>343</v>
      </c>
      <c r="B257" s="239" t="s">
        <v>640</v>
      </c>
      <c r="C257" s="240">
        <v>1</v>
      </c>
      <c r="D257" s="229" t="s">
        <v>1418</v>
      </c>
      <c r="E257" s="240">
        <v>380</v>
      </c>
      <c r="F257" s="240"/>
      <c r="G257" s="240"/>
      <c r="H257" s="240">
        <v>38</v>
      </c>
      <c r="I257" s="240">
        <v>91</v>
      </c>
      <c r="J257" s="240">
        <v>93</v>
      </c>
      <c r="K257" s="240">
        <v>77</v>
      </c>
      <c r="L257" s="240">
        <v>81</v>
      </c>
      <c r="M257" s="240"/>
      <c r="N257" s="240"/>
      <c r="O257" s="240"/>
      <c r="P257" s="240"/>
      <c r="Q257" s="240"/>
      <c r="R257" s="240"/>
      <c r="S257" s="240"/>
    </row>
    <row r="258" spans="1:19" x14ac:dyDescent="0.25">
      <c r="A258" s="229" t="s">
        <v>344</v>
      </c>
      <c r="B258" s="239" t="s">
        <v>1406</v>
      </c>
      <c r="C258" s="240">
        <v>1</v>
      </c>
      <c r="D258" s="229" t="s">
        <v>1418</v>
      </c>
      <c r="E258" s="240">
        <v>847</v>
      </c>
      <c r="F258" s="240">
        <v>19</v>
      </c>
      <c r="G258" s="240">
        <v>79</v>
      </c>
      <c r="H258" s="240">
        <v>94</v>
      </c>
      <c r="I258" s="240">
        <v>75</v>
      </c>
      <c r="J258" s="240">
        <v>125</v>
      </c>
      <c r="K258" s="240">
        <v>95</v>
      </c>
      <c r="L258" s="240">
        <v>94</v>
      </c>
      <c r="M258" s="240">
        <v>89</v>
      </c>
      <c r="N258" s="240">
        <v>87</v>
      </c>
      <c r="O258" s="240">
        <v>90</v>
      </c>
      <c r="P258" s="240"/>
      <c r="Q258" s="240"/>
      <c r="R258" s="240"/>
      <c r="S258" s="240"/>
    </row>
    <row r="259" spans="1:19" x14ac:dyDescent="0.25">
      <c r="A259" s="229" t="s">
        <v>345</v>
      </c>
      <c r="B259" s="239" t="s">
        <v>639</v>
      </c>
      <c r="C259" s="240">
        <v>1</v>
      </c>
      <c r="D259" s="229" t="s">
        <v>1417</v>
      </c>
      <c r="E259" s="240">
        <v>1072</v>
      </c>
      <c r="F259" s="240">
        <v>69</v>
      </c>
      <c r="G259" s="240">
        <v>104</v>
      </c>
      <c r="H259" s="240">
        <v>160</v>
      </c>
      <c r="I259" s="240">
        <v>196</v>
      </c>
      <c r="J259" s="240">
        <v>170</v>
      </c>
      <c r="K259" s="240">
        <v>187</v>
      </c>
      <c r="L259" s="240">
        <v>186</v>
      </c>
      <c r="M259" s="240"/>
      <c r="N259" s="240"/>
      <c r="O259" s="240"/>
      <c r="P259" s="240"/>
      <c r="Q259" s="240"/>
      <c r="R259" s="240"/>
      <c r="S259" s="240"/>
    </row>
    <row r="260" spans="1:19" x14ac:dyDescent="0.25">
      <c r="A260" s="229" t="s">
        <v>346</v>
      </c>
      <c r="B260" s="239" t="s">
        <v>9</v>
      </c>
      <c r="C260" s="240">
        <v>1</v>
      </c>
      <c r="D260" s="229" t="s">
        <v>1417</v>
      </c>
      <c r="E260" s="240">
        <v>858</v>
      </c>
      <c r="F260" s="240">
        <v>5</v>
      </c>
      <c r="G260" s="240">
        <v>74</v>
      </c>
      <c r="H260" s="240">
        <v>82</v>
      </c>
      <c r="I260" s="240">
        <v>76</v>
      </c>
      <c r="J260" s="240">
        <v>125</v>
      </c>
      <c r="K260" s="240">
        <v>143</v>
      </c>
      <c r="L260" s="240">
        <v>134</v>
      </c>
      <c r="M260" s="240">
        <v>81</v>
      </c>
      <c r="N260" s="240">
        <v>74</v>
      </c>
      <c r="O260" s="240">
        <v>64</v>
      </c>
      <c r="P260" s="240"/>
      <c r="Q260" s="240"/>
      <c r="R260" s="240"/>
      <c r="S260" s="240"/>
    </row>
    <row r="261" spans="1:19" x14ac:dyDescent="0.25">
      <c r="A261" s="229" t="s">
        <v>347</v>
      </c>
      <c r="B261" s="239" t="s">
        <v>112</v>
      </c>
      <c r="C261" s="240">
        <v>1</v>
      </c>
      <c r="D261" s="229" t="s">
        <v>1416</v>
      </c>
      <c r="E261" s="240">
        <v>685</v>
      </c>
      <c r="F261" s="240">
        <v>18</v>
      </c>
      <c r="G261" s="240">
        <v>98</v>
      </c>
      <c r="H261" s="240">
        <v>118</v>
      </c>
      <c r="I261" s="240">
        <v>125</v>
      </c>
      <c r="J261" s="240">
        <v>99</v>
      </c>
      <c r="K261" s="240">
        <v>132</v>
      </c>
      <c r="L261" s="240">
        <v>95</v>
      </c>
      <c r="M261" s="240"/>
      <c r="N261" s="240"/>
      <c r="O261" s="240"/>
      <c r="P261" s="240"/>
      <c r="Q261" s="240"/>
      <c r="R261" s="240"/>
      <c r="S261" s="240"/>
    </row>
    <row r="262" spans="1:19" x14ac:dyDescent="0.25">
      <c r="A262" s="229" t="s">
        <v>348</v>
      </c>
      <c r="B262" s="239" t="s">
        <v>638</v>
      </c>
      <c r="C262" s="240">
        <v>1</v>
      </c>
      <c r="D262" s="229" t="s">
        <v>1417</v>
      </c>
      <c r="E262" s="240">
        <v>758</v>
      </c>
      <c r="F262" s="240">
        <v>35</v>
      </c>
      <c r="G262" s="240">
        <v>91</v>
      </c>
      <c r="H262" s="240">
        <v>114</v>
      </c>
      <c r="I262" s="240">
        <v>134</v>
      </c>
      <c r="J262" s="240">
        <v>132</v>
      </c>
      <c r="K262" s="240">
        <v>128</v>
      </c>
      <c r="L262" s="240">
        <v>124</v>
      </c>
      <c r="M262" s="240"/>
      <c r="N262" s="240"/>
      <c r="O262" s="240"/>
      <c r="P262" s="240"/>
      <c r="Q262" s="240"/>
      <c r="R262" s="240"/>
      <c r="S262" s="240"/>
    </row>
    <row r="263" spans="1:19" x14ac:dyDescent="0.25">
      <c r="A263" s="229" t="s">
        <v>349</v>
      </c>
      <c r="B263" s="239" t="s">
        <v>637</v>
      </c>
      <c r="C263" s="240">
        <v>1</v>
      </c>
      <c r="D263" s="229" t="s">
        <v>1417</v>
      </c>
      <c r="E263" s="240">
        <v>463</v>
      </c>
      <c r="F263" s="240">
        <v>29</v>
      </c>
      <c r="G263" s="240">
        <v>78</v>
      </c>
      <c r="H263" s="240">
        <v>63</v>
      </c>
      <c r="I263" s="240">
        <v>80</v>
      </c>
      <c r="J263" s="240">
        <v>63</v>
      </c>
      <c r="K263" s="240">
        <v>71</v>
      </c>
      <c r="L263" s="240">
        <v>79</v>
      </c>
      <c r="M263" s="240"/>
      <c r="N263" s="240"/>
      <c r="O263" s="240"/>
      <c r="P263" s="240"/>
      <c r="Q263" s="240"/>
      <c r="R263" s="240"/>
      <c r="S263" s="240"/>
    </row>
    <row r="264" spans="1:19" x14ac:dyDescent="0.25">
      <c r="A264" s="229" t="s">
        <v>350</v>
      </c>
      <c r="B264" s="239" t="s">
        <v>636</v>
      </c>
      <c r="C264" s="240">
        <v>1</v>
      </c>
      <c r="D264" s="229" t="s">
        <v>1417</v>
      </c>
      <c r="E264" s="240">
        <v>941</v>
      </c>
      <c r="F264" s="240">
        <v>58</v>
      </c>
      <c r="G264" s="240">
        <v>131</v>
      </c>
      <c r="H264" s="240">
        <v>141</v>
      </c>
      <c r="I264" s="240">
        <v>155</v>
      </c>
      <c r="J264" s="240">
        <v>152</v>
      </c>
      <c r="K264" s="240">
        <v>134</v>
      </c>
      <c r="L264" s="240">
        <v>170</v>
      </c>
      <c r="M264" s="240"/>
      <c r="N264" s="240"/>
      <c r="O264" s="240"/>
      <c r="P264" s="240"/>
      <c r="Q264" s="240"/>
      <c r="R264" s="240"/>
      <c r="S264" s="240"/>
    </row>
    <row r="265" spans="1:19" x14ac:dyDescent="0.25">
      <c r="A265" s="229" t="s">
        <v>981</v>
      </c>
      <c r="B265" s="239" t="s">
        <v>982</v>
      </c>
      <c r="C265" s="240">
        <v>7</v>
      </c>
      <c r="D265" s="229" t="s">
        <v>5189</v>
      </c>
      <c r="E265" s="240">
        <v>606</v>
      </c>
      <c r="F265" s="240"/>
      <c r="G265" s="240">
        <v>98</v>
      </c>
      <c r="H265" s="240">
        <v>111</v>
      </c>
      <c r="I265" s="240">
        <v>114</v>
      </c>
      <c r="J265" s="240">
        <v>108</v>
      </c>
      <c r="K265" s="240">
        <v>95</v>
      </c>
      <c r="L265" s="240">
        <v>80</v>
      </c>
      <c r="M265" s="240"/>
      <c r="N265" s="240"/>
      <c r="O265" s="240"/>
      <c r="P265" s="240"/>
      <c r="Q265" s="240"/>
      <c r="R265" s="240"/>
      <c r="S265" s="240"/>
    </row>
    <row r="266" spans="1:19" x14ac:dyDescent="0.25">
      <c r="A266" s="229" t="s">
        <v>351</v>
      </c>
      <c r="B266" s="239" t="s">
        <v>635</v>
      </c>
      <c r="C266" s="240">
        <v>1</v>
      </c>
      <c r="D266" s="229" t="s">
        <v>1417</v>
      </c>
      <c r="E266" s="240">
        <v>1177</v>
      </c>
      <c r="F266" s="240">
        <v>20</v>
      </c>
      <c r="G266" s="240">
        <v>60</v>
      </c>
      <c r="H266" s="240">
        <v>242</v>
      </c>
      <c r="I266" s="240">
        <v>230</v>
      </c>
      <c r="J266" s="240">
        <v>225</v>
      </c>
      <c r="K266" s="240">
        <v>202</v>
      </c>
      <c r="L266" s="240">
        <v>198</v>
      </c>
      <c r="M266" s="240"/>
      <c r="N266" s="240"/>
      <c r="O266" s="240"/>
      <c r="P266" s="240"/>
      <c r="Q266" s="240"/>
      <c r="R266" s="240"/>
      <c r="S266" s="240"/>
    </row>
    <row r="267" spans="1:19" x14ac:dyDescent="0.25">
      <c r="A267" s="229" t="s">
        <v>938</v>
      </c>
      <c r="B267" s="239" t="s">
        <v>939</v>
      </c>
      <c r="C267" s="240">
        <v>7</v>
      </c>
      <c r="D267" s="229" t="s">
        <v>5189</v>
      </c>
      <c r="E267" s="240">
        <v>299</v>
      </c>
      <c r="F267" s="240"/>
      <c r="G267" s="240">
        <v>60</v>
      </c>
      <c r="H267" s="240">
        <v>62</v>
      </c>
      <c r="I267" s="240">
        <v>73</v>
      </c>
      <c r="J267" s="240">
        <v>57</v>
      </c>
      <c r="K267" s="240">
        <v>25</v>
      </c>
      <c r="L267" s="240">
        <v>22</v>
      </c>
      <c r="M267" s="240"/>
      <c r="N267" s="240"/>
      <c r="O267" s="240"/>
      <c r="P267" s="240"/>
      <c r="Q267" s="240"/>
      <c r="R267" s="240"/>
      <c r="S267" s="240"/>
    </row>
    <row r="268" spans="1:19" x14ac:dyDescent="0.25">
      <c r="A268" s="229" t="s">
        <v>352</v>
      </c>
      <c r="B268" s="239" t="s">
        <v>634</v>
      </c>
      <c r="C268" s="240">
        <v>1</v>
      </c>
      <c r="D268" s="229" t="s">
        <v>1416</v>
      </c>
      <c r="E268" s="240">
        <v>648</v>
      </c>
      <c r="F268" s="240">
        <v>38</v>
      </c>
      <c r="G268" s="240">
        <v>83</v>
      </c>
      <c r="H268" s="240">
        <v>91</v>
      </c>
      <c r="I268" s="240">
        <v>120</v>
      </c>
      <c r="J268" s="240">
        <v>112</v>
      </c>
      <c r="K268" s="240">
        <v>100</v>
      </c>
      <c r="L268" s="240">
        <v>104</v>
      </c>
      <c r="M268" s="240"/>
      <c r="N268" s="240"/>
      <c r="O268" s="240"/>
      <c r="P268" s="240"/>
      <c r="Q268" s="240"/>
      <c r="R268" s="240"/>
      <c r="S268" s="240"/>
    </row>
    <row r="269" spans="1:19" x14ac:dyDescent="0.25">
      <c r="A269" s="229" t="s">
        <v>353</v>
      </c>
      <c r="B269" s="239" t="s">
        <v>633</v>
      </c>
      <c r="C269" s="240">
        <v>1</v>
      </c>
      <c r="D269" s="229" t="s">
        <v>1417</v>
      </c>
      <c r="E269" s="240">
        <v>723</v>
      </c>
      <c r="F269" s="240">
        <v>53</v>
      </c>
      <c r="G269" s="240">
        <v>105</v>
      </c>
      <c r="H269" s="240">
        <v>110</v>
      </c>
      <c r="I269" s="240">
        <v>109</v>
      </c>
      <c r="J269" s="240">
        <v>111</v>
      </c>
      <c r="K269" s="240">
        <v>103</v>
      </c>
      <c r="L269" s="240">
        <v>132</v>
      </c>
      <c r="M269" s="240"/>
      <c r="N269" s="240"/>
      <c r="O269" s="240"/>
      <c r="P269" s="240"/>
      <c r="Q269" s="240"/>
      <c r="R269" s="240"/>
      <c r="S269" s="240"/>
    </row>
    <row r="270" spans="1:19" x14ac:dyDescent="0.25">
      <c r="A270" s="229" t="s">
        <v>354</v>
      </c>
      <c r="B270" s="239" t="s">
        <v>632</v>
      </c>
      <c r="C270" s="240">
        <v>1</v>
      </c>
      <c r="D270" s="229" t="s">
        <v>1417</v>
      </c>
      <c r="E270" s="240">
        <v>465</v>
      </c>
      <c r="F270" s="240">
        <v>16</v>
      </c>
      <c r="G270" s="240">
        <v>58</v>
      </c>
      <c r="H270" s="240">
        <v>75</v>
      </c>
      <c r="I270" s="240">
        <v>84</v>
      </c>
      <c r="J270" s="240">
        <v>90</v>
      </c>
      <c r="K270" s="240">
        <v>78</v>
      </c>
      <c r="L270" s="240">
        <v>64</v>
      </c>
      <c r="M270" s="240"/>
      <c r="N270" s="240"/>
      <c r="O270" s="240"/>
      <c r="P270" s="240"/>
      <c r="Q270" s="240"/>
      <c r="R270" s="240"/>
      <c r="S270" s="240"/>
    </row>
    <row r="271" spans="1:19" x14ac:dyDescent="0.25">
      <c r="A271" s="229" t="s">
        <v>355</v>
      </c>
      <c r="B271" s="239" t="s">
        <v>631</v>
      </c>
      <c r="C271" s="229">
        <v>2</v>
      </c>
      <c r="D271" s="229" t="s">
        <v>1418</v>
      </c>
      <c r="E271" s="240">
        <v>562</v>
      </c>
      <c r="F271" s="240">
        <v>69</v>
      </c>
      <c r="G271" s="240">
        <v>76</v>
      </c>
      <c r="H271" s="240">
        <v>85</v>
      </c>
      <c r="I271" s="240">
        <v>91</v>
      </c>
      <c r="J271" s="240">
        <v>90</v>
      </c>
      <c r="K271" s="240">
        <v>89</v>
      </c>
      <c r="L271" s="240">
        <v>62</v>
      </c>
      <c r="M271" s="240"/>
      <c r="N271" s="240"/>
      <c r="O271" s="240"/>
      <c r="P271" s="240"/>
      <c r="Q271" s="240"/>
      <c r="R271" s="240"/>
      <c r="S271" s="240"/>
    </row>
    <row r="272" spans="1:19" x14ac:dyDescent="0.25">
      <c r="A272" s="229" t="s">
        <v>356</v>
      </c>
      <c r="B272" s="239" t="s">
        <v>630</v>
      </c>
      <c r="C272" s="240">
        <v>1</v>
      </c>
      <c r="D272" s="229" t="s">
        <v>1416</v>
      </c>
      <c r="E272" s="240">
        <v>409</v>
      </c>
      <c r="F272" s="240">
        <v>129</v>
      </c>
      <c r="G272" s="240">
        <v>40</v>
      </c>
      <c r="H272" s="240">
        <v>47</v>
      </c>
      <c r="I272" s="240">
        <v>30</v>
      </c>
      <c r="J272" s="240">
        <v>61</v>
      </c>
      <c r="K272" s="240">
        <v>47</v>
      </c>
      <c r="L272" s="240">
        <v>55</v>
      </c>
      <c r="M272" s="240"/>
      <c r="N272" s="240"/>
      <c r="O272" s="240"/>
      <c r="P272" s="240"/>
      <c r="Q272" s="240"/>
      <c r="R272" s="240"/>
      <c r="S272" s="240"/>
    </row>
    <row r="273" spans="1:19" x14ac:dyDescent="0.25">
      <c r="A273" s="229" t="s">
        <v>357</v>
      </c>
      <c r="B273" s="239" t="s">
        <v>629</v>
      </c>
      <c r="C273" s="240">
        <v>1</v>
      </c>
      <c r="D273" s="229" t="s">
        <v>1417</v>
      </c>
      <c r="E273" s="240">
        <v>402</v>
      </c>
      <c r="F273" s="240">
        <v>32</v>
      </c>
      <c r="G273" s="240">
        <v>57</v>
      </c>
      <c r="H273" s="240">
        <v>59</v>
      </c>
      <c r="I273" s="240">
        <v>65</v>
      </c>
      <c r="J273" s="240">
        <v>71</v>
      </c>
      <c r="K273" s="240">
        <v>62</v>
      </c>
      <c r="L273" s="240">
        <v>56</v>
      </c>
      <c r="M273" s="240"/>
      <c r="N273" s="240"/>
      <c r="O273" s="240"/>
      <c r="P273" s="240"/>
      <c r="Q273" s="240"/>
      <c r="R273" s="240"/>
      <c r="S273" s="240"/>
    </row>
    <row r="274" spans="1:19" x14ac:dyDescent="0.25">
      <c r="A274" s="229" t="s">
        <v>358</v>
      </c>
      <c r="B274" s="239" t="s">
        <v>628</v>
      </c>
      <c r="C274" s="240">
        <v>1</v>
      </c>
      <c r="D274" s="229" t="s">
        <v>1418</v>
      </c>
      <c r="E274" s="240">
        <v>494</v>
      </c>
      <c r="F274" s="240">
        <v>19</v>
      </c>
      <c r="G274" s="240">
        <v>60</v>
      </c>
      <c r="H274" s="240">
        <v>67</v>
      </c>
      <c r="I274" s="240">
        <v>93</v>
      </c>
      <c r="J274" s="240">
        <v>80</v>
      </c>
      <c r="K274" s="240">
        <v>88</v>
      </c>
      <c r="L274" s="240">
        <v>87</v>
      </c>
      <c r="M274" s="240"/>
      <c r="N274" s="240"/>
      <c r="O274" s="240"/>
      <c r="P274" s="240"/>
      <c r="Q274" s="240"/>
      <c r="R274" s="240"/>
      <c r="S274" s="240"/>
    </row>
    <row r="275" spans="1:19" x14ac:dyDescent="0.25">
      <c r="A275" s="229" t="s">
        <v>359</v>
      </c>
      <c r="B275" s="239" t="s">
        <v>627</v>
      </c>
      <c r="C275" s="240">
        <v>1</v>
      </c>
      <c r="D275" s="229" t="s">
        <v>1416</v>
      </c>
      <c r="E275" s="240">
        <v>342</v>
      </c>
      <c r="F275" s="240">
        <v>28</v>
      </c>
      <c r="G275" s="240">
        <v>43</v>
      </c>
      <c r="H275" s="240">
        <v>42</v>
      </c>
      <c r="I275" s="240">
        <v>54</v>
      </c>
      <c r="J275" s="240">
        <v>57</v>
      </c>
      <c r="K275" s="240">
        <v>56</v>
      </c>
      <c r="L275" s="240">
        <v>62</v>
      </c>
      <c r="M275" s="240"/>
      <c r="N275" s="240"/>
      <c r="O275" s="240"/>
      <c r="P275" s="240"/>
      <c r="Q275" s="240"/>
      <c r="R275" s="240"/>
      <c r="S275" s="240"/>
    </row>
    <row r="276" spans="1:19" x14ac:dyDescent="0.25">
      <c r="A276" s="229" t="s">
        <v>360</v>
      </c>
      <c r="B276" s="239" t="s">
        <v>113</v>
      </c>
      <c r="C276" s="240">
        <v>1</v>
      </c>
      <c r="D276" s="229" t="s">
        <v>1416</v>
      </c>
      <c r="E276" s="240">
        <v>944</v>
      </c>
      <c r="F276" s="240">
        <v>19</v>
      </c>
      <c r="G276" s="240">
        <v>83</v>
      </c>
      <c r="H276" s="240">
        <v>98</v>
      </c>
      <c r="I276" s="240">
        <v>104</v>
      </c>
      <c r="J276" s="240">
        <v>110</v>
      </c>
      <c r="K276" s="240">
        <v>117</v>
      </c>
      <c r="L276" s="240">
        <v>110</v>
      </c>
      <c r="M276" s="240">
        <v>100</v>
      </c>
      <c r="N276" s="240">
        <v>110</v>
      </c>
      <c r="O276" s="240">
        <v>93</v>
      </c>
      <c r="P276" s="240"/>
      <c r="Q276" s="240"/>
      <c r="R276" s="240"/>
      <c r="S276" s="240"/>
    </row>
    <row r="277" spans="1:19" x14ac:dyDescent="0.25">
      <c r="A277" s="229" t="s">
        <v>361</v>
      </c>
      <c r="B277" s="239" t="s">
        <v>626</v>
      </c>
      <c r="C277" s="240">
        <v>1</v>
      </c>
      <c r="D277" s="229" t="s">
        <v>1418</v>
      </c>
      <c r="E277" s="240">
        <v>553</v>
      </c>
      <c r="F277" s="240">
        <v>45</v>
      </c>
      <c r="G277" s="240">
        <v>64</v>
      </c>
      <c r="H277" s="240">
        <v>81</v>
      </c>
      <c r="I277" s="240">
        <v>80</v>
      </c>
      <c r="J277" s="240">
        <v>93</v>
      </c>
      <c r="K277" s="240">
        <v>92</v>
      </c>
      <c r="L277" s="240">
        <v>98</v>
      </c>
      <c r="M277" s="240"/>
      <c r="N277" s="240"/>
      <c r="O277" s="240"/>
      <c r="P277" s="240"/>
      <c r="Q277" s="240"/>
      <c r="R277" s="240"/>
      <c r="S277" s="240"/>
    </row>
    <row r="278" spans="1:19" x14ac:dyDescent="0.25">
      <c r="A278" s="229" t="s">
        <v>362</v>
      </c>
      <c r="B278" s="239" t="s">
        <v>1391</v>
      </c>
      <c r="C278" s="229">
        <v>3</v>
      </c>
      <c r="D278" s="229" t="s">
        <v>1416</v>
      </c>
      <c r="E278" s="240">
        <v>758</v>
      </c>
      <c r="F278" s="240">
        <v>15</v>
      </c>
      <c r="G278" s="240">
        <v>88</v>
      </c>
      <c r="H278" s="240">
        <v>84</v>
      </c>
      <c r="I278" s="240">
        <v>109</v>
      </c>
      <c r="J278" s="240">
        <v>123</v>
      </c>
      <c r="K278" s="240">
        <v>117</v>
      </c>
      <c r="L278" s="240">
        <v>88</v>
      </c>
      <c r="M278" s="240">
        <v>63</v>
      </c>
      <c r="N278" s="240">
        <v>39</v>
      </c>
      <c r="O278" s="240">
        <v>32</v>
      </c>
      <c r="P278" s="240"/>
      <c r="Q278" s="240"/>
      <c r="R278" s="240"/>
      <c r="S278" s="240"/>
    </row>
    <row r="279" spans="1:19" x14ac:dyDescent="0.25">
      <c r="A279" s="229" t="s">
        <v>363</v>
      </c>
      <c r="B279" s="239" t="s">
        <v>624</v>
      </c>
      <c r="C279" s="240">
        <v>1</v>
      </c>
      <c r="D279" s="229" t="s">
        <v>1417</v>
      </c>
      <c r="E279" s="240">
        <v>314</v>
      </c>
      <c r="F279" s="240"/>
      <c r="G279" s="240">
        <v>35</v>
      </c>
      <c r="H279" s="240">
        <v>62</v>
      </c>
      <c r="I279" s="240">
        <v>55</v>
      </c>
      <c r="J279" s="240">
        <v>50</v>
      </c>
      <c r="K279" s="240">
        <v>53</v>
      </c>
      <c r="L279" s="240">
        <v>59</v>
      </c>
      <c r="M279" s="240"/>
      <c r="N279" s="240"/>
      <c r="O279" s="240"/>
      <c r="P279" s="240"/>
      <c r="Q279" s="240"/>
      <c r="R279" s="240"/>
      <c r="S279" s="240"/>
    </row>
    <row r="280" spans="1:19" x14ac:dyDescent="0.25">
      <c r="A280" s="229" t="s">
        <v>364</v>
      </c>
      <c r="B280" s="239" t="s">
        <v>887</v>
      </c>
      <c r="C280" s="229">
        <v>3</v>
      </c>
      <c r="D280" s="229" t="s">
        <v>1417</v>
      </c>
      <c r="E280" s="240">
        <v>501</v>
      </c>
      <c r="F280" s="240">
        <v>19</v>
      </c>
      <c r="G280" s="240">
        <v>50</v>
      </c>
      <c r="H280" s="240">
        <v>49</v>
      </c>
      <c r="I280" s="240">
        <v>66</v>
      </c>
      <c r="J280" s="240">
        <v>45</v>
      </c>
      <c r="K280" s="240">
        <v>68</v>
      </c>
      <c r="L280" s="240">
        <v>46</v>
      </c>
      <c r="M280" s="240">
        <v>61</v>
      </c>
      <c r="N280" s="240">
        <v>52</v>
      </c>
      <c r="O280" s="240">
        <v>45</v>
      </c>
      <c r="P280" s="240"/>
      <c r="Q280" s="240"/>
      <c r="R280" s="240"/>
      <c r="S280" s="240"/>
    </row>
    <row r="281" spans="1:19" x14ac:dyDescent="0.25">
      <c r="A281" s="229" t="s">
        <v>365</v>
      </c>
      <c r="B281" s="239" t="s">
        <v>888</v>
      </c>
      <c r="C281" s="240">
        <v>1</v>
      </c>
      <c r="D281" s="229" t="s">
        <v>1417</v>
      </c>
      <c r="E281" s="240">
        <v>718</v>
      </c>
      <c r="F281" s="240">
        <v>62</v>
      </c>
      <c r="G281" s="240">
        <v>95</v>
      </c>
      <c r="H281" s="240">
        <v>78</v>
      </c>
      <c r="I281" s="240">
        <v>78</v>
      </c>
      <c r="J281" s="240">
        <v>83</v>
      </c>
      <c r="K281" s="240">
        <v>64</v>
      </c>
      <c r="L281" s="240">
        <v>54</v>
      </c>
      <c r="M281" s="240">
        <v>68</v>
      </c>
      <c r="N281" s="240">
        <v>60</v>
      </c>
      <c r="O281" s="240">
        <v>76</v>
      </c>
      <c r="P281" s="240"/>
      <c r="Q281" s="240"/>
      <c r="R281" s="240"/>
      <c r="S281" s="240"/>
    </row>
    <row r="282" spans="1:19" x14ac:dyDescent="0.25">
      <c r="A282" s="229" t="s">
        <v>366</v>
      </c>
      <c r="B282" s="239" t="s">
        <v>623</v>
      </c>
      <c r="C282" s="229">
        <v>3</v>
      </c>
      <c r="D282" s="229" t="s">
        <v>1417</v>
      </c>
      <c r="E282" s="240">
        <v>251</v>
      </c>
      <c r="F282" s="240">
        <v>15</v>
      </c>
      <c r="G282" s="240">
        <v>52</v>
      </c>
      <c r="H282" s="240">
        <v>31</v>
      </c>
      <c r="I282" s="240">
        <v>34</v>
      </c>
      <c r="J282" s="240">
        <v>43</v>
      </c>
      <c r="K282" s="240">
        <v>41</v>
      </c>
      <c r="L282" s="240">
        <v>35</v>
      </c>
      <c r="M282" s="240"/>
      <c r="N282" s="240"/>
      <c r="O282" s="240"/>
      <c r="P282" s="240"/>
      <c r="Q282" s="240"/>
      <c r="R282" s="240"/>
      <c r="S282" s="240"/>
    </row>
    <row r="283" spans="1:19" x14ac:dyDescent="0.25">
      <c r="A283" s="229" t="s">
        <v>367</v>
      </c>
      <c r="B283" s="239" t="s">
        <v>622</v>
      </c>
      <c r="C283" s="240">
        <v>1</v>
      </c>
      <c r="D283" s="229" t="s">
        <v>1416</v>
      </c>
      <c r="E283" s="240">
        <v>636</v>
      </c>
      <c r="F283" s="240">
        <v>34</v>
      </c>
      <c r="G283" s="240">
        <v>101</v>
      </c>
      <c r="H283" s="240">
        <v>107</v>
      </c>
      <c r="I283" s="240">
        <v>98</v>
      </c>
      <c r="J283" s="240">
        <v>100</v>
      </c>
      <c r="K283" s="240">
        <v>85</v>
      </c>
      <c r="L283" s="240">
        <v>111</v>
      </c>
      <c r="M283" s="240"/>
      <c r="N283" s="240"/>
      <c r="O283" s="240"/>
      <c r="P283" s="240"/>
      <c r="Q283" s="240"/>
      <c r="R283" s="240"/>
      <c r="S283" s="240"/>
    </row>
    <row r="284" spans="1:19" x14ac:dyDescent="0.25">
      <c r="A284" s="229" t="s">
        <v>368</v>
      </c>
      <c r="B284" s="239" t="s">
        <v>80</v>
      </c>
      <c r="C284" s="240">
        <v>1</v>
      </c>
      <c r="D284" s="229" t="s">
        <v>1416</v>
      </c>
      <c r="E284" s="240">
        <v>1368</v>
      </c>
      <c r="F284" s="240">
        <v>19</v>
      </c>
      <c r="G284" s="240">
        <v>121</v>
      </c>
      <c r="H284" s="240">
        <v>128</v>
      </c>
      <c r="I284" s="240">
        <v>143</v>
      </c>
      <c r="J284" s="240">
        <v>138</v>
      </c>
      <c r="K284" s="240">
        <v>163</v>
      </c>
      <c r="L284" s="240">
        <v>165</v>
      </c>
      <c r="M284" s="240">
        <v>171</v>
      </c>
      <c r="N284" s="240">
        <v>170</v>
      </c>
      <c r="O284" s="240">
        <v>150</v>
      </c>
      <c r="P284" s="240"/>
      <c r="Q284" s="240"/>
      <c r="R284" s="240"/>
      <c r="S284" s="240"/>
    </row>
    <row r="285" spans="1:19" x14ac:dyDescent="0.25">
      <c r="A285" s="229" t="s">
        <v>369</v>
      </c>
      <c r="B285" s="239" t="s">
        <v>621</v>
      </c>
      <c r="C285" s="229">
        <v>3</v>
      </c>
      <c r="D285" s="229" t="s">
        <v>1418</v>
      </c>
      <c r="E285" s="240">
        <v>380</v>
      </c>
      <c r="F285" s="240">
        <v>71</v>
      </c>
      <c r="G285" s="240">
        <v>57</v>
      </c>
      <c r="H285" s="240">
        <v>53</v>
      </c>
      <c r="I285" s="240">
        <v>47</v>
      </c>
      <c r="J285" s="240">
        <v>65</v>
      </c>
      <c r="K285" s="240">
        <v>46</v>
      </c>
      <c r="L285" s="240">
        <v>41</v>
      </c>
      <c r="M285" s="240"/>
      <c r="N285" s="240"/>
      <c r="O285" s="240"/>
      <c r="P285" s="240"/>
      <c r="Q285" s="240"/>
      <c r="R285" s="240"/>
      <c r="S285" s="240"/>
    </row>
    <row r="286" spans="1:19" x14ac:dyDescent="0.25">
      <c r="A286" s="229" t="s">
        <v>370</v>
      </c>
      <c r="B286" s="239" t="s">
        <v>620</v>
      </c>
      <c r="C286" s="240">
        <v>1</v>
      </c>
      <c r="D286" s="229" t="s">
        <v>1416</v>
      </c>
      <c r="E286" s="240">
        <v>865</v>
      </c>
      <c r="F286" s="240">
        <v>104</v>
      </c>
      <c r="G286" s="240">
        <v>125</v>
      </c>
      <c r="H286" s="240">
        <v>153</v>
      </c>
      <c r="I286" s="240">
        <v>137</v>
      </c>
      <c r="J286" s="240">
        <v>118</v>
      </c>
      <c r="K286" s="240">
        <v>131</v>
      </c>
      <c r="L286" s="240">
        <v>97</v>
      </c>
      <c r="M286" s="240"/>
      <c r="N286" s="240"/>
      <c r="O286" s="240"/>
      <c r="P286" s="240"/>
      <c r="Q286" s="240"/>
      <c r="R286" s="240"/>
      <c r="S286" s="240"/>
    </row>
    <row r="287" spans="1:19" x14ac:dyDescent="0.25">
      <c r="A287" s="229" t="s">
        <v>371</v>
      </c>
      <c r="B287" s="239" t="s">
        <v>619</v>
      </c>
      <c r="C287" s="240">
        <v>1</v>
      </c>
      <c r="D287" s="229" t="s">
        <v>1418</v>
      </c>
      <c r="E287" s="240">
        <v>738</v>
      </c>
      <c r="F287" s="240">
        <v>26</v>
      </c>
      <c r="G287" s="240">
        <v>103</v>
      </c>
      <c r="H287" s="240">
        <v>114</v>
      </c>
      <c r="I287" s="240">
        <v>108</v>
      </c>
      <c r="J287" s="240">
        <v>126</v>
      </c>
      <c r="K287" s="240">
        <v>123</v>
      </c>
      <c r="L287" s="240">
        <v>138</v>
      </c>
      <c r="M287" s="240"/>
      <c r="N287" s="240"/>
      <c r="O287" s="240"/>
      <c r="P287" s="240"/>
      <c r="Q287" s="240"/>
      <c r="R287" s="240"/>
      <c r="S287" s="240"/>
    </row>
    <row r="288" spans="1:19" x14ac:dyDescent="0.25">
      <c r="A288" s="229" t="s">
        <v>372</v>
      </c>
      <c r="B288" s="239" t="s">
        <v>522</v>
      </c>
      <c r="C288" s="240">
        <v>1</v>
      </c>
      <c r="D288" s="229" t="s">
        <v>1416</v>
      </c>
      <c r="E288" s="240">
        <v>1217</v>
      </c>
      <c r="F288" s="240"/>
      <c r="G288" s="240"/>
      <c r="H288" s="240"/>
      <c r="I288" s="240"/>
      <c r="J288" s="240"/>
      <c r="K288" s="240"/>
      <c r="L288" s="240"/>
      <c r="M288" s="240">
        <v>421</v>
      </c>
      <c r="N288" s="240">
        <v>401</v>
      </c>
      <c r="O288" s="240">
        <v>395</v>
      </c>
      <c r="P288" s="240"/>
      <c r="Q288" s="240"/>
      <c r="R288" s="240"/>
      <c r="S288" s="240"/>
    </row>
    <row r="289" spans="1:19" x14ac:dyDescent="0.25">
      <c r="A289" s="229" t="s">
        <v>373</v>
      </c>
      <c r="B289" s="239" t="s">
        <v>21</v>
      </c>
      <c r="C289" s="240">
        <v>7</v>
      </c>
      <c r="D289" s="229" t="s">
        <v>5189</v>
      </c>
      <c r="E289" s="240">
        <v>220</v>
      </c>
      <c r="F289" s="240"/>
      <c r="G289" s="240"/>
      <c r="H289" s="240"/>
      <c r="I289" s="240"/>
      <c r="J289" s="240"/>
      <c r="K289" s="240"/>
      <c r="L289" s="240"/>
      <c r="M289" s="240">
        <v>82</v>
      </c>
      <c r="N289" s="240">
        <v>68</v>
      </c>
      <c r="O289" s="240">
        <v>70</v>
      </c>
      <c r="P289" s="240"/>
      <c r="Q289" s="240"/>
      <c r="R289" s="240"/>
      <c r="S289" s="240"/>
    </row>
    <row r="290" spans="1:19" x14ac:dyDescent="0.25">
      <c r="A290" s="229" t="s">
        <v>374</v>
      </c>
      <c r="B290" s="239" t="s">
        <v>618</v>
      </c>
      <c r="C290" s="240">
        <v>7</v>
      </c>
      <c r="D290" s="229" t="s">
        <v>5189</v>
      </c>
      <c r="E290" s="240">
        <v>330</v>
      </c>
      <c r="F290" s="240"/>
      <c r="G290" s="240"/>
      <c r="H290" s="240"/>
      <c r="I290" s="240"/>
      <c r="J290" s="240"/>
      <c r="K290" s="240"/>
      <c r="L290" s="240"/>
      <c r="M290" s="240">
        <v>116</v>
      </c>
      <c r="N290" s="240">
        <v>109</v>
      </c>
      <c r="O290" s="240">
        <v>105</v>
      </c>
      <c r="P290" s="240"/>
      <c r="Q290" s="240"/>
      <c r="R290" s="240"/>
      <c r="S290" s="240"/>
    </row>
    <row r="291" spans="1:19" x14ac:dyDescent="0.25">
      <c r="A291" s="229" t="s">
        <v>376</v>
      </c>
      <c r="B291" s="239" t="s">
        <v>529</v>
      </c>
      <c r="C291" s="240">
        <v>7</v>
      </c>
      <c r="D291" s="229" t="s">
        <v>5189</v>
      </c>
      <c r="E291" s="240">
        <v>331</v>
      </c>
      <c r="F291" s="240"/>
      <c r="G291" s="240"/>
      <c r="H291" s="240"/>
      <c r="I291" s="240"/>
      <c r="J291" s="240"/>
      <c r="K291" s="240"/>
      <c r="L291" s="240"/>
      <c r="M291" s="240">
        <v>105</v>
      </c>
      <c r="N291" s="240">
        <v>104</v>
      </c>
      <c r="O291" s="240">
        <v>122</v>
      </c>
      <c r="P291" s="240"/>
      <c r="Q291" s="240"/>
      <c r="R291" s="240"/>
      <c r="S291" s="240"/>
    </row>
    <row r="292" spans="1:19" x14ac:dyDescent="0.25">
      <c r="A292" s="229" t="s">
        <v>377</v>
      </c>
      <c r="B292" s="239" t="s">
        <v>518</v>
      </c>
      <c r="C292" s="240">
        <v>7</v>
      </c>
      <c r="D292" s="229" t="s">
        <v>5189</v>
      </c>
      <c r="E292" s="240">
        <v>285</v>
      </c>
      <c r="F292" s="240"/>
      <c r="G292" s="240"/>
      <c r="H292" s="240"/>
      <c r="I292" s="240"/>
      <c r="J292" s="240"/>
      <c r="K292" s="240"/>
      <c r="L292" s="240"/>
      <c r="M292" s="240">
        <v>88</v>
      </c>
      <c r="N292" s="240">
        <v>101</v>
      </c>
      <c r="O292" s="240">
        <v>96</v>
      </c>
      <c r="P292" s="240"/>
      <c r="Q292" s="240"/>
      <c r="R292" s="240"/>
      <c r="S292" s="240"/>
    </row>
    <row r="293" spans="1:19" x14ac:dyDescent="0.25">
      <c r="A293" s="229" t="s">
        <v>378</v>
      </c>
      <c r="B293" s="239" t="s">
        <v>5158</v>
      </c>
      <c r="C293" s="229">
        <v>3</v>
      </c>
      <c r="D293" s="229" t="s">
        <v>1417</v>
      </c>
      <c r="E293" s="240">
        <v>450</v>
      </c>
      <c r="F293" s="240"/>
      <c r="G293" s="240"/>
      <c r="H293" s="240"/>
      <c r="I293" s="240"/>
      <c r="J293" s="240"/>
      <c r="K293" s="240"/>
      <c r="L293" s="240"/>
      <c r="M293" s="240">
        <v>136</v>
      </c>
      <c r="N293" s="240">
        <v>154</v>
      </c>
      <c r="O293" s="240">
        <v>160</v>
      </c>
      <c r="P293" s="240"/>
      <c r="Q293" s="240"/>
      <c r="R293" s="240"/>
      <c r="S293" s="240"/>
    </row>
    <row r="294" spans="1:19" x14ac:dyDescent="0.25">
      <c r="A294" s="229" t="s">
        <v>379</v>
      </c>
      <c r="B294" s="239" t="s">
        <v>114</v>
      </c>
      <c r="C294" s="240">
        <v>7</v>
      </c>
      <c r="D294" s="229" t="s">
        <v>5189</v>
      </c>
      <c r="E294" s="240">
        <v>1336</v>
      </c>
      <c r="F294" s="240"/>
      <c r="G294" s="240"/>
      <c r="H294" s="240"/>
      <c r="I294" s="240"/>
      <c r="J294" s="240"/>
      <c r="K294" s="240"/>
      <c r="L294" s="240"/>
      <c r="M294" s="240">
        <v>436</v>
      </c>
      <c r="N294" s="240">
        <v>456</v>
      </c>
      <c r="O294" s="240">
        <v>444</v>
      </c>
      <c r="P294" s="240"/>
      <c r="Q294" s="240"/>
      <c r="R294" s="240"/>
      <c r="S294" s="240"/>
    </row>
    <row r="295" spans="1:19" x14ac:dyDescent="0.25">
      <c r="A295" s="229" t="s">
        <v>617</v>
      </c>
      <c r="B295" s="239" t="s">
        <v>550</v>
      </c>
      <c r="C295" s="240">
        <v>7</v>
      </c>
      <c r="D295" s="229" t="s">
        <v>5189</v>
      </c>
      <c r="E295" s="240">
        <v>369</v>
      </c>
      <c r="F295" s="240"/>
      <c r="G295" s="240"/>
      <c r="H295" s="240"/>
      <c r="I295" s="240"/>
      <c r="J295" s="240"/>
      <c r="K295" s="240"/>
      <c r="L295" s="240"/>
      <c r="M295" s="240">
        <v>123</v>
      </c>
      <c r="N295" s="240">
        <v>131</v>
      </c>
      <c r="O295" s="240">
        <v>115</v>
      </c>
      <c r="P295" s="240"/>
      <c r="Q295" s="240"/>
      <c r="R295" s="240"/>
      <c r="S295" s="240"/>
    </row>
    <row r="296" spans="1:19" x14ac:dyDescent="0.25">
      <c r="A296" s="229" t="s">
        <v>983</v>
      </c>
      <c r="B296" s="239" t="s">
        <v>984</v>
      </c>
      <c r="C296" s="240">
        <v>7</v>
      </c>
      <c r="D296" s="229" t="s">
        <v>5189</v>
      </c>
      <c r="E296" s="240">
        <v>802</v>
      </c>
      <c r="F296" s="240"/>
      <c r="G296" s="240"/>
      <c r="H296" s="240"/>
      <c r="I296" s="240"/>
      <c r="J296" s="240"/>
      <c r="K296" s="240"/>
      <c r="L296" s="240"/>
      <c r="M296" s="240">
        <v>248</v>
      </c>
      <c r="N296" s="240">
        <v>300</v>
      </c>
      <c r="O296" s="240">
        <v>254</v>
      </c>
      <c r="P296" s="240"/>
      <c r="Q296" s="240"/>
      <c r="R296" s="240"/>
      <c r="S296" s="240"/>
    </row>
    <row r="297" spans="1:19" x14ac:dyDescent="0.25">
      <c r="A297" s="229" t="s">
        <v>985</v>
      </c>
      <c r="B297" s="239" t="s">
        <v>986</v>
      </c>
      <c r="C297" s="240">
        <v>7</v>
      </c>
      <c r="D297" s="229" t="s">
        <v>5189</v>
      </c>
      <c r="E297" s="240">
        <v>547</v>
      </c>
      <c r="F297" s="240"/>
      <c r="G297" s="240"/>
      <c r="H297" s="240"/>
      <c r="I297" s="240"/>
      <c r="J297" s="240"/>
      <c r="K297" s="240"/>
      <c r="L297" s="240"/>
      <c r="M297" s="240">
        <v>156</v>
      </c>
      <c r="N297" s="240">
        <v>200</v>
      </c>
      <c r="O297" s="240">
        <v>191</v>
      </c>
      <c r="P297" s="240"/>
      <c r="Q297" s="240"/>
      <c r="R297" s="240"/>
      <c r="S297" s="240"/>
    </row>
    <row r="298" spans="1:19" x14ac:dyDescent="0.25">
      <c r="A298" s="229" t="s">
        <v>1392</v>
      </c>
      <c r="B298" s="239" t="s">
        <v>1393</v>
      </c>
      <c r="C298" s="240">
        <v>7</v>
      </c>
      <c r="D298" s="229" t="s">
        <v>5189</v>
      </c>
      <c r="E298" s="240">
        <v>25</v>
      </c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>
        <v>5</v>
      </c>
      <c r="Q298" s="240">
        <v>5</v>
      </c>
      <c r="R298" s="240">
        <v>10</v>
      </c>
      <c r="S298" s="240">
        <v>5</v>
      </c>
    </row>
    <row r="299" spans="1:19" x14ac:dyDescent="0.25">
      <c r="A299" s="229" t="s">
        <v>5195</v>
      </c>
      <c r="B299" s="239" t="s">
        <v>1407</v>
      </c>
      <c r="C299" s="240">
        <v>7</v>
      </c>
      <c r="D299" s="229" t="s">
        <v>5189</v>
      </c>
      <c r="E299" s="240">
        <v>6</v>
      </c>
      <c r="F299" s="240"/>
      <c r="G299" s="240"/>
      <c r="H299" s="240"/>
      <c r="I299" s="240"/>
      <c r="J299" s="240"/>
      <c r="K299" s="240"/>
      <c r="L299" s="240"/>
      <c r="M299" s="240"/>
      <c r="N299" s="240">
        <v>3</v>
      </c>
      <c r="O299" s="240">
        <v>2</v>
      </c>
      <c r="P299" s="240"/>
      <c r="Q299" s="240"/>
      <c r="R299" s="240">
        <v>1</v>
      </c>
      <c r="S299" s="240"/>
    </row>
    <row r="300" spans="1:19" x14ac:dyDescent="0.25">
      <c r="A300" s="229" t="s">
        <v>1394</v>
      </c>
      <c r="B300" s="239" t="s">
        <v>1395</v>
      </c>
      <c r="C300" s="240">
        <v>7</v>
      </c>
      <c r="D300" s="229" t="s">
        <v>5189</v>
      </c>
      <c r="E300" s="240">
        <v>97</v>
      </c>
      <c r="F300" s="240"/>
      <c r="G300" s="240"/>
      <c r="H300" s="240"/>
      <c r="I300" s="240"/>
      <c r="J300" s="240"/>
      <c r="K300" s="240"/>
      <c r="L300" s="240"/>
      <c r="M300" s="240">
        <v>45</v>
      </c>
      <c r="N300" s="240">
        <v>52</v>
      </c>
      <c r="O300" s="240"/>
      <c r="P300" s="240"/>
      <c r="Q300" s="240"/>
      <c r="R300" s="240"/>
      <c r="S300" s="240"/>
    </row>
    <row r="301" spans="1:19" x14ac:dyDescent="0.25">
      <c r="A301" s="229" t="s">
        <v>380</v>
      </c>
      <c r="B301" s="239" t="s">
        <v>833</v>
      </c>
      <c r="C301" s="240">
        <v>7</v>
      </c>
      <c r="D301" s="229" t="s">
        <v>5189</v>
      </c>
      <c r="E301" s="240">
        <v>561</v>
      </c>
      <c r="F301" s="240"/>
      <c r="G301" s="240"/>
      <c r="H301" s="240"/>
      <c r="I301" s="240"/>
      <c r="J301" s="240"/>
      <c r="K301" s="240"/>
      <c r="L301" s="240"/>
      <c r="M301" s="240">
        <v>163</v>
      </c>
      <c r="N301" s="240">
        <v>190</v>
      </c>
      <c r="O301" s="240">
        <v>208</v>
      </c>
      <c r="P301" s="240"/>
      <c r="Q301" s="240"/>
      <c r="R301" s="240"/>
      <c r="S301" s="240"/>
    </row>
    <row r="302" spans="1:19" x14ac:dyDescent="0.25">
      <c r="A302" s="229" t="s">
        <v>381</v>
      </c>
      <c r="B302" s="239" t="s">
        <v>2</v>
      </c>
      <c r="C302" s="240">
        <v>1</v>
      </c>
      <c r="D302" s="229" t="s">
        <v>1416</v>
      </c>
      <c r="E302" s="240">
        <v>1406</v>
      </c>
      <c r="F302" s="240"/>
      <c r="G302" s="240"/>
      <c r="H302" s="240"/>
      <c r="I302" s="240"/>
      <c r="J302" s="240"/>
      <c r="K302" s="240"/>
      <c r="L302" s="240"/>
      <c r="M302" s="240">
        <v>489</v>
      </c>
      <c r="N302" s="240">
        <v>419</v>
      </c>
      <c r="O302" s="240">
        <v>498</v>
      </c>
      <c r="P302" s="240"/>
      <c r="Q302" s="240"/>
      <c r="R302" s="240"/>
      <c r="S302" s="240"/>
    </row>
    <row r="303" spans="1:19" x14ac:dyDescent="0.25">
      <c r="A303" s="229" t="s">
        <v>382</v>
      </c>
      <c r="B303" s="239" t="s">
        <v>616</v>
      </c>
      <c r="C303" s="240">
        <v>7</v>
      </c>
      <c r="D303" s="229" t="s">
        <v>5189</v>
      </c>
      <c r="E303" s="240">
        <v>505</v>
      </c>
      <c r="F303" s="240"/>
      <c r="G303" s="240"/>
      <c r="H303" s="240"/>
      <c r="I303" s="240"/>
      <c r="J303" s="240"/>
      <c r="K303" s="240"/>
      <c r="L303" s="240"/>
      <c r="M303" s="240">
        <v>170</v>
      </c>
      <c r="N303" s="240">
        <v>162</v>
      </c>
      <c r="O303" s="240">
        <v>173</v>
      </c>
      <c r="P303" s="240"/>
      <c r="Q303" s="240"/>
      <c r="R303" s="240"/>
      <c r="S303" s="240"/>
    </row>
    <row r="304" spans="1:19" x14ac:dyDescent="0.25">
      <c r="A304" s="229" t="s">
        <v>383</v>
      </c>
      <c r="B304" s="239" t="s">
        <v>92</v>
      </c>
      <c r="C304" s="229">
        <v>2</v>
      </c>
      <c r="D304" s="229" t="s">
        <v>1418</v>
      </c>
      <c r="E304" s="240">
        <v>704</v>
      </c>
      <c r="F304" s="240"/>
      <c r="G304" s="240"/>
      <c r="H304" s="240"/>
      <c r="I304" s="240"/>
      <c r="J304" s="240"/>
      <c r="K304" s="240"/>
      <c r="L304" s="240"/>
      <c r="M304" s="240">
        <v>212</v>
      </c>
      <c r="N304" s="240">
        <v>245</v>
      </c>
      <c r="O304" s="240">
        <v>247</v>
      </c>
      <c r="P304" s="240"/>
      <c r="Q304" s="240"/>
      <c r="R304" s="240"/>
      <c r="S304" s="240"/>
    </row>
    <row r="305" spans="1:19" x14ac:dyDescent="0.25">
      <c r="A305" s="229" t="s">
        <v>384</v>
      </c>
      <c r="B305" s="239" t="s">
        <v>615</v>
      </c>
      <c r="C305" s="240">
        <v>7</v>
      </c>
      <c r="D305" s="229" t="s">
        <v>5189</v>
      </c>
      <c r="E305" s="240">
        <v>446</v>
      </c>
      <c r="F305" s="240"/>
      <c r="G305" s="240"/>
      <c r="H305" s="240"/>
      <c r="I305" s="240"/>
      <c r="J305" s="240"/>
      <c r="K305" s="240"/>
      <c r="L305" s="240"/>
      <c r="M305" s="240">
        <v>162</v>
      </c>
      <c r="N305" s="240">
        <v>136</v>
      </c>
      <c r="O305" s="240">
        <v>148</v>
      </c>
      <c r="P305" s="240"/>
      <c r="Q305" s="240"/>
      <c r="R305" s="240"/>
      <c r="S305" s="240"/>
    </row>
    <row r="306" spans="1:19" x14ac:dyDescent="0.25">
      <c r="A306" s="229" t="s">
        <v>385</v>
      </c>
      <c r="B306" s="239" t="s">
        <v>614</v>
      </c>
      <c r="C306" s="240">
        <v>7</v>
      </c>
      <c r="D306" s="229" t="s">
        <v>5189</v>
      </c>
      <c r="E306" s="240">
        <v>1158</v>
      </c>
      <c r="F306" s="240"/>
      <c r="G306" s="240"/>
      <c r="H306" s="240"/>
      <c r="I306" s="240"/>
      <c r="J306" s="240"/>
      <c r="K306" s="240"/>
      <c r="L306" s="240"/>
      <c r="M306" s="240">
        <v>292</v>
      </c>
      <c r="N306" s="240">
        <v>390</v>
      </c>
      <c r="O306" s="240">
        <v>476</v>
      </c>
      <c r="P306" s="240"/>
      <c r="Q306" s="240"/>
      <c r="R306" s="240"/>
      <c r="S306" s="240"/>
    </row>
    <row r="307" spans="1:19" x14ac:dyDescent="0.25">
      <c r="A307" s="229" t="s">
        <v>386</v>
      </c>
      <c r="B307" s="239" t="s">
        <v>23</v>
      </c>
      <c r="C307" s="229">
        <v>3</v>
      </c>
      <c r="D307" s="229" t="s">
        <v>1417</v>
      </c>
      <c r="E307" s="240">
        <v>510</v>
      </c>
      <c r="F307" s="240"/>
      <c r="G307" s="240"/>
      <c r="H307" s="240"/>
      <c r="I307" s="240"/>
      <c r="J307" s="240"/>
      <c r="K307" s="240"/>
      <c r="L307" s="240"/>
      <c r="M307" s="240">
        <v>155</v>
      </c>
      <c r="N307" s="240">
        <v>170</v>
      </c>
      <c r="O307" s="240">
        <v>185</v>
      </c>
      <c r="P307" s="240"/>
      <c r="Q307" s="240"/>
      <c r="R307" s="240"/>
      <c r="S307" s="240"/>
    </row>
    <row r="308" spans="1:19" x14ac:dyDescent="0.25">
      <c r="A308" s="229" t="s">
        <v>387</v>
      </c>
      <c r="B308" s="239" t="s">
        <v>530</v>
      </c>
      <c r="C308" s="240">
        <v>7</v>
      </c>
      <c r="D308" s="229" t="s">
        <v>5189</v>
      </c>
      <c r="E308" s="240">
        <v>866</v>
      </c>
      <c r="F308" s="240"/>
      <c r="G308" s="240"/>
      <c r="H308" s="240"/>
      <c r="I308" s="240"/>
      <c r="J308" s="240"/>
      <c r="K308" s="240"/>
      <c r="L308" s="240"/>
      <c r="M308" s="240">
        <v>274</v>
      </c>
      <c r="N308" s="240">
        <v>282</v>
      </c>
      <c r="O308" s="240">
        <v>310</v>
      </c>
      <c r="P308" s="240"/>
      <c r="Q308" s="240"/>
      <c r="R308" s="240"/>
      <c r="S308" s="240"/>
    </row>
    <row r="309" spans="1:19" x14ac:dyDescent="0.25">
      <c r="A309" s="229" t="s">
        <v>388</v>
      </c>
      <c r="B309" s="239" t="s">
        <v>512</v>
      </c>
      <c r="C309" s="240">
        <v>7</v>
      </c>
      <c r="D309" s="229" t="s">
        <v>5189</v>
      </c>
      <c r="E309" s="240">
        <v>593</v>
      </c>
      <c r="F309" s="240"/>
      <c r="G309" s="240"/>
      <c r="H309" s="240"/>
      <c r="I309" s="240"/>
      <c r="J309" s="240"/>
      <c r="K309" s="240"/>
      <c r="L309" s="240"/>
      <c r="M309" s="240">
        <v>89</v>
      </c>
      <c r="N309" s="240">
        <v>99</v>
      </c>
      <c r="O309" s="240">
        <v>88</v>
      </c>
      <c r="P309" s="240">
        <v>91</v>
      </c>
      <c r="Q309" s="240">
        <v>98</v>
      </c>
      <c r="R309" s="240">
        <v>67</v>
      </c>
      <c r="S309" s="240">
        <v>61</v>
      </c>
    </row>
    <row r="310" spans="1:19" x14ac:dyDescent="0.25">
      <c r="A310" s="229" t="s">
        <v>389</v>
      </c>
      <c r="B310" s="239" t="s">
        <v>10</v>
      </c>
      <c r="C310" s="240">
        <v>1</v>
      </c>
      <c r="D310" s="229" t="s">
        <v>1416</v>
      </c>
      <c r="E310" s="240">
        <v>504</v>
      </c>
      <c r="F310" s="240"/>
      <c r="G310" s="240"/>
      <c r="H310" s="240"/>
      <c r="I310" s="240"/>
      <c r="J310" s="240"/>
      <c r="K310" s="240"/>
      <c r="L310" s="240"/>
      <c r="M310" s="240">
        <v>200</v>
      </c>
      <c r="N310" s="240">
        <v>143</v>
      </c>
      <c r="O310" s="240">
        <v>161</v>
      </c>
      <c r="P310" s="240"/>
      <c r="Q310" s="240"/>
      <c r="R310" s="240"/>
      <c r="S310" s="240"/>
    </row>
    <row r="311" spans="1:19" x14ac:dyDescent="0.25">
      <c r="A311" s="229" t="s">
        <v>390</v>
      </c>
      <c r="B311" s="239" t="s">
        <v>533</v>
      </c>
      <c r="C311" s="240">
        <v>7</v>
      </c>
      <c r="D311" s="229" t="s">
        <v>5189</v>
      </c>
      <c r="E311" s="240">
        <v>219</v>
      </c>
      <c r="F311" s="240"/>
      <c r="G311" s="240"/>
      <c r="H311" s="240"/>
      <c r="I311" s="240"/>
      <c r="J311" s="240"/>
      <c r="K311" s="240"/>
      <c r="L311" s="240"/>
      <c r="M311" s="240">
        <v>91</v>
      </c>
      <c r="N311" s="240">
        <v>53</v>
      </c>
      <c r="O311" s="240">
        <v>75</v>
      </c>
      <c r="P311" s="240"/>
      <c r="Q311" s="240"/>
      <c r="R311" s="240"/>
      <c r="S311" s="240"/>
    </row>
    <row r="312" spans="1:19" x14ac:dyDescent="0.25">
      <c r="A312" s="229" t="s">
        <v>391</v>
      </c>
      <c r="B312" s="239" t="s">
        <v>893</v>
      </c>
      <c r="C312" s="240">
        <v>7</v>
      </c>
      <c r="D312" s="229" t="s">
        <v>5189</v>
      </c>
      <c r="E312" s="240">
        <v>23</v>
      </c>
      <c r="F312" s="240"/>
      <c r="G312" s="240"/>
      <c r="H312" s="240"/>
      <c r="I312" s="240"/>
      <c r="J312" s="240"/>
      <c r="K312" s="240"/>
      <c r="L312" s="240"/>
      <c r="M312" s="240">
        <v>23</v>
      </c>
      <c r="N312" s="240"/>
      <c r="O312" s="240"/>
      <c r="P312" s="240"/>
      <c r="Q312" s="240"/>
      <c r="R312" s="240"/>
      <c r="S312" s="240"/>
    </row>
    <row r="313" spans="1:19" x14ac:dyDescent="0.25">
      <c r="A313" s="229" t="s">
        <v>613</v>
      </c>
      <c r="B313" s="239" t="s">
        <v>817</v>
      </c>
      <c r="C313" s="240">
        <v>7</v>
      </c>
      <c r="D313" s="229" t="s">
        <v>5189</v>
      </c>
      <c r="E313" s="240">
        <v>310</v>
      </c>
      <c r="F313" s="240"/>
      <c r="G313" s="240"/>
      <c r="H313" s="240"/>
      <c r="I313" s="240"/>
      <c r="J313" s="240"/>
      <c r="K313" s="240"/>
      <c r="L313" s="240"/>
      <c r="M313" s="240">
        <v>105</v>
      </c>
      <c r="N313" s="240">
        <v>102</v>
      </c>
      <c r="O313" s="240">
        <v>103</v>
      </c>
      <c r="P313" s="240"/>
      <c r="Q313" s="240"/>
      <c r="R313" s="240"/>
      <c r="S313" s="240"/>
    </row>
    <row r="314" spans="1:19" x14ac:dyDescent="0.25">
      <c r="A314" s="229" t="s">
        <v>392</v>
      </c>
      <c r="B314" s="239" t="s">
        <v>531</v>
      </c>
      <c r="C314" s="240">
        <v>7</v>
      </c>
      <c r="D314" s="229" t="s">
        <v>5189</v>
      </c>
      <c r="E314" s="240">
        <v>202</v>
      </c>
      <c r="F314" s="240"/>
      <c r="G314" s="240"/>
      <c r="H314" s="240"/>
      <c r="I314" s="240"/>
      <c r="J314" s="240"/>
      <c r="K314" s="240"/>
      <c r="L314" s="240">
        <v>50</v>
      </c>
      <c r="M314" s="240">
        <v>57</v>
      </c>
      <c r="N314" s="240">
        <v>45</v>
      </c>
      <c r="O314" s="240">
        <v>50</v>
      </c>
      <c r="P314" s="240"/>
      <c r="Q314" s="240"/>
      <c r="R314" s="240"/>
      <c r="S314" s="240"/>
    </row>
    <row r="315" spans="1:19" x14ac:dyDescent="0.25">
      <c r="A315" s="229" t="s">
        <v>393</v>
      </c>
      <c r="B315" s="239" t="s">
        <v>539</v>
      </c>
      <c r="C315" s="240">
        <v>7</v>
      </c>
      <c r="D315" s="229" t="s">
        <v>5189</v>
      </c>
      <c r="E315" s="240">
        <v>281</v>
      </c>
      <c r="F315" s="240"/>
      <c r="G315" s="240"/>
      <c r="H315" s="240"/>
      <c r="I315" s="240"/>
      <c r="J315" s="240"/>
      <c r="K315" s="240"/>
      <c r="L315" s="240"/>
      <c r="M315" s="240">
        <v>95</v>
      </c>
      <c r="N315" s="240">
        <v>95</v>
      </c>
      <c r="O315" s="240">
        <v>91</v>
      </c>
      <c r="P315" s="240"/>
      <c r="Q315" s="240"/>
      <c r="R315" s="240"/>
      <c r="S315" s="240"/>
    </row>
    <row r="316" spans="1:19" x14ac:dyDescent="0.25">
      <c r="A316" s="229" t="s">
        <v>395</v>
      </c>
      <c r="B316" s="239" t="s">
        <v>24</v>
      </c>
      <c r="C316" s="229">
        <v>3</v>
      </c>
      <c r="D316" s="229" t="s">
        <v>1418</v>
      </c>
      <c r="E316" s="240">
        <v>421</v>
      </c>
      <c r="F316" s="240"/>
      <c r="G316" s="240"/>
      <c r="H316" s="240"/>
      <c r="I316" s="240"/>
      <c r="J316" s="240"/>
      <c r="K316" s="240"/>
      <c r="L316" s="240"/>
      <c r="M316" s="240">
        <v>152</v>
      </c>
      <c r="N316" s="240">
        <v>119</v>
      </c>
      <c r="O316" s="240">
        <v>150</v>
      </c>
      <c r="P316" s="240"/>
      <c r="Q316" s="240"/>
      <c r="R316" s="240"/>
      <c r="S316" s="240"/>
    </row>
    <row r="317" spans="1:19" x14ac:dyDescent="0.25">
      <c r="A317" s="229" t="s">
        <v>396</v>
      </c>
      <c r="B317" s="239" t="s">
        <v>1421</v>
      </c>
      <c r="C317" s="240">
        <v>1</v>
      </c>
      <c r="D317" s="229" t="s">
        <v>1416</v>
      </c>
      <c r="E317" s="240">
        <v>1640</v>
      </c>
      <c r="F317" s="240">
        <v>13</v>
      </c>
      <c r="G317" s="240"/>
      <c r="H317" s="240"/>
      <c r="I317" s="240"/>
      <c r="J317" s="240"/>
      <c r="K317" s="240"/>
      <c r="L317" s="240"/>
      <c r="M317" s="240">
        <v>458</v>
      </c>
      <c r="N317" s="240">
        <v>519</v>
      </c>
      <c r="O317" s="240">
        <v>420</v>
      </c>
      <c r="P317" s="240">
        <v>129</v>
      </c>
      <c r="Q317" s="240">
        <v>101</v>
      </c>
      <c r="R317" s="240"/>
      <c r="S317" s="240"/>
    </row>
    <row r="318" spans="1:19" x14ac:dyDescent="0.25">
      <c r="A318" s="229" t="s">
        <v>612</v>
      </c>
      <c r="B318" s="239" t="s">
        <v>894</v>
      </c>
      <c r="C318" s="240">
        <v>7</v>
      </c>
      <c r="D318" s="229" t="s">
        <v>5189</v>
      </c>
      <c r="E318" s="240">
        <v>186</v>
      </c>
      <c r="F318" s="240"/>
      <c r="G318" s="240"/>
      <c r="H318" s="240"/>
      <c r="I318" s="240"/>
      <c r="J318" s="240"/>
      <c r="K318" s="240"/>
      <c r="L318" s="240"/>
      <c r="M318" s="240">
        <v>75</v>
      </c>
      <c r="N318" s="240">
        <v>67</v>
      </c>
      <c r="O318" s="240">
        <v>44</v>
      </c>
      <c r="P318" s="240"/>
      <c r="Q318" s="240"/>
      <c r="R318" s="240"/>
      <c r="S318" s="240"/>
    </row>
    <row r="319" spans="1:19" x14ac:dyDescent="0.25">
      <c r="A319" s="229" t="s">
        <v>397</v>
      </c>
      <c r="B319" s="239" t="s">
        <v>1397</v>
      </c>
      <c r="C319" s="240">
        <v>7</v>
      </c>
      <c r="D319" s="229" t="s">
        <v>5189</v>
      </c>
      <c r="E319" s="240">
        <v>334</v>
      </c>
      <c r="F319" s="240"/>
      <c r="G319" s="240">
        <v>54</v>
      </c>
      <c r="H319" s="240">
        <v>52</v>
      </c>
      <c r="I319" s="240"/>
      <c r="J319" s="240"/>
      <c r="K319" s="240"/>
      <c r="L319" s="240"/>
      <c r="M319" s="240">
        <v>64</v>
      </c>
      <c r="N319" s="240">
        <v>85</v>
      </c>
      <c r="O319" s="240">
        <v>79</v>
      </c>
      <c r="P319" s="240"/>
      <c r="Q319" s="240"/>
      <c r="R319" s="240"/>
      <c r="S319" s="240"/>
    </row>
    <row r="320" spans="1:19" x14ac:dyDescent="0.25">
      <c r="A320" s="229" t="s">
        <v>399</v>
      </c>
      <c r="B320" s="239" t="s">
        <v>1398</v>
      </c>
      <c r="C320" s="240">
        <v>7</v>
      </c>
      <c r="D320" s="229" t="s">
        <v>5189</v>
      </c>
      <c r="E320" s="240">
        <v>415</v>
      </c>
      <c r="F320" s="240"/>
      <c r="G320" s="240"/>
      <c r="H320" s="240"/>
      <c r="I320" s="240"/>
      <c r="J320" s="240"/>
      <c r="K320" s="240"/>
      <c r="L320" s="240"/>
      <c r="M320" s="240">
        <v>111</v>
      </c>
      <c r="N320" s="240">
        <v>156</v>
      </c>
      <c r="O320" s="240">
        <v>148</v>
      </c>
      <c r="P320" s="240"/>
      <c r="Q320" s="240"/>
      <c r="R320" s="240"/>
      <c r="S320" s="240"/>
    </row>
    <row r="321" spans="1:19" x14ac:dyDescent="0.25">
      <c r="A321" s="229" t="s">
        <v>400</v>
      </c>
      <c r="B321" s="239" t="s">
        <v>609</v>
      </c>
      <c r="C321" s="240">
        <v>1</v>
      </c>
      <c r="D321" s="229" t="s">
        <v>1417</v>
      </c>
      <c r="E321" s="240">
        <v>1002</v>
      </c>
      <c r="F321" s="240"/>
      <c r="G321" s="240"/>
      <c r="H321" s="240"/>
      <c r="I321" s="240"/>
      <c r="J321" s="240"/>
      <c r="K321" s="240"/>
      <c r="L321" s="240"/>
      <c r="M321" s="240">
        <v>380</v>
      </c>
      <c r="N321" s="240">
        <v>343</v>
      </c>
      <c r="O321" s="240">
        <v>279</v>
      </c>
      <c r="P321" s="240"/>
      <c r="Q321" s="240"/>
      <c r="R321" s="240"/>
      <c r="S321" s="240"/>
    </row>
    <row r="322" spans="1:19" x14ac:dyDescent="0.25">
      <c r="A322" s="229" t="s">
        <v>401</v>
      </c>
      <c r="B322" s="239" t="s">
        <v>1422</v>
      </c>
      <c r="C322" s="240">
        <v>1</v>
      </c>
      <c r="D322" s="229" t="s">
        <v>1416</v>
      </c>
      <c r="E322" s="240">
        <v>473</v>
      </c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>
        <v>112</v>
      </c>
      <c r="Q322" s="240">
        <v>159</v>
      </c>
      <c r="R322" s="240">
        <v>126</v>
      </c>
      <c r="S322" s="240">
        <v>76</v>
      </c>
    </row>
    <row r="323" spans="1:19" x14ac:dyDescent="0.25">
      <c r="A323" s="229" t="s">
        <v>940</v>
      </c>
      <c r="B323" s="239" t="s">
        <v>941</v>
      </c>
      <c r="C323" s="240">
        <v>7</v>
      </c>
      <c r="D323" s="229" t="s">
        <v>5189</v>
      </c>
      <c r="E323" s="240">
        <v>240</v>
      </c>
      <c r="F323" s="240"/>
      <c r="G323" s="240"/>
      <c r="H323" s="240"/>
      <c r="I323" s="240"/>
      <c r="J323" s="240"/>
      <c r="K323" s="240"/>
      <c r="L323" s="240"/>
      <c r="M323" s="240">
        <v>70</v>
      </c>
      <c r="N323" s="240">
        <v>84</v>
      </c>
      <c r="O323" s="240">
        <v>86</v>
      </c>
      <c r="P323" s="240"/>
      <c r="Q323" s="240"/>
      <c r="R323" s="240"/>
      <c r="S323" s="240"/>
    </row>
    <row r="324" spans="1:19" x14ac:dyDescent="0.25">
      <c r="A324" s="229" t="s">
        <v>942</v>
      </c>
      <c r="B324" s="239" t="s">
        <v>943</v>
      </c>
      <c r="C324" s="240">
        <v>7</v>
      </c>
      <c r="D324" s="229" t="s">
        <v>5189</v>
      </c>
      <c r="E324" s="240">
        <v>103</v>
      </c>
      <c r="F324" s="240"/>
      <c r="G324" s="240"/>
      <c r="H324" s="240"/>
      <c r="I324" s="240"/>
      <c r="J324" s="240"/>
      <c r="K324" s="240"/>
      <c r="L324" s="240"/>
      <c r="M324" s="240">
        <v>54</v>
      </c>
      <c r="N324" s="240">
        <v>49</v>
      </c>
      <c r="O324" s="240"/>
      <c r="P324" s="240"/>
      <c r="Q324" s="240"/>
      <c r="R324" s="240"/>
      <c r="S324" s="240"/>
    </row>
    <row r="325" spans="1:19" x14ac:dyDescent="0.25">
      <c r="A325" s="229" t="s">
        <v>402</v>
      </c>
      <c r="B325" s="239" t="s">
        <v>115</v>
      </c>
      <c r="C325" s="229">
        <v>2</v>
      </c>
      <c r="D325" s="229" t="s">
        <v>1417</v>
      </c>
      <c r="E325" s="240">
        <v>867</v>
      </c>
      <c r="F325" s="240"/>
      <c r="G325" s="240"/>
      <c r="H325" s="240"/>
      <c r="I325" s="240"/>
      <c r="J325" s="240"/>
      <c r="K325" s="240"/>
      <c r="L325" s="240"/>
      <c r="M325" s="240">
        <v>231</v>
      </c>
      <c r="N325" s="240">
        <v>300</v>
      </c>
      <c r="O325" s="240">
        <v>336</v>
      </c>
      <c r="P325" s="240"/>
      <c r="Q325" s="240"/>
      <c r="R325" s="240"/>
      <c r="S325" s="240"/>
    </row>
    <row r="326" spans="1:19" x14ac:dyDescent="0.25">
      <c r="A326" s="229" t="s">
        <v>403</v>
      </c>
      <c r="B326" s="239" t="s">
        <v>1423</v>
      </c>
      <c r="C326" s="229">
        <v>3</v>
      </c>
      <c r="D326" s="229" t="s">
        <v>1416</v>
      </c>
      <c r="E326" s="240">
        <v>953</v>
      </c>
      <c r="F326" s="240"/>
      <c r="G326" s="240"/>
      <c r="H326" s="240"/>
      <c r="I326" s="240"/>
      <c r="J326" s="240"/>
      <c r="K326" s="240"/>
      <c r="L326" s="240"/>
      <c r="M326" s="240">
        <v>310</v>
      </c>
      <c r="N326" s="240">
        <v>300</v>
      </c>
      <c r="O326" s="240">
        <v>343</v>
      </c>
      <c r="P326" s="240"/>
      <c r="Q326" s="240"/>
      <c r="R326" s="240"/>
      <c r="S326" s="240"/>
    </row>
    <row r="327" spans="1:19" x14ac:dyDescent="0.25">
      <c r="A327" s="229" t="s">
        <v>404</v>
      </c>
      <c r="B327" s="239" t="s">
        <v>26</v>
      </c>
      <c r="C327" s="240">
        <v>1</v>
      </c>
      <c r="D327" s="229" t="s">
        <v>1417</v>
      </c>
      <c r="E327" s="240">
        <v>598</v>
      </c>
      <c r="F327" s="240"/>
      <c r="G327" s="240"/>
      <c r="H327" s="240"/>
      <c r="I327" s="240"/>
      <c r="J327" s="240"/>
      <c r="K327" s="240"/>
      <c r="L327" s="240"/>
      <c r="M327" s="240">
        <v>175</v>
      </c>
      <c r="N327" s="240">
        <v>197</v>
      </c>
      <c r="O327" s="240">
        <v>226</v>
      </c>
      <c r="P327" s="240"/>
      <c r="Q327" s="240"/>
      <c r="R327" s="240"/>
      <c r="S327" s="240"/>
    </row>
    <row r="328" spans="1:19" x14ac:dyDescent="0.25">
      <c r="A328" s="229" t="s">
        <v>966</v>
      </c>
      <c r="B328" s="239" t="s">
        <v>989</v>
      </c>
      <c r="C328" s="240">
        <v>7</v>
      </c>
      <c r="D328" s="229" t="s">
        <v>5189</v>
      </c>
      <c r="E328" s="240">
        <v>59</v>
      </c>
      <c r="F328" s="240"/>
      <c r="G328" s="240"/>
      <c r="H328" s="240"/>
      <c r="I328" s="240"/>
      <c r="J328" s="240"/>
      <c r="K328" s="240"/>
      <c r="L328" s="240"/>
      <c r="M328" s="240">
        <v>18</v>
      </c>
      <c r="N328" s="240">
        <v>16</v>
      </c>
      <c r="O328" s="240">
        <v>25</v>
      </c>
      <c r="P328" s="240"/>
      <c r="Q328" s="240"/>
      <c r="R328" s="240"/>
      <c r="S328" s="240"/>
    </row>
    <row r="329" spans="1:19" x14ac:dyDescent="0.25">
      <c r="A329" s="229" t="s">
        <v>406</v>
      </c>
      <c r="B329" s="239" t="s">
        <v>116</v>
      </c>
      <c r="C329" s="240">
        <v>1</v>
      </c>
      <c r="D329" s="229" t="s">
        <v>1418</v>
      </c>
      <c r="E329" s="240">
        <v>839</v>
      </c>
      <c r="F329" s="240"/>
      <c r="G329" s="240"/>
      <c r="H329" s="240"/>
      <c r="I329" s="240"/>
      <c r="J329" s="240"/>
      <c r="K329" s="240"/>
      <c r="L329" s="240"/>
      <c r="M329" s="240">
        <v>303</v>
      </c>
      <c r="N329" s="240">
        <v>287</v>
      </c>
      <c r="O329" s="240">
        <v>249</v>
      </c>
      <c r="P329" s="240"/>
      <c r="Q329" s="240"/>
      <c r="R329" s="240"/>
      <c r="S329" s="240"/>
    </row>
    <row r="330" spans="1:19" x14ac:dyDescent="0.25">
      <c r="A330" s="229" t="s">
        <v>407</v>
      </c>
      <c r="B330" s="239" t="s">
        <v>27</v>
      </c>
      <c r="C330" s="229">
        <v>2</v>
      </c>
      <c r="D330" s="229" t="s">
        <v>1418</v>
      </c>
      <c r="E330" s="240">
        <v>859</v>
      </c>
      <c r="F330" s="240"/>
      <c r="G330" s="240"/>
      <c r="H330" s="240"/>
      <c r="I330" s="240"/>
      <c r="J330" s="240"/>
      <c r="K330" s="240"/>
      <c r="L330" s="240"/>
      <c r="M330" s="240">
        <v>265</v>
      </c>
      <c r="N330" s="240">
        <v>279</v>
      </c>
      <c r="O330" s="240">
        <v>315</v>
      </c>
      <c r="P330" s="240"/>
      <c r="Q330" s="240"/>
      <c r="R330" s="240"/>
      <c r="S330" s="240"/>
    </row>
    <row r="331" spans="1:19" x14ac:dyDescent="0.25">
      <c r="A331" s="229" t="s">
        <v>408</v>
      </c>
      <c r="B331" s="239" t="s">
        <v>28</v>
      </c>
      <c r="C331" s="240">
        <v>1</v>
      </c>
      <c r="D331" s="229" t="s">
        <v>1416</v>
      </c>
      <c r="E331" s="240">
        <v>1026</v>
      </c>
      <c r="F331" s="240"/>
      <c r="G331" s="240"/>
      <c r="H331" s="240"/>
      <c r="I331" s="240"/>
      <c r="J331" s="240"/>
      <c r="K331" s="240"/>
      <c r="L331" s="240"/>
      <c r="M331" s="240">
        <v>305</v>
      </c>
      <c r="N331" s="240">
        <v>333</v>
      </c>
      <c r="O331" s="240">
        <v>388</v>
      </c>
      <c r="P331" s="240"/>
      <c r="Q331" s="240"/>
      <c r="R331" s="240"/>
      <c r="S331" s="240"/>
    </row>
    <row r="332" spans="1:19" x14ac:dyDescent="0.25">
      <c r="A332" s="229" t="s">
        <v>409</v>
      </c>
      <c r="B332" s="239" t="s">
        <v>29</v>
      </c>
      <c r="C332" s="240">
        <v>1</v>
      </c>
      <c r="D332" s="229" t="s">
        <v>1416</v>
      </c>
      <c r="E332" s="240">
        <v>926</v>
      </c>
      <c r="F332" s="240"/>
      <c r="G332" s="240"/>
      <c r="H332" s="240"/>
      <c r="I332" s="240"/>
      <c r="J332" s="240"/>
      <c r="K332" s="240"/>
      <c r="L332" s="240"/>
      <c r="M332" s="240">
        <v>288</v>
      </c>
      <c r="N332" s="240">
        <v>311</v>
      </c>
      <c r="O332" s="240">
        <v>327</v>
      </c>
      <c r="P332" s="240"/>
      <c r="Q332" s="240"/>
      <c r="R332" s="240"/>
      <c r="S332" s="240"/>
    </row>
    <row r="333" spans="1:19" x14ac:dyDescent="0.25">
      <c r="A333" s="229" t="s">
        <v>410</v>
      </c>
      <c r="B333" s="239" t="s">
        <v>30</v>
      </c>
      <c r="C333" s="229">
        <v>2</v>
      </c>
      <c r="D333" s="229" t="s">
        <v>1418</v>
      </c>
      <c r="E333" s="240">
        <v>718</v>
      </c>
      <c r="F333" s="240"/>
      <c r="G333" s="240"/>
      <c r="H333" s="240"/>
      <c r="I333" s="240"/>
      <c r="J333" s="240"/>
      <c r="K333" s="240"/>
      <c r="L333" s="240"/>
      <c r="M333" s="240">
        <v>217</v>
      </c>
      <c r="N333" s="240">
        <v>242</v>
      </c>
      <c r="O333" s="240">
        <v>259</v>
      </c>
      <c r="P333" s="240"/>
      <c r="Q333" s="240"/>
      <c r="R333" s="240"/>
      <c r="S333" s="240"/>
    </row>
    <row r="334" spans="1:19" x14ac:dyDescent="0.25">
      <c r="A334" s="229" t="s">
        <v>411</v>
      </c>
      <c r="B334" s="239" t="s">
        <v>31</v>
      </c>
      <c r="C334" s="240">
        <v>1</v>
      </c>
      <c r="D334" s="229" t="s">
        <v>1418</v>
      </c>
      <c r="E334" s="240">
        <v>1113</v>
      </c>
      <c r="F334" s="240"/>
      <c r="G334" s="240"/>
      <c r="H334" s="240"/>
      <c r="I334" s="240"/>
      <c r="J334" s="240"/>
      <c r="K334" s="240"/>
      <c r="L334" s="240"/>
      <c r="M334" s="240">
        <v>357</v>
      </c>
      <c r="N334" s="240">
        <v>398</v>
      </c>
      <c r="O334" s="240">
        <v>358</v>
      </c>
      <c r="P334" s="240"/>
      <c r="Q334" s="240"/>
      <c r="R334" s="240"/>
      <c r="S334" s="240"/>
    </row>
    <row r="335" spans="1:19" x14ac:dyDescent="0.25">
      <c r="A335" s="229" t="s">
        <v>412</v>
      </c>
      <c r="B335" s="239" t="s">
        <v>32</v>
      </c>
      <c r="C335" s="229">
        <v>3</v>
      </c>
      <c r="D335" s="229" t="s">
        <v>1416</v>
      </c>
      <c r="E335" s="240">
        <v>661</v>
      </c>
      <c r="F335" s="240"/>
      <c r="G335" s="240"/>
      <c r="H335" s="240"/>
      <c r="I335" s="240"/>
      <c r="J335" s="240"/>
      <c r="K335" s="240"/>
      <c r="L335" s="240"/>
      <c r="M335" s="240">
        <v>204</v>
      </c>
      <c r="N335" s="240">
        <v>218</v>
      </c>
      <c r="O335" s="240">
        <v>239</v>
      </c>
      <c r="P335" s="240"/>
      <c r="Q335" s="240"/>
      <c r="R335" s="240"/>
      <c r="S335" s="240"/>
    </row>
    <row r="336" spans="1:19" x14ac:dyDescent="0.25">
      <c r="A336" s="229" t="s">
        <v>413</v>
      </c>
      <c r="B336" s="239" t="s">
        <v>53</v>
      </c>
      <c r="C336" s="229">
        <v>2</v>
      </c>
      <c r="D336" s="229" t="s">
        <v>1418</v>
      </c>
      <c r="E336" s="240">
        <v>324</v>
      </c>
      <c r="F336" s="240"/>
      <c r="G336" s="240"/>
      <c r="H336" s="240"/>
      <c r="I336" s="240"/>
      <c r="J336" s="240"/>
      <c r="K336" s="240"/>
      <c r="L336" s="240"/>
      <c r="M336" s="240">
        <v>85</v>
      </c>
      <c r="N336" s="240">
        <v>119</v>
      </c>
      <c r="O336" s="240">
        <v>120</v>
      </c>
      <c r="P336" s="240"/>
      <c r="Q336" s="240"/>
      <c r="R336" s="240"/>
      <c r="S336" s="240"/>
    </row>
    <row r="337" spans="1:19" x14ac:dyDescent="0.25">
      <c r="A337" s="229" t="s">
        <v>414</v>
      </c>
      <c r="B337" s="239" t="s">
        <v>12</v>
      </c>
      <c r="C337" s="240">
        <v>1</v>
      </c>
      <c r="D337" s="229" t="s">
        <v>1418</v>
      </c>
      <c r="E337" s="240">
        <v>1123</v>
      </c>
      <c r="F337" s="240"/>
      <c r="G337" s="240"/>
      <c r="H337" s="240"/>
      <c r="I337" s="240"/>
      <c r="J337" s="240"/>
      <c r="K337" s="240"/>
      <c r="L337" s="240"/>
      <c r="M337" s="240">
        <v>359</v>
      </c>
      <c r="N337" s="240">
        <v>384</v>
      </c>
      <c r="O337" s="240">
        <v>380</v>
      </c>
      <c r="P337" s="240"/>
      <c r="Q337" s="240"/>
      <c r="R337" s="240"/>
      <c r="S337" s="240"/>
    </row>
    <row r="338" spans="1:19" x14ac:dyDescent="0.25">
      <c r="A338" s="229" t="s">
        <v>415</v>
      </c>
      <c r="B338" s="239" t="s">
        <v>33</v>
      </c>
      <c r="C338" s="240">
        <v>1</v>
      </c>
      <c r="D338" s="229" t="s">
        <v>1417</v>
      </c>
      <c r="E338" s="240">
        <v>1069</v>
      </c>
      <c r="F338" s="240"/>
      <c r="G338" s="240"/>
      <c r="H338" s="240"/>
      <c r="I338" s="240"/>
      <c r="J338" s="240"/>
      <c r="K338" s="240"/>
      <c r="L338" s="240"/>
      <c r="M338" s="240">
        <v>295</v>
      </c>
      <c r="N338" s="240">
        <v>333</v>
      </c>
      <c r="O338" s="240">
        <v>441</v>
      </c>
      <c r="P338" s="240"/>
      <c r="Q338" s="240"/>
      <c r="R338" s="240"/>
      <c r="S338" s="240"/>
    </row>
    <row r="339" spans="1:19" x14ac:dyDescent="0.25">
      <c r="A339" s="229" t="s">
        <v>416</v>
      </c>
      <c r="B339" s="239" t="s">
        <v>34</v>
      </c>
      <c r="C339" s="240">
        <v>1</v>
      </c>
      <c r="D339" s="229" t="s">
        <v>1418</v>
      </c>
      <c r="E339" s="240">
        <v>593</v>
      </c>
      <c r="F339" s="240"/>
      <c r="G339" s="240"/>
      <c r="H339" s="240"/>
      <c r="I339" s="240"/>
      <c r="J339" s="240"/>
      <c r="K339" s="240"/>
      <c r="L339" s="240"/>
      <c r="M339" s="240">
        <v>160</v>
      </c>
      <c r="N339" s="240">
        <v>213</v>
      </c>
      <c r="O339" s="240">
        <v>220</v>
      </c>
      <c r="P339" s="240"/>
      <c r="Q339" s="240"/>
      <c r="R339" s="240"/>
      <c r="S339" s="240"/>
    </row>
    <row r="340" spans="1:19" x14ac:dyDescent="0.25">
      <c r="A340" s="229" t="s">
        <v>417</v>
      </c>
      <c r="B340" s="239" t="s">
        <v>117</v>
      </c>
      <c r="C340" s="229">
        <v>3</v>
      </c>
      <c r="D340" s="229" t="s">
        <v>1417</v>
      </c>
      <c r="E340" s="240">
        <v>626</v>
      </c>
      <c r="F340" s="240"/>
      <c r="G340" s="240"/>
      <c r="H340" s="240"/>
      <c r="I340" s="240"/>
      <c r="J340" s="240"/>
      <c r="K340" s="240"/>
      <c r="L340" s="240"/>
      <c r="M340" s="240">
        <v>232</v>
      </c>
      <c r="N340" s="240">
        <v>192</v>
      </c>
      <c r="O340" s="240">
        <v>202</v>
      </c>
      <c r="P340" s="240"/>
      <c r="Q340" s="240"/>
      <c r="R340" s="240"/>
      <c r="S340" s="240"/>
    </row>
    <row r="341" spans="1:19" x14ac:dyDescent="0.25">
      <c r="A341" s="229" t="s">
        <v>418</v>
      </c>
      <c r="B341" s="239" t="s">
        <v>3</v>
      </c>
      <c r="C341" s="229">
        <v>3</v>
      </c>
      <c r="D341" s="229" t="s">
        <v>1417</v>
      </c>
      <c r="E341" s="240">
        <v>483</v>
      </c>
      <c r="F341" s="240"/>
      <c r="G341" s="240"/>
      <c r="H341" s="240"/>
      <c r="I341" s="240"/>
      <c r="J341" s="240"/>
      <c r="K341" s="240"/>
      <c r="L341" s="240"/>
      <c r="M341" s="240">
        <v>159</v>
      </c>
      <c r="N341" s="240">
        <v>158</v>
      </c>
      <c r="O341" s="240">
        <v>166</v>
      </c>
      <c r="P341" s="240"/>
      <c r="Q341" s="240"/>
      <c r="R341" s="240"/>
      <c r="S341" s="240"/>
    </row>
    <row r="342" spans="1:19" x14ac:dyDescent="0.25">
      <c r="A342" s="229" t="s">
        <v>419</v>
      </c>
      <c r="B342" s="239" t="s">
        <v>35</v>
      </c>
      <c r="C342" s="229">
        <v>3</v>
      </c>
      <c r="D342" s="229" t="s">
        <v>1417</v>
      </c>
      <c r="E342" s="240">
        <v>720</v>
      </c>
      <c r="F342" s="240"/>
      <c r="G342" s="240"/>
      <c r="H342" s="240"/>
      <c r="I342" s="240"/>
      <c r="J342" s="240"/>
      <c r="K342" s="240"/>
      <c r="L342" s="240"/>
      <c r="M342" s="240">
        <v>234</v>
      </c>
      <c r="N342" s="240">
        <v>230</v>
      </c>
      <c r="O342" s="240">
        <v>256</v>
      </c>
      <c r="P342" s="240"/>
      <c r="Q342" s="240"/>
      <c r="R342" s="240"/>
      <c r="S342" s="240"/>
    </row>
    <row r="343" spans="1:19" x14ac:dyDescent="0.25">
      <c r="A343" s="229" t="s">
        <v>420</v>
      </c>
      <c r="B343" s="239" t="s">
        <v>523</v>
      </c>
      <c r="C343" s="240">
        <v>1</v>
      </c>
      <c r="D343" s="229" t="s">
        <v>1416</v>
      </c>
      <c r="E343" s="240">
        <v>890</v>
      </c>
      <c r="F343" s="240"/>
      <c r="G343" s="240"/>
      <c r="H343" s="240"/>
      <c r="I343" s="240"/>
      <c r="J343" s="240"/>
      <c r="K343" s="240"/>
      <c r="L343" s="240"/>
      <c r="M343" s="240">
        <v>279</v>
      </c>
      <c r="N343" s="240">
        <v>306</v>
      </c>
      <c r="O343" s="240">
        <v>305</v>
      </c>
      <c r="P343" s="240"/>
      <c r="Q343" s="240"/>
      <c r="R343" s="240"/>
      <c r="S343" s="240"/>
    </row>
    <row r="344" spans="1:19" x14ac:dyDescent="0.25">
      <c r="A344" s="229" t="s">
        <v>422</v>
      </c>
      <c r="B344" s="239" t="s">
        <v>37</v>
      </c>
      <c r="C344" s="240">
        <v>1</v>
      </c>
      <c r="D344" s="229" t="s">
        <v>1418</v>
      </c>
      <c r="E344" s="240">
        <v>1089</v>
      </c>
      <c r="F344" s="240"/>
      <c r="G344" s="240"/>
      <c r="H344" s="240"/>
      <c r="I344" s="240"/>
      <c r="J344" s="240"/>
      <c r="K344" s="240"/>
      <c r="L344" s="240"/>
      <c r="M344" s="240">
        <v>354</v>
      </c>
      <c r="N344" s="240">
        <v>353</v>
      </c>
      <c r="O344" s="240">
        <v>382</v>
      </c>
      <c r="P344" s="240"/>
      <c r="Q344" s="240"/>
      <c r="R344" s="240"/>
      <c r="S344" s="240"/>
    </row>
    <row r="345" spans="1:19" x14ac:dyDescent="0.25">
      <c r="A345" s="229" t="s">
        <v>423</v>
      </c>
      <c r="B345" s="239" t="s">
        <v>38</v>
      </c>
      <c r="C345" s="240">
        <v>1</v>
      </c>
      <c r="D345" s="229" t="s">
        <v>1417</v>
      </c>
      <c r="E345" s="240">
        <v>1196</v>
      </c>
      <c r="F345" s="240"/>
      <c r="G345" s="240"/>
      <c r="H345" s="240"/>
      <c r="I345" s="240"/>
      <c r="J345" s="240"/>
      <c r="K345" s="240"/>
      <c r="L345" s="240"/>
      <c r="M345" s="240">
        <v>353</v>
      </c>
      <c r="N345" s="240">
        <v>404</v>
      </c>
      <c r="O345" s="240">
        <v>439</v>
      </c>
      <c r="P345" s="240"/>
      <c r="Q345" s="240"/>
      <c r="R345" s="240"/>
      <c r="S345" s="240"/>
    </row>
    <row r="346" spans="1:19" x14ac:dyDescent="0.25">
      <c r="A346" s="229" t="s">
        <v>424</v>
      </c>
      <c r="B346" s="239" t="s">
        <v>54</v>
      </c>
      <c r="C346" s="240">
        <v>1</v>
      </c>
      <c r="D346" s="229" t="s">
        <v>1418</v>
      </c>
      <c r="E346" s="240">
        <v>1002</v>
      </c>
      <c r="F346" s="240"/>
      <c r="G346" s="240"/>
      <c r="H346" s="240"/>
      <c r="I346" s="240"/>
      <c r="J346" s="240"/>
      <c r="K346" s="240"/>
      <c r="L346" s="240"/>
      <c r="M346" s="240">
        <v>365</v>
      </c>
      <c r="N346" s="240">
        <v>293</v>
      </c>
      <c r="O346" s="240">
        <v>344</v>
      </c>
      <c r="P346" s="240"/>
      <c r="Q346" s="240"/>
      <c r="R346" s="240"/>
      <c r="S346" s="240"/>
    </row>
    <row r="347" spans="1:19" x14ac:dyDescent="0.25">
      <c r="A347" s="229" t="s">
        <v>425</v>
      </c>
      <c r="B347" s="239" t="s">
        <v>39</v>
      </c>
      <c r="C347" s="229">
        <v>3</v>
      </c>
      <c r="D347" s="229" t="s">
        <v>1418</v>
      </c>
      <c r="E347" s="240">
        <v>901</v>
      </c>
      <c r="F347" s="240"/>
      <c r="G347" s="240"/>
      <c r="H347" s="240"/>
      <c r="I347" s="240"/>
      <c r="J347" s="240"/>
      <c r="K347" s="240"/>
      <c r="L347" s="240"/>
      <c r="M347" s="240">
        <v>273</v>
      </c>
      <c r="N347" s="240">
        <v>284</v>
      </c>
      <c r="O347" s="240">
        <v>344</v>
      </c>
      <c r="P347" s="240"/>
      <c r="Q347" s="240"/>
      <c r="R347" s="240"/>
      <c r="S347" s="240"/>
    </row>
    <row r="348" spans="1:19" x14ac:dyDescent="0.25">
      <c r="A348" s="229" t="s">
        <v>426</v>
      </c>
      <c r="B348" s="239" t="s">
        <v>40</v>
      </c>
      <c r="C348" s="229">
        <v>2</v>
      </c>
      <c r="D348" s="229" t="s">
        <v>1418</v>
      </c>
      <c r="E348" s="240">
        <v>674</v>
      </c>
      <c r="F348" s="240"/>
      <c r="G348" s="240"/>
      <c r="H348" s="240"/>
      <c r="I348" s="240"/>
      <c r="J348" s="240"/>
      <c r="K348" s="240"/>
      <c r="L348" s="240"/>
      <c r="M348" s="240">
        <v>237</v>
      </c>
      <c r="N348" s="240">
        <v>223</v>
      </c>
      <c r="O348" s="240">
        <v>214</v>
      </c>
      <c r="P348" s="240"/>
      <c r="Q348" s="240"/>
      <c r="R348" s="240"/>
      <c r="S348" s="240"/>
    </row>
    <row r="349" spans="1:19" x14ac:dyDescent="0.25">
      <c r="A349" s="229" t="s">
        <v>427</v>
      </c>
      <c r="B349" s="239" t="s">
        <v>118</v>
      </c>
      <c r="C349" s="240">
        <v>1</v>
      </c>
      <c r="D349" s="229" t="s">
        <v>1418</v>
      </c>
      <c r="E349" s="240">
        <v>748</v>
      </c>
      <c r="F349" s="240"/>
      <c r="G349" s="240"/>
      <c r="H349" s="240"/>
      <c r="I349" s="240"/>
      <c r="J349" s="240"/>
      <c r="K349" s="240"/>
      <c r="L349" s="240"/>
      <c r="M349" s="240">
        <v>186</v>
      </c>
      <c r="N349" s="240">
        <v>224</v>
      </c>
      <c r="O349" s="240">
        <v>338</v>
      </c>
      <c r="P349" s="240"/>
      <c r="Q349" s="240"/>
      <c r="R349" s="240"/>
      <c r="S349" s="240"/>
    </row>
    <row r="350" spans="1:19" x14ac:dyDescent="0.25">
      <c r="A350" s="229" t="s">
        <v>428</v>
      </c>
      <c r="B350" s="239" t="s">
        <v>41</v>
      </c>
      <c r="C350" s="229">
        <v>2</v>
      </c>
      <c r="D350" s="229" t="s">
        <v>1418</v>
      </c>
      <c r="E350" s="240">
        <v>977</v>
      </c>
      <c r="F350" s="240"/>
      <c r="G350" s="240"/>
      <c r="H350" s="240"/>
      <c r="I350" s="240"/>
      <c r="J350" s="240"/>
      <c r="K350" s="240"/>
      <c r="L350" s="240"/>
      <c r="M350" s="240">
        <v>299</v>
      </c>
      <c r="N350" s="240">
        <v>337</v>
      </c>
      <c r="O350" s="240">
        <v>341</v>
      </c>
      <c r="P350" s="240"/>
      <c r="Q350" s="240"/>
      <c r="R350" s="240"/>
      <c r="S350" s="240"/>
    </row>
    <row r="351" spans="1:19" x14ac:dyDescent="0.25">
      <c r="A351" s="229" t="s">
        <v>429</v>
      </c>
      <c r="B351" s="239" t="s">
        <v>42</v>
      </c>
      <c r="C351" s="240">
        <v>1</v>
      </c>
      <c r="D351" s="229" t="s">
        <v>1418</v>
      </c>
      <c r="E351" s="240">
        <v>1008</v>
      </c>
      <c r="F351" s="240"/>
      <c r="G351" s="240"/>
      <c r="H351" s="240"/>
      <c r="I351" s="240"/>
      <c r="J351" s="240"/>
      <c r="K351" s="240"/>
      <c r="L351" s="240"/>
      <c r="M351" s="240">
        <v>328</v>
      </c>
      <c r="N351" s="240">
        <v>305</v>
      </c>
      <c r="O351" s="240">
        <v>375</v>
      </c>
      <c r="P351" s="240"/>
      <c r="Q351" s="240"/>
      <c r="R351" s="240"/>
      <c r="S351" s="240"/>
    </row>
    <row r="352" spans="1:19" x14ac:dyDescent="0.25">
      <c r="A352" s="229" t="s">
        <v>430</v>
      </c>
      <c r="B352" s="239" t="s">
        <v>43</v>
      </c>
      <c r="C352" s="240">
        <v>1</v>
      </c>
      <c r="D352" s="229" t="s">
        <v>1416</v>
      </c>
      <c r="E352" s="240">
        <v>1055</v>
      </c>
      <c r="F352" s="240"/>
      <c r="G352" s="240"/>
      <c r="H352" s="240"/>
      <c r="I352" s="240"/>
      <c r="J352" s="240"/>
      <c r="K352" s="240"/>
      <c r="L352" s="240"/>
      <c r="M352" s="240">
        <v>328</v>
      </c>
      <c r="N352" s="240">
        <v>369</v>
      </c>
      <c r="O352" s="240">
        <v>358</v>
      </c>
      <c r="P352" s="240"/>
      <c r="Q352" s="240"/>
      <c r="R352" s="240"/>
      <c r="S352" s="240"/>
    </row>
    <row r="353" spans="1:19" x14ac:dyDescent="0.25">
      <c r="A353" s="229" t="s">
        <v>432</v>
      </c>
      <c r="B353" s="239" t="s">
        <v>45</v>
      </c>
      <c r="C353" s="240">
        <v>1</v>
      </c>
      <c r="D353" s="229" t="s">
        <v>1417</v>
      </c>
      <c r="E353" s="240">
        <v>1187</v>
      </c>
      <c r="F353" s="240"/>
      <c r="G353" s="240"/>
      <c r="H353" s="240"/>
      <c r="I353" s="240"/>
      <c r="J353" s="240"/>
      <c r="K353" s="240"/>
      <c r="L353" s="240"/>
      <c r="M353" s="240">
        <v>389</v>
      </c>
      <c r="N353" s="240">
        <v>406</v>
      </c>
      <c r="O353" s="240">
        <v>392</v>
      </c>
      <c r="P353" s="240"/>
      <c r="Q353" s="240"/>
      <c r="R353" s="240"/>
      <c r="S353" s="240"/>
    </row>
    <row r="354" spans="1:19" x14ac:dyDescent="0.25">
      <c r="A354" s="229" t="s">
        <v>433</v>
      </c>
      <c r="B354" s="239" t="s">
        <v>119</v>
      </c>
      <c r="C354" s="240">
        <v>1</v>
      </c>
      <c r="D354" s="229" t="s">
        <v>1418</v>
      </c>
      <c r="E354" s="240">
        <v>1674</v>
      </c>
      <c r="F354" s="240"/>
      <c r="G354" s="240"/>
      <c r="H354" s="240"/>
      <c r="I354" s="240"/>
      <c r="J354" s="240"/>
      <c r="K354" s="240"/>
      <c r="L354" s="240"/>
      <c r="M354" s="240">
        <v>521</v>
      </c>
      <c r="N354" s="240">
        <v>575</v>
      </c>
      <c r="O354" s="240">
        <v>578</v>
      </c>
      <c r="P354" s="240"/>
      <c r="Q354" s="240"/>
      <c r="R354" s="240"/>
      <c r="S354" s="240"/>
    </row>
    <row r="355" spans="1:19" x14ac:dyDescent="0.25">
      <c r="A355" s="229" t="s">
        <v>434</v>
      </c>
      <c r="B355" s="239" t="s">
        <v>46</v>
      </c>
      <c r="C355" s="229">
        <v>2</v>
      </c>
      <c r="D355" s="229" t="s">
        <v>1416</v>
      </c>
      <c r="E355" s="240">
        <v>486</v>
      </c>
      <c r="F355" s="240"/>
      <c r="G355" s="240"/>
      <c r="H355" s="240"/>
      <c r="I355" s="240"/>
      <c r="J355" s="240"/>
      <c r="K355" s="240"/>
      <c r="L355" s="240"/>
      <c r="M355" s="240">
        <v>164</v>
      </c>
      <c r="N355" s="240">
        <v>139</v>
      </c>
      <c r="O355" s="240">
        <v>183</v>
      </c>
      <c r="P355" s="240"/>
      <c r="Q355" s="240"/>
      <c r="R355" s="240"/>
      <c r="S355" s="240"/>
    </row>
    <row r="356" spans="1:19" x14ac:dyDescent="0.25">
      <c r="A356" s="229" t="s">
        <v>435</v>
      </c>
      <c r="B356" s="239" t="s">
        <v>82</v>
      </c>
      <c r="C356" s="240">
        <v>1</v>
      </c>
      <c r="D356" s="229" t="s">
        <v>1416</v>
      </c>
      <c r="E356" s="240">
        <v>1910</v>
      </c>
      <c r="F356" s="240"/>
      <c r="G356" s="240"/>
      <c r="H356" s="240"/>
      <c r="I356" s="240"/>
      <c r="J356" s="240"/>
      <c r="K356" s="240"/>
      <c r="L356" s="240"/>
      <c r="M356" s="240">
        <v>617</v>
      </c>
      <c r="N356" s="240">
        <v>656</v>
      </c>
      <c r="O356" s="240">
        <v>637</v>
      </c>
      <c r="P356" s="240"/>
      <c r="Q356" s="240"/>
      <c r="R356" s="240"/>
      <c r="S356" s="240"/>
    </row>
    <row r="357" spans="1:19" x14ac:dyDescent="0.25">
      <c r="A357" s="229" t="s">
        <v>436</v>
      </c>
      <c r="B357" s="239" t="s">
        <v>47</v>
      </c>
      <c r="C357" s="229">
        <v>2</v>
      </c>
      <c r="D357" s="229" t="s">
        <v>1416</v>
      </c>
      <c r="E357" s="240">
        <v>608</v>
      </c>
      <c r="F357" s="240"/>
      <c r="G357" s="240"/>
      <c r="H357" s="240"/>
      <c r="I357" s="240"/>
      <c r="J357" s="240"/>
      <c r="K357" s="240"/>
      <c r="L357" s="240"/>
      <c r="M357" s="240">
        <v>188</v>
      </c>
      <c r="N357" s="240">
        <v>206</v>
      </c>
      <c r="O357" s="240">
        <v>214</v>
      </c>
      <c r="P357" s="240"/>
      <c r="Q357" s="240"/>
      <c r="R357" s="240"/>
      <c r="S357" s="240"/>
    </row>
    <row r="358" spans="1:19" x14ac:dyDescent="0.25">
      <c r="A358" s="229" t="s">
        <v>437</v>
      </c>
      <c r="B358" s="239" t="s">
        <v>48</v>
      </c>
      <c r="C358" s="240">
        <v>1</v>
      </c>
      <c r="D358" s="229" t="s">
        <v>1416</v>
      </c>
      <c r="E358" s="240">
        <v>585</v>
      </c>
      <c r="F358" s="240"/>
      <c r="G358" s="240"/>
      <c r="H358" s="240"/>
      <c r="I358" s="240"/>
      <c r="J358" s="240"/>
      <c r="K358" s="240"/>
      <c r="L358" s="240"/>
      <c r="M358" s="240">
        <v>154</v>
      </c>
      <c r="N358" s="240">
        <v>208</v>
      </c>
      <c r="O358" s="240">
        <v>223</v>
      </c>
      <c r="P358" s="240"/>
      <c r="Q358" s="240"/>
      <c r="R358" s="240"/>
      <c r="S358" s="240"/>
    </row>
    <row r="359" spans="1:19" x14ac:dyDescent="0.25">
      <c r="A359" s="229" t="s">
        <v>438</v>
      </c>
      <c r="B359" s="239" t="s">
        <v>49</v>
      </c>
      <c r="C359" s="240">
        <v>1</v>
      </c>
      <c r="D359" s="229" t="s">
        <v>1417</v>
      </c>
      <c r="E359" s="240">
        <v>991</v>
      </c>
      <c r="F359" s="240"/>
      <c r="G359" s="240"/>
      <c r="H359" s="240"/>
      <c r="I359" s="240"/>
      <c r="J359" s="240"/>
      <c r="K359" s="240"/>
      <c r="L359" s="240"/>
      <c r="M359" s="240">
        <v>316</v>
      </c>
      <c r="N359" s="240">
        <v>339</v>
      </c>
      <c r="O359" s="240">
        <v>336</v>
      </c>
      <c r="P359" s="240"/>
      <c r="Q359" s="240"/>
      <c r="R359" s="240"/>
      <c r="S359" s="240"/>
    </row>
    <row r="360" spans="1:19" x14ac:dyDescent="0.25">
      <c r="A360" s="229" t="s">
        <v>439</v>
      </c>
      <c r="B360" s="239" t="s">
        <v>50</v>
      </c>
      <c r="C360" s="240">
        <v>1</v>
      </c>
      <c r="D360" s="229" t="s">
        <v>1417</v>
      </c>
      <c r="E360" s="240">
        <v>1173</v>
      </c>
      <c r="F360" s="240"/>
      <c r="G360" s="240"/>
      <c r="H360" s="240"/>
      <c r="I360" s="240"/>
      <c r="J360" s="240"/>
      <c r="K360" s="240"/>
      <c r="L360" s="240"/>
      <c r="M360" s="240">
        <v>398</v>
      </c>
      <c r="N360" s="240">
        <v>422</v>
      </c>
      <c r="O360" s="240">
        <v>353</v>
      </c>
      <c r="P360" s="240"/>
      <c r="Q360" s="240"/>
      <c r="R360" s="240"/>
      <c r="S360" s="240"/>
    </row>
    <row r="361" spans="1:19" x14ac:dyDescent="0.25">
      <c r="A361" s="229" t="s">
        <v>440</v>
      </c>
      <c r="B361" s="239" t="s">
        <v>51</v>
      </c>
      <c r="C361" s="240">
        <v>1</v>
      </c>
      <c r="D361" s="229" t="s">
        <v>1416</v>
      </c>
      <c r="E361" s="240">
        <v>1495</v>
      </c>
      <c r="F361" s="240"/>
      <c r="G361" s="240"/>
      <c r="H361" s="240"/>
      <c r="I361" s="240"/>
      <c r="J361" s="240"/>
      <c r="K361" s="240"/>
      <c r="L361" s="240"/>
      <c r="M361" s="240">
        <v>483</v>
      </c>
      <c r="N361" s="240">
        <v>507</v>
      </c>
      <c r="O361" s="240">
        <v>505</v>
      </c>
      <c r="P361" s="240"/>
      <c r="Q361" s="240"/>
      <c r="R361" s="240"/>
      <c r="S361" s="240"/>
    </row>
    <row r="362" spans="1:19" x14ac:dyDescent="0.25">
      <c r="A362" s="229" t="s">
        <v>441</v>
      </c>
      <c r="B362" s="239" t="s">
        <v>120</v>
      </c>
      <c r="C362" s="240">
        <v>1</v>
      </c>
      <c r="D362" s="229" t="s">
        <v>1417</v>
      </c>
      <c r="E362" s="240">
        <v>942</v>
      </c>
      <c r="F362" s="240"/>
      <c r="G362" s="240"/>
      <c r="H362" s="240"/>
      <c r="I362" s="240"/>
      <c r="J362" s="240"/>
      <c r="K362" s="240"/>
      <c r="L362" s="240"/>
      <c r="M362" s="240">
        <v>332</v>
      </c>
      <c r="N362" s="240">
        <v>303</v>
      </c>
      <c r="O362" s="240">
        <v>307</v>
      </c>
      <c r="P362" s="240"/>
      <c r="Q362" s="240"/>
      <c r="R362" s="240"/>
      <c r="S362" s="240"/>
    </row>
    <row r="363" spans="1:19" x14ac:dyDescent="0.25">
      <c r="A363" s="229" t="s">
        <v>442</v>
      </c>
      <c r="B363" s="239" t="s">
        <v>13</v>
      </c>
      <c r="C363" s="240">
        <v>1</v>
      </c>
      <c r="D363" s="229" t="s">
        <v>1416</v>
      </c>
      <c r="E363" s="240">
        <v>1191</v>
      </c>
      <c r="F363" s="240"/>
      <c r="G363" s="240"/>
      <c r="H363" s="240"/>
      <c r="I363" s="240"/>
      <c r="J363" s="240"/>
      <c r="K363" s="240"/>
      <c r="L363" s="240"/>
      <c r="M363" s="240">
        <v>409</v>
      </c>
      <c r="N363" s="240">
        <v>351</v>
      </c>
      <c r="O363" s="240">
        <v>431</v>
      </c>
      <c r="P363" s="240"/>
      <c r="Q363" s="240"/>
      <c r="R363" s="240"/>
      <c r="S363" s="240"/>
    </row>
    <row r="364" spans="1:19" x14ac:dyDescent="0.25">
      <c r="A364" s="229" t="s">
        <v>443</v>
      </c>
      <c r="B364" s="239" t="s">
        <v>608</v>
      </c>
      <c r="C364" s="240">
        <v>1</v>
      </c>
      <c r="D364" s="229" t="s">
        <v>1416</v>
      </c>
      <c r="E364" s="240">
        <v>1106</v>
      </c>
      <c r="F364" s="240"/>
      <c r="G364" s="240"/>
      <c r="H364" s="240"/>
      <c r="I364" s="240"/>
      <c r="J364" s="240"/>
      <c r="K364" s="240"/>
      <c r="L364" s="240"/>
      <c r="M364" s="240">
        <v>376</v>
      </c>
      <c r="N364" s="240">
        <v>362</v>
      </c>
      <c r="O364" s="240">
        <v>368</v>
      </c>
      <c r="P364" s="240"/>
      <c r="Q364" s="240"/>
      <c r="R364" s="240"/>
      <c r="S364" s="240"/>
    </row>
    <row r="365" spans="1:19" x14ac:dyDescent="0.25">
      <c r="A365" s="229" t="s">
        <v>444</v>
      </c>
      <c r="B365" s="239" t="s">
        <v>52</v>
      </c>
      <c r="C365" s="240">
        <v>1</v>
      </c>
      <c r="D365" s="229" t="s">
        <v>1417</v>
      </c>
      <c r="E365" s="240">
        <v>789</v>
      </c>
      <c r="F365" s="240"/>
      <c r="G365" s="240"/>
      <c r="H365" s="240"/>
      <c r="I365" s="240"/>
      <c r="J365" s="240"/>
      <c r="K365" s="240"/>
      <c r="L365" s="240"/>
      <c r="M365" s="240">
        <v>223</v>
      </c>
      <c r="N365" s="240">
        <v>283</v>
      </c>
      <c r="O365" s="240">
        <v>283</v>
      </c>
      <c r="P365" s="240"/>
      <c r="Q365" s="240"/>
      <c r="R365" s="240"/>
      <c r="S365" s="240"/>
    </row>
    <row r="366" spans="1:19" x14ac:dyDescent="0.25">
      <c r="A366" s="229" t="s">
        <v>990</v>
      </c>
      <c r="B366" s="239" t="s">
        <v>1424</v>
      </c>
      <c r="C366" s="240">
        <v>7</v>
      </c>
      <c r="D366" s="229" t="s">
        <v>5189</v>
      </c>
      <c r="E366" s="240">
        <v>10</v>
      </c>
      <c r="F366" s="240"/>
      <c r="G366" s="240"/>
      <c r="H366" s="240"/>
      <c r="I366" s="240"/>
      <c r="J366" s="240"/>
      <c r="K366" s="240"/>
      <c r="L366" s="240"/>
      <c r="M366" s="240">
        <v>1</v>
      </c>
      <c r="N366" s="240">
        <v>1</v>
      </c>
      <c r="O366" s="240"/>
      <c r="P366" s="240">
        <v>2</v>
      </c>
      <c r="Q366" s="240">
        <v>2</v>
      </c>
      <c r="R366" s="240">
        <v>1</v>
      </c>
      <c r="S366" s="240">
        <v>3</v>
      </c>
    </row>
    <row r="367" spans="1:19" x14ac:dyDescent="0.25">
      <c r="A367" s="229" t="s">
        <v>607</v>
      </c>
      <c r="B367" s="239" t="s">
        <v>992</v>
      </c>
      <c r="C367" s="240">
        <v>1</v>
      </c>
      <c r="D367" s="229" t="s">
        <v>1419</v>
      </c>
      <c r="E367" s="240">
        <v>321</v>
      </c>
      <c r="F367" s="240"/>
      <c r="G367" s="240">
        <v>13</v>
      </c>
      <c r="H367" s="240">
        <v>17</v>
      </c>
      <c r="I367" s="240">
        <v>25</v>
      </c>
      <c r="J367" s="240">
        <v>35</v>
      </c>
      <c r="K367" s="240">
        <v>28</v>
      </c>
      <c r="L367" s="240">
        <v>38</v>
      </c>
      <c r="M367" s="240">
        <v>32</v>
      </c>
      <c r="N367" s="240">
        <v>41</v>
      </c>
      <c r="O367" s="240">
        <v>21</v>
      </c>
      <c r="P367" s="240">
        <v>30</v>
      </c>
      <c r="Q367" s="240">
        <v>15</v>
      </c>
      <c r="R367" s="240">
        <v>15</v>
      </c>
      <c r="S367" s="240">
        <v>11</v>
      </c>
    </row>
    <row r="368" spans="1:19" x14ac:dyDescent="0.25">
      <c r="A368" s="229" t="s">
        <v>1399</v>
      </c>
      <c r="B368" s="239" t="s">
        <v>1400</v>
      </c>
      <c r="C368" s="240">
        <v>1</v>
      </c>
      <c r="D368" s="229" t="s">
        <v>1417</v>
      </c>
      <c r="E368" s="240">
        <v>197</v>
      </c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>
        <v>103</v>
      </c>
      <c r="Q368" s="240">
        <v>94</v>
      </c>
      <c r="R368" s="240"/>
      <c r="S368" s="240"/>
    </row>
    <row r="369" spans="1:19" x14ac:dyDescent="0.25">
      <c r="A369" s="229" t="s">
        <v>445</v>
      </c>
      <c r="B369" s="239" t="s">
        <v>818</v>
      </c>
      <c r="C369" s="240">
        <v>7</v>
      </c>
      <c r="D369" s="229" t="s">
        <v>5189</v>
      </c>
      <c r="E369" s="240">
        <v>410</v>
      </c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>
        <v>109</v>
      </c>
      <c r="Q369" s="240">
        <v>109</v>
      </c>
      <c r="R369" s="240">
        <v>99</v>
      </c>
      <c r="S369" s="240">
        <v>93</v>
      </c>
    </row>
    <row r="370" spans="1:19" x14ac:dyDescent="0.25">
      <c r="A370" s="229" t="s">
        <v>967</v>
      </c>
      <c r="B370" s="239" t="s">
        <v>1401</v>
      </c>
      <c r="C370" s="240">
        <v>1</v>
      </c>
      <c r="D370" s="229" t="s">
        <v>1416</v>
      </c>
      <c r="E370" s="240">
        <v>265</v>
      </c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>
        <v>159</v>
      </c>
      <c r="Q370" s="240">
        <v>106</v>
      </c>
      <c r="R370" s="240"/>
      <c r="S370" s="240"/>
    </row>
    <row r="371" spans="1:19" x14ac:dyDescent="0.25">
      <c r="A371" s="229" t="s">
        <v>446</v>
      </c>
      <c r="B371" s="239" t="s">
        <v>605</v>
      </c>
      <c r="C371" s="240">
        <v>7</v>
      </c>
      <c r="D371" s="229" t="s">
        <v>5189</v>
      </c>
      <c r="E371" s="240">
        <v>396</v>
      </c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>
        <v>89</v>
      </c>
      <c r="Q371" s="240">
        <v>89</v>
      </c>
      <c r="R371" s="240">
        <v>85</v>
      </c>
      <c r="S371" s="240">
        <v>133</v>
      </c>
    </row>
    <row r="372" spans="1:19" x14ac:dyDescent="0.25">
      <c r="A372" s="229" t="s">
        <v>447</v>
      </c>
      <c r="B372" s="239" t="s">
        <v>604</v>
      </c>
      <c r="C372" s="229">
        <v>2</v>
      </c>
      <c r="D372" s="229" t="s">
        <v>1418</v>
      </c>
      <c r="E372" s="240">
        <v>2163</v>
      </c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>
        <v>493</v>
      </c>
      <c r="Q372" s="240">
        <v>580</v>
      </c>
      <c r="R372" s="240">
        <v>552</v>
      </c>
      <c r="S372" s="240">
        <v>538</v>
      </c>
    </row>
    <row r="373" spans="1:19" x14ac:dyDescent="0.25">
      <c r="A373" s="229" t="s">
        <v>5196</v>
      </c>
      <c r="B373" s="239" t="s">
        <v>1425</v>
      </c>
      <c r="C373" s="240">
        <v>1</v>
      </c>
      <c r="D373" s="229" t="s">
        <v>1419</v>
      </c>
      <c r="E373" s="240">
        <v>3</v>
      </c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>
        <v>2</v>
      </c>
      <c r="Q373" s="240">
        <v>1</v>
      </c>
      <c r="R373" s="240"/>
      <c r="S373" s="240"/>
    </row>
    <row r="374" spans="1:19" x14ac:dyDescent="0.25">
      <c r="A374" s="229" t="s">
        <v>448</v>
      </c>
      <c r="B374" s="239" t="s">
        <v>534</v>
      </c>
      <c r="C374" s="240">
        <v>7</v>
      </c>
      <c r="D374" s="229" t="s">
        <v>5189</v>
      </c>
      <c r="E374" s="240">
        <v>373</v>
      </c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>
        <v>84</v>
      </c>
      <c r="Q374" s="240">
        <v>95</v>
      </c>
      <c r="R374" s="240">
        <v>96</v>
      </c>
      <c r="S374" s="240">
        <v>98</v>
      </c>
    </row>
    <row r="375" spans="1:19" x14ac:dyDescent="0.25">
      <c r="A375" s="229" t="s">
        <v>449</v>
      </c>
      <c r="B375" s="239" t="s">
        <v>944</v>
      </c>
      <c r="C375" s="240">
        <v>7</v>
      </c>
      <c r="D375" s="229" t="s">
        <v>5189</v>
      </c>
      <c r="E375" s="240">
        <v>207</v>
      </c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>
        <v>10</v>
      </c>
      <c r="Q375" s="240">
        <v>38</v>
      </c>
      <c r="R375" s="240">
        <v>59</v>
      </c>
      <c r="S375" s="240">
        <v>100</v>
      </c>
    </row>
    <row r="376" spans="1:19" x14ac:dyDescent="0.25">
      <c r="A376" s="229" t="s">
        <v>945</v>
      </c>
      <c r="B376" s="239" t="s">
        <v>946</v>
      </c>
      <c r="C376" s="240">
        <v>7</v>
      </c>
      <c r="D376" s="229" t="s">
        <v>5189</v>
      </c>
      <c r="E376" s="240">
        <v>447</v>
      </c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>
        <v>143</v>
      </c>
      <c r="Q376" s="240">
        <v>128</v>
      </c>
      <c r="R376" s="240">
        <v>113</v>
      </c>
      <c r="S376" s="240">
        <v>63</v>
      </c>
    </row>
    <row r="377" spans="1:19" x14ac:dyDescent="0.25">
      <c r="A377" s="229" t="s">
        <v>450</v>
      </c>
      <c r="B377" s="239" t="s">
        <v>603</v>
      </c>
      <c r="C377" s="240">
        <v>7</v>
      </c>
      <c r="D377" s="229" t="s">
        <v>5189</v>
      </c>
      <c r="E377" s="240">
        <v>1209</v>
      </c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>
        <v>345</v>
      </c>
      <c r="Q377" s="240">
        <v>324</v>
      </c>
      <c r="R377" s="240">
        <v>295</v>
      </c>
      <c r="S377" s="240">
        <v>245</v>
      </c>
    </row>
    <row r="378" spans="1:19" x14ac:dyDescent="0.25">
      <c r="A378" s="229" t="s">
        <v>451</v>
      </c>
      <c r="B378" s="239" t="s">
        <v>55</v>
      </c>
      <c r="C378" s="240">
        <v>7</v>
      </c>
      <c r="D378" s="229" t="s">
        <v>5189</v>
      </c>
      <c r="E378" s="240">
        <v>1659</v>
      </c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>
        <v>503</v>
      </c>
      <c r="Q378" s="240">
        <v>436</v>
      </c>
      <c r="R378" s="240">
        <v>390</v>
      </c>
      <c r="S378" s="240">
        <v>330</v>
      </c>
    </row>
    <row r="379" spans="1:19" x14ac:dyDescent="0.25">
      <c r="A379" s="229" t="s">
        <v>1402</v>
      </c>
      <c r="B379" s="239" t="s">
        <v>1403</v>
      </c>
      <c r="C379" s="240">
        <v>1</v>
      </c>
      <c r="D379" s="229" t="s">
        <v>1416</v>
      </c>
      <c r="E379" s="240">
        <v>146</v>
      </c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>
        <v>89</v>
      </c>
      <c r="Q379" s="240">
        <v>57</v>
      </c>
      <c r="R379" s="240"/>
      <c r="S379" s="240"/>
    </row>
    <row r="380" spans="1:19" x14ac:dyDescent="0.25">
      <c r="A380" s="229" t="s">
        <v>452</v>
      </c>
      <c r="B380" s="239" t="s">
        <v>56</v>
      </c>
      <c r="C380" s="240">
        <v>7</v>
      </c>
      <c r="D380" s="229" t="s">
        <v>5189</v>
      </c>
      <c r="E380" s="240">
        <v>391</v>
      </c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>
        <v>116</v>
      </c>
      <c r="Q380" s="240">
        <v>85</v>
      </c>
      <c r="R380" s="240">
        <v>102</v>
      </c>
      <c r="S380" s="240">
        <v>88</v>
      </c>
    </row>
    <row r="381" spans="1:19" x14ac:dyDescent="0.25">
      <c r="A381" s="229" t="s">
        <v>602</v>
      </c>
      <c r="B381" s="239" t="s">
        <v>601</v>
      </c>
      <c r="C381" s="240">
        <v>7</v>
      </c>
      <c r="D381" s="229" t="s">
        <v>5189</v>
      </c>
      <c r="E381" s="240">
        <v>16</v>
      </c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>
        <v>16</v>
      </c>
      <c r="Q381" s="240"/>
      <c r="R381" s="240"/>
      <c r="S381" s="240"/>
    </row>
    <row r="382" spans="1:19" x14ac:dyDescent="0.25">
      <c r="A382" s="229" t="s">
        <v>600</v>
      </c>
      <c r="B382" s="239" t="s">
        <v>554</v>
      </c>
      <c r="C382" s="240">
        <v>1</v>
      </c>
      <c r="D382" s="229" t="s">
        <v>1416</v>
      </c>
      <c r="E382" s="240">
        <v>1829</v>
      </c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>
        <v>530</v>
      </c>
      <c r="Q382" s="240">
        <v>465</v>
      </c>
      <c r="R382" s="240">
        <v>381</v>
      </c>
      <c r="S382" s="240">
        <v>453</v>
      </c>
    </row>
    <row r="383" spans="1:19" x14ac:dyDescent="0.25">
      <c r="A383" s="229" t="s">
        <v>993</v>
      </c>
      <c r="B383" s="239" t="s">
        <v>994</v>
      </c>
      <c r="C383" s="240">
        <v>1</v>
      </c>
      <c r="D383" s="229" t="s">
        <v>1418</v>
      </c>
      <c r="E383" s="240">
        <v>218</v>
      </c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>
        <v>75</v>
      </c>
      <c r="Q383" s="240">
        <v>77</v>
      </c>
      <c r="R383" s="240">
        <v>66</v>
      </c>
      <c r="S383" s="240"/>
    </row>
    <row r="384" spans="1:19" x14ac:dyDescent="0.25">
      <c r="A384" s="229" t="s">
        <v>948</v>
      </c>
      <c r="B384" s="239" t="s">
        <v>949</v>
      </c>
      <c r="C384" s="240">
        <v>7</v>
      </c>
      <c r="D384" s="229" t="s">
        <v>5189</v>
      </c>
      <c r="E384" s="240">
        <v>354</v>
      </c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>
        <v>96</v>
      </c>
      <c r="Q384" s="240">
        <v>104</v>
      </c>
      <c r="R384" s="240">
        <v>91</v>
      </c>
      <c r="S384" s="240">
        <v>63</v>
      </c>
    </row>
    <row r="385" spans="1:19" x14ac:dyDescent="0.25">
      <c r="A385" s="229" t="s">
        <v>599</v>
      </c>
      <c r="B385" s="239" t="s">
        <v>526</v>
      </c>
      <c r="C385" s="240">
        <v>1</v>
      </c>
      <c r="D385" s="229" t="s">
        <v>1417</v>
      </c>
      <c r="E385" s="240">
        <v>349</v>
      </c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>
        <v>124</v>
      </c>
      <c r="Q385" s="240">
        <v>91</v>
      </c>
      <c r="R385" s="240">
        <v>83</v>
      </c>
      <c r="S385" s="240">
        <v>51</v>
      </c>
    </row>
    <row r="386" spans="1:19" x14ac:dyDescent="0.25">
      <c r="A386" s="229" t="s">
        <v>896</v>
      </c>
      <c r="B386" s="239" t="s">
        <v>897</v>
      </c>
      <c r="C386" s="240">
        <v>7</v>
      </c>
      <c r="D386" s="229" t="s">
        <v>5189</v>
      </c>
      <c r="E386" s="240">
        <v>176</v>
      </c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>
        <v>72</v>
      </c>
      <c r="Q386" s="240">
        <v>49</v>
      </c>
      <c r="R386" s="240">
        <v>31</v>
      </c>
      <c r="S386" s="240">
        <v>24</v>
      </c>
    </row>
    <row r="387" spans="1:19" x14ac:dyDescent="0.25">
      <c r="A387" s="229" t="s">
        <v>454</v>
      </c>
      <c r="B387" s="239" t="s">
        <v>898</v>
      </c>
      <c r="C387" s="240">
        <v>7</v>
      </c>
      <c r="D387" s="229" t="s">
        <v>5189</v>
      </c>
      <c r="E387" s="240">
        <v>329</v>
      </c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>
        <v>88</v>
      </c>
      <c r="Q387" s="240">
        <v>89</v>
      </c>
      <c r="R387" s="240">
        <v>97</v>
      </c>
      <c r="S387" s="240">
        <v>55</v>
      </c>
    </row>
    <row r="388" spans="1:19" x14ac:dyDescent="0.25">
      <c r="A388" s="229" t="s">
        <v>597</v>
      </c>
      <c r="B388" s="239" t="s">
        <v>899</v>
      </c>
      <c r="C388" s="240">
        <v>7</v>
      </c>
      <c r="D388" s="229" t="s">
        <v>5189</v>
      </c>
      <c r="E388" s="240">
        <v>30</v>
      </c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>
        <v>15</v>
      </c>
      <c r="Q388" s="240">
        <v>15</v>
      </c>
      <c r="R388" s="240"/>
      <c r="S388" s="240"/>
    </row>
    <row r="389" spans="1:19" x14ac:dyDescent="0.25">
      <c r="A389" s="229" t="s">
        <v>596</v>
      </c>
      <c r="B389" s="239" t="s">
        <v>595</v>
      </c>
      <c r="C389" s="240">
        <v>1</v>
      </c>
      <c r="D389" s="229" t="s">
        <v>1416</v>
      </c>
      <c r="E389" s="240">
        <v>112</v>
      </c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>
        <v>54</v>
      </c>
      <c r="S389" s="240">
        <v>58</v>
      </c>
    </row>
    <row r="390" spans="1:19" x14ac:dyDescent="0.25">
      <c r="A390" s="229" t="s">
        <v>455</v>
      </c>
      <c r="B390" s="239" t="s">
        <v>594</v>
      </c>
      <c r="C390" s="240">
        <v>7</v>
      </c>
      <c r="D390" s="229" t="s">
        <v>5189</v>
      </c>
      <c r="E390" s="240">
        <v>347</v>
      </c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>
        <v>95</v>
      </c>
      <c r="Q390" s="240">
        <v>85</v>
      </c>
      <c r="R390" s="240">
        <v>88</v>
      </c>
      <c r="S390" s="240">
        <v>79</v>
      </c>
    </row>
    <row r="391" spans="1:19" x14ac:dyDescent="0.25">
      <c r="A391" s="229" t="s">
        <v>593</v>
      </c>
      <c r="B391" s="239" t="s">
        <v>510</v>
      </c>
      <c r="C391" s="240">
        <v>1</v>
      </c>
      <c r="D391" s="229" t="s">
        <v>1418</v>
      </c>
      <c r="E391" s="240">
        <v>1546</v>
      </c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>
        <v>391</v>
      </c>
      <c r="Q391" s="240">
        <v>409</v>
      </c>
      <c r="R391" s="240">
        <v>378</v>
      </c>
      <c r="S391" s="240">
        <v>368</v>
      </c>
    </row>
    <row r="392" spans="1:19" x14ac:dyDescent="0.25">
      <c r="A392" s="229" t="s">
        <v>456</v>
      </c>
      <c r="B392" s="239" t="s">
        <v>555</v>
      </c>
      <c r="C392" s="229">
        <v>2</v>
      </c>
      <c r="D392" s="229" t="s">
        <v>1418</v>
      </c>
      <c r="E392" s="240">
        <v>2038</v>
      </c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>
        <v>500</v>
      </c>
      <c r="Q392" s="240">
        <v>515</v>
      </c>
      <c r="R392" s="240">
        <v>508</v>
      </c>
      <c r="S392" s="240">
        <v>515</v>
      </c>
    </row>
    <row r="393" spans="1:19" x14ac:dyDescent="0.25">
      <c r="A393" s="229" t="s">
        <v>834</v>
      </c>
      <c r="B393" s="239" t="s">
        <v>835</v>
      </c>
      <c r="C393" s="240">
        <v>7</v>
      </c>
      <c r="D393" s="229" t="s">
        <v>5189</v>
      </c>
      <c r="E393" s="240">
        <v>1141</v>
      </c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>
        <v>297</v>
      </c>
      <c r="Q393" s="240">
        <v>289</v>
      </c>
      <c r="R393" s="240">
        <v>312</v>
      </c>
      <c r="S393" s="240">
        <v>243</v>
      </c>
    </row>
    <row r="394" spans="1:19" x14ac:dyDescent="0.25">
      <c r="A394" s="229" t="s">
        <v>457</v>
      </c>
      <c r="B394" s="239" t="s">
        <v>122</v>
      </c>
      <c r="C394" s="240">
        <v>1</v>
      </c>
      <c r="D394" s="229" t="s">
        <v>1416</v>
      </c>
      <c r="E394" s="240">
        <v>3557</v>
      </c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>
        <v>786</v>
      </c>
      <c r="Q394" s="240">
        <v>940</v>
      </c>
      <c r="R394" s="240">
        <v>944</v>
      </c>
      <c r="S394" s="240">
        <v>887</v>
      </c>
    </row>
    <row r="395" spans="1:19" x14ac:dyDescent="0.25">
      <c r="A395" s="229" t="s">
        <v>592</v>
      </c>
      <c r="B395" s="239" t="s">
        <v>543</v>
      </c>
      <c r="C395" s="240">
        <v>7</v>
      </c>
      <c r="D395" s="229" t="s">
        <v>5189</v>
      </c>
      <c r="E395" s="240">
        <v>522</v>
      </c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>
        <v>170</v>
      </c>
      <c r="Q395" s="240">
        <v>129</v>
      </c>
      <c r="R395" s="240">
        <v>116</v>
      </c>
      <c r="S395" s="240">
        <v>107</v>
      </c>
    </row>
    <row r="396" spans="1:19" x14ac:dyDescent="0.25">
      <c r="A396" s="229" t="s">
        <v>458</v>
      </c>
      <c r="B396" s="239" t="s">
        <v>591</v>
      </c>
      <c r="C396" s="240">
        <v>1</v>
      </c>
      <c r="D396" s="229" t="s">
        <v>1417</v>
      </c>
      <c r="E396" s="240">
        <v>399</v>
      </c>
      <c r="F396" s="240"/>
      <c r="G396" s="240"/>
      <c r="H396" s="240"/>
      <c r="I396" s="240"/>
      <c r="J396" s="240"/>
      <c r="K396" s="240"/>
      <c r="L396" s="240"/>
      <c r="M396" s="240">
        <v>90</v>
      </c>
      <c r="N396" s="240">
        <v>93</v>
      </c>
      <c r="O396" s="240">
        <v>63</v>
      </c>
      <c r="P396" s="240">
        <v>43</v>
      </c>
      <c r="Q396" s="240">
        <v>36</v>
      </c>
      <c r="R396" s="240">
        <v>36</v>
      </c>
      <c r="S396" s="240">
        <v>38</v>
      </c>
    </row>
    <row r="397" spans="1:19" x14ac:dyDescent="0.25">
      <c r="A397" s="229" t="s">
        <v>459</v>
      </c>
      <c r="B397" s="239" t="s">
        <v>590</v>
      </c>
      <c r="C397" s="229">
        <v>2</v>
      </c>
      <c r="D397" s="229" t="s">
        <v>1417</v>
      </c>
      <c r="E397" s="240">
        <v>237</v>
      </c>
      <c r="F397" s="240"/>
      <c r="G397" s="240"/>
      <c r="H397" s="240"/>
      <c r="I397" s="240"/>
      <c r="J397" s="240"/>
      <c r="K397" s="240"/>
      <c r="L397" s="240"/>
      <c r="M397" s="240">
        <v>60</v>
      </c>
      <c r="N397" s="240">
        <v>43</v>
      </c>
      <c r="O397" s="240">
        <v>48</v>
      </c>
      <c r="P397" s="240">
        <v>31</v>
      </c>
      <c r="Q397" s="240">
        <v>12</v>
      </c>
      <c r="R397" s="240">
        <v>22</v>
      </c>
      <c r="S397" s="240">
        <v>21</v>
      </c>
    </row>
    <row r="398" spans="1:19" x14ac:dyDescent="0.25">
      <c r="A398" s="229" t="s">
        <v>589</v>
      </c>
      <c r="B398" s="239" t="s">
        <v>538</v>
      </c>
      <c r="C398" s="240">
        <v>7</v>
      </c>
      <c r="D398" s="229" t="s">
        <v>5189</v>
      </c>
      <c r="E398" s="240">
        <v>249</v>
      </c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>
        <v>70</v>
      </c>
      <c r="Q398" s="240">
        <v>84</v>
      </c>
      <c r="R398" s="240">
        <v>50</v>
      </c>
      <c r="S398" s="240">
        <v>45</v>
      </c>
    </row>
    <row r="399" spans="1:19" x14ac:dyDescent="0.25">
      <c r="A399" s="229" t="s">
        <v>588</v>
      </c>
      <c r="B399" s="239" t="s">
        <v>537</v>
      </c>
      <c r="C399" s="240">
        <v>7</v>
      </c>
      <c r="D399" s="229" t="s">
        <v>5189</v>
      </c>
      <c r="E399" s="240">
        <v>1529</v>
      </c>
      <c r="F399" s="240"/>
      <c r="G399" s="240"/>
      <c r="H399" s="240"/>
      <c r="I399" s="240"/>
      <c r="J399" s="240"/>
      <c r="K399" s="240"/>
      <c r="L399" s="240"/>
      <c r="M399" s="240">
        <v>274</v>
      </c>
      <c r="N399" s="240">
        <v>306</v>
      </c>
      <c r="O399" s="240">
        <v>263</v>
      </c>
      <c r="P399" s="240">
        <v>214</v>
      </c>
      <c r="Q399" s="240">
        <v>195</v>
      </c>
      <c r="R399" s="240">
        <v>170</v>
      </c>
      <c r="S399" s="240">
        <v>107</v>
      </c>
    </row>
    <row r="400" spans="1:19" x14ac:dyDescent="0.25">
      <c r="A400" s="229" t="s">
        <v>950</v>
      </c>
      <c r="B400" s="239" t="s">
        <v>951</v>
      </c>
      <c r="C400" s="240">
        <v>7</v>
      </c>
      <c r="D400" s="229" t="s">
        <v>5189</v>
      </c>
      <c r="E400" s="240">
        <v>530</v>
      </c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>
        <v>170</v>
      </c>
      <c r="Q400" s="240">
        <v>134</v>
      </c>
      <c r="R400" s="240">
        <v>129</v>
      </c>
      <c r="S400" s="240">
        <v>97</v>
      </c>
    </row>
    <row r="401" spans="1:19" x14ac:dyDescent="0.25">
      <c r="A401" s="229" t="s">
        <v>587</v>
      </c>
      <c r="B401" s="239" t="s">
        <v>586</v>
      </c>
      <c r="C401" s="240">
        <v>1</v>
      </c>
      <c r="D401" s="229" t="s">
        <v>1416</v>
      </c>
      <c r="E401" s="240">
        <v>104</v>
      </c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>
        <v>59</v>
      </c>
      <c r="S401" s="240">
        <v>45</v>
      </c>
    </row>
    <row r="402" spans="1:19" x14ac:dyDescent="0.25">
      <c r="A402" s="229" t="s">
        <v>585</v>
      </c>
      <c r="B402" s="239" t="s">
        <v>535</v>
      </c>
      <c r="C402" s="240">
        <v>7</v>
      </c>
      <c r="D402" s="229" t="s">
        <v>5189</v>
      </c>
      <c r="E402" s="240">
        <v>358</v>
      </c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>
        <v>5</v>
      </c>
      <c r="Q402" s="240">
        <v>45</v>
      </c>
      <c r="R402" s="240">
        <v>109</v>
      </c>
      <c r="S402" s="240">
        <v>199</v>
      </c>
    </row>
    <row r="403" spans="1:19" x14ac:dyDescent="0.25">
      <c r="A403" s="229" t="s">
        <v>584</v>
      </c>
      <c r="B403" s="239" t="s">
        <v>536</v>
      </c>
      <c r="C403" s="240">
        <v>7</v>
      </c>
      <c r="D403" s="229" t="s">
        <v>5189</v>
      </c>
      <c r="E403" s="240">
        <v>396</v>
      </c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>
        <v>15</v>
      </c>
      <c r="Q403" s="240">
        <v>58</v>
      </c>
      <c r="R403" s="240">
        <v>132</v>
      </c>
      <c r="S403" s="240">
        <v>191</v>
      </c>
    </row>
    <row r="404" spans="1:19" x14ac:dyDescent="0.25">
      <c r="A404" s="229" t="s">
        <v>952</v>
      </c>
      <c r="B404" s="239" t="s">
        <v>953</v>
      </c>
      <c r="C404" s="240">
        <v>7</v>
      </c>
      <c r="D404" s="229" t="s">
        <v>5189</v>
      </c>
      <c r="E404" s="240">
        <v>183</v>
      </c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>
        <v>44</v>
      </c>
      <c r="Q404" s="240">
        <v>48</v>
      </c>
      <c r="R404" s="240">
        <v>52</v>
      </c>
      <c r="S404" s="240">
        <v>39</v>
      </c>
    </row>
    <row r="405" spans="1:19" x14ac:dyDescent="0.25">
      <c r="A405" s="229" t="s">
        <v>900</v>
      </c>
      <c r="B405" s="239" t="s">
        <v>901</v>
      </c>
      <c r="C405" s="240">
        <v>7</v>
      </c>
      <c r="D405" s="229" t="s">
        <v>5189</v>
      </c>
      <c r="E405" s="240">
        <v>319</v>
      </c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>
        <v>3</v>
      </c>
      <c r="Q405" s="240">
        <v>21</v>
      </c>
      <c r="R405" s="240">
        <v>42</v>
      </c>
      <c r="S405" s="240">
        <v>253</v>
      </c>
    </row>
    <row r="406" spans="1:19" x14ac:dyDescent="0.25">
      <c r="A406" s="229" t="s">
        <v>902</v>
      </c>
      <c r="B406" s="239" t="s">
        <v>903</v>
      </c>
      <c r="C406" s="240">
        <v>7</v>
      </c>
      <c r="D406" s="229" t="s">
        <v>5189</v>
      </c>
      <c r="E406" s="240">
        <v>251</v>
      </c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>
        <v>18</v>
      </c>
      <c r="Q406" s="240">
        <v>55</v>
      </c>
      <c r="R406" s="240">
        <v>73</v>
      </c>
      <c r="S406" s="240">
        <v>105</v>
      </c>
    </row>
    <row r="407" spans="1:19" x14ac:dyDescent="0.25">
      <c r="A407" s="229" t="s">
        <v>904</v>
      </c>
      <c r="B407" s="239" t="s">
        <v>905</v>
      </c>
      <c r="C407" s="240">
        <v>7</v>
      </c>
      <c r="D407" s="229" t="s">
        <v>5189</v>
      </c>
      <c r="E407" s="240">
        <v>284</v>
      </c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>
        <v>18</v>
      </c>
      <c r="Q407" s="240">
        <v>55</v>
      </c>
      <c r="R407" s="240">
        <v>66</v>
      </c>
      <c r="S407" s="240">
        <v>145</v>
      </c>
    </row>
    <row r="408" spans="1:19" x14ac:dyDescent="0.25">
      <c r="A408" s="229" t="s">
        <v>954</v>
      </c>
      <c r="B408" s="239" t="s">
        <v>955</v>
      </c>
      <c r="C408" s="240">
        <v>7</v>
      </c>
      <c r="D408" s="229" t="s">
        <v>5189</v>
      </c>
      <c r="E408" s="240">
        <v>211</v>
      </c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>
        <v>54</v>
      </c>
      <c r="Q408" s="240">
        <v>77</v>
      </c>
      <c r="R408" s="240">
        <v>36</v>
      </c>
      <c r="S408" s="240">
        <v>44</v>
      </c>
    </row>
    <row r="409" spans="1:19" x14ac:dyDescent="0.25">
      <c r="A409" s="229" t="s">
        <v>460</v>
      </c>
      <c r="B409" s="239" t="s">
        <v>57</v>
      </c>
      <c r="C409" s="240">
        <v>1</v>
      </c>
      <c r="D409" s="229" t="s">
        <v>1417</v>
      </c>
      <c r="E409" s="240">
        <v>3409</v>
      </c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>
        <v>853</v>
      </c>
      <c r="Q409" s="240">
        <v>912</v>
      </c>
      <c r="R409" s="240">
        <v>827</v>
      </c>
      <c r="S409" s="240">
        <v>817</v>
      </c>
    </row>
    <row r="410" spans="1:19" x14ac:dyDescent="0.25">
      <c r="A410" s="229" t="s">
        <v>956</v>
      </c>
      <c r="B410" s="239" t="s">
        <v>957</v>
      </c>
      <c r="C410" s="240">
        <v>7</v>
      </c>
      <c r="D410" s="229" t="s">
        <v>5189</v>
      </c>
      <c r="E410" s="240">
        <v>117</v>
      </c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>
        <v>51</v>
      </c>
      <c r="Q410" s="240">
        <v>35</v>
      </c>
      <c r="R410" s="240">
        <v>31</v>
      </c>
      <c r="S410" s="240"/>
    </row>
    <row r="411" spans="1:19" x14ac:dyDescent="0.25">
      <c r="A411" s="229" t="s">
        <v>461</v>
      </c>
      <c r="B411" s="239" t="s">
        <v>583</v>
      </c>
      <c r="C411" s="240">
        <v>1</v>
      </c>
      <c r="D411" s="229" t="s">
        <v>1417</v>
      </c>
      <c r="E411" s="240">
        <v>517</v>
      </c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>
        <v>135</v>
      </c>
      <c r="Q411" s="240">
        <v>147</v>
      </c>
      <c r="R411" s="240">
        <v>116</v>
      </c>
      <c r="S411" s="240">
        <v>119</v>
      </c>
    </row>
    <row r="412" spans="1:19" x14ac:dyDescent="0.25">
      <c r="A412" s="229" t="s">
        <v>968</v>
      </c>
      <c r="B412" s="239" t="s">
        <v>995</v>
      </c>
      <c r="C412" s="240">
        <v>7</v>
      </c>
      <c r="D412" s="229" t="s">
        <v>5189</v>
      </c>
      <c r="E412" s="240">
        <v>530</v>
      </c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>
        <v>182</v>
      </c>
      <c r="Q412" s="240">
        <v>182</v>
      </c>
      <c r="R412" s="240">
        <v>110</v>
      </c>
      <c r="S412" s="240">
        <v>56</v>
      </c>
    </row>
    <row r="413" spans="1:19" x14ac:dyDescent="0.25">
      <c r="A413" s="229" t="s">
        <v>582</v>
      </c>
      <c r="B413" s="239" t="s">
        <v>581</v>
      </c>
      <c r="C413" s="240">
        <v>1</v>
      </c>
      <c r="D413" s="229" t="s">
        <v>1416</v>
      </c>
      <c r="E413" s="240">
        <v>224</v>
      </c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>
        <v>113</v>
      </c>
      <c r="S413" s="240">
        <v>111</v>
      </c>
    </row>
    <row r="414" spans="1:19" x14ac:dyDescent="0.25">
      <c r="A414" s="229" t="s">
        <v>462</v>
      </c>
      <c r="B414" s="239" t="s">
        <v>14</v>
      </c>
      <c r="C414" s="240">
        <v>1</v>
      </c>
      <c r="D414" s="229" t="s">
        <v>1416</v>
      </c>
      <c r="E414" s="240">
        <v>3378</v>
      </c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>
        <v>1023</v>
      </c>
      <c r="Q414" s="240">
        <v>878</v>
      </c>
      <c r="R414" s="240">
        <v>773</v>
      </c>
      <c r="S414" s="240">
        <v>704</v>
      </c>
    </row>
    <row r="415" spans="1:19" x14ac:dyDescent="0.25">
      <c r="A415" s="229" t="s">
        <v>463</v>
      </c>
      <c r="B415" s="239" t="s">
        <v>580</v>
      </c>
      <c r="C415" s="229">
        <v>2</v>
      </c>
      <c r="D415" s="229" t="s">
        <v>1418</v>
      </c>
      <c r="E415" s="240">
        <v>2513</v>
      </c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>
        <v>549</v>
      </c>
      <c r="Q415" s="240">
        <v>654</v>
      </c>
      <c r="R415" s="240">
        <v>645</v>
      </c>
      <c r="S415" s="240">
        <v>665</v>
      </c>
    </row>
    <row r="416" spans="1:19" x14ac:dyDescent="0.25">
      <c r="A416" s="229" t="s">
        <v>464</v>
      </c>
      <c r="B416" s="239" t="s">
        <v>579</v>
      </c>
      <c r="C416" s="240">
        <v>1</v>
      </c>
      <c r="D416" s="229" t="s">
        <v>1416</v>
      </c>
      <c r="E416" s="240">
        <v>4188</v>
      </c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>
        <v>1042</v>
      </c>
      <c r="Q416" s="240">
        <v>1059</v>
      </c>
      <c r="R416" s="240">
        <v>1081</v>
      </c>
      <c r="S416" s="240">
        <v>1006</v>
      </c>
    </row>
    <row r="417" spans="1:19" x14ac:dyDescent="0.25">
      <c r="A417" s="229" t="s">
        <v>465</v>
      </c>
      <c r="B417" s="239" t="s">
        <v>578</v>
      </c>
      <c r="C417" s="229">
        <v>2</v>
      </c>
      <c r="D417" s="229" t="s">
        <v>1418</v>
      </c>
      <c r="E417" s="240">
        <v>1706</v>
      </c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>
        <v>448</v>
      </c>
      <c r="Q417" s="240">
        <v>427</v>
      </c>
      <c r="R417" s="240">
        <v>436</v>
      </c>
      <c r="S417" s="240">
        <v>395</v>
      </c>
    </row>
    <row r="418" spans="1:19" x14ac:dyDescent="0.25">
      <c r="A418" s="229" t="s">
        <v>466</v>
      </c>
      <c r="B418" s="239" t="s">
        <v>577</v>
      </c>
      <c r="C418" s="240">
        <v>1</v>
      </c>
      <c r="D418" s="229" t="s">
        <v>1418</v>
      </c>
      <c r="E418" s="240">
        <v>2731</v>
      </c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>
        <v>755</v>
      </c>
      <c r="Q418" s="240">
        <v>726</v>
      </c>
      <c r="R418" s="240">
        <v>679</v>
      </c>
      <c r="S418" s="240">
        <v>571</v>
      </c>
    </row>
    <row r="419" spans="1:19" x14ac:dyDescent="0.25">
      <c r="A419" s="229" t="s">
        <v>467</v>
      </c>
      <c r="B419" s="239" t="s">
        <v>58</v>
      </c>
      <c r="C419" s="229">
        <v>2</v>
      </c>
      <c r="D419" s="229" t="s">
        <v>1416</v>
      </c>
      <c r="E419" s="240">
        <v>1840</v>
      </c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>
        <v>488</v>
      </c>
      <c r="Q419" s="240">
        <v>513</v>
      </c>
      <c r="R419" s="240">
        <v>431</v>
      </c>
      <c r="S419" s="240">
        <v>408</v>
      </c>
    </row>
    <row r="420" spans="1:19" x14ac:dyDescent="0.25">
      <c r="A420" s="229" t="s">
        <v>468</v>
      </c>
      <c r="B420" s="239" t="s">
        <v>123</v>
      </c>
      <c r="C420" s="240">
        <v>7</v>
      </c>
      <c r="D420" s="229" t="s">
        <v>5189</v>
      </c>
      <c r="E420" s="240">
        <v>1767</v>
      </c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>
        <v>493</v>
      </c>
      <c r="Q420" s="240">
        <v>486</v>
      </c>
      <c r="R420" s="240">
        <v>406</v>
      </c>
      <c r="S420" s="240">
        <v>382</v>
      </c>
    </row>
    <row r="421" spans="1:19" x14ac:dyDescent="0.25">
      <c r="A421" s="229" t="s">
        <v>469</v>
      </c>
      <c r="B421" s="239" t="s">
        <v>996</v>
      </c>
      <c r="C421" s="240">
        <v>1</v>
      </c>
      <c r="D421" s="229" t="s">
        <v>1417</v>
      </c>
      <c r="E421" s="240">
        <v>1144</v>
      </c>
      <c r="F421" s="240"/>
      <c r="G421" s="240"/>
      <c r="H421" s="240"/>
      <c r="I421" s="240"/>
      <c r="J421" s="240"/>
      <c r="K421" s="240"/>
      <c r="L421" s="240"/>
      <c r="M421" s="240"/>
      <c r="N421" s="240">
        <v>86</v>
      </c>
      <c r="O421" s="240">
        <v>113</v>
      </c>
      <c r="P421" s="240">
        <v>280</v>
      </c>
      <c r="Q421" s="240">
        <v>274</v>
      </c>
      <c r="R421" s="240">
        <v>224</v>
      </c>
      <c r="S421" s="240">
        <v>167</v>
      </c>
    </row>
    <row r="422" spans="1:19" x14ac:dyDescent="0.25">
      <c r="A422" s="229" t="s">
        <v>836</v>
      </c>
      <c r="B422" s="239" t="s">
        <v>837</v>
      </c>
      <c r="C422" s="240">
        <v>1</v>
      </c>
      <c r="D422" s="229" t="s">
        <v>1416</v>
      </c>
      <c r="E422" s="240">
        <v>517</v>
      </c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>
        <v>152</v>
      </c>
      <c r="Q422" s="240">
        <v>144</v>
      </c>
      <c r="R422" s="240">
        <v>106</v>
      </c>
      <c r="S422" s="240">
        <v>115</v>
      </c>
    </row>
    <row r="423" spans="1:19" x14ac:dyDescent="0.25">
      <c r="A423" s="229" t="s">
        <v>470</v>
      </c>
      <c r="B423" s="239" t="s">
        <v>576</v>
      </c>
      <c r="C423" s="240">
        <v>1</v>
      </c>
      <c r="D423" s="229" t="s">
        <v>1418</v>
      </c>
      <c r="E423" s="240">
        <v>3109</v>
      </c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>
        <v>743</v>
      </c>
      <c r="Q423" s="240">
        <v>851</v>
      </c>
      <c r="R423" s="240">
        <v>782</v>
      </c>
      <c r="S423" s="240">
        <v>733</v>
      </c>
    </row>
    <row r="424" spans="1:19" x14ac:dyDescent="0.25">
      <c r="A424" s="229" t="s">
        <v>471</v>
      </c>
      <c r="B424" s="239" t="s">
        <v>59</v>
      </c>
      <c r="C424" s="240">
        <v>1</v>
      </c>
      <c r="D424" s="229" t="s">
        <v>1418</v>
      </c>
      <c r="E424" s="240">
        <v>2438</v>
      </c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>
        <v>643</v>
      </c>
      <c r="Q424" s="240">
        <v>634</v>
      </c>
      <c r="R424" s="240">
        <v>577</v>
      </c>
      <c r="S424" s="240">
        <v>584</v>
      </c>
    </row>
    <row r="425" spans="1:19" x14ac:dyDescent="0.25">
      <c r="A425" s="229" t="s">
        <v>472</v>
      </c>
      <c r="B425" s="239" t="s">
        <v>124</v>
      </c>
      <c r="C425" s="229">
        <v>3</v>
      </c>
      <c r="D425" s="229" t="s">
        <v>1418</v>
      </c>
      <c r="E425" s="240">
        <v>1386</v>
      </c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>
        <v>292</v>
      </c>
      <c r="Q425" s="240">
        <v>327</v>
      </c>
      <c r="R425" s="240">
        <v>378</v>
      </c>
      <c r="S425" s="240">
        <v>389</v>
      </c>
    </row>
    <row r="426" spans="1:19" x14ac:dyDescent="0.25">
      <c r="A426" s="229" t="s">
        <v>473</v>
      </c>
      <c r="B426" s="239" t="s">
        <v>575</v>
      </c>
      <c r="C426" s="240">
        <v>1</v>
      </c>
      <c r="D426" s="229" t="s">
        <v>1417</v>
      </c>
      <c r="E426" s="240">
        <v>2167</v>
      </c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>
        <v>510</v>
      </c>
      <c r="Q426" s="240">
        <v>563</v>
      </c>
      <c r="R426" s="240">
        <v>597</v>
      </c>
      <c r="S426" s="240">
        <v>497</v>
      </c>
    </row>
    <row r="427" spans="1:19" x14ac:dyDescent="0.25">
      <c r="A427" s="229" t="s">
        <v>474</v>
      </c>
      <c r="B427" s="239" t="s">
        <v>60</v>
      </c>
      <c r="C427" s="229">
        <v>3</v>
      </c>
      <c r="D427" s="229" t="s">
        <v>1417</v>
      </c>
      <c r="E427" s="240">
        <v>1827</v>
      </c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>
        <v>531</v>
      </c>
      <c r="Q427" s="240">
        <v>455</v>
      </c>
      <c r="R427" s="240">
        <v>431</v>
      </c>
      <c r="S427" s="240">
        <v>410</v>
      </c>
    </row>
    <row r="428" spans="1:19" x14ac:dyDescent="0.25">
      <c r="A428" s="229" t="s">
        <v>475</v>
      </c>
      <c r="B428" s="239" t="s">
        <v>574</v>
      </c>
      <c r="C428" s="240">
        <v>7</v>
      </c>
      <c r="D428" s="229" t="s">
        <v>5189</v>
      </c>
      <c r="E428" s="240">
        <v>795</v>
      </c>
      <c r="F428" s="240"/>
      <c r="G428" s="240"/>
      <c r="H428" s="240"/>
      <c r="I428" s="240"/>
      <c r="J428" s="240"/>
      <c r="K428" s="240"/>
      <c r="L428" s="240"/>
      <c r="M428" s="240">
        <v>101</v>
      </c>
      <c r="N428" s="240">
        <v>76</v>
      </c>
      <c r="O428" s="240">
        <v>109</v>
      </c>
      <c r="P428" s="240">
        <v>134</v>
      </c>
      <c r="Q428" s="240">
        <v>141</v>
      </c>
      <c r="R428" s="240">
        <v>127</v>
      </c>
      <c r="S428" s="240">
        <v>107</v>
      </c>
    </row>
    <row r="429" spans="1:19" x14ac:dyDescent="0.25">
      <c r="A429" s="229" t="s">
        <v>476</v>
      </c>
      <c r="B429" s="239" t="s">
        <v>573</v>
      </c>
      <c r="C429" s="240">
        <v>7</v>
      </c>
      <c r="D429" s="229" t="s">
        <v>5189</v>
      </c>
      <c r="E429" s="240">
        <v>278</v>
      </c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>
        <v>91</v>
      </c>
      <c r="Q429" s="240">
        <v>80</v>
      </c>
      <c r="R429" s="240">
        <v>54</v>
      </c>
      <c r="S429" s="240">
        <v>53</v>
      </c>
    </row>
    <row r="430" spans="1:19" x14ac:dyDescent="0.25">
      <c r="A430" s="229" t="s">
        <v>477</v>
      </c>
      <c r="B430" s="239" t="s">
        <v>125</v>
      </c>
      <c r="C430" s="229">
        <v>2</v>
      </c>
      <c r="D430" s="229" t="s">
        <v>1417</v>
      </c>
      <c r="E430" s="240">
        <v>2650</v>
      </c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>
        <v>599</v>
      </c>
      <c r="Q430" s="240">
        <v>615</v>
      </c>
      <c r="R430" s="240">
        <v>727</v>
      </c>
      <c r="S430" s="240">
        <v>709</v>
      </c>
    </row>
    <row r="431" spans="1:19" x14ac:dyDescent="0.25">
      <c r="A431" s="229" t="s">
        <v>906</v>
      </c>
      <c r="B431" s="239" t="s">
        <v>907</v>
      </c>
      <c r="C431" s="240">
        <v>1</v>
      </c>
      <c r="D431" s="229" t="s">
        <v>1418</v>
      </c>
      <c r="E431" s="240">
        <v>739</v>
      </c>
      <c r="F431" s="240"/>
      <c r="G431" s="240"/>
      <c r="H431" s="240"/>
      <c r="I431" s="240"/>
      <c r="J431" s="240"/>
      <c r="K431" s="240"/>
      <c r="L431" s="240"/>
      <c r="M431" s="240">
        <v>159</v>
      </c>
      <c r="N431" s="240">
        <v>146</v>
      </c>
      <c r="O431" s="240">
        <v>133</v>
      </c>
      <c r="P431" s="240">
        <v>128</v>
      </c>
      <c r="Q431" s="240">
        <v>81</v>
      </c>
      <c r="R431" s="240">
        <v>48</v>
      </c>
      <c r="S431" s="240">
        <v>44</v>
      </c>
    </row>
    <row r="432" spans="1:19" x14ac:dyDescent="0.25">
      <c r="A432" s="229" t="s">
        <v>478</v>
      </c>
      <c r="B432" s="239" t="s">
        <v>61</v>
      </c>
      <c r="C432" s="229">
        <v>3</v>
      </c>
      <c r="D432" s="229" t="s">
        <v>1417</v>
      </c>
      <c r="E432" s="240">
        <v>782</v>
      </c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>
        <v>188</v>
      </c>
      <c r="Q432" s="240">
        <v>195</v>
      </c>
      <c r="R432" s="240">
        <v>194</v>
      </c>
      <c r="S432" s="240">
        <v>205</v>
      </c>
    </row>
    <row r="433" spans="1:19" x14ac:dyDescent="0.25">
      <c r="A433" s="229" t="s">
        <v>479</v>
      </c>
      <c r="B433" s="239" t="s">
        <v>62</v>
      </c>
      <c r="C433" s="229">
        <v>2</v>
      </c>
      <c r="D433" s="229" t="s">
        <v>1417</v>
      </c>
      <c r="E433" s="240">
        <v>1562</v>
      </c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>
        <v>365</v>
      </c>
      <c r="Q433" s="240">
        <v>468</v>
      </c>
      <c r="R433" s="240">
        <v>362</v>
      </c>
      <c r="S433" s="240">
        <v>367</v>
      </c>
    </row>
    <row r="434" spans="1:19" x14ac:dyDescent="0.25">
      <c r="A434" s="229" t="s">
        <v>908</v>
      </c>
      <c r="B434" s="239" t="s">
        <v>909</v>
      </c>
      <c r="C434" s="240">
        <v>1</v>
      </c>
      <c r="D434" s="229" t="s">
        <v>1416</v>
      </c>
      <c r="E434" s="240">
        <v>624</v>
      </c>
      <c r="F434" s="240"/>
      <c r="G434" s="240"/>
      <c r="H434" s="240"/>
      <c r="I434" s="240"/>
      <c r="J434" s="240"/>
      <c r="K434" s="240"/>
      <c r="L434" s="240"/>
      <c r="M434" s="240">
        <v>134</v>
      </c>
      <c r="N434" s="240">
        <v>136</v>
      </c>
      <c r="O434" s="240">
        <v>100</v>
      </c>
      <c r="P434" s="240">
        <v>99</v>
      </c>
      <c r="Q434" s="240">
        <v>51</v>
      </c>
      <c r="R434" s="240">
        <v>49</v>
      </c>
      <c r="S434" s="240">
        <v>55</v>
      </c>
    </row>
    <row r="435" spans="1:19" x14ac:dyDescent="0.25">
      <c r="A435" s="229" t="s">
        <v>480</v>
      </c>
      <c r="B435" s="239" t="s">
        <v>63</v>
      </c>
      <c r="C435" s="240">
        <v>1</v>
      </c>
      <c r="D435" s="229" t="s">
        <v>1416</v>
      </c>
      <c r="E435" s="240">
        <v>2167</v>
      </c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>
        <v>508</v>
      </c>
      <c r="Q435" s="240">
        <v>559</v>
      </c>
      <c r="R435" s="240">
        <v>583</v>
      </c>
      <c r="S435" s="240">
        <v>517</v>
      </c>
    </row>
    <row r="436" spans="1:19" x14ac:dyDescent="0.25">
      <c r="A436" s="229" t="s">
        <v>481</v>
      </c>
      <c r="B436" s="239" t="s">
        <v>572</v>
      </c>
      <c r="C436" s="240">
        <v>1</v>
      </c>
      <c r="D436" s="229" t="s">
        <v>1416</v>
      </c>
      <c r="E436" s="240">
        <v>2295</v>
      </c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>
        <v>590</v>
      </c>
      <c r="Q436" s="240">
        <v>615</v>
      </c>
      <c r="R436" s="240">
        <v>559</v>
      </c>
      <c r="S436" s="240">
        <v>531</v>
      </c>
    </row>
    <row r="437" spans="1:19" x14ac:dyDescent="0.25">
      <c r="A437" s="229" t="s">
        <v>482</v>
      </c>
      <c r="B437" s="239" t="s">
        <v>64</v>
      </c>
      <c r="C437" s="229">
        <v>2</v>
      </c>
      <c r="D437" s="229" t="s">
        <v>1418</v>
      </c>
      <c r="E437" s="240">
        <v>1721</v>
      </c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>
        <v>455</v>
      </c>
      <c r="Q437" s="240">
        <v>475</v>
      </c>
      <c r="R437" s="240">
        <v>367</v>
      </c>
      <c r="S437" s="240">
        <v>424</v>
      </c>
    </row>
    <row r="438" spans="1:19" x14ac:dyDescent="0.25">
      <c r="A438" s="229" t="s">
        <v>483</v>
      </c>
      <c r="B438" s="239" t="s">
        <v>126</v>
      </c>
      <c r="C438" s="240">
        <v>1</v>
      </c>
      <c r="D438" s="229" t="s">
        <v>1418</v>
      </c>
      <c r="E438" s="240">
        <v>1499</v>
      </c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>
        <v>405</v>
      </c>
      <c r="Q438" s="240">
        <v>379</v>
      </c>
      <c r="R438" s="240">
        <v>356</v>
      </c>
      <c r="S438" s="240">
        <v>359</v>
      </c>
    </row>
    <row r="439" spans="1:19" x14ac:dyDescent="0.25">
      <c r="A439" s="229" t="s">
        <v>484</v>
      </c>
      <c r="B439" s="239" t="s">
        <v>127</v>
      </c>
      <c r="C439" s="229">
        <v>3</v>
      </c>
      <c r="D439" s="229" t="s">
        <v>1417</v>
      </c>
      <c r="E439" s="240">
        <v>1630</v>
      </c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>
        <v>395</v>
      </c>
      <c r="Q439" s="240">
        <v>457</v>
      </c>
      <c r="R439" s="240">
        <v>391</v>
      </c>
      <c r="S439" s="240">
        <v>387</v>
      </c>
    </row>
    <row r="440" spans="1:19" x14ac:dyDescent="0.25">
      <c r="A440" s="229" t="s">
        <v>485</v>
      </c>
      <c r="B440" s="239" t="s">
        <v>540</v>
      </c>
      <c r="C440" s="240">
        <v>1</v>
      </c>
      <c r="D440" s="229" t="s">
        <v>1416</v>
      </c>
      <c r="E440" s="240">
        <v>2581</v>
      </c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>
        <v>608</v>
      </c>
      <c r="Q440" s="240">
        <v>672</v>
      </c>
      <c r="R440" s="240">
        <v>651</v>
      </c>
      <c r="S440" s="240">
        <v>650</v>
      </c>
    </row>
    <row r="441" spans="1:19" x14ac:dyDescent="0.25">
      <c r="A441" s="229" t="s">
        <v>486</v>
      </c>
      <c r="B441" s="239" t="s">
        <v>65</v>
      </c>
      <c r="C441" s="229">
        <v>2</v>
      </c>
      <c r="D441" s="229" t="s">
        <v>1417</v>
      </c>
      <c r="E441" s="240">
        <v>2954</v>
      </c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>
        <v>768</v>
      </c>
      <c r="Q441" s="240">
        <v>808</v>
      </c>
      <c r="R441" s="240">
        <v>718</v>
      </c>
      <c r="S441" s="240">
        <v>660</v>
      </c>
    </row>
    <row r="442" spans="1:19" x14ac:dyDescent="0.25">
      <c r="A442" s="229" t="s">
        <v>487</v>
      </c>
      <c r="B442" s="239" t="s">
        <v>66</v>
      </c>
      <c r="C442" s="240">
        <v>1</v>
      </c>
      <c r="D442" s="229" t="s">
        <v>1417</v>
      </c>
      <c r="E442" s="240">
        <v>1670</v>
      </c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>
        <v>446</v>
      </c>
      <c r="Q442" s="240">
        <v>443</v>
      </c>
      <c r="R442" s="240">
        <v>379</v>
      </c>
      <c r="S442" s="240">
        <v>402</v>
      </c>
    </row>
    <row r="443" spans="1:19" x14ac:dyDescent="0.25">
      <c r="A443" s="229" t="s">
        <v>488</v>
      </c>
      <c r="B443" s="239" t="s">
        <v>541</v>
      </c>
      <c r="C443" s="240">
        <v>1</v>
      </c>
      <c r="D443" s="229" t="s">
        <v>1416</v>
      </c>
      <c r="E443" s="240">
        <v>1576</v>
      </c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>
        <v>313</v>
      </c>
      <c r="Q443" s="240">
        <v>389</v>
      </c>
      <c r="R443" s="240">
        <v>449</v>
      </c>
      <c r="S443" s="240">
        <v>425</v>
      </c>
    </row>
    <row r="444" spans="1:19" x14ac:dyDescent="0.25">
      <c r="A444" s="229" t="s">
        <v>489</v>
      </c>
      <c r="B444" s="239" t="s">
        <v>128</v>
      </c>
      <c r="C444" s="229">
        <v>3</v>
      </c>
      <c r="D444" s="229" t="s">
        <v>1418</v>
      </c>
      <c r="E444" s="240">
        <v>1660</v>
      </c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>
        <v>372</v>
      </c>
      <c r="Q444" s="240">
        <v>370</v>
      </c>
      <c r="R444" s="240">
        <v>427</v>
      </c>
      <c r="S444" s="240">
        <v>491</v>
      </c>
    </row>
    <row r="445" spans="1:19" x14ac:dyDescent="0.25">
      <c r="A445" s="229" t="s">
        <v>571</v>
      </c>
      <c r="B445" s="239" t="s">
        <v>548</v>
      </c>
      <c r="C445" s="240">
        <v>1</v>
      </c>
      <c r="D445" s="229" t="s">
        <v>1416</v>
      </c>
      <c r="E445" s="240">
        <v>113</v>
      </c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>
        <v>52</v>
      </c>
      <c r="S445" s="240">
        <v>61</v>
      </c>
    </row>
    <row r="446" spans="1:19" x14ac:dyDescent="0.25">
      <c r="A446" s="229" t="s">
        <v>838</v>
      </c>
      <c r="B446" s="239" t="s">
        <v>839</v>
      </c>
      <c r="C446" s="240">
        <v>1</v>
      </c>
      <c r="D446" s="229" t="s">
        <v>1417</v>
      </c>
      <c r="E446" s="240">
        <v>354</v>
      </c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>
        <v>84</v>
      </c>
      <c r="Q446" s="240">
        <v>93</v>
      </c>
      <c r="R446" s="240">
        <v>83</v>
      </c>
      <c r="S446" s="240">
        <v>94</v>
      </c>
    </row>
    <row r="447" spans="1:19" x14ac:dyDescent="0.25">
      <c r="A447" s="241" t="s">
        <v>840</v>
      </c>
      <c r="B447" s="242" t="s">
        <v>841</v>
      </c>
      <c r="C447" s="240">
        <v>1</v>
      </c>
      <c r="D447" s="229" t="s">
        <v>1417</v>
      </c>
      <c r="E447" s="240">
        <v>672</v>
      </c>
      <c r="F447" s="240">
        <v>69</v>
      </c>
      <c r="G447" s="240">
        <v>69</v>
      </c>
      <c r="H447" s="240">
        <v>70</v>
      </c>
      <c r="I447" s="240">
        <v>69</v>
      </c>
      <c r="J447" s="240">
        <v>69</v>
      </c>
      <c r="K447" s="240">
        <v>61</v>
      </c>
      <c r="L447" s="240">
        <v>39</v>
      </c>
      <c r="M447" s="240">
        <v>39</v>
      </c>
      <c r="N447" s="240"/>
      <c r="O447" s="240"/>
      <c r="P447" s="240">
        <v>37</v>
      </c>
      <c r="Q447" s="240">
        <v>51</v>
      </c>
      <c r="R447" s="240">
        <v>38</v>
      </c>
      <c r="S447" s="240">
        <v>61</v>
      </c>
    </row>
    <row r="448" spans="1:19" x14ac:dyDescent="0.25">
      <c r="A448" s="229" t="s">
        <v>490</v>
      </c>
      <c r="B448" s="239" t="s">
        <v>67</v>
      </c>
      <c r="C448" s="229">
        <v>2</v>
      </c>
      <c r="D448" s="229" t="s">
        <v>1418</v>
      </c>
      <c r="E448" s="240">
        <v>2537</v>
      </c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>
        <v>647</v>
      </c>
      <c r="Q448" s="240">
        <v>653</v>
      </c>
      <c r="R448" s="240">
        <v>635</v>
      </c>
      <c r="S448" s="240">
        <v>602</v>
      </c>
    </row>
    <row r="449" spans="1:19" x14ac:dyDescent="0.25">
      <c r="A449" s="229" t="s">
        <v>491</v>
      </c>
      <c r="B449" s="239" t="s">
        <v>556</v>
      </c>
      <c r="C449" s="240">
        <v>1</v>
      </c>
      <c r="D449" s="229" t="s">
        <v>1417</v>
      </c>
      <c r="E449" s="240">
        <v>1473</v>
      </c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>
        <v>314</v>
      </c>
      <c r="Q449" s="240">
        <v>388</v>
      </c>
      <c r="R449" s="240">
        <v>374</v>
      </c>
      <c r="S449" s="240">
        <v>397</v>
      </c>
    </row>
    <row r="450" spans="1:19" x14ac:dyDescent="0.25">
      <c r="A450" s="229" t="s">
        <v>492</v>
      </c>
      <c r="B450" s="239" t="s">
        <v>910</v>
      </c>
      <c r="C450" s="240">
        <v>1</v>
      </c>
      <c r="D450" s="229" t="s">
        <v>1419</v>
      </c>
      <c r="E450" s="240">
        <v>77</v>
      </c>
      <c r="F450" s="240"/>
      <c r="G450" s="240"/>
      <c r="H450" s="240"/>
      <c r="I450" s="240"/>
      <c r="J450" s="240"/>
      <c r="K450" s="240"/>
      <c r="L450" s="240"/>
      <c r="M450" s="240">
        <v>3</v>
      </c>
      <c r="N450" s="240">
        <v>9</v>
      </c>
      <c r="O450" s="240">
        <v>15</v>
      </c>
      <c r="P450" s="240">
        <v>17</v>
      </c>
      <c r="Q450" s="240">
        <v>14</v>
      </c>
      <c r="R450" s="240">
        <v>9</v>
      </c>
      <c r="S450" s="240">
        <v>10</v>
      </c>
    </row>
    <row r="451" spans="1:19" x14ac:dyDescent="0.25">
      <c r="A451" s="229" t="s">
        <v>493</v>
      </c>
      <c r="B451" s="239" t="s">
        <v>68</v>
      </c>
      <c r="C451" s="229">
        <v>3</v>
      </c>
      <c r="D451" s="229" t="s">
        <v>1416</v>
      </c>
      <c r="E451" s="240">
        <v>3105</v>
      </c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>
        <v>813</v>
      </c>
      <c r="Q451" s="240">
        <v>771</v>
      </c>
      <c r="R451" s="240">
        <v>783</v>
      </c>
      <c r="S451" s="240">
        <v>738</v>
      </c>
    </row>
    <row r="452" spans="1:19" x14ac:dyDescent="0.25">
      <c r="A452" s="229" t="s">
        <v>494</v>
      </c>
      <c r="B452" s="239" t="s">
        <v>69</v>
      </c>
      <c r="C452" s="240">
        <v>1</v>
      </c>
      <c r="D452" s="229" t="s">
        <v>1417</v>
      </c>
      <c r="E452" s="240">
        <v>2212</v>
      </c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>
        <v>516</v>
      </c>
      <c r="Q452" s="240">
        <v>555</v>
      </c>
      <c r="R452" s="240">
        <v>537</v>
      </c>
      <c r="S452" s="240">
        <v>604</v>
      </c>
    </row>
    <row r="453" spans="1:19" x14ac:dyDescent="0.25">
      <c r="A453" s="229" t="s">
        <v>495</v>
      </c>
      <c r="B453" s="239" t="s">
        <v>129</v>
      </c>
      <c r="C453" s="229">
        <v>3</v>
      </c>
      <c r="D453" s="229" t="s">
        <v>1416</v>
      </c>
      <c r="E453" s="240">
        <v>1993</v>
      </c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>
        <v>437</v>
      </c>
      <c r="Q453" s="240">
        <v>529</v>
      </c>
      <c r="R453" s="240">
        <v>549</v>
      </c>
      <c r="S453" s="240">
        <v>478</v>
      </c>
    </row>
    <row r="454" spans="1:19" x14ac:dyDescent="0.25">
      <c r="A454" s="229" t="s">
        <v>496</v>
      </c>
      <c r="B454" s="239" t="s">
        <v>130</v>
      </c>
      <c r="C454" s="240">
        <v>1</v>
      </c>
      <c r="D454" s="229" t="s">
        <v>1416</v>
      </c>
      <c r="E454" s="240">
        <v>2964</v>
      </c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>
        <v>686</v>
      </c>
      <c r="Q454" s="240">
        <v>706</v>
      </c>
      <c r="R454" s="240">
        <v>791</v>
      </c>
      <c r="S454" s="240">
        <v>781</v>
      </c>
    </row>
    <row r="455" spans="1:19" x14ac:dyDescent="0.25">
      <c r="A455" s="229" t="s">
        <v>497</v>
      </c>
      <c r="B455" s="239" t="s">
        <v>131</v>
      </c>
      <c r="C455" s="240">
        <v>1</v>
      </c>
      <c r="D455" s="229" t="s">
        <v>1418</v>
      </c>
      <c r="E455" s="240">
        <v>1642</v>
      </c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>
        <v>492</v>
      </c>
      <c r="Q455" s="240">
        <v>435</v>
      </c>
      <c r="R455" s="240">
        <v>365</v>
      </c>
      <c r="S455" s="240">
        <v>350</v>
      </c>
    </row>
    <row r="456" spans="1:19" x14ac:dyDescent="0.25">
      <c r="A456" s="229" t="s">
        <v>498</v>
      </c>
      <c r="B456" s="239" t="s">
        <v>516</v>
      </c>
      <c r="C456" s="240">
        <v>1</v>
      </c>
      <c r="D456" s="229" t="s">
        <v>1416</v>
      </c>
      <c r="E456" s="240">
        <v>2857</v>
      </c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>
        <v>615</v>
      </c>
      <c r="Q456" s="240">
        <v>716</v>
      </c>
      <c r="R456" s="240">
        <v>751</v>
      </c>
      <c r="S456" s="240">
        <v>775</v>
      </c>
    </row>
    <row r="457" spans="1:19" x14ac:dyDescent="0.25">
      <c r="A457" s="229" t="s">
        <v>499</v>
      </c>
      <c r="B457" s="239" t="s">
        <v>570</v>
      </c>
      <c r="C457" s="229">
        <v>3</v>
      </c>
      <c r="D457" s="229" t="s">
        <v>1417</v>
      </c>
      <c r="E457" s="240">
        <v>953</v>
      </c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>
        <v>259</v>
      </c>
      <c r="Q457" s="240">
        <v>263</v>
      </c>
      <c r="R457" s="240">
        <v>200</v>
      </c>
      <c r="S457" s="240">
        <v>231</v>
      </c>
    </row>
    <row r="458" spans="1:19" x14ac:dyDescent="0.25">
      <c r="A458" s="229" t="s">
        <v>500</v>
      </c>
      <c r="B458" s="239" t="s">
        <v>87</v>
      </c>
      <c r="C458" s="240">
        <v>1</v>
      </c>
      <c r="D458" s="229" t="s">
        <v>1417</v>
      </c>
      <c r="E458" s="240">
        <v>507</v>
      </c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>
        <v>131</v>
      </c>
      <c r="Q458" s="240">
        <v>131</v>
      </c>
      <c r="R458" s="240">
        <v>124</v>
      </c>
      <c r="S458" s="240">
        <v>121</v>
      </c>
    </row>
    <row r="459" spans="1:19" x14ac:dyDescent="0.25">
      <c r="A459" s="229" t="s">
        <v>1368</v>
      </c>
      <c r="B459" s="239" t="s">
        <v>1369</v>
      </c>
      <c r="C459" s="240">
        <v>1</v>
      </c>
      <c r="D459" s="229" t="s">
        <v>1419</v>
      </c>
      <c r="E459" s="240">
        <v>41</v>
      </c>
      <c r="F459" s="240"/>
      <c r="G459" s="240"/>
      <c r="H459" s="240"/>
      <c r="I459" s="240"/>
      <c r="J459" s="240"/>
      <c r="K459" s="240"/>
      <c r="L459" s="240"/>
      <c r="M459" s="240">
        <v>1</v>
      </c>
      <c r="N459" s="240">
        <v>3</v>
      </c>
      <c r="O459" s="240">
        <v>3</v>
      </c>
      <c r="P459" s="240">
        <v>11</v>
      </c>
      <c r="Q459" s="240">
        <v>6</v>
      </c>
      <c r="R459" s="240">
        <v>9</v>
      </c>
      <c r="S459" s="240">
        <v>8</v>
      </c>
    </row>
    <row r="460" spans="1:19" x14ac:dyDescent="0.25">
      <c r="A460" s="229" t="s">
        <v>569</v>
      </c>
      <c r="B460" s="239" t="s">
        <v>568</v>
      </c>
      <c r="C460" s="240">
        <v>1</v>
      </c>
      <c r="D460" s="229" t="s">
        <v>1419</v>
      </c>
      <c r="E460" s="240">
        <v>177</v>
      </c>
      <c r="F460" s="240"/>
      <c r="G460" s="240"/>
      <c r="H460" s="240"/>
      <c r="I460" s="240"/>
      <c r="J460" s="240"/>
      <c r="K460" s="240"/>
      <c r="L460" s="240"/>
      <c r="M460" s="240">
        <v>4</v>
      </c>
      <c r="N460" s="240">
        <v>8</v>
      </c>
      <c r="O460" s="240">
        <v>30</v>
      </c>
      <c r="P460" s="240">
        <v>36</v>
      </c>
      <c r="Q460" s="240">
        <v>57</v>
      </c>
      <c r="R460" s="240">
        <v>28</v>
      </c>
      <c r="S460" s="240">
        <v>14</v>
      </c>
    </row>
    <row r="461" spans="1:19" x14ac:dyDescent="0.25">
      <c r="A461" s="229" t="s">
        <v>567</v>
      </c>
      <c r="B461" s="239" t="s">
        <v>553</v>
      </c>
      <c r="C461" s="240">
        <v>1</v>
      </c>
      <c r="D461" s="229" t="s">
        <v>1419</v>
      </c>
      <c r="E461" s="240">
        <v>145</v>
      </c>
      <c r="F461" s="240">
        <v>145</v>
      </c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</row>
    <row r="462" spans="1:19" x14ac:dyDescent="0.25">
      <c r="A462" s="229" t="s">
        <v>566</v>
      </c>
      <c r="B462" s="239" t="s">
        <v>565</v>
      </c>
      <c r="C462" s="240">
        <v>1</v>
      </c>
      <c r="D462" s="229" t="s">
        <v>1419</v>
      </c>
      <c r="E462" s="240">
        <v>388</v>
      </c>
      <c r="F462" s="240"/>
      <c r="G462" s="240"/>
      <c r="H462" s="240"/>
      <c r="I462" s="240"/>
      <c r="J462" s="240">
        <v>1</v>
      </c>
      <c r="K462" s="240">
        <v>5</v>
      </c>
      <c r="L462" s="240">
        <v>3</v>
      </c>
      <c r="M462" s="240">
        <v>20</v>
      </c>
      <c r="N462" s="240">
        <v>38</v>
      </c>
      <c r="O462" s="240">
        <v>74</v>
      </c>
      <c r="P462" s="240">
        <v>106</v>
      </c>
      <c r="Q462" s="240">
        <v>65</v>
      </c>
      <c r="R462" s="240">
        <v>46</v>
      </c>
      <c r="S462" s="240">
        <v>30</v>
      </c>
    </row>
    <row r="463" spans="1:19" x14ac:dyDescent="0.25">
      <c r="A463" s="229" t="s">
        <v>501</v>
      </c>
      <c r="B463" s="239" t="s">
        <v>70</v>
      </c>
      <c r="C463" s="240">
        <v>1</v>
      </c>
      <c r="D463" s="229" t="s">
        <v>1419</v>
      </c>
      <c r="E463" s="240">
        <v>88</v>
      </c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>
        <v>4</v>
      </c>
      <c r="Q463" s="240">
        <v>21</v>
      </c>
      <c r="R463" s="240">
        <v>35</v>
      </c>
      <c r="S463" s="240">
        <v>28</v>
      </c>
    </row>
    <row r="464" spans="1:19" x14ac:dyDescent="0.25">
      <c r="A464" s="229" t="s">
        <v>564</v>
      </c>
      <c r="B464" s="239" t="s">
        <v>958</v>
      </c>
      <c r="C464" s="240">
        <v>1</v>
      </c>
      <c r="D464" s="229" t="s">
        <v>1419</v>
      </c>
      <c r="E464" s="240">
        <v>16</v>
      </c>
      <c r="F464" s="240">
        <v>16</v>
      </c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</row>
    <row r="465" spans="1:19" x14ac:dyDescent="0.25">
      <c r="A465" s="229" t="s">
        <v>502</v>
      </c>
      <c r="B465" s="239" t="s">
        <v>911</v>
      </c>
      <c r="C465" s="240">
        <v>1</v>
      </c>
      <c r="D465" s="229" t="s">
        <v>1419</v>
      </c>
      <c r="E465" s="240">
        <v>116</v>
      </c>
      <c r="F465" s="240"/>
      <c r="G465" s="240"/>
      <c r="H465" s="240"/>
      <c r="I465" s="240"/>
      <c r="J465" s="240"/>
      <c r="K465" s="240"/>
      <c r="L465" s="240"/>
      <c r="M465" s="240">
        <v>4</v>
      </c>
      <c r="N465" s="240">
        <v>13</v>
      </c>
      <c r="O465" s="240">
        <v>26</v>
      </c>
      <c r="P465" s="240">
        <v>10</v>
      </c>
      <c r="Q465" s="240">
        <v>34</v>
      </c>
      <c r="R465" s="240">
        <v>18</v>
      </c>
      <c r="S465" s="240">
        <v>11</v>
      </c>
    </row>
    <row r="466" spans="1:19" x14ac:dyDescent="0.25">
      <c r="A466" s="229" t="s">
        <v>503</v>
      </c>
      <c r="B466" s="239" t="s">
        <v>88</v>
      </c>
      <c r="C466" s="240">
        <v>1</v>
      </c>
      <c r="D466" s="229" t="s">
        <v>1419</v>
      </c>
      <c r="E466" s="240">
        <v>88</v>
      </c>
      <c r="F466" s="240"/>
      <c r="G466" s="240"/>
      <c r="H466" s="240"/>
      <c r="I466" s="240"/>
      <c r="J466" s="240"/>
      <c r="K466" s="240"/>
      <c r="L466" s="240"/>
      <c r="M466" s="240"/>
      <c r="N466" s="240">
        <v>3</v>
      </c>
      <c r="O466" s="240">
        <v>3</v>
      </c>
      <c r="P466" s="240">
        <v>9</v>
      </c>
      <c r="Q466" s="240">
        <v>18</v>
      </c>
      <c r="R466" s="240">
        <v>31</v>
      </c>
      <c r="S466" s="240">
        <v>24</v>
      </c>
    </row>
    <row r="467" spans="1:19" x14ac:dyDescent="0.25">
      <c r="A467" s="229" t="s">
        <v>504</v>
      </c>
      <c r="B467" s="239" t="s">
        <v>563</v>
      </c>
      <c r="C467" s="240">
        <v>1</v>
      </c>
      <c r="D467" s="229" t="s">
        <v>1419</v>
      </c>
      <c r="E467" s="240">
        <v>61</v>
      </c>
      <c r="F467" s="240"/>
      <c r="G467" s="240"/>
      <c r="H467" s="240"/>
      <c r="I467" s="240"/>
      <c r="J467" s="240"/>
      <c r="K467" s="240"/>
      <c r="L467" s="240"/>
      <c r="M467" s="240"/>
      <c r="N467" s="240"/>
      <c r="O467" s="240">
        <v>1</v>
      </c>
      <c r="P467" s="240">
        <v>8</v>
      </c>
      <c r="Q467" s="240">
        <v>15</v>
      </c>
      <c r="R467" s="240">
        <v>15</v>
      </c>
      <c r="S467" s="240">
        <v>22</v>
      </c>
    </row>
    <row r="468" spans="1:19" x14ac:dyDescent="0.25">
      <c r="A468" s="229" t="s">
        <v>562</v>
      </c>
      <c r="B468" s="239" t="s">
        <v>525</v>
      </c>
      <c r="C468" s="240">
        <v>1</v>
      </c>
      <c r="D468" s="229" t="s">
        <v>1419</v>
      </c>
      <c r="E468" s="240">
        <v>93</v>
      </c>
      <c r="F468" s="240"/>
      <c r="G468" s="240"/>
      <c r="H468" s="240"/>
      <c r="I468" s="240"/>
      <c r="J468" s="240"/>
      <c r="K468" s="240"/>
      <c r="L468" s="240"/>
      <c r="M468" s="240">
        <v>4</v>
      </c>
      <c r="N468" s="240">
        <v>14</v>
      </c>
      <c r="O468" s="240">
        <v>12</v>
      </c>
      <c r="P468" s="240">
        <v>26</v>
      </c>
      <c r="Q468" s="240">
        <v>22</v>
      </c>
      <c r="R468" s="240">
        <v>9</v>
      </c>
      <c r="S468" s="240">
        <v>6</v>
      </c>
    </row>
    <row r="469" spans="1:19" x14ac:dyDescent="0.25">
      <c r="A469" s="229" t="s">
        <v>505</v>
      </c>
      <c r="B469" s="239" t="s">
        <v>561</v>
      </c>
      <c r="C469" s="240">
        <v>1</v>
      </c>
      <c r="D469" s="229" t="s">
        <v>1418</v>
      </c>
      <c r="E469" s="240">
        <v>91</v>
      </c>
      <c r="F469" s="240"/>
      <c r="G469" s="240"/>
      <c r="H469" s="240"/>
      <c r="I469" s="240"/>
      <c r="J469" s="240"/>
      <c r="K469" s="240">
        <v>5</v>
      </c>
      <c r="L469" s="240">
        <v>9</v>
      </c>
      <c r="M469" s="240">
        <v>11</v>
      </c>
      <c r="N469" s="240">
        <v>14</v>
      </c>
      <c r="O469" s="240">
        <v>7</v>
      </c>
      <c r="P469" s="240">
        <v>13</v>
      </c>
      <c r="Q469" s="240">
        <v>9</v>
      </c>
      <c r="R469" s="240">
        <v>6</v>
      </c>
      <c r="S469" s="240">
        <v>17</v>
      </c>
    </row>
    <row r="470" spans="1:19" x14ac:dyDescent="0.25">
      <c r="A470" s="229" t="s">
        <v>506</v>
      </c>
      <c r="B470" s="239" t="s">
        <v>547</v>
      </c>
      <c r="C470" s="240">
        <v>1</v>
      </c>
      <c r="D470" s="229" t="s">
        <v>1416</v>
      </c>
      <c r="E470" s="240">
        <v>156</v>
      </c>
      <c r="F470" s="240"/>
      <c r="G470" s="240"/>
      <c r="H470" s="240">
        <v>1</v>
      </c>
      <c r="I470" s="240">
        <v>3</v>
      </c>
      <c r="J470" s="240">
        <v>2</v>
      </c>
      <c r="K470" s="240">
        <v>9</v>
      </c>
      <c r="L470" s="240">
        <v>5</v>
      </c>
      <c r="M470" s="240">
        <v>8</v>
      </c>
      <c r="N470" s="240">
        <v>11</v>
      </c>
      <c r="O470" s="240">
        <v>13</v>
      </c>
      <c r="P470" s="240">
        <v>19</v>
      </c>
      <c r="Q470" s="240">
        <v>24</v>
      </c>
      <c r="R470" s="240">
        <v>15</v>
      </c>
      <c r="S470" s="240">
        <v>46</v>
      </c>
    </row>
    <row r="471" spans="1:19" x14ac:dyDescent="0.25">
      <c r="A471" s="229" t="s">
        <v>560</v>
      </c>
      <c r="B471" s="239" t="s">
        <v>559</v>
      </c>
      <c r="C471" s="240">
        <v>1</v>
      </c>
      <c r="D471" s="229" t="s">
        <v>1419</v>
      </c>
      <c r="E471" s="240">
        <v>266</v>
      </c>
      <c r="F471" s="240">
        <v>266</v>
      </c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</row>
    <row r="472" spans="1:19" x14ac:dyDescent="0.25">
      <c r="A472" s="229" t="s">
        <v>969</v>
      </c>
      <c r="B472" s="239" t="s">
        <v>1404</v>
      </c>
      <c r="C472" s="240">
        <v>1</v>
      </c>
      <c r="D472" s="229" t="s">
        <v>5197</v>
      </c>
      <c r="E472" s="240">
        <v>38</v>
      </c>
      <c r="F472" s="240">
        <v>37</v>
      </c>
      <c r="G472" s="240"/>
      <c r="H472" s="240"/>
      <c r="I472" s="240">
        <v>1</v>
      </c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</row>
    <row r="473" spans="1:19" x14ac:dyDescent="0.25">
      <c r="A473" s="229" t="s">
        <v>558</v>
      </c>
      <c r="B473" s="239" t="s">
        <v>557</v>
      </c>
      <c r="C473" s="240">
        <v>1</v>
      </c>
      <c r="D473" s="229" t="s">
        <v>1419</v>
      </c>
      <c r="E473" s="240">
        <v>103</v>
      </c>
      <c r="F473" s="240">
        <v>19</v>
      </c>
      <c r="G473" s="240">
        <v>3</v>
      </c>
      <c r="H473" s="240">
        <v>1</v>
      </c>
      <c r="I473" s="240">
        <v>5</v>
      </c>
      <c r="J473" s="240"/>
      <c r="K473" s="240"/>
      <c r="L473" s="240"/>
      <c r="M473" s="240"/>
      <c r="N473" s="240"/>
      <c r="O473" s="240"/>
      <c r="P473" s="240"/>
      <c r="Q473" s="240"/>
      <c r="R473" s="240">
        <v>1</v>
      </c>
      <c r="S473" s="240">
        <v>74</v>
      </c>
    </row>
    <row r="474" spans="1:19" x14ac:dyDescent="0.25">
      <c r="A474" s="229" t="s">
        <v>507</v>
      </c>
      <c r="B474" s="239" t="s">
        <v>971</v>
      </c>
      <c r="C474" s="240">
        <v>1</v>
      </c>
      <c r="D474" s="229" t="s">
        <v>1416</v>
      </c>
      <c r="E474" s="240">
        <v>276</v>
      </c>
      <c r="F474" s="240">
        <v>2</v>
      </c>
      <c r="G474" s="240">
        <v>4</v>
      </c>
      <c r="H474" s="240">
        <v>19</v>
      </c>
      <c r="I474" s="240">
        <v>10</v>
      </c>
      <c r="J474" s="240">
        <v>8</v>
      </c>
      <c r="K474" s="240">
        <v>10</v>
      </c>
      <c r="L474" s="240">
        <v>9</v>
      </c>
      <c r="M474" s="240">
        <v>12</v>
      </c>
      <c r="N474" s="240">
        <v>18</v>
      </c>
      <c r="O474" s="240">
        <v>32</v>
      </c>
      <c r="P474" s="240">
        <v>21</v>
      </c>
      <c r="Q474" s="240">
        <v>26</v>
      </c>
      <c r="R474" s="240">
        <v>32</v>
      </c>
      <c r="S474" s="240">
        <v>73</v>
      </c>
    </row>
    <row r="475" spans="1:19" x14ac:dyDescent="0.25">
      <c r="A475" s="227" t="s">
        <v>508</v>
      </c>
      <c r="B475" s="239" t="s">
        <v>850</v>
      </c>
      <c r="C475" s="229">
        <v>9</v>
      </c>
      <c r="D475" s="244" t="s">
        <v>5198</v>
      </c>
      <c r="E475" s="240">
        <v>353833</v>
      </c>
      <c r="F475" s="240">
        <v>8544</v>
      </c>
      <c r="G475" s="240">
        <v>23758</v>
      </c>
      <c r="H475" s="240">
        <v>26059</v>
      </c>
      <c r="I475" s="240">
        <v>27185</v>
      </c>
      <c r="J475" s="240">
        <v>27924</v>
      </c>
      <c r="K475" s="240">
        <v>27075</v>
      </c>
      <c r="L475" s="240">
        <v>25454</v>
      </c>
      <c r="M475" s="240">
        <v>25847</v>
      </c>
      <c r="N475" s="240">
        <v>26390</v>
      </c>
      <c r="O475" s="240">
        <v>26558</v>
      </c>
      <c r="P475" s="240">
        <v>27565</v>
      </c>
      <c r="Q475" s="240">
        <v>28287</v>
      </c>
      <c r="R475" s="240">
        <v>26879</v>
      </c>
      <c r="S475" s="240">
        <v>26308</v>
      </c>
    </row>
    <row r="476" spans="1:19" x14ac:dyDescent="0.25">
      <c r="D476" s="203"/>
    </row>
    <row r="477" spans="1:19" x14ac:dyDescent="0.25">
      <c r="D477" s="203"/>
    </row>
    <row r="478" spans="1:19" x14ac:dyDescent="0.25">
      <c r="D478" s="203"/>
    </row>
    <row r="479" spans="1:19" x14ac:dyDescent="0.25">
      <c r="D479" s="203"/>
    </row>
    <row r="480" spans="1:19" x14ac:dyDescent="0.25">
      <c r="D480" s="203"/>
    </row>
    <row r="481" spans="4:4" x14ac:dyDescent="0.25">
      <c r="D481" s="203"/>
    </row>
    <row r="482" spans="4:4" x14ac:dyDescent="0.25">
      <c r="D482" s="203"/>
    </row>
    <row r="483" spans="4:4" x14ac:dyDescent="0.25">
      <c r="D483" s="203"/>
    </row>
    <row r="484" spans="4:4" x14ac:dyDescent="0.25">
      <c r="D484" s="203"/>
    </row>
    <row r="485" spans="4:4" x14ac:dyDescent="0.25">
      <c r="D485" s="203"/>
    </row>
    <row r="486" spans="4:4" x14ac:dyDescent="0.25">
      <c r="D486" s="203"/>
    </row>
    <row r="487" spans="4:4" x14ac:dyDescent="0.25">
      <c r="D487" s="203"/>
    </row>
    <row r="488" spans="4:4" x14ac:dyDescent="0.25">
      <c r="D488" s="203"/>
    </row>
    <row r="489" spans="4:4" x14ac:dyDescent="0.25">
      <c r="D489" s="203"/>
    </row>
    <row r="490" spans="4:4" x14ac:dyDescent="0.25">
      <c r="D490" s="203"/>
    </row>
    <row r="491" spans="4:4" x14ac:dyDescent="0.25">
      <c r="D491" s="203"/>
    </row>
    <row r="492" spans="4:4" x14ac:dyDescent="0.25">
      <c r="D492" s="203"/>
    </row>
    <row r="493" spans="4:4" x14ac:dyDescent="0.25">
      <c r="D493" s="203"/>
    </row>
    <row r="494" spans="4:4" x14ac:dyDescent="0.25">
      <c r="D494" s="203"/>
    </row>
    <row r="495" spans="4:4" x14ac:dyDescent="0.25">
      <c r="D495" s="203"/>
    </row>
    <row r="496" spans="4:4" x14ac:dyDescent="0.25">
      <c r="D496" s="203"/>
    </row>
    <row r="497" spans="4:4" x14ac:dyDescent="0.25">
      <c r="D497" s="203"/>
    </row>
    <row r="498" spans="4:4" x14ac:dyDescent="0.25">
      <c r="D498" s="203"/>
    </row>
    <row r="499" spans="4:4" x14ac:dyDescent="0.25">
      <c r="D499" s="203"/>
    </row>
    <row r="500" spans="4:4" x14ac:dyDescent="0.25">
      <c r="D500" s="203"/>
    </row>
    <row r="501" spans="4:4" x14ac:dyDescent="0.25">
      <c r="D501" s="203"/>
    </row>
    <row r="502" spans="4:4" x14ac:dyDescent="0.25">
      <c r="D502" s="203"/>
    </row>
    <row r="503" spans="4:4" x14ac:dyDescent="0.25">
      <c r="D503" s="203"/>
    </row>
    <row r="504" spans="4:4" x14ac:dyDescent="0.25">
      <c r="D504" s="203"/>
    </row>
    <row r="505" spans="4:4" x14ac:dyDescent="0.25">
      <c r="D505" s="203"/>
    </row>
    <row r="506" spans="4:4" x14ac:dyDescent="0.25">
      <c r="D506" s="203"/>
    </row>
    <row r="507" spans="4:4" x14ac:dyDescent="0.25">
      <c r="D507" s="203"/>
    </row>
    <row r="508" spans="4:4" x14ac:dyDescent="0.25">
      <c r="D508" s="203"/>
    </row>
    <row r="509" spans="4:4" x14ac:dyDescent="0.25">
      <c r="D509" s="203"/>
    </row>
    <row r="510" spans="4:4" x14ac:dyDescent="0.25">
      <c r="D510" s="203"/>
    </row>
    <row r="511" spans="4:4" x14ac:dyDescent="0.25">
      <c r="D511" s="203"/>
    </row>
    <row r="512" spans="4:4" x14ac:dyDescent="0.25">
      <c r="D512" s="203"/>
    </row>
    <row r="513" spans="4:4" x14ac:dyDescent="0.25">
      <c r="D513" s="203"/>
    </row>
    <row r="514" spans="4:4" x14ac:dyDescent="0.25">
      <c r="D514" s="203"/>
    </row>
    <row r="515" spans="4:4" x14ac:dyDescent="0.25">
      <c r="D515" s="203"/>
    </row>
    <row r="516" spans="4:4" x14ac:dyDescent="0.25">
      <c r="D516" s="203"/>
    </row>
    <row r="517" spans="4:4" x14ac:dyDescent="0.25">
      <c r="D517" s="203"/>
    </row>
    <row r="518" spans="4:4" x14ac:dyDescent="0.25">
      <c r="D518" s="203"/>
    </row>
    <row r="519" spans="4:4" x14ac:dyDescent="0.25">
      <c r="D519" s="203"/>
    </row>
    <row r="520" spans="4:4" x14ac:dyDescent="0.25">
      <c r="D520" s="203"/>
    </row>
    <row r="521" spans="4:4" x14ac:dyDescent="0.25">
      <c r="D521" s="203"/>
    </row>
    <row r="522" spans="4:4" x14ac:dyDescent="0.25">
      <c r="D522" s="203"/>
    </row>
    <row r="523" spans="4:4" x14ac:dyDescent="0.25">
      <c r="D523" s="203"/>
    </row>
    <row r="524" spans="4:4" x14ac:dyDescent="0.25">
      <c r="D524" s="203"/>
    </row>
    <row r="525" spans="4:4" x14ac:dyDescent="0.25">
      <c r="D525" s="203"/>
    </row>
    <row r="526" spans="4:4" x14ac:dyDescent="0.25">
      <c r="D526" s="203"/>
    </row>
    <row r="527" spans="4:4" x14ac:dyDescent="0.25">
      <c r="D527" s="203"/>
    </row>
    <row r="528" spans="4:4" x14ac:dyDescent="0.25">
      <c r="D528" s="203"/>
    </row>
    <row r="529" spans="4:4" x14ac:dyDescent="0.25">
      <c r="D529" s="203"/>
    </row>
    <row r="530" spans="4:4" x14ac:dyDescent="0.25">
      <c r="D530" s="203"/>
    </row>
    <row r="531" spans="4:4" x14ac:dyDescent="0.25">
      <c r="D531" s="203"/>
    </row>
    <row r="532" spans="4:4" x14ac:dyDescent="0.25">
      <c r="D532" s="203"/>
    </row>
    <row r="533" spans="4:4" x14ac:dyDescent="0.25">
      <c r="D533" s="203"/>
    </row>
    <row r="534" spans="4:4" x14ac:dyDescent="0.25">
      <c r="D534" s="203"/>
    </row>
    <row r="535" spans="4:4" x14ac:dyDescent="0.25">
      <c r="D535" s="203"/>
    </row>
    <row r="536" spans="4:4" x14ac:dyDescent="0.25">
      <c r="D536" s="203"/>
    </row>
    <row r="537" spans="4:4" x14ac:dyDescent="0.25">
      <c r="D537" s="203"/>
    </row>
    <row r="538" spans="4:4" x14ac:dyDescent="0.25">
      <c r="D538" s="203"/>
    </row>
    <row r="539" spans="4:4" x14ac:dyDescent="0.25">
      <c r="D539" s="203"/>
    </row>
    <row r="540" spans="4:4" x14ac:dyDescent="0.25">
      <c r="D540" s="203"/>
    </row>
    <row r="541" spans="4:4" x14ac:dyDescent="0.25">
      <c r="D541" s="203"/>
    </row>
    <row r="542" spans="4:4" x14ac:dyDescent="0.25">
      <c r="D542" s="203"/>
    </row>
    <row r="543" spans="4:4" x14ac:dyDescent="0.25">
      <c r="D543" s="203"/>
    </row>
    <row r="544" spans="4:4" x14ac:dyDescent="0.25">
      <c r="D544" s="203"/>
    </row>
    <row r="545" spans="4:4" x14ac:dyDescent="0.25">
      <c r="D545" s="203"/>
    </row>
    <row r="546" spans="4:4" x14ac:dyDescent="0.25">
      <c r="D546" s="203"/>
    </row>
    <row r="547" spans="4:4" x14ac:dyDescent="0.25">
      <c r="D547" s="203"/>
    </row>
    <row r="548" spans="4:4" x14ac:dyDescent="0.25">
      <c r="D548" s="203"/>
    </row>
    <row r="549" spans="4:4" x14ac:dyDescent="0.25">
      <c r="D549" s="203"/>
    </row>
    <row r="550" spans="4:4" x14ac:dyDescent="0.25">
      <c r="D550" s="203"/>
    </row>
    <row r="551" spans="4:4" x14ac:dyDescent="0.25">
      <c r="D551" s="203"/>
    </row>
    <row r="552" spans="4:4" x14ac:dyDescent="0.25">
      <c r="D552" s="203"/>
    </row>
    <row r="553" spans="4:4" x14ac:dyDescent="0.25">
      <c r="D553" s="203"/>
    </row>
    <row r="554" spans="4:4" x14ac:dyDescent="0.25">
      <c r="D554" s="203"/>
    </row>
    <row r="555" spans="4:4" x14ac:dyDescent="0.25">
      <c r="D555" s="203"/>
    </row>
    <row r="556" spans="4:4" x14ac:dyDescent="0.25">
      <c r="D556" s="203"/>
    </row>
    <row r="557" spans="4:4" x14ac:dyDescent="0.25">
      <c r="D557" s="203"/>
    </row>
    <row r="558" spans="4:4" x14ac:dyDescent="0.25">
      <c r="D558" s="203"/>
    </row>
    <row r="559" spans="4:4" x14ac:dyDescent="0.25">
      <c r="D559" s="203"/>
    </row>
    <row r="560" spans="4:4" x14ac:dyDescent="0.25">
      <c r="D560" s="203"/>
    </row>
    <row r="561" spans="4:4" x14ac:dyDescent="0.25">
      <c r="D561" s="203"/>
    </row>
    <row r="562" spans="4:4" x14ac:dyDescent="0.25">
      <c r="D562" s="203"/>
    </row>
    <row r="563" spans="4:4" x14ac:dyDescent="0.25">
      <c r="D563" s="203"/>
    </row>
    <row r="564" spans="4:4" x14ac:dyDescent="0.25">
      <c r="D564" s="203"/>
    </row>
    <row r="565" spans="4:4" x14ac:dyDescent="0.25">
      <c r="D565" s="203"/>
    </row>
    <row r="566" spans="4:4" x14ac:dyDescent="0.25">
      <c r="D566" s="203"/>
    </row>
    <row r="567" spans="4:4" x14ac:dyDescent="0.25">
      <c r="D567" s="203"/>
    </row>
    <row r="568" spans="4:4" x14ac:dyDescent="0.25">
      <c r="D568" s="203"/>
    </row>
    <row r="569" spans="4:4" x14ac:dyDescent="0.25">
      <c r="D569" s="203"/>
    </row>
    <row r="570" spans="4:4" x14ac:dyDescent="0.25">
      <c r="D570" s="203"/>
    </row>
    <row r="571" spans="4:4" x14ac:dyDescent="0.25">
      <c r="D571" s="203"/>
    </row>
    <row r="572" spans="4:4" x14ac:dyDescent="0.25">
      <c r="D572" s="203"/>
    </row>
    <row r="573" spans="4:4" x14ac:dyDescent="0.25">
      <c r="D573" s="203"/>
    </row>
    <row r="574" spans="4:4" x14ac:dyDescent="0.25">
      <c r="D574" s="203"/>
    </row>
    <row r="575" spans="4:4" x14ac:dyDescent="0.25">
      <c r="D575" s="203"/>
    </row>
    <row r="576" spans="4:4" x14ac:dyDescent="0.25">
      <c r="D576" s="203"/>
    </row>
    <row r="577" spans="4:4" x14ac:dyDescent="0.25">
      <c r="D577" s="203"/>
    </row>
    <row r="578" spans="4:4" x14ac:dyDescent="0.25">
      <c r="D578" s="203"/>
    </row>
    <row r="579" spans="4:4" x14ac:dyDescent="0.25">
      <c r="D579" s="203"/>
    </row>
    <row r="580" spans="4:4" x14ac:dyDescent="0.25">
      <c r="D580" s="203"/>
    </row>
    <row r="581" spans="4:4" x14ac:dyDescent="0.25">
      <c r="D581" s="203"/>
    </row>
    <row r="582" spans="4:4" x14ac:dyDescent="0.25">
      <c r="D582" s="203"/>
    </row>
    <row r="583" spans="4:4" x14ac:dyDescent="0.25">
      <c r="D583" s="203"/>
    </row>
    <row r="584" spans="4:4" x14ac:dyDescent="0.25">
      <c r="D584" s="203"/>
    </row>
    <row r="585" spans="4:4" x14ac:dyDescent="0.25">
      <c r="D585" s="203"/>
    </row>
    <row r="586" spans="4:4" x14ac:dyDescent="0.25">
      <c r="D586" s="203"/>
    </row>
    <row r="587" spans="4:4" x14ac:dyDescent="0.25">
      <c r="D587" s="203"/>
    </row>
    <row r="588" spans="4:4" x14ac:dyDescent="0.25">
      <c r="D588" s="203"/>
    </row>
    <row r="589" spans="4:4" x14ac:dyDescent="0.25">
      <c r="D589" s="203"/>
    </row>
    <row r="590" spans="4:4" x14ac:dyDescent="0.25">
      <c r="D590" s="203"/>
    </row>
    <row r="591" spans="4:4" x14ac:dyDescent="0.25">
      <c r="D591" s="203"/>
    </row>
    <row r="592" spans="4:4" x14ac:dyDescent="0.25">
      <c r="D592" s="203"/>
    </row>
    <row r="593" spans="4:4" x14ac:dyDescent="0.25">
      <c r="D593" s="203"/>
    </row>
    <row r="594" spans="4:4" x14ac:dyDescent="0.25">
      <c r="D594" s="203"/>
    </row>
    <row r="595" spans="4:4" x14ac:dyDescent="0.25">
      <c r="D595" s="203"/>
    </row>
    <row r="596" spans="4:4" x14ac:dyDescent="0.25">
      <c r="D596" s="203"/>
    </row>
    <row r="597" spans="4:4" x14ac:dyDescent="0.25">
      <c r="D597" s="203"/>
    </row>
    <row r="598" spans="4:4" x14ac:dyDescent="0.25">
      <c r="D598" s="203"/>
    </row>
    <row r="599" spans="4:4" x14ac:dyDescent="0.25">
      <c r="D599" s="203"/>
    </row>
    <row r="600" spans="4:4" x14ac:dyDescent="0.25">
      <c r="D600" s="203"/>
    </row>
    <row r="601" spans="4:4" x14ac:dyDescent="0.25">
      <c r="D601" s="203"/>
    </row>
    <row r="602" spans="4:4" x14ac:dyDescent="0.25">
      <c r="D602" s="203"/>
    </row>
    <row r="603" spans="4:4" x14ac:dyDescent="0.25">
      <c r="D603" s="203"/>
    </row>
    <row r="604" spans="4:4" x14ac:dyDescent="0.25">
      <c r="D604" s="203"/>
    </row>
    <row r="605" spans="4:4" x14ac:dyDescent="0.25">
      <c r="D605" s="203"/>
    </row>
    <row r="606" spans="4:4" x14ac:dyDescent="0.25">
      <c r="D606" s="203"/>
    </row>
    <row r="607" spans="4:4" x14ac:dyDescent="0.25">
      <c r="D607" s="203"/>
    </row>
    <row r="608" spans="4:4" x14ac:dyDescent="0.25">
      <c r="D608" s="203"/>
    </row>
    <row r="609" spans="4:4" x14ac:dyDescent="0.25">
      <c r="D609" s="203"/>
    </row>
    <row r="610" spans="4:4" x14ac:dyDescent="0.25">
      <c r="D610" s="203"/>
    </row>
    <row r="611" spans="4:4" x14ac:dyDescent="0.25">
      <c r="D611" s="203"/>
    </row>
    <row r="612" spans="4:4" x14ac:dyDescent="0.25">
      <c r="D612" s="203"/>
    </row>
    <row r="613" spans="4:4" x14ac:dyDescent="0.25">
      <c r="D613" s="203"/>
    </row>
    <row r="614" spans="4:4" x14ac:dyDescent="0.25">
      <c r="D614" s="203"/>
    </row>
    <row r="615" spans="4:4" x14ac:dyDescent="0.25">
      <c r="D615" s="203"/>
    </row>
    <row r="616" spans="4:4" x14ac:dyDescent="0.25">
      <c r="D616" s="203"/>
    </row>
    <row r="617" spans="4:4" x14ac:dyDescent="0.25">
      <c r="D617" s="203"/>
    </row>
    <row r="618" spans="4:4" x14ac:dyDescent="0.25">
      <c r="D618" s="203"/>
    </row>
    <row r="619" spans="4:4" x14ac:dyDescent="0.25">
      <c r="D619" s="203"/>
    </row>
    <row r="620" spans="4:4" x14ac:dyDescent="0.25">
      <c r="D620" s="203"/>
    </row>
    <row r="621" spans="4:4" x14ac:dyDescent="0.25">
      <c r="D621" s="203"/>
    </row>
    <row r="622" spans="4:4" x14ac:dyDescent="0.25">
      <c r="D622" s="203"/>
    </row>
    <row r="623" spans="4:4" x14ac:dyDescent="0.25">
      <c r="D623" s="203"/>
    </row>
    <row r="624" spans="4:4" x14ac:dyDescent="0.25">
      <c r="D624" s="203"/>
    </row>
    <row r="625" spans="4:4" x14ac:dyDescent="0.25">
      <c r="D625" s="203"/>
    </row>
    <row r="626" spans="4:4" x14ac:dyDescent="0.25">
      <c r="D626" s="203"/>
    </row>
    <row r="627" spans="4:4" x14ac:dyDescent="0.25">
      <c r="D627" s="203"/>
    </row>
    <row r="628" spans="4:4" x14ac:dyDescent="0.25">
      <c r="D628" s="203"/>
    </row>
    <row r="629" spans="4:4" x14ac:dyDescent="0.25">
      <c r="D629" s="203"/>
    </row>
    <row r="630" spans="4:4" x14ac:dyDescent="0.25">
      <c r="D630" s="203"/>
    </row>
    <row r="631" spans="4:4" x14ac:dyDescent="0.25">
      <c r="D631" s="203"/>
    </row>
    <row r="632" spans="4:4" x14ac:dyDescent="0.25">
      <c r="D632" s="203"/>
    </row>
    <row r="633" spans="4:4" x14ac:dyDescent="0.25">
      <c r="D633" s="203"/>
    </row>
    <row r="634" spans="4:4" x14ac:dyDescent="0.25">
      <c r="D634" s="203"/>
    </row>
    <row r="635" spans="4:4" x14ac:dyDescent="0.25">
      <c r="D635" s="203"/>
    </row>
    <row r="636" spans="4:4" x14ac:dyDescent="0.25">
      <c r="D636" s="203"/>
    </row>
    <row r="637" spans="4:4" x14ac:dyDescent="0.25">
      <c r="D637" s="203"/>
    </row>
    <row r="638" spans="4:4" x14ac:dyDescent="0.25">
      <c r="D638" s="203"/>
    </row>
    <row r="639" spans="4:4" x14ac:dyDescent="0.25">
      <c r="D639" s="203"/>
    </row>
    <row r="640" spans="4:4" x14ac:dyDescent="0.25">
      <c r="D640" s="203"/>
    </row>
    <row r="641" spans="4:4" x14ac:dyDescent="0.25">
      <c r="D641" s="203"/>
    </row>
    <row r="642" spans="4:4" x14ac:dyDescent="0.25">
      <c r="D642" s="203"/>
    </row>
    <row r="643" spans="4:4" x14ac:dyDescent="0.25">
      <c r="D643" s="203"/>
    </row>
    <row r="644" spans="4:4" x14ac:dyDescent="0.25">
      <c r="D644" s="203"/>
    </row>
    <row r="645" spans="4:4" x14ac:dyDescent="0.25">
      <c r="D645" s="203"/>
    </row>
    <row r="646" spans="4:4" x14ac:dyDescent="0.25">
      <c r="D646" s="203"/>
    </row>
    <row r="647" spans="4:4" x14ac:dyDescent="0.25">
      <c r="D647" s="203"/>
    </row>
    <row r="648" spans="4:4" x14ac:dyDescent="0.25">
      <c r="D648" s="203"/>
    </row>
    <row r="649" spans="4:4" x14ac:dyDescent="0.25">
      <c r="D649" s="203"/>
    </row>
    <row r="650" spans="4:4" x14ac:dyDescent="0.25">
      <c r="D650" s="203"/>
    </row>
    <row r="651" spans="4:4" x14ac:dyDescent="0.25">
      <c r="D651" s="203"/>
    </row>
    <row r="652" spans="4:4" x14ac:dyDescent="0.25">
      <c r="D652" s="203"/>
    </row>
    <row r="653" spans="4:4" x14ac:dyDescent="0.25">
      <c r="D653" s="203"/>
    </row>
    <row r="654" spans="4:4" x14ac:dyDescent="0.25">
      <c r="D654" s="203"/>
    </row>
    <row r="655" spans="4:4" x14ac:dyDescent="0.25">
      <c r="D655" s="203"/>
    </row>
    <row r="656" spans="4:4" x14ac:dyDescent="0.25">
      <c r="D656" s="203"/>
    </row>
    <row r="657" spans="4:4" x14ac:dyDescent="0.25">
      <c r="D657" s="203"/>
    </row>
    <row r="658" spans="4:4" x14ac:dyDescent="0.25">
      <c r="D658" s="203"/>
    </row>
    <row r="659" spans="4:4" x14ac:dyDescent="0.25">
      <c r="D659" s="203"/>
    </row>
    <row r="660" spans="4:4" x14ac:dyDescent="0.25">
      <c r="D660" s="203"/>
    </row>
    <row r="661" spans="4:4" x14ac:dyDescent="0.25">
      <c r="D661" s="203"/>
    </row>
    <row r="662" spans="4:4" x14ac:dyDescent="0.25">
      <c r="D662" s="203"/>
    </row>
    <row r="663" spans="4:4" x14ac:dyDescent="0.25">
      <c r="D663" s="203"/>
    </row>
    <row r="664" spans="4:4" x14ac:dyDescent="0.25">
      <c r="D664" s="203"/>
    </row>
    <row r="665" spans="4:4" x14ac:dyDescent="0.25">
      <c r="D665" s="203"/>
    </row>
    <row r="666" spans="4:4" x14ac:dyDescent="0.25">
      <c r="D666" s="203"/>
    </row>
    <row r="667" spans="4:4" x14ac:dyDescent="0.25">
      <c r="D667" s="203"/>
    </row>
    <row r="668" spans="4:4" x14ac:dyDescent="0.25">
      <c r="D668" s="203"/>
    </row>
    <row r="669" spans="4:4" x14ac:dyDescent="0.25">
      <c r="D669" s="203"/>
    </row>
    <row r="670" spans="4:4" x14ac:dyDescent="0.25">
      <c r="D670" s="203"/>
    </row>
    <row r="671" spans="4:4" x14ac:dyDescent="0.25">
      <c r="D671" s="203"/>
    </row>
    <row r="672" spans="4:4" x14ac:dyDescent="0.25">
      <c r="D672" s="203"/>
    </row>
    <row r="673" spans="4:4" x14ac:dyDescent="0.25">
      <c r="D673" s="203"/>
    </row>
    <row r="674" spans="4:4" x14ac:dyDescent="0.25">
      <c r="D674" s="203"/>
    </row>
    <row r="675" spans="4:4" x14ac:dyDescent="0.25">
      <c r="D675" s="203"/>
    </row>
    <row r="676" spans="4:4" x14ac:dyDescent="0.25">
      <c r="D676" s="203"/>
    </row>
    <row r="677" spans="4:4" x14ac:dyDescent="0.25">
      <c r="D677" s="203"/>
    </row>
    <row r="678" spans="4:4" x14ac:dyDescent="0.25">
      <c r="D678" s="203"/>
    </row>
    <row r="679" spans="4:4" x14ac:dyDescent="0.25">
      <c r="D679" s="203"/>
    </row>
    <row r="680" spans="4:4" x14ac:dyDescent="0.25">
      <c r="D680" s="203"/>
    </row>
    <row r="681" spans="4:4" x14ac:dyDescent="0.25">
      <c r="D681" s="203"/>
    </row>
    <row r="682" spans="4:4" x14ac:dyDescent="0.25">
      <c r="D682" s="203"/>
    </row>
    <row r="683" spans="4:4" x14ac:dyDescent="0.25">
      <c r="D683" s="203"/>
    </row>
    <row r="684" spans="4:4" x14ac:dyDescent="0.25">
      <c r="D684" s="203"/>
    </row>
    <row r="685" spans="4:4" x14ac:dyDescent="0.25">
      <c r="D685" s="203"/>
    </row>
    <row r="686" spans="4:4" x14ac:dyDescent="0.25">
      <c r="D686" s="203"/>
    </row>
    <row r="687" spans="4:4" x14ac:dyDescent="0.25">
      <c r="D687" s="203"/>
    </row>
    <row r="688" spans="4:4" x14ac:dyDescent="0.25">
      <c r="D688" s="203"/>
    </row>
    <row r="689" spans="4:4" x14ac:dyDescent="0.25">
      <c r="D689" s="203"/>
    </row>
    <row r="690" spans="4:4" x14ac:dyDescent="0.25">
      <c r="D690" s="203"/>
    </row>
    <row r="691" spans="4:4" x14ac:dyDescent="0.25">
      <c r="D691" s="203"/>
    </row>
    <row r="692" spans="4:4" x14ac:dyDescent="0.25">
      <c r="D692" s="203"/>
    </row>
    <row r="693" spans="4:4" x14ac:dyDescent="0.25">
      <c r="D693" s="203"/>
    </row>
    <row r="694" spans="4:4" x14ac:dyDescent="0.25">
      <c r="D694" s="203"/>
    </row>
    <row r="695" spans="4:4" x14ac:dyDescent="0.25">
      <c r="D695" s="203"/>
    </row>
    <row r="696" spans="4:4" x14ac:dyDescent="0.25">
      <c r="D696" s="203"/>
    </row>
    <row r="697" spans="4:4" x14ac:dyDescent="0.25">
      <c r="D697" s="203"/>
    </row>
    <row r="698" spans="4:4" x14ac:dyDescent="0.25">
      <c r="D698" s="203"/>
    </row>
    <row r="699" spans="4:4" x14ac:dyDescent="0.25">
      <c r="D699" s="203"/>
    </row>
    <row r="700" spans="4:4" x14ac:dyDescent="0.25">
      <c r="D700" s="203"/>
    </row>
    <row r="701" spans="4:4" x14ac:dyDescent="0.25">
      <c r="D701" s="203"/>
    </row>
    <row r="702" spans="4:4" x14ac:dyDescent="0.25">
      <c r="D702" s="203"/>
    </row>
    <row r="703" spans="4:4" x14ac:dyDescent="0.25">
      <c r="D703" s="203"/>
    </row>
    <row r="704" spans="4:4" x14ac:dyDescent="0.25">
      <c r="D704" s="203"/>
    </row>
    <row r="705" spans="4:4" x14ac:dyDescent="0.25">
      <c r="D705" s="203"/>
    </row>
    <row r="706" spans="4:4" x14ac:dyDescent="0.25">
      <c r="D706" s="203"/>
    </row>
    <row r="707" spans="4:4" x14ac:dyDescent="0.25">
      <c r="D707" s="203"/>
    </row>
    <row r="708" spans="4:4" x14ac:dyDescent="0.25">
      <c r="D708" s="203"/>
    </row>
    <row r="709" spans="4:4" x14ac:dyDescent="0.25">
      <c r="D709" s="203"/>
    </row>
    <row r="710" spans="4:4" x14ac:dyDescent="0.25">
      <c r="D710" s="203"/>
    </row>
    <row r="711" spans="4:4" x14ac:dyDescent="0.25">
      <c r="D711" s="203"/>
    </row>
    <row r="712" spans="4:4" x14ac:dyDescent="0.25">
      <c r="D712" s="203"/>
    </row>
    <row r="713" spans="4:4" x14ac:dyDescent="0.25">
      <c r="D713" s="203"/>
    </row>
    <row r="714" spans="4:4" x14ac:dyDescent="0.25">
      <c r="D714" s="203"/>
    </row>
    <row r="715" spans="4:4" x14ac:dyDescent="0.25">
      <c r="D715" s="203"/>
    </row>
    <row r="716" spans="4:4" x14ac:dyDescent="0.25">
      <c r="D716" s="203"/>
    </row>
    <row r="717" spans="4:4" x14ac:dyDescent="0.25">
      <c r="D717" s="203"/>
    </row>
    <row r="718" spans="4:4" x14ac:dyDescent="0.25">
      <c r="D718" s="203"/>
    </row>
    <row r="719" spans="4:4" x14ac:dyDescent="0.25">
      <c r="D719" s="203"/>
    </row>
    <row r="720" spans="4:4" x14ac:dyDescent="0.25">
      <c r="D720" s="203"/>
    </row>
    <row r="721" spans="4:4" x14ac:dyDescent="0.25">
      <c r="D721" s="203"/>
    </row>
    <row r="722" spans="4:4" x14ac:dyDescent="0.25">
      <c r="D722" s="203"/>
    </row>
    <row r="723" spans="4:4" x14ac:dyDescent="0.25">
      <c r="D723" s="203"/>
    </row>
    <row r="724" spans="4:4" x14ac:dyDescent="0.25">
      <c r="D724" s="203"/>
    </row>
    <row r="725" spans="4:4" x14ac:dyDescent="0.25">
      <c r="D725" s="203"/>
    </row>
    <row r="726" spans="4:4" x14ac:dyDescent="0.25">
      <c r="D726" s="203"/>
    </row>
    <row r="727" spans="4:4" x14ac:dyDescent="0.25">
      <c r="D727" s="203"/>
    </row>
    <row r="728" spans="4:4" x14ac:dyDescent="0.25">
      <c r="D728" s="203"/>
    </row>
    <row r="729" spans="4:4" x14ac:dyDescent="0.25">
      <c r="D729" s="203"/>
    </row>
    <row r="730" spans="4:4" x14ac:dyDescent="0.25">
      <c r="D730" s="203"/>
    </row>
    <row r="731" spans="4:4" x14ac:dyDescent="0.25">
      <c r="D731" s="203"/>
    </row>
    <row r="732" spans="4:4" x14ac:dyDescent="0.25">
      <c r="D732" s="203"/>
    </row>
    <row r="733" spans="4:4" x14ac:dyDescent="0.25">
      <c r="D733" s="203"/>
    </row>
    <row r="734" spans="4:4" x14ac:dyDescent="0.25">
      <c r="D734" s="203"/>
    </row>
    <row r="735" spans="4:4" x14ac:dyDescent="0.25">
      <c r="D735" s="203"/>
    </row>
    <row r="736" spans="4:4" x14ac:dyDescent="0.25">
      <c r="D736" s="203"/>
    </row>
    <row r="737" spans="4:4" x14ac:dyDescent="0.25">
      <c r="D737" s="203"/>
    </row>
    <row r="738" spans="4:4" x14ac:dyDescent="0.25">
      <c r="D738" s="203"/>
    </row>
    <row r="739" spans="4:4" x14ac:dyDescent="0.25">
      <c r="D739" s="203"/>
    </row>
    <row r="740" spans="4:4" x14ac:dyDescent="0.25">
      <c r="D740" s="203"/>
    </row>
    <row r="741" spans="4:4" x14ac:dyDescent="0.25">
      <c r="D741" s="203"/>
    </row>
    <row r="742" spans="4:4" x14ac:dyDescent="0.25">
      <c r="D742" s="203"/>
    </row>
    <row r="743" spans="4:4" x14ac:dyDescent="0.25">
      <c r="D743" s="203"/>
    </row>
    <row r="744" spans="4:4" x14ac:dyDescent="0.25">
      <c r="D744" s="203"/>
    </row>
    <row r="745" spans="4:4" x14ac:dyDescent="0.25">
      <c r="D745" s="203"/>
    </row>
    <row r="746" spans="4:4" x14ac:dyDescent="0.25">
      <c r="D746" s="203"/>
    </row>
    <row r="747" spans="4:4" x14ac:dyDescent="0.25">
      <c r="D747" s="203"/>
    </row>
    <row r="748" spans="4:4" x14ac:dyDescent="0.25">
      <c r="D748" s="203"/>
    </row>
    <row r="749" spans="4:4" x14ac:dyDescent="0.25">
      <c r="D749" s="203"/>
    </row>
    <row r="750" spans="4:4" x14ac:dyDescent="0.25">
      <c r="D750" s="203"/>
    </row>
    <row r="751" spans="4:4" x14ac:dyDescent="0.25">
      <c r="D751" s="203"/>
    </row>
    <row r="752" spans="4:4" x14ac:dyDescent="0.25">
      <c r="D752" s="203"/>
    </row>
    <row r="753" spans="4:4" x14ac:dyDescent="0.25">
      <c r="D753" s="203"/>
    </row>
    <row r="754" spans="4:4" x14ac:dyDescent="0.25">
      <c r="D754" s="203"/>
    </row>
    <row r="755" spans="4:4" x14ac:dyDescent="0.25">
      <c r="D755" s="203"/>
    </row>
    <row r="756" spans="4:4" x14ac:dyDescent="0.25">
      <c r="D756" s="203"/>
    </row>
    <row r="757" spans="4:4" x14ac:dyDescent="0.25">
      <c r="D757" s="203"/>
    </row>
    <row r="758" spans="4:4" x14ac:dyDescent="0.25">
      <c r="D758" s="203"/>
    </row>
    <row r="759" spans="4:4" x14ac:dyDescent="0.25">
      <c r="D759" s="203"/>
    </row>
    <row r="760" spans="4:4" x14ac:dyDescent="0.25">
      <c r="D760" s="203"/>
    </row>
    <row r="761" spans="4:4" x14ac:dyDescent="0.25">
      <c r="D761" s="203"/>
    </row>
    <row r="762" spans="4:4" x14ac:dyDescent="0.25">
      <c r="D762" s="203"/>
    </row>
    <row r="763" spans="4:4" x14ac:dyDescent="0.25">
      <c r="D763" s="203"/>
    </row>
    <row r="764" spans="4:4" x14ac:dyDescent="0.25">
      <c r="D764" s="203"/>
    </row>
    <row r="765" spans="4:4" x14ac:dyDescent="0.25">
      <c r="D765" s="203"/>
    </row>
    <row r="766" spans="4:4" x14ac:dyDescent="0.25">
      <c r="D766" s="203"/>
    </row>
    <row r="767" spans="4:4" x14ac:dyDescent="0.25">
      <c r="D767" s="203"/>
    </row>
    <row r="768" spans="4:4" x14ac:dyDescent="0.25">
      <c r="D768" s="203"/>
    </row>
    <row r="769" spans="4:4" x14ac:dyDescent="0.25">
      <c r="D769" s="203"/>
    </row>
    <row r="770" spans="4:4" x14ac:dyDescent="0.25">
      <c r="D770" s="203"/>
    </row>
    <row r="771" spans="4:4" x14ac:dyDescent="0.25">
      <c r="D771" s="203"/>
    </row>
    <row r="772" spans="4:4" x14ac:dyDescent="0.25">
      <c r="D772" s="203"/>
    </row>
    <row r="773" spans="4:4" x14ac:dyDescent="0.25">
      <c r="D773" s="203"/>
    </row>
    <row r="774" spans="4:4" x14ac:dyDescent="0.25">
      <c r="D774" s="203"/>
    </row>
    <row r="775" spans="4:4" x14ac:dyDescent="0.25">
      <c r="D775" s="203"/>
    </row>
    <row r="776" spans="4:4" x14ac:dyDescent="0.25">
      <c r="D776" s="203"/>
    </row>
    <row r="777" spans="4:4" x14ac:dyDescent="0.25">
      <c r="D777" s="203"/>
    </row>
    <row r="778" spans="4:4" x14ac:dyDescent="0.25">
      <c r="D778" s="203"/>
    </row>
    <row r="779" spans="4:4" x14ac:dyDescent="0.25">
      <c r="D779" s="203"/>
    </row>
    <row r="780" spans="4:4" x14ac:dyDescent="0.25">
      <c r="D780" s="203"/>
    </row>
    <row r="781" spans="4:4" x14ac:dyDescent="0.25">
      <c r="D781" s="203"/>
    </row>
    <row r="782" spans="4:4" x14ac:dyDescent="0.25">
      <c r="D782" s="203"/>
    </row>
    <row r="783" spans="4:4" x14ac:dyDescent="0.25">
      <c r="D783" s="203"/>
    </row>
    <row r="784" spans="4:4" x14ac:dyDescent="0.25">
      <c r="D784" s="203"/>
    </row>
    <row r="785" spans="4:4" x14ac:dyDescent="0.25">
      <c r="D785" s="203"/>
    </row>
    <row r="786" spans="4:4" x14ac:dyDescent="0.25">
      <c r="D786" s="203"/>
    </row>
    <row r="787" spans="4:4" x14ac:dyDescent="0.25">
      <c r="D787" s="203"/>
    </row>
    <row r="788" spans="4:4" x14ac:dyDescent="0.25">
      <c r="D788" s="203"/>
    </row>
    <row r="789" spans="4:4" x14ac:dyDescent="0.25">
      <c r="D789" s="203"/>
    </row>
    <row r="790" spans="4:4" x14ac:dyDescent="0.25">
      <c r="D790" s="203"/>
    </row>
    <row r="791" spans="4:4" x14ac:dyDescent="0.25">
      <c r="D791" s="203"/>
    </row>
    <row r="792" spans="4:4" x14ac:dyDescent="0.25">
      <c r="D792" s="203"/>
    </row>
    <row r="793" spans="4:4" x14ac:dyDescent="0.25">
      <c r="D793" s="203"/>
    </row>
    <row r="794" spans="4:4" x14ac:dyDescent="0.25">
      <c r="D794" s="203"/>
    </row>
    <row r="795" spans="4:4" x14ac:dyDescent="0.25">
      <c r="D795" s="203"/>
    </row>
    <row r="796" spans="4:4" x14ac:dyDescent="0.25">
      <c r="D796" s="203"/>
    </row>
    <row r="797" spans="4:4" x14ac:dyDescent="0.25">
      <c r="D797" s="203"/>
    </row>
    <row r="798" spans="4:4" x14ac:dyDescent="0.25">
      <c r="D798" s="203"/>
    </row>
    <row r="799" spans="4:4" x14ac:dyDescent="0.25">
      <c r="D799" s="203"/>
    </row>
    <row r="800" spans="4:4" x14ac:dyDescent="0.25">
      <c r="D800" s="203"/>
    </row>
    <row r="801" spans="4:4" x14ac:dyDescent="0.25">
      <c r="D801" s="203"/>
    </row>
    <row r="802" spans="4:4" x14ac:dyDescent="0.25">
      <c r="D802" s="203"/>
    </row>
    <row r="803" spans="4:4" x14ac:dyDescent="0.25">
      <c r="D803" s="203"/>
    </row>
    <row r="804" spans="4:4" x14ac:dyDescent="0.25">
      <c r="D804" s="203"/>
    </row>
    <row r="805" spans="4:4" x14ac:dyDescent="0.25">
      <c r="D805" s="203"/>
    </row>
    <row r="806" spans="4:4" x14ac:dyDescent="0.25">
      <c r="D806" s="203"/>
    </row>
    <row r="807" spans="4:4" x14ac:dyDescent="0.25">
      <c r="D807" s="203"/>
    </row>
    <row r="808" spans="4:4" x14ac:dyDescent="0.25">
      <c r="D808" s="203"/>
    </row>
    <row r="809" spans="4:4" x14ac:dyDescent="0.25">
      <c r="D809" s="203"/>
    </row>
    <row r="810" spans="4:4" x14ac:dyDescent="0.25">
      <c r="D810" s="203"/>
    </row>
    <row r="811" spans="4:4" x14ac:dyDescent="0.25">
      <c r="D811" s="203"/>
    </row>
    <row r="812" spans="4:4" x14ac:dyDescent="0.25">
      <c r="D812" s="203"/>
    </row>
    <row r="813" spans="4:4" x14ac:dyDescent="0.25">
      <c r="D813" s="203"/>
    </row>
    <row r="814" spans="4:4" x14ac:dyDescent="0.25">
      <c r="D814" s="203"/>
    </row>
    <row r="815" spans="4:4" x14ac:dyDescent="0.25">
      <c r="D815" s="203"/>
    </row>
    <row r="816" spans="4:4" x14ac:dyDescent="0.25">
      <c r="D816" s="203"/>
    </row>
    <row r="817" spans="4:4" x14ac:dyDescent="0.25">
      <c r="D817" s="203"/>
    </row>
    <row r="818" spans="4:4" x14ac:dyDescent="0.25">
      <c r="D818" s="203"/>
    </row>
    <row r="819" spans="4:4" x14ac:dyDescent="0.25">
      <c r="D819" s="203"/>
    </row>
    <row r="820" spans="4:4" x14ac:dyDescent="0.25">
      <c r="D820" s="203"/>
    </row>
    <row r="821" spans="4:4" x14ac:dyDescent="0.25">
      <c r="D821" s="203"/>
    </row>
    <row r="822" spans="4:4" x14ac:dyDescent="0.25">
      <c r="D822" s="203"/>
    </row>
    <row r="823" spans="4:4" x14ac:dyDescent="0.25">
      <c r="D823" s="203"/>
    </row>
    <row r="824" spans="4:4" x14ac:dyDescent="0.25">
      <c r="D824" s="203"/>
    </row>
    <row r="825" spans="4:4" x14ac:dyDescent="0.25">
      <c r="D825" s="203"/>
    </row>
    <row r="826" spans="4:4" x14ac:dyDescent="0.25">
      <c r="D826" s="203"/>
    </row>
    <row r="827" spans="4:4" x14ac:dyDescent="0.25">
      <c r="D827" s="203"/>
    </row>
    <row r="828" spans="4:4" x14ac:dyDescent="0.25">
      <c r="D828" s="203"/>
    </row>
    <row r="829" spans="4:4" x14ac:dyDescent="0.25">
      <c r="D829" s="203"/>
    </row>
    <row r="830" spans="4:4" x14ac:dyDescent="0.25">
      <c r="D830" s="203"/>
    </row>
    <row r="831" spans="4:4" x14ac:dyDescent="0.25">
      <c r="D831" s="203"/>
    </row>
    <row r="832" spans="4:4" x14ac:dyDescent="0.25">
      <c r="D832" s="203"/>
    </row>
    <row r="833" spans="4:4" x14ac:dyDescent="0.25">
      <c r="D833" s="203"/>
    </row>
    <row r="834" spans="4:4" x14ac:dyDescent="0.25">
      <c r="D834" s="203"/>
    </row>
    <row r="835" spans="4:4" x14ac:dyDescent="0.25">
      <c r="D835" s="203"/>
    </row>
    <row r="836" spans="4:4" x14ac:dyDescent="0.25">
      <c r="D836" s="203"/>
    </row>
    <row r="837" spans="4:4" x14ac:dyDescent="0.25">
      <c r="D837" s="203"/>
    </row>
    <row r="838" spans="4:4" x14ac:dyDescent="0.25">
      <c r="D838" s="203"/>
    </row>
    <row r="839" spans="4:4" x14ac:dyDescent="0.25">
      <c r="D839" s="203"/>
    </row>
    <row r="840" spans="4:4" x14ac:dyDescent="0.25">
      <c r="D840" s="203"/>
    </row>
    <row r="841" spans="4:4" x14ac:dyDescent="0.25">
      <c r="D841" s="203"/>
    </row>
    <row r="842" spans="4:4" x14ac:dyDescent="0.25">
      <c r="D842" s="203"/>
    </row>
    <row r="843" spans="4:4" x14ac:dyDescent="0.25">
      <c r="D843" s="203"/>
    </row>
    <row r="844" spans="4:4" x14ac:dyDescent="0.25">
      <c r="D844" s="203"/>
    </row>
    <row r="845" spans="4:4" x14ac:dyDescent="0.25">
      <c r="D845" s="203"/>
    </row>
    <row r="846" spans="4:4" x14ac:dyDescent="0.25">
      <c r="D846" s="203"/>
    </row>
    <row r="847" spans="4:4" x14ac:dyDescent="0.25">
      <c r="D847" s="203"/>
    </row>
    <row r="848" spans="4:4" x14ac:dyDescent="0.25">
      <c r="D848" s="203"/>
    </row>
    <row r="849" spans="4:4" x14ac:dyDescent="0.25">
      <c r="D849" s="203"/>
    </row>
    <row r="850" spans="4:4" x14ac:dyDescent="0.25">
      <c r="D850" s="203"/>
    </row>
    <row r="851" spans="4:4" x14ac:dyDescent="0.25">
      <c r="D851" s="203"/>
    </row>
    <row r="852" spans="4:4" x14ac:dyDescent="0.25">
      <c r="D852" s="203"/>
    </row>
    <row r="853" spans="4:4" x14ac:dyDescent="0.25">
      <c r="D853" s="203"/>
    </row>
    <row r="854" spans="4:4" x14ac:dyDescent="0.25">
      <c r="D854" s="203"/>
    </row>
    <row r="855" spans="4:4" x14ac:dyDescent="0.25">
      <c r="D855" s="203"/>
    </row>
    <row r="856" spans="4:4" x14ac:dyDescent="0.25">
      <c r="D856" s="203"/>
    </row>
    <row r="857" spans="4:4" x14ac:dyDescent="0.25">
      <c r="D857" s="203"/>
    </row>
    <row r="858" spans="4:4" x14ac:dyDescent="0.25">
      <c r="D858" s="203"/>
    </row>
    <row r="859" spans="4:4" x14ac:dyDescent="0.25">
      <c r="D859" s="203"/>
    </row>
    <row r="860" spans="4:4" x14ac:dyDescent="0.25">
      <c r="D860" s="203"/>
    </row>
    <row r="861" spans="4:4" x14ac:dyDescent="0.25">
      <c r="D861" s="203"/>
    </row>
    <row r="862" spans="4:4" x14ac:dyDescent="0.25">
      <c r="D862" s="203"/>
    </row>
    <row r="863" spans="4:4" x14ac:dyDescent="0.25">
      <c r="D863" s="203"/>
    </row>
    <row r="864" spans="4:4" x14ac:dyDescent="0.25">
      <c r="D864" s="203"/>
    </row>
    <row r="865" spans="4:4" x14ac:dyDescent="0.25">
      <c r="D865" s="203"/>
    </row>
    <row r="866" spans="4:4" x14ac:dyDescent="0.25">
      <c r="D866" s="203"/>
    </row>
    <row r="867" spans="4:4" x14ac:dyDescent="0.25">
      <c r="D867" s="203"/>
    </row>
    <row r="868" spans="4:4" x14ac:dyDescent="0.25">
      <c r="D868" s="203"/>
    </row>
    <row r="869" spans="4:4" x14ac:dyDescent="0.25">
      <c r="D869" s="203"/>
    </row>
    <row r="870" spans="4:4" x14ac:dyDescent="0.25">
      <c r="D870" s="203"/>
    </row>
    <row r="871" spans="4:4" x14ac:dyDescent="0.25">
      <c r="D871" s="203"/>
    </row>
    <row r="872" spans="4:4" x14ac:dyDescent="0.25">
      <c r="D872" s="203"/>
    </row>
    <row r="873" spans="4:4" x14ac:dyDescent="0.25">
      <c r="D873" s="203"/>
    </row>
    <row r="874" spans="4:4" x14ac:dyDescent="0.25">
      <c r="D874" s="203"/>
    </row>
    <row r="875" spans="4:4" x14ac:dyDescent="0.25">
      <c r="D875" s="203"/>
    </row>
    <row r="876" spans="4:4" x14ac:dyDescent="0.25">
      <c r="D876" s="203"/>
    </row>
    <row r="877" spans="4:4" x14ac:dyDescent="0.25">
      <c r="D877" s="203"/>
    </row>
    <row r="878" spans="4:4" x14ac:dyDescent="0.25">
      <c r="D878" s="203"/>
    </row>
    <row r="879" spans="4:4" x14ac:dyDescent="0.25">
      <c r="D879" s="203"/>
    </row>
    <row r="880" spans="4:4" x14ac:dyDescent="0.25">
      <c r="D880" s="203"/>
    </row>
    <row r="881" spans="4:4" x14ac:dyDescent="0.25">
      <c r="D881" s="203"/>
    </row>
    <row r="882" spans="4:4" x14ac:dyDescent="0.25">
      <c r="D882" s="203"/>
    </row>
    <row r="883" spans="4:4" x14ac:dyDescent="0.25">
      <c r="D883" s="203"/>
    </row>
    <row r="884" spans="4:4" x14ac:dyDescent="0.25">
      <c r="D884" s="203"/>
    </row>
    <row r="885" spans="4:4" x14ac:dyDescent="0.25">
      <c r="D885" s="203"/>
    </row>
    <row r="886" spans="4:4" x14ac:dyDescent="0.25">
      <c r="D886" s="203"/>
    </row>
    <row r="887" spans="4:4" x14ac:dyDescent="0.25">
      <c r="D887" s="203"/>
    </row>
    <row r="888" spans="4:4" x14ac:dyDescent="0.25">
      <c r="D888" s="203"/>
    </row>
    <row r="889" spans="4:4" x14ac:dyDescent="0.25">
      <c r="D889" s="203"/>
    </row>
    <row r="890" spans="4:4" x14ac:dyDescent="0.25">
      <c r="D890" s="203"/>
    </row>
    <row r="891" spans="4:4" x14ac:dyDescent="0.25">
      <c r="D891" s="203"/>
    </row>
    <row r="892" spans="4:4" x14ac:dyDescent="0.25">
      <c r="D892" s="203"/>
    </row>
    <row r="893" spans="4:4" x14ac:dyDescent="0.25">
      <c r="D893" s="203"/>
    </row>
    <row r="894" spans="4:4" x14ac:dyDescent="0.25">
      <c r="D894" s="203"/>
    </row>
    <row r="895" spans="4:4" x14ac:dyDescent="0.25">
      <c r="D895" s="203"/>
    </row>
    <row r="896" spans="4:4" x14ac:dyDescent="0.25">
      <c r="D896" s="203"/>
    </row>
    <row r="897" spans="4:4" x14ac:dyDescent="0.25">
      <c r="D897" s="203"/>
    </row>
    <row r="898" spans="4:4" x14ac:dyDescent="0.25">
      <c r="D898" s="203"/>
    </row>
    <row r="899" spans="4:4" x14ac:dyDescent="0.25">
      <c r="D899" s="203"/>
    </row>
    <row r="900" spans="4:4" x14ac:dyDescent="0.25">
      <c r="D900" s="203"/>
    </row>
    <row r="901" spans="4:4" x14ac:dyDescent="0.25">
      <c r="D901" s="203"/>
    </row>
    <row r="902" spans="4:4" x14ac:dyDescent="0.25">
      <c r="D902" s="203"/>
    </row>
    <row r="903" spans="4:4" x14ac:dyDescent="0.25">
      <c r="D903" s="203"/>
    </row>
    <row r="904" spans="4:4" x14ac:dyDescent="0.25">
      <c r="D904" s="203"/>
    </row>
    <row r="905" spans="4:4" x14ac:dyDescent="0.25">
      <c r="D905" s="203"/>
    </row>
    <row r="906" spans="4:4" x14ac:dyDescent="0.25">
      <c r="D906" s="203"/>
    </row>
    <row r="907" spans="4:4" x14ac:dyDescent="0.25">
      <c r="D907" s="203"/>
    </row>
    <row r="908" spans="4:4" x14ac:dyDescent="0.25">
      <c r="D908" s="203"/>
    </row>
    <row r="909" spans="4:4" x14ac:dyDescent="0.25">
      <c r="D909" s="203"/>
    </row>
    <row r="910" spans="4:4" x14ac:dyDescent="0.25">
      <c r="D910" s="203"/>
    </row>
    <row r="911" spans="4:4" x14ac:dyDescent="0.25">
      <c r="D911" s="203"/>
    </row>
    <row r="912" spans="4:4" x14ac:dyDescent="0.25">
      <c r="D912" s="203"/>
    </row>
    <row r="913" spans="4:4" x14ac:dyDescent="0.25">
      <c r="D913" s="203"/>
    </row>
    <row r="914" spans="4:4" x14ac:dyDescent="0.25">
      <c r="D914" s="203"/>
    </row>
    <row r="915" spans="4:4" x14ac:dyDescent="0.25">
      <c r="D915" s="203"/>
    </row>
    <row r="916" spans="4:4" x14ac:dyDescent="0.25">
      <c r="D916" s="203"/>
    </row>
    <row r="917" spans="4:4" x14ac:dyDescent="0.25">
      <c r="D917" s="203"/>
    </row>
    <row r="918" spans="4:4" x14ac:dyDescent="0.25">
      <c r="D918" s="203"/>
    </row>
    <row r="919" spans="4:4" x14ac:dyDescent="0.25">
      <c r="D919" s="203"/>
    </row>
    <row r="920" spans="4:4" x14ac:dyDescent="0.25">
      <c r="D920" s="203"/>
    </row>
    <row r="921" spans="4:4" x14ac:dyDescent="0.25">
      <c r="D921" s="203"/>
    </row>
    <row r="922" spans="4:4" x14ac:dyDescent="0.25">
      <c r="D922" s="203"/>
    </row>
    <row r="923" spans="4:4" x14ac:dyDescent="0.25">
      <c r="D923" s="203"/>
    </row>
    <row r="924" spans="4:4" x14ac:dyDescent="0.25">
      <c r="D924" s="203"/>
    </row>
    <row r="925" spans="4:4" x14ac:dyDescent="0.25">
      <c r="D925" s="203"/>
    </row>
    <row r="926" spans="4:4" x14ac:dyDescent="0.25">
      <c r="D926" s="203"/>
    </row>
    <row r="927" spans="4:4" x14ac:dyDescent="0.25">
      <c r="D927" s="203"/>
    </row>
    <row r="928" spans="4:4" x14ac:dyDescent="0.25">
      <c r="D928" s="203"/>
    </row>
    <row r="929" spans="4:4" x14ac:dyDescent="0.25">
      <c r="D929" s="203"/>
    </row>
    <row r="930" spans="4:4" x14ac:dyDescent="0.25">
      <c r="D930" s="203"/>
    </row>
    <row r="931" spans="4:4" x14ac:dyDescent="0.25">
      <c r="D931" s="203"/>
    </row>
    <row r="932" spans="4:4" x14ac:dyDescent="0.25">
      <c r="D932" s="203"/>
    </row>
    <row r="933" spans="4:4" x14ac:dyDescent="0.25">
      <c r="D933" s="203"/>
    </row>
    <row r="934" spans="4:4" x14ac:dyDescent="0.25">
      <c r="D934" s="203"/>
    </row>
    <row r="935" spans="4:4" x14ac:dyDescent="0.25">
      <c r="D935" s="203"/>
    </row>
    <row r="936" spans="4:4" x14ac:dyDescent="0.25">
      <c r="D936" s="203"/>
    </row>
    <row r="937" spans="4:4" x14ac:dyDescent="0.25">
      <c r="D937" s="203"/>
    </row>
    <row r="938" spans="4:4" x14ac:dyDescent="0.25">
      <c r="D938" s="203"/>
    </row>
    <row r="939" spans="4:4" x14ac:dyDescent="0.25">
      <c r="D939" s="203"/>
    </row>
    <row r="940" spans="4:4" x14ac:dyDescent="0.25">
      <c r="D940" s="203"/>
    </row>
    <row r="941" spans="4:4" x14ac:dyDescent="0.25">
      <c r="D941" s="203"/>
    </row>
    <row r="942" spans="4:4" x14ac:dyDescent="0.25">
      <c r="D942" s="203"/>
    </row>
    <row r="943" spans="4:4" x14ac:dyDescent="0.25">
      <c r="D943" s="203"/>
    </row>
    <row r="944" spans="4:4" x14ac:dyDescent="0.25">
      <c r="D944" s="203"/>
    </row>
    <row r="945" spans="4:4" x14ac:dyDescent="0.25">
      <c r="D945" s="203"/>
    </row>
    <row r="946" spans="4:4" x14ac:dyDescent="0.25">
      <c r="D946" s="203"/>
    </row>
    <row r="947" spans="4:4" x14ac:dyDescent="0.25">
      <c r="D947" s="203"/>
    </row>
    <row r="948" spans="4:4" x14ac:dyDescent="0.25">
      <c r="D948" s="203"/>
    </row>
  </sheetData>
  <autoFilter ref="A1:S475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7030A0"/>
    <pageSetUpPr fitToPage="1"/>
  </sheetPr>
  <dimension ref="A1:AK23"/>
  <sheetViews>
    <sheetView topLeftCell="A2" zoomScaleNormal="100" workbookViewId="0"/>
  </sheetViews>
  <sheetFormatPr defaultColWidth="8.85546875" defaultRowHeight="15" x14ac:dyDescent="0.2"/>
  <cols>
    <col min="1" max="1" width="18.28515625" style="2" customWidth="1"/>
    <col min="2" max="3" width="8.7109375" style="17" customWidth="1"/>
    <col min="4" max="4" width="8.28515625" style="17" customWidth="1"/>
    <col min="5" max="5" width="6.7109375" style="24" customWidth="1"/>
    <col min="6" max="6" width="8.42578125" style="3" bestFit="1" customWidth="1"/>
    <col min="7" max="7" width="6.7109375" style="3" customWidth="1"/>
    <col min="8" max="8" width="8.28515625" style="23" bestFit="1" customWidth="1"/>
    <col min="9" max="9" width="6.7109375" style="23" customWidth="1"/>
    <col min="10" max="10" width="8.28515625" style="23" customWidth="1"/>
    <col min="11" max="11" width="6.7109375" style="23" customWidth="1"/>
    <col min="12" max="12" width="8.28515625" style="23" customWidth="1"/>
    <col min="13" max="13" width="8.85546875" style="23" customWidth="1"/>
    <col min="14" max="14" width="8.85546875" style="3"/>
    <col min="15" max="15" width="12.42578125" style="3" customWidth="1"/>
    <col min="16" max="17" width="13" style="3" customWidth="1"/>
    <col min="18" max="18" width="14.7109375" style="3" customWidth="1"/>
    <col min="19" max="16384" width="8.85546875" style="2"/>
  </cols>
  <sheetData>
    <row r="1" spans="1:37" s="1" customFormat="1" ht="15.75" hidden="1" x14ac:dyDescent="0.25">
      <c r="A1" s="21"/>
      <c r="B1" s="21"/>
      <c r="C1" s="21"/>
      <c r="D1" s="21"/>
      <c r="E1" s="45"/>
      <c r="F1" s="21"/>
      <c r="G1" s="21"/>
      <c r="H1" s="21"/>
      <c r="I1" s="21"/>
      <c r="J1" s="21"/>
      <c r="K1" s="21"/>
      <c r="L1" s="21"/>
      <c r="M1" s="21"/>
      <c r="N1" s="8"/>
      <c r="O1" s="8"/>
      <c r="P1" s="8"/>
      <c r="Q1" s="8"/>
      <c r="R1" s="8"/>
    </row>
    <row r="2" spans="1:37" s="22" customFormat="1" ht="23.25" x14ac:dyDescent="0.2">
      <c r="A2" s="348" t="s">
        <v>852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297"/>
      <c r="O2" s="297"/>
      <c r="P2" s="297"/>
      <c r="Q2" s="297"/>
      <c r="R2" s="297"/>
      <c r="S2" s="297"/>
      <c r="T2" s="297"/>
      <c r="U2" s="297"/>
      <c r="V2" s="297"/>
      <c r="W2" s="297"/>
      <c r="Y2" s="1"/>
      <c r="Z2" s="363" t="s">
        <v>920</v>
      </c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</row>
    <row r="3" spans="1:37" s="1" customFormat="1" ht="23.25" hidden="1" x14ac:dyDescent="0.2">
      <c r="A3" s="349" t="str">
        <f>'Select School'!B3</f>
        <v>9999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8"/>
      <c r="O3" s="8">
        <f>TYPE(A3)</f>
        <v>2</v>
      </c>
      <c r="P3" s="8"/>
      <c r="Q3" s="8"/>
      <c r="R3" s="8"/>
    </row>
    <row r="4" spans="1:37" s="7" customFormat="1" ht="18.75" customHeight="1" x14ac:dyDescent="0.3">
      <c r="A4" s="364" t="str">
        <f>TEXT(A3,"0000")&amp;"-"&amp;VLOOKUP(A3,SchList!$A$2:$B$490,2,FALSE)</f>
        <v>9999-DISTRICT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9"/>
      <c r="O4" s="9"/>
      <c r="P4" s="9"/>
      <c r="Q4" s="9"/>
      <c r="R4" s="9"/>
    </row>
    <row r="5" spans="1:37" s="39" customFormat="1" ht="18.75" customHeight="1" x14ac:dyDescent="0.3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1:37" s="39" customFormat="1" ht="18.75" customHeight="1" x14ac:dyDescent="0.3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37" s="39" customFormat="1" ht="18.75" customHeight="1" x14ac:dyDescent="0.3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</row>
    <row r="8" spans="1:37" s="39" customFormat="1" ht="18.75" customHeight="1" x14ac:dyDescent="0.3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37" s="39" customFormat="1" ht="18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</row>
    <row r="10" spans="1:37" s="39" customFormat="1" ht="18.75" customHeight="1" x14ac:dyDescent="0.3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</row>
    <row r="11" spans="1:37" s="39" customFormat="1" ht="18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P11" s="366" t="s">
        <v>84</v>
      </c>
      <c r="Q11" s="366"/>
      <c r="R11" s="366"/>
      <c r="S11" s="366"/>
      <c r="T11" s="366"/>
    </row>
    <row r="12" spans="1:37" s="39" customFormat="1" ht="18.75" customHeigh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O12" s="36" t="s">
        <v>5235</v>
      </c>
      <c r="P12" s="35" t="s">
        <v>1429</v>
      </c>
      <c r="Q12" s="35" t="s">
        <v>1428</v>
      </c>
      <c r="R12" s="35" t="s">
        <v>1427</v>
      </c>
      <c r="S12" s="35" t="s">
        <v>1426</v>
      </c>
      <c r="T12" s="35" t="s">
        <v>5248</v>
      </c>
    </row>
    <row r="13" spans="1:37" s="39" customFormat="1" ht="18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O13" s="36" t="s">
        <v>850</v>
      </c>
      <c r="P13" s="195">
        <f>IFERROR(ROUND(VLOOKUP("9999",'2012G8-SALL'!$A$14:$AM$500,4,FALSE)/E23*100,0),#N/A)</f>
        <v>40</v>
      </c>
      <c r="Q13" s="195">
        <f>IFERROR(ROUND(VLOOKUP("9999",'2013G8-SALL'!$A$14:$AM$500,4,FALSE)/E22*100,0),#N/A)</f>
        <v>39</v>
      </c>
      <c r="R13" s="195">
        <f>IFERROR(VLOOKUP("9999",'2014G8-SALL'!$A$2:$AG$500,6,FALSE),#N/A)</f>
        <v>39.47</v>
      </c>
      <c r="S13" s="195">
        <f>IFERROR(VLOOKUP("9999",'2015G8-SALL'!$A$2:$AG$501,6,FALSE),#N/A)</f>
        <v>39.227314222381217</v>
      </c>
      <c r="T13" s="195">
        <f>IFERROR(VLOOKUP("9999",'2016G8-SALL'!$A$2:$AG$501,6,FALSE),#N/A)</f>
        <v>40.99821535746014</v>
      </c>
    </row>
    <row r="14" spans="1:37" s="39" customFormat="1" ht="18.75" customHeight="1" x14ac:dyDescent="0.3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O14" s="36" t="s">
        <v>71</v>
      </c>
      <c r="P14" s="195">
        <f>IF(D23="NA",#N/A,D23)</f>
        <v>40</v>
      </c>
      <c r="Q14" s="195">
        <f>IF(D22="NA",#N/A,D22)</f>
        <v>39</v>
      </c>
      <c r="R14" s="195">
        <f>IF(D21="NA",#N/A,D21)</f>
        <v>39.47</v>
      </c>
      <c r="S14" s="195">
        <f>IF(D20="NA",#N/A,D20)</f>
        <v>39.227314222381217</v>
      </c>
      <c r="T14" s="195">
        <f>IF(D19="NA",#N/A,D19)</f>
        <v>40.99821535746014</v>
      </c>
    </row>
    <row r="15" spans="1:37" s="39" customFormat="1" ht="18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37" s="5" customFormat="1" ht="10.15" customHeight="1" thickBot="1" x14ac:dyDescent="0.25">
      <c r="A16" s="352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4"/>
      <c r="O16" s="18"/>
    </row>
    <row r="17" spans="1:18" s="4" customFormat="1" ht="30" customHeight="1" x14ac:dyDescent="0.2">
      <c r="A17" s="359" t="s">
        <v>4224</v>
      </c>
      <c r="B17" s="361" t="s">
        <v>816</v>
      </c>
      <c r="C17" s="361" t="s">
        <v>5302</v>
      </c>
      <c r="D17" s="355" t="s">
        <v>1415</v>
      </c>
      <c r="E17" s="356"/>
      <c r="F17" s="355" t="s">
        <v>912</v>
      </c>
      <c r="G17" s="356"/>
      <c r="H17" s="355" t="s">
        <v>913</v>
      </c>
      <c r="I17" s="356"/>
      <c r="J17" s="355" t="s">
        <v>914</v>
      </c>
      <c r="K17" s="356"/>
      <c r="L17" s="357" t="s">
        <v>915</v>
      </c>
      <c r="M17" s="358"/>
      <c r="N17" s="5"/>
      <c r="O17" s="41" t="s">
        <v>132</v>
      </c>
      <c r="P17" s="40"/>
      <c r="Q17" s="40"/>
      <c r="R17" s="5"/>
    </row>
    <row r="18" spans="1:18" s="4" customFormat="1" ht="33" customHeight="1" x14ac:dyDescent="0.2">
      <c r="A18" s="360"/>
      <c r="B18" s="362"/>
      <c r="C18" s="362"/>
      <c r="D18" s="48" t="s">
        <v>844</v>
      </c>
      <c r="E18" s="49" t="s">
        <v>842</v>
      </c>
      <c r="F18" s="50" t="s">
        <v>845</v>
      </c>
      <c r="G18" s="44" t="s">
        <v>842</v>
      </c>
      <c r="H18" s="50" t="s">
        <v>845</v>
      </c>
      <c r="I18" s="44" t="s">
        <v>842</v>
      </c>
      <c r="J18" s="50" t="s">
        <v>845</v>
      </c>
      <c r="K18" s="44" t="s">
        <v>842</v>
      </c>
      <c r="L18" s="47" t="s">
        <v>845</v>
      </c>
      <c r="M18" s="46" t="s">
        <v>842</v>
      </c>
      <c r="N18" s="34"/>
      <c r="O18" s="42" t="s">
        <v>1413</v>
      </c>
      <c r="P18" s="40"/>
      <c r="Q18" s="40"/>
      <c r="R18" s="5"/>
    </row>
    <row r="19" spans="1:18" s="6" customFormat="1" ht="24.95" customHeight="1" thickBot="1" x14ac:dyDescent="0.25">
      <c r="A19" s="191" t="s">
        <v>5248</v>
      </c>
      <c r="B19" s="175">
        <f>IFERROR(VLOOKUP(TEXT($A$3,"0000"),'MemSep 16-2016'!$A$3:$O$498,14,FALSE),"NA")</f>
        <v>22789</v>
      </c>
      <c r="C19" s="176">
        <f>IFERROR(IF(OR($B19=0,$B19="NA",O19&lt;10),"NA",IF(O19&gt;$B19,1,O19/$B19)),"")</f>
        <v>0.74575453069463338</v>
      </c>
      <c r="D19" s="192">
        <f>IF($O19&lt;10,"NA",VLOOKUP(TEXT($A$3,"0000"),'2016G8-SALL'!$A$2:$AG$501,6,FALSE))</f>
        <v>40.99821535746014</v>
      </c>
      <c r="E19" s="177">
        <v>73</v>
      </c>
      <c r="F19" s="178">
        <f>IF($O19&lt;10,"NA",VLOOKUP(TEXT($A$3,"0000"),'2016G8-SALL'!$A$2:$AG$501,26,FALSE))</f>
        <v>0.41064136510738453</v>
      </c>
      <c r="G19" s="179">
        <v>12</v>
      </c>
      <c r="H19" s="178">
        <f>IF($O19&lt;10,"NA",VLOOKUP(TEXT($A$3,"0000"),'2016G8-SALL'!$A$2:$AG$501,16,FALSE))</f>
        <v>0.41809708737862161</v>
      </c>
      <c r="I19" s="180">
        <v>22</v>
      </c>
      <c r="J19" s="178">
        <f>IF($O19&lt;10,"NA",VLOOKUP(TEXT($A$3,"0000"),'2016G8-SALL'!$A$2:$AG$501,31,FALSE))</f>
        <v>0.41305089732274053</v>
      </c>
      <c r="K19" s="179">
        <v>20</v>
      </c>
      <c r="L19" s="181">
        <f>IF($O19&lt;10,"NA",VLOOKUP(TEXT($A$3,"0000"),'2016G8-SALL'!$A$2:$AG$501,21,FALSE))</f>
        <v>0.39691674021770879</v>
      </c>
      <c r="M19" s="182">
        <v>19</v>
      </c>
      <c r="N19" s="10"/>
      <c r="O19" s="43">
        <f>IFERROR(VLOOKUP(TEXT($A$3,"0000"),'2016G8-SALL'!$A$2:$AG$501,4,FALSE),0)</f>
        <v>16995</v>
      </c>
      <c r="P19" s="37"/>
      <c r="Q19" s="37"/>
      <c r="R19" s="10"/>
    </row>
    <row r="20" spans="1:18" s="6" customFormat="1" ht="24.95" customHeight="1" x14ac:dyDescent="0.2">
      <c r="A20" s="299" t="s">
        <v>1426</v>
      </c>
      <c r="B20" s="300">
        <f>IFERROR(VLOOKUP(TEXT($A$3,"0000"),'MemSep 21-2015'!$A$3:$O$498,14,FALSE),"NA")</f>
        <v>22891</v>
      </c>
      <c r="C20" s="301">
        <f>IFERROR(IF(OR($B20=0,$B20="NA",O20&lt;10),"NA",IF(O20&gt;$B20,1,O20/$B20)),"")</f>
        <v>0.86710934428377962</v>
      </c>
      <c r="D20" s="302">
        <f>IF($O20&lt;10,"NA",VLOOKUP(TEXT($A$3,"0000"),'2015G8-SALL'!$A$2:$AG$501,6,FALSE))</f>
        <v>39.227314222381217</v>
      </c>
      <c r="E20" s="303">
        <v>73</v>
      </c>
      <c r="F20" s="304">
        <f>IF($O20&lt;10,"NA",VLOOKUP(TEXT($A$3,"0000"),'2015G8-SALL'!$A$2:$AG$501,26,FALSE))</f>
        <v>0.39090583908509174</v>
      </c>
      <c r="G20" s="305">
        <v>12</v>
      </c>
      <c r="H20" s="304">
        <f>IF($O20&lt;10,"NA",VLOOKUP(TEXT($A$3,"0000"),'2015G8-SALL'!$A$2:$AG$501,16,FALSE))</f>
        <v>0.4002095823467014</v>
      </c>
      <c r="I20" s="306">
        <v>22</v>
      </c>
      <c r="J20" s="304">
        <f>IF($O20&lt;10,"NA",VLOOKUP(TEXT($A$3,"0000"),'2015G8-SALL'!$A$2:$AG$501,31,FALSE))</f>
        <v>0.39163685828001327</v>
      </c>
      <c r="K20" s="305">
        <v>20</v>
      </c>
      <c r="L20" s="307">
        <f>IF($O20&lt;10,"NA",VLOOKUP(TEXT($A$3,"0000"),'2015G8-SALL'!$A$2:$AG$501,21,FALSE))</f>
        <v>0.38459821653483378</v>
      </c>
      <c r="M20" s="308">
        <v>19</v>
      </c>
      <c r="N20" s="10"/>
      <c r="O20" s="43">
        <f>IFERROR(VLOOKUP(TEXT($A$3,"0000"),'2015G8-SALL'!$A$2:$AG$501,4,FALSE),0)</f>
        <v>19849</v>
      </c>
      <c r="P20" s="37"/>
      <c r="Q20" s="37"/>
      <c r="R20" s="10"/>
    </row>
    <row r="21" spans="1:18" s="6" customFormat="1" ht="24.95" customHeight="1" x14ac:dyDescent="0.2">
      <c r="A21" s="51" t="s">
        <v>1427</v>
      </c>
      <c r="B21" s="183">
        <f>IFERROR(VLOOKUP(TEXT($A$3,"0000"),'MemSep 12-2014'!$A$3:$O$500,14,FALSE),"NA")</f>
        <v>23707</v>
      </c>
      <c r="C21" s="184">
        <f>IFERROR(IF(OR($B21=0,$B21="NA",O21&lt;10),"NA",IF(O21&gt;$B21,1,O21/$B21)),"")</f>
        <v>0.89070738600413379</v>
      </c>
      <c r="D21" s="185">
        <f>IF(O21&lt;10,"NA",VLOOKUP(TEXT($A$3,"0000"),'2014G8-SALL'!$A$2:$AG$500,6,FALSE))</f>
        <v>39.47</v>
      </c>
      <c r="E21" s="186">
        <v>73</v>
      </c>
      <c r="F21" s="187">
        <f>IF(O21&lt;10,"NA",VLOOKUP(TEXT($A$3,"0000"),'2014G8-SALL'!$A$2:$AG$500,26,FALSE))</f>
        <v>0.39</v>
      </c>
      <c r="G21" s="188">
        <v>12</v>
      </c>
      <c r="H21" s="187">
        <f>IF(O21&lt;10,"NA",VLOOKUP(TEXT($A$3,"0000"),'2014G8-SALL'!$A$2:$AG$500,16,FALSE))</f>
        <v>0.41</v>
      </c>
      <c r="I21" s="189">
        <v>22</v>
      </c>
      <c r="J21" s="187">
        <f>IF(O21&lt;10,"NA",VLOOKUP(TEXT($A$3,"0000"),'2014G8-SALL'!$A$2:$AG$500,31,FALSE))</f>
        <v>0.4</v>
      </c>
      <c r="K21" s="188">
        <v>20</v>
      </c>
      <c r="L21" s="187">
        <f>IF(O21&lt;10,"NA",VLOOKUP(TEXT($A$3,"0000"),'2014G8-SALL'!$A$2:$AG$500,21,FALSE))</f>
        <v>0.38</v>
      </c>
      <c r="M21" s="190">
        <v>19</v>
      </c>
      <c r="N21" s="10"/>
      <c r="O21" s="43">
        <f>IFERROR(VLOOKUP(TEXT($A$3,"0000"),'2014G8-SALL'!$A$2:$AG$500,4,FALSE),0)</f>
        <v>21116</v>
      </c>
      <c r="P21" s="37"/>
      <c r="Q21" s="37"/>
      <c r="R21" s="10"/>
    </row>
    <row r="22" spans="1:18" s="6" customFormat="1" ht="24.95" customHeight="1" x14ac:dyDescent="0.2">
      <c r="A22" s="245" t="s">
        <v>1428</v>
      </c>
      <c r="B22" s="130">
        <f>IFERROR(VLOOKUP(TEXT($A$3,"0000"),'Mem9-13-2013'!$A$2:$O$500,12,FALSE),"NA")-IFERROR(VLOOKUP(TEXT($A$3,"0000"),'Bio Gr082013'!$A$2:$C$500,3,FALSE),0)</f>
        <v>25117</v>
      </c>
      <c r="C22" s="131">
        <f>IFERROR(IF(OR($B22=0,$B22="NA",O22&lt;10),"NT",IF(O22&gt;B22,1,O22/B22)),"")</f>
        <v>0.93199824819843136</v>
      </c>
      <c r="D22" s="132">
        <f>IFERROR(IF(O22&lt;10,"NA",ROUND(VLOOKUP($A$3,'2013G8-SALL'!$A$14:$AM$500,4,FALSE)/E22*100,0)),"NA")</f>
        <v>39</v>
      </c>
      <c r="E22" s="133">
        <v>73</v>
      </c>
      <c r="F22" s="134">
        <f>IFERROR(IF(O22&lt;10,"NA",ROUND(VLOOKUP($A$3,'2013G8-SALL'!$A$14:$AM$500,10,FALSE)/G22*100,0)),"NA")</f>
        <v>38</v>
      </c>
      <c r="G22" s="135">
        <v>12</v>
      </c>
      <c r="H22" s="134">
        <f>IFERROR(IF(O22&lt;10,"NA",ROUND(VLOOKUP($A$3,'2013G8-SALL'!$A$14:$AM$500,16,FALSE)/I22*100,0)),"NA")</f>
        <v>40</v>
      </c>
      <c r="I22" s="136">
        <v>22</v>
      </c>
      <c r="J22" s="134">
        <f>IFERROR(IF(O22&lt;10,"NA",ROUND(VLOOKUP($A$3,'2013G8-SALL'!$A$14:$AM$500,22,FALSE)/K22*100,0)),"NA")</f>
        <v>39</v>
      </c>
      <c r="K22" s="135">
        <v>20</v>
      </c>
      <c r="L22" s="134">
        <f>IFERROR(IF(O22&lt;10,"NA",ROUND(VLOOKUP($A$3,'2013G8-SALL'!$A$14:$AM$500,28,FALSE)/M22*100,0)),"NA")</f>
        <v>38</v>
      </c>
      <c r="M22" s="137">
        <v>19</v>
      </c>
      <c r="N22" s="10"/>
      <c r="O22" s="43">
        <f>IFERROR(VLOOKUP($A$3,'2013G8-SALL'!$A$14:$AM$500,3,FALSE),0)</f>
        <v>23409</v>
      </c>
      <c r="P22" s="37"/>
      <c r="Q22" s="37"/>
      <c r="R22" s="10"/>
    </row>
    <row r="23" spans="1:18" s="6" customFormat="1" ht="24.95" customHeight="1" x14ac:dyDescent="0.2">
      <c r="A23" s="129" t="s">
        <v>1429</v>
      </c>
      <c r="B23" s="130">
        <f>IFERROR(VLOOKUP(TEXT($A$3,"0000"),'Mem9-21-2012'!$A$2:$O$500,12,FALSE),"NA")</f>
        <v>27186</v>
      </c>
      <c r="C23" s="131">
        <f>IFERROR(IF(OR($B23=0,$B23="NA",O23&lt;10),"NT",IF(O23&gt;B23,1,O23/B23)),"")</f>
        <v>0.8867063929963952</v>
      </c>
      <c r="D23" s="132">
        <f>IFERROR(IF(O23&lt;10,"NA",ROUND(VLOOKUP($A$3,'2012G8-SALL'!$A$14:$AM$500,4,FALSE)/E23*100,0)),"NA")</f>
        <v>40</v>
      </c>
      <c r="E23" s="133">
        <v>73</v>
      </c>
      <c r="F23" s="134">
        <f>IFERROR(IF(O23&lt;10,"NA",ROUND(VLOOKUP($A$3,'2012G8-SALL'!$A$14:$AM$500,10,FALSE)/G23*100,0)),"NA")</f>
        <v>39</v>
      </c>
      <c r="G23" s="135">
        <v>12</v>
      </c>
      <c r="H23" s="134">
        <f>IFERROR(IF(O23&lt;10,"NA",ROUND(VLOOKUP($A$3,'2012G8-SALL'!$A$14:$AM$500,16,FALSE)/I23*100,0)),"NA")</f>
        <v>41</v>
      </c>
      <c r="I23" s="136">
        <v>22</v>
      </c>
      <c r="J23" s="134">
        <f>IFERROR(IF(O23&lt;10,"NA",ROUND(VLOOKUP($A$3,'2012G8-SALL'!$A$14:$AM$500,22,FALSE)/K23*100,0)),"NA")</f>
        <v>41</v>
      </c>
      <c r="K23" s="135">
        <v>20</v>
      </c>
      <c r="L23" s="134">
        <f>IFERROR(IF(O23&lt;10,"NA",ROUND(VLOOKUP($A$3,'2012G8-SALL'!$A$14:$AM$500,28,FALSE)/M23*100,0)),"NA")</f>
        <v>39</v>
      </c>
      <c r="M23" s="137">
        <v>19</v>
      </c>
      <c r="N23" s="10"/>
      <c r="O23" s="43">
        <f>IFERROR(VLOOKUP($A$3,'2012G8-SALL'!$A$14:$AM$500,3,FALSE),0)</f>
        <v>24106</v>
      </c>
      <c r="P23" s="37"/>
      <c r="Q23" s="37"/>
      <c r="R23" s="10"/>
    </row>
  </sheetData>
  <dataConsolidate/>
  <mergeCells count="14">
    <mergeCell ref="H17:I17"/>
    <mergeCell ref="J17:K17"/>
    <mergeCell ref="L17:M17"/>
    <mergeCell ref="A17:A18"/>
    <mergeCell ref="B17:B18"/>
    <mergeCell ref="C17:C18"/>
    <mergeCell ref="D17:E17"/>
    <mergeCell ref="F17:G17"/>
    <mergeCell ref="A16:M16"/>
    <mergeCell ref="A2:M2"/>
    <mergeCell ref="Z2:AK2"/>
    <mergeCell ref="A3:M3"/>
    <mergeCell ref="A4:M4"/>
    <mergeCell ref="P11:T11"/>
  </mergeCells>
  <conditionalFormatting sqref="H21">
    <cfRule type="cellIs" dxfId="17" priority="9" operator="lessThan">
      <formula>0.51</formula>
    </cfRule>
  </conditionalFormatting>
  <conditionalFormatting sqref="J21">
    <cfRule type="cellIs" dxfId="16" priority="8" operator="lessThan">
      <formula>0.51</formula>
    </cfRule>
  </conditionalFormatting>
  <conditionalFormatting sqref="F20 H20 J20 L20">
    <cfRule type="cellIs" dxfId="15" priority="25" operator="lessThan">
      <formula>0.51</formula>
    </cfRule>
  </conditionalFormatting>
  <conditionalFormatting sqref="L21">
    <cfRule type="cellIs" dxfId="14" priority="4" operator="lessThan">
      <formula>0.51</formula>
    </cfRule>
  </conditionalFormatting>
  <conditionalFormatting sqref="D20">
    <cfRule type="cellIs" dxfId="13" priority="3" operator="lessThan">
      <formula>50.5</formula>
    </cfRule>
  </conditionalFormatting>
  <conditionalFormatting sqref="F23 H23 J23 L23">
    <cfRule type="cellIs" dxfId="12" priority="17" operator="lessThan">
      <formula>0.505</formula>
    </cfRule>
  </conditionalFormatting>
  <conditionalFormatting sqref="D23">
    <cfRule type="cellIs" dxfId="11" priority="16" operator="lessThan">
      <formula>0.51</formula>
    </cfRule>
  </conditionalFormatting>
  <conditionalFormatting sqref="F23 D23 H23 J23 L23">
    <cfRule type="cellIs" dxfId="10" priority="15" operator="lessThan">
      <formula>50.5</formula>
    </cfRule>
  </conditionalFormatting>
  <conditionalFormatting sqref="F22 H22 J22 L22">
    <cfRule type="cellIs" dxfId="9" priority="14" operator="lessThan">
      <formula>0.505</formula>
    </cfRule>
  </conditionalFormatting>
  <conditionalFormatting sqref="D22">
    <cfRule type="cellIs" dxfId="8" priority="13" operator="lessThan">
      <formula>0.51</formula>
    </cfRule>
  </conditionalFormatting>
  <conditionalFormatting sqref="F22 D22 H22 J22 L22">
    <cfRule type="cellIs" dxfId="7" priority="12" operator="lessThan">
      <formula>50.5</formula>
    </cfRule>
  </conditionalFormatting>
  <conditionalFormatting sqref="F21 H21 J21 L21">
    <cfRule type="cellIs" dxfId="6" priority="11" operator="lessThan">
      <formula>0.505</formula>
    </cfRule>
  </conditionalFormatting>
  <conditionalFormatting sqref="D21">
    <cfRule type="cellIs" dxfId="5" priority="10" operator="lessThan">
      <formula>50.5</formula>
    </cfRule>
  </conditionalFormatting>
  <conditionalFormatting sqref="L21">
    <cfRule type="cellIs" dxfId="4" priority="7" operator="lessThan">
      <formula>0.51</formula>
    </cfRule>
  </conditionalFormatting>
  <conditionalFormatting sqref="H21">
    <cfRule type="cellIs" dxfId="3" priority="6" operator="lessThan">
      <formula>0.51</formula>
    </cfRule>
  </conditionalFormatting>
  <conditionalFormatting sqref="J21">
    <cfRule type="cellIs" dxfId="2" priority="5" operator="lessThan">
      <formula>0.51</formula>
    </cfRule>
  </conditionalFormatting>
  <conditionalFormatting sqref="F19 H19 J19 L19">
    <cfRule type="cellIs" dxfId="1" priority="2" operator="lessThan">
      <formula>0.51</formula>
    </cfRule>
  </conditionalFormatting>
  <conditionalFormatting sqref="D19">
    <cfRule type="cellIs" dxfId="0" priority="1" operator="lessThan">
      <formula>50.5</formula>
    </cfRule>
  </conditionalFormatting>
  <hyperlinks>
    <hyperlink ref="A2:I2" location="'Select School'!B2" display="Click here to return to the school and subject selection sheet"/>
    <hyperlink ref="A2:M2" location="'Select School'!B2" display="Click here to return to the school and subject selection sheet"/>
  </hyperlinks>
  <printOptions horizontalCentered="1"/>
  <pageMargins left="0.25" right="0.25" top="0.75" bottom="0.75" header="0.3" footer="0.3"/>
  <pageSetup orientation="landscape" horizontalDpi="4294967295" verticalDpi="4294967295" r:id="rId1"/>
  <headerFooter alignWithMargins="0">
    <oddHeader>&amp;C&amp;"Arial,Bold"&amp;18 2012-13 to 2016-17 Science Baseline Assessment Trend, &amp;A</oddHeader>
    <oddFooter>&amp;RFor questions regarding this report, call Dr. Yuwadee Wongbundhit at 305-995-1988.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M425"/>
  <sheetViews>
    <sheetView workbookViewId="0">
      <pane ySplit="8" topLeftCell="A9" activePane="bottomLeft" state="frozen"/>
      <selection pane="bottomLeft" sqref="A1:H1"/>
    </sheetView>
  </sheetViews>
  <sheetFormatPr defaultColWidth="8.85546875" defaultRowHeight="15" x14ac:dyDescent="0.25"/>
  <cols>
    <col min="1" max="1" width="8.140625" style="234" customWidth="1"/>
    <col min="2" max="2" width="36.42578125" style="203" customWidth="1"/>
    <col min="3" max="3" width="8.140625" style="234" customWidth="1"/>
    <col min="4" max="4" width="8.140625" style="203" customWidth="1"/>
    <col min="5" max="5" width="6.5703125" style="235" customWidth="1"/>
    <col min="6" max="7" width="7.42578125" style="236" customWidth="1"/>
    <col min="8" max="8" width="7.7109375" style="236" customWidth="1"/>
    <col min="9" max="9" width="7.42578125" style="236" customWidth="1"/>
    <col min="10" max="10" width="9.42578125" style="237" customWidth="1"/>
    <col min="11" max="11" width="10.85546875" style="237" customWidth="1"/>
    <col min="12" max="12" width="8.28515625" style="237" customWidth="1"/>
    <col min="13" max="13" width="7.7109375" style="237" customWidth="1"/>
    <col min="14" max="16384" width="8.85546875" style="203"/>
  </cols>
  <sheetData>
    <row r="1" spans="1:13" ht="28.9" customHeight="1" x14ac:dyDescent="0.25">
      <c r="A1" s="372" t="s">
        <v>5160</v>
      </c>
      <c r="B1" s="373"/>
      <c r="C1" s="373"/>
      <c r="D1" s="373"/>
      <c r="E1" s="373"/>
      <c r="F1" s="373"/>
      <c r="G1" s="373"/>
      <c r="H1" s="374"/>
      <c r="I1" s="198" t="s">
        <v>5161</v>
      </c>
      <c r="J1" s="199" t="s">
        <v>5162</v>
      </c>
      <c r="K1" s="200" t="s">
        <v>5163</v>
      </c>
      <c r="L1" s="201" t="s">
        <v>5164</v>
      </c>
      <c r="M1" s="202" t="s">
        <v>5165</v>
      </c>
    </row>
    <row r="2" spans="1:13" x14ac:dyDescent="0.25">
      <c r="A2" s="375" t="s">
        <v>5166</v>
      </c>
      <c r="B2" s="376"/>
      <c r="C2" s="376"/>
      <c r="D2" s="376"/>
      <c r="E2" s="376"/>
      <c r="F2" s="376"/>
      <c r="G2" s="376"/>
      <c r="H2" s="377"/>
      <c r="I2" s="204">
        <f>SUM(J2:M2)</f>
        <v>66</v>
      </c>
      <c r="J2" s="205">
        <v>8</v>
      </c>
      <c r="K2" s="205">
        <v>19</v>
      </c>
      <c r="L2" s="205">
        <v>24</v>
      </c>
      <c r="M2" s="205">
        <v>15</v>
      </c>
    </row>
    <row r="3" spans="1:13" x14ac:dyDescent="0.25">
      <c r="A3" s="378" t="s">
        <v>5167</v>
      </c>
      <c r="B3" s="379"/>
      <c r="C3" s="379"/>
      <c r="D3" s="379"/>
      <c r="E3" s="379"/>
      <c r="F3" s="379"/>
      <c r="G3" s="379"/>
      <c r="H3" s="380"/>
      <c r="I3" s="206">
        <f>SUM(J3:M3)</f>
        <v>73</v>
      </c>
      <c r="J3" s="207">
        <v>12</v>
      </c>
      <c r="K3" s="207">
        <v>22</v>
      </c>
      <c r="L3" s="207">
        <v>20</v>
      </c>
      <c r="M3" s="207">
        <v>19</v>
      </c>
    </row>
    <row r="4" spans="1:13" ht="8.4499999999999993" customHeight="1" x14ac:dyDescent="0.25">
      <c r="A4" s="208"/>
      <c r="B4" s="209"/>
      <c r="C4" s="210"/>
      <c r="D4" s="209"/>
      <c r="E4" s="209"/>
      <c r="F4" s="211"/>
      <c r="G4" s="211"/>
      <c r="H4" s="211"/>
      <c r="I4" s="212"/>
      <c r="J4" s="213"/>
      <c r="K4" s="213"/>
      <c r="L4" s="213"/>
      <c r="M4" s="213"/>
    </row>
    <row r="5" spans="1:13" ht="28.9" customHeight="1" x14ac:dyDescent="0.25">
      <c r="A5" s="367" t="s">
        <v>5168</v>
      </c>
      <c r="B5" s="381" t="s">
        <v>15</v>
      </c>
      <c r="C5" s="381" t="s">
        <v>5169</v>
      </c>
      <c r="D5" s="370" t="s">
        <v>5268</v>
      </c>
      <c r="E5" s="381" t="s">
        <v>851</v>
      </c>
      <c r="F5" s="383" t="s">
        <v>5172</v>
      </c>
      <c r="G5" s="367" t="s">
        <v>5170</v>
      </c>
      <c r="H5" s="367" t="s">
        <v>5173</v>
      </c>
      <c r="I5" s="369" t="s">
        <v>5171</v>
      </c>
      <c r="J5" s="369"/>
      <c r="K5" s="369"/>
      <c r="L5" s="369"/>
      <c r="M5" s="369"/>
    </row>
    <row r="6" spans="1:13" ht="25.5" x14ac:dyDescent="0.25">
      <c r="A6" s="368"/>
      <c r="B6" s="382"/>
      <c r="C6" s="382"/>
      <c r="D6" s="371"/>
      <c r="E6" s="382"/>
      <c r="F6" s="384"/>
      <c r="G6" s="368"/>
      <c r="H6" s="368"/>
      <c r="I6" s="198" t="s">
        <v>5161</v>
      </c>
      <c r="J6" s="199" t="s">
        <v>5162</v>
      </c>
      <c r="K6" s="200" t="s">
        <v>5163</v>
      </c>
      <c r="L6" s="201" t="s">
        <v>5164</v>
      </c>
      <c r="M6" s="202" t="s">
        <v>5165</v>
      </c>
    </row>
    <row r="7" spans="1:13" x14ac:dyDescent="0.25">
      <c r="A7" s="216" t="s">
        <v>508</v>
      </c>
      <c r="B7" s="217" t="s">
        <v>1</v>
      </c>
      <c r="C7" s="217" t="s">
        <v>850</v>
      </c>
      <c r="D7" s="217" t="s">
        <v>850</v>
      </c>
      <c r="E7" s="217" t="s">
        <v>810</v>
      </c>
      <c r="F7" s="218">
        <f>IFERROR(IF($E7="05",VLOOKUP($A7,'2016G5-SALL'!$A$3:$AG$500,4,FALSE),IF($E7="08",VLOOKUP($A7,'2016G8-SALL'!$A$3:$AG$501,4,FALSE),"NA")),"NA")</f>
        <v>23080</v>
      </c>
      <c r="G7" s="218">
        <f>IFERROR(IF($E7="05",VLOOKUP($A7,'MemSep 16-2016'!$A$3:$I$498,9,FALSE),IF($E7="08",VLOOKUP($A7,'MemSep 16-2016'!$A$3:$N$498,14,FALSE),"NA")),"NA")</f>
        <v>26913</v>
      </c>
      <c r="H7" s="219">
        <f>IFERROR(IF(OR($F7="NA",$F7&lt;10),"NT&lt;10",IF($F7&gt;$G7,1,$F7/$G7)),"NA")</f>
        <v>0.8575781220971278</v>
      </c>
      <c r="I7" s="220">
        <f>IFERROR(IF(OR($F7&lt;10,$F7="NA",$G7="NA"),"NA",IF($E7="05",VLOOKUP($A7,'2016G5-SALL'!$A$3:$AG$500,6,FALSE),IF($E7="08",VLOOKUP($A7,'2016G8-SALL'!$A$3:$AG$501,6,FALSE),"NA"))),"NA")</f>
        <v>47.763873916810617</v>
      </c>
      <c r="J7" s="219">
        <f>IFERROR(IF(OR($F7&lt;10,$F7="NA",$G7="NA"),"NA",IF($E7="05",VLOOKUP($A7,'2016G5-SALL'!$A$3:$AG$500,26,FALSE),IF($E7="08",VLOOKUP($A7,'2016G8-SALL'!$A$3:$AG$501,26,FALSE),"NA"))),"NA")</f>
        <v>0.37283752166380157</v>
      </c>
      <c r="K7" s="219">
        <f>IFERROR(IF(OR($F7&lt;10,$F7="NA",$G7="NA"),"NA",IF($E7="05",VLOOKUP($A7,'2016G5-SALL'!$A$3:$AG$500,16,FALSE),IF($E7="08",VLOOKUP($A7,'2016G8-SALL'!$A$3:$AG$501,16,FALSE),"NA"))),"NA")</f>
        <v>0.44980502599653482</v>
      </c>
      <c r="L7" s="219">
        <f>IFERROR(IF(OR($F7&lt;10,$F7="NA",$G7="NA"),"NA",IF($E7="05",VLOOKUP($A7,'2016G5-SALL'!$A$3:$AG$500,31,FALSE),IF($E7="08",VLOOKUP($A7,'2016G8-SALL'!$A$3:$AG$501,31,FALSE),"NA"))),"NA")</f>
        <v>0.54168500866546843</v>
      </c>
      <c r="M7" s="219">
        <f>IFERROR(IF(OR($F7&lt;10,$F7="NA",$G7="NA"),"NA",IF($E7="05",VLOOKUP($A7,'2016G5-SALL'!$A$3:$AG$500,21,FALSE),IF($E7="08",VLOOKUP($A7,'2016G8-SALL'!$A$3:$AG$501,21,FALSE),"NA"))),"NA")</f>
        <v>0.46916334488735312</v>
      </c>
    </row>
    <row r="8" spans="1:13" x14ac:dyDescent="0.25">
      <c r="A8" s="221" t="s">
        <v>508</v>
      </c>
      <c r="B8" s="222" t="s">
        <v>1</v>
      </c>
      <c r="C8" s="222" t="s">
        <v>850</v>
      </c>
      <c r="D8" s="222" t="s">
        <v>850</v>
      </c>
      <c r="E8" s="223" t="s">
        <v>807</v>
      </c>
      <c r="F8" s="224">
        <f>IFERROR(IF($E8="05",VLOOKUP($A8,'2016G5-SALL'!$A$3:$AG$500,4,FALSE),IF($E8="08",VLOOKUP($A8,'2016G8-SALL'!$A$3:$AG$501,4,FALSE),"NA")),"NA")</f>
        <v>16995</v>
      </c>
      <c r="G8" s="224">
        <f>IFERROR(IF($E8="05",VLOOKUP($A8,'MemSep 16-2016'!$A$3:$I$498,9,FALSE),IF($E8="08",VLOOKUP($A8,'MemSep 16-2016'!$A$3:$N$498,14,FALSE),"NA")),"NA")</f>
        <v>22789</v>
      </c>
      <c r="H8" s="225">
        <f t="shared" ref="H8" si="0">IFERROR(IF(OR($F8="NA",$F8&lt;10),"NT&lt;10",IF($F8&gt;$G8,1,$F8/$G8)),"NA")</f>
        <v>0.74575453069463338</v>
      </c>
      <c r="I8" s="226">
        <f>IFERROR(IF(OR($F8&lt;10,$F8="NA",$G8="NA"),"NA",IF($E8="05",VLOOKUP($A8,'2016G5-SALL'!$A$3:$AG$500,6,FALSE),IF($E8="08",VLOOKUP($A8,'2016G8-SALL'!$A$3:$AG$501,6,FALSE),"NA"))),"NA")</f>
        <v>40.99821535746014</v>
      </c>
      <c r="J8" s="225">
        <f>IFERROR(IF(OR($F8&lt;10,$F8="NA",$G8="NA"),"NA",IF($E8="05",VLOOKUP($A8,'2016G5-SALL'!$A$3:$AG$500,26,FALSE),IF($E8="08",VLOOKUP($A8,'2016G8-SALL'!$A$3:$AG$501,26,FALSE),"NA"))),"NA")</f>
        <v>0.41064136510738453</v>
      </c>
      <c r="K8" s="225">
        <f>IFERROR(IF(OR($F8&lt;10,$F8="NA",$G8="NA"),"NA",IF($E8="05",VLOOKUP($A8,'2016G5-SALL'!$A$3:$AG$500,16,FALSE),IF($E8="08",VLOOKUP($A8,'2016G8-SALL'!$A$3:$AG$501,16,FALSE),"NA"))),"NA")</f>
        <v>0.41809708737862161</v>
      </c>
      <c r="L8" s="225">
        <f>IFERROR(IF(OR($F8&lt;10,$F8="NA",$G8="NA"),"NA",IF($E8="05",VLOOKUP($A8,'2016G5-SALL'!$A$3:$AG$500,31,FALSE),IF($E8="08",VLOOKUP($A8,'2016G8-SALL'!$A$3:$AG$501,31,FALSE),"NA"))),"NA")</f>
        <v>0.41305089732274053</v>
      </c>
      <c r="M8" s="225">
        <f>IFERROR(IF(OR($F8&lt;10,$F8="NA",$G8="NA"),"NA",IF($E8="05",VLOOKUP($A8,'2016G5-SALL'!$A$3:$AG$500,21,FALSE),IF($E8="08",VLOOKUP($A8,'2016G8-SALL'!$A$3:$AG$501,21,FALSE),"NA"))),"NA")</f>
        <v>0.39691674021770879</v>
      </c>
    </row>
    <row r="9" spans="1:13" x14ac:dyDescent="0.25">
      <c r="A9" s="229" t="s">
        <v>940</v>
      </c>
      <c r="B9" s="228" t="str">
        <f>VLOOKUP($A9,SchList!$A$2:$B$476,2,FALSE)</f>
        <v>ACADEMIR CHARTER SCHOOL MIDDLE</v>
      </c>
      <c r="C9" s="229" t="str">
        <f>VLOOKUP($A9,SchList!$A$2:$H$476,6,FALSE)</f>
        <v>Charter</v>
      </c>
      <c r="D9" s="214" t="str">
        <f>VLOOKUP($A9,SchList!$A$2:$H$476,5,FALSE)</f>
        <v>CHT</v>
      </c>
      <c r="E9" s="215" t="str">
        <f>LEFT(VLOOKUP($A9,'2016G8-SALL'!$A$5:$B$499,2,FALSE),2)</f>
        <v>08</v>
      </c>
      <c r="F9" s="230">
        <f>IFERROR(IF($E9="05",VLOOKUP($A9,'2016G5-SALL'!$A$3:$AG$500,4,FALSE),IF($E9="08",VLOOKUP($A9,'2016G8-SALL'!$A$3:$AG$501,4,FALSE),"NA")),"NA")</f>
        <v>38</v>
      </c>
      <c r="G9" s="231">
        <f>IFERROR(IF($E9="05",VLOOKUP($A9,'MemSep 16-2016'!$A$3:$I$498,9,FALSE),IF($E9="08",VLOOKUP($A9,'MemSep 16-2016'!$A$3:$N$498,14,FALSE),"NA")),"NA")</f>
        <v>55</v>
      </c>
      <c r="H9" s="232">
        <f t="shared" ref="H9:H72" si="1">IFERROR(IF(OR($F9="NA",$F9&lt;10),"NT&lt;10",IF($F9&gt;$G9,1,$F9/$G9)),"NA")</f>
        <v>0.69090909090909092</v>
      </c>
      <c r="I9" s="233">
        <f>IFERROR(IF(OR($F9&lt;10,$F9="NA",$G9="NA"),"NA",IF($E9="05",VLOOKUP($A9,'2016G5-SALL'!$A$3:$AG$500,6,FALSE),IF($E9="08",VLOOKUP($A9,'2016G8-SALL'!$A$3:$AG$501,6,FALSE),"NA"))),"NA")</f>
        <v>40.556842105263165</v>
      </c>
      <c r="J9" s="199">
        <f>IFERROR(IF(OR($F9&lt;10,$F9="NA",$G9="NA"),"NA",IF($E9="05",VLOOKUP($A9,'2016G5-SALL'!$A$3:$AG$500,26,FALSE),IF($E9="08",VLOOKUP($A9,'2016G8-SALL'!$A$3:$AG$501,26,FALSE),"NA"))),"NA")</f>
        <v>0.42289473684210527</v>
      </c>
      <c r="K9" s="200">
        <f>IFERROR(IF(OR($F9&lt;10,$F9="NA",$G9="NA"),"NA",IF($E9="05",VLOOKUP($A9,'2016G5-SALL'!$A$3:$AG$500,16,FALSE),IF($E9="08",VLOOKUP($A9,'2016G8-SALL'!$A$3:$AG$501,16,FALSE),"NA"))),"NA")</f>
        <v>0.40421052631578952</v>
      </c>
      <c r="L9" s="201">
        <f>IFERROR(IF(OR($F9&lt;10,$F9="NA",$G9="NA"),"NA",IF($E9="05",VLOOKUP($A9,'2016G5-SALL'!$A$3:$AG$500,31,FALSE),IF($E9="08",VLOOKUP($A9,'2016G8-SALL'!$A$3:$AG$501,31,FALSE),"NA"))),"NA")</f>
        <v>0.42499999999999999</v>
      </c>
      <c r="M9" s="202">
        <f>IFERROR(IF(OR($F9&lt;10,$F9="NA",$G9="NA"),"NA",IF($E9="05",VLOOKUP($A9,'2016G5-SALL'!$A$3:$AG$500,21,FALSE),IF($E9="08",VLOOKUP($A9,'2016G8-SALL'!$A$3:$AG$501,21,FALSE),"NA"))),"NA")</f>
        <v>0.37552631578947376</v>
      </c>
    </row>
    <row r="10" spans="1:13" x14ac:dyDescent="0.25">
      <c r="A10" s="229" t="s">
        <v>5250</v>
      </c>
      <c r="B10" s="228" t="str">
        <f>VLOOKUP($A10,SchList!$A$2:$B$476,2,FALSE)</f>
        <v>ACADEMIR CHARTER SCHOOL PREP</v>
      </c>
      <c r="C10" s="229" t="str">
        <f>VLOOKUP($A10,SchList!$A$2:$H$476,6,FALSE)</f>
        <v>Charter</v>
      </c>
      <c r="D10" s="214" t="str">
        <f>VLOOKUP($A10,SchList!$A$2:$H$476,5,FALSE)</f>
        <v>CHT</v>
      </c>
      <c r="E10" s="215" t="str">
        <f>LEFT(VLOOKUP($A10,'2016G5-SALL'!$A$5:$B$499,2,FALSE),2)</f>
        <v>05</v>
      </c>
      <c r="F10" s="230">
        <f>IFERROR(IF($E10="05",VLOOKUP($A10,'2016G5-SALL'!$A$3:$AG$500,4,FALSE),IF($E10="08",VLOOKUP($A10,'2016G8-SALL'!$A$3:$AG$501,4,FALSE),"NA")),"NA")</f>
        <v>36</v>
      </c>
      <c r="G10" s="231">
        <f>IFERROR(IF($E10="05",VLOOKUP($A10,'MemSep 16-2016'!$A$3:$I$498,9,FALSE),IF($E10="08",VLOOKUP($A10,'MemSep 16-2016'!$A$3:$N$498,14,FALSE),"NA")),"NA")</f>
        <v>48</v>
      </c>
      <c r="H10" s="232">
        <f t="shared" si="1"/>
        <v>0.75</v>
      </c>
      <c r="I10" s="233">
        <f>IFERROR(IF(OR($F10&lt;10,$F10="NA",$G10="NA"),"NA",IF($E10="05",VLOOKUP($A10,'2016G5-SALL'!$A$3:$AG$500,6,FALSE),IF($E10="08",VLOOKUP($A10,'2016G8-SALL'!$A$3:$AG$501,6,FALSE),"NA"))),"NA")</f>
        <v>48.779722222222226</v>
      </c>
      <c r="J10" s="199">
        <f>IFERROR(IF(OR($F10&lt;10,$F10="NA",$G10="NA"),"NA",IF($E10="05",VLOOKUP($A10,'2016G5-SALL'!$A$3:$AG$500,26,FALSE),IF($E10="08",VLOOKUP($A10,'2016G8-SALL'!$A$3:$AG$501,26,FALSE),"NA"))),"NA")</f>
        <v>0.37722222222222235</v>
      </c>
      <c r="K10" s="200">
        <f>IFERROR(IF(OR($F10&lt;10,$F10="NA",$G10="NA"),"NA",IF($E10="05",VLOOKUP($A10,'2016G5-SALL'!$A$3:$AG$500,16,FALSE),IF($E10="08",VLOOKUP($A10,'2016G8-SALL'!$A$3:$AG$501,16,FALSE),"NA"))),"NA")</f>
        <v>0.43305555555555547</v>
      </c>
      <c r="L10" s="201">
        <f>IFERROR(IF(OR($F10&lt;10,$F10="NA",$G10="NA"),"NA",IF($E10="05",VLOOKUP($A10,'2016G5-SALL'!$A$3:$AG$500,31,FALSE),IF($E10="08",VLOOKUP($A10,'2016G8-SALL'!$A$3:$AG$501,31,FALSE),"NA"))),"NA")</f>
        <v>0.56194444444444469</v>
      </c>
      <c r="M10" s="202">
        <f>IFERROR(IF(OR($F10&lt;10,$F10="NA",$G10="NA"),"NA",IF($E10="05",VLOOKUP($A10,'2016G5-SALL'!$A$3:$AG$500,21,FALSE),IF($E10="08",VLOOKUP($A10,'2016G8-SALL'!$A$3:$AG$501,21,FALSE),"NA"))),"NA")</f>
        <v>0.49944444444444436</v>
      </c>
    </row>
    <row r="11" spans="1:13" x14ac:dyDescent="0.25">
      <c r="A11" s="229" t="s">
        <v>819</v>
      </c>
      <c r="B11" s="228" t="str">
        <f>VLOOKUP($A11,SchList!$A$2:$B$476,2,FALSE)</f>
        <v>ACADEMIR CHARTER SCHOOL WEST</v>
      </c>
      <c r="C11" s="229" t="str">
        <f>VLOOKUP($A11,SchList!$A$2:$H$476,6,FALSE)</f>
        <v>Charter</v>
      </c>
      <c r="D11" s="214" t="str">
        <f>VLOOKUP($A11,SchList!$A$2:$H$476,5,FALSE)</f>
        <v>CHT</v>
      </c>
      <c r="E11" s="215" t="str">
        <f>LEFT(VLOOKUP($A11,'2016G5-SALL'!$A$5:$B$499,2,FALSE),2)</f>
        <v>05</v>
      </c>
      <c r="F11" s="230">
        <f>IFERROR(IF($E11="05",VLOOKUP($A11,'2016G5-SALL'!$A$3:$AG$500,4,FALSE),IF($E11="08",VLOOKUP($A11,'2016G8-SALL'!$A$3:$AG$501,4,FALSE),"NA")),"NA")</f>
        <v>108</v>
      </c>
      <c r="G11" s="231">
        <f>IFERROR(IF($E11="05",VLOOKUP($A11,'MemSep 16-2016'!$A$3:$I$498,9,FALSE),IF($E11="08",VLOOKUP($A11,'MemSep 16-2016'!$A$3:$N$498,14,FALSE),"NA")),"NA")</f>
        <v>115</v>
      </c>
      <c r="H11" s="232">
        <f t="shared" si="1"/>
        <v>0.93913043478260871</v>
      </c>
      <c r="I11" s="233">
        <f>IFERROR(IF(OR($F11&lt;10,$F11="NA",$G11="NA"),"NA",IF($E11="05",VLOOKUP($A11,'2016G5-SALL'!$A$3:$AG$500,6,FALSE),IF($E11="08",VLOOKUP($A11,'2016G8-SALL'!$A$3:$AG$501,6,FALSE),"NA"))),"NA")</f>
        <v>57.267499999999991</v>
      </c>
      <c r="J11" s="199">
        <f>IFERROR(IF(OR($F11&lt;10,$F11="NA",$G11="NA"),"NA",IF($E11="05",VLOOKUP($A11,'2016G5-SALL'!$A$3:$AG$500,26,FALSE),IF($E11="08",VLOOKUP($A11,'2016G8-SALL'!$A$3:$AG$501,26,FALSE),"NA"))),"NA")</f>
        <v>0.46185185185185235</v>
      </c>
      <c r="K11" s="200">
        <f>IFERROR(IF(OR($F11&lt;10,$F11="NA",$G11="NA"),"NA",IF($E11="05",VLOOKUP($A11,'2016G5-SALL'!$A$3:$AG$500,16,FALSE),IF($E11="08",VLOOKUP($A11,'2016G8-SALL'!$A$3:$AG$501,16,FALSE),"NA"))),"NA")</f>
        <v>0.55388888888888876</v>
      </c>
      <c r="L11" s="201">
        <f>IFERROR(IF(OR($F11&lt;10,$F11="NA",$G11="NA"),"NA",IF($E11="05",VLOOKUP($A11,'2016G5-SALL'!$A$3:$AG$500,31,FALSE),IF($E11="08",VLOOKUP($A11,'2016G8-SALL'!$A$3:$AG$501,31,FALSE),"NA"))),"NA")</f>
        <v>0.63916666666666644</v>
      </c>
      <c r="M11" s="202">
        <f>IFERROR(IF(OR($F11&lt;10,$F11="NA",$G11="NA"),"NA",IF($E11="05",VLOOKUP($A11,'2016G5-SALL'!$A$3:$AG$500,21,FALSE),IF($E11="08",VLOOKUP($A11,'2016G8-SALL'!$A$3:$AG$501,21,FALSE),"NA"))),"NA")</f>
        <v>0.55055555555555546</v>
      </c>
    </row>
    <row r="12" spans="1:13" x14ac:dyDescent="0.25">
      <c r="A12" s="229" t="s">
        <v>5191</v>
      </c>
      <c r="B12" s="228" t="str">
        <f>VLOOKUP($A12,SchList!$A$2:$B$476,2,FALSE)</f>
        <v>ACADEMIR PREPARATORY ACADEMY</v>
      </c>
      <c r="C12" s="229" t="str">
        <f>VLOOKUP($A12,SchList!$A$2:$H$476,6,FALSE)</f>
        <v>Charter</v>
      </c>
      <c r="D12" s="214" t="str">
        <f>VLOOKUP($A12,SchList!$A$2:$H$476,5,FALSE)</f>
        <v>CHT</v>
      </c>
      <c r="E12" s="215" t="str">
        <f>LEFT(VLOOKUP($A12,'2016G5-SALL'!$A$5:$B$499,2,FALSE),2)</f>
        <v>05</v>
      </c>
      <c r="F12" s="230">
        <f>IFERROR(IF($E12="05",VLOOKUP($A12,'2016G5-SALL'!$A$3:$AG$500,4,FALSE),IF($E12="08",VLOOKUP($A12,'2016G8-SALL'!$A$3:$AG$501,4,FALSE),"NA")),"NA")</f>
        <v>32</v>
      </c>
      <c r="G12" s="231">
        <f>IFERROR(IF($E12="05",VLOOKUP($A12,'MemSep 16-2016'!$A$3:$I$498,9,FALSE),IF($E12="08",VLOOKUP($A12,'MemSep 16-2016'!$A$3:$N$498,14,FALSE),"NA")),"NA")</f>
        <v>34</v>
      </c>
      <c r="H12" s="232">
        <f t="shared" si="1"/>
        <v>0.94117647058823528</v>
      </c>
      <c r="I12" s="233">
        <f>IFERROR(IF(OR($F12&lt;10,$F12="NA",$G12="NA"),"NA",IF($E12="05",VLOOKUP($A12,'2016G5-SALL'!$A$3:$AG$500,6,FALSE),IF($E12="08",VLOOKUP($A12,'2016G8-SALL'!$A$3:$AG$501,6,FALSE),"NA"))),"NA")</f>
        <v>48.721249999999998</v>
      </c>
      <c r="J12" s="199">
        <f>IFERROR(IF(OR($F12&lt;10,$F12="NA",$G12="NA"),"NA",IF($E12="05",VLOOKUP($A12,'2016G5-SALL'!$A$3:$AG$500,26,FALSE),IF($E12="08",VLOOKUP($A12,'2016G8-SALL'!$A$3:$AG$501,26,FALSE),"NA"))),"NA")</f>
        <v>0.38531250000000011</v>
      </c>
      <c r="K12" s="200">
        <f>IFERROR(IF(OR($F12&lt;10,$F12="NA",$G12="NA"),"NA",IF($E12="05",VLOOKUP($A12,'2016G5-SALL'!$A$3:$AG$500,16,FALSE),IF($E12="08",VLOOKUP($A12,'2016G8-SALL'!$A$3:$AG$501,16,FALSE),"NA"))),"NA")</f>
        <v>0.46781249999999991</v>
      </c>
      <c r="L12" s="201">
        <f>IFERROR(IF(OR($F12&lt;10,$F12="NA",$G12="NA"),"NA",IF($E12="05",VLOOKUP($A12,'2016G5-SALL'!$A$3:$AG$500,31,FALSE),IF($E12="08",VLOOKUP($A12,'2016G8-SALL'!$A$3:$AG$501,31,FALSE),"NA"))),"NA")</f>
        <v>0.53593749999999996</v>
      </c>
      <c r="M12" s="202">
        <f>IFERROR(IF(OR($F12&lt;10,$F12="NA",$G12="NA"),"NA",IF($E12="05",VLOOKUP($A12,'2016G5-SALL'!$A$3:$AG$500,21,FALSE),IF($E12="08",VLOOKUP($A12,'2016G8-SALL'!$A$3:$AG$501,21,FALSE),"NA"))),"NA")</f>
        <v>0.49124999999999996</v>
      </c>
    </row>
    <row r="13" spans="1:13" x14ac:dyDescent="0.25">
      <c r="A13" s="229" t="s">
        <v>877</v>
      </c>
      <c r="B13" s="228" t="str">
        <f>VLOOKUP($A13,SchList!$A$2:$B$476,2,FALSE)</f>
        <v>ACADEMY FOR INT'L EDUCATION CH</v>
      </c>
      <c r="C13" s="229" t="str">
        <f>VLOOKUP($A13,SchList!$A$2:$H$476,6,FALSE)</f>
        <v>Charter</v>
      </c>
      <c r="D13" s="214" t="str">
        <f>VLOOKUP($A13,SchList!$A$2:$H$476,5,FALSE)</f>
        <v>CHT</v>
      </c>
      <c r="E13" s="215" t="str">
        <f>LEFT(VLOOKUP($A13,'2016G5-SALL'!$A$5:$B$499,2,FALSE),2)</f>
        <v>05</v>
      </c>
      <c r="F13" s="230">
        <f>IFERROR(IF($E13="05",VLOOKUP($A13,'2016G5-SALL'!$A$3:$AG$500,4,FALSE),IF($E13="08",VLOOKUP($A13,'2016G8-SALL'!$A$3:$AG$501,4,FALSE),"NA")),"NA")</f>
        <v>1</v>
      </c>
      <c r="G13" s="231">
        <f>IFERROR(IF($E13="05",VLOOKUP($A13,'MemSep 16-2016'!$A$3:$I$498,9,FALSE),IF($E13="08",VLOOKUP($A13,'MemSep 16-2016'!$A$3:$N$498,14,FALSE),"NA")),"NA")</f>
        <v>73</v>
      </c>
      <c r="H13" s="232" t="str">
        <f t="shared" si="1"/>
        <v>NT&lt;10</v>
      </c>
      <c r="I13" s="233" t="str">
        <f>IFERROR(IF(OR($F13&lt;10,$F13="NA",$G13="NA"),"NA",IF($E13="05",VLOOKUP($A13,'2016G5-SALL'!$A$3:$AG$500,6,FALSE),IF($E13="08",VLOOKUP($A13,'2016G8-SALL'!$A$3:$AG$501,6,FALSE),"NA"))),"NA")</f>
        <v>NA</v>
      </c>
      <c r="J13" s="199" t="str">
        <f>IFERROR(IF(OR($F13&lt;10,$F13="NA",$G13="NA"),"NA",IF($E13="05",VLOOKUP($A13,'2016G5-SALL'!$A$3:$AG$500,26,FALSE),IF($E13="08",VLOOKUP($A13,'2016G8-SALL'!$A$3:$AG$501,26,FALSE),"NA"))),"NA")</f>
        <v>NA</v>
      </c>
      <c r="K13" s="200" t="str">
        <f>IFERROR(IF(OR($F13&lt;10,$F13="NA",$G13="NA"),"NA",IF($E13="05",VLOOKUP($A13,'2016G5-SALL'!$A$3:$AG$500,16,FALSE),IF($E13="08",VLOOKUP($A13,'2016G8-SALL'!$A$3:$AG$501,16,FALSE),"NA"))),"NA")</f>
        <v>NA</v>
      </c>
      <c r="L13" s="201" t="str">
        <f>IFERROR(IF(OR($F13&lt;10,$F13="NA",$G13="NA"),"NA",IF($E13="05",VLOOKUP($A13,'2016G5-SALL'!$A$3:$AG$500,31,FALSE),IF($E13="08",VLOOKUP($A13,'2016G8-SALL'!$A$3:$AG$501,31,FALSE),"NA"))),"NA")</f>
        <v>NA</v>
      </c>
      <c r="M13" s="202" t="str">
        <f>IFERROR(IF(OR($F13&lt;10,$F13="NA",$G13="NA"),"NA",IF($E13="05",VLOOKUP($A13,'2016G5-SALL'!$A$3:$AG$500,21,FALSE),IF($E13="08",VLOOKUP($A13,'2016G8-SALL'!$A$3:$AG$501,21,FALSE),"NA"))),"NA")</f>
        <v>NA</v>
      </c>
    </row>
    <row r="14" spans="1:13" x14ac:dyDescent="0.25">
      <c r="A14" s="229" t="s">
        <v>270</v>
      </c>
      <c r="B14" s="228" t="str">
        <f>VLOOKUP($A14,SchList!$A$2:$B$476,2,FALSE)</f>
        <v>ADA MERRITT K-8 CENTER</v>
      </c>
      <c r="C14" s="229" t="str">
        <f>VLOOKUP($A14,SchList!$A$2:$H$476,6,FALSE)</f>
        <v>Central</v>
      </c>
      <c r="D14" s="214" t="str">
        <f>VLOOKUP($A14,SchList!$A$2:$H$476,5,FALSE)</f>
        <v>Tier 1</v>
      </c>
      <c r="E14" s="215" t="str">
        <f>LEFT(VLOOKUP($A14,'2016G5-SALL'!$A$5:$B$499,2,FALSE),2)</f>
        <v>05</v>
      </c>
      <c r="F14" s="230">
        <f>IFERROR(IF($E14="05",VLOOKUP($A14,'2016G5-SALL'!$A$3:$AG$500,4,FALSE),IF($E14="08",VLOOKUP($A14,'2016G8-SALL'!$A$3:$AG$501,4,FALSE),"NA")),"NA")</f>
        <v>78</v>
      </c>
      <c r="G14" s="231">
        <f>IFERROR(IF($E14="05",VLOOKUP($A14,'MemSep 16-2016'!$A$3:$I$498,9,FALSE),IF($E14="08",VLOOKUP($A14,'MemSep 16-2016'!$A$3:$N$498,14,FALSE),"NA")),"NA")</f>
        <v>82</v>
      </c>
      <c r="H14" s="232">
        <f t="shared" si="1"/>
        <v>0.95121951219512191</v>
      </c>
      <c r="I14" s="233">
        <f>IFERROR(IF(OR($F14&lt;10,$F14="NA",$G14="NA"),"NA",IF($E14="05",VLOOKUP($A14,'2016G5-SALL'!$A$3:$AG$500,6,FALSE),IF($E14="08",VLOOKUP($A14,'2016G8-SALL'!$A$3:$AG$501,6,FALSE),"NA"))),"NA")</f>
        <v>56.468333333333355</v>
      </c>
      <c r="J14" s="199">
        <f>IFERROR(IF(OR($F14&lt;10,$F14="NA",$G14="NA"),"NA",IF($E14="05",VLOOKUP($A14,'2016G5-SALL'!$A$3:$AG$500,26,FALSE),IF($E14="08",VLOOKUP($A14,'2016G8-SALL'!$A$3:$AG$501,26,FALSE),"NA"))),"NA")</f>
        <v>0.4382051282051283</v>
      </c>
      <c r="K14" s="200">
        <f>IFERROR(IF(OR($F14&lt;10,$F14="NA",$G14="NA"),"NA",IF($E14="05",VLOOKUP($A14,'2016G5-SALL'!$A$3:$AG$500,16,FALSE),IF($E14="08",VLOOKUP($A14,'2016G8-SALL'!$A$3:$AG$501,16,FALSE),"NA"))),"NA")</f>
        <v>0.55089743589743567</v>
      </c>
      <c r="L14" s="201">
        <f>IFERROR(IF(OR($F14&lt;10,$F14="NA",$G14="NA"),"NA",IF($E14="05",VLOOKUP($A14,'2016G5-SALL'!$A$3:$AG$500,31,FALSE),IF($E14="08",VLOOKUP($A14,'2016G8-SALL'!$A$3:$AG$501,31,FALSE),"NA"))),"NA")</f>
        <v>0.62423076923076959</v>
      </c>
      <c r="M14" s="202">
        <f>IFERROR(IF(OR($F14&lt;10,$F14="NA",$G14="NA"),"NA",IF($E14="05",VLOOKUP($A14,'2016G5-SALL'!$A$3:$AG$500,21,FALSE),IF($E14="08",VLOOKUP($A14,'2016G8-SALL'!$A$3:$AG$501,21,FALSE),"NA"))),"NA")</f>
        <v>0.5570512820512824</v>
      </c>
    </row>
    <row r="15" spans="1:13" x14ac:dyDescent="0.25">
      <c r="A15" s="229" t="s">
        <v>270</v>
      </c>
      <c r="B15" s="228" t="str">
        <f>VLOOKUP($A15,SchList!$A$2:$B$476,2,FALSE)</f>
        <v>ADA MERRITT K-8 CENTER</v>
      </c>
      <c r="C15" s="229" t="str">
        <f>VLOOKUP($A15,SchList!$A$2:$H$476,6,FALSE)</f>
        <v>Central</v>
      </c>
      <c r="D15" s="214" t="str">
        <f>VLOOKUP($A15,SchList!$A$2:$H$476,5,FALSE)</f>
        <v>Tier 1</v>
      </c>
      <c r="E15" s="215" t="str">
        <f>LEFT(VLOOKUP($A15,'2016G8-SALL'!$A$5:$B$499,2,FALSE),2)</f>
        <v>08</v>
      </c>
      <c r="F15" s="230">
        <f>IFERROR(IF($E15="05",VLOOKUP($A15,'2016G5-SALL'!$A$3:$AG$500,4,FALSE),IF($E15="08",VLOOKUP($A15,'2016G8-SALL'!$A$3:$AG$501,4,FALSE),"NA")),"NA")</f>
        <v>75</v>
      </c>
      <c r="G15" s="231">
        <f>IFERROR(IF($E15="05",VLOOKUP($A15,'MemSep 16-2016'!$A$3:$I$498,9,FALSE),IF($E15="08",VLOOKUP($A15,'MemSep 16-2016'!$A$3:$N$498,14,FALSE),"NA")),"NA")</f>
        <v>78</v>
      </c>
      <c r="H15" s="232">
        <f t="shared" si="1"/>
        <v>0.96153846153846156</v>
      </c>
      <c r="I15" s="233">
        <f>IFERROR(IF(OR($F15&lt;10,$F15="NA",$G15="NA"),"NA",IF($E15="05",VLOOKUP($A15,'2016G5-SALL'!$A$3:$AG$500,6,FALSE),IF($E15="08",VLOOKUP($A15,'2016G8-SALL'!$A$3:$AG$501,6,FALSE),"NA"))),"NA")</f>
        <v>58.190933333333341</v>
      </c>
      <c r="J15" s="199">
        <f>IFERROR(IF(OR($F15&lt;10,$F15="NA",$G15="NA"),"NA",IF($E15="05",VLOOKUP($A15,'2016G5-SALL'!$A$3:$AG$500,26,FALSE),IF($E15="08",VLOOKUP($A15,'2016G8-SALL'!$A$3:$AG$501,26,FALSE),"NA"))),"NA")</f>
        <v>0.62120000000000009</v>
      </c>
      <c r="K15" s="200">
        <f>IFERROR(IF(OR($F15&lt;10,$F15="NA",$G15="NA"),"NA",IF($E15="05",VLOOKUP($A15,'2016G5-SALL'!$A$3:$AG$500,16,FALSE),IF($E15="08",VLOOKUP($A15,'2016G8-SALL'!$A$3:$AG$501,16,FALSE),"NA"))),"NA")</f>
        <v>0.57800000000000007</v>
      </c>
      <c r="L15" s="201">
        <f>IFERROR(IF(OR($F15&lt;10,$F15="NA",$G15="NA"),"NA",IF($E15="05",VLOOKUP($A15,'2016G5-SALL'!$A$3:$AG$500,31,FALSE),IF($E15="08",VLOOKUP($A15,'2016G8-SALL'!$A$3:$AG$501,31,FALSE),"NA"))),"NA")</f>
        <v>0.57666666666666644</v>
      </c>
      <c r="M15" s="202">
        <f>IFERROR(IF(OR($F15&lt;10,$F15="NA",$G15="NA"),"NA",IF($E15="05",VLOOKUP($A15,'2016G5-SALL'!$A$3:$AG$500,21,FALSE),IF($E15="08",VLOOKUP($A15,'2016G8-SALL'!$A$3:$AG$501,21,FALSE),"NA"))),"NA")</f>
        <v>0.56613333333333327</v>
      </c>
    </row>
    <row r="16" spans="1:13" x14ac:dyDescent="0.25">
      <c r="A16" s="229" t="s">
        <v>859</v>
      </c>
      <c r="B16" s="228" t="str">
        <f>VLOOKUP($A16,SchList!$A$2:$B$476,2,FALSE)</f>
        <v>ADVANTAGE ACADEMY SANTA FE</v>
      </c>
      <c r="C16" s="229" t="str">
        <f>VLOOKUP($A16,SchList!$A$2:$H$476,6,FALSE)</f>
        <v>Charter</v>
      </c>
      <c r="D16" s="214" t="str">
        <f>VLOOKUP($A16,SchList!$A$2:$H$476,5,FALSE)</f>
        <v>CHT</v>
      </c>
      <c r="E16" s="215" t="str">
        <f>LEFT(VLOOKUP($A16,'2016G5-SALL'!$A$5:$B$499,2,FALSE),2)</f>
        <v>05</v>
      </c>
      <c r="F16" s="230">
        <f>IFERROR(IF($E16="05",VLOOKUP($A16,'2016G5-SALL'!$A$3:$AG$500,4,FALSE),IF($E16="08",VLOOKUP($A16,'2016G8-SALL'!$A$3:$AG$501,4,FALSE),"NA")),"NA")</f>
        <v>51</v>
      </c>
      <c r="G16" s="231">
        <f>IFERROR(IF($E16="05",VLOOKUP($A16,'MemSep 16-2016'!$A$3:$I$498,9,FALSE),IF($E16="08",VLOOKUP($A16,'MemSep 16-2016'!$A$3:$N$498,14,FALSE),"NA")),"NA")</f>
        <v>52</v>
      </c>
      <c r="H16" s="232">
        <f t="shared" si="1"/>
        <v>0.98076923076923073</v>
      </c>
      <c r="I16" s="233">
        <f>IFERROR(IF(OR($F16&lt;10,$F16="NA",$G16="NA"),"NA",IF($E16="05",VLOOKUP($A16,'2016G5-SALL'!$A$3:$AG$500,6,FALSE),IF($E16="08",VLOOKUP($A16,'2016G8-SALL'!$A$3:$AG$501,6,FALSE),"NA"))),"NA")</f>
        <v>57.606862745098042</v>
      </c>
      <c r="J16" s="199">
        <f>IFERROR(IF(OR($F16&lt;10,$F16="NA",$G16="NA"),"NA",IF($E16="05",VLOOKUP($A16,'2016G5-SALL'!$A$3:$AG$500,26,FALSE),IF($E16="08",VLOOKUP($A16,'2016G8-SALL'!$A$3:$AG$501,26,FALSE),"NA"))),"NA")</f>
        <v>0.47509803921568627</v>
      </c>
      <c r="K16" s="200">
        <f>IFERROR(IF(OR($F16&lt;10,$F16="NA",$G16="NA"),"NA",IF($E16="05",VLOOKUP($A16,'2016G5-SALL'!$A$3:$AG$500,16,FALSE),IF($E16="08",VLOOKUP($A16,'2016G8-SALL'!$A$3:$AG$501,16,FALSE),"NA"))),"NA")</f>
        <v>0.52529411764705902</v>
      </c>
      <c r="L16" s="201">
        <f>IFERROR(IF(OR($F16&lt;10,$F16="NA",$G16="NA"),"NA",IF($E16="05",VLOOKUP($A16,'2016G5-SALL'!$A$3:$AG$500,31,FALSE),IF($E16="08",VLOOKUP($A16,'2016G8-SALL'!$A$3:$AG$501,31,FALSE),"NA"))),"NA")</f>
        <v>0.63274509803921564</v>
      </c>
      <c r="M16" s="202">
        <f>IFERROR(IF(OR($F16&lt;10,$F16="NA",$G16="NA"),"NA",IF($E16="05",VLOOKUP($A16,'2016G5-SALL'!$A$3:$AG$500,21,FALSE),IF($E16="08",VLOOKUP($A16,'2016G8-SALL'!$A$3:$AG$501,21,FALSE),"NA"))),"NA")</f>
        <v>0.60509803921568672</v>
      </c>
    </row>
    <row r="17" spans="1:13" x14ac:dyDescent="0.25">
      <c r="A17" s="229" t="s">
        <v>297</v>
      </c>
      <c r="B17" s="228" t="str">
        <f>VLOOKUP($A17,SchList!$A$2:$B$476,2,FALSE)</f>
        <v>AGENORIA S. PASCHAL/OLINDA EL</v>
      </c>
      <c r="C17" s="229" t="str">
        <f>VLOOKUP($A17,SchList!$A$2:$H$476,6,FALSE)</f>
        <v>Central</v>
      </c>
      <c r="D17" s="214" t="str">
        <f>VLOOKUP($A17,SchList!$A$2:$H$476,5,FALSE)</f>
        <v>Tier 2</v>
      </c>
      <c r="E17" s="215" t="str">
        <f>LEFT(VLOOKUP($A17,'2016G5-SALL'!$A$5:$B$499,2,FALSE),2)</f>
        <v>05</v>
      </c>
      <c r="F17" s="230">
        <f>IFERROR(IF($E17="05",VLOOKUP($A17,'2016G5-SALL'!$A$3:$AG$500,4,FALSE),IF($E17="08",VLOOKUP($A17,'2016G8-SALL'!$A$3:$AG$501,4,FALSE),"NA")),"NA")</f>
        <v>54</v>
      </c>
      <c r="G17" s="231">
        <f>IFERROR(IF($E17="05",VLOOKUP($A17,'MemSep 16-2016'!$A$3:$I$498,9,FALSE),IF($E17="08",VLOOKUP($A17,'MemSep 16-2016'!$A$3:$N$498,14,FALSE),"NA")),"NA")</f>
        <v>62</v>
      </c>
      <c r="H17" s="232">
        <f t="shared" si="1"/>
        <v>0.87096774193548387</v>
      </c>
      <c r="I17" s="233">
        <f>IFERROR(IF(OR($F17&lt;10,$F17="NA",$G17="NA"),"NA",IF($E17="05",VLOOKUP($A17,'2016G5-SALL'!$A$3:$AG$500,6,FALSE),IF($E17="08",VLOOKUP($A17,'2016G8-SALL'!$A$3:$AG$501,6,FALSE),"NA"))),"NA")</f>
        <v>37.822592592592592</v>
      </c>
      <c r="J17" s="199">
        <f>IFERROR(IF(OR($F17&lt;10,$F17="NA",$G17="NA"),"NA",IF($E17="05",VLOOKUP($A17,'2016G5-SALL'!$A$3:$AG$500,26,FALSE),IF($E17="08",VLOOKUP($A17,'2016G8-SALL'!$A$3:$AG$501,26,FALSE),"NA"))),"NA")</f>
        <v>0.2850000000000002</v>
      </c>
      <c r="K17" s="200">
        <f>IFERROR(IF(OR($F17&lt;10,$F17="NA",$G17="NA"),"NA",IF($E17="05",VLOOKUP($A17,'2016G5-SALL'!$A$3:$AG$500,16,FALSE),IF($E17="08",VLOOKUP($A17,'2016G8-SALL'!$A$3:$AG$501,16,FALSE),"NA"))),"NA")</f>
        <v>0.38333333333333347</v>
      </c>
      <c r="L17" s="201">
        <f>IFERROR(IF(OR($F17&lt;10,$F17="NA",$G17="NA"),"NA",IF($E17="05",VLOOKUP($A17,'2016G5-SALL'!$A$3:$AG$500,31,FALSE),IF($E17="08",VLOOKUP($A17,'2016G8-SALL'!$A$3:$AG$501,31,FALSE),"NA"))),"NA")</f>
        <v>0.43444444444444452</v>
      </c>
      <c r="M17" s="202">
        <f>IFERROR(IF(OR($F17&lt;10,$F17="NA",$G17="NA"),"NA",IF($E17="05",VLOOKUP($A17,'2016G5-SALL'!$A$3:$AG$500,21,FALSE),IF($E17="08",VLOOKUP($A17,'2016G8-SALL'!$A$3:$AG$501,21,FALSE),"NA"))),"NA")</f>
        <v>0.33499999999999974</v>
      </c>
    </row>
    <row r="18" spans="1:13" x14ac:dyDescent="0.25">
      <c r="A18" s="227" t="s">
        <v>133</v>
      </c>
      <c r="B18" s="228" t="str">
        <f>VLOOKUP($A18,SchList!$A$2:$B$476,2,FALSE)</f>
        <v>AIR BASE K-8 CTR INT'L EDUC</v>
      </c>
      <c r="C18" s="229" t="str">
        <f>VLOOKUP($A18,SchList!$A$2:$H$476,6,FALSE)</f>
        <v>South</v>
      </c>
      <c r="D18" s="214" t="str">
        <f>VLOOKUP($A18,SchList!$A$2:$H$476,5,FALSE)</f>
        <v>Tier 1</v>
      </c>
      <c r="E18" s="215" t="str">
        <f>LEFT(VLOOKUP($A18,'2016G5-SALL'!$A$5:$B$499,2,FALSE),2)</f>
        <v>05</v>
      </c>
      <c r="F18" s="230">
        <f>IFERROR(IF($E18="05",VLOOKUP($A18,'2016G5-SALL'!$A$3:$AG$500,4,FALSE),IF($E18="08",VLOOKUP($A18,'2016G8-SALL'!$A$3:$AG$501,4,FALSE),"NA")),"NA")</f>
        <v>101</v>
      </c>
      <c r="G18" s="231">
        <f>IFERROR(IF($E18="05",VLOOKUP($A18,'MemSep 16-2016'!$A$3:$I$498,9,FALSE),IF($E18="08",VLOOKUP($A18,'MemSep 16-2016'!$A$3:$N$498,14,FALSE),"NA")),"NA")</f>
        <v>137</v>
      </c>
      <c r="H18" s="232">
        <f t="shared" si="1"/>
        <v>0.73722627737226276</v>
      </c>
      <c r="I18" s="233">
        <f>IFERROR(IF(OR($F18&lt;10,$F18="NA",$G18="NA"),"NA",IF($E18="05",VLOOKUP($A18,'2016G5-SALL'!$A$3:$AG$500,6,FALSE),IF($E18="08",VLOOKUP($A18,'2016G8-SALL'!$A$3:$AG$501,6,FALSE),"NA"))),"NA")</f>
        <v>53.37574257425743</v>
      </c>
      <c r="J18" s="199">
        <f>IFERROR(IF(OR($F18&lt;10,$F18="NA",$G18="NA"),"NA",IF($E18="05",VLOOKUP($A18,'2016G5-SALL'!$A$3:$AG$500,26,FALSE),IF($E18="08",VLOOKUP($A18,'2016G8-SALL'!$A$3:$AG$501,26,FALSE),"NA"))),"NA")</f>
        <v>0.39495049504950519</v>
      </c>
      <c r="K18" s="200">
        <f>IFERROR(IF(OR($F18&lt;10,$F18="NA",$G18="NA"),"NA",IF($E18="05",VLOOKUP($A18,'2016G5-SALL'!$A$3:$AG$500,16,FALSE),IF($E18="08",VLOOKUP($A18,'2016G8-SALL'!$A$3:$AG$501,16,FALSE),"NA"))),"NA")</f>
        <v>0.48950495049504961</v>
      </c>
      <c r="L18" s="201">
        <f>IFERROR(IF(OR($F18&lt;10,$F18="NA",$G18="NA"),"NA",IF($E18="05",VLOOKUP($A18,'2016G5-SALL'!$A$3:$AG$500,31,FALSE),IF($E18="08",VLOOKUP($A18,'2016G8-SALL'!$A$3:$AG$501,31,FALSE),"NA"))),"NA")</f>
        <v>0.60841584158415873</v>
      </c>
      <c r="M18" s="202">
        <f>IFERROR(IF(OR($F18&lt;10,$F18="NA",$G18="NA"),"NA",IF($E18="05",VLOOKUP($A18,'2016G5-SALL'!$A$3:$AG$500,21,FALSE),IF($E18="08",VLOOKUP($A18,'2016G8-SALL'!$A$3:$AG$501,21,FALSE),"NA"))),"NA")</f>
        <v>0.54693069306930719</v>
      </c>
    </row>
    <row r="19" spans="1:13" x14ac:dyDescent="0.25">
      <c r="A19" s="346" t="s">
        <v>133</v>
      </c>
      <c r="B19" s="228" t="str">
        <f>VLOOKUP($A19,SchList!$A$2:$B$476,2,FALSE)</f>
        <v>AIR BASE K-8 CTR INT'L EDUC</v>
      </c>
      <c r="C19" s="229" t="str">
        <f>VLOOKUP($A19,SchList!$A$2:$H$476,6,FALSE)</f>
        <v>South</v>
      </c>
      <c r="D19" s="214" t="str">
        <f>VLOOKUP($A19,SchList!$A$2:$H$476,5,FALSE)</f>
        <v>Tier 1</v>
      </c>
      <c r="E19" s="215" t="str">
        <f>LEFT(VLOOKUP($A19,'2016G8-SALL'!$A$5:$B$499,2,FALSE),2)</f>
        <v>08</v>
      </c>
      <c r="F19" s="230">
        <f>IFERROR(IF($E19="05",VLOOKUP($A19,'2016G5-SALL'!$A$3:$AG$500,4,FALSE),IF($E19="08",VLOOKUP($A19,'2016G8-SALL'!$A$3:$AG$501,4,FALSE),"NA")),"NA")</f>
        <v>58</v>
      </c>
      <c r="G19" s="231">
        <f>IFERROR(IF($E19="05",VLOOKUP($A19,'MemSep 16-2016'!$A$3:$I$498,9,FALSE),IF($E19="08",VLOOKUP($A19,'MemSep 16-2016'!$A$3:$N$498,14,FALSE),"NA")),"NA")</f>
        <v>66</v>
      </c>
      <c r="H19" s="232">
        <f t="shared" si="1"/>
        <v>0.87878787878787878</v>
      </c>
      <c r="I19" s="233">
        <f>IFERROR(IF(OR($F19&lt;10,$F19="NA",$G19="NA"),"NA",IF($E19="05",VLOOKUP($A19,'2016G5-SALL'!$A$3:$AG$500,6,FALSE),IF($E19="08",VLOOKUP($A19,'2016G8-SALL'!$A$3:$AG$501,6,FALSE),"NA"))),"NA")</f>
        <v>47.02500000000002</v>
      </c>
      <c r="J19" s="199">
        <f>IFERROR(IF(OR($F19&lt;10,$F19="NA",$G19="NA"),"NA",IF($E19="05",VLOOKUP($A19,'2016G5-SALL'!$A$3:$AG$500,26,FALSE),IF($E19="08",VLOOKUP($A19,'2016G8-SALL'!$A$3:$AG$501,26,FALSE),"NA"))),"NA")</f>
        <v>0.45224137931034469</v>
      </c>
      <c r="K19" s="200">
        <f>IFERROR(IF(OR($F19&lt;10,$F19="NA",$G19="NA"),"NA",IF($E19="05",VLOOKUP($A19,'2016G5-SALL'!$A$3:$AG$500,16,FALSE),IF($E19="08",VLOOKUP($A19,'2016G8-SALL'!$A$3:$AG$501,16,FALSE),"NA"))),"NA")</f>
        <v>0.47534482758620683</v>
      </c>
      <c r="L19" s="201">
        <f>IFERROR(IF(OR($F19&lt;10,$F19="NA",$G19="NA"),"NA",IF($E19="05",VLOOKUP($A19,'2016G5-SALL'!$A$3:$AG$500,31,FALSE),IF($E19="08",VLOOKUP($A19,'2016G8-SALL'!$A$3:$AG$501,31,FALSE),"NA"))),"NA")</f>
        <v>0.4948275862068966</v>
      </c>
      <c r="M19" s="202">
        <f>IFERROR(IF(OR($F19&lt;10,$F19="NA",$G19="NA"),"NA",IF($E19="05",VLOOKUP($A19,'2016G5-SALL'!$A$3:$AG$500,21,FALSE),IF($E19="08",VLOOKUP($A19,'2016G8-SALL'!$A$3:$AG$501,21,FALSE),"NA"))),"NA")</f>
        <v>0.44862068965517266</v>
      </c>
    </row>
    <row r="20" spans="1:13" x14ac:dyDescent="0.25">
      <c r="A20" s="229" t="s">
        <v>938</v>
      </c>
      <c r="B20" s="228" t="str">
        <f>VLOOKUP($A20,SchList!$A$2:$B$476,2,FALSE)</f>
        <v>ALPHA CHARTER OF EXCELLENCE</v>
      </c>
      <c r="C20" s="229" t="str">
        <f>VLOOKUP($A20,SchList!$A$2:$H$476,6,FALSE)</f>
        <v>Charter</v>
      </c>
      <c r="D20" s="214" t="str">
        <f>VLOOKUP($A20,SchList!$A$2:$H$476,5,FALSE)</f>
        <v>CHT</v>
      </c>
      <c r="E20" s="215" t="str">
        <f>LEFT(VLOOKUP($A20,'2016G5-SALL'!$A$5:$B$499,2,FALSE),2)</f>
        <v>05</v>
      </c>
      <c r="F20" s="230">
        <f>IFERROR(IF($E20="05",VLOOKUP($A20,'2016G5-SALL'!$A$3:$AG$500,4,FALSE),IF($E20="08",VLOOKUP($A20,'2016G8-SALL'!$A$3:$AG$501,4,FALSE),"NA")),"NA")</f>
        <v>20</v>
      </c>
      <c r="G20" s="231">
        <f>IFERROR(IF($E20="05",VLOOKUP($A20,'MemSep 16-2016'!$A$3:$I$498,9,FALSE),IF($E20="08",VLOOKUP($A20,'MemSep 16-2016'!$A$3:$N$498,14,FALSE),"NA")),"NA")</f>
        <v>21</v>
      </c>
      <c r="H20" s="232">
        <f t="shared" si="1"/>
        <v>0.95238095238095233</v>
      </c>
      <c r="I20" s="233">
        <f>IFERROR(IF(OR($F20&lt;10,$F20="NA",$G20="NA"),"NA",IF($E20="05",VLOOKUP($A20,'2016G5-SALL'!$A$3:$AG$500,6,FALSE),IF($E20="08",VLOOKUP($A20,'2016G8-SALL'!$A$3:$AG$501,6,FALSE),"NA"))),"NA")</f>
        <v>43.787499999999994</v>
      </c>
      <c r="J20" s="199">
        <f>IFERROR(IF(OR($F20&lt;10,$F20="NA",$G20="NA"),"NA",IF($E20="05",VLOOKUP($A20,'2016G5-SALL'!$A$3:$AG$500,26,FALSE),IF($E20="08",VLOOKUP($A20,'2016G8-SALL'!$A$3:$AG$501,26,FALSE),"NA"))),"NA")</f>
        <v>0.26549999999999996</v>
      </c>
      <c r="K20" s="200">
        <f>IFERROR(IF(OR($F20&lt;10,$F20="NA",$G20="NA"),"NA",IF($E20="05",VLOOKUP($A20,'2016G5-SALL'!$A$3:$AG$500,16,FALSE),IF($E20="08",VLOOKUP($A20,'2016G8-SALL'!$A$3:$AG$501,16,FALSE),"NA"))),"NA")</f>
        <v>0.42350000000000004</v>
      </c>
      <c r="L20" s="201">
        <f>IFERROR(IF(OR($F20&lt;10,$F20="NA",$G20="NA"),"NA",IF($E20="05",VLOOKUP($A20,'2016G5-SALL'!$A$3:$AG$500,31,FALSE),IF($E20="08",VLOOKUP($A20,'2016G8-SALL'!$A$3:$AG$501,31,FALSE),"NA"))),"NA")</f>
        <v>0.51649999999999996</v>
      </c>
      <c r="M20" s="202">
        <f>IFERROR(IF(OR($F20&lt;10,$F20="NA",$G20="NA"),"NA",IF($E20="05",VLOOKUP($A20,'2016G5-SALL'!$A$3:$AG$500,21,FALSE),IF($E20="08",VLOOKUP($A20,'2016G8-SALL'!$A$3:$AG$501,21,FALSE),"NA"))),"NA")</f>
        <v>0.42299999999999993</v>
      </c>
    </row>
    <row r="21" spans="1:13" x14ac:dyDescent="0.25">
      <c r="A21" s="229" t="s">
        <v>566</v>
      </c>
      <c r="B21" s="228" t="str">
        <f>VLOOKUP($A21,SchList!$A$2:$B$476,2,FALSE)</f>
        <v>ALTERNATIVE OUTREACH PROGRAM</v>
      </c>
      <c r="C21" s="229" t="str">
        <f>VLOOKUP($A21,SchList!$A$2:$H$476,6,FALSE)</f>
        <v>Alt &amp; Spe</v>
      </c>
      <c r="D21" s="214" t="str">
        <f>VLOOKUP($A21,SchList!$A$2:$H$476,5,FALSE)</f>
        <v>ALT</v>
      </c>
      <c r="E21" s="215" t="str">
        <f>LEFT(VLOOKUP($A21,'2016G8-SALL'!$A$5:$B$499,2,FALSE),2)</f>
        <v>08</v>
      </c>
      <c r="F21" s="230">
        <f>IFERROR(IF($E21="05",VLOOKUP($A21,'2016G5-SALL'!$A$3:$AG$500,4,FALSE),IF($E21="08",VLOOKUP($A21,'2016G8-SALL'!$A$3:$AG$501,4,FALSE),"NA")),"NA")</f>
        <v>39</v>
      </c>
      <c r="G21" s="231">
        <f>IFERROR(IF($E21="05",VLOOKUP($A21,'MemSep 16-2016'!$A$3:$I$498,9,FALSE),IF($E21="08",VLOOKUP($A21,'MemSep 16-2016'!$A$3:$N$498,14,FALSE),"NA")),"NA")</f>
        <v>99</v>
      </c>
      <c r="H21" s="232">
        <f t="shared" si="1"/>
        <v>0.39393939393939392</v>
      </c>
      <c r="I21" s="233">
        <f>IFERROR(IF(OR($F21&lt;10,$F21="NA",$G21="NA"),"NA",IF($E21="05",VLOOKUP($A21,'2016G5-SALL'!$A$3:$AG$500,6,FALSE),IF($E21="08",VLOOKUP($A21,'2016G8-SALL'!$A$3:$AG$501,6,FALSE),"NA"))),"NA")</f>
        <v>32.106923076923074</v>
      </c>
      <c r="J21" s="199">
        <f>IFERROR(IF(OR($F21&lt;10,$F21="NA",$G21="NA"),"NA",IF($E21="05",VLOOKUP($A21,'2016G5-SALL'!$A$3:$AG$500,26,FALSE),IF($E21="08",VLOOKUP($A21,'2016G8-SALL'!$A$3:$AG$501,26,FALSE),"NA"))),"NA")</f>
        <v>0.32487179487179485</v>
      </c>
      <c r="K21" s="200">
        <f>IFERROR(IF(OR($F21&lt;10,$F21="NA",$G21="NA"),"NA",IF($E21="05",VLOOKUP($A21,'2016G5-SALL'!$A$3:$AG$500,16,FALSE),IF($E21="08",VLOOKUP($A21,'2016G8-SALL'!$A$3:$AG$501,16,FALSE),"NA"))),"NA")</f>
        <v>0.32512820512820512</v>
      </c>
      <c r="L21" s="201">
        <f>IFERROR(IF(OR($F21&lt;10,$F21="NA",$G21="NA"),"NA",IF($E21="05",VLOOKUP($A21,'2016G5-SALL'!$A$3:$AG$500,31,FALSE),IF($E21="08",VLOOKUP($A21,'2016G8-SALL'!$A$3:$AG$501,31,FALSE),"NA"))),"NA")</f>
        <v>0.31410256410256404</v>
      </c>
      <c r="M21" s="202">
        <f>IFERROR(IF(OR($F21&lt;10,$F21="NA",$G21="NA"),"NA",IF($E21="05",VLOOKUP($A21,'2016G5-SALL'!$A$3:$AG$500,21,FALSE),IF($E21="08",VLOOKUP($A21,'2016G8-SALL'!$A$3:$AG$501,21,FALSE),"NA"))),"NA")</f>
        <v>0.32205128205128197</v>
      </c>
    </row>
    <row r="22" spans="1:13" x14ac:dyDescent="0.25">
      <c r="A22" s="229" t="s">
        <v>569</v>
      </c>
      <c r="B22" s="228" t="str">
        <f>VLOOKUP($A22,SchList!$A$2:$B$476,2,FALSE)</f>
        <v>ALTERNATIVE OUTREACH-EXT. YR</v>
      </c>
      <c r="C22" s="229" t="str">
        <f>VLOOKUP($A22,SchList!$A$2:$H$476,6,FALSE)</f>
        <v>Alt &amp; Spe</v>
      </c>
      <c r="D22" s="214" t="str">
        <f>VLOOKUP($A22,SchList!$A$2:$H$476,5,FALSE)</f>
        <v>ALT</v>
      </c>
      <c r="E22" s="215" t="str">
        <f>LEFT(VLOOKUP($A22,'2016G8-SALL'!$A$5:$B$499,2,FALSE),2)</f>
        <v>08</v>
      </c>
      <c r="F22" s="230">
        <f>IFERROR(IF($E22="05",VLOOKUP($A22,'2016G5-SALL'!$A$3:$AG$500,4,FALSE),IF($E22="08",VLOOKUP($A22,'2016G8-SALL'!$A$3:$AG$501,4,FALSE),"NA")),"NA")</f>
        <v>12</v>
      </c>
      <c r="G22" s="231">
        <f>IFERROR(IF($E22="05",VLOOKUP($A22,'MemSep 16-2016'!$A$3:$I$498,9,FALSE),IF($E22="08",VLOOKUP($A22,'MemSep 16-2016'!$A$3:$N$498,14,FALSE),"NA")),"NA")</f>
        <v>18</v>
      </c>
      <c r="H22" s="232">
        <f t="shared" si="1"/>
        <v>0.66666666666666663</v>
      </c>
      <c r="I22" s="233">
        <f>IFERROR(IF(OR($F22&lt;10,$F22="NA",$G22="NA"),"NA",IF($E22="05",VLOOKUP($A22,'2016G5-SALL'!$A$3:$AG$500,6,FALSE),IF($E22="08",VLOOKUP($A22,'2016G8-SALL'!$A$3:$AG$501,6,FALSE),"NA"))),"NA")</f>
        <v>36.190000000000005</v>
      </c>
      <c r="J22" s="199">
        <f>IFERROR(IF(OR($F22&lt;10,$F22="NA",$G22="NA"),"NA",IF($E22="05",VLOOKUP($A22,'2016G5-SALL'!$A$3:$AG$500,26,FALSE),IF($E22="08",VLOOKUP($A22,'2016G8-SALL'!$A$3:$AG$501,26,FALSE),"NA"))),"NA")</f>
        <v>0.33250000000000002</v>
      </c>
      <c r="K22" s="200">
        <f>IFERROR(IF(OR($F22&lt;10,$F22="NA",$G22="NA"),"NA",IF($E22="05",VLOOKUP($A22,'2016G5-SALL'!$A$3:$AG$500,16,FALSE),IF($E22="08",VLOOKUP($A22,'2016G8-SALL'!$A$3:$AG$501,16,FALSE),"NA"))),"NA")</f>
        <v>0.41333333333333339</v>
      </c>
      <c r="L22" s="201">
        <f>IFERROR(IF(OR($F22&lt;10,$F22="NA",$G22="NA"),"NA",IF($E22="05",VLOOKUP($A22,'2016G5-SALL'!$A$3:$AG$500,31,FALSE),IF($E22="08",VLOOKUP($A22,'2016G8-SALL'!$A$3:$AG$501,31,FALSE),"NA"))),"NA")</f>
        <v>0.33333333333333331</v>
      </c>
      <c r="M22" s="202">
        <f>IFERROR(IF(OR($F22&lt;10,$F22="NA",$G22="NA"),"NA",IF($E22="05",VLOOKUP($A22,'2016G5-SALL'!$A$3:$AG$500,21,FALSE),IF($E22="08",VLOOKUP($A22,'2016G8-SALL'!$A$3:$AG$501,21,FALSE),"NA"))),"NA")</f>
        <v>0.35000000000000003</v>
      </c>
    </row>
    <row r="23" spans="1:13" x14ac:dyDescent="0.25">
      <c r="A23" s="229" t="s">
        <v>205</v>
      </c>
      <c r="B23" s="228" t="str">
        <f>VLOOKUP($A23,SchList!$A$2:$B$476,2,FALSE)</f>
        <v>AMELIA EARHART ELEMENTARY</v>
      </c>
      <c r="C23" s="229" t="str">
        <f>VLOOKUP($A23,SchList!$A$2:$H$476,6,FALSE)</f>
        <v>North</v>
      </c>
      <c r="D23" s="214" t="str">
        <f>VLOOKUP($A23,SchList!$A$2:$H$476,5,FALSE)</f>
        <v>Tier 1</v>
      </c>
      <c r="E23" s="215" t="str">
        <f>LEFT(VLOOKUP($A23,'2016G5-SALL'!$A$5:$B$499,2,FALSE),2)</f>
        <v>05</v>
      </c>
      <c r="F23" s="230">
        <f>IFERROR(IF($E23="05",VLOOKUP($A23,'2016G5-SALL'!$A$3:$AG$500,4,FALSE),IF($E23="08",VLOOKUP($A23,'2016G8-SALL'!$A$3:$AG$501,4,FALSE),"NA")),"NA")</f>
        <v>65</v>
      </c>
      <c r="G23" s="231">
        <f>IFERROR(IF($E23="05",VLOOKUP($A23,'MemSep 16-2016'!$A$3:$I$498,9,FALSE),IF($E23="08",VLOOKUP($A23,'MemSep 16-2016'!$A$3:$N$498,14,FALSE),"NA")),"NA")</f>
        <v>65</v>
      </c>
      <c r="H23" s="232">
        <f t="shared" si="1"/>
        <v>1</v>
      </c>
      <c r="I23" s="233">
        <f>IFERROR(IF(OR($F23&lt;10,$F23="NA",$G23="NA"),"NA",IF($E23="05",VLOOKUP($A23,'2016G5-SALL'!$A$3:$AG$500,6,FALSE),IF($E23="08",VLOOKUP($A23,'2016G8-SALL'!$A$3:$AG$501,6,FALSE),"NA"))),"NA")</f>
        <v>42.144615384615371</v>
      </c>
      <c r="J23" s="199">
        <f>IFERROR(IF(OR($F23&lt;10,$F23="NA",$G23="NA"),"NA",IF($E23="05",VLOOKUP($A23,'2016G5-SALL'!$A$3:$AG$500,26,FALSE),IF($E23="08",VLOOKUP($A23,'2016G8-SALL'!$A$3:$AG$501,26,FALSE),"NA"))),"NA")</f>
        <v>0.33923076923076911</v>
      </c>
      <c r="K23" s="200">
        <f>IFERROR(IF(OR($F23&lt;10,$F23="NA",$G23="NA"),"NA",IF($E23="05",VLOOKUP($A23,'2016G5-SALL'!$A$3:$AG$500,16,FALSE),IF($E23="08",VLOOKUP($A23,'2016G8-SALL'!$A$3:$AG$501,16,FALSE),"NA"))),"NA")</f>
        <v>0.39661538461538498</v>
      </c>
      <c r="L23" s="201">
        <f>IFERROR(IF(OR($F23&lt;10,$F23="NA",$G23="NA"),"NA",IF($E23="05",VLOOKUP($A23,'2016G5-SALL'!$A$3:$AG$500,31,FALSE),IF($E23="08",VLOOKUP($A23,'2016G8-SALL'!$A$3:$AG$501,31,FALSE),"NA"))),"NA")</f>
        <v>0.46753846153846146</v>
      </c>
      <c r="M23" s="202">
        <f>IFERROR(IF(OR($F23&lt;10,$F23="NA",$G23="NA"),"NA",IF($E23="05",VLOOKUP($A23,'2016G5-SALL'!$A$3:$AG$500,21,FALSE),IF($E23="08",VLOOKUP($A23,'2016G8-SALL'!$A$3:$AG$501,21,FALSE),"NA"))),"NA")</f>
        <v>0.42446153846153811</v>
      </c>
    </row>
    <row r="24" spans="1:13" x14ac:dyDescent="0.25">
      <c r="A24" s="229" t="s">
        <v>383</v>
      </c>
      <c r="B24" s="228" t="str">
        <f>VLOOKUP($A24,SchList!$A$2:$B$476,2,FALSE)</f>
        <v>ANDOVER MIDDLE SCHOOL</v>
      </c>
      <c r="C24" s="229" t="str">
        <f>VLOOKUP($A24,SchList!$A$2:$H$476,6,FALSE)</f>
        <v>North</v>
      </c>
      <c r="D24" s="214" t="str">
        <f>VLOOKUP($A24,SchList!$A$2:$H$476,5,FALSE)</f>
        <v>Tier 1</v>
      </c>
      <c r="E24" s="215" t="str">
        <f>LEFT(VLOOKUP($A24,'2016G8-SALL'!$A$5:$B$499,2,FALSE),2)</f>
        <v>08</v>
      </c>
      <c r="F24" s="230">
        <f>IFERROR(IF($E24="05",VLOOKUP($A24,'2016G5-SALL'!$A$3:$AG$500,4,FALSE),IF($E24="08",VLOOKUP($A24,'2016G8-SALL'!$A$3:$AG$501,4,FALSE),"NA")),"NA")</f>
        <v>131</v>
      </c>
      <c r="G24" s="231">
        <f>IFERROR(IF($E24="05",VLOOKUP($A24,'MemSep 16-2016'!$A$3:$I$498,9,FALSE),IF($E24="08",VLOOKUP($A24,'MemSep 16-2016'!$A$3:$N$498,14,FALSE),"NA")),"NA")</f>
        <v>196</v>
      </c>
      <c r="H24" s="232">
        <f t="shared" si="1"/>
        <v>0.66836734693877553</v>
      </c>
      <c r="I24" s="233">
        <f>IFERROR(IF(OR($F24&lt;10,$F24="NA",$G24="NA"),"NA",IF($E24="05",VLOOKUP($A24,'2016G5-SALL'!$A$3:$AG$500,6,FALSE),IF($E24="08",VLOOKUP($A24,'2016G8-SALL'!$A$3:$AG$501,6,FALSE),"NA"))),"NA")</f>
        <v>36.455648854961822</v>
      </c>
      <c r="J24" s="199">
        <f>IFERROR(IF(OR($F24&lt;10,$F24="NA",$G24="NA"),"NA",IF($E24="05",VLOOKUP($A24,'2016G5-SALL'!$A$3:$AG$500,26,FALSE),IF($E24="08",VLOOKUP($A24,'2016G8-SALL'!$A$3:$AG$501,26,FALSE),"NA"))),"NA")</f>
        <v>0.36946564885496175</v>
      </c>
      <c r="K24" s="200">
        <f>IFERROR(IF(OR($F24&lt;10,$F24="NA",$G24="NA"),"NA",IF($E24="05",VLOOKUP($A24,'2016G5-SALL'!$A$3:$AG$500,16,FALSE),IF($E24="08",VLOOKUP($A24,'2016G8-SALL'!$A$3:$AG$501,16,FALSE),"NA"))),"NA")</f>
        <v>0.36496183206106864</v>
      </c>
      <c r="L24" s="201">
        <f>IFERROR(IF(OR($F24&lt;10,$F24="NA",$G24="NA"),"NA",IF($E24="05",VLOOKUP($A24,'2016G5-SALL'!$A$3:$AG$500,31,FALSE),IF($E24="08",VLOOKUP($A24,'2016G8-SALL'!$A$3:$AG$501,31,FALSE),"NA"))),"NA")</f>
        <v>0.38473282442748086</v>
      </c>
      <c r="M24" s="202">
        <f>IFERROR(IF(OR($F24&lt;10,$F24="NA",$G24="NA"),"NA",IF($E24="05",VLOOKUP($A24,'2016G5-SALL'!$A$3:$AG$500,21,FALSE),IF($E24="08",VLOOKUP($A24,'2016G8-SALL'!$A$3:$AG$501,21,FALSE),"NA"))),"NA")</f>
        <v>0.34038167938931296</v>
      </c>
    </row>
    <row r="25" spans="1:13" x14ac:dyDescent="0.25">
      <c r="A25" s="229" t="s">
        <v>160</v>
      </c>
      <c r="B25" s="228" t="str">
        <f>VLOOKUP($A25,SchList!$A$2:$B$476,2,FALSE)</f>
        <v>ARCH CREEK ELEMENTARY SCHOOL</v>
      </c>
      <c r="C25" s="229" t="str">
        <f>VLOOKUP($A25,SchList!$A$2:$H$476,6,FALSE)</f>
        <v>North</v>
      </c>
      <c r="D25" s="214" t="str">
        <f>VLOOKUP($A25,SchList!$A$2:$H$476,5,FALSE)</f>
        <v>Tier 1</v>
      </c>
      <c r="E25" s="215" t="str">
        <f>LEFT(VLOOKUP($A25,'2016G5-SALL'!$A$5:$B$499,2,FALSE),2)</f>
        <v>05</v>
      </c>
      <c r="F25" s="230">
        <f>IFERROR(IF($E25="05",VLOOKUP($A25,'2016G5-SALL'!$A$3:$AG$500,4,FALSE),IF($E25="08",VLOOKUP($A25,'2016G8-SALL'!$A$3:$AG$501,4,FALSE),"NA")),"NA")</f>
        <v>44</v>
      </c>
      <c r="G25" s="231">
        <f>IFERROR(IF($E25="05",VLOOKUP($A25,'MemSep 16-2016'!$A$3:$I$498,9,FALSE),IF($E25="08",VLOOKUP($A25,'MemSep 16-2016'!$A$3:$N$498,14,FALSE),"NA")),"NA")</f>
        <v>103</v>
      </c>
      <c r="H25" s="232">
        <f t="shared" si="1"/>
        <v>0.42718446601941745</v>
      </c>
      <c r="I25" s="233">
        <f>IFERROR(IF(OR($F25&lt;10,$F25="NA",$G25="NA"),"NA",IF($E25="05",VLOOKUP($A25,'2016G5-SALL'!$A$3:$AG$500,6,FALSE),IF($E25="08",VLOOKUP($A25,'2016G8-SALL'!$A$3:$AG$501,6,FALSE),"NA"))),"NA")</f>
        <v>42.630681818181827</v>
      </c>
      <c r="J25" s="199">
        <f>IFERROR(IF(OR($F25&lt;10,$F25="NA",$G25="NA"),"NA",IF($E25="05",VLOOKUP($A25,'2016G5-SALL'!$A$3:$AG$500,26,FALSE),IF($E25="08",VLOOKUP($A25,'2016G8-SALL'!$A$3:$AG$501,26,FALSE),"NA"))),"NA")</f>
        <v>0.31204545454545468</v>
      </c>
      <c r="K25" s="200">
        <f>IFERROR(IF(OR($F25&lt;10,$F25="NA",$G25="NA"),"NA",IF($E25="05",VLOOKUP($A25,'2016G5-SALL'!$A$3:$AG$500,16,FALSE),IF($E25="08",VLOOKUP($A25,'2016G8-SALL'!$A$3:$AG$501,16,FALSE),"NA"))),"NA")</f>
        <v>0.40931818181818186</v>
      </c>
      <c r="L25" s="201">
        <f>IFERROR(IF(OR($F25&lt;10,$F25="NA",$G25="NA"),"NA",IF($E25="05",VLOOKUP($A25,'2016G5-SALL'!$A$3:$AG$500,31,FALSE),IF($E25="08",VLOOKUP($A25,'2016G8-SALL'!$A$3:$AG$501,31,FALSE),"NA"))),"NA")</f>
        <v>0.47886363636363644</v>
      </c>
      <c r="M25" s="202">
        <f>IFERROR(IF(OR($F25&lt;10,$F25="NA",$G25="NA"),"NA",IF($E25="05",VLOOKUP($A25,'2016G5-SALL'!$A$3:$AG$500,21,FALSE),IF($E25="08",VLOOKUP($A25,'2016G8-SALL'!$A$3:$AG$501,21,FALSE),"NA"))),"NA")</f>
        <v>0.42863636363636365</v>
      </c>
    </row>
    <row r="26" spans="1:13" x14ac:dyDescent="0.25">
      <c r="A26" s="229" t="s">
        <v>169</v>
      </c>
      <c r="B26" s="228" t="str">
        <f>VLOOKUP($A26,SchList!$A$2:$B$476,2,FALSE)</f>
        <v>ARCHIMEDEAN ACADEMY</v>
      </c>
      <c r="C26" s="229" t="str">
        <f>VLOOKUP($A26,SchList!$A$2:$H$476,6,FALSE)</f>
        <v>Charter</v>
      </c>
      <c r="D26" s="214" t="str">
        <f>VLOOKUP($A26,SchList!$A$2:$H$476,5,FALSE)</f>
        <v>CHT</v>
      </c>
      <c r="E26" s="215" t="str">
        <f>LEFT(VLOOKUP($A26,'2016G5-SALL'!$A$5:$B$499,2,FALSE),2)</f>
        <v>05</v>
      </c>
      <c r="F26" s="230">
        <f>IFERROR(IF($E26="05",VLOOKUP($A26,'2016G5-SALL'!$A$3:$AG$500,4,FALSE),IF($E26="08",VLOOKUP($A26,'2016G8-SALL'!$A$3:$AG$501,4,FALSE),"NA")),"NA")</f>
        <v>84</v>
      </c>
      <c r="G26" s="231">
        <f>IFERROR(IF($E26="05",VLOOKUP($A26,'MemSep 16-2016'!$A$3:$I$498,9,FALSE),IF($E26="08",VLOOKUP($A26,'MemSep 16-2016'!$A$3:$N$498,14,FALSE),"NA")),"NA")</f>
        <v>110</v>
      </c>
      <c r="H26" s="232">
        <f t="shared" si="1"/>
        <v>0.76363636363636367</v>
      </c>
      <c r="I26" s="233">
        <f>IFERROR(IF(OR($F26&lt;10,$F26="NA",$G26="NA"),"NA",IF($E26="05",VLOOKUP($A26,'2016G5-SALL'!$A$3:$AG$500,6,FALSE),IF($E26="08",VLOOKUP($A26,'2016G8-SALL'!$A$3:$AG$501,6,FALSE),"NA"))),"NA")</f>
        <v>52.344880952380969</v>
      </c>
      <c r="J26" s="199">
        <f>IFERROR(IF(OR($F26&lt;10,$F26="NA",$G26="NA"),"NA",IF($E26="05",VLOOKUP($A26,'2016G5-SALL'!$A$3:$AG$500,26,FALSE),IF($E26="08",VLOOKUP($A26,'2016G8-SALL'!$A$3:$AG$501,26,FALSE),"NA"))),"NA")</f>
        <v>0.45797619047619054</v>
      </c>
      <c r="K26" s="200">
        <f>IFERROR(IF(OR($F26&lt;10,$F26="NA",$G26="NA"),"NA",IF($E26="05",VLOOKUP($A26,'2016G5-SALL'!$A$3:$AG$500,16,FALSE),IF($E26="08",VLOOKUP($A26,'2016G8-SALL'!$A$3:$AG$501,16,FALSE),"NA"))),"NA")</f>
        <v>0.47678571428571392</v>
      </c>
      <c r="L26" s="201">
        <f>IFERROR(IF(OR($F26&lt;10,$F26="NA",$G26="NA"),"NA",IF($E26="05",VLOOKUP($A26,'2016G5-SALL'!$A$3:$AG$500,31,FALSE),IF($E26="08",VLOOKUP($A26,'2016G8-SALL'!$A$3:$AG$501,31,FALSE),"NA"))),"NA")</f>
        <v>0.58297619047619065</v>
      </c>
      <c r="M26" s="202">
        <f>IFERROR(IF(OR($F26&lt;10,$F26="NA",$G26="NA"),"NA",IF($E26="05",VLOOKUP($A26,'2016G5-SALL'!$A$3:$AG$500,21,FALSE),IF($E26="08",VLOOKUP($A26,'2016G8-SALL'!$A$3:$AG$501,21,FALSE),"NA"))),"NA")</f>
        <v>0.52571428571428569</v>
      </c>
    </row>
    <row r="27" spans="1:13" x14ac:dyDescent="0.25">
      <c r="A27" s="229" t="s">
        <v>142</v>
      </c>
      <c r="B27" s="228" t="str">
        <f>VLOOKUP($A27,SchList!$A$2:$B$476,2,FALSE)</f>
        <v>ARCOLA LAKE ELEMENTARY</v>
      </c>
      <c r="C27" s="229" t="str">
        <f>VLOOKUP($A27,SchList!$A$2:$H$476,6,FALSE)</f>
        <v>Central</v>
      </c>
      <c r="D27" s="214" t="str">
        <f>VLOOKUP($A27,SchList!$A$2:$H$476,5,FALSE)</f>
        <v>Tier 3</v>
      </c>
      <c r="E27" s="215" t="str">
        <f>LEFT(VLOOKUP($A27,'2016G5-SALL'!$A$5:$B$499,2,FALSE),2)</f>
        <v>05</v>
      </c>
      <c r="F27" s="230">
        <f>IFERROR(IF($E27="05",VLOOKUP($A27,'2016G5-SALL'!$A$3:$AG$500,4,FALSE),IF($E27="08",VLOOKUP($A27,'2016G8-SALL'!$A$3:$AG$501,4,FALSE),"NA")),"NA")</f>
        <v>70</v>
      </c>
      <c r="G27" s="231">
        <f>IFERROR(IF($E27="05",VLOOKUP($A27,'MemSep 16-2016'!$A$3:$I$498,9,FALSE),IF($E27="08",VLOOKUP($A27,'MemSep 16-2016'!$A$3:$N$498,14,FALSE),"NA")),"NA")</f>
        <v>76</v>
      </c>
      <c r="H27" s="232">
        <f t="shared" si="1"/>
        <v>0.92105263157894735</v>
      </c>
      <c r="I27" s="233">
        <f>IFERROR(IF(OR($F27&lt;10,$F27="NA",$G27="NA"),"NA",IF($E27="05",VLOOKUP($A27,'2016G5-SALL'!$A$3:$AG$500,6,FALSE),IF($E27="08",VLOOKUP($A27,'2016G8-SALL'!$A$3:$AG$501,6,FALSE),"NA"))),"NA")</f>
        <v>40.367000000000004</v>
      </c>
      <c r="J27" s="199">
        <f>IFERROR(IF(OR($F27&lt;10,$F27="NA",$G27="NA"),"NA",IF($E27="05",VLOOKUP($A27,'2016G5-SALL'!$A$3:$AG$500,26,FALSE),IF($E27="08",VLOOKUP($A27,'2016G8-SALL'!$A$3:$AG$501,26,FALSE),"NA"))),"NA")</f>
        <v>0.32371428571428568</v>
      </c>
      <c r="K27" s="200">
        <f>IFERROR(IF(OR($F27&lt;10,$F27="NA",$G27="NA"),"NA",IF($E27="05",VLOOKUP($A27,'2016G5-SALL'!$A$3:$AG$500,16,FALSE),IF($E27="08",VLOOKUP($A27,'2016G8-SALL'!$A$3:$AG$501,16,FALSE),"NA"))),"NA")</f>
        <v>0.3638571428571431</v>
      </c>
      <c r="L27" s="201">
        <f>IFERROR(IF(OR($F27&lt;10,$F27="NA",$G27="NA"),"NA",IF($E27="05",VLOOKUP($A27,'2016G5-SALL'!$A$3:$AG$500,31,FALSE),IF($E27="08",VLOOKUP($A27,'2016G8-SALL'!$A$3:$AG$501,31,FALSE),"NA"))),"NA")</f>
        <v>0.48300000000000004</v>
      </c>
      <c r="M27" s="202">
        <f>IFERROR(IF(OR($F27&lt;10,$F27="NA",$G27="NA"),"NA",IF($E27="05",VLOOKUP($A27,'2016G5-SALL'!$A$3:$AG$500,21,FALSE),IF($E27="08",VLOOKUP($A27,'2016G8-SALL'!$A$3:$AG$501,21,FALSE),"NA"))),"NA")</f>
        <v>0.37357142857142839</v>
      </c>
    </row>
    <row r="28" spans="1:13" x14ac:dyDescent="0.25">
      <c r="A28" s="229" t="s">
        <v>908</v>
      </c>
      <c r="B28" s="228" t="str">
        <f>VLOOKUP($A28,SchList!$A$2:$B$476,2,FALSE)</f>
        <v>ARTHUR AND POLLY MAYS CONSERVA</v>
      </c>
      <c r="C28" s="229" t="str">
        <f>VLOOKUP($A28,SchList!$A$2:$H$476,6,FALSE)</f>
        <v>South</v>
      </c>
      <c r="D28" s="214" t="str">
        <f>VLOOKUP($A28,SchList!$A$2:$H$476,5,FALSE)</f>
        <v>Tier 1</v>
      </c>
      <c r="E28" s="215" t="str">
        <f>LEFT(VLOOKUP($A28,'2016G8-SALL'!$A$5:$B$499,2,FALSE),2)</f>
        <v>08</v>
      </c>
      <c r="F28" s="230">
        <f>IFERROR(IF($E28="05",VLOOKUP($A28,'2016G5-SALL'!$A$3:$AG$500,4,FALSE),IF($E28="08",VLOOKUP($A28,'2016G8-SALL'!$A$3:$AG$501,4,FALSE),"NA")),"NA")</f>
        <v>108</v>
      </c>
      <c r="G28" s="231">
        <f>IFERROR(IF($E28="05",VLOOKUP($A28,'MemSep 16-2016'!$A$3:$I$498,9,FALSE),IF($E28="08",VLOOKUP($A28,'MemSep 16-2016'!$A$3:$N$498,14,FALSE),"NA")),"NA")</f>
        <v>122</v>
      </c>
      <c r="H28" s="232">
        <f t="shared" si="1"/>
        <v>0.88524590163934425</v>
      </c>
      <c r="I28" s="233">
        <f>IFERROR(IF(OR($F28&lt;10,$F28="NA",$G28="NA"),"NA",IF($E28="05",VLOOKUP($A28,'2016G5-SALL'!$A$3:$AG$500,6,FALSE),IF($E28="08",VLOOKUP($A28,'2016G8-SALL'!$A$3:$AG$501,6,FALSE),"NA"))),"NA")</f>
        <v>44.445555555555579</v>
      </c>
      <c r="J28" s="199">
        <f>IFERROR(IF(OR($F28&lt;10,$F28="NA",$G28="NA"),"NA",IF($E28="05",VLOOKUP($A28,'2016G5-SALL'!$A$3:$AG$500,26,FALSE),IF($E28="08",VLOOKUP($A28,'2016G8-SALL'!$A$3:$AG$501,26,FALSE),"NA"))),"NA")</f>
        <v>0.48009259259259235</v>
      </c>
      <c r="K28" s="200">
        <f>IFERROR(IF(OR($F28&lt;10,$F28="NA",$G28="NA"),"NA",IF($E28="05",VLOOKUP($A28,'2016G5-SALL'!$A$3:$AG$500,16,FALSE),IF($E28="08",VLOOKUP($A28,'2016G8-SALL'!$A$3:$AG$501,16,FALSE),"NA"))),"NA")</f>
        <v>0.44064814814814818</v>
      </c>
      <c r="L28" s="201">
        <f>IFERROR(IF(OR($F28&lt;10,$F28="NA",$G28="NA"),"NA",IF($E28="05",VLOOKUP($A28,'2016G5-SALL'!$A$3:$AG$500,31,FALSE),IF($E28="08",VLOOKUP($A28,'2016G8-SALL'!$A$3:$AG$501,31,FALSE),"NA"))),"NA")</f>
        <v>0.45231481481481467</v>
      </c>
      <c r="M28" s="202">
        <f>IFERROR(IF(OR($F28&lt;10,$F28="NA",$G28="NA"),"NA",IF($E28="05",VLOOKUP($A28,'2016G5-SALL'!$A$3:$AG$500,21,FALSE),IF($E28="08",VLOOKUP($A28,'2016G8-SALL'!$A$3:$AG$501,21,FALSE),"NA"))),"NA")</f>
        <v>0.41731481481481464</v>
      </c>
    </row>
    <row r="29" spans="1:13" x14ac:dyDescent="0.25">
      <c r="A29" s="229" t="s">
        <v>381</v>
      </c>
      <c r="B29" s="228" t="str">
        <f>VLOOKUP($A29,SchList!$A$2:$B$476,2,FALSE)</f>
        <v>ARVIDA MIDDLE SCHOOL</v>
      </c>
      <c r="C29" s="229" t="str">
        <f>VLOOKUP($A29,SchList!$A$2:$H$476,6,FALSE)</f>
        <v>South</v>
      </c>
      <c r="D29" s="214" t="str">
        <f>VLOOKUP($A29,SchList!$A$2:$H$476,5,FALSE)</f>
        <v>Tier 1</v>
      </c>
      <c r="E29" s="215" t="str">
        <f>LEFT(VLOOKUP($A29,'2016G8-SALL'!$A$5:$B$499,2,FALSE),2)</f>
        <v>08</v>
      </c>
      <c r="F29" s="230">
        <f>IFERROR(IF($E29="05",VLOOKUP($A29,'2016G5-SALL'!$A$3:$AG$500,4,FALSE),IF($E29="08",VLOOKUP($A29,'2016G8-SALL'!$A$3:$AG$501,4,FALSE),"NA")),"NA")</f>
        <v>342</v>
      </c>
      <c r="G29" s="231">
        <f>IFERROR(IF($E29="05",VLOOKUP($A29,'MemSep 16-2016'!$A$3:$I$498,9,FALSE),IF($E29="08",VLOOKUP($A29,'MemSep 16-2016'!$A$3:$N$498,14,FALSE),"NA")),"NA")</f>
        <v>358</v>
      </c>
      <c r="H29" s="232">
        <f t="shared" si="1"/>
        <v>0.95530726256983245</v>
      </c>
      <c r="I29" s="233">
        <f>IFERROR(IF(OR($F29&lt;10,$F29="NA",$G29="NA"),"NA",IF($E29="05",VLOOKUP($A29,'2016G5-SALL'!$A$3:$AG$500,6,FALSE),IF($E29="08",VLOOKUP($A29,'2016G8-SALL'!$A$3:$AG$501,6,FALSE),"NA"))),"NA")</f>
        <v>46.832017543859649</v>
      </c>
      <c r="J29" s="199">
        <f>IFERROR(IF(OR($F29&lt;10,$F29="NA",$G29="NA"),"NA",IF($E29="05",VLOOKUP($A29,'2016G5-SALL'!$A$3:$AG$500,26,FALSE),IF($E29="08",VLOOKUP($A29,'2016G8-SALL'!$A$3:$AG$501,26,FALSE),"NA"))),"NA")</f>
        <v>0.50172514619883046</v>
      </c>
      <c r="K29" s="200">
        <f>IFERROR(IF(OR($F29&lt;10,$F29="NA",$G29="NA"),"NA",IF($E29="05",VLOOKUP($A29,'2016G5-SALL'!$A$3:$AG$500,16,FALSE),IF($E29="08",VLOOKUP($A29,'2016G8-SALL'!$A$3:$AG$501,16,FALSE),"NA"))),"NA")</f>
        <v>0.47309941520467841</v>
      </c>
      <c r="L29" s="201">
        <f>IFERROR(IF(OR($F29&lt;10,$F29="NA",$G29="NA"),"NA",IF($E29="05",VLOOKUP($A29,'2016G5-SALL'!$A$3:$AG$500,31,FALSE),IF($E29="08",VLOOKUP($A29,'2016G8-SALL'!$A$3:$AG$501,31,FALSE),"NA"))),"NA")</f>
        <v>0.45672514619883003</v>
      </c>
      <c r="M29" s="202">
        <f>IFERROR(IF(OR($F29&lt;10,$F29="NA",$G29="NA"),"NA",IF($E29="05",VLOOKUP($A29,'2016G5-SALL'!$A$3:$AG$500,21,FALSE),IF($E29="08",VLOOKUP($A29,'2016G8-SALL'!$A$3:$AG$501,21,FALSE),"NA"))),"NA")</f>
        <v>0.45388888888888901</v>
      </c>
    </row>
    <row r="30" spans="1:13" x14ac:dyDescent="0.25">
      <c r="A30" s="229" t="s">
        <v>399</v>
      </c>
      <c r="B30" s="228" t="str">
        <f>VLOOKUP($A30,SchList!$A$2:$B$476,2,FALSE)</f>
        <v>ASPIRA ARTS DECO CHARTER</v>
      </c>
      <c r="C30" s="229" t="str">
        <f>VLOOKUP($A30,SchList!$A$2:$H$476,6,FALSE)</f>
        <v>Charter</v>
      </c>
      <c r="D30" s="214" t="str">
        <f>VLOOKUP($A30,SchList!$A$2:$H$476,5,FALSE)</f>
        <v>CHT</v>
      </c>
      <c r="E30" s="215" t="str">
        <f>LEFT(VLOOKUP($A30,'2016G8-SALL'!$A$5:$B$499,2,FALSE),2)</f>
        <v>08</v>
      </c>
      <c r="F30" s="230">
        <f>IFERROR(IF($E30="05",VLOOKUP($A30,'2016G5-SALL'!$A$3:$AG$500,4,FALSE),IF($E30="08",VLOOKUP($A30,'2016G8-SALL'!$A$3:$AG$501,4,FALSE),"NA")),"NA")</f>
        <v>99</v>
      </c>
      <c r="G30" s="231">
        <f>IFERROR(IF($E30="05",VLOOKUP($A30,'MemSep 16-2016'!$A$3:$I$498,9,FALSE),IF($E30="08",VLOOKUP($A30,'MemSep 16-2016'!$A$3:$N$498,14,FALSE),"NA")),"NA")</f>
        <v>137</v>
      </c>
      <c r="H30" s="232">
        <f t="shared" si="1"/>
        <v>0.72262773722627738</v>
      </c>
      <c r="I30" s="233">
        <f>IFERROR(IF(OR($F30&lt;10,$F30="NA",$G30="NA"),"NA",IF($E30="05",VLOOKUP($A30,'2016G5-SALL'!$A$3:$AG$500,6,FALSE),IF($E30="08",VLOOKUP($A30,'2016G8-SALL'!$A$3:$AG$501,6,FALSE),"NA"))),"NA")</f>
        <v>30.499494949494952</v>
      </c>
      <c r="J30" s="199">
        <f>IFERROR(IF(OR($F30&lt;10,$F30="NA",$G30="NA"),"NA",IF($E30="05",VLOOKUP($A30,'2016G5-SALL'!$A$3:$AG$500,26,FALSE),IF($E30="08",VLOOKUP($A30,'2016G8-SALL'!$A$3:$AG$501,26,FALSE),"NA"))),"NA")</f>
        <v>0.31404040404040406</v>
      </c>
      <c r="K30" s="200">
        <f>IFERROR(IF(OR($F30&lt;10,$F30="NA",$G30="NA"),"NA",IF($E30="05",VLOOKUP($A30,'2016G5-SALL'!$A$3:$AG$500,16,FALSE),IF($E30="08",VLOOKUP($A30,'2016G8-SALL'!$A$3:$AG$501,16,FALSE),"NA"))),"NA")</f>
        <v>0.3031313131313132</v>
      </c>
      <c r="L30" s="201">
        <f>IFERROR(IF(OR($F30&lt;10,$F30="NA",$G30="NA"),"NA",IF($E30="05",VLOOKUP($A30,'2016G5-SALL'!$A$3:$AG$500,31,FALSE),IF($E30="08",VLOOKUP($A30,'2016G8-SALL'!$A$3:$AG$501,31,FALSE),"NA"))),"NA")</f>
        <v>0.31919191919191925</v>
      </c>
      <c r="M30" s="202">
        <f>IFERROR(IF(OR($F30&lt;10,$F30="NA",$G30="NA"),"NA",IF($E30="05",VLOOKUP($A30,'2016G5-SALL'!$A$3:$AG$500,21,FALSE),IF($E30="08",VLOOKUP($A30,'2016G8-SALL'!$A$3:$AG$501,21,FALSE),"NA"))),"NA")</f>
        <v>0.28646464646464687</v>
      </c>
    </row>
    <row r="31" spans="1:13" x14ac:dyDescent="0.25">
      <c r="A31" s="229" t="s">
        <v>397</v>
      </c>
      <c r="B31" s="228" t="str">
        <f>VLOOKUP($A31,SchList!$A$2:$B$476,2,FALSE)</f>
        <v>ASPIRA LEAD. &amp; COLLEGE PREP</v>
      </c>
      <c r="C31" s="229" t="str">
        <f>VLOOKUP($A31,SchList!$A$2:$H$476,6,FALSE)</f>
        <v>Charter</v>
      </c>
      <c r="D31" s="214" t="str">
        <f>VLOOKUP($A31,SchList!$A$2:$H$476,5,FALSE)</f>
        <v>CHT</v>
      </c>
      <c r="E31" s="215" t="str">
        <f>LEFT(VLOOKUP($A31,'2016G8-SALL'!$A$5:$B$499,2,FALSE),2)</f>
        <v>08</v>
      </c>
      <c r="F31" s="230">
        <f>IFERROR(IF($E31="05",VLOOKUP($A31,'2016G5-SALL'!$A$3:$AG$500,4,FALSE),IF($E31="08",VLOOKUP($A31,'2016G8-SALL'!$A$3:$AG$501,4,FALSE),"NA")),"NA")</f>
        <v>64</v>
      </c>
      <c r="G31" s="231">
        <f>IFERROR(IF($E31="05",VLOOKUP($A31,'MemSep 16-2016'!$A$3:$I$498,9,FALSE),IF($E31="08",VLOOKUP($A31,'MemSep 16-2016'!$A$3:$N$498,14,FALSE),"NA")),"NA")</f>
        <v>52</v>
      </c>
      <c r="H31" s="232">
        <f t="shared" si="1"/>
        <v>1</v>
      </c>
      <c r="I31" s="233">
        <f>IFERROR(IF(OR($F31&lt;10,$F31="NA",$G31="NA"),"NA",IF($E31="05",VLOOKUP($A31,'2016G5-SALL'!$A$3:$AG$500,6,FALSE),IF($E31="08",VLOOKUP($A31,'2016G8-SALL'!$A$3:$AG$501,6,FALSE),"NA"))),"NA")</f>
        <v>41.247343750000013</v>
      </c>
      <c r="J31" s="199">
        <f>IFERROR(IF(OR($F31&lt;10,$F31="NA",$G31="NA"),"NA",IF($E31="05",VLOOKUP($A31,'2016G5-SALL'!$A$3:$AG$500,26,FALSE),IF($E31="08",VLOOKUP($A31,'2016G8-SALL'!$A$3:$AG$501,26,FALSE),"NA"))),"NA")</f>
        <v>0.41640624999999998</v>
      </c>
      <c r="K31" s="200">
        <f>IFERROR(IF(OR($F31&lt;10,$F31="NA",$G31="NA"),"NA",IF($E31="05",VLOOKUP($A31,'2016G5-SALL'!$A$3:$AG$500,16,FALSE),IF($E31="08",VLOOKUP($A31,'2016G8-SALL'!$A$3:$AG$501,16,FALSE),"NA"))),"NA")</f>
        <v>0.41874999999999996</v>
      </c>
      <c r="L31" s="201">
        <f>IFERROR(IF(OR($F31&lt;10,$F31="NA",$G31="NA"),"NA",IF($E31="05",VLOOKUP($A31,'2016G5-SALL'!$A$3:$AG$500,31,FALSE),IF($E31="08",VLOOKUP($A31,'2016G8-SALL'!$A$3:$AG$501,31,FALSE),"NA"))),"NA")</f>
        <v>0.41953124999999991</v>
      </c>
      <c r="M31" s="202">
        <f>IFERROR(IF(OR($F31&lt;10,$F31="NA",$G31="NA"),"NA",IF($E31="05",VLOOKUP($A31,'2016G5-SALL'!$A$3:$AG$500,21,FALSE),IF($E31="08",VLOOKUP($A31,'2016G8-SALL'!$A$3:$AG$501,21,FALSE),"NA"))),"NA")</f>
        <v>0.39500000000000018</v>
      </c>
    </row>
    <row r="32" spans="1:13" x14ac:dyDescent="0.25">
      <c r="A32" s="229" t="s">
        <v>380</v>
      </c>
      <c r="B32" s="228" t="str">
        <f>VLOOKUP($A32,SchList!$A$2:$B$476,2,FALSE)</f>
        <v>ASPIRA RAUL A. MARTINEZ CHTR</v>
      </c>
      <c r="C32" s="229" t="str">
        <f>VLOOKUP($A32,SchList!$A$2:$H$476,6,FALSE)</f>
        <v>Charter</v>
      </c>
      <c r="D32" s="214" t="str">
        <f>VLOOKUP($A32,SchList!$A$2:$H$476,5,FALSE)</f>
        <v>CHT</v>
      </c>
      <c r="E32" s="215" t="str">
        <f>LEFT(VLOOKUP($A32,'2016G8-SALL'!$A$5:$B$499,2,FALSE),2)</f>
        <v>08</v>
      </c>
      <c r="F32" s="230">
        <f>IFERROR(IF($E32="05",VLOOKUP($A32,'2016G5-SALL'!$A$3:$AG$500,4,FALSE),IF($E32="08",VLOOKUP($A32,'2016G8-SALL'!$A$3:$AG$501,4,FALSE),"NA")),"NA")</f>
        <v>1</v>
      </c>
      <c r="G32" s="231">
        <f>IFERROR(IF($E32="05",VLOOKUP($A32,'MemSep 16-2016'!$A$3:$I$498,9,FALSE),IF($E32="08",VLOOKUP($A32,'MemSep 16-2016'!$A$3:$N$498,14,FALSE),"NA")),"NA")</f>
        <v>156</v>
      </c>
      <c r="H32" s="232" t="str">
        <f t="shared" si="1"/>
        <v>NT&lt;10</v>
      </c>
      <c r="I32" s="233" t="str">
        <f>IFERROR(IF(OR($F32&lt;10,$F32="NA",$G32="NA"),"NA",IF($E32="05",VLOOKUP($A32,'2016G5-SALL'!$A$3:$AG$500,6,FALSE),IF($E32="08",VLOOKUP($A32,'2016G8-SALL'!$A$3:$AG$501,6,FALSE),"NA"))),"NA")</f>
        <v>NA</v>
      </c>
      <c r="J32" s="199" t="str">
        <f>IFERROR(IF(OR($F32&lt;10,$F32="NA",$G32="NA"),"NA",IF($E32="05",VLOOKUP($A32,'2016G5-SALL'!$A$3:$AG$500,26,FALSE),IF($E32="08",VLOOKUP($A32,'2016G8-SALL'!$A$3:$AG$501,26,FALSE),"NA"))),"NA")</f>
        <v>NA</v>
      </c>
      <c r="K32" s="200" t="str">
        <f>IFERROR(IF(OR($F32&lt;10,$F32="NA",$G32="NA"),"NA",IF($E32="05",VLOOKUP($A32,'2016G5-SALL'!$A$3:$AG$500,16,FALSE),IF($E32="08",VLOOKUP($A32,'2016G8-SALL'!$A$3:$AG$501,16,FALSE),"NA"))),"NA")</f>
        <v>NA</v>
      </c>
      <c r="L32" s="201" t="str">
        <f>IFERROR(IF(OR($F32&lt;10,$F32="NA",$G32="NA"),"NA",IF($E32="05",VLOOKUP($A32,'2016G5-SALL'!$A$3:$AG$500,31,FALSE),IF($E32="08",VLOOKUP($A32,'2016G8-SALL'!$A$3:$AG$501,31,FALSE),"NA"))),"NA")</f>
        <v>NA</v>
      </c>
      <c r="M32" s="202" t="str">
        <f>IFERROR(IF(OR($F32&lt;10,$F32="NA",$G32="NA"),"NA",IF($E32="05",VLOOKUP($A32,'2016G5-SALL'!$A$3:$AG$500,21,FALSE),IF($E32="08",VLOOKUP($A32,'2016G8-SALL'!$A$3:$AG$501,21,FALSE),"NA"))),"NA")</f>
        <v>NA</v>
      </c>
    </row>
    <row r="33" spans="1:13" x14ac:dyDescent="0.25">
      <c r="A33" s="229" t="s">
        <v>145</v>
      </c>
      <c r="B33" s="228" t="str">
        <f>VLOOKUP($A33,SchList!$A$2:$B$476,2,FALSE)</f>
        <v>AUBURNDALE ELEMENTARY</v>
      </c>
      <c r="C33" s="229" t="str">
        <f>VLOOKUP($A33,SchList!$A$2:$H$476,6,FALSE)</f>
        <v>Central</v>
      </c>
      <c r="D33" s="214" t="str">
        <f>VLOOKUP($A33,SchList!$A$2:$H$476,5,FALSE)</f>
        <v>Tier 1</v>
      </c>
      <c r="E33" s="215" t="str">
        <f>LEFT(VLOOKUP($A33,'2016G5-SALL'!$A$5:$B$499,2,FALSE),2)</f>
        <v>05</v>
      </c>
      <c r="F33" s="230">
        <f>IFERROR(IF($E33="05",VLOOKUP($A33,'2016G5-SALL'!$A$3:$AG$500,4,FALSE),IF($E33="08",VLOOKUP($A33,'2016G8-SALL'!$A$3:$AG$501,4,FALSE),"NA")),"NA")</f>
        <v>128</v>
      </c>
      <c r="G33" s="231">
        <f>IFERROR(IF($E33="05",VLOOKUP($A33,'MemSep 16-2016'!$A$3:$I$498,9,FALSE),IF($E33="08",VLOOKUP($A33,'MemSep 16-2016'!$A$3:$N$498,14,FALSE),"NA")),"NA")</f>
        <v>133</v>
      </c>
      <c r="H33" s="232">
        <f t="shared" si="1"/>
        <v>0.96240601503759393</v>
      </c>
      <c r="I33" s="233">
        <f>IFERROR(IF(OR($F33&lt;10,$F33="NA",$G33="NA"),"NA",IF($E33="05",VLOOKUP($A33,'2016G5-SALL'!$A$3:$AG$500,6,FALSE),IF($E33="08",VLOOKUP($A33,'2016G8-SALL'!$A$3:$AG$501,6,FALSE),"NA"))),"NA")</f>
        <v>46.708828124999997</v>
      </c>
      <c r="J33" s="199">
        <f>IFERROR(IF(OR($F33&lt;10,$F33="NA",$G33="NA"),"NA",IF($E33="05",VLOOKUP($A33,'2016G5-SALL'!$A$3:$AG$500,26,FALSE),IF($E33="08",VLOOKUP($A33,'2016G8-SALL'!$A$3:$AG$501,26,FALSE),"NA"))),"NA")</f>
        <v>0.39414062500000052</v>
      </c>
      <c r="K33" s="200">
        <f>IFERROR(IF(OR($F33&lt;10,$F33="NA",$G33="NA"),"NA",IF($E33="05",VLOOKUP($A33,'2016G5-SALL'!$A$3:$AG$500,16,FALSE),IF($E33="08",VLOOKUP($A33,'2016G8-SALL'!$A$3:$AG$501,16,FALSE),"NA"))),"NA")</f>
        <v>0.43484374999999975</v>
      </c>
      <c r="L33" s="201">
        <f>IFERROR(IF(OR($F33&lt;10,$F33="NA",$G33="NA"),"NA",IF($E33="05",VLOOKUP($A33,'2016G5-SALL'!$A$3:$AG$500,31,FALSE),IF($E33="08",VLOOKUP($A33,'2016G8-SALL'!$A$3:$AG$501,31,FALSE),"NA"))),"NA")</f>
        <v>0.52148437500000022</v>
      </c>
      <c r="M33" s="202">
        <f>IFERROR(IF(OR($F33&lt;10,$F33="NA",$G33="NA"),"NA",IF($E33="05",VLOOKUP($A33,'2016G5-SALL'!$A$3:$AG$500,21,FALSE),IF($E33="08",VLOOKUP($A33,'2016G8-SALL'!$A$3:$AG$501,21,FALSE),"NA"))),"NA")</f>
        <v>0.46296875000000004</v>
      </c>
    </row>
    <row r="34" spans="1:13" x14ac:dyDescent="0.25">
      <c r="A34" s="229" t="s">
        <v>188</v>
      </c>
      <c r="B34" s="228" t="str">
        <f>VLOOKUP($A34,SchList!$A$2:$B$476,2,FALSE)</f>
        <v>AVENTURA CITY OF EXCELLENCE</v>
      </c>
      <c r="C34" s="229" t="str">
        <f>VLOOKUP($A34,SchList!$A$2:$H$476,6,FALSE)</f>
        <v>Charter</v>
      </c>
      <c r="D34" s="214" t="str">
        <f>VLOOKUP($A34,SchList!$A$2:$H$476,5,FALSE)</f>
        <v>CHT</v>
      </c>
      <c r="E34" s="215" t="str">
        <f>LEFT(VLOOKUP($A34,'2016G5-SALL'!$A$5:$B$499,2,FALSE),2)</f>
        <v>05</v>
      </c>
      <c r="F34" s="230">
        <f>IFERROR(IF($E34="05",VLOOKUP($A34,'2016G5-SALL'!$A$3:$AG$500,4,FALSE),IF($E34="08",VLOOKUP($A34,'2016G8-SALL'!$A$3:$AG$501,4,FALSE),"NA")),"NA")</f>
        <v>1</v>
      </c>
      <c r="G34" s="231">
        <f>IFERROR(IF($E34="05",VLOOKUP($A34,'MemSep 16-2016'!$A$3:$I$498,9,FALSE),IF($E34="08",VLOOKUP($A34,'MemSep 16-2016'!$A$3:$N$498,14,FALSE),"NA")),"NA")</f>
        <v>114</v>
      </c>
      <c r="H34" s="232" t="str">
        <f t="shared" si="1"/>
        <v>NT&lt;10</v>
      </c>
      <c r="I34" s="233" t="str">
        <f>IFERROR(IF(OR($F34&lt;10,$F34="NA",$G34="NA"),"NA",IF($E34="05",VLOOKUP($A34,'2016G5-SALL'!$A$3:$AG$500,6,FALSE),IF($E34="08",VLOOKUP($A34,'2016G8-SALL'!$A$3:$AG$501,6,FALSE),"NA"))),"NA")</f>
        <v>NA</v>
      </c>
      <c r="J34" s="199" t="str">
        <f>IFERROR(IF(OR($F34&lt;10,$F34="NA",$G34="NA"),"NA",IF($E34="05",VLOOKUP($A34,'2016G5-SALL'!$A$3:$AG$500,26,FALSE),IF($E34="08",VLOOKUP($A34,'2016G8-SALL'!$A$3:$AG$501,26,FALSE),"NA"))),"NA")</f>
        <v>NA</v>
      </c>
      <c r="K34" s="200" t="str">
        <f>IFERROR(IF(OR($F34&lt;10,$F34="NA",$G34="NA"),"NA",IF($E34="05",VLOOKUP($A34,'2016G5-SALL'!$A$3:$AG$500,16,FALSE),IF($E34="08",VLOOKUP($A34,'2016G8-SALL'!$A$3:$AG$501,16,FALSE),"NA"))),"NA")</f>
        <v>NA</v>
      </c>
      <c r="L34" s="201" t="str">
        <f>IFERROR(IF(OR($F34&lt;10,$F34="NA",$G34="NA"),"NA",IF($E34="05",VLOOKUP($A34,'2016G5-SALL'!$A$3:$AG$500,31,FALSE),IF($E34="08",VLOOKUP($A34,'2016G8-SALL'!$A$3:$AG$501,31,FALSE),"NA"))),"NA")</f>
        <v>NA</v>
      </c>
      <c r="M34" s="202" t="str">
        <f>IFERROR(IF(OR($F34&lt;10,$F34="NA",$G34="NA"),"NA",IF($E34="05",VLOOKUP($A34,'2016G5-SALL'!$A$3:$AG$500,21,FALSE),IF($E34="08",VLOOKUP($A34,'2016G8-SALL'!$A$3:$AG$501,21,FALSE),"NA"))),"NA")</f>
        <v>NA</v>
      </c>
    </row>
    <row r="35" spans="1:13" x14ac:dyDescent="0.25">
      <c r="A35" s="229" t="s">
        <v>151</v>
      </c>
      <c r="B35" s="228" t="str">
        <f>VLOOKUP($A35,SchList!$A$2:$B$476,2,FALSE)</f>
        <v>AVENTURA WATERWAYS K-8 CENTER</v>
      </c>
      <c r="C35" s="229" t="str">
        <f>VLOOKUP($A35,SchList!$A$2:$H$476,6,FALSE)</f>
        <v>North</v>
      </c>
      <c r="D35" s="214" t="str">
        <f>VLOOKUP($A35,SchList!$A$2:$H$476,5,FALSE)</f>
        <v>Tier 1</v>
      </c>
      <c r="E35" s="215" t="str">
        <f>LEFT(VLOOKUP($A35,'2016G5-SALL'!$A$5:$B$499,2,FALSE),2)</f>
        <v>05</v>
      </c>
      <c r="F35" s="230">
        <f>IFERROR(IF($E35="05",VLOOKUP($A35,'2016G5-SALL'!$A$3:$AG$500,4,FALSE),IF($E35="08",VLOOKUP($A35,'2016G8-SALL'!$A$3:$AG$501,4,FALSE),"NA")),"NA")</f>
        <v>244</v>
      </c>
      <c r="G35" s="231">
        <f>IFERROR(IF($E35="05",VLOOKUP($A35,'MemSep 16-2016'!$A$3:$I$498,9,FALSE),IF($E35="08",VLOOKUP($A35,'MemSep 16-2016'!$A$3:$N$498,14,FALSE),"NA")),"NA")</f>
        <v>267</v>
      </c>
      <c r="H35" s="232">
        <f t="shared" si="1"/>
        <v>0.91385767790262173</v>
      </c>
      <c r="I35" s="233">
        <f>IFERROR(IF(OR($F35&lt;10,$F35="NA",$G35="NA"),"NA",IF($E35="05",VLOOKUP($A35,'2016G5-SALL'!$A$3:$AG$500,6,FALSE),IF($E35="08",VLOOKUP($A35,'2016G8-SALL'!$A$3:$AG$501,6,FALSE),"NA"))),"NA")</f>
        <v>48.310942622950847</v>
      </c>
      <c r="J35" s="199">
        <f>IFERROR(IF(OR($F35&lt;10,$F35="NA",$G35="NA"),"NA",IF($E35="05",VLOOKUP($A35,'2016G5-SALL'!$A$3:$AG$500,26,FALSE),IF($E35="08",VLOOKUP($A35,'2016G8-SALL'!$A$3:$AG$501,26,FALSE),"NA"))),"NA")</f>
        <v>0.37807377049180257</v>
      </c>
      <c r="K35" s="200">
        <f>IFERROR(IF(OR($F35&lt;10,$F35="NA",$G35="NA"),"NA",IF($E35="05",VLOOKUP($A35,'2016G5-SALL'!$A$3:$AG$500,16,FALSE),IF($E35="08",VLOOKUP($A35,'2016G8-SALL'!$A$3:$AG$501,16,FALSE),"NA"))),"NA")</f>
        <v>0.45266393442622921</v>
      </c>
      <c r="L35" s="201">
        <f>IFERROR(IF(OR($F35&lt;10,$F35="NA",$G35="NA"),"NA",IF($E35="05",VLOOKUP($A35,'2016G5-SALL'!$A$3:$AG$500,31,FALSE),IF($E35="08",VLOOKUP($A35,'2016G8-SALL'!$A$3:$AG$501,31,FALSE),"NA"))),"NA")</f>
        <v>0.54545081967213116</v>
      </c>
      <c r="M35" s="202">
        <f>IFERROR(IF(OR($F35&lt;10,$F35="NA",$G35="NA"),"NA",IF($E35="05",VLOOKUP($A35,'2016G5-SALL'!$A$3:$AG$500,21,FALSE),IF($E35="08",VLOOKUP($A35,'2016G8-SALL'!$A$3:$AG$501,21,FALSE),"NA"))),"NA")</f>
        <v>0.47983606557377084</v>
      </c>
    </row>
    <row r="36" spans="1:13" x14ac:dyDescent="0.25">
      <c r="A36" s="229" t="s">
        <v>151</v>
      </c>
      <c r="B36" s="228" t="str">
        <f>VLOOKUP($A36,SchList!$A$2:$B$476,2,FALSE)</f>
        <v>AVENTURA WATERWAYS K-8 CENTER</v>
      </c>
      <c r="C36" s="229" t="str">
        <f>VLOOKUP($A36,SchList!$A$2:$H$476,6,FALSE)</f>
        <v>North</v>
      </c>
      <c r="D36" s="214" t="str">
        <f>VLOOKUP($A36,SchList!$A$2:$H$476,5,FALSE)</f>
        <v>Tier 1</v>
      </c>
      <c r="E36" s="215" t="str">
        <f>LEFT(VLOOKUP($A36,'2016G8-SALL'!$A$5:$B$499,2,FALSE),2)</f>
        <v>08</v>
      </c>
      <c r="F36" s="230">
        <f>IFERROR(IF($E36="05",VLOOKUP($A36,'2016G5-SALL'!$A$3:$AG$500,4,FALSE),IF($E36="08",VLOOKUP($A36,'2016G8-SALL'!$A$3:$AG$501,4,FALSE),"NA")),"NA")</f>
        <v>194</v>
      </c>
      <c r="G36" s="231">
        <f>IFERROR(IF($E36="05",VLOOKUP($A36,'MemSep 16-2016'!$A$3:$I$498,9,FALSE),IF($E36="08",VLOOKUP($A36,'MemSep 16-2016'!$A$3:$N$498,14,FALSE),"NA")),"NA")</f>
        <v>211</v>
      </c>
      <c r="H36" s="232">
        <f t="shared" si="1"/>
        <v>0.91943127962085303</v>
      </c>
      <c r="I36" s="233">
        <f>IFERROR(IF(OR($F36&lt;10,$F36="NA",$G36="NA"),"NA",IF($E36="05",VLOOKUP($A36,'2016G5-SALL'!$A$3:$AG$500,6,FALSE),IF($E36="08",VLOOKUP($A36,'2016G8-SALL'!$A$3:$AG$501,6,FALSE),"NA"))),"NA")</f>
        <v>47.500876288659825</v>
      </c>
      <c r="J36" s="199">
        <f>IFERROR(IF(OR($F36&lt;10,$F36="NA",$G36="NA"),"NA",IF($E36="05",VLOOKUP($A36,'2016G5-SALL'!$A$3:$AG$500,26,FALSE),IF($E36="08",VLOOKUP($A36,'2016G8-SALL'!$A$3:$AG$501,26,FALSE),"NA"))),"NA")</f>
        <v>0.47087628865979392</v>
      </c>
      <c r="K36" s="200">
        <f>IFERROR(IF(OR($F36&lt;10,$F36="NA",$G36="NA"),"NA",IF($E36="05",VLOOKUP($A36,'2016G5-SALL'!$A$3:$AG$500,16,FALSE),IF($E36="08",VLOOKUP($A36,'2016G8-SALL'!$A$3:$AG$501,16,FALSE),"NA"))),"NA")</f>
        <v>0.47608247422680389</v>
      </c>
      <c r="L36" s="201">
        <f>IFERROR(IF(OR($F36&lt;10,$F36="NA",$G36="NA"),"NA",IF($E36="05",VLOOKUP($A36,'2016G5-SALL'!$A$3:$AG$500,31,FALSE),IF($E36="08",VLOOKUP($A36,'2016G8-SALL'!$A$3:$AG$501,31,FALSE),"NA"))),"NA")</f>
        <v>0.48711340206185588</v>
      </c>
      <c r="M36" s="202">
        <f>IFERROR(IF(OR($F36&lt;10,$F36="NA",$G36="NA"),"NA",IF($E36="05",VLOOKUP($A36,'2016G5-SALL'!$A$3:$AG$500,21,FALSE),IF($E36="08",VLOOKUP($A36,'2016G8-SALL'!$A$3:$AG$501,21,FALSE),"NA"))),"NA")</f>
        <v>0.46350515463917491</v>
      </c>
    </row>
    <row r="37" spans="1:13" x14ac:dyDescent="0.25">
      <c r="A37" s="229" t="s">
        <v>149</v>
      </c>
      <c r="B37" s="228" t="str">
        <f>VLOOKUP($A37,SchList!$A$2:$B$476,2,FALSE)</f>
        <v>BANYAN ELEMENTARY</v>
      </c>
      <c r="C37" s="229" t="str">
        <f>VLOOKUP($A37,SchList!$A$2:$H$476,6,FALSE)</f>
        <v>Central</v>
      </c>
      <c r="D37" s="214" t="str">
        <f>VLOOKUP($A37,SchList!$A$2:$H$476,5,FALSE)</f>
        <v>Tier 1</v>
      </c>
      <c r="E37" s="215" t="str">
        <f>LEFT(VLOOKUP($A37,'2016G5-SALL'!$A$5:$B$499,2,FALSE),2)</f>
        <v>05</v>
      </c>
      <c r="F37" s="230">
        <f>IFERROR(IF($E37="05",VLOOKUP($A37,'2016G5-SALL'!$A$3:$AG$500,4,FALSE),IF($E37="08",VLOOKUP($A37,'2016G8-SALL'!$A$3:$AG$501,4,FALSE),"NA")),"NA")</f>
        <v>38</v>
      </c>
      <c r="G37" s="231">
        <f>IFERROR(IF($E37="05",VLOOKUP($A37,'MemSep 16-2016'!$A$3:$I$498,9,FALSE),IF($E37="08",VLOOKUP($A37,'MemSep 16-2016'!$A$3:$N$498,14,FALSE),"NA")),"NA")</f>
        <v>45</v>
      </c>
      <c r="H37" s="232">
        <f t="shared" si="1"/>
        <v>0.84444444444444444</v>
      </c>
      <c r="I37" s="233">
        <f>IFERROR(IF(OR($F37&lt;10,$F37="NA",$G37="NA"),"NA",IF($E37="05",VLOOKUP($A37,'2016G5-SALL'!$A$3:$AG$500,6,FALSE),IF($E37="08",VLOOKUP($A37,'2016G8-SALL'!$A$3:$AG$501,6,FALSE),"NA"))),"NA")</f>
        <v>45.253947368421052</v>
      </c>
      <c r="J37" s="199">
        <f>IFERROR(IF(OR($F37&lt;10,$F37="NA",$G37="NA"),"NA",IF($E37="05",VLOOKUP($A37,'2016G5-SALL'!$A$3:$AG$500,26,FALSE),IF($E37="08",VLOOKUP($A37,'2016G8-SALL'!$A$3:$AG$501,26,FALSE),"NA"))),"NA")</f>
        <v>0.34447368421052649</v>
      </c>
      <c r="K37" s="200">
        <f>IFERROR(IF(OR($F37&lt;10,$F37="NA",$G37="NA"),"NA",IF($E37="05",VLOOKUP($A37,'2016G5-SALL'!$A$3:$AG$500,16,FALSE),IF($E37="08",VLOOKUP($A37,'2016G8-SALL'!$A$3:$AG$501,16,FALSE),"NA"))),"NA")</f>
        <v>0.43684210526315792</v>
      </c>
      <c r="L37" s="201">
        <f>IFERROR(IF(OR($F37&lt;10,$F37="NA",$G37="NA"),"NA",IF($E37="05",VLOOKUP($A37,'2016G5-SALL'!$A$3:$AG$500,31,FALSE),IF($E37="08",VLOOKUP($A37,'2016G8-SALL'!$A$3:$AG$501,31,FALSE),"NA"))),"NA")</f>
        <v>0.49947368421052624</v>
      </c>
      <c r="M37" s="202">
        <f>IFERROR(IF(OR($F37&lt;10,$F37="NA",$G37="NA"),"NA",IF($E37="05",VLOOKUP($A37,'2016G5-SALL'!$A$3:$AG$500,21,FALSE),IF($E37="08",VLOOKUP($A37,'2016G8-SALL'!$A$3:$AG$501,21,FALSE),"NA"))),"NA")</f>
        <v>0.45789473684210513</v>
      </c>
    </row>
    <row r="38" spans="1:13" x14ac:dyDescent="0.25">
      <c r="A38" s="229" t="s">
        <v>288</v>
      </c>
      <c r="B38" s="228" t="str">
        <f>VLOOKUP($A38,SchList!$A$2:$B$476,2,FALSE)</f>
        <v>BARBARA HAWKINS ELEMENTARY</v>
      </c>
      <c r="C38" s="229" t="str">
        <f>VLOOKUP($A38,SchList!$A$2:$H$476,6,FALSE)</f>
        <v>North</v>
      </c>
      <c r="D38" s="214" t="str">
        <f>VLOOKUP($A38,SchList!$A$2:$H$476,5,FALSE)</f>
        <v>Tier 2</v>
      </c>
      <c r="E38" s="215" t="str">
        <f>LEFT(VLOOKUP($A38,'2016G5-SALL'!$A$5:$B$499,2,FALSE),2)</f>
        <v>05</v>
      </c>
      <c r="F38" s="230">
        <f>IFERROR(IF($E38="05",VLOOKUP($A38,'2016G5-SALL'!$A$3:$AG$500,4,FALSE),IF($E38="08",VLOOKUP($A38,'2016G8-SALL'!$A$3:$AG$501,4,FALSE),"NA")),"NA")</f>
        <v>9</v>
      </c>
      <c r="G38" s="231">
        <f>IFERROR(IF($E38="05",VLOOKUP($A38,'MemSep 16-2016'!$A$3:$I$498,9,FALSE),IF($E38="08",VLOOKUP($A38,'MemSep 16-2016'!$A$3:$N$498,14,FALSE),"NA")),"NA")</f>
        <v>47</v>
      </c>
      <c r="H38" s="232" t="str">
        <f t="shared" si="1"/>
        <v>NT&lt;10</v>
      </c>
      <c r="I38" s="233" t="str">
        <f>IFERROR(IF(OR($F38&lt;10,$F38="NA",$G38="NA"),"NA",IF($E38="05",VLOOKUP($A38,'2016G5-SALL'!$A$3:$AG$500,6,FALSE),IF($E38="08",VLOOKUP($A38,'2016G8-SALL'!$A$3:$AG$501,6,FALSE),"NA"))),"NA")</f>
        <v>NA</v>
      </c>
      <c r="J38" s="199" t="str">
        <f>IFERROR(IF(OR($F38&lt;10,$F38="NA",$G38="NA"),"NA",IF($E38="05",VLOOKUP($A38,'2016G5-SALL'!$A$3:$AG$500,26,FALSE),IF($E38="08",VLOOKUP($A38,'2016G8-SALL'!$A$3:$AG$501,26,FALSE),"NA"))),"NA")</f>
        <v>NA</v>
      </c>
      <c r="K38" s="200" t="str">
        <f>IFERROR(IF(OR($F38&lt;10,$F38="NA",$G38="NA"),"NA",IF($E38="05",VLOOKUP($A38,'2016G5-SALL'!$A$3:$AG$500,16,FALSE),IF($E38="08",VLOOKUP($A38,'2016G8-SALL'!$A$3:$AG$501,16,FALSE),"NA"))),"NA")</f>
        <v>NA</v>
      </c>
      <c r="L38" s="201" t="str">
        <f>IFERROR(IF(OR($F38&lt;10,$F38="NA",$G38="NA"),"NA",IF($E38="05",VLOOKUP($A38,'2016G5-SALL'!$A$3:$AG$500,31,FALSE),IF($E38="08",VLOOKUP($A38,'2016G8-SALL'!$A$3:$AG$501,31,FALSE),"NA"))),"NA")</f>
        <v>NA</v>
      </c>
      <c r="M38" s="202" t="str">
        <f>IFERROR(IF(OR($F38&lt;10,$F38="NA",$G38="NA"),"NA",IF($E38="05",VLOOKUP($A38,'2016G5-SALL'!$A$3:$AG$500,21,FALSE),IF($E38="08",VLOOKUP($A38,'2016G8-SALL'!$A$3:$AG$501,21,FALSE),"NA"))),"NA")</f>
        <v>NA</v>
      </c>
    </row>
    <row r="39" spans="1:13" x14ac:dyDescent="0.25">
      <c r="A39" s="229" t="s">
        <v>154</v>
      </c>
      <c r="B39" s="228" t="str">
        <f>VLOOKUP($A39,SchList!$A$2:$B$476,2,FALSE)</f>
        <v>BEL-AIRE ELEMENTARY</v>
      </c>
      <c r="C39" s="229" t="str">
        <f>VLOOKUP($A39,SchList!$A$2:$H$476,6,FALSE)</f>
        <v>South</v>
      </c>
      <c r="D39" s="214" t="str">
        <f>VLOOKUP($A39,SchList!$A$2:$H$476,5,FALSE)</f>
        <v>Tier 3</v>
      </c>
      <c r="E39" s="215" t="str">
        <f>LEFT(VLOOKUP($A39,'2016G5-SALL'!$A$5:$B$499,2,FALSE),2)</f>
        <v>05</v>
      </c>
      <c r="F39" s="230">
        <f>IFERROR(IF($E39="05",VLOOKUP($A39,'2016G5-SALL'!$A$3:$AG$500,4,FALSE),IF($E39="08",VLOOKUP($A39,'2016G8-SALL'!$A$3:$AG$501,4,FALSE),"NA")),"NA")</f>
        <v>67</v>
      </c>
      <c r="G39" s="231">
        <f>IFERROR(IF($E39="05",VLOOKUP($A39,'MemSep 16-2016'!$A$3:$I$498,9,FALSE),IF($E39="08",VLOOKUP($A39,'MemSep 16-2016'!$A$3:$N$498,14,FALSE),"NA")),"NA")</f>
        <v>69</v>
      </c>
      <c r="H39" s="232">
        <f t="shared" si="1"/>
        <v>0.97101449275362317</v>
      </c>
      <c r="I39" s="233">
        <f>IFERROR(IF(OR($F39&lt;10,$F39="NA",$G39="NA"),"NA",IF($E39="05",VLOOKUP($A39,'2016G5-SALL'!$A$3:$AG$500,6,FALSE),IF($E39="08",VLOOKUP($A39,'2016G8-SALL'!$A$3:$AG$501,6,FALSE),"NA"))),"NA")</f>
        <v>42.627611940298515</v>
      </c>
      <c r="J39" s="199">
        <f>IFERROR(IF(OR($F39&lt;10,$F39="NA",$G39="NA"),"NA",IF($E39="05",VLOOKUP($A39,'2016G5-SALL'!$A$3:$AG$500,26,FALSE),IF($E39="08",VLOOKUP($A39,'2016G8-SALL'!$A$3:$AG$501,26,FALSE),"NA"))),"NA")</f>
        <v>0.31641791044776119</v>
      </c>
      <c r="K39" s="200">
        <f>IFERROR(IF(OR($F39&lt;10,$F39="NA",$G39="NA"),"NA",IF($E39="05",VLOOKUP($A39,'2016G5-SALL'!$A$3:$AG$500,16,FALSE),IF($E39="08",VLOOKUP($A39,'2016G8-SALL'!$A$3:$AG$501,16,FALSE),"NA"))),"NA")</f>
        <v>0.38820895522388099</v>
      </c>
      <c r="L39" s="201">
        <f>IFERROR(IF(OR($F39&lt;10,$F39="NA",$G39="NA"),"NA",IF($E39="05",VLOOKUP($A39,'2016G5-SALL'!$A$3:$AG$500,31,FALSE),IF($E39="08",VLOOKUP($A39,'2016G8-SALL'!$A$3:$AG$501,31,FALSE),"NA"))),"NA")</f>
        <v>0.48776119402985074</v>
      </c>
      <c r="M39" s="202">
        <f>IFERROR(IF(OR($F39&lt;10,$F39="NA",$G39="NA"),"NA",IF($E39="05",VLOOKUP($A39,'2016G5-SALL'!$A$3:$AG$500,21,FALSE),IF($E39="08",VLOOKUP($A39,'2016G8-SALL'!$A$3:$AG$501,21,FALSE),"NA"))),"NA")</f>
        <v>0.43746268656716392</v>
      </c>
    </row>
    <row r="40" spans="1:13" x14ac:dyDescent="0.25">
      <c r="A40" s="229" t="s">
        <v>826</v>
      </c>
      <c r="B40" s="228" t="str">
        <f>VLOOKUP($A40,SchList!$A$2:$B$476,2,FALSE)</f>
        <v>BEN GAMLA CHARTER SCHL</v>
      </c>
      <c r="C40" s="229" t="str">
        <f>VLOOKUP($A40,SchList!$A$2:$H$476,6,FALSE)</f>
        <v>Charter</v>
      </c>
      <c r="D40" s="214" t="str">
        <f>VLOOKUP($A40,SchList!$A$2:$H$476,5,FALSE)</f>
        <v>CHT</v>
      </c>
      <c r="E40" s="215" t="str">
        <f>LEFT(VLOOKUP($A40,'2016G5-SALL'!$A$5:$B$499,2,FALSE),2)</f>
        <v>05</v>
      </c>
      <c r="F40" s="230">
        <f>IFERROR(IF($E40="05",VLOOKUP($A40,'2016G5-SALL'!$A$3:$AG$500,4,FALSE),IF($E40="08",VLOOKUP($A40,'2016G8-SALL'!$A$3:$AG$501,4,FALSE),"NA")),"NA")</f>
        <v>35</v>
      </c>
      <c r="G40" s="231">
        <f>IFERROR(IF($E40="05",VLOOKUP($A40,'MemSep 16-2016'!$A$3:$I$498,9,FALSE),IF($E40="08",VLOOKUP($A40,'MemSep 16-2016'!$A$3:$N$498,14,FALSE),"NA")),"NA")</f>
        <v>44</v>
      </c>
      <c r="H40" s="232">
        <f t="shared" si="1"/>
        <v>0.79545454545454541</v>
      </c>
      <c r="I40" s="233">
        <f>IFERROR(IF(OR($F40&lt;10,$F40="NA",$G40="NA"),"NA",IF($E40="05",VLOOKUP($A40,'2016G5-SALL'!$A$3:$AG$500,6,FALSE),IF($E40="08",VLOOKUP($A40,'2016G8-SALL'!$A$3:$AG$501,6,FALSE),"NA"))),"NA")</f>
        <v>52.51114285714285</v>
      </c>
      <c r="J40" s="199">
        <f>IFERROR(IF(OR($F40&lt;10,$F40="NA",$G40="NA"),"NA",IF($E40="05",VLOOKUP($A40,'2016G5-SALL'!$A$3:$AG$500,26,FALSE),IF($E40="08",VLOOKUP($A40,'2016G8-SALL'!$A$3:$AG$501,26,FALSE),"NA"))),"NA")</f>
        <v>0.4597142857142858</v>
      </c>
      <c r="K40" s="200">
        <f>IFERROR(IF(OR($F40&lt;10,$F40="NA",$G40="NA"),"NA",IF($E40="05",VLOOKUP($A40,'2016G5-SALL'!$A$3:$AG$500,16,FALSE),IF($E40="08",VLOOKUP($A40,'2016G8-SALL'!$A$3:$AG$501,16,FALSE),"NA"))),"NA")</f>
        <v>0.46799999999999997</v>
      </c>
      <c r="L40" s="201">
        <f>IFERROR(IF(OR($F40&lt;10,$F40="NA",$G40="NA"),"NA",IF($E40="05",VLOOKUP($A40,'2016G5-SALL'!$A$3:$AG$500,31,FALSE),IF($E40="08",VLOOKUP($A40,'2016G8-SALL'!$A$3:$AG$501,31,FALSE),"NA"))),"NA")</f>
        <v>0.5980000000000002</v>
      </c>
      <c r="M40" s="202">
        <f>IFERROR(IF(OR($F40&lt;10,$F40="NA",$G40="NA"),"NA",IF($E40="05",VLOOKUP($A40,'2016G5-SALL'!$A$3:$AG$500,21,FALSE),IF($E40="08",VLOOKUP($A40,'2016G8-SALL'!$A$3:$AG$501,21,FALSE),"NA"))),"NA")</f>
        <v>0.5199999999999998</v>
      </c>
    </row>
    <row r="41" spans="1:13" x14ac:dyDescent="0.25">
      <c r="A41" s="229" t="s">
        <v>334</v>
      </c>
      <c r="B41" s="228" t="str">
        <f>VLOOKUP($A41,SchList!$A$2:$B$476,2,FALSE)</f>
        <v>BEN SHEPPARD ELEMENTARY</v>
      </c>
      <c r="C41" s="229" t="str">
        <f>VLOOKUP($A41,SchList!$A$2:$H$476,6,FALSE)</f>
        <v>North</v>
      </c>
      <c r="D41" s="214" t="str">
        <f>VLOOKUP($A41,SchList!$A$2:$H$476,5,FALSE)</f>
        <v>Tier 1</v>
      </c>
      <c r="E41" s="215" t="str">
        <f>LEFT(VLOOKUP($A41,'2016G5-SALL'!$A$5:$B$499,2,FALSE),2)</f>
        <v>05</v>
      </c>
      <c r="F41" s="230">
        <f>IFERROR(IF($E41="05",VLOOKUP($A41,'2016G5-SALL'!$A$3:$AG$500,4,FALSE),IF($E41="08",VLOOKUP($A41,'2016G8-SALL'!$A$3:$AG$501,4,FALSE),"NA")),"NA")</f>
        <v>109</v>
      </c>
      <c r="G41" s="231">
        <f>IFERROR(IF($E41="05",VLOOKUP($A41,'MemSep 16-2016'!$A$3:$I$498,9,FALSE),IF($E41="08",VLOOKUP($A41,'MemSep 16-2016'!$A$3:$N$498,14,FALSE),"NA")),"NA")</f>
        <v>169</v>
      </c>
      <c r="H41" s="232">
        <f t="shared" si="1"/>
        <v>0.6449704142011834</v>
      </c>
      <c r="I41" s="233">
        <f>IFERROR(IF(OR($F41&lt;10,$F41="NA",$G41="NA"),"NA",IF($E41="05",VLOOKUP($A41,'2016G5-SALL'!$A$3:$AG$500,6,FALSE),IF($E41="08",VLOOKUP($A41,'2016G8-SALL'!$A$3:$AG$501,6,FALSE),"NA"))),"NA")</f>
        <v>48.666055045871545</v>
      </c>
      <c r="J41" s="199">
        <f>IFERROR(IF(OR($F41&lt;10,$F41="NA",$G41="NA"),"NA",IF($E41="05",VLOOKUP($A41,'2016G5-SALL'!$A$3:$AG$500,26,FALSE),IF($E41="08",VLOOKUP($A41,'2016G8-SALL'!$A$3:$AG$501,26,FALSE),"NA"))),"NA")</f>
        <v>0.35798165137614696</v>
      </c>
      <c r="K41" s="200">
        <f>IFERROR(IF(OR($F41&lt;10,$F41="NA",$G41="NA"),"NA",IF($E41="05",VLOOKUP($A41,'2016G5-SALL'!$A$3:$AG$500,16,FALSE),IF($E41="08",VLOOKUP($A41,'2016G8-SALL'!$A$3:$AG$501,16,FALSE),"NA"))),"NA")</f>
        <v>0.47403669724770636</v>
      </c>
      <c r="L41" s="201">
        <f>IFERROR(IF(OR($F41&lt;10,$F41="NA",$G41="NA"),"NA",IF($E41="05",VLOOKUP($A41,'2016G5-SALL'!$A$3:$AG$500,31,FALSE),IF($E41="08",VLOOKUP($A41,'2016G8-SALL'!$A$3:$AG$501,31,FALSE),"NA"))),"NA")</f>
        <v>0.53853211009174318</v>
      </c>
      <c r="M41" s="202">
        <f>IFERROR(IF(OR($F41&lt;10,$F41="NA",$G41="NA"),"NA",IF($E41="05",VLOOKUP($A41,'2016G5-SALL'!$A$3:$AG$500,21,FALSE),IF($E41="08",VLOOKUP($A41,'2016G8-SALL'!$A$3:$AG$501,21,FALSE),"NA"))),"NA")</f>
        <v>0.49018348623853203</v>
      </c>
    </row>
    <row r="42" spans="1:13" x14ac:dyDescent="0.25">
      <c r="A42" s="229" t="s">
        <v>221</v>
      </c>
      <c r="B42" s="228" t="str">
        <f>VLOOKUP($A42,SchList!$A$2:$B$476,2,FALSE)</f>
        <v>BENJAMIN FRANKLIN K-8 CENTER</v>
      </c>
      <c r="C42" s="229" t="str">
        <f>VLOOKUP($A42,SchList!$A$2:$H$476,6,FALSE)</f>
        <v>Central</v>
      </c>
      <c r="D42" s="214" t="str">
        <f>VLOOKUP($A42,SchList!$A$2:$H$476,5,FALSE)</f>
        <v>Tier 3</v>
      </c>
      <c r="E42" s="215" t="str">
        <f>LEFT(VLOOKUP($A42,'2016G5-SALL'!$A$5:$B$499,2,FALSE),2)</f>
        <v>05</v>
      </c>
      <c r="F42" s="230">
        <f>IFERROR(IF($E42="05",VLOOKUP($A42,'2016G5-SALL'!$A$3:$AG$500,4,FALSE),IF($E42="08",VLOOKUP($A42,'2016G8-SALL'!$A$3:$AG$501,4,FALSE),"NA")),"NA")</f>
        <v>74</v>
      </c>
      <c r="G42" s="231">
        <f>IFERROR(IF($E42="05",VLOOKUP($A42,'MemSep 16-2016'!$A$3:$I$498,9,FALSE),IF($E42="08",VLOOKUP($A42,'MemSep 16-2016'!$A$3:$N$498,14,FALSE),"NA")),"NA")</f>
        <v>75</v>
      </c>
      <c r="H42" s="232">
        <f t="shared" si="1"/>
        <v>0.98666666666666669</v>
      </c>
      <c r="I42" s="233">
        <f>IFERROR(IF(OR($F42&lt;10,$F42="NA",$G42="NA"),"NA",IF($E42="05",VLOOKUP($A42,'2016G5-SALL'!$A$3:$AG$500,6,FALSE),IF($E42="08",VLOOKUP($A42,'2016G8-SALL'!$A$3:$AG$501,6,FALSE),"NA"))),"NA")</f>
        <v>41.052162162162176</v>
      </c>
      <c r="J42" s="199">
        <f>IFERROR(IF(OR($F42&lt;10,$F42="NA",$G42="NA"),"NA",IF($E42="05",VLOOKUP($A42,'2016G5-SALL'!$A$3:$AG$500,26,FALSE),IF($E42="08",VLOOKUP($A42,'2016G8-SALL'!$A$3:$AG$501,26,FALSE),"NA"))),"NA")</f>
        <v>0.30486486486486486</v>
      </c>
      <c r="K42" s="200">
        <f>IFERROR(IF(OR($F42&lt;10,$F42="NA",$G42="NA"),"NA",IF($E42="05",VLOOKUP($A42,'2016G5-SALL'!$A$3:$AG$500,16,FALSE),IF($E42="08",VLOOKUP($A42,'2016G8-SALL'!$A$3:$AG$501,16,FALSE),"NA"))),"NA")</f>
        <v>0.39202702702702735</v>
      </c>
      <c r="L42" s="201">
        <f>IFERROR(IF(OR($F42&lt;10,$F42="NA",$G42="NA"),"NA",IF($E42="05",VLOOKUP($A42,'2016G5-SALL'!$A$3:$AG$500,31,FALSE),IF($E42="08",VLOOKUP($A42,'2016G8-SALL'!$A$3:$AG$501,31,FALSE),"NA"))),"NA")</f>
        <v>0.47675675675675688</v>
      </c>
      <c r="M42" s="202">
        <f>IFERROR(IF(OR($F42&lt;10,$F42="NA",$G42="NA"),"NA",IF($E42="05",VLOOKUP($A42,'2016G5-SALL'!$A$3:$AG$500,21,FALSE),IF($E42="08",VLOOKUP($A42,'2016G8-SALL'!$A$3:$AG$501,21,FALSE),"NA"))),"NA")</f>
        <v>0.38635135135135112</v>
      </c>
    </row>
    <row r="43" spans="1:13" x14ac:dyDescent="0.25">
      <c r="A43" s="229" t="s">
        <v>221</v>
      </c>
      <c r="B43" s="228" t="str">
        <f>VLOOKUP($A43,SchList!$A$2:$B$476,2,FALSE)</f>
        <v>BENJAMIN FRANKLIN K-8 CENTER</v>
      </c>
      <c r="C43" s="229" t="str">
        <f>VLOOKUP($A43,SchList!$A$2:$H$476,6,FALSE)</f>
        <v>Central</v>
      </c>
      <c r="D43" s="214" t="str">
        <f>VLOOKUP($A43,SchList!$A$2:$H$476,5,FALSE)</f>
        <v>Tier 3</v>
      </c>
      <c r="E43" s="215" t="str">
        <f>LEFT(VLOOKUP($A43,'2016G8-SALL'!$A$5:$B$499,2,FALSE),2)</f>
        <v>08</v>
      </c>
      <c r="F43" s="230">
        <f>IFERROR(IF($E43="05",VLOOKUP($A43,'2016G5-SALL'!$A$3:$AG$500,4,FALSE),IF($E43="08",VLOOKUP($A43,'2016G8-SALL'!$A$3:$AG$501,4,FALSE),"NA")),"NA")</f>
        <v>50</v>
      </c>
      <c r="G43" s="231">
        <f>IFERROR(IF($E43="05",VLOOKUP($A43,'MemSep 16-2016'!$A$3:$I$498,9,FALSE),IF($E43="08",VLOOKUP($A43,'MemSep 16-2016'!$A$3:$N$498,14,FALSE),"NA")),"NA")</f>
        <v>51</v>
      </c>
      <c r="H43" s="232">
        <f t="shared" si="1"/>
        <v>0.98039215686274506</v>
      </c>
      <c r="I43" s="233">
        <f>IFERROR(IF(OR($F43&lt;10,$F43="NA",$G43="NA"),"NA",IF($E43="05",VLOOKUP($A43,'2016G5-SALL'!$A$3:$AG$500,6,FALSE),IF($E43="08",VLOOKUP($A43,'2016G8-SALL'!$A$3:$AG$501,6,FALSE),"NA"))),"NA")</f>
        <v>33.262999999999998</v>
      </c>
      <c r="J43" s="199">
        <f>IFERROR(IF(OR($F43&lt;10,$F43="NA",$G43="NA"),"NA",IF($E43="05",VLOOKUP($A43,'2016G5-SALL'!$A$3:$AG$500,26,FALSE),IF($E43="08",VLOOKUP($A43,'2016G8-SALL'!$A$3:$AG$501,26,FALSE),"NA"))),"NA")</f>
        <v>0.35040000000000004</v>
      </c>
      <c r="K43" s="200">
        <f>IFERROR(IF(OR($F43&lt;10,$F43="NA",$G43="NA"),"NA",IF($E43="05",VLOOKUP($A43,'2016G5-SALL'!$A$3:$AG$500,16,FALSE),IF($E43="08",VLOOKUP($A43,'2016G8-SALL'!$A$3:$AG$501,16,FALSE),"NA"))),"NA")</f>
        <v>0.33679999999999999</v>
      </c>
      <c r="L43" s="201">
        <f>IFERROR(IF(OR($F43&lt;10,$F43="NA",$G43="NA"),"NA",IF($E43="05",VLOOKUP($A43,'2016G5-SALL'!$A$3:$AG$500,31,FALSE),IF($E43="08",VLOOKUP($A43,'2016G8-SALL'!$A$3:$AG$501,31,FALSE),"NA"))),"NA")</f>
        <v>0.31999999999999995</v>
      </c>
      <c r="M43" s="202">
        <f>IFERROR(IF(OR($F43&lt;10,$F43="NA",$G43="NA"),"NA",IF($E43="05",VLOOKUP($A43,'2016G5-SALL'!$A$3:$AG$500,21,FALSE),IF($E43="08",VLOOKUP($A43,'2016G8-SALL'!$A$3:$AG$501,21,FALSE),"NA"))),"NA")</f>
        <v>0.32980000000000004</v>
      </c>
    </row>
    <row r="44" spans="1:13" x14ac:dyDescent="0.25">
      <c r="A44" s="229" t="s">
        <v>155</v>
      </c>
      <c r="B44" s="228" t="str">
        <f>VLOOKUP($A44,SchList!$A$2:$B$476,2,FALSE)</f>
        <v>BENT TREE ELEMENTARY</v>
      </c>
      <c r="C44" s="229" t="str">
        <f>VLOOKUP($A44,SchList!$A$2:$H$476,6,FALSE)</f>
        <v>South</v>
      </c>
      <c r="D44" s="214" t="str">
        <f>VLOOKUP($A44,SchList!$A$2:$H$476,5,FALSE)</f>
        <v>Tier 1</v>
      </c>
      <c r="E44" s="215" t="str">
        <f>LEFT(VLOOKUP($A44,'2016G5-SALL'!$A$5:$B$499,2,FALSE),2)</f>
        <v>05</v>
      </c>
      <c r="F44" s="230">
        <f>IFERROR(IF($E44="05",VLOOKUP($A44,'2016G5-SALL'!$A$3:$AG$500,4,FALSE),IF($E44="08",VLOOKUP($A44,'2016G8-SALL'!$A$3:$AG$501,4,FALSE),"NA")),"NA")</f>
        <v>49</v>
      </c>
      <c r="G44" s="231">
        <f>IFERROR(IF($E44="05",VLOOKUP($A44,'MemSep 16-2016'!$A$3:$I$498,9,FALSE),IF($E44="08",VLOOKUP($A44,'MemSep 16-2016'!$A$3:$N$498,14,FALSE),"NA")),"NA")</f>
        <v>59</v>
      </c>
      <c r="H44" s="232">
        <f t="shared" si="1"/>
        <v>0.83050847457627119</v>
      </c>
      <c r="I44" s="233">
        <f>IFERROR(IF(OR($F44&lt;10,$F44="NA",$G44="NA"),"NA",IF($E44="05",VLOOKUP($A44,'2016G5-SALL'!$A$3:$AG$500,6,FALSE),IF($E44="08",VLOOKUP($A44,'2016G8-SALL'!$A$3:$AG$501,6,FALSE),"NA"))),"NA")</f>
        <v>51.794081632653061</v>
      </c>
      <c r="J44" s="199">
        <f>IFERROR(IF(OR($F44&lt;10,$F44="NA",$G44="NA"),"NA",IF($E44="05",VLOOKUP($A44,'2016G5-SALL'!$A$3:$AG$500,26,FALSE),IF($E44="08",VLOOKUP($A44,'2016G8-SALL'!$A$3:$AG$501,26,FALSE),"NA"))),"NA")</f>
        <v>0.38428571428571423</v>
      </c>
      <c r="K44" s="200">
        <f>IFERROR(IF(OR($F44&lt;10,$F44="NA",$G44="NA"),"NA",IF($E44="05",VLOOKUP($A44,'2016G5-SALL'!$A$3:$AG$500,16,FALSE),IF($E44="08",VLOOKUP($A44,'2016G8-SALL'!$A$3:$AG$501,16,FALSE),"NA"))),"NA")</f>
        <v>0.47653061224489801</v>
      </c>
      <c r="L44" s="201">
        <f>IFERROR(IF(OR($F44&lt;10,$F44="NA",$G44="NA"),"NA",IF($E44="05",VLOOKUP($A44,'2016G5-SALL'!$A$3:$AG$500,31,FALSE),IF($E44="08",VLOOKUP($A44,'2016G8-SALL'!$A$3:$AG$501,31,FALSE),"NA"))),"NA")</f>
        <v>0.59632653061224494</v>
      </c>
      <c r="M44" s="202">
        <f>IFERROR(IF(OR($F44&lt;10,$F44="NA",$G44="NA"),"NA",IF($E44="05",VLOOKUP($A44,'2016G5-SALL'!$A$3:$AG$500,21,FALSE),IF($E44="08",VLOOKUP($A44,'2016G8-SALL'!$A$3:$AG$501,21,FALSE),"NA"))),"NA")</f>
        <v>0.51673469387755111</v>
      </c>
    </row>
    <row r="45" spans="1:13" x14ac:dyDescent="0.25">
      <c r="A45" s="229" t="s">
        <v>158</v>
      </c>
      <c r="B45" s="228" t="str">
        <f>VLOOKUP($A45,SchList!$A$2:$B$476,2,FALSE)</f>
        <v>BISCAYNE ELEMENTARY</v>
      </c>
      <c r="C45" s="229" t="str">
        <f>VLOOKUP($A45,SchList!$A$2:$H$476,6,FALSE)</f>
        <v>North</v>
      </c>
      <c r="D45" s="214" t="str">
        <f>VLOOKUP($A45,SchList!$A$2:$H$476,5,FALSE)</f>
        <v>Tier 1</v>
      </c>
      <c r="E45" s="215" t="str">
        <f>LEFT(VLOOKUP($A45,'2016G5-SALL'!$A$5:$B$499,2,FALSE),2)</f>
        <v>05</v>
      </c>
      <c r="F45" s="230">
        <f>IFERROR(IF($E45="05",VLOOKUP($A45,'2016G5-SALL'!$A$3:$AG$500,4,FALSE),IF($E45="08",VLOOKUP($A45,'2016G8-SALL'!$A$3:$AG$501,4,FALSE),"NA")),"NA")</f>
        <v>97</v>
      </c>
      <c r="G45" s="231">
        <f>IFERROR(IF($E45="05",VLOOKUP($A45,'MemSep 16-2016'!$A$3:$I$498,9,FALSE),IF($E45="08",VLOOKUP($A45,'MemSep 16-2016'!$A$3:$N$498,14,FALSE),"NA")),"NA")</f>
        <v>107</v>
      </c>
      <c r="H45" s="232">
        <f t="shared" si="1"/>
        <v>0.90654205607476634</v>
      </c>
      <c r="I45" s="233">
        <f>IFERROR(IF(OR($F45&lt;10,$F45="NA",$G45="NA"),"NA",IF($E45="05",VLOOKUP($A45,'2016G5-SALL'!$A$3:$AG$500,6,FALSE),IF($E45="08",VLOOKUP($A45,'2016G8-SALL'!$A$3:$AG$501,6,FALSE),"NA"))),"NA")</f>
        <v>42.533402061855689</v>
      </c>
      <c r="J45" s="199">
        <f>IFERROR(IF(OR($F45&lt;10,$F45="NA",$G45="NA"),"NA",IF($E45="05",VLOOKUP($A45,'2016G5-SALL'!$A$3:$AG$500,26,FALSE),IF($E45="08",VLOOKUP($A45,'2016G8-SALL'!$A$3:$AG$501,26,FALSE),"NA"))),"NA")</f>
        <v>0.35298969072164937</v>
      </c>
      <c r="K45" s="200">
        <f>IFERROR(IF(OR($F45&lt;10,$F45="NA",$G45="NA"),"NA",IF($E45="05",VLOOKUP($A45,'2016G5-SALL'!$A$3:$AG$500,16,FALSE),IF($E45="08",VLOOKUP($A45,'2016G8-SALL'!$A$3:$AG$501,16,FALSE),"NA"))),"NA")</f>
        <v>0.4104123711340204</v>
      </c>
      <c r="L45" s="201">
        <f>IFERROR(IF(OR($F45&lt;10,$F45="NA",$G45="NA"),"NA",IF($E45="05",VLOOKUP($A45,'2016G5-SALL'!$A$3:$AG$500,31,FALSE),IF($E45="08",VLOOKUP($A45,'2016G8-SALL'!$A$3:$AG$501,31,FALSE),"NA"))),"NA")</f>
        <v>0.47958762886597972</v>
      </c>
      <c r="M45" s="202">
        <f>IFERROR(IF(OR($F45&lt;10,$F45="NA",$G45="NA"),"NA",IF($E45="05",VLOOKUP($A45,'2016G5-SALL'!$A$3:$AG$500,21,FALSE),IF($E45="08",VLOOKUP($A45,'2016G8-SALL'!$A$3:$AG$501,21,FALSE),"NA"))),"NA")</f>
        <v>0.39938144329896896</v>
      </c>
    </row>
    <row r="46" spans="1:13" x14ac:dyDescent="0.25">
      <c r="A46" s="229" t="s">
        <v>162</v>
      </c>
      <c r="B46" s="228" t="str">
        <f>VLOOKUP($A46,SchList!$A$2:$B$476,2,FALSE)</f>
        <v>BISCAYNE GARDENS ELEMENTARY</v>
      </c>
      <c r="C46" s="229" t="str">
        <f>VLOOKUP($A46,SchList!$A$2:$H$476,6,FALSE)</f>
        <v>North</v>
      </c>
      <c r="D46" s="214" t="str">
        <f>VLOOKUP($A46,SchList!$A$2:$H$476,5,FALSE)</f>
        <v>Tier 2</v>
      </c>
      <c r="E46" s="215" t="str">
        <f>LEFT(VLOOKUP($A46,'2016G5-SALL'!$A$5:$B$499,2,FALSE),2)</f>
        <v>05</v>
      </c>
      <c r="F46" s="230">
        <f>IFERROR(IF($E46="05",VLOOKUP($A46,'2016G5-SALL'!$A$3:$AG$500,4,FALSE),IF($E46="08",VLOOKUP($A46,'2016G8-SALL'!$A$3:$AG$501,4,FALSE),"NA")),"NA")</f>
        <v>54</v>
      </c>
      <c r="G46" s="231">
        <f>IFERROR(IF($E46="05",VLOOKUP($A46,'MemSep 16-2016'!$A$3:$I$498,9,FALSE),IF($E46="08",VLOOKUP($A46,'MemSep 16-2016'!$A$3:$N$498,14,FALSE),"NA")),"NA")</f>
        <v>70</v>
      </c>
      <c r="H46" s="232">
        <f t="shared" si="1"/>
        <v>0.77142857142857146</v>
      </c>
      <c r="I46" s="233">
        <f>IFERROR(IF(OR($F46&lt;10,$F46="NA",$G46="NA"),"NA",IF($E46="05",VLOOKUP($A46,'2016G5-SALL'!$A$3:$AG$500,6,FALSE),IF($E46="08",VLOOKUP($A46,'2016G8-SALL'!$A$3:$AG$501,6,FALSE),"NA"))),"NA")</f>
        <v>48.933703703703713</v>
      </c>
      <c r="J46" s="199">
        <f>IFERROR(IF(OR($F46&lt;10,$F46="NA",$G46="NA"),"NA",IF($E46="05",VLOOKUP($A46,'2016G5-SALL'!$A$3:$AG$500,26,FALSE),IF($E46="08",VLOOKUP($A46,'2016G8-SALL'!$A$3:$AG$501,26,FALSE),"NA"))),"NA")</f>
        <v>0.38166666666666671</v>
      </c>
      <c r="K46" s="200">
        <f>IFERROR(IF(OR($F46&lt;10,$F46="NA",$G46="NA"),"NA",IF($E46="05",VLOOKUP($A46,'2016G5-SALL'!$A$3:$AG$500,16,FALSE),IF($E46="08",VLOOKUP($A46,'2016G8-SALL'!$A$3:$AG$501,16,FALSE),"NA"))),"NA")</f>
        <v>0.45203703703703718</v>
      </c>
      <c r="L46" s="201">
        <f>IFERROR(IF(OR($F46&lt;10,$F46="NA",$G46="NA"),"NA",IF($E46="05",VLOOKUP($A46,'2016G5-SALL'!$A$3:$AG$500,31,FALSE),IF($E46="08",VLOOKUP($A46,'2016G8-SALL'!$A$3:$AG$501,31,FALSE),"NA"))),"NA")</f>
        <v>0.55388888888888888</v>
      </c>
      <c r="M46" s="202">
        <f>IFERROR(IF(OR($F46&lt;10,$F46="NA",$G46="NA"),"NA",IF($E46="05",VLOOKUP($A46,'2016G5-SALL'!$A$3:$AG$500,21,FALSE),IF($E46="08",VLOOKUP($A46,'2016G8-SALL'!$A$3:$AG$501,21,FALSE),"NA"))),"NA")</f>
        <v>0.4927777777777777</v>
      </c>
    </row>
    <row r="47" spans="1:13" x14ac:dyDescent="0.25">
      <c r="A47" s="229" t="s">
        <v>165</v>
      </c>
      <c r="B47" s="228" t="str">
        <f>VLOOKUP($A47,SchList!$A$2:$B$476,2,FALSE)</f>
        <v>BLUE LAKES K-8</v>
      </c>
      <c r="C47" s="229" t="str">
        <f>VLOOKUP($A47,SchList!$A$2:$H$476,6,FALSE)</f>
        <v>South</v>
      </c>
      <c r="D47" s="214" t="str">
        <f>VLOOKUP($A47,SchList!$A$2:$H$476,5,FALSE)</f>
        <v>Tier 1</v>
      </c>
      <c r="E47" s="215" t="str">
        <f>LEFT(VLOOKUP($A47,'2016G5-SALL'!$A$5:$B$499,2,FALSE),2)</f>
        <v>05</v>
      </c>
      <c r="F47" s="230">
        <f>IFERROR(IF($E47="05",VLOOKUP($A47,'2016G5-SALL'!$A$3:$AG$500,4,FALSE),IF($E47="08",VLOOKUP($A47,'2016G8-SALL'!$A$3:$AG$501,4,FALSE),"NA")),"NA")</f>
        <v>49</v>
      </c>
      <c r="G47" s="231">
        <f>IFERROR(IF($E47="05",VLOOKUP($A47,'MemSep 16-2016'!$A$3:$I$498,9,FALSE),IF($E47="08",VLOOKUP($A47,'MemSep 16-2016'!$A$3:$N$498,14,FALSE),"NA")),"NA")</f>
        <v>50</v>
      </c>
      <c r="H47" s="232">
        <f t="shared" si="1"/>
        <v>0.98</v>
      </c>
      <c r="I47" s="233">
        <f>IFERROR(IF(OR($F47&lt;10,$F47="NA",$G47="NA"),"NA",IF($E47="05",VLOOKUP($A47,'2016G5-SALL'!$A$3:$AG$500,6,FALSE),IF($E47="08",VLOOKUP($A47,'2016G8-SALL'!$A$3:$AG$501,6,FALSE),"NA"))),"NA")</f>
        <v>48.021224489795927</v>
      </c>
      <c r="J47" s="199">
        <f>IFERROR(IF(OR($F47&lt;10,$F47="NA",$G47="NA"),"NA",IF($E47="05",VLOOKUP($A47,'2016G5-SALL'!$A$3:$AG$500,26,FALSE),IF($E47="08",VLOOKUP($A47,'2016G8-SALL'!$A$3:$AG$501,26,FALSE),"NA"))),"NA")</f>
        <v>0.33428571428571441</v>
      </c>
      <c r="K47" s="200">
        <f>IFERROR(IF(OR($F47&lt;10,$F47="NA",$G47="NA"),"NA",IF($E47="05",VLOOKUP($A47,'2016G5-SALL'!$A$3:$AG$500,16,FALSE),IF($E47="08",VLOOKUP($A47,'2016G8-SALL'!$A$3:$AG$501,16,FALSE),"NA"))),"NA")</f>
        <v>0.46244897959183695</v>
      </c>
      <c r="L47" s="201">
        <f>IFERROR(IF(OR($F47&lt;10,$F47="NA",$G47="NA"),"NA",IF($E47="05",VLOOKUP($A47,'2016G5-SALL'!$A$3:$AG$500,31,FALSE),IF($E47="08",VLOOKUP($A47,'2016G8-SALL'!$A$3:$AG$501,31,FALSE),"NA"))),"NA")</f>
        <v>0.53653061224489784</v>
      </c>
      <c r="M47" s="202">
        <f>IFERROR(IF(OR($F47&lt;10,$F47="NA",$G47="NA"),"NA",IF($E47="05",VLOOKUP($A47,'2016G5-SALL'!$A$3:$AG$500,21,FALSE),IF($E47="08",VLOOKUP($A47,'2016G8-SALL'!$A$3:$AG$501,21,FALSE),"NA"))),"NA")</f>
        <v>0.49408163265306104</v>
      </c>
    </row>
    <row r="48" spans="1:13" x14ac:dyDescent="0.25">
      <c r="A48" s="229" t="s">
        <v>139</v>
      </c>
      <c r="B48" s="228" t="str">
        <f>VLOOKUP($A48,SchList!$A$2:$B$476,2,FALSE)</f>
        <v>BOB GRAHAM EDUCATION CTR</v>
      </c>
      <c r="C48" s="229" t="str">
        <f>VLOOKUP($A48,SchList!$A$2:$H$476,6,FALSE)</f>
        <v>North</v>
      </c>
      <c r="D48" s="214" t="str">
        <f>VLOOKUP($A48,SchList!$A$2:$H$476,5,FALSE)</f>
        <v>Tier 1</v>
      </c>
      <c r="E48" s="215" t="str">
        <f>LEFT(VLOOKUP($A48,'2016G5-SALL'!$A$5:$B$499,2,FALSE),2)</f>
        <v>05</v>
      </c>
      <c r="F48" s="230">
        <f>IFERROR(IF($E48="05",VLOOKUP($A48,'2016G5-SALL'!$A$3:$AG$500,4,FALSE),IF($E48="08",VLOOKUP($A48,'2016G8-SALL'!$A$3:$AG$501,4,FALSE),"NA")),"NA")</f>
        <v>199</v>
      </c>
      <c r="G48" s="231">
        <f>IFERROR(IF($E48="05",VLOOKUP($A48,'MemSep 16-2016'!$A$3:$I$498,9,FALSE),IF($E48="08",VLOOKUP($A48,'MemSep 16-2016'!$A$3:$N$498,14,FALSE),"NA")),"NA")</f>
        <v>214</v>
      </c>
      <c r="H48" s="232">
        <f t="shared" si="1"/>
        <v>0.92990654205607481</v>
      </c>
      <c r="I48" s="233">
        <f>IFERROR(IF(OR($F48&lt;10,$F48="NA",$G48="NA"),"NA",IF($E48="05",VLOOKUP($A48,'2016G5-SALL'!$A$3:$AG$500,6,FALSE),IF($E48="08",VLOOKUP($A48,'2016G8-SALL'!$A$3:$AG$501,6,FALSE),"NA"))),"NA")</f>
        <v>49.421356783919599</v>
      </c>
      <c r="J48" s="199">
        <f>IFERROR(IF(OR($F48&lt;10,$F48="NA",$G48="NA"),"NA",IF($E48="05",VLOOKUP($A48,'2016G5-SALL'!$A$3:$AG$500,26,FALSE),IF($E48="08",VLOOKUP($A48,'2016G8-SALL'!$A$3:$AG$501,26,FALSE),"NA"))),"NA")</f>
        <v>0.41517587939698475</v>
      </c>
      <c r="K48" s="200">
        <f>IFERROR(IF(OR($F48&lt;10,$F48="NA",$G48="NA"),"NA",IF($E48="05",VLOOKUP($A48,'2016G5-SALL'!$A$3:$AG$500,16,FALSE),IF($E48="08",VLOOKUP($A48,'2016G8-SALL'!$A$3:$AG$501,16,FALSE),"NA"))),"NA")</f>
        <v>0.46412060301507535</v>
      </c>
      <c r="L48" s="201">
        <f>IFERROR(IF(OR($F48&lt;10,$F48="NA",$G48="NA"),"NA",IF($E48="05",VLOOKUP($A48,'2016G5-SALL'!$A$3:$AG$500,31,FALSE),IF($E48="08",VLOOKUP($A48,'2016G8-SALL'!$A$3:$AG$501,31,FALSE),"NA"))),"NA")</f>
        <v>0.56110552763819044</v>
      </c>
      <c r="M48" s="202">
        <f>IFERROR(IF(OR($F48&lt;10,$F48="NA",$G48="NA"),"NA",IF($E48="05",VLOOKUP($A48,'2016G5-SALL'!$A$3:$AG$500,21,FALSE),IF($E48="08",VLOOKUP($A48,'2016G8-SALL'!$A$3:$AG$501,21,FALSE),"NA"))),"NA")</f>
        <v>0.46979899497487454</v>
      </c>
    </row>
    <row r="49" spans="1:13" x14ac:dyDescent="0.25">
      <c r="A49" s="229" t="s">
        <v>139</v>
      </c>
      <c r="B49" s="228" t="str">
        <f>VLOOKUP($A49,SchList!$A$2:$B$476,2,FALSE)</f>
        <v>BOB GRAHAM EDUCATION CTR</v>
      </c>
      <c r="C49" s="229" t="str">
        <f>VLOOKUP($A49,SchList!$A$2:$H$476,6,FALSE)</f>
        <v>North</v>
      </c>
      <c r="D49" s="214" t="str">
        <f>VLOOKUP($A49,SchList!$A$2:$H$476,5,FALSE)</f>
        <v>Tier 1</v>
      </c>
      <c r="E49" s="215" t="str">
        <f>LEFT(VLOOKUP($A49,'2016G8-SALL'!$A$5:$B$499,2,FALSE),2)</f>
        <v>08</v>
      </c>
      <c r="F49" s="230">
        <f>IFERROR(IF($E49="05",VLOOKUP($A49,'2016G5-SALL'!$A$3:$AG$500,4,FALSE),IF($E49="08",VLOOKUP($A49,'2016G8-SALL'!$A$3:$AG$501,4,FALSE),"NA")),"NA")</f>
        <v>181</v>
      </c>
      <c r="G49" s="231">
        <f>IFERROR(IF($E49="05",VLOOKUP($A49,'MemSep 16-2016'!$A$3:$I$498,9,FALSE),IF($E49="08",VLOOKUP($A49,'MemSep 16-2016'!$A$3:$N$498,14,FALSE),"NA")),"NA")</f>
        <v>207</v>
      </c>
      <c r="H49" s="232">
        <f t="shared" si="1"/>
        <v>0.87439613526570048</v>
      </c>
      <c r="I49" s="233">
        <f>IFERROR(IF(OR($F49&lt;10,$F49="NA",$G49="NA"),"NA",IF($E49="05",VLOOKUP($A49,'2016G5-SALL'!$A$3:$AG$500,6,FALSE),IF($E49="08",VLOOKUP($A49,'2016G8-SALL'!$A$3:$AG$501,6,FALSE),"NA"))),"NA")</f>
        <v>48.459834254143651</v>
      </c>
      <c r="J49" s="199">
        <f>IFERROR(IF(OR($F49&lt;10,$F49="NA",$G49="NA"),"NA",IF($E49="05",VLOOKUP($A49,'2016G5-SALL'!$A$3:$AG$500,26,FALSE),IF($E49="08",VLOOKUP($A49,'2016G8-SALL'!$A$3:$AG$501,26,FALSE),"NA"))),"NA")</f>
        <v>0.50303867403314895</v>
      </c>
      <c r="K49" s="200">
        <f>IFERROR(IF(OR($F49&lt;10,$F49="NA",$G49="NA"),"NA",IF($E49="05",VLOOKUP($A49,'2016G5-SALL'!$A$3:$AG$500,16,FALSE),IF($E49="08",VLOOKUP($A49,'2016G8-SALL'!$A$3:$AG$501,16,FALSE),"NA"))),"NA")</f>
        <v>0.4838674033149169</v>
      </c>
      <c r="L49" s="201">
        <f>IFERROR(IF(OR($F49&lt;10,$F49="NA",$G49="NA"),"NA",IF($E49="05",VLOOKUP($A49,'2016G5-SALL'!$A$3:$AG$500,31,FALSE),IF($E49="08",VLOOKUP($A49,'2016G8-SALL'!$A$3:$AG$501,31,FALSE),"NA"))),"NA")</f>
        <v>0.50966850828729293</v>
      </c>
      <c r="M49" s="202">
        <f>IFERROR(IF(OR($F49&lt;10,$F49="NA",$G49="NA"),"NA",IF($E49="05",VLOOKUP($A49,'2016G5-SALL'!$A$3:$AG$500,21,FALSE),IF($E49="08",VLOOKUP($A49,'2016G8-SALL'!$A$3:$AG$501,21,FALSE),"NA"))),"NA")</f>
        <v>0.44756906077348035</v>
      </c>
    </row>
    <row r="50" spans="1:13" x14ac:dyDescent="0.25">
      <c r="A50" s="229" t="s">
        <v>166</v>
      </c>
      <c r="B50" s="228" t="str">
        <f>VLOOKUP($A50,SchList!$A$2:$B$476,2,FALSE)</f>
        <v>BOWMAN ASHE/DOOLIN K-8 ACAD</v>
      </c>
      <c r="C50" s="229" t="str">
        <f>VLOOKUP($A50,SchList!$A$2:$H$476,6,FALSE)</f>
        <v>South</v>
      </c>
      <c r="D50" s="214" t="str">
        <f>VLOOKUP($A50,SchList!$A$2:$H$476,5,FALSE)</f>
        <v>Tier 1</v>
      </c>
      <c r="E50" s="215" t="str">
        <f>LEFT(VLOOKUP($A50,'2016G5-SALL'!$A$5:$B$499,2,FALSE),2)</f>
        <v>05</v>
      </c>
      <c r="F50" s="230">
        <f>IFERROR(IF($E50="05",VLOOKUP($A50,'2016G5-SALL'!$A$3:$AG$500,4,FALSE),IF($E50="08",VLOOKUP($A50,'2016G8-SALL'!$A$3:$AG$501,4,FALSE),"NA")),"NA")</f>
        <v>122</v>
      </c>
      <c r="G50" s="231">
        <f>IFERROR(IF($E50="05",VLOOKUP($A50,'MemSep 16-2016'!$A$3:$I$498,9,FALSE),IF($E50="08",VLOOKUP($A50,'MemSep 16-2016'!$A$3:$N$498,14,FALSE),"NA")),"NA")</f>
        <v>128</v>
      </c>
      <c r="H50" s="232">
        <f t="shared" si="1"/>
        <v>0.953125</v>
      </c>
      <c r="I50" s="233">
        <f>IFERROR(IF(OR($F50&lt;10,$F50="NA",$G50="NA"),"NA",IF($E50="05",VLOOKUP($A50,'2016G5-SALL'!$A$3:$AG$500,6,FALSE),IF($E50="08",VLOOKUP($A50,'2016G8-SALL'!$A$3:$AG$501,6,FALSE),"NA"))),"NA")</f>
        <v>49.441311475409833</v>
      </c>
      <c r="J50" s="199">
        <f>IFERROR(IF(OR($F50&lt;10,$F50="NA",$G50="NA"),"NA",IF($E50="05",VLOOKUP($A50,'2016G5-SALL'!$A$3:$AG$500,26,FALSE),IF($E50="08",VLOOKUP($A50,'2016G8-SALL'!$A$3:$AG$501,26,FALSE),"NA"))),"NA")</f>
        <v>0.38983606557377087</v>
      </c>
      <c r="K50" s="200">
        <f>IFERROR(IF(OR($F50&lt;10,$F50="NA",$G50="NA"),"NA",IF($E50="05",VLOOKUP($A50,'2016G5-SALL'!$A$3:$AG$500,16,FALSE),IF($E50="08",VLOOKUP($A50,'2016G8-SALL'!$A$3:$AG$501,16,FALSE),"NA"))),"NA")</f>
        <v>0.46967213114754075</v>
      </c>
      <c r="L50" s="201">
        <f>IFERROR(IF(OR($F50&lt;10,$F50="NA",$G50="NA"),"NA",IF($E50="05",VLOOKUP($A50,'2016G5-SALL'!$A$3:$AG$500,31,FALSE),IF($E50="08",VLOOKUP($A50,'2016G8-SALL'!$A$3:$AG$501,31,FALSE),"NA"))),"NA")</f>
        <v>0.55918032786885263</v>
      </c>
      <c r="M50" s="202">
        <f>IFERROR(IF(OR($F50&lt;10,$F50="NA",$G50="NA"),"NA",IF($E50="05",VLOOKUP($A50,'2016G5-SALL'!$A$3:$AG$500,21,FALSE),IF($E50="08",VLOOKUP($A50,'2016G8-SALL'!$A$3:$AG$501,21,FALSE),"NA"))),"NA")</f>
        <v>0.48122950819672139</v>
      </c>
    </row>
    <row r="51" spans="1:13" x14ac:dyDescent="0.25">
      <c r="A51" s="229" t="s">
        <v>166</v>
      </c>
      <c r="B51" s="228" t="str">
        <f>VLOOKUP($A51,SchList!$A$2:$B$476,2,FALSE)</f>
        <v>BOWMAN ASHE/DOOLIN K-8 ACAD</v>
      </c>
      <c r="C51" s="229" t="str">
        <f>VLOOKUP($A51,SchList!$A$2:$H$476,6,FALSE)</f>
        <v>South</v>
      </c>
      <c r="D51" s="214" t="str">
        <f>VLOOKUP($A51,SchList!$A$2:$H$476,5,FALSE)</f>
        <v>Tier 1</v>
      </c>
      <c r="E51" s="215" t="str">
        <f>LEFT(VLOOKUP($A51,'2016G8-SALL'!$A$5:$B$499,2,FALSE),2)</f>
        <v>08</v>
      </c>
      <c r="F51" s="230">
        <f>IFERROR(IF($E51="05",VLOOKUP($A51,'2016G5-SALL'!$A$3:$AG$500,4,FALSE),IF($E51="08",VLOOKUP($A51,'2016G8-SALL'!$A$3:$AG$501,4,FALSE),"NA")),"NA")</f>
        <v>118</v>
      </c>
      <c r="G51" s="231">
        <f>IFERROR(IF($E51="05",VLOOKUP($A51,'MemSep 16-2016'!$A$3:$I$498,9,FALSE),IF($E51="08",VLOOKUP($A51,'MemSep 16-2016'!$A$3:$N$498,14,FALSE),"NA")),"NA")</f>
        <v>127</v>
      </c>
      <c r="H51" s="232">
        <f t="shared" si="1"/>
        <v>0.92913385826771655</v>
      </c>
      <c r="I51" s="233">
        <f>IFERROR(IF(OR($F51&lt;10,$F51="NA",$G51="NA"),"NA",IF($E51="05",VLOOKUP($A51,'2016G5-SALL'!$A$3:$AG$500,6,FALSE),IF($E51="08",VLOOKUP($A51,'2016G8-SALL'!$A$3:$AG$501,6,FALSE),"NA"))),"NA")</f>
        <v>42.478728813559329</v>
      </c>
      <c r="J51" s="199">
        <f>IFERROR(IF(OR($F51&lt;10,$F51="NA",$G51="NA"),"NA",IF($E51="05",VLOOKUP($A51,'2016G5-SALL'!$A$3:$AG$500,26,FALSE),IF($E51="08",VLOOKUP($A51,'2016G8-SALL'!$A$3:$AG$501,26,FALSE),"NA"))),"NA")</f>
        <v>0.43677966101694926</v>
      </c>
      <c r="K51" s="200">
        <f>IFERROR(IF(OR($F51&lt;10,$F51="NA",$G51="NA"),"NA",IF($E51="05",VLOOKUP($A51,'2016G5-SALL'!$A$3:$AG$500,16,FALSE),IF($E51="08",VLOOKUP($A51,'2016G8-SALL'!$A$3:$AG$501,16,FALSE),"NA"))),"NA")</f>
        <v>0.42703389830508454</v>
      </c>
      <c r="L51" s="201">
        <f>IFERROR(IF(OR($F51&lt;10,$F51="NA",$G51="NA"),"NA",IF($E51="05",VLOOKUP($A51,'2016G5-SALL'!$A$3:$AG$500,31,FALSE),IF($E51="08",VLOOKUP($A51,'2016G8-SALL'!$A$3:$AG$501,31,FALSE),"NA"))),"NA")</f>
        <v>0.40211864406779657</v>
      </c>
      <c r="M51" s="202">
        <f>IFERROR(IF(OR($F51&lt;10,$F51="NA",$G51="NA"),"NA",IF($E51="05",VLOOKUP($A51,'2016G5-SALL'!$A$3:$AG$500,21,FALSE),IF($E51="08",VLOOKUP($A51,'2016G8-SALL'!$A$3:$AG$501,21,FALSE),"NA"))),"NA")</f>
        <v>0.43932203389830504</v>
      </c>
    </row>
    <row r="52" spans="1:13" x14ac:dyDescent="0.25">
      <c r="A52" s="229" t="s">
        <v>167</v>
      </c>
      <c r="B52" s="228" t="str">
        <f>VLOOKUP($A52,SchList!$A$2:$B$476,2,FALSE)</f>
        <v>BRENTWOOD ELEMENTARY</v>
      </c>
      <c r="C52" s="229" t="str">
        <f>VLOOKUP($A52,SchList!$A$2:$H$476,6,FALSE)</f>
        <v>North</v>
      </c>
      <c r="D52" s="214" t="str">
        <f>VLOOKUP($A52,SchList!$A$2:$H$476,5,FALSE)</f>
        <v>Tier 2</v>
      </c>
      <c r="E52" s="215" t="str">
        <f>LEFT(VLOOKUP($A52,'2016G5-SALL'!$A$5:$B$499,2,FALSE),2)</f>
        <v>05</v>
      </c>
      <c r="F52" s="230">
        <f>IFERROR(IF($E52="05",VLOOKUP($A52,'2016G5-SALL'!$A$3:$AG$500,4,FALSE),IF($E52="08",VLOOKUP($A52,'2016G8-SALL'!$A$3:$AG$501,4,FALSE),"NA")),"NA")</f>
        <v>77</v>
      </c>
      <c r="G52" s="231">
        <f>IFERROR(IF($E52="05",VLOOKUP($A52,'MemSep 16-2016'!$A$3:$I$498,9,FALSE),IF($E52="08",VLOOKUP($A52,'MemSep 16-2016'!$A$3:$N$498,14,FALSE),"NA")),"NA")</f>
        <v>81</v>
      </c>
      <c r="H52" s="232">
        <f t="shared" si="1"/>
        <v>0.95061728395061729</v>
      </c>
      <c r="I52" s="233">
        <f>IFERROR(IF(OR($F52&lt;10,$F52="NA",$G52="NA"),"NA",IF($E52="05",VLOOKUP($A52,'2016G5-SALL'!$A$3:$AG$500,6,FALSE),IF($E52="08",VLOOKUP($A52,'2016G8-SALL'!$A$3:$AG$501,6,FALSE),"NA"))),"NA")</f>
        <v>45.709740259740251</v>
      </c>
      <c r="J52" s="199">
        <f>IFERROR(IF(OR($F52&lt;10,$F52="NA",$G52="NA"),"NA",IF($E52="05",VLOOKUP($A52,'2016G5-SALL'!$A$3:$AG$500,26,FALSE),IF($E52="08",VLOOKUP($A52,'2016G8-SALL'!$A$3:$AG$501,26,FALSE),"NA"))),"NA")</f>
        <v>0.34701298701298688</v>
      </c>
      <c r="K52" s="200">
        <f>IFERROR(IF(OR($F52&lt;10,$F52="NA",$G52="NA"),"NA",IF($E52="05",VLOOKUP($A52,'2016G5-SALL'!$A$3:$AG$500,16,FALSE),IF($E52="08",VLOOKUP($A52,'2016G8-SALL'!$A$3:$AG$501,16,FALSE),"NA"))),"NA")</f>
        <v>0.4193506493506497</v>
      </c>
      <c r="L52" s="201">
        <f>IFERROR(IF(OR($F52&lt;10,$F52="NA",$G52="NA"),"NA",IF($E52="05",VLOOKUP($A52,'2016G5-SALL'!$A$3:$AG$500,31,FALSE),IF($E52="08",VLOOKUP($A52,'2016G8-SALL'!$A$3:$AG$501,31,FALSE),"NA"))),"NA")</f>
        <v>0.53532467532467543</v>
      </c>
      <c r="M52" s="202">
        <f>IFERROR(IF(OR($F52&lt;10,$F52="NA",$G52="NA"),"NA",IF($E52="05",VLOOKUP($A52,'2016G5-SALL'!$A$3:$AG$500,21,FALSE),IF($E52="08",VLOOKUP($A52,'2016G8-SALL'!$A$3:$AG$501,21,FALSE),"NA"))),"NA")</f>
        <v>0.44207792207792207</v>
      </c>
    </row>
    <row r="53" spans="1:13" x14ac:dyDescent="0.25">
      <c r="A53" s="229" t="s">
        <v>857</v>
      </c>
      <c r="B53" s="228" t="str">
        <f>VLOOKUP($A53,SchList!$A$2:$B$476,2,FALSE)</f>
        <v>BRIDGEPREP ACAD GREATER MIAMI</v>
      </c>
      <c r="C53" s="229" t="str">
        <f>VLOOKUP($A53,SchList!$A$2:$H$476,6,FALSE)</f>
        <v>Charter</v>
      </c>
      <c r="D53" s="214" t="str">
        <f>VLOOKUP($A53,SchList!$A$2:$H$476,5,FALSE)</f>
        <v>CHT</v>
      </c>
      <c r="E53" s="215" t="str">
        <f>LEFT(VLOOKUP($A53,'2016G5-SALL'!$A$5:$B$499,2,FALSE),2)</f>
        <v>05</v>
      </c>
      <c r="F53" s="230">
        <f>IFERROR(IF($E53="05",VLOOKUP($A53,'2016G5-SALL'!$A$3:$AG$500,4,FALSE),IF($E53="08",VLOOKUP($A53,'2016G8-SALL'!$A$3:$AG$501,4,FALSE),"NA")),"NA")</f>
        <v>39</v>
      </c>
      <c r="G53" s="231">
        <f>IFERROR(IF($E53="05",VLOOKUP($A53,'MemSep 16-2016'!$A$3:$I$498,9,FALSE),IF($E53="08",VLOOKUP($A53,'MemSep 16-2016'!$A$3:$N$498,14,FALSE),"NA")),"NA")</f>
        <v>61</v>
      </c>
      <c r="H53" s="232">
        <f t="shared" si="1"/>
        <v>0.63934426229508201</v>
      </c>
      <c r="I53" s="233">
        <f>IFERROR(IF(OR($F53&lt;10,$F53="NA",$G53="NA"),"NA",IF($E53="05",VLOOKUP($A53,'2016G5-SALL'!$A$3:$AG$500,6,FALSE),IF($E53="08",VLOOKUP($A53,'2016G8-SALL'!$A$3:$AG$501,6,FALSE),"NA"))),"NA")</f>
        <v>54.700512820512834</v>
      </c>
      <c r="J53" s="199">
        <f>IFERROR(IF(OR($F53&lt;10,$F53="NA",$G53="NA"),"NA",IF($E53="05",VLOOKUP($A53,'2016G5-SALL'!$A$3:$AG$500,26,FALSE),IF($E53="08",VLOOKUP($A53,'2016G8-SALL'!$A$3:$AG$501,26,FALSE),"NA"))),"NA")</f>
        <v>0.40948717948717966</v>
      </c>
      <c r="K53" s="200">
        <f>IFERROR(IF(OR($F53&lt;10,$F53="NA",$G53="NA"),"NA",IF($E53="05",VLOOKUP($A53,'2016G5-SALL'!$A$3:$AG$500,16,FALSE),IF($E53="08",VLOOKUP($A53,'2016G8-SALL'!$A$3:$AG$501,16,FALSE),"NA"))),"NA")</f>
        <v>0.52102564102564108</v>
      </c>
      <c r="L53" s="201">
        <f>IFERROR(IF(OR($F53&lt;10,$F53="NA",$G53="NA"),"NA",IF($E53="05",VLOOKUP($A53,'2016G5-SALL'!$A$3:$AG$500,31,FALSE),IF($E53="08",VLOOKUP($A53,'2016G8-SALL'!$A$3:$AG$501,31,FALSE),"NA"))),"NA")</f>
        <v>0.63410256410256394</v>
      </c>
      <c r="M53" s="202">
        <f>IFERROR(IF(OR($F53&lt;10,$F53="NA",$G53="NA"),"NA",IF($E53="05",VLOOKUP($A53,'2016G5-SALL'!$A$3:$AG$500,21,FALSE),IF($E53="08",VLOOKUP($A53,'2016G8-SALL'!$A$3:$AG$501,21,FALSE),"NA"))),"NA")</f>
        <v>0.5164102564102564</v>
      </c>
    </row>
    <row r="54" spans="1:13" x14ac:dyDescent="0.25">
      <c r="A54" s="229" t="s">
        <v>935</v>
      </c>
      <c r="B54" s="228" t="str">
        <f>VLOOKUP($A54,SchList!$A$2:$B$476,2,FALSE)</f>
        <v>BRIDGEPREP ACAD INTERAMERICAN</v>
      </c>
      <c r="C54" s="229" t="str">
        <f>VLOOKUP($A54,SchList!$A$2:$H$476,6,FALSE)</f>
        <v>Charter</v>
      </c>
      <c r="D54" s="214" t="str">
        <f>VLOOKUP($A54,SchList!$A$2:$H$476,5,FALSE)</f>
        <v>CHT</v>
      </c>
      <c r="E54" s="215" t="str">
        <f>LEFT(VLOOKUP($A54,'2016G5-SALL'!$A$5:$B$499,2,FALSE),2)</f>
        <v>05</v>
      </c>
      <c r="F54" s="230">
        <f>IFERROR(IF($E54="05",VLOOKUP($A54,'2016G5-SALL'!$A$3:$AG$500,4,FALSE),IF($E54="08",VLOOKUP($A54,'2016G8-SALL'!$A$3:$AG$501,4,FALSE),"NA")),"NA")</f>
        <v>1</v>
      </c>
      <c r="G54" s="231">
        <f>IFERROR(IF($E54="05",VLOOKUP($A54,'MemSep 16-2016'!$A$3:$I$498,9,FALSE),IF($E54="08",VLOOKUP($A54,'MemSep 16-2016'!$A$3:$N$498,14,FALSE),"NA")),"NA")</f>
        <v>23</v>
      </c>
      <c r="H54" s="232" t="str">
        <f t="shared" si="1"/>
        <v>NT&lt;10</v>
      </c>
      <c r="I54" s="233" t="str">
        <f>IFERROR(IF(OR($F54&lt;10,$F54="NA",$G54="NA"),"NA",IF($E54="05",VLOOKUP($A54,'2016G5-SALL'!$A$3:$AG$500,6,FALSE),IF($E54="08",VLOOKUP($A54,'2016G8-SALL'!$A$3:$AG$501,6,FALSE),"NA"))),"NA")</f>
        <v>NA</v>
      </c>
      <c r="J54" s="199" t="str">
        <f>IFERROR(IF(OR($F54&lt;10,$F54="NA",$G54="NA"),"NA",IF($E54="05",VLOOKUP($A54,'2016G5-SALL'!$A$3:$AG$500,26,FALSE),IF($E54="08",VLOOKUP($A54,'2016G8-SALL'!$A$3:$AG$501,26,FALSE),"NA"))),"NA")</f>
        <v>NA</v>
      </c>
      <c r="K54" s="200" t="str">
        <f>IFERROR(IF(OR($F54&lt;10,$F54="NA",$G54="NA"),"NA",IF($E54="05",VLOOKUP($A54,'2016G5-SALL'!$A$3:$AG$500,16,FALSE),IF($E54="08",VLOOKUP($A54,'2016G8-SALL'!$A$3:$AG$501,16,FALSE),"NA"))),"NA")</f>
        <v>NA</v>
      </c>
      <c r="L54" s="201" t="str">
        <f>IFERROR(IF(OR($F54&lt;10,$F54="NA",$G54="NA"),"NA",IF($E54="05",VLOOKUP($A54,'2016G5-SALL'!$A$3:$AG$500,31,FALSE),IF($E54="08",VLOOKUP($A54,'2016G8-SALL'!$A$3:$AG$501,31,FALSE),"NA"))),"NA")</f>
        <v>NA</v>
      </c>
      <c r="M54" s="202" t="str">
        <f>IFERROR(IF(OR($F54&lt;10,$F54="NA",$G54="NA"),"NA",IF($E54="05",VLOOKUP($A54,'2016G5-SALL'!$A$3:$AG$500,21,FALSE),IF($E54="08",VLOOKUP($A54,'2016G8-SALL'!$A$3:$AG$501,21,FALSE),"NA"))),"NA")</f>
        <v>NA</v>
      </c>
    </row>
    <row r="55" spans="1:13" x14ac:dyDescent="0.25">
      <c r="A55" s="229" t="s">
        <v>869</v>
      </c>
      <c r="B55" s="228" t="str">
        <f>VLOOKUP($A55,SchList!$A$2:$B$476,2,FALSE)</f>
        <v>BRIDGEPREP ACAD VILLAGE GREEN</v>
      </c>
      <c r="C55" s="229" t="str">
        <f>VLOOKUP($A55,SchList!$A$2:$H$476,6,FALSE)</f>
        <v>Charter</v>
      </c>
      <c r="D55" s="214" t="str">
        <f>VLOOKUP($A55,SchList!$A$2:$H$476,5,FALSE)</f>
        <v>CHT</v>
      </c>
      <c r="E55" s="215" t="str">
        <f>LEFT(VLOOKUP($A55,'2016G5-SALL'!$A$5:$B$499,2,FALSE),2)</f>
        <v>05</v>
      </c>
      <c r="F55" s="230">
        <f>IFERROR(IF($E55="05",VLOOKUP($A55,'2016G5-SALL'!$A$3:$AG$500,4,FALSE),IF($E55="08",VLOOKUP($A55,'2016G8-SALL'!$A$3:$AG$501,4,FALSE),"NA")),"NA")</f>
        <v>28</v>
      </c>
      <c r="G55" s="231">
        <f>IFERROR(IF($E55="05",VLOOKUP($A55,'MemSep 16-2016'!$A$3:$I$498,9,FALSE),IF($E55="08",VLOOKUP($A55,'MemSep 16-2016'!$A$3:$N$498,14,FALSE),"NA")),"NA")</f>
        <v>102</v>
      </c>
      <c r="H55" s="232">
        <f t="shared" si="1"/>
        <v>0.27450980392156865</v>
      </c>
      <c r="I55" s="233">
        <f>IFERROR(IF(OR($F55&lt;10,$F55="NA",$G55="NA"),"NA",IF($E55="05",VLOOKUP($A55,'2016G5-SALL'!$A$3:$AG$500,6,FALSE),IF($E55="08",VLOOKUP($A55,'2016G8-SALL'!$A$3:$AG$501,6,FALSE),"NA"))),"NA")</f>
        <v>50.59571428571428</v>
      </c>
      <c r="J55" s="199">
        <f>IFERROR(IF(OR($F55&lt;10,$F55="NA",$G55="NA"),"NA",IF($E55="05",VLOOKUP($A55,'2016G5-SALL'!$A$3:$AG$500,26,FALSE),IF($E55="08",VLOOKUP($A55,'2016G8-SALL'!$A$3:$AG$501,26,FALSE),"NA"))),"NA")</f>
        <v>0.38214285714285717</v>
      </c>
      <c r="K55" s="200">
        <f>IFERROR(IF(OR($F55&lt;10,$F55="NA",$G55="NA"),"NA",IF($E55="05",VLOOKUP($A55,'2016G5-SALL'!$A$3:$AG$500,16,FALSE),IF($E55="08",VLOOKUP($A55,'2016G8-SALL'!$A$3:$AG$501,16,FALSE),"NA"))),"NA")</f>
        <v>0.49571428571428572</v>
      </c>
      <c r="L55" s="201">
        <f>IFERROR(IF(OR($F55&lt;10,$F55="NA",$G55="NA"),"NA",IF($E55="05",VLOOKUP($A55,'2016G5-SALL'!$A$3:$AG$500,31,FALSE),IF($E55="08",VLOOKUP($A55,'2016G8-SALL'!$A$3:$AG$501,31,FALSE),"NA"))),"NA")</f>
        <v>0.56892857142857156</v>
      </c>
      <c r="M55" s="202">
        <f>IFERROR(IF(OR($F55&lt;10,$F55="NA",$G55="NA"),"NA",IF($E55="05",VLOOKUP($A55,'2016G5-SALL'!$A$3:$AG$500,21,FALSE),IF($E55="08",VLOOKUP($A55,'2016G8-SALL'!$A$3:$AG$501,21,FALSE),"NA"))),"NA")</f>
        <v>0.48678571428571421</v>
      </c>
    </row>
    <row r="56" spans="1:13" x14ac:dyDescent="0.25">
      <c r="A56" s="229" t="s">
        <v>821</v>
      </c>
      <c r="B56" s="228" t="str">
        <f>VLOOKUP($A56,SchList!$A$2:$B$476,2,FALSE)</f>
        <v>BRIDGEPREP ACADEMY SOUTH</v>
      </c>
      <c r="C56" s="229" t="str">
        <f>VLOOKUP($A56,SchList!$A$2:$H$476,6,FALSE)</f>
        <v>Charter</v>
      </c>
      <c r="D56" s="214" t="str">
        <f>VLOOKUP($A56,SchList!$A$2:$H$476,5,FALSE)</f>
        <v>CHT</v>
      </c>
      <c r="E56" s="215" t="str">
        <f>LEFT(VLOOKUP($A56,'2016G5-SALL'!$A$5:$B$499,2,FALSE),2)</f>
        <v>05</v>
      </c>
      <c r="F56" s="230">
        <f>IFERROR(IF($E56="05",VLOOKUP($A56,'2016G5-SALL'!$A$3:$AG$500,4,FALSE),IF($E56="08",VLOOKUP($A56,'2016G8-SALL'!$A$3:$AG$501,4,FALSE),"NA")),"NA")</f>
        <v>26</v>
      </c>
      <c r="G56" s="231">
        <f>IFERROR(IF($E56="05",VLOOKUP($A56,'MemSep 16-2016'!$A$3:$I$498,9,FALSE),IF($E56="08",VLOOKUP($A56,'MemSep 16-2016'!$A$3:$N$498,14,FALSE),"NA")),"NA")</f>
        <v>62</v>
      </c>
      <c r="H56" s="232">
        <f t="shared" si="1"/>
        <v>0.41935483870967744</v>
      </c>
      <c r="I56" s="233">
        <f>IFERROR(IF(OR($F56&lt;10,$F56="NA",$G56="NA"),"NA",IF($E56="05",VLOOKUP($A56,'2016G5-SALL'!$A$3:$AG$500,6,FALSE),IF($E56="08",VLOOKUP($A56,'2016G8-SALL'!$A$3:$AG$501,6,FALSE),"NA"))),"NA")</f>
        <v>47.843461538461561</v>
      </c>
      <c r="J56" s="199">
        <f>IFERROR(IF(OR($F56&lt;10,$F56="NA",$G56="NA"),"NA",IF($E56="05",VLOOKUP($A56,'2016G5-SALL'!$A$3:$AG$500,26,FALSE),IF($E56="08",VLOOKUP($A56,'2016G8-SALL'!$A$3:$AG$501,26,FALSE),"NA"))),"NA")</f>
        <v>0.33884615384615391</v>
      </c>
      <c r="K56" s="200">
        <f>IFERROR(IF(OR($F56&lt;10,$F56="NA",$G56="NA"),"NA",IF($E56="05",VLOOKUP($A56,'2016G5-SALL'!$A$3:$AG$500,16,FALSE),IF($E56="08",VLOOKUP($A56,'2016G8-SALL'!$A$3:$AG$501,16,FALSE),"NA"))),"NA")</f>
        <v>0.41653846153846152</v>
      </c>
      <c r="L56" s="201">
        <f>IFERROR(IF(OR($F56&lt;10,$F56="NA",$G56="NA"),"NA",IF($E56="05",VLOOKUP($A56,'2016G5-SALL'!$A$3:$AG$500,31,FALSE),IF($E56="08",VLOOKUP($A56,'2016G8-SALL'!$A$3:$AG$501,31,FALSE),"NA"))),"NA")</f>
        <v>0.56769230769230783</v>
      </c>
      <c r="M56" s="202">
        <f>IFERROR(IF(OR($F56&lt;10,$F56="NA",$G56="NA"),"NA",IF($E56="05",VLOOKUP($A56,'2016G5-SALL'!$A$3:$AG$500,21,FALSE),IF($E56="08",VLOOKUP($A56,'2016G8-SALL'!$A$3:$AG$501,21,FALSE),"NA"))),"NA")</f>
        <v>0.48923076923076914</v>
      </c>
    </row>
    <row r="57" spans="1:13" x14ac:dyDescent="0.25">
      <c r="A57" s="229" t="s">
        <v>821</v>
      </c>
      <c r="B57" s="228" t="str">
        <f>VLOOKUP($A57,SchList!$A$2:$B$476,2,FALSE)</f>
        <v>BRIDGEPREP ACADEMY SOUTH</v>
      </c>
      <c r="C57" s="229" t="str">
        <f>VLOOKUP($A57,SchList!$A$2:$H$476,6,FALSE)</f>
        <v>Charter</v>
      </c>
      <c r="D57" s="214" t="str">
        <f>VLOOKUP($A57,SchList!$A$2:$H$476,5,FALSE)</f>
        <v>CHT</v>
      </c>
      <c r="E57" s="215" t="str">
        <f>LEFT(VLOOKUP($A57,'2016G8-SALL'!$A$5:$B$499,2,FALSE),2)</f>
        <v>08</v>
      </c>
      <c r="F57" s="230">
        <f>IFERROR(IF($E57="05",VLOOKUP($A57,'2016G5-SALL'!$A$3:$AG$500,4,FALSE),IF($E57="08",VLOOKUP($A57,'2016G8-SALL'!$A$3:$AG$501,4,FALSE),"NA")),"NA")</f>
        <v>38</v>
      </c>
      <c r="G57" s="231">
        <f>IFERROR(IF($E57="05",VLOOKUP($A57,'MemSep 16-2016'!$A$3:$I$498,9,FALSE),IF($E57="08",VLOOKUP($A57,'MemSep 16-2016'!$A$3:$N$498,14,FALSE),"NA")),"NA")</f>
        <v>43</v>
      </c>
      <c r="H57" s="232">
        <f t="shared" si="1"/>
        <v>0.88372093023255816</v>
      </c>
      <c r="I57" s="233">
        <f>IFERROR(IF(OR($F57&lt;10,$F57="NA",$G57="NA"),"NA",IF($E57="05",VLOOKUP($A57,'2016G5-SALL'!$A$3:$AG$500,6,FALSE),IF($E57="08",VLOOKUP($A57,'2016G8-SALL'!$A$3:$AG$501,6,FALSE),"NA"))),"NA")</f>
        <v>49.387368421052628</v>
      </c>
      <c r="J57" s="199">
        <f>IFERROR(IF(OR($F57&lt;10,$F57="NA",$G57="NA"),"NA",IF($E57="05",VLOOKUP($A57,'2016G5-SALL'!$A$3:$AG$500,26,FALSE),IF($E57="08",VLOOKUP($A57,'2016G8-SALL'!$A$3:$AG$501,26,FALSE),"NA"))),"NA")</f>
        <v>0.47815789473684206</v>
      </c>
      <c r="K57" s="200">
        <f>IFERROR(IF(OR($F57&lt;10,$F57="NA",$G57="NA"),"NA",IF($E57="05",VLOOKUP($A57,'2016G5-SALL'!$A$3:$AG$500,16,FALSE),IF($E57="08",VLOOKUP($A57,'2016G8-SALL'!$A$3:$AG$501,16,FALSE),"NA"))),"NA")</f>
        <v>0.50473684210526304</v>
      </c>
      <c r="L57" s="201">
        <f>IFERROR(IF(OR($F57&lt;10,$F57="NA",$G57="NA"),"NA",IF($E57="05",VLOOKUP($A57,'2016G5-SALL'!$A$3:$AG$500,31,FALSE),IF($E57="08",VLOOKUP($A57,'2016G8-SALL'!$A$3:$AG$501,31,FALSE),"NA"))),"NA")</f>
        <v>0.51842105263157889</v>
      </c>
      <c r="M57" s="202">
        <f>IFERROR(IF(OR($F57&lt;10,$F57="NA",$G57="NA"),"NA",IF($E57="05",VLOOKUP($A57,'2016G5-SALL'!$A$3:$AG$500,21,FALSE),IF($E57="08",VLOOKUP($A57,'2016G8-SALL'!$A$3:$AG$501,21,FALSE),"NA"))),"NA")</f>
        <v>0.46526315789473693</v>
      </c>
    </row>
    <row r="58" spans="1:13" x14ac:dyDescent="0.25">
      <c r="A58" s="229" t="s">
        <v>171</v>
      </c>
      <c r="B58" s="228" t="str">
        <f>VLOOKUP($A58,SchList!$A$2:$B$476,2,FALSE)</f>
        <v>BROADMOOR ELEMENTARY</v>
      </c>
      <c r="C58" s="229" t="str">
        <f>VLOOKUP($A58,SchList!$A$2:$H$476,6,FALSE)</f>
        <v>Central</v>
      </c>
      <c r="D58" s="214" t="str">
        <f>VLOOKUP($A58,SchList!$A$2:$H$476,5,FALSE)</f>
        <v>Tier 3</v>
      </c>
      <c r="E58" s="215" t="str">
        <f>LEFT(VLOOKUP($A58,'2016G5-SALL'!$A$5:$B$499,2,FALSE),2)</f>
        <v>05</v>
      </c>
      <c r="F58" s="230">
        <f>IFERROR(IF($E58="05",VLOOKUP($A58,'2016G5-SALL'!$A$3:$AG$500,4,FALSE),IF($E58="08",VLOOKUP($A58,'2016G8-SALL'!$A$3:$AG$501,4,FALSE),"NA")),"NA")</f>
        <v>71</v>
      </c>
      <c r="G58" s="231">
        <f>IFERROR(IF($E58="05",VLOOKUP($A58,'MemSep 16-2016'!$A$3:$I$498,9,FALSE),IF($E58="08",VLOOKUP($A58,'MemSep 16-2016'!$A$3:$N$498,14,FALSE),"NA")),"NA")</f>
        <v>75</v>
      </c>
      <c r="H58" s="232">
        <f t="shared" si="1"/>
        <v>0.94666666666666666</v>
      </c>
      <c r="I58" s="233">
        <f>IFERROR(IF(OR($F58&lt;10,$F58="NA",$G58="NA"),"NA",IF($E58="05",VLOOKUP($A58,'2016G5-SALL'!$A$3:$AG$500,6,FALSE),IF($E58="08",VLOOKUP($A58,'2016G8-SALL'!$A$3:$AG$501,6,FALSE),"NA"))),"NA")</f>
        <v>44.835633802816922</v>
      </c>
      <c r="J58" s="199">
        <f>IFERROR(IF(OR($F58&lt;10,$F58="NA",$G58="NA"),"NA",IF($E58="05",VLOOKUP($A58,'2016G5-SALL'!$A$3:$AG$500,26,FALSE),IF($E58="08",VLOOKUP($A58,'2016G8-SALL'!$A$3:$AG$501,26,FALSE),"NA"))),"NA")</f>
        <v>0.32957746478873234</v>
      </c>
      <c r="K58" s="200">
        <f>IFERROR(IF(OR($F58&lt;10,$F58="NA",$G58="NA"),"NA",IF($E58="05",VLOOKUP($A58,'2016G5-SALL'!$A$3:$AG$500,16,FALSE),IF($E58="08",VLOOKUP($A58,'2016G8-SALL'!$A$3:$AG$501,16,FALSE),"NA"))),"NA")</f>
        <v>0.45887323943662001</v>
      </c>
      <c r="L58" s="201">
        <f>IFERROR(IF(OR($F58&lt;10,$F58="NA",$G58="NA"),"NA",IF($E58="05",VLOOKUP($A58,'2016G5-SALL'!$A$3:$AG$500,31,FALSE),IF($E58="08",VLOOKUP($A58,'2016G8-SALL'!$A$3:$AG$501,31,FALSE),"NA"))),"NA")</f>
        <v>0.50295774647887326</v>
      </c>
      <c r="M58" s="202">
        <f>IFERROR(IF(OR($F58&lt;10,$F58="NA",$G58="NA"),"NA",IF($E58="05",VLOOKUP($A58,'2016G5-SALL'!$A$3:$AG$500,21,FALSE),IF($E58="08",VLOOKUP($A58,'2016G8-SALL'!$A$3:$AG$501,21,FALSE),"NA"))),"NA")</f>
        <v>0.41422535211267564</v>
      </c>
    </row>
    <row r="59" spans="1:13" x14ac:dyDescent="0.25">
      <c r="A59" s="229" t="s">
        <v>386</v>
      </c>
      <c r="B59" s="228" t="str">
        <f>VLOOKUP($A59,SchList!$A$2:$B$476,2,FALSE)</f>
        <v>BROWNSVILLE MIDDLE</v>
      </c>
      <c r="C59" s="229" t="str">
        <f>VLOOKUP($A59,SchList!$A$2:$H$476,6,FALSE)</f>
        <v>Central</v>
      </c>
      <c r="D59" s="214" t="str">
        <f>VLOOKUP($A59,SchList!$A$2:$H$476,5,FALSE)</f>
        <v>Tier 3</v>
      </c>
      <c r="E59" s="215" t="str">
        <f>LEFT(VLOOKUP($A59,'2016G8-SALL'!$A$5:$B$499,2,FALSE),2)</f>
        <v>08</v>
      </c>
      <c r="F59" s="230">
        <f>IFERROR(IF($E59="05",VLOOKUP($A59,'2016G5-SALL'!$A$3:$AG$500,4,FALSE),IF($E59="08",VLOOKUP($A59,'2016G8-SALL'!$A$3:$AG$501,4,FALSE),"NA")),"NA")</f>
        <v>48</v>
      </c>
      <c r="G59" s="231">
        <f>IFERROR(IF($E59="05",VLOOKUP($A59,'MemSep 16-2016'!$A$3:$I$498,9,FALSE),IF($E59="08",VLOOKUP($A59,'MemSep 16-2016'!$A$3:$N$498,14,FALSE),"NA")),"NA")</f>
        <v>155</v>
      </c>
      <c r="H59" s="232">
        <f t="shared" si="1"/>
        <v>0.30967741935483872</v>
      </c>
      <c r="I59" s="233">
        <f>IFERROR(IF(OR($F59&lt;10,$F59="NA",$G59="NA"),"NA",IF($E59="05",VLOOKUP($A59,'2016G5-SALL'!$A$3:$AG$500,6,FALSE),IF($E59="08",VLOOKUP($A59,'2016G8-SALL'!$A$3:$AG$501,6,FALSE),"NA"))),"NA")</f>
        <v>29.911041666666666</v>
      </c>
      <c r="J59" s="199">
        <f>IFERROR(IF(OR($F59&lt;10,$F59="NA",$G59="NA"),"NA",IF($E59="05",VLOOKUP($A59,'2016G5-SALL'!$A$3:$AG$500,26,FALSE),IF($E59="08",VLOOKUP($A59,'2016G8-SALL'!$A$3:$AG$501,26,FALSE),"NA"))),"NA")</f>
        <v>0.30395833333333333</v>
      </c>
      <c r="K59" s="200">
        <f>IFERROR(IF(OR($F59&lt;10,$F59="NA",$G59="NA"),"NA",IF($E59="05",VLOOKUP($A59,'2016G5-SALL'!$A$3:$AG$500,16,FALSE),IF($E59="08",VLOOKUP($A59,'2016G8-SALL'!$A$3:$AG$501,16,FALSE),"NA"))),"NA")</f>
        <v>0.30916666666666665</v>
      </c>
      <c r="L59" s="201">
        <f>IFERROR(IF(OR($F59&lt;10,$F59="NA",$G59="NA"),"NA",IF($E59="05",VLOOKUP($A59,'2016G5-SALL'!$A$3:$AG$500,31,FALSE),IF($E59="08",VLOOKUP($A59,'2016G8-SALL'!$A$3:$AG$501,31,FALSE),"NA"))),"NA")</f>
        <v>0.29062500000000002</v>
      </c>
      <c r="M59" s="202">
        <f>IFERROR(IF(OR($F59&lt;10,$F59="NA",$G59="NA"),"NA",IF($E59="05",VLOOKUP($A59,'2016G5-SALL'!$A$3:$AG$500,21,FALSE),IF($E59="08",VLOOKUP($A59,'2016G8-SALL'!$A$3:$AG$501,21,FALSE),"NA"))),"NA")</f>
        <v>0.29333333333333339</v>
      </c>
    </row>
    <row r="60" spans="1:13" x14ac:dyDescent="0.25">
      <c r="A60" s="229" t="s">
        <v>507</v>
      </c>
      <c r="B60" s="228" t="str">
        <f>VLOOKUP($A60,SchList!$A$2:$B$476,2,FALSE)</f>
        <v>BRUCIE BALL EDUCATIONAL CENTER</v>
      </c>
      <c r="C60" s="229" t="str">
        <f>VLOOKUP($A60,SchList!$A$2:$H$476,6,FALSE)</f>
        <v>South</v>
      </c>
      <c r="D60" s="214" t="str">
        <f>VLOOKUP($A60,SchList!$A$2:$H$476,5,FALSE)</f>
        <v>Tier 1</v>
      </c>
      <c r="E60" s="215" t="str">
        <f>LEFT(VLOOKUP($A60,'2016G5-SALL'!$A$5:$B$499,2,FALSE),2)</f>
        <v>05</v>
      </c>
      <c r="F60" s="230">
        <f>IFERROR(IF($E60="05",VLOOKUP($A60,'2016G5-SALL'!$A$3:$AG$500,4,FALSE),IF($E60="08",VLOOKUP($A60,'2016G8-SALL'!$A$3:$AG$501,4,FALSE),"NA")),"NA")</f>
        <v>6</v>
      </c>
      <c r="G60" s="231">
        <f>IFERROR(IF($E60="05",VLOOKUP($A60,'MemSep 16-2016'!$A$3:$I$498,9,FALSE),IF($E60="08",VLOOKUP($A60,'MemSep 16-2016'!$A$3:$N$498,14,FALSE),"NA")),"NA")</f>
        <v>9</v>
      </c>
      <c r="H60" s="232" t="str">
        <f t="shared" si="1"/>
        <v>NT&lt;10</v>
      </c>
      <c r="I60" s="233" t="str">
        <f>IFERROR(IF(OR($F60&lt;10,$F60="NA",$G60="NA"),"NA",IF($E60="05",VLOOKUP($A60,'2016G5-SALL'!$A$3:$AG$500,6,FALSE),IF($E60="08",VLOOKUP($A60,'2016G8-SALL'!$A$3:$AG$501,6,FALSE),"NA"))),"NA")</f>
        <v>NA</v>
      </c>
      <c r="J60" s="199" t="str">
        <f>IFERROR(IF(OR($F60&lt;10,$F60="NA",$G60="NA"),"NA",IF($E60="05",VLOOKUP($A60,'2016G5-SALL'!$A$3:$AG$500,26,FALSE),IF($E60="08",VLOOKUP($A60,'2016G8-SALL'!$A$3:$AG$501,26,FALSE),"NA"))),"NA")</f>
        <v>NA</v>
      </c>
      <c r="K60" s="200" t="str">
        <f>IFERROR(IF(OR($F60&lt;10,$F60="NA",$G60="NA"),"NA",IF($E60="05",VLOOKUP($A60,'2016G5-SALL'!$A$3:$AG$500,16,FALSE),IF($E60="08",VLOOKUP($A60,'2016G8-SALL'!$A$3:$AG$501,16,FALSE),"NA"))),"NA")</f>
        <v>NA</v>
      </c>
      <c r="L60" s="201" t="str">
        <f>IFERROR(IF(OR($F60&lt;10,$F60="NA",$G60="NA"),"NA",IF($E60="05",VLOOKUP($A60,'2016G5-SALL'!$A$3:$AG$500,31,FALSE),IF($E60="08",VLOOKUP($A60,'2016G8-SALL'!$A$3:$AG$501,31,FALSE),"NA"))),"NA")</f>
        <v>NA</v>
      </c>
      <c r="M60" s="202" t="str">
        <f>IFERROR(IF(OR($F60&lt;10,$F60="NA",$G60="NA"),"NA",IF($E60="05",VLOOKUP($A60,'2016G5-SALL'!$A$3:$AG$500,21,FALSE),IF($E60="08",VLOOKUP($A60,'2016G8-SALL'!$A$3:$AG$501,21,FALSE),"NA"))),"NA")</f>
        <v>NA</v>
      </c>
    </row>
    <row r="61" spans="1:13" x14ac:dyDescent="0.25">
      <c r="A61" s="229" t="s">
        <v>507</v>
      </c>
      <c r="B61" s="228" t="str">
        <f>VLOOKUP($A61,SchList!$A$2:$B$476,2,FALSE)</f>
        <v>BRUCIE BALL EDUCATIONAL CENTER</v>
      </c>
      <c r="C61" s="229" t="str">
        <f>VLOOKUP($A61,SchList!$A$2:$H$476,6,FALSE)</f>
        <v>South</v>
      </c>
      <c r="D61" s="214" t="str">
        <f>VLOOKUP($A61,SchList!$A$2:$H$476,5,FALSE)</f>
        <v>Tier 1</v>
      </c>
      <c r="E61" s="215" t="str">
        <f>LEFT(VLOOKUP($A61,'2016G8-SALL'!$A$5:$B$499,2,FALSE),2)</f>
        <v>08</v>
      </c>
      <c r="F61" s="230">
        <f>IFERROR(IF($E61="05",VLOOKUP($A61,'2016G5-SALL'!$A$3:$AG$500,4,FALSE),IF($E61="08",VLOOKUP($A61,'2016G8-SALL'!$A$3:$AG$501,4,FALSE),"NA")),"NA")</f>
        <v>6</v>
      </c>
      <c r="G61" s="231">
        <f>IFERROR(IF($E61="05",VLOOKUP($A61,'MemSep 16-2016'!$A$3:$I$498,9,FALSE),IF($E61="08",VLOOKUP($A61,'MemSep 16-2016'!$A$3:$N$498,14,FALSE),"NA")),"NA")</f>
        <v>15</v>
      </c>
      <c r="H61" s="232" t="str">
        <f t="shared" si="1"/>
        <v>NT&lt;10</v>
      </c>
      <c r="I61" s="233" t="str">
        <f>IFERROR(IF(OR($F61&lt;10,$F61="NA",$G61="NA"),"NA",IF($E61="05",VLOOKUP($A61,'2016G5-SALL'!$A$3:$AG$500,6,FALSE),IF($E61="08",VLOOKUP($A61,'2016G8-SALL'!$A$3:$AG$501,6,FALSE),"NA"))),"NA")</f>
        <v>NA</v>
      </c>
      <c r="J61" s="199" t="str">
        <f>IFERROR(IF(OR($F61&lt;10,$F61="NA",$G61="NA"),"NA",IF($E61="05",VLOOKUP($A61,'2016G5-SALL'!$A$3:$AG$500,26,FALSE),IF($E61="08",VLOOKUP($A61,'2016G8-SALL'!$A$3:$AG$501,26,FALSE),"NA"))),"NA")</f>
        <v>NA</v>
      </c>
      <c r="K61" s="200" t="str">
        <f>IFERROR(IF(OR($F61&lt;10,$F61="NA",$G61="NA"),"NA",IF($E61="05",VLOOKUP($A61,'2016G5-SALL'!$A$3:$AG$500,16,FALSE),IF($E61="08",VLOOKUP($A61,'2016G8-SALL'!$A$3:$AG$501,16,FALSE),"NA"))),"NA")</f>
        <v>NA</v>
      </c>
      <c r="L61" s="201" t="str">
        <f>IFERROR(IF(OR($F61&lt;10,$F61="NA",$G61="NA"),"NA",IF($E61="05",VLOOKUP($A61,'2016G5-SALL'!$A$3:$AG$500,31,FALSE),IF($E61="08",VLOOKUP($A61,'2016G8-SALL'!$A$3:$AG$501,31,FALSE),"NA"))),"NA")</f>
        <v>NA</v>
      </c>
      <c r="M61" s="202" t="str">
        <f>IFERROR(IF(OR($F61&lt;10,$F61="NA",$G61="NA"),"NA",IF($E61="05",VLOOKUP($A61,'2016G5-SALL'!$A$3:$AG$500,21,FALSE),IF($E61="08",VLOOKUP($A61,'2016G8-SALL'!$A$3:$AG$501,21,FALSE),"NA"))),"NA")</f>
        <v>NA</v>
      </c>
    </row>
    <row r="62" spans="1:13" x14ac:dyDescent="0.25">
      <c r="A62" s="229" t="s">
        <v>174</v>
      </c>
      <c r="B62" s="228" t="str">
        <f>VLOOKUP($A62,SchList!$A$2:$B$476,2,FALSE)</f>
        <v>BUNCHE PARK ELEMENTARY</v>
      </c>
      <c r="C62" s="229" t="str">
        <f>VLOOKUP($A62,SchList!$A$2:$H$476,6,FALSE)</f>
        <v>North</v>
      </c>
      <c r="D62" s="214" t="str">
        <f>VLOOKUP($A62,SchList!$A$2:$H$476,5,FALSE)</f>
        <v>Tier 3</v>
      </c>
      <c r="E62" s="215" t="str">
        <f>LEFT(VLOOKUP($A62,'2016G5-SALL'!$A$5:$B$499,2,FALSE),2)</f>
        <v>05</v>
      </c>
      <c r="F62" s="230">
        <f>IFERROR(IF($E62="05",VLOOKUP($A62,'2016G5-SALL'!$A$3:$AG$500,4,FALSE),IF($E62="08",VLOOKUP($A62,'2016G8-SALL'!$A$3:$AG$501,4,FALSE),"NA")),"NA")</f>
        <v>35</v>
      </c>
      <c r="G62" s="231">
        <f>IFERROR(IF($E62="05",VLOOKUP($A62,'MemSep 16-2016'!$A$3:$I$498,9,FALSE),IF($E62="08",VLOOKUP($A62,'MemSep 16-2016'!$A$3:$N$498,14,FALSE),"NA")),"NA")</f>
        <v>35</v>
      </c>
      <c r="H62" s="232">
        <f t="shared" si="1"/>
        <v>1</v>
      </c>
      <c r="I62" s="233">
        <f>IFERROR(IF(OR($F62&lt;10,$F62="NA",$G62="NA"),"NA",IF($E62="05",VLOOKUP($A62,'2016G5-SALL'!$A$3:$AG$500,6,FALSE),IF($E62="08",VLOOKUP($A62,'2016G8-SALL'!$A$3:$AG$501,6,FALSE),"NA"))),"NA")</f>
        <v>44.805428571428571</v>
      </c>
      <c r="J62" s="199">
        <f>IFERROR(IF(OR($F62&lt;10,$F62="NA",$G62="NA"),"NA",IF($E62="05",VLOOKUP($A62,'2016G5-SALL'!$A$3:$AG$500,26,FALSE),IF($E62="08",VLOOKUP($A62,'2016G8-SALL'!$A$3:$AG$501,26,FALSE),"NA"))),"NA")</f>
        <v>0.3025714285714286</v>
      </c>
      <c r="K62" s="200">
        <f>IFERROR(IF(OR($F62&lt;10,$F62="NA",$G62="NA"),"NA",IF($E62="05",VLOOKUP($A62,'2016G5-SALL'!$A$3:$AG$500,16,FALSE),IF($E62="08",VLOOKUP($A62,'2016G8-SALL'!$A$3:$AG$501,16,FALSE),"NA"))),"NA")</f>
        <v>0.42971428571428572</v>
      </c>
      <c r="L62" s="201">
        <f>IFERROR(IF(OR($F62&lt;10,$F62="NA",$G62="NA"),"NA",IF($E62="05",VLOOKUP($A62,'2016G5-SALL'!$A$3:$AG$500,31,FALSE),IF($E62="08",VLOOKUP($A62,'2016G8-SALL'!$A$3:$AG$501,31,FALSE),"NA"))),"NA")</f>
        <v>0.5277142857142858</v>
      </c>
      <c r="M62" s="202">
        <f>IFERROR(IF(OR($F62&lt;10,$F62="NA",$G62="NA"),"NA",IF($E62="05",VLOOKUP($A62,'2016G5-SALL'!$A$3:$AG$500,21,FALSE),IF($E62="08",VLOOKUP($A62,'2016G8-SALL'!$A$3:$AG$501,21,FALSE),"NA"))),"NA")</f>
        <v>0.42428571428571432</v>
      </c>
    </row>
    <row r="63" spans="1:13" x14ac:dyDescent="0.25">
      <c r="A63" s="229" t="s">
        <v>177</v>
      </c>
      <c r="B63" s="228" t="str">
        <f>VLOOKUP($A63,SchList!$A$2:$B$476,2,FALSE)</f>
        <v>CALUSA ELEMENTARY</v>
      </c>
      <c r="C63" s="229" t="str">
        <f>VLOOKUP($A63,SchList!$A$2:$H$476,6,FALSE)</f>
        <v>South</v>
      </c>
      <c r="D63" s="214" t="str">
        <f>VLOOKUP($A63,SchList!$A$2:$H$476,5,FALSE)</f>
        <v>Tier 1</v>
      </c>
      <c r="E63" s="215" t="str">
        <f>LEFT(VLOOKUP($A63,'2016G5-SALL'!$A$5:$B$499,2,FALSE),2)</f>
        <v>05</v>
      </c>
      <c r="F63" s="230">
        <f>IFERROR(IF($E63="05",VLOOKUP($A63,'2016G5-SALL'!$A$3:$AG$500,4,FALSE),IF($E63="08",VLOOKUP($A63,'2016G8-SALL'!$A$3:$AG$501,4,FALSE),"NA")),"NA")</f>
        <v>159</v>
      </c>
      <c r="G63" s="231">
        <f>IFERROR(IF($E63="05",VLOOKUP($A63,'MemSep 16-2016'!$A$3:$I$498,9,FALSE),IF($E63="08",VLOOKUP($A63,'MemSep 16-2016'!$A$3:$N$498,14,FALSE),"NA")),"NA")</f>
        <v>161</v>
      </c>
      <c r="H63" s="232">
        <f t="shared" si="1"/>
        <v>0.98757763975155277</v>
      </c>
      <c r="I63" s="233">
        <f>IFERROR(IF(OR($F63&lt;10,$F63="NA",$G63="NA"),"NA",IF($E63="05",VLOOKUP($A63,'2016G5-SALL'!$A$3:$AG$500,6,FALSE),IF($E63="08",VLOOKUP($A63,'2016G8-SALL'!$A$3:$AG$501,6,FALSE),"NA"))),"NA")</f>
        <v>53.878427672955972</v>
      </c>
      <c r="J63" s="199">
        <f>IFERROR(IF(OR($F63&lt;10,$F63="NA",$G63="NA"),"NA",IF($E63="05",VLOOKUP($A63,'2016G5-SALL'!$A$3:$AG$500,26,FALSE),IF($E63="08",VLOOKUP($A63,'2016G8-SALL'!$A$3:$AG$501,26,FALSE),"NA"))),"NA")</f>
        <v>0.43088050314465459</v>
      </c>
      <c r="K63" s="200">
        <f>IFERROR(IF(OR($F63&lt;10,$F63="NA",$G63="NA"),"NA",IF($E63="05",VLOOKUP($A63,'2016G5-SALL'!$A$3:$AG$500,16,FALSE),IF($E63="08",VLOOKUP($A63,'2016G8-SALL'!$A$3:$AG$501,16,FALSE),"NA"))),"NA")</f>
        <v>0.50025157232704465</v>
      </c>
      <c r="L63" s="201">
        <f>IFERROR(IF(OR($F63&lt;10,$F63="NA",$G63="NA"),"NA",IF($E63="05",VLOOKUP($A63,'2016G5-SALL'!$A$3:$AG$500,31,FALSE),IF($E63="08",VLOOKUP($A63,'2016G8-SALL'!$A$3:$AG$501,31,FALSE),"NA"))),"NA")</f>
        <v>0.61578616352201265</v>
      </c>
      <c r="M63" s="202">
        <f>IFERROR(IF(OR($F63&lt;10,$F63="NA",$G63="NA"),"NA",IF($E63="05",VLOOKUP($A63,'2016G5-SALL'!$A$3:$AG$500,21,FALSE),IF($E63="08",VLOOKUP($A63,'2016G8-SALL'!$A$3:$AG$501,21,FALSE),"NA"))),"NA")</f>
        <v>0.52477987421383643</v>
      </c>
    </row>
    <row r="64" spans="1:13" x14ac:dyDescent="0.25">
      <c r="A64" s="229" t="s">
        <v>175</v>
      </c>
      <c r="B64" s="228" t="str">
        <f>VLOOKUP($A64,SchList!$A$2:$B$476,2,FALSE)</f>
        <v>CAMPBELL DRIVE K-8 CENTER</v>
      </c>
      <c r="C64" s="229" t="str">
        <f>VLOOKUP($A64,SchList!$A$2:$H$476,6,FALSE)</f>
        <v>South</v>
      </c>
      <c r="D64" s="214" t="str">
        <f>VLOOKUP($A64,SchList!$A$2:$H$476,5,FALSE)</f>
        <v>Tier 1</v>
      </c>
      <c r="E64" s="215" t="str">
        <f>LEFT(VLOOKUP($A64,'2016G5-SALL'!$A$5:$B$499,2,FALSE),2)</f>
        <v>05</v>
      </c>
      <c r="F64" s="230">
        <f>IFERROR(IF($E64="05",VLOOKUP($A64,'2016G5-SALL'!$A$3:$AG$500,4,FALSE),IF($E64="08",VLOOKUP($A64,'2016G8-SALL'!$A$3:$AG$501,4,FALSE),"NA")),"NA")</f>
        <v>108</v>
      </c>
      <c r="G64" s="231">
        <f>IFERROR(IF($E64="05",VLOOKUP($A64,'MemSep 16-2016'!$A$3:$I$498,9,FALSE),IF($E64="08",VLOOKUP($A64,'MemSep 16-2016'!$A$3:$N$498,14,FALSE),"NA")),"NA")</f>
        <v>114</v>
      </c>
      <c r="H64" s="232">
        <f t="shared" si="1"/>
        <v>0.94736842105263153</v>
      </c>
      <c r="I64" s="233">
        <f>IFERROR(IF(OR($F64&lt;10,$F64="NA",$G64="NA"),"NA",IF($E64="05",VLOOKUP($A64,'2016G5-SALL'!$A$3:$AG$500,6,FALSE),IF($E64="08",VLOOKUP($A64,'2016G8-SALL'!$A$3:$AG$501,6,FALSE),"NA"))),"NA")</f>
        <v>41.637870370370351</v>
      </c>
      <c r="J64" s="199">
        <f>IFERROR(IF(OR($F64&lt;10,$F64="NA",$G64="NA"),"NA",IF($E64="05",VLOOKUP($A64,'2016G5-SALL'!$A$3:$AG$500,26,FALSE),IF($E64="08",VLOOKUP($A64,'2016G8-SALL'!$A$3:$AG$501,26,FALSE),"NA"))),"NA")</f>
        <v>0.32453703703703696</v>
      </c>
      <c r="K64" s="200">
        <f>IFERROR(IF(OR($F64&lt;10,$F64="NA",$G64="NA"),"NA",IF($E64="05",VLOOKUP($A64,'2016G5-SALL'!$A$3:$AG$500,16,FALSE),IF($E64="08",VLOOKUP($A64,'2016G8-SALL'!$A$3:$AG$501,16,FALSE),"NA"))),"NA")</f>
        <v>0.40611111111111109</v>
      </c>
      <c r="L64" s="201">
        <f>IFERROR(IF(OR($F64&lt;10,$F64="NA",$G64="NA"),"NA",IF($E64="05",VLOOKUP($A64,'2016G5-SALL'!$A$3:$AG$500,31,FALSE),IF($E64="08",VLOOKUP($A64,'2016G8-SALL'!$A$3:$AG$501,31,FALSE),"NA"))),"NA")</f>
        <v>0.47527777777777785</v>
      </c>
      <c r="M64" s="202">
        <f>IFERROR(IF(OR($F64&lt;10,$F64="NA",$G64="NA"),"NA",IF($E64="05",VLOOKUP($A64,'2016G5-SALL'!$A$3:$AG$500,21,FALSE),IF($E64="08",VLOOKUP($A64,'2016G8-SALL'!$A$3:$AG$501,21,FALSE),"NA"))),"NA")</f>
        <v>0.38759259259259254</v>
      </c>
    </row>
    <row r="65" spans="1:13" x14ac:dyDescent="0.25">
      <c r="A65" s="229" t="s">
        <v>175</v>
      </c>
      <c r="B65" s="228" t="str">
        <f>VLOOKUP($A65,SchList!$A$2:$B$476,2,FALSE)</f>
        <v>CAMPBELL DRIVE K-8 CENTER</v>
      </c>
      <c r="C65" s="229" t="str">
        <f>VLOOKUP($A65,SchList!$A$2:$H$476,6,FALSE)</f>
        <v>South</v>
      </c>
      <c r="D65" s="214" t="str">
        <f>VLOOKUP($A65,SchList!$A$2:$H$476,5,FALSE)</f>
        <v>Tier 1</v>
      </c>
      <c r="E65" s="215" t="str">
        <f>LEFT(VLOOKUP($A65,'2016G8-SALL'!$A$5:$B$499,2,FALSE),2)</f>
        <v>08</v>
      </c>
      <c r="F65" s="230">
        <f>IFERROR(IF($E65="05",VLOOKUP($A65,'2016G5-SALL'!$A$3:$AG$500,4,FALSE),IF($E65="08",VLOOKUP($A65,'2016G8-SALL'!$A$3:$AG$501,4,FALSE),"NA")),"NA")</f>
        <v>64</v>
      </c>
      <c r="G65" s="231">
        <f>IFERROR(IF($E65="05",VLOOKUP($A65,'MemSep 16-2016'!$A$3:$I$498,9,FALSE),IF($E65="08",VLOOKUP($A65,'MemSep 16-2016'!$A$3:$N$498,14,FALSE),"NA")),"NA")</f>
        <v>67</v>
      </c>
      <c r="H65" s="232">
        <f t="shared" si="1"/>
        <v>0.95522388059701491</v>
      </c>
      <c r="I65" s="233">
        <f>IFERROR(IF(OR($F65&lt;10,$F65="NA",$G65="NA"),"NA",IF($E65="05",VLOOKUP($A65,'2016G5-SALL'!$A$3:$AG$500,6,FALSE),IF($E65="08",VLOOKUP($A65,'2016G8-SALL'!$A$3:$AG$501,6,FALSE),"NA"))),"NA")</f>
        <v>39.812656250000025</v>
      </c>
      <c r="J65" s="199">
        <f>IFERROR(IF(OR($F65&lt;10,$F65="NA",$G65="NA"),"NA",IF($E65="05",VLOOKUP($A65,'2016G5-SALL'!$A$3:$AG$500,26,FALSE),IF($E65="08",VLOOKUP($A65,'2016G8-SALL'!$A$3:$AG$501,26,FALSE),"NA"))),"NA")</f>
        <v>0.40375000000000011</v>
      </c>
      <c r="K65" s="200">
        <f>IFERROR(IF(OR($F65&lt;10,$F65="NA",$G65="NA"),"NA",IF($E65="05",VLOOKUP($A65,'2016G5-SALL'!$A$3:$AG$500,16,FALSE),IF($E65="08",VLOOKUP($A65,'2016G8-SALL'!$A$3:$AG$501,16,FALSE),"NA"))),"NA")</f>
        <v>0.41203125000000007</v>
      </c>
      <c r="L65" s="201">
        <f>IFERROR(IF(OR($F65&lt;10,$F65="NA",$G65="NA"),"NA",IF($E65="05",VLOOKUP($A65,'2016G5-SALL'!$A$3:$AG$500,31,FALSE),IF($E65="08",VLOOKUP($A65,'2016G8-SALL'!$A$3:$AG$501,31,FALSE),"NA"))),"NA")</f>
        <v>0.40546875000000004</v>
      </c>
      <c r="M65" s="202">
        <f>IFERROR(IF(OR($F65&lt;10,$F65="NA",$G65="NA"),"NA",IF($E65="05",VLOOKUP($A65,'2016G5-SALL'!$A$3:$AG$500,21,FALSE),IF($E65="08",VLOOKUP($A65,'2016G8-SALL'!$A$3:$AG$501,21,FALSE),"NA"))),"NA")</f>
        <v>0.37234375000000014</v>
      </c>
    </row>
    <row r="66" spans="1:13" x14ac:dyDescent="0.25">
      <c r="A66" s="229" t="s">
        <v>176</v>
      </c>
      <c r="B66" s="228" t="str">
        <f>VLOOKUP($A66,SchList!$A$2:$B$476,2,FALSE)</f>
        <v>CARIBBEAN K-8 CENTER</v>
      </c>
      <c r="C66" s="229" t="str">
        <f>VLOOKUP($A66,SchList!$A$2:$H$476,6,FALSE)</f>
        <v>South</v>
      </c>
      <c r="D66" s="214" t="str">
        <f>VLOOKUP($A66,SchList!$A$2:$H$476,5,FALSE)</f>
        <v>Tier 1</v>
      </c>
      <c r="E66" s="215" t="str">
        <f>LEFT(VLOOKUP($A66,'2016G5-SALL'!$A$5:$B$499,2,FALSE),2)</f>
        <v>05</v>
      </c>
      <c r="F66" s="230">
        <f>IFERROR(IF($E66="05",VLOOKUP($A66,'2016G5-SALL'!$A$3:$AG$500,4,FALSE),IF($E66="08",VLOOKUP($A66,'2016G8-SALL'!$A$3:$AG$501,4,FALSE),"NA")),"NA")</f>
        <v>43</v>
      </c>
      <c r="G66" s="231">
        <f>IFERROR(IF($E66="05",VLOOKUP($A66,'MemSep 16-2016'!$A$3:$I$498,9,FALSE),IF($E66="08",VLOOKUP($A66,'MemSep 16-2016'!$A$3:$N$498,14,FALSE),"NA")),"NA")</f>
        <v>78</v>
      </c>
      <c r="H66" s="232">
        <f t="shared" si="1"/>
        <v>0.55128205128205132</v>
      </c>
      <c r="I66" s="233">
        <f>IFERROR(IF(OR($F66&lt;10,$F66="NA",$G66="NA"),"NA",IF($E66="05",VLOOKUP($A66,'2016G5-SALL'!$A$3:$AG$500,6,FALSE),IF($E66="08",VLOOKUP($A66,'2016G8-SALL'!$A$3:$AG$501,6,FALSE),"NA"))),"NA")</f>
        <v>42.740232558139546</v>
      </c>
      <c r="J66" s="199">
        <f>IFERROR(IF(OR($F66&lt;10,$F66="NA",$G66="NA"),"NA",IF($E66="05",VLOOKUP($A66,'2016G5-SALL'!$A$3:$AG$500,26,FALSE),IF($E66="08",VLOOKUP($A66,'2016G8-SALL'!$A$3:$AG$501,26,FALSE),"NA"))),"NA")</f>
        <v>0.3367441860465118</v>
      </c>
      <c r="K66" s="200">
        <f>IFERROR(IF(OR($F66&lt;10,$F66="NA",$G66="NA"),"NA",IF($E66="05",VLOOKUP($A66,'2016G5-SALL'!$A$3:$AG$500,16,FALSE),IF($E66="08",VLOOKUP($A66,'2016G8-SALL'!$A$3:$AG$501,16,FALSE),"NA"))),"NA")</f>
        <v>0.41697674418604658</v>
      </c>
      <c r="L66" s="201">
        <f>IFERROR(IF(OR($F66&lt;10,$F66="NA",$G66="NA"),"NA",IF($E66="05",VLOOKUP($A66,'2016G5-SALL'!$A$3:$AG$500,31,FALSE),IF($E66="08",VLOOKUP($A66,'2016G8-SALL'!$A$3:$AG$501,31,FALSE),"NA"))),"NA")</f>
        <v>0.48883720930232549</v>
      </c>
      <c r="M66" s="202">
        <f>IFERROR(IF(OR($F66&lt;10,$F66="NA",$G66="NA"),"NA",IF($E66="05",VLOOKUP($A66,'2016G5-SALL'!$A$3:$AG$500,21,FALSE),IF($E66="08",VLOOKUP($A66,'2016G8-SALL'!$A$3:$AG$501,21,FALSE),"NA"))),"NA")</f>
        <v>0.39511627906976743</v>
      </c>
    </row>
    <row r="67" spans="1:13" x14ac:dyDescent="0.25">
      <c r="A67" s="229" t="s">
        <v>178</v>
      </c>
      <c r="B67" s="228" t="str">
        <f>VLOOKUP($A67,SchList!$A$2:$B$476,2,FALSE)</f>
        <v>CAROL CITY ELEMENTARY</v>
      </c>
      <c r="C67" s="229" t="str">
        <f>VLOOKUP($A67,SchList!$A$2:$H$476,6,FALSE)</f>
        <v>North</v>
      </c>
      <c r="D67" s="214" t="str">
        <f>VLOOKUP($A67,SchList!$A$2:$H$476,5,FALSE)</f>
        <v>Tier 2</v>
      </c>
      <c r="E67" s="215" t="str">
        <f>LEFT(VLOOKUP($A67,'2016G5-SALL'!$A$5:$B$499,2,FALSE),2)</f>
        <v>05</v>
      </c>
      <c r="F67" s="230">
        <f>IFERROR(IF($E67="05",VLOOKUP($A67,'2016G5-SALL'!$A$3:$AG$500,4,FALSE),IF($E67="08",VLOOKUP($A67,'2016G8-SALL'!$A$3:$AG$501,4,FALSE),"NA")),"NA")</f>
        <v>48</v>
      </c>
      <c r="G67" s="231">
        <f>IFERROR(IF($E67="05",VLOOKUP($A67,'MemSep 16-2016'!$A$3:$I$498,9,FALSE),IF($E67="08",VLOOKUP($A67,'MemSep 16-2016'!$A$3:$N$498,14,FALSE),"NA")),"NA")</f>
        <v>49</v>
      </c>
      <c r="H67" s="232">
        <f t="shared" si="1"/>
        <v>0.97959183673469385</v>
      </c>
      <c r="I67" s="233">
        <f>IFERROR(IF(OR($F67&lt;10,$F67="NA",$G67="NA"),"NA",IF($E67="05",VLOOKUP($A67,'2016G5-SALL'!$A$3:$AG$500,6,FALSE),IF($E67="08",VLOOKUP($A67,'2016G8-SALL'!$A$3:$AG$501,6,FALSE),"NA"))),"NA")</f>
        <v>43.46541666666667</v>
      </c>
      <c r="J67" s="199">
        <f>IFERROR(IF(OR($F67&lt;10,$F67="NA",$G67="NA"),"NA",IF($E67="05",VLOOKUP($A67,'2016G5-SALL'!$A$3:$AG$500,26,FALSE),IF($E67="08",VLOOKUP($A67,'2016G8-SALL'!$A$3:$AG$501,26,FALSE),"NA"))),"NA")</f>
        <v>0.33583333333333359</v>
      </c>
      <c r="K67" s="200">
        <f>IFERROR(IF(OR($F67&lt;10,$F67="NA",$G67="NA"),"NA",IF($E67="05",VLOOKUP($A67,'2016G5-SALL'!$A$3:$AG$500,16,FALSE),IF($E67="08",VLOOKUP($A67,'2016G8-SALL'!$A$3:$AG$501,16,FALSE),"NA"))),"NA")</f>
        <v>0.41916666666666663</v>
      </c>
      <c r="L67" s="201">
        <f>IFERROR(IF(OR($F67&lt;10,$F67="NA",$G67="NA"),"NA",IF($E67="05",VLOOKUP($A67,'2016G5-SALL'!$A$3:$AG$500,31,FALSE),IF($E67="08",VLOOKUP($A67,'2016G8-SALL'!$A$3:$AG$501,31,FALSE),"NA"))),"NA")</f>
        <v>0.49291666666666684</v>
      </c>
      <c r="M67" s="202">
        <f>IFERROR(IF(OR($F67&lt;10,$F67="NA",$G67="NA"),"NA",IF($E67="05",VLOOKUP($A67,'2016G5-SALL'!$A$3:$AG$500,21,FALSE),IF($E67="08",VLOOKUP($A67,'2016G8-SALL'!$A$3:$AG$501,21,FALSE),"NA"))),"NA")</f>
        <v>0.41687499999999994</v>
      </c>
    </row>
    <row r="68" spans="1:13" x14ac:dyDescent="0.25">
      <c r="A68" s="229" t="s">
        <v>395</v>
      </c>
      <c r="B68" s="228" t="str">
        <f>VLOOKUP($A68,SchList!$A$2:$B$476,2,FALSE)</f>
        <v>CAROL CITY MIDDLE</v>
      </c>
      <c r="C68" s="229" t="str">
        <f>VLOOKUP($A68,SchList!$A$2:$H$476,6,FALSE)</f>
        <v>North</v>
      </c>
      <c r="D68" s="214" t="str">
        <f>VLOOKUP($A68,SchList!$A$2:$H$476,5,FALSE)</f>
        <v>Tier 3</v>
      </c>
      <c r="E68" s="215" t="str">
        <f>LEFT(VLOOKUP($A68,'2016G8-SALL'!$A$5:$B$499,2,FALSE),2)</f>
        <v>08</v>
      </c>
      <c r="F68" s="230">
        <f>IFERROR(IF($E68="05",VLOOKUP($A68,'2016G5-SALL'!$A$3:$AG$500,4,FALSE),IF($E68="08",VLOOKUP($A68,'2016G8-SALL'!$A$3:$AG$501,4,FALSE),"NA")),"NA")</f>
        <v>97</v>
      </c>
      <c r="G68" s="231">
        <f>IFERROR(IF($E68="05",VLOOKUP($A68,'MemSep 16-2016'!$A$3:$I$498,9,FALSE),IF($E68="08",VLOOKUP($A68,'MemSep 16-2016'!$A$3:$N$498,14,FALSE),"NA")),"NA")</f>
        <v>118</v>
      </c>
      <c r="H68" s="232">
        <f t="shared" si="1"/>
        <v>0.82203389830508478</v>
      </c>
      <c r="I68" s="233">
        <f>IFERROR(IF(OR($F68&lt;10,$F68="NA",$G68="NA"),"NA",IF($E68="05",VLOOKUP($A68,'2016G5-SALL'!$A$3:$AG$500,6,FALSE),IF($E68="08",VLOOKUP($A68,'2016G8-SALL'!$A$3:$AG$501,6,FALSE),"NA"))),"NA")</f>
        <v>34.361855670103076</v>
      </c>
      <c r="J68" s="199">
        <f>IFERROR(IF(OR($F68&lt;10,$F68="NA",$G68="NA"),"NA",IF($E68="05",VLOOKUP($A68,'2016G5-SALL'!$A$3:$AG$500,26,FALSE),IF($E68="08",VLOOKUP($A68,'2016G8-SALL'!$A$3:$AG$501,26,FALSE),"NA"))),"NA")</f>
        <v>0.32639175257731962</v>
      </c>
      <c r="K68" s="200">
        <f>IFERROR(IF(OR($F68&lt;10,$F68="NA",$G68="NA"),"NA",IF($E68="05",VLOOKUP($A68,'2016G5-SALL'!$A$3:$AG$500,16,FALSE),IF($E68="08",VLOOKUP($A68,'2016G8-SALL'!$A$3:$AG$501,16,FALSE),"NA"))),"NA")</f>
        <v>0.35319587628865973</v>
      </c>
      <c r="L68" s="201">
        <f>IFERROR(IF(OR($F68&lt;10,$F68="NA",$G68="NA"),"NA",IF($E68="05",VLOOKUP($A68,'2016G5-SALL'!$A$3:$AG$500,31,FALSE),IF($E68="08",VLOOKUP($A68,'2016G8-SALL'!$A$3:$AG$501,31,FALSE),"NA"))),"NA")</f>
        <v>0.35618556701030918</v>
      </c>
      <c r="M68" s="202">
        <f>IFERROR(IF(OR($F68&lt;10,$F68="NA",$G68="NA"),"NA",IF($E68="05",VLOOKUP($A68,'2016G5-SALL'!$A$3:$AG$500,21,FALSE),IF($E68="08",VLOOKUP($A68,'2016G8-SALL'!$A$3:$AG$501,21,FALSE),"NA"))),"NA")</f>
        <v>0.33030927835051577</v>
      </c>
    </row>
    <row r="69" spans="1:13" x14ac:dyDescent="0.25">
      <c r="A69" s="229" t="s">
        <v>365</v>
      </c>
      <c r="B69" s="228" t="str">
        <f>VLOOKUP($A69,SchList!$A$2:$B$476,2,FALSE)</f>
        <v>CARRIE P MEEK/WESTVIEW K-8 CTR</v>
      </c>
      <c r="C69" s="229" t="str">
        <f>VLOOKUP($A69,SchList!$A$2:$H$476,6,FALSE)</f>
        <v>Central</v>
      </c>
      <c r="D69" s="214" t="str">
        <f>VLOOKUP($A69,SchList!$A$2:$H$476,5,FALSE)</f>
        <v>Tier 3</v>
      </c>
      <c r="E69" s="215" t="str">
        <f>LEFT(VLOOKUP($A69,'2016G5-SALL'!$A$5:$B$499,2,FALSE),2)</f>
        <v>05</v>
      </c>
      <c r="F69" s="230">
        <f>IFERROR(IF($E69="05",VLOOKUP($A69,'2016G5-SALL'!$A$3:$AG$500,4,FALSE),IF($E69="08",VLOOKUP($A69,'2016G8-SALL'!$A$3:$AG$501,4,FALSE),"NA")),"NA")</f>
        <v>29</v>
      </c>
      <c r="G69" s="231">
        <f>IFERROR(IF($E69="05",VLOOKUP($A69,'MemSep 16-2016'!$A$3:$I$498,9,FALSE),IF($E69="08",VLOOKUP($A69,'MemSep 16-2016'!$A$3:$N$498,14,FALSE),"NA")),"NA")</f>
        <v>66</v>
      </c>
      <c r="H69" s="232">
        <f t="shared" si="1"/>
        <v>0.43939393939393939</v>
      </c>
      <c r="I69" s="233">
        <f>IFERROR(IF(OR($F69&lt;10,$F69="NA",$G69="NA"),"NA",IF($E69="05",VLOOKUP($A69,'2016G5-SALL'!$A$3:$AG$500,6,FALSE),IF($E69="08",VLOOKUP($A69,'2016G8-SALL'!$A$3:$AG$501,6,FALSE),"NA"))),"NA")</f>
        <v>42.424827586206888</v>
      </c>
      <c r="J69" s="199">
        <f>IFERROR(IF(OR($F69&lt;10,$F69="NA",$G69="NA"),"NA",IF($E69="05",VLOOKUP($A69,'2016G5-SALL'!$A$3:$AG$500,26,FALSE),IF($E69="08",VLOOKUP($A69,'2016G8-SALL'!$A$3:$AG$501,26,FALSE),"NA"))),"NA")</f>
        <v>0.30931034482758629</v>
      </c>
      <c r="K69" s="200">
        <f>IFERROR(IF(OR($F69&lt;10,$F69="NA",$G69="NA"),"NA",IF($E69="05",VLOOKUP($A69,'2016G5-SALL'!$A$3:$AG$500,16,FALSE),IF($E69="08",VLOOKUP($A69,'2016G8-SALL'!$A$3:$AG$501,16,FALSE),"NA"))),"NA")</f>
        <v>0.43448275862068975</v>
      </c>
      <c r="L69" s="201">
        <f>IFERROR(IF(OR($F69&lt;10,$F69="NA",$G69="NA"),"NA",IF($E69="05",VLOOKUP($A69,'2016G5-SALL'!$A$3:$AG$500,31,FALSE),IF($E69="08",VLOOKUP($A69,'2016G8-SALL'!$A$3:$AG$501,31,FALSE),"NA"))),"NA")</f>
        <v>0.48034482758620706</v>
      </c>
      <c r="M69" s="202">
        <f>IFERROR(IF(OR($F69&lt;10,$F69="NA",$G69="NA"),"NA",IF($E69="05",VLOOKUP($A69,'2016G5-SALL'!$A$3:$AG$500,21,FALSE),IF($E69="08",VLOOKUP($A69,'2016G8-SALL'!$A$3:$AG$501,21,FALSE),"NA"))),"NA")</f>
        <v>0.38862068965517227</v>
      </c>
    </row>
    <row r="70" spans="1:13" x14ac:dyDescent="0.25">
      <c r="A70" s="229" t="s">
        <v>365</v>
      </c>
      <c r="B70" s="228" t="str">
        <f>VLOOKUP($A70,SchList!$A$2:$B$476,2,FALSE)</f>
        <v>CARRIE P MEEK/WESTVIEW K-8 CTR</v>
      </c>
      <c r="C70" s="229" t="str">
        <f>VLOOKUP($A70,SchList!$A$2:$H$476,6,FALSE)</f>
        <v>Central</v>
      </c>
      <c r="D70" s="214" t="str">
        <f>VLOOKUP($A70,SchList!$A$2:$H$476,5,FALSE)</f>
        <v>Tier 3</v>
      </c>
      <c r="E70" s="215" t="str">
        <f>LEFT(VLOOKUP($A70,'2016G8-SALL'!$A$5:$B$499,2,FALSE),2)</f>
        <v>08</v>
      </c>
      <c r="F70" s="230">
        <f>IFERROR(IF($E70="05",VLOOKUP($A70,'2016G5-SALL'!$A$3:$AG$500,4,FALSE),IF($E70="08",VLOOKUP($A70,'2016G8-SALL'!$A$3:$AG$501,4,FALSE),"NA")),"NA")</f>
        <v>25</v>
      </c>
      <c r="G70" s="231">
        <f>IFERROR(IF($E70="05",VLOOKUP($A70,'MemSep 16-2016'!$A$3:$I$498,9,FALSE),IF($E70="08",VLOOKUP($A70,'MemSep 16-2016'!$A$3:$N$498,14,FALSE),"NA")),"NA")</f>
        <v>53</v>
      </c>
      <c r="H70" s="232">
        <f t="shared" si="1"/>
        <v>0.47169811320754718</v>
      </c>
      <c r="I70" s="233">
        <f>IFERROR(IF(OR($F70&lt;10,$F70="NA",$G70="NA"),"NA",IF($E70="05",VLOOKUP($A70,'2016G5-SALL'!$A$3:$AG$500,6,FALSE),IF($E70="08",VLOOKUP($A70,'2016G8-SALL'!$A$3:$AG$501,6,FALSE),"NA"))),"NA")</f>
        <v>34.358399999999996</v>
      </c>
      <c r="J70" s="199">
        <f>IFERROR(IF(OR($F70&lt;10,$F70="NA",$G70="NA"),"NA",IF($E70="05",VLOOKUP($A70,'2016G5-SALL'!$A$3:$AG$500,26,FALSE),IF($E70="08",VLOOKUP($A70,'2016G8-SALL'!$A$3:$AG$501,26,FALSE),"NA"))),"NA")</f>
        <v>0.32919999999999999</v>
      </c>
      <c r="K70" s="200">
        <f>IFERROR(IF(OR($F70&lt;10,$F70="NA",$G70="NA"),"NA",IF($E70="05",VLOOKUP($A70,'2016G5-SALL'!$A$3:$AG$500,16,FALSE),IF($E70="08",VLOOKUP($A70,'2016G8-SALL'!$A$3:$AG$501,16,FALSE),"NA"))),"NA")</f>
        <v>0.36720000000000008</v>
      </c>
      <c r="L70" s="201">
        <f>IFERROR(IF(OR($F70&lt;10,$F70="NA",$G70="NA"),"NA",IF($E70="05",VLOOKUP($A70,'2016G5-SALL'!$A$3:$AG$500,31,FALSE),IF($E70="08",VLOOKUP($A70,'2016G8-SALL'!$A$3:$AG$501,31,FALSE),"NA"))),"NA")</f>
        <v>0.37199999999999994</v>
      </c>
      <c r="M70" s="202">
        <f>IFERROR(IF(OR($F70&lt;10,$F70="NA",$G70="NA"),"NA",IF($E70="05",VLOOKUP($A70,'2016G5-SALL'!$A$3:$AG$500,21,FALSE),IF($E70="08",VLOOKUP($A70,'2016G8-SALL'!$A$3:$AG$501,21,FALSE),"NA"))),"NA")</f>
        <v>0.29560000000000008</v>
      </c>
    </row>
    <row r="71" spans="1:13" x14ac:dyDescent="0.25">
      <c r="A71" s="229" t="s">
        <v>371</v>
      </c>
      <c r="B71" s="228" t="str">
        <f>VLOOKUP($A71,SchList!$A$2:$B$476,2,FALSE)</f>
        <v>CHARLES DAVID WYCHE JR ELEM</v>
      </c>
      <c r="C71" s="229" t="str">
        <f>VLOOKUP($A71,SchList!$A$2:$H$476,6,FALSE)</f>
        <v>North</v>
      </c>
      <c r="D71" s="214" t="str">
        <f>VLOOKUP($A71,SchList!$A$2:$H$476,5,FALSE)</f>
        <v>Tier 1</v>
      </c>
      <c r="E71" s="215" t="str">
        <f>LEFT(VLOOKUP($A71,'2016G5-SALL'!$A$5:$B$499,2,FALSE),2)</f>
        <v>05</v>
      </c>
      <c r="F71" s="230">
        <f>IFERROR(IF($E71="05",VLOOKUP($A71,'2016G5-SALL'!$A$3:$AG$500,4,FALSE),IF($E71="08",VLOOKUP($A71,'2016G8-SALL'!$A$3:$AG$501,4,FALSE),"NA")),"NA")</f>
        <v>120</v>
      </c>
      <c r="G71" s="231">
        <f>IFERROR(IF($E71="05",VLOOKUP($A71,'MemSep 16-2016'!$A$3:$I$498,9,FALSE),IF($E71="08",VLOOKUP($A71,'MemSep 16-2016'!$A$3:$N$498,14,FALSE),"NA")),"NA")</f>
        <v>119</v>
      </c>
      <c r="H71" s="232">
        <f t="shared" si="1"/>
        <v>1</v>
      </c>
      <c r="I71" s="233">
        <f>IFERROR(IF(OR($F71&lt;10,$F71="NA",$G71="NA"),"NA",IF($E71="05",VLOOKUP($A71,'2016G5-SALL'!$A$3:$AG$500,6,FALSE),IF($E71="08",VLOOKUP($A71,'2016G8-SALL'!$A$3:$AG$501,6,FALSE),"NA"))),"NA")</f>
        <v>43.32016666666668</v>
      </c>
      <c r="J71" s="199">
        <f>IFERROR(IF(OR($F71&lt;10,$F71="NA",$G71="NA"),"NA",IF($E71="05",VLOOKUP($A71,'2016G5-SALL'!$A$3:$AG$500,26,FALSE),IF($E71="08",VLOOKUP($A71,'2016G8-SALL'!$A$3:$AG$501,26,FALSE),"NA"))),"NA")</f>
        <v>0.33633333333333365</v>
      </c>
      <c r="K71" s="200">
        <f>IFERROR(IF(OR($F71&lt;10,$F71="NA",$G71="NA"),"NA",IF($E71="05",VLOOKUP($A71,'2016G5-SALL'!$A$3:$AG$500,16,FALSE),IF($E71="08",VLOOKUP($A71,'2016G8-SALL'!$A$3:$AG$501,16,FALSE),"NA"))),"NA")</f>
        <v>0.40808333333333313</v>
      </c>
      <c r="L71" s="201">
        <f>IFERROR(IF(OR($F71&lt;10,$F71="NA",$G71="NA"),"NA",IF($E71="05",VLOOKUP($A71,'2016G5-SALL'!$A$3:$AG$500,31,FALSE),IF($E71="08",VLOOKUP($A71,'2016G8-SALL'!$A$3:$AG$501,31,FALSE),"NA"))),"NA")</f>
        <v>0.48808333333333337</v>
      </c>
      <c r="M71" s="202">
        <f>IFERROR(IF(OR($F71&lt;10,$F71="NA",$G71="NA"),"NA",IF($E71="05",VLOOKUP($A71,'2016G5-SALL'!$A$3:$AG$500,21,FALSE),IF($E71="08",VLOOKUP($A71,'2016G8-SALL'!$A$3:$AG$501,21,FALSE),"NA"))),"NA")</f>
        <v>0.43208333333333326</v>
      </c>
    </row>
    <row r="72" spans="1:13" x14ac:dyDescent="0.25">
      <c r="A72" s="229" t="s">
        <v>202</v>
      </c>
      <c r="B72" s="228" t="str">
        <f>VLOOKUP($A72,SchList!$A$2:$B$476,2,FALSE)</f>
        <v>CHARLES R. DREW K-8 CENTER</v>
      </c>
      <c r="C72" s="229" t="str">
        <f>VLOOKUP($A72,SchList!$A$2:$H$476,6,FALSE)</f>
        <v>Central</v>
      </c>
      <c r="D72" s="214" t="str">
        <f>VLOOKUP($A72,SchList!$A$2:$H$476,5,FALSE)</f>
        <v>Tier 2</v>
      </c>
      <c r="E72" s="215" t="str">
        <f>LEFT(VLOOKUP($A72,'2016G5-SALL'!$A$5:$B$499,2,FALSE),2)</f>
        <v>05</v>
      </c>
      <c r="F72" s="230">
        <f>IFERROR(IF($E72="05",VLOOKUP($A72,'2016G5-SALL'!$A$3:$AG$500,4,FALSE),IF($E72="08",VLOOKUP($A72,'2016G8-SALL'!$A$3:$AG$501,4,FALSE),"NA")),"NA")</f>
        <v>40</v>
      </c>
      <c r="G72" s="231">
        <f>IFERROR(IF($E72="05",VLOOKUP($A72,'MemSep 16-2016'!$A$3:$I$498,9,FALSE),IF($E72="08",VLOOKUP($A72,'MemSep 16-2016'!$A$3:$N$498,14,FALSE),"NA")),"NA")</f>
        <v>42</v>
      </c>
      <c r="H72" s="232">
        <f t="shared" si="1"/>
        <v>0.95238095238095233</v>
      </c>
      <c r="I72" s="233">
        <f>IFERROR(IF(OR($F72&lt;10,$F72="NA",$G72="NA"),"NA",IF($E72="05",VLOOKUP($A72,'2016G5-SALL'!$A$3:$AG$500,6,FALSE),IF($E72="08",VLOOKUP($A72,'2016G8-SALL'!$A$3:$AG$501,6,FALSE),"NA"))),"NA")</f>
        <v>41.590250000000012</v>
      </c>
      <c r="J72" s="199">
        <f>IFERROR(IF(OR($F72&lt;10,$F72="NA",$G72="NA"),"NA",IF($E72="05",VLOOKUP($A72,'2016G5-SALL'!$A$3:$AG$500,26,FALSE),IF($E72="08",VLOOKUP($A72,'2016G8-SALL'!$A$3:$AG$501,26,FALSE),"NA"))),"NA")</f>
        <v>0.36800000000000016</v>
      </c>
      <c r="K72" s="200">
        <f>IFERROR(IF(OR($F72&lt;10,$F72="NA",$G72="NA"),"NA",IF($E72="05",VLOOKUP($A72,'2016G5-SALL'!$A$3:$AG$500,16,FALSE),IF($E72="08",VLOOKUP($A72,'2016G8-SALL'!$A$3:$AG$501,16,FALSE),"NA"))),"NA")</f>
        <v>0.38175000000000003</v>
      </c>
      <c r="L72" s="201">
        <f>IFERROR(IF(OR($F72&lt;10,$F72="NA",$G72="NA"),"NA",IF($E72="05",VLOOKUP($A72,'2016G5-SALL'!$A$3:$AG$500,31,FALSE),IF($E72="08",VLOOKUP($A72,'2016G8-SALL'!$A$3:$AG$501,31,FALSE),"NA"))),"NA")</f>
        <v>0.46549999999999986</v>
      </c>
      <c r="M72" s="202">
        <f>IFERROR(IF(OR($F72&lt;10,$F72="NA",$G72="NA"),"NA",IF($E72="05",VLOOKUP($A72,'2016G5-SALL'!$A$3:$AG$500,21,FALSE),IF($E72="08",VLOOKUP($A72,'2016G8-SALL'!$A$3:$AG$501,21,FALSE),"NA"))),"NA")</f>
        <v>0.40649999999999986</v>
      </c>
    </row>
    <row r="73" spans="1:13" x14ac:dyDescent="0.25">
      <c r="A73" s="229" t="s">
        <v>202</v>
      </c>
      <c r="B73" s="228" t="str">
        <f>VLOOKUP($A73,SchList!$A$2:$B$476,2,FALSE)</f>
        <v>CHARLES R. DREW K-8 CENTER</v>
      </c>
      <c r="C73" s="229" t="str">
        <f>VLOOKUP($A73,SchList!$A$2:$H$476,6,FALSE)</f>
        <v>Central</v>
      </c>
      <c r="D73" s="214" t="str">
        <f>VLOOKUP($A73,SchList!$A$2:$H$476,5,FALSE)</f>
        <v>Tier 2</v>
      </c>
      <c r="E73" s="215" t="str">
        <f>LEFT(VLOOKUP($A73,'2016G8-SALL'!$A$5:$B$499,2,FALSE),2)</f>
        <v>08</v>
      </c>
      <c r="F73" s="230">
        <f>IFERROR(IF($E73="05",VLOOKUP($A73,'2016G5-SALL'!$A$3:$AG$500,4,FALSE),IF($E73="08",VLOOKUP($A73,'2016G8-SALL'!$A$3:$AG$501,4,FALSE),"NA")),"NA")</f>
        <v>47</v>
      </c>
      <c r="G73" s="231">
        <f>IFERROR(IF($E73="05",VLOOKUP($A73,'MemSep 16-2016'!$A$3:$I$498,9,FALSE),IF($E73="08",VLOOKUP($A73,'MemSep 16-2016'!$A$3:$N$498,14,FALSE),"NA")),"NA")</f>
        <v>49</v>
      </c>
      <c r="H73" s="232">
        <f t="shared" ref="H73:H136" si="2">IFERROR(IF(OR($F73="NA",$F73&lt;10),"NT&lt;10",IF($F73&gt;$G73,1,$F73/$G73)),"NA")</f>
        <v>0.95918367346938771</v>
      </c>
      <c r="I73" s="233">
        <f>IFERROR(IF(OR($F73&lt;10,$F73="NA",$G73="NA"),"NA",IF($E73="05",VLOOKUP($A73,'2016G5-SALL'!$A$3:$AG$500,6,FALSE),IF($E73="08",VLOOKUP($A73,'2016G8-SALL'!$A$3:$AG$501,6,FALSE),"NA"))),"NA")</f>
        <v>44.59489361702127</v>
      </c>
      <c r="J73" s="199">
        <f>IFERROR(IF(OR($F73&lt;10,$F73="NA",$G73="NA"),"NA",IF($E73="05",VLOOKUP($A73,'2016G5-SALL'!$A$3:$AG$500,26,FALSE),IF($E73="08",VLOOKUP($A73,'2016G8-SALL'!$A$3:$AG$501,26,FALSE),"NA"))),"NA")</f>
        <v>0.47893617021276608</v>
      </c>
      <c r="K73" s="200">
        <f>IFERROR(IF(OR($F73&lt;10,$F73="NA",$G73="NA"),"NA",IF($E73="05",VLOOKUP($A73,'2016G5-SALL'!$A$3:$AG$500,16,FALSE),IF($E73="08",VLOOKUP($A73,'2016G8-SALL'!$A$3:$AG$501,16,FALSE),"NA"))),"NA")</f>
        <v>0.45404255319148928</v>
      </c>
      <c r="L73" s="201">
        <f>IFERROR(IF(OR($F73&lt;10,$F73="NA",$G73="NA"),"NA",IF($E73="05",VLOOKUP($A73,'2016G5-SALL'!$A$3:$AG$500,31,FALSE),IF($E73="08",VLOOKUP($A73,'2016G8-SALL'!$A$3:$AG$501,31,FALSE),"NA"))),"NA")</f>
        <v>0.45106382978723408</v>
      </c>
      <c r="M73" s="202">
        <f>IFERROR(IF(OR($F73&lt;10,$F73="NA",$G73="NA"),"NA",IF($E73="05",VLOOKUP($A73,'2016G5-SALL'!$A$3:$AG$500,21,FALSE),IF($E73="08",VLOOKUP($A73,'2016G8-SALL'!$A$3:$AG$501,21,FALSE),"NA"))),"NA")</f>
        <v>0.41021276595744693</v>
      </c>
    </row>
    <row r="74" spans="1:13" x14ac:dyDescent="0.25">
      <c r="A74" s="229" t="s">
        <v>233</v>
      </c>
      <c r="B74" s="228" t="str">
        <f>VLOOKUP($A74,SchList!$A$2:$B$476,2,FALSE)</f>
        <v>CHARLES R. HADLEY ELEMENTARY</v>
      </c>
      <c r="C74" s="229" t="str">
        <f>VLOOKUP($A74,SchList!$A$2:$H$476,6,FALSE)</f>
        <v>Central</v>
      </c>
      <c r="D74" s="214" t="str">
        <f>VLOOKUP($A74,SchList!$A$2:$H$476,5,FALSE)</f>
        <v>Tier 1</v>
      </c>
      <c r="E74" s="215" t="str">
        <f>LEFT(VLOOKUP($A74,'2016G5-SALL'!$A$5:$B$499,2,FALSE),2)</f>
        <v>05</v>
      </c>
      <c r="F74" s="230">
        <f>IFERROR(IF($E74="05",VLOOKUP($A74,'2016G5-SALL'!$A$3:$AG$500,4,FALSE),IF($E74="08",VLOOKUP($A74,'2016G8-SALL'!$A$3:$AG$501,4,FALSE),"NA")),"NA")</f>
        <v>140</v>
      </c>
      <c r="G74" s="231">
        <f>IFERROR(IF($E74="05",VLOOKUP($A74,'MemSep 16-2016'!$A$3:$I$498,9,FALSE),IF($E74="08",VLOOKUP($A74,'MemSep 16-2016'!$A$3:$N$498,14,FALSE),"NA")),"NA")</f>
        <v>156</v>
      </c>
      <c r="H74" s="232">
        <f t="shared" si="2"/>
        <v>0.89743589743589747</v>
      </c>
      <c r="I74" s="233">
        <f>IFERROR(IF(OR($F74&lt;10,$F74="NA",$G74="NA"),"NA",IF($E74="05",VLOOKUP($A74,'2016G5-SALL'!$A$3:$AG$500,6,FALSE),IF($E74="08",VLOOKUP($A74,'2016G8-SALL'!$A$3:$AG$501,6,FALSE),"NA"))),"NA")</f>
        <v>46.904499999999985</v>
      </c>
      <c r="J74" s="199">
        <f>IFERROR(IF(OR($F74&lt;10,$F74="NA",$G74="NA"),"NA",IF($E74="05",VLOOKUP($A74,'2016G5-SALL'!$A$3:$AG$500,26,FALSE),IF($E74="08",VLOOKUP($A74,'2016G8-SALL'!$A$3:$AG$501,26,FALSE),"NA"))),"NA")</f>
        <v>0.35957142857142899</v>
      </c>
      <c r="K74" s="200">
        <f>IFERROR(IF(OR($F74&lt;10,$F74="NA",$G74="NA"),"NA",IF($E74="05",VLOOKUP($A74,'2016G5-SALL'!$A$3:$AG$500,16,FALSE),IF($E74="08",VLOOKUP($A74,'2016G8-SALL'!$A$3:$AG$501,16,FALSE),"NA"))),"NA")</f>
        <v>0.44714285714285701</v>
      </c>
      <c r="L74" s="201">
        <f>IFERROR(IF(OR($F74&lt;10,$F74="NA",$G74="NA"),"NA",IF($E74="05",VLOOKUP($A74,'2016G5-SALL'!$A$3:$AG$500,31,FALSE),IF($E74="08",VLOOKUP($A74,'2016G8-SALL'!$A$3:$AG$501,31,FALSE),"NA"))),"NA")</f>
        <v>0.5287857142857143</v>
      </c>
      <c r="M74" s="202">
        <f>IFERROR(IF(OR($F74&lt;10,$F74="NA",$G74="NA"),"NA",IF($E74="05",VLOOKUP($A74,'2016G5-SALL'!$A$3:$AG$500,21,FALSE),IF($E74="08",VLOOKUP($A74,'2016G8-SALL'!$A$3:$AG$501,21,FALSE),"NA"))),"NA")</f>
        <v>0.46200000000000013</v>
      </c>
    </row>
    <row r="75" spans="1:13" x14ac:dyDescent="0.25">
      <c r="A75" s="229" t="s">
        <v>191</v>
      </c>
      <c r="B75" s="228" t="str">
        <f>VLOOKUP($A75,SchList!$A$2:$B$476,2,FALSE)</f>
        <v>CHARTER SCHOOL AT WATERSTONE</v>
      </c>
      <c r="C75" s="229" t="str">
        <f>VLOOKUP($A75,SchList!$A$2:$H$476,6,FALSE)</f>
        <v>Charter</v>
      </c>
      <c r="D75" s="214" t="str">
        <f>VLOOKUP($A75,SchList!$A$2:$H$476,5,FALSE)</f>
        <v>CHT</v>
      </c>
      <c r="E75" s="215" t="str">
        <f>LEFT(VLOOKUP($A75,'2016G5-SALL'!$A$5:$B$499,2,FALSE),2)</f>
        <v>05</v>
      </c>
      <c r="F75" s="230">
        <f>IFERROR(IF($E75="05",VLOOKUP($A75,'2016G5-SALL'!$A$3:$AG$500,4,FALSE),IF($E75="08",VLOOKUP($A75,'2016G8-SALL'!$A$3:$AG$501,4,FALSE),"NA")),"NA")</f>
        <v>226</v>
      </c>
      <c r="G75" s="231">
        <f>IFERROR(IF($E75="05",VLOOKUP($A75,'MemSep 16-2016'!$A$3:$I$498,9,FALSE),IF($E75="08",VLOOKUP($A75,'MemSep 16-2016'!$A$3:$N$498,14,FALSE),"NA")),"NA")</f>
        <v>228</v>
      </c>
      <c r="H75" s="232">
        <f t="shared" si="2"/>
        <v>0.99122807017543857</v>
      </c>
      <c r="I75" s="233">
        <f>IFERROR(IF(OR($F75&lt;10,$F75="NA",$G75="NA"),"NA",IF($E75="05",VLOOKUP($A75,'2016G5-SALL'!$A$3:$AG$500,6,FALSE),IF($E75="08",VLOOKUP($A75,'2016G8-SALL'!$A$3:$AG$501,6,FALSE),"NA"))),"NA")</f>
        <v>53.070575221238954</v>
      </c>
      <c r="J75" s="199">
        <f>IFERROR(IF(OR($F75&lt;10,$F75="NA",$G75="NA"),"NA",IF($E75="05",VLOOKUP($A75,'2016G5-SALL'!$A$3:$AG$500,26,FALSE),IF($E75="08",VLOOKUP($A75,'2016G8-SALL'!$A$3:$AG$501,26,FALSE),"NA"))),"NA")</f>
        <v>0.40570796460176944</v>
      </c>
      <c r="K75" s="200">
        <f>IFERROR(IF(OR($F75&lt;10,$F75="NA",$G75="NA"),"NA",IF($E75="05",VLOOKUP($A75,'2016G5-SALL'!$A$3:$AG$500,16,FALSE),IF($E75="08",VLOOKUP($A75,'2016G8-SALL'!$A$3:$AG$501,16,FALSE),"NA"))),"NA")</f>
        <v>0.50066371681415933</v>
      </c>
      <c r="L75" s="201">
        <f>IFERROR(IF(OR($F75&lt;10,$F75="NA",$G75="NA"),"NA",IF($E75="05",VLOOKUP($A75,'2016G5-SALL'!$A$3:$AG$500,31,FALSE),IF($E75="08",VLOOKUP($A75,'2016G8-SALL'!$A$3:$AG$501,31,FALSE),"NA"))),"NA")</f>
        <v>0.59876106194690182</v>
      </c>
      <c r="M75" s="202">
        <f>IFERROR(IF(OR($F75&lt;10,$F75="NA",$G75="NA"),"NA",IF($E75="05",VLOOKUP($A75,'2016G5-SALL'!$A$3:$AG$500,21,FALSE),IF($E75="08",VLOOKUP($A75,'2016G8-SALL'!$A$3:$AG$501,21,FALSE),"NA"))),"NA")</f>
        <v>0.52955752212389384</v>
      </c>
    </row>
    <row r="76" spans="1:13" x14ac:dyDescent="0.25">
      <c r="A76" s="229" t="s">
        <v>210</v>
      </c>
      <c r="B76" s="228" t="str">
        <f>VLOOKUP($A76,SchList!$A$2:$B$476,2,FALSE)</f>
        <v>CHRISTINA M. EVE ELEMENTARY</v>
      </c>
      <c r="C76" s="229" t="str">
        <f>VLOOKUP($A76,SchList!$A$2:$H$476,6,FALSE)</f>
        <v>South</v>
      </c>
      <c r="D76" s="214" t="str">
        <f>VLOOKUP($A76,SchList!$A$2:$H$476,5,FALSE)</f>
        <v>Tier 1</v>
      </c>
      <c r="E76" s="215" t="str">
        <f>LEFT(VLOOKUP($A76,'2016G5-SALL'!$A$5:$B$499,2,FALSE),2)</f>
        <v>05</v>
      </c>
      <c r="F76" s="230">
        <f>IFERROR(IF($E76="05",VLOOKUP($A76,'2016G5-SALL'!$A$3:$AG$500,4,FALSE),IF($E76="08",VLOOKUP($A76,'2016G8-SALL'!$A$3:$AG$501,4,FALSE),"NA")),"NA")</f>
        <v>146</v>
      </c>
      <c r="G76" s="231">
        <f>IFERROR(IF($E76="05",VLOOKUP($A76,'MemSep 16-2016'!$A$3:$I$498,9,FALSE),IF($E76="08",VLOOKUP($A76,'MemSep 16-2016'!$A$3:$N$498,14,FALSE),"NA")),"NA")</f>
        <v>155</v>
      </c>
      <c r="H76" s="232">
        <f t="shared" si="2"/>
        <v>0.9419354838709677</v>
      </c>
      <c r="I76" s="233">
        <f>IFERROR(IF(OR($F76&lt;10,$F76="NA",$G76="NA"),"NA",IF($E76="05",VLOOKUP($A76,'2016G5-SALL'!$A$3:$AG$500,6,FALSE),IF($E76="08",VLOOKUP($A76,'2016G8-SALL'!$A$3:$AG$501,6,FALSE),"NA"))),"NA")</f>
        <v>51.93027397260272</v>
      </c>
      <c r="J76" s="199">
        <f>IFERROR(IF(OR($F76&lt;10,$F76="NA",$G76="NA"),"NA",IF($E76="05",VLOOKUP($A76,'2016G5-SALL'!$A$3:$AG$500,26,FALSE),IF($E76="08",VLOOKUP($A76,'2016G8-SALL'!$A$3:$AG$501,26,FALSE),"NA"))),"NA")</f>
        <v>0.4217808219178088</v>
      </c>
      <c r="K76" s="200">
        <f>IFERROR(IF(OR($F76&lt;10,$F76="NA",$G76="NA"),"NA",IF($E76="05",VLOOKUP($A76,'2016G5-SALL'!$A$3:$AG$500,16,FALSE),IF($E76="08",VLOOKUP($A76,'2016G8-SALL'!$A$3:$AG$501,16,FALSE),"NA"))),"NA")</f>
        <v>0.49397260273972626</v>
      </c>
      <c r="L76" s="201">
        <f>IFERROR(IF(OR($F76&lt;10,$F76="NA",$G76="NA"),"NA",IF($E76="05",VLOOKUP($A76,'2016G5-SALL'!$A$3:$AG$500,31,FALSE),IF($E76="08",VLOOKUP($A76,'2016G8-SALL'!$A$3:$AG$501,31,FALSE),"NA"))),"NA")</f>
        <v>0.57917808219178091</v>
      </c>
      <c r="M76" s="202">
        <f>IFERROR(IF(OR($F76&lt;10,$F76="NA",$G76="NA"),"NA",IF($E76="05",VLOOKUP($A76,'2016G5-SALL'!$A$3:$AG$500,21,FALSE),IF($E76="08",VLOOKUP($A76,'2016G8-SALL'!$A$3:$AG$501,21,FALSE),"NA"))),"NA")</f>
        <v>0.50993150684931488</v>
      </c>
    </row>
    <row r="77" spans="1:13" x14ac:dyDescent="0.25">
      <c r="A77" s="229" t="s">
        <v>182</v>
      </c>
      <c r="B77" s="228" t="str">
        <f>VLOOKUP($A77,SchList!$A$2:$B$476,2,FALSE)</f>
        <v>CITRUS GROVE ELEMENTARY</v>
      </c>
      <c r="C77" s="229" t="str">
        <f>VLOOKUP($A77,SchList!$A$2:$H$476,6,FALSE)</f>
        <v>Central</v>
      </c>
      <c r="D77" s="214" t="str">
        <f>VLOOKUP($A77,SchList!$A$2:$H$476,5,FALSE)</f>
        <v>Tier 3</v>
      </c>
      <c r="E77" s="215" t="str">
        <f>LEFT(VLOOKUP($A77,'2016G5-SALL'!$A$5:$B$499,2,FALSE),2)</f>
        <v>05</v>
      </c>
      <c r="F77" s="230">
        <f>IFERROR(IF($E77="05",VLOOKUP($A77,'2016G5-SALL'!$A$3:$AG$500,4,FALSE),IF($E77="08",VLOOKUP($A77,'2016G8-SALL'!$A$3:$AG$501,4,FALSE),"NA")),"NA")</f>
        <v>147</v>
      </c>
      <c r="G77" s="231">
        <f>IFERROR(IF($E77="05",VLOOKUP($A77,'MemSep 16-2016'!$A$3:$I$498,9,FALSE),IF($E77="08",VLOOKUP($A77,'MemSep 16-2016'!$A$3:$N$498,14,FALSE),"NA")),"NA")</f>
        <v>158</v>
      </c>
      <c r="H77" s="232">
        <f t="shared" si="2"/>
        <v>0.930379746835443</v>
      </c>
      <c r="I77" s="233">
        <f>IFERROR(IF(OR($F77&lt;10,$F77="NA",$G77="NA"),"NA",IF($E77="05",VLOOKUP($A77,'2016G5-SALL'!$A$3:$AG$500,6,FALSE),IF($E77="08",VLOOKUP($A77,'2016G8-SALL'!$A$3:$AG$501,6,FALSE),"NA"))),"NA")</f>
        <v>42.22768707482993</v>
      </c>
      <c r="J77" s="199">
        <f>IFERROR(IF(OR($F77&lt;10,$F77="NA",$G77="NA"),"NA",IF($E77="05",VLOOKUP($A77,'2016G5-SALL'!$A$3:$AG$500,26,FALSE),IF($E77="08",VLOOKUP($A77,'2016G8-SALL'!$A$3:$AG$501,26,FALSE),"NA"))),"NA")</f>
        <v>0.3487755102040821</v>
      </c>
      <c r="K77" s="200">
        <f>IFERROR(IF(OR($F77&lt;10,$F77="NA",$G77="NA"),"NA",IF($E77="05",VLOOKUP($A77,'2016G5-SALL'!$A$3:$AG$500,16,FALSE),IF($E77="08",VLOOKUP($A77,'2016G8-SALL'!$A$3:$AG$501,16,FALSE),"NA"))),"NA")</f>
        <v>0.38666666666666627</v>
      </c>
      <c r="L77" s="201">
        <f>IFERROR(IF(OR($F77&lt;10,$F77="NA",$G77="NA"),"NA",IF($E77="05",VLOOKUP($A77,'2016G5-SALL'!$A$3:$AG$500,31,FALSE),IF($E77="08",VLOOKUP($A77,'2016G8-SALL'!$A$3:$AG$501,31,FALSE),"NA"))),"NA")</f>
        <v>0.48156462585033977</v>
      </c>
      <c r="M77" s="202">
        <f>IFERROR(IF(OR($F77&lt;10,$F77="NA",$G77="NA"),"NA",IF($E77="05",VLOOKUP($A77,'2016G5-SALL'!$A$3:$AG$500,21,FALSE),IF($E77="08",VLOOKUP($A77,'2016G8-SALL'!$A$3:$AG$501,21,FALSE),"NA"))),"NA")</f>
        <v>0.41414965986394592</v>
      </c>
    </row>
    <row r="78" spans="1:13" x14ac:dyDescent="0.25">
      <c r="A78" s="229" t="s">
        <v>402</v>
      </c>
      <c r="B78" s="228" t="str">
        <f>VLOOKUP($A78,SchList!$A$2:$B$476,2,FALSE)</f>
        <v>CITRUS GROVE MIDDLE SCHOOL</v>
      </c>
      <c r="C78" s="229" t="str">
        <f>VLOOKUP($A78,SchList!$A$2:$H$476,6,FALSE)</f>
        <v>Central</v>
      </c>
      <c r="D78" s="214" t="str">
        <f>VLOOKUP($A78,SchList!$A$2:$H$476,5,FALSE)</f>
        <v>Tier 2</v>
      </c>
      <c r="E78" s="215" t="str">
        <f>LEFT(VLOOKUP($A78,'2016G8-SALL'!$A$5:$B$499,2,FALSE),2)</f>
        <v>08</v>
      </c>
      <c r="F78" s="230">
        <f>IFERROR(IF($E78="05",VLOOKUP($A78,'2016G5-SALL'!$A$3:$AG$500,4,FALSE),IF($E78="08",VLOOKUP($A78,'2016G8-SALL'!$A$3:$AG$501,4,FALSE),"NA")),"NA")</f>
        <v>232</v>
      </c>
      <c r="G78" s="231">
        <f>IFERROR(IF($E78="05",VLOOKUP($A78,'MemSep 16-2016'!$A$3:$I$498,9,FALSE),IF($E78="08",VLOOKUP($A78,'MemSep 16-2016'!$A$3:$N$498,14,FALSE),"NA")),"NA")</f>
        <v>279</v>
      </c>
      <c r="H78" s="232">
        <f t="shared" si="2"/>
        <v>0.8315412186379928</v>
      </c>
      <c r="I78" s="233">
        <f>IFERROR(IF(OR($F78&lt;10,$F78="NA",$G78="NA"),"NA",IF($E78="05",VLOOKUP($A78,'2016G5-SALL'!$A$3:$AG$500,6,FALSE),IF($E78="08",VLOOKUP($A78,'2016G8-SALL'!$A$3:$AG$501,6,FALSE),"NA"))),"NA")</f>
        <v>35.825560344827579</v>
      </c>
      <c r="J78" s="199">
        <f>IFERROR(IF(OR($F78&lt;10,$F78="NA",$G78="NA"),"NA",IF($E78="05",VLOOKUP($A78,'2016G5-SALL'!$A$3:$AG$500,26,FALSE),IF($E78="08",VLOOKUP($A78,'2016G8-SALL'!$A$3:$AG$501,26,FALSE),"NA"))),"NA")</f>
        <v>0.35478448275862062</v>
      </c>
      <c r="K78" s="200">
        <f>IFERROR(IF(OR($F78&lt;10,$F78="NA",$G78="NA"),"NA",IF($E78="05",VLOOKUP($A78,'2016G5-SALL'!$A$3:$AG$500,16,FALSE),IF($E78="08",VLOOKUP($A78,'2016G8-SALL'!$A$3:$AG$501,16,FALSE),"NA"))),"NA")</f>
        <v>0.36646551724137899</v>
      </c>
      <c r="L78" s="201">
        <f>IFERROR(IF(OR($F78&lt;10,$F78="NA",$G78="NA"),"NA",IF($E78="05",VLOOKUP($A78,'2016G5-SALL'!$A$3:$AG$500,31,FALSE),IF($E78="08",VLOOKUP($A78,'2016G8-SALL'!$A$3:$AG$501,31,FALSE),"NA"))),"NA")</f>
        <v>0.34439655172413797</v>
      </c>
      <c r="M78" s="202">
        <f>IFERROR(IF(OR($F78&lt;10,$F78="NA",$G78="NA"),"NA",IF($E78="05",VLOOKUP($A78,'2016G5-SALL'!$A$3:$AG$500,21,FALSE),IF($E78="08",VLOOKUP($A78,'2016G8-SALL'!$A$3:$AG$501,21,FALSE),"NA"))),"NA")</f>
        <v>0.36543103448275827</v>
      </c>
    </row>
    <row r="79" spans="1:13" x14ac:dyDescent="0.25">
      <c r="A79" s="229" t="s">
        <v>475</v>
      </c>
      <c r="B79" s="228" t="str">
        <f>VLOOKUP($A79,SchList!$A$2:$B$476,2,FALSE)</f>
        <v>CITY OF HIALEAH EDUCATION ACAD</v>
      </c>
      <c r="C79" s="229" t="str">
        <f>VLOOKUP($A79,SchList!$A$2:$H$476,6,FALSE)</f>
        <v>Charter</v>
      </c>
      <c r="D79" s="214" t="str">
        <f>VLOOKUP($A79,SchList!$A$2:$H$476,5,FALSE)</f>
        <v>CHT</v>
      </c>
      <c r="E79" s="215" t="str">
        <f>LEFT(VLOOKUP($A79,'2016G8-SALL'!$A$5:$B$499,2,FALSE),2)</f>
        <v>08</v>
      </c>
      <c r="F79" s="230">
        <f>IFERROR(IF($E79="05",VLOOKUP($A79,'2016G5-SALL'!$A$3:$AG$500,4,FALSE),IF($E79="08",VLOOKUP($A79,'2016G8-SALL'!$A$3:$AG$501,4,FALSE),"NA")),"NA")</f>
        <v>63</v>
      </c>
      <c r="G79" s="231">
        <f>IFERROR(IF($E79="05",VLOOKUP($A79,'MemSep 16-2016'!$A$3:$I$498,9,FALSE),IF($E79="08",VLOOKUP($A79,'MemSep 16-2016'!$A$3:$N$498,14,FALSE),"NA")),"NA")</f>
        <v>76</v>
      </c>
      <c r="H79" s="232">
        <f t="shared" si="2"/>
        <v>0.82894736842105265</v>
      </c>
      <c r="I79" s="233">
        <f>IFERROR(IF(OR($F79&lt;10,$F79="NA",$G79="NA"),"NA",IF($E79="05",VLOOKUP($A79,'2016G5-SALL'!$A$3:$AG$500,6,FALSE),IF($E79="08",VLOOKUP($A79,'2016G8-SALL'!$A$3:$AG$501,6,FALSE),"NA"))),"NA")</f>
        <v>37.988730158730156</v>
      </c>
      <c r="J79" s="199">
        <f>IFERROR(IF(OR($F79&lt;10,$F79="NA",$G79="NA"),"NA",IF($E79="05",VLOOKUP($A79,'2016G5-SALL'!$A$3:$AG$500,26,FALSE),IF($E79="08",VLOOKUP($A79,'2016G8-SALL'!$A$3:$AG$501,26,FALSE),"NA"))),"NA")</f>
        <v>0.37428571428571439</v>
      </c>
      <c r="K79" s="200">
        <f>IFERROR(IF(OR($F79&lt;10,$F79="NA",$G79="NA"),"NA",IF($E79="05",VLOOKUP($A79,'2016G5-SALL'!$A$3:$AG$500,16,FALSE),IF($E79="08",VLOOKUP($A79,'2016G8-SALL'!$A$3:$AG$501,16,FALSE),"NA"))),"NA")</f>
        <v>0.36936507936507934</v>
      </c>
      <c r="L79" s="201">
        <f>IFERROR(IF(OR($F79&lt;10,$F79="NA",$G79="NA"),"NA",IF($E79="05",VLOOKUP($A79,'2016G5-SALL'!$A$3:$AG$500,31,FALSE),IF($E79="08",VLOOKUP($A79,'2016G8-SALL'!$A$3:$AG$501,31,FALSE),"NA"))),"NA")</f>
        <v>0.42301587301587307</v>
      </c>
      <c r="M79" s="202">
        <f>IFERROR(IF(OR($F79&lt;10,$F79="NA",$G79="NA"),"NA",IF($E79="05",VLOOKUP($A79,'2016G5-SALL'!$A$3:$AG$500,21,FALSE),IF($E79="08",VLOOKUP($A79,'2016G8-SALL'!$A$3:$AG$501,21,FALSE),"NA"))),"NA")</f>
        <v>0.35079365079365094</v>
      </c>
    </row>
    <row r="80" spans="1:13" x14ac:dyDescent="0.25">
      <c r="A80" s="229" t="s">
        <v>183</v>
      </c>
      <c r="B80" s="228" t="str">
        <f>VLOOKUP($A80,SchList!$A$2:$B$476,2,FALSE)</f>
        <v>CLAUDE PEPPER ELEMENTARY</v>
      </c>
      <c r="C80" s="229" t="str">
        <f>VLOOKUP($A80,SchList!$A$2:$H$476,6,FALSE)</f>
        <v>South</v>
      </c>
      <c r="D80" s="214" t="str">
        <f>VLOOKUP($A80,SchList!$A$2:$H$476,5,FALSE)</f>
        <v>Tier 1</v>
      </c>
      <c r="E80" s="215" t="str">
        <f>LEFT(VLOOKUP($A80,'2016G5-SALL'!$A$5:$B$499,2,FALSE),2)</f>
        <v>05</v>
      </c>
      <c r="F80" s="230">
        <f>IFERROR(IF($E80="05",VLOOKUP($A80,'2016G5-SALL'!$A$3:$AG$500,4,FALSE),IF($E80="08",VLOOKUP($A80,'2016G8-SALL'!$A$3:$AG$501,4,FALSE),"NA")),"NA")</f>
        <v>104</v>
      </c>
      <c r="G80" s="231">
        <f>IFERROR(IF($E80="05",VLOOKUP($A80,'MemSep 16-2016'!$A$3:$I$498,9,FALSE),IF($E80="08",VLOOKUP($A80,'MemSep 16-2016'!$A$3:$N$498,14,FALSE),"NA")),"NA")</f>
        <v>109</v>
      </c>
      <c r="H80" s="232">
        <f t="shared" si="2"/>
        <v>0.95412844036697253</v>
      </c>
      <c r="I80" s="233">
        <f>IFERROR(IF(OR($F80&lt;10,$F80="NA",$G80="NA"),"NA",IF($E80="05",VLOOKUP($A80,'2016G5-SALL'!$A$3:$AG$500,6,FALSE),IF($E80="08",VLOOKUP($A80,'2016G8-SALL'!$A$3:$AG$501,6,FALSE),"NA"))),"NA")</f>
        <v>48.950673076923067</v>
      </c>
      <c r="J80" s="199">
        <f>IFERROR(IF(OR($F80&lt;10,$F80="NA",$G80="NA"),"NA",IF($E80="05",VLOOKUP($A80,'2016G5-SALL'!$A$3:$AG$500,26,FALSE),IF($E80="08",VLOOKUP($A80,'2016G8-SALL'!$A$3:$AG$501,26,FALSE),"NA"))),"NA")</f>
        <v>0.37615384615384628</v>
      </c>
      <c r="K80" s="200">
        <f>IFERROR(IF(OR($F80&lt;10,$F80="NA",$G80="NA"),"NA",IF($E80="05",VLOOKUP($A80,'2016G5-SALL'!$A$3:$AG$500,16,FALSE),IF($E80="08",VLOOKUP($A80,'2016G8-SALL'!$A$3:$AG$501,16,FALSE),"NA"))),"NA")</f>
        <v>0.47307692307692295</v>
      </c>
      <c r="L80" s="201">
        <f>IFERROR(IF(OR($F80&lt;10,$F80="NA",$G80="NA"),"NA",IF($E80="05",VLOOKUP($A80,'2016G5-SALL'!$A$3:$AG$500,31,FALSE),IF($E80="08",VLOOKUP($A80,'2016G8-SALL'!$A$3:$AG$501,31,FALSE),"NA"))),"NA")</f>
        <v>0.55038461538461558</v>
      </c>
      <c r="M80" s="202">
        <f>IFERROR(IF(OR($F80&lt;10,$F80="NA",$G80="NA"),"NA",IF($E80="05",VLOOKUP($A80,'2016G5-SALL'!$A$3:$AG$500,21,FALSE),IF($E80="08",VLOOKUP($A80,'2016G8-SALL'!$A$3:$AG$501,21,FALSE),"NA"))),"NA")</f>
        <v>0.47644230769230789</v>
      </c>
    </row>
    <row r="81" spans="1:13" x14ac:dyDescent="0.25">
      <c r="A81" s="229" t="s">
        <v>184</v>
      </c>
      <c r="B81" s="228" t="str">
        <f>VLOOKUP($A81,SchList!$A$2:$B$476,2,FALSE)</f>
        <v>COCONUT GROVE ELEMENTARY</v>
      </c>
      <c r="C81" s="229" t="str">
        <f>VLOOKUP($A81,SchList!$A$2:$H$476,6,FALSE)</f>
        <v>Central</v>
      </c>
      <c r="D81" s="214" t="str">
        <f>VLOOKUP($A81,SchList!$A$2:$H$476,5,FALSE)</f>
        <v>Tier 1</v>
      </c>
      <c r="E81" s="215" t="str">
        <f>LEFT(VLOOKUP($A81,'2016G5-SALL'!$A$5:$B$499,2,FALSE),2)</f>
        <v>05</v>
      </c>
      <c r="F81" s="230">
        <f>IFERROR(IF($E81="05",VLOOKUP($A81,'2016G5-SALL'!$A$3:$AG$500,4,FALSE),IF($E81="08",VLOOKUP($A81,'2016G8-SALL'!$A$3:$AG$501,4,FALSE),"NA")),"NA")</f>
        <v>72</v>
      </c>
      <c r="G81" s="231">
        <f>IFERROR(IF($E81="05",VLOOKUP($A81,'MemSep 16-2016'!$A$3:$I$498,9,FALSE),IF($E81="08",VLOOKUP($A81,'MemSep 16-2016'!$A$3:$N$498,14,FALSE),"NA")),"NA")</f>
        <v>75</v>
      </c>
      <c r="H81" s="232">
        <f t="shared" si="2"/>
        <v>0.96</v>
      </c>
      <c r="I81" s="233">
        <f>IFERROR(IF(OR($F81&lt;10,$F81="NA",$G81="NA"),"NA",IF($E81="05",VLOOKUP($A81,'2016G5-SALL'!$A$3:$AG$500,6,FALSE),IF($E81="08",VLOOKUP($A81,'2016G8-SALL'!$A$3:$AG$501,6,FALSE),"NA"))),"NA")</f>
        <v>50.273333333333341</v>
      </c>
      <c r="J81" s="199">
        <f>IFERROR(IF(OR($F81&lt;10,$F81="NA",$G81="NA"),"NA",IF($E81="05",VLOOKUP($A81,'2016G5-SALL'!$A$3:$AG$500,26,FALSE),IF($E81="08",VLOOKUP($A81,'2016G8-SALL'!$A$3:$AG$501,26,FALSE),"NA"))),"NA")</f>
        <v>0.41444444444444423</v>
      </c>
      <c r="K81" s="200">
        <f>IFERROR(IF(OR($F81&lt;10,$F81="NA",$G81="NA"),"NA",IF($E81="05",VLOOKUP($A81,'2016G5-SALL'!$A$3:$AG$500,16,FALSE),IF($E81="08",VLOOKUP($A81,'2016G8-SALL'!$A$3:$AG$501,16,FALSE),"NA"))),"NA")</f>
        <v>0.46638888888888919</v>
      </c>
      <c r="L81" s="201">
        <f>IFERROR(IF(OR($F81&lt;10,$F81="NA",$G81="NA"),"NA",IF($E81="05",VLOOKUP($A81,'2016G5-SALL'!$A$3:$AG$500,31,FALSE),IF($E81="08",VLOOKUP($A81,'2016G8-SALL'!$A$3:$AG$501,31,FALSE),"NA"))),"NA")</f>
        <v>0.55805555555555553</v>
      </c>
      <c r="M81" s="202">
        <f>IFERROR(IF(OR($F81&lt;10,$F81="NA",$G81="NA"),"NA",IF($E81="05",VLOOKUP($A81,'2016G5-SALL'!$A$3:$AG$500,21,FALSE),IF($E81="08",VLOOKUP($A81,'2016G8-SALL'!$A$3:$AG$501,21,FALSE),"NA"))),"NA")</f>
        <v>0.51000000000000023</v>
      </c>
    </row>
    <row r="82" spans="1:13" x14ac:dyDescent="0.25">
      <c r="A82" s="229" t="s">
        <v>284</v>
      </c>
      <c r="B82" s="228" t="str">
        <f>VLOOKUP($A82,SchList!$A$2:$B$476,2,FALSE)</f>
        <v>COCONUT PALM K-8 ACADEMY</v>
      </c>
      <c r="C82" s="229" t="str">
        <f>VLOOKUP($A82,SchList!$A$2:$H$476,6,FALSE)</f>
        <v>South</v>
      </c>
      <c r="D82" s="214" t="str">
        <f>VLOOKUP($A82,SchList!$A$2:$H$476,5,FALSE)</f>
        <v>Tier 2</v>
      </c>
      <c r="E82" s="215" t="str">
        <f>LEFT(VLOOKUP($A82,'2016G5-SALL'!$A$5:$B$499,2,FALSE),2)</f>
        <v>05</v>
      </c>
      <c r="F82" s="230">
        <f>IFERROR(IF($E82="05",VLOOKUP($A82,'2016G5-SALL'!$A$3:$AG$500,4,FALSE),IF($E82="08",VLOOKUP($A82,'2016G8-SALL'!$A$3:$AG$501,4,FALSE),"NA")),"NA")</f>
        <v>142</v>
      </c>
      <c r="G82" s="231">
        <f>IFERROR(IF($E82="05",VLOOKUP($A82,'MemSep 16-2016'!$A$3:$I$498,9,FALSE),IF($E82="08",VLOOKUP($A82,'MemSep 16-2016'!$A$3:$N$498,14,FALSE),"NA")),"NA")</f>
        <v>195</v>
      </c>
      <c r="H82" s="232">
        <f t="shared" si="2"/>
        <v>0.72820512820512817</v>
      </c>
      <c r="I82" s="233">
        <f>IFERROR(IF(OR($F82&lt;10,$F82="NA",$G82="NA"),"NA",IF($E82="05",VLOOKUP($A82,'2016G5-SALL'!$A$3:$AG$500,6,FALSE),IF($E82="08",VLOOKUP($A82,'2016G8-SALL'!$A$3:$AG$501,6,FALSE),"NA"))),"NA")</f>
        <v>44.845845070422506</v>
      </c>
      <c r="J82" s="199">
        <f>IFERROR(IF(OR($F82&lt;10,$F82="NA",$G82="NA"),"NA",IF($E82="05",VLOOKUP($A82,'2016G5-SALL'!$A$3:$AG$500,26,FALSE),IF($E82="08",VLOOKUP($A82,'2016G8-SALL'!$A$3:$AG$501,26,FALSE),"NA"))),"NA")</f>
        <v>0.32908450704225384</v>
      </c>
      <c r="K82" s="200">
        <f>IFERROR(IF(OR($F82&lt;10,$F82="NA",$G82="NA"),"NA",IF($E82="05",VLOOKUP($A82,'2016G5-SALL'!$A$3:$AG$500,16,FALSE),IF($E82="08",VLOOKUP($A82,'2016G8-SALL'!$A$3:$AG$501,16,FALSE),"NA"))),"NA")</f>
        <v>0.41352112676056302</v>
      </c>
      <c r="L82" s="201">
        <f>IFERROR(IF(OR($F82&lt;10,$F82="NA",$G82="NA"),"NA",IF($E82="05",VLOOKUP($A82,'2016G5-SALL'!$A$3:$AG$500,31,FALSE),IF($E82="08",VLOOKUP($A82,'2016G8-SALL'!$A$3:$AG$501,31,FALSE),"NA"))),"NA")</f>
        <v>0.51429577464788767</v>
      </c>
      <c r="M82" s="202">
        <f>IFERROR(IF(OR($F82&lt;10,$F82="NA",$G82="NA"),"NA",IF($E82="05",VLOOKUP($A82,'2016G5-SALL'!$A$3:$AG$500,21,FALSE),IF($E82="08",VLOOKUP($A82,'2016G8-SALL'!$A$3:$AG$501,21,FALSE),"NA"))),"NA")</f>
        <v>0.45380281690140856</v>
      </c>
    </row>
    <row r="83" spans="1:13" x14ac:dyDescent="0.25">
      <c r="A83" s="229" t="s">
        <v>284</v>
      </c>
      <c r="B83" s="228" t="str">
        <f>VLOOKUP($A83,SchList!$A$2:$B$476,2,FALSE)</f>
        <v>COCONUT PALM K-8 ACADEMY</v>
      </c>
      <c r="C83" s="229" t="str">
        <f>VLOOKUP($A83,SchList!$A$2:$H$476,6,FALSE)</f>
        <v>South</v>
      </c>
      <c r="D83" s="214" t="str">
        <f>VLOOKUP($A83,SchList!$A$2:$H$476,5,FALSE)</f>
        <v>Tier 2</v>
      </c>
      <c r="E83" s="215" t="str">
        <f>LEFT(VLOOKUP($A83,'2016G8-SALL'!$A$5:$B$499,2,FALSE),2)</f>
        <v>08</v>
      </c>
      <c r="F83" s="230">
        <f>IFERROR(IF($E83="05",VLOOKUP($A83,'2016G5-SALL'!$A$3:$AG$500,4,FALSE),IF($E83="08",VLOOKUP($A83,'2016G8-SALL'!$A$3:$AG$501,4,FALSE),"NA")),"NA")</f>
        <v>97</v>
      </c>
      <c r="G83" s="231">
        <f>IFERROR(IF($E83="05",VLOOKUP($A83,'MemSep 16-2016'!$A$3:$I$498,9,FALSE),IF($E83="08",VLOOKUP($A83,'MemSep 16-2016'!$A$3:$N$498,14,FALSE),"NA")),"NA")</f>
        <v>126</v>
      </c>
      <c r="H83" s="232">
        <f t="shared" si="2"/>
        <v>0.76984126984126988</v>
      </c>
      <c r="I83" s="233">
        <f>IFERROR(IF(OR($F83&lt;10,$F83="NA",$G83="NA"),"NA",IF($E83="05",VLOOKUP($A83,'2016G5-SALL'!$A$3:$AG$500,6,FALSE),IF($E83="08",VLOOKUP($A83,'2016G8-SALL'!$A$3:$AG$501,6,FALSE),"NA"))),"NA")</f>
        <v>35.971237113402104</v>
      </c>
      <c r="J83" s="199">
        <f>IFERROR(IF(OR($F83&lt;10,$F83="NA",$G83="NA"),"NA",IF($E83="05",VLOOKUP($A83,'2016G5-SALL'!$A$3:$AG$500,26,FALSE),IF($E83="08",VLOOKUP($A83,'2016G8-SALL'!$A$3:$AG$501,26,FALSE),"NA"))),"NA")</f>
        <v>0.34412371134020631</v>
      </c>
      <c r="K83" s="200">
        <f>IFERROR(IF(OR($F83&lt;10,$F83="NA",$G83="NA"),"NA",IF($E83="05",VLOOKUP($A83,'2016G5-SALL'!$A$3:$AG$500,16,FALSE),IF($E83="08",VLOOKUP($A83,'2016G8-SALL'!$A$3:$AG$501,16,FALSE),"NA"))),"NA")</f>
        <v>0.36432989690721651</v>
      </c>
      <c r="L83" s="201">
        <f>IFERROR(IF(OR($F83&lt;10,$F83="NA",$G83="NA"),"NA",IF($E83="05",VLOOKUP($A83,'2016G5-SALL'!$A$3:$AG$500,31,FALSE),IF($E83="08",VLOOKUP($A83,'2016G8-SALL'!$A$3:$AG$501,31,FALSE),"NA"))),"NA")</f>
        <v>0.35257731958762895</v>
      </c>
      <c r="M83" s="202">
        <f>IFERROR(IF(OR($F83&lt;10,$F83="NA",$G83="NA"),"NA",IF($E83="05",VLOOKUP($A83,'2016G5-SALL'!$A$3:$AG$500,21,FALSE),IF($E83="08",VLOOKUP($A83,'2016G8-SALL'!$A$3:$AG$501,21,FALSE),"NA"))),"NA")</f>
        <v>0.37226804123711377</v>
      </c>
    </row>
    <row r="84" spans="1:13" x14ac:dyDescent="0.25">
      <c r="A84" s="229" t="s">
        <v>185</v>
      </c>
      <c r="B84" s="228" t="str">
        <f>VLOOKUP($A84,SchList!$A$2:$B$476,2,FALSE)</f>
        <v>COLONIAL DRIVE ELEMENTARY</v>
      </c>
      <c r="C84" s="229" t="str">
        <f>VLOOKUP($A84,SchList!$A$2:$H$476,6,FALSE)</f>
        <v>South</v>
      </c>
      <c r="D84" s="214" t="str">
        <f>VLOOKUP($A84,SchList!$A$2:$H$476,5,FALSE)</f>
        <v>Tier 1</v>
      </c>
      <c r="E84" s="215" t="str">
        <f>LEFT(VLOOKUP($A84,'2016G5-SALL'!$A$5:$B$499,2,FALSE),2)</f>
        <v>05</v>
      </c>
      <c r="F84" s="230">
        <f>IFERROR(IF($E84="05",VLOOKUP($A84,'2016G5-SALL'!$A$3:$AG$500,4,FALSE),IF($E84="08",VLOOKUP($A84,'2016G8-SALL'!$A$3:$AG$501,4,FALSE),"NA")),"NA")</f>
        <v>43</v>
      </c>
      <c r="G84" s="231">
        <f>IFERROR(IF($E84="05",VLOOKUP($A84,'MemSep 16-2016'!$A$3:$I$498,9,FALSE),IF($E84="08",VLOOKUP($A84,'MemSep 16-2016'!$A$3:$N$498,14,FALSE),"NA")),"NA")</f>
        <v>44</v>
      </c>
      <c r="H84" s="232">
        <f t="shared" si="2"/>
        <v>0.97727272727272729</v>
      </c>
      <c r="I84" s="233">
        <f>IFERROR(IF(OR($F84&lt;10,$F84="NA",$G84="NA"),"NA",IF($E84="05",VLOOKUP($A84,'2016G5-SALL'!$A$3:$AG$500,6,FALSE),IF($E84="08",VLOOKUP($A84,'2016G8-SALL'!$A$3:$AG$501,6,FALSE),"NA"))),"NA")</f>
        <v>52.395581395348842</v>
      </c>
      <c r="J84" s="199">
        <f>IFERROR(IF(OR($F84&lt;10,$F84="NA",$G84="NA"),"NA",IF($E84="05",VLOOKUP($A84,'2016G5-SALL'!$A$3:$AG$500,26,FALSE),IF($E84="08",VLOOKUP($A84,'2016G8-SALL'!$A$3:$AG$501,26,FALSE),"NA"))),"NA")</f>
        <v>0.38953488372093042</v>
      </c>
      <c r="K84" s="200">
        <f>IFERROR(IF(OR($F84&lt;10,$F84="NA",$G84="NA"),"NA",IF($E84="05",VLOOKUP($A84,'2016G5-SALL'!$A$3:$AG$500,16,FALSE),IF($E84="08",VLOOKUP($A84,'2016G8-SALL'!$A$3:$AG$501,16,FALSE),"NA"))),"NA")</f>
        <v>0.46697674418604662</v>
      </c>
      <c r="L84" s="201">
        <f>IFERROR(IF(OR($F84&lt;10,$F84="NA",$G84="NA"),"NA",IF($E84="05",VLOOKUP($A84,'2016G5-SALL'!$A$3:$AG$500,31,FALSE),IF($E84="08",VLOOKUP($A84,'2016G8-SALL'!$A$3:$AG$501,31,FALSE),"NA"))),"NA")</f>
        <v>0.62720930232558125</v>
      </c>
      <c r="M84" s="202">
        <f>IFERROR(IF(OR($F84&lt;10,$F84="NA",$G84="NA"),"NA",IF($E84="05",VLOOKUP($A84,'2016G5-SALL'!$A$3:$AG$500,21,FALSE),IF($E84="08",VLOOKUP($A84,'2016G8-SALL'!$A$3:$AG$501,21,FALSE),"NA"))),"NA")</f>
        <v>0.50488372093023259</v>
      </c>
    </row>
    <row r="85" spans="1:13" x14ac:dyDescent="0.25">
      <c r="A85" s="229" t="s">
        <v>186</v>
      </c>
      <c r="B85" s="228" t="str">
        <f>VLOOKUP($A85,SchList!$A$2:$B$476,2,FALSE)</f>
        <v>COMSTOCK ELEMENTARY</v>
      </c>
      <c r="C85" s="229" t="str">
        <f>VLOOKUP($A85,SchList!$A$2:$H$476,6,FALSE)</f>
        <v>Central</v>
      </c>
      <c r="D85" s="214" t="str">
        <f>VLOOKUP($A85,SchList!$A$2:$H$476,5,FALSE)</f>
        <v>Tier 3</v>
      </c>
      <c r="E85" s="215" t="str">
        <f>LEFT(VLOOKUP($A85,'2016G5-SALL'!$A$5:$B$499,2,FALSE),2)</f>
        <v>05</v>
      </c>
      <c r="F85" s="230">
        <f>IFERROR(IF($E85="05",VLOOKUP($A85,'2016G5-SALL'!$A$3:$AG$500,4,FALSE),IF($E85="08",VLOOKUP($A85,'2016G8-SALL'!$A$3:$AG$501,4,FALSE),"NA")),"NA")</f>
        <v>94</v>
      </c>
      <c r="G85" s="231">
        <f>IFERROR(IF($E85="05",VLOOKUP($A85,'MemSep 16-2016'!$A$3:$I$498,9,FALSE),IF($E85="08",VLOOKUP($A85,'MemSep 16-2016'!$A$3:$N$498,14,FALSE),"NA")),"NA")</f>
        <v>96</v>
      </c>
      <c r="H85" s="232">
        <f t="shared" si="2"/>
        <v>0.97916666666666663</v>
      </c>
      <c r="I85" s="233">
        <f>IFERROR(IF(OR($F85&lt;10,$F85="NA",$G85="NA"),"NA",IF($E85="05",VLOOKUP($A85,'2016G5-SALL'!$A$3:$AG$500,6,FALSE),IF($E85="08",VLOOKUP($A85,'2016G8-SALL'!$A$3:$AG$501,6,FALSE),"NA"))),"NA")</f>
        <v>42.76276595744681</v>
      </c>
      <c r="J85" s="199">
        <f>IFERROR(IF(OR($F85&lt;10,$F85="NA",$G85="NA"),"NA",IF($E85="05",VLOOKUP($A85,'2016G5-SALL'!$A$3:$AG$500,26,FALSE),IF($E85="08",VLOOKUP($A85,'2016G8-SALL'!$A$3:$AG$501,26,FALSE),"NA"))),"NA")</f>
        <v>0.31489361702127644</v>
      </c>
      <c r="K85" s="200">
        <f>IFERROR(IF(OR($F85&lt;10,$F85="NA",$G85="NA"),"NA",IF($E85="05",VLOOKUP($A85,'2016G5-SALL'!$A$3:$AG$500,16,FALSE),IF($E85="08",VLOOKUP($A85,'2016G8-SALL'!$A$3:$AG$501,16,FALSE),"NA"))),"NA")</f>
        <v>0.42968085106382964</v>
      </c>
      <c r="L85" s="201">
        <f>IFERROR(IF(OR($F85&lt;10,$F85="NA",$G85="NA"),"NA",IF($E85="05",VLOOKUP($A85,'2016G5-SALL'!$A$3:$AG$500,31,FALSE),IF($E85="08",VLOOKUP($A85,'2016G8-SALL'!$A$3:$AG$501,31,FALSE),"NA"))),"NA")</f>
        <v>0.48446808510638317</v>
      </c>
      <c r="M85" s="202">
        <f>IFERROR(IF(OR($F85&lt;10,$F85="NA",$G85="NA"),"NA",IF($E85="05",VLOOKUP($A85,'2016G5-SALL'!$A$3:$AG$500,21,FALSE),IF($E85="08",VLOOKUP($A85,'2016G8-SALL'!$A$3:$AG$501,21,FALSE),"NA"))),"NA")</f>
        <v>0.39734042553191462</v>
      </c>
    </row>
    <row r="86" spans="1:13" x14ac:dyDescent="0.25">
      <c r="A86" s="229" t="s">
        <v>503</v>
      </c>
      <c r="B86" s="228" t="str">
        <f>VLOOKUP($A86,SchList!$A$2:$B$476,2,FALSE)</f>
        <v>COPE CENTER NORTH</v>
      </c>
      <c r="C86" s="229" t="str">
        <f>VLOOKUP($A86,SchList!$A$2:$H$476,6,FALSE)</f>
        <v>Alt &amp; Spe</v>
      </c>
      <c r="D86" s="214" t="str">
        <f>VLOOKUP($A86,SchList!$A$2:$H$476,5,FALSE)</f>
        <v>ALT</v>
      </c>
      <c r="E86" s="215" t="str">
        <f>LEFT(VLOOKUP($A86,'2016G8-SALL'!$A$5:$B$499,2,FALSE),2)</f>
        <v>08</v>
      </c>
      <c r="F86" s="230">
        <f>IFERROR(IF($E86="05",VLOOKUP($A86,'2016G5-SALL'!$A$3:$AG$500,4,FALSE),IF($E86="08",VLOOKUP($A86,'2016G8-SALL'!$A$3:$AG$501,4,FALSE),"NA")),"NA")</f>
        <v>2</v>
      </c>
      <c r="G86" s="231">
        <f>IFERROR(IF($E86="05",VLOOKUP($A86,'MemSep 16-2016'!$A$3:$I$498,9,FALSE),IF($E86="08",VLOOKUP($A86,'MemSep 16-2016'!$A$3:$N$498,14,FALSE),"NA")),"NA")</f>
        <v>3</v>
      </c>
      <c r="H86" s="232" t="str">
        <f t="shared" si="2"/>
        <v>NT&lt;10</v>
      </c>
      <c r="I86" s="233" t="str">
        <f>IFERROR(IF(OR($F86&lt;10,$F86="NA",$G86="NA"),"NA",IF($E86="05",VLOOKUP($A86,'2016G5-SALL'!$A$3:$AG$500,6,FALSE),IF($E86="08",VLOOKUP($A86,'2016G8-SALL'!$A$3:$AG$501,6,FALSE),"NA"))),"NA")</f>
        <v>NA</v>
      </c>
      <c r="J86" s="199" t="str">
        <f>IFERROR(IF(OR($F86&lt;10,$F86="NA",$G86="NA"),"NA",IF($E86="05",VLOOKUP($A86,'2016G5-SALL'!$A$3:$AG$500,26,FALSE),IF($E86="08",VLOOKUP($A86,'2016G8-SALL'!$A$3:$AG$501,26,FALSE),"NA"))),"NA")</f>
        <v>NA</v>
      </c>
      <c r="K86" s="200" t="str">
        <f>IFERROR(IF(OR($F86&lt;10,$F86="NA",$G86="NA"),"NA",IF($E86="05",VLOOKUP($A86,'2016G5-SALL'!$A$3:$AG$500,16,FALSE),IF($E86="08",VLOOKUP($A86,'2016G8-SALL'!$A$3:$AG$501,16,FALSE),"NA"))),"NA")</f>
        <v>NA</v>
      </c>
      <c r="L86" s="201" t="str">
        <f>IFERROR(IF(OR($F86&lt;10,$F86="NA",$G86="NA"),"NA",IF($E86="05",VLOOKUP($A86,'2016G5-SALL'!$A$3:$AG$500,31,FALSE),IF($E86="08",VLOOKUP($A86,'2016G8-SALL'!$A$3:$AG$501,31,FALSE),"NA"))),"NA")</f>
        <v>NA</v>
      </c>
      <c r="M86" s="202" t="str">
        <f>IFERROR(IF(OR($F86&lt;10,$F86="NA",$G86="NA"),"NA",IF($E86="05",VLOOKUP($A86,'2016G5-SALL'!$A$3:$AG$500,21,FALSE),IF($E86="08",VLOOKUP($A86,'2016G8-SALL'!$A$3:$AG$501,21,FALSE),"NA"))),"NA")</f>
        <v>NA</v>
      </c>
    </row>
    <row r="87" spans="1:13" x14ac:dyDescent="0.25">
      <c r="A87" s="229" t="s">
        <v>189</v>
      </c>
      <c r="B87" s="228" t="str">
        <f>VLOOKUP($A87,SchList!$A$2:$B$476,2,FALSE)</f>
        <v>CORAL GABLES PREPARATORY ACAD</v>
      </c>
      <c r="C87" s="229" t="str">
        <f>VLOOKUP($A87,SchList!$A$2:$H$476,6,FALSE)</f>
        <v>Central</v>
      </c>
      <c r="D87" s="214" t="str">
        <f>VLOOKUP($A87,SchList!$A$2:$H$476,5,FALSE)</f>
        <v>Tier 1</v>
      </c>
      <c r="E87" s="215" t="str">
        <f>LEFT(VLOOKUP($A87,'2016G5-SALL'!$A$5:$B$499,2,FALSE),2)</f>
        <v>05</v>
      </c>
      <c r="F87" s="230">
        <f>IFERROR(IF($E87="05",VLOOKUP($A87,'2016G5-SALL'!$A$3:$AG$500,4,FALSE),IF($E87="08",VLOOKUP($A87,'2016G8-SALL'!$A$3:$AG$501,4,FALSE),"NA")),"NA")</f>
        <v>94</v>
      </c>
      <c r="G87" s="231">
        <f>IFERROR(IF($E87="05",VLOOKUP($A87,'MemSep 16-2016'!$A$3:$I$498,9,FALSE),IF($E87="08",VLOOKUP($A87,'MemSep 16-2016'!$A$3:$N$498,14,FALSE),"NA")),"NA")</f>
        <v>103</v>
      </c>
      <c r="H87" s="232">
        <f t="shared" si="2"/>
        <v>0.91262135922330101</v>
      </c>
      <c r="I87" s="233">
        <f>IFERROR(IF(OR($F87&lt;10,$F87="NA",$G87="NA"),"NA",IF($E87="05",VLOOKUP($A87,'2016G5-SALL'!$A$3:$AG$500,6,FALSE),IF($E87="08",VLOOKUP($A87,'2016G8-SALL'!$A$3:$AG$501,6,FALSE),"NA"))),"NA")</f>
        <v>54.980638297872346</v>
      </c>
      <c r="J87" s="199">
        <f>IFERROR(IF(OR($F87&lt;10,$F87="NA",$G87="NA"),"NA",IF($E87="05",VLOOKUP($A87,'2016G5-SALL'!$A$3:$AG$500,26,FALSE),IF($E87="08",VLOOKUP($A87,'2016G8-SALL'!$A$3:$AG$501,26,FALSE),"NA"))),"NA")</f>
        <v>0.4587234042553196</v>
      </c>
      <c r="K87" s="200">
        <f>IFERROR(IF(OR($F87&lt;10,$F87="NA",$G87="NA"),"NA",IF($E87="05",VLOOKUP($A87,'2016G5-SALL'!$A$3:$AG$500,16,FALSE),IF($E87="08",VLOOKUP($A87,'2016G8-SALL'!$A$3:$AG$501,16,FALSE),"NA"))),"NA")</f>
        <v>0.52276595744680832</v>
      </c>
      <c r="L87" s="201">
        <f>IFERROR(IF(OR($F87&lt;10,$F87="NA",$G87="NA"),"NA",IF($E87="05",VLOOKUP($A87,'2016G5-SALL'!$A$3:$AG$500,31,FALSE),IF($E87="08",VLOOKUP($A87,'2016G8-SALL'!$A$3:$AG$501,31,FALSE),"NA"))),"NA")</f>
        <v>0.59734042553191502</v>
      </c>
      <c r="M87" s="202">
        <f>IFERROR(IF(OR($F87&lt;10,$F87="NA",$G87="NA"),"NA",IF($E87="05",VLOOKUP($A87,'2016G5-SALL'!$A$3:$AG$500,21,FALSE),IF($E87="08",VLOOKUP($A87,'2016G8-SALL'!$A$3:$AG$501,21,FALSE),"NA"))),"NA")</f>
        <v>0.559148936170213</v>
      </c>
    </row>
    <row r="88" spans="1:13" x14ac:dyDescent="0.25">
      <c r="A88" s="229" t="s">
        <v>189</v>
      </c>
      <c r="B88" s="228" t="str">
        <f>VLOOKUP($A88,SchList!$A$2:$B$476,2,FALSE)</f>
        <v>CORAL GABLES PREPARATORY ACAD</v>
      </c>
      <c r="C88" s="229" t="str">
        <f>VLOOKUP($A88,SchList!$A$2:$H$476,6,FALSE)</f>
        <v>Central</v>
      </c>
      <c r="D88" s="214" t="str">
        <f>VLOOKUP($A88,SchList!$A$2:$H$476,5,FALSE)</f>
        <v>Tier 1</v>
      </c>
      <c r="E88" s="215" t="str">
        <f>LEFT(VLOOKUP($A88,'2016G8-SALL'!$A$5:$B$499,2,FALSE),2)</f>
        <v>08</v>
      </c>
      <c r="F88" s="230">
        <f>IFERROR(IF($E88="05",VLOOKUP($A88,'2016G5-SALL'!$A$3:$AG$500,4,FALSE),IF($E88="08",VLOOKUP($A88,'2016G8-SALL'!$A$3:$AG$501,4,FALSE),"NA")),"NA")</f>
        <v>78</v>
      </c>
      <c r="G88" s="231">
        <f>IFERROR(IF($E88="05",VLOOKUP($A88,'MemSep 16-2016'!$A$3:$I$498,9,FALSE),IF($E88="08",VLOOKUP($A88,'MemSep 16-2016'!$A$3:$N$498,14,FALSE),"NA")),"NA")</f>
        <v>87</v>
      </c>
      <c r="H88" s="232">
        <f t="shared" si="2"/>
        <v>0.89655172413793105</v>
      </c>
      <c r="I88" s="233">
        <f>IFERROR(IF(OR($F88&lt;10,$F88="NA",$G88="NA"),"NA",IF($E88="05",VLOOKUP($A88,'2016G5-SALL'!$A$3:$AG$500,6,FALSE),IF($E88="08",VLOOKUP($A88,'2016G8-SALL'!$A$3:$AG$501,6,FALSE),"NA"))),"NA")</f>
        <v>53.775897435897441</v>
      </c>
      <c r="J88" s="199">
        <f>IFERROR(IF(OR($F88&lt;10,$F88="NA",$G88="NA"),"NA",IF($E88="05",VLOOKUP($A88,'2016G5-SALL'!$A$3:$AG$500,26,FALSE),IF($E88="08",VLOOKUP($A88,'2016G8-SALL'!$A$3:$AG$501,26,FALSE),"NA"))),"NA")</f>
        <v>0.54500000000000004</v>
      </c>
      <c r="K88" s="200">
        <f>IFERROR(IF(OR($F88&lt;10,$F88="NA",$G88="NA"),"NA",IF($E88="05",VLOOKUP($A88,'2016G5-SALL'!$A$3:$AG$500,16,FALSE),IF($E88="08",VLOOKUP($A88,'2016G8-SALL'!$A$3:$AG$501,16,FALSE),"NA"))),"NA")</f>
        <v>0.52410256410256417</v>
      </c>
      <c r="L88" s="201">
        <f>IFERROR(IF(OR($F88&lt;10,$F88="NA",$G88="NA"),"NA",IF($E88="05",VLOOKUP($A88,'2016G5-SALL'!$A$3:$AG$500,31,FALSE),IF($E88="08",VLOOKUP($A88,'2016G8-SALL'!$A$3:$AG$501,31,FALSE),"NA"))),"NA")</f>
        <v>0.51217948717948747</v>
      </c>
      <c r="M88" s="202">
        <f>IFERROR(IF(OR($F88&lt;10,$F88="NA",$G88="NA"),"NA",IF($E88="05",VLOOKUP($A88,'2016G5-SALL'!$A$3:$AG$500,21,FALSE),IF($E88="08",VLOOKUP($A88,'2016G8-SALL'!$A$3:$AG$501,21,FALSE),"NA"))),"NA")</f>
        <v>0.57589743589743581</v>
      </c>
    </row>
    <row r="89" spans="1:13" x14ac:dyDescent="0.25">
      <c r="A89" s="229" t="s">
        <v>190</v>
      </c>
      <c r="B89" s="228" t="str">
        <f>VLOOKUP($A89,SchList!$A$2:$B$476,2,FALSE)</f>
        <v>CORAL PARK ELEMENTARY</v>
      </c>
      <c r="C89" s="229" t="str">
        <f>VLOOKUP($A89,SchList!$A$2:$H$476,6,FALSE)</f>
        <v>Central</v>
      </c>
      <c r="D89" s="214" t="str">
        <f>VLOOKUP($A89,SchList!$A$2:$H$476,5,FALSE)</f>
        <v>Tier 1</v>
      </c>
      <c r="E89" s="215" t="str">
        <f>LEFT(VLOOKUP($A89,'2016G5-SALL'!$A$5:$B$499,2,FALSE),2)</f>
        <v>05</v>
      </c>
      <c r="F89" s="230">
        <f>IFERROR(IF($E89="05",VLOOKUP($A89,'2016G5-SALL'!$A$3:$AG$500,4,FALSE),IF($E89="08",VLOOKUP($A89,'2016G8-SALL'!$A$3:$AG$501,4,FALSE),"NA")),"NA")</f>
        <v>103</v>
      </c>
      <c r="G89" s="231">
        <f>IFERROR(IF($E89="05",VLOOKUP($A89,'MemSep 16-2016'!$A$3:$I$498,9,FALSE),IF($E89="08",VLOOKUP($A89,'MemSep 16-2016'!$A$3:$N$498,14,FALSE),"NA")),"NA")</f>
        <v>183</v>
      </c>
      <c r="H89" s="232">
        <f t="shared" si="2"/>
        <v>0.56284153005464477</v>
      </c>
      <c r="I89" s="233">
        <f>IFERROR(IF(OR($F89&lt;10,$F89="NA",$G89="NA"),"NA",IF($E89="05",VLOOKUP($A89,'2016G5-SALL'!$A$3:$AG$500,6,FALSE),IF($E89="08",VLOOKUP($A89,'2016G8-SALL'!$A$3:$AG$501,6,FALSE),"NA"))),"NA")</f>
        <v>37.524854368932033</v>
      </c>
      <c r="J89" s="199">
        <f>IFERROR(IF(OR($F89&lt;10,$F89="NA",$G89="NA"),"NA",IF($E89="05",VLOOKUP($A89,'2016G5-SALL'!$A$3:$AG$500,26,FALSE),IF($E89="08",VLOOKUP($A89,'2016G8-SALL'!$A$3:$AG$501,26,FALSE),"NA"))),"NA")</f>
        <v>0.30097087378640769</v>
      </c>
      <c r="K89" s="200">
        <f>IFERROR(IF(OR($F89&lt;10,$F89="NA",$G89="NA"),"NA",IF($E89="05",VLOOKUP($A89,'2016G5-SALL'!$A$3:$AG$500,16,FALSE),IF($E89="08",VLOOKUP($A89,'2016G8-SALL'!$A$3:$AG$501,16,FALSE),"NA"))),"NA")</f>
        <v>0.38310679611650489</v>
      </c>
      <c r="L89" s="201">
        <f>IFERROR(IF(OR($F89&lt;10,$F89="NA",$G89="NA"),"NA",IF($E89="05",VLOOKUP($A89,'2016G5-SALL'!$A$3:$AG$500,31,FALSE),IF($E89="08",VLOOKUP($A89,'2016G8-SALL'!$A$3:$AG$501,31,FALSE),"NA"))),"NA")</f>
        <v>0.39456310679611645</v>
      </c>
      <c r="M89" s="202">
        <f>IFERROR(IF(OR($F89&lt;10,$F89="NA",$G89="NA"),"NA",IF($E89="05",VLOOKUP($A89,'2016G5-SALL'!$A$3:$AG$500,21,FALSE),IF($E89="08",VLOOKUP($A89,'2016G8-SALL'!$A$3:$AG$501,21,FALSE),"NA"))),"NA")</f>
        <v>0.3771844660194173</v>
      </c>
    </row>
    <row r="90" spans="1:13" x14ac:dyDescent="0.25">
      <c r="A90" s="229" t="s">
        <v>193</v>
      </c>
      <c r="B90" s="228" t="str">
        <f>VLOOKUP($A90,SchList!$A$2:$B$476,2,FALSE)</f>
        <v>CORAL REEF ELEMENTARY</v>
      </c>
      <c r="C90" s="229" t="str">
        <f>VLOOKUP($A90,SchList!$A$2:$H$476,6,FALSE)</f>
        <v>South</v>
      </c>
      <c r="D90" s="214" t="str">
        <f>VLOOKUP($A90,SchList!$A$2:$H$476,5,FALSE)</f>
        <v>Tier 1</v>
      </c>
      <c r="E90" s="215" t="str">
        <f>LEFT(VLOOKUP($A90,'2016G5-SALL'!$A$5:$B$499,2,FALSE),2)</f>
        <v>05</v>
      </c>
      <c r="F90" s="230">
        <f>IFERROR(IF($E90="05",VLOOKUP($A90,'2016G5-SALL'!$A$3:$AG$500,4,FALSE),IF($E90="08",VLOOKUP($A90,'2016G8-SALL'!$A$3:$AG$501,4,FALSE),"NA")),"NA")</f>
        <v>109</v>
      </c>
      <c r="G90" s="231">
        <f>IFERROR(IF($E90="05",VLOOKUP($A90,'MemSep 16-2016'!$A$3:$I$498,9,FALSE),IF($E90="08",VLOOKUP($A90,'MemSep 16-2016'!$A$3:$N$498,14,FALSE),"NA")),"NA")</f>
        <v>118</v>
      </c>
      <c r="H90" s="232">
        <f t="shared" si="2"/>
        <v>0.92372881355932202</v>
      </c>
      <c r="I90" s="233">
        <f>IFERROR(IF(OR($F90&lt;10,$F90="NA",$G90="NA"),"NA",IF($E90="05",VLOOKUP($A90,'2016G5-SALL'!$A$3:$AG$500,6,FALSE),IF($E90="08",VLOOKUP($A90,'2016G8-SALL'!$A$3:$AG$501,6,FALSE),"NA"))),"NA")</f>
        <v>48.887522935779835</v>
      </c>
      <c r="J90" s="199">
        <f>IFERROR(IF(OR($F90&lt;10,$F90="NA",$G90="NA"),"NA",IF($E90="05",VLOOKUP($A90,'2016G5-SALL'!$A$3:$AG$500,26,FALSE),IF($E90="08",VLOOKUP($A90,'2016G8-SALL'!$A$3:$AG$501,26,FALSE),"NA"))),"NA")</f>
        <v>0.40110091743119286</v>
      </c>
      <c r="K90" s="200">
        <f>IFERROR(IF(OR($F90&lt;10,$F90="NA",$G90="NA"),"NA",IF($E90="05",VLOOKUP($A90,'2016G5-SALL'!$A$3:$AG$500,16,FALSE),IF($E90="08",VLOOKUP($A90,'2016G8-SALL'!$A$3:$AG$501,16,FALSE),"NA"))),"NA")</f>
        <v>0.45908256880733905</v>
      </c>
      <c r="L90" s="201">
        <f>IFERROR(IF(OR($F90&lt;10,$F90="NA",$G90="NA"),"NA",IF($E90="05",VLOOKUP($A90,'2016G5-SALL'!$A$3:$AG$500,31,FALSE),IF($E90="08",VLOOKUP($A90,'2016G8-SALL'!$A$3:$AG$501,31,FALSE),"NA"))),"NA")</f>
        <v>0.54633027522935795</v>
      </c>
      <c r="M90" s="202">
        <f>IFERROR(IF(OR($F90&lt;10,$F90="NA",$G90="NA"),"NA",IF($E90="05",VLOOKUP($A90,'2016G5-SALL'!$A$3:$AG$500,21,FALSE),IF($E90="08",VLOOKUP($A90,'2016G8-SALL'!$A$3:$AG$501,21,FALSE),"NA"))),"NA")</f>
        <v>0.48376146788990848</v>
      </c>
    </row>
    <row r="91" spans="1:13" x14ac:dyDescent="0.25">
      <c r="A91" s="229" t="s">
        <v>134</v>
      </c>
      <c r="B91" s="228" t="str">
        <f>VLOOKUP($A91,SchList!$A$2:$B$476,2,FALSE)</f>
        <v>CORAL REEF MONTESSORI ACAD CH</v>
      </c>
      <c r="C91" s="229" t="str">
        <f>VLOOKUP($A91,SchList!$A$2:$H$476,6,FALSE)</f>
        <v>Charter</v>
      </c>
      <c r="D91" s="214" t="str">
        <f>VLOOKUP($A91,SchList!$A$2:$H$476,5,FALSE)</f>
        <v>CHT</v>
      </c>
      <c r="E91" s="215" t="str">
        <f>LEFT(VLOOKUP($A91,'2016G5-SALL'!$A$5:$B$499,2,FALSE),2)</f>
        <v>05</v>
      </c>
      <c r="F91" s="230">
        <f>IFERROR(IF($E91="05",VLOOKUP($A91,'2016G5-SALL'!$A$3:$AG$500,4,FALSE),IF($E91="08",VLOOKUP($A91,'2016G8-SALL'!$A$3:$AG$501,4,FALSE),"NA")),"NA")</f>
        <v>44</v>
      </c>
      <c r="G91" s="231">
        <f>IFERROR(IF($E91="05",VLOOKUP($A91,'MemSep 16-2016'!$A$3:$I$498,9,FALSE),IF($E91="08",VLOOKUP($A91,'MemSep 16-2016'!$A$3:$N$498,14,FALSE),"NA")),"NA")</f>
        <v>44</v>
      </c>
      <c r="H91" s="232">
        <f t="shared" si="2"/>
        <v>1</v>
      </c>
      <c r="I91" s="233">
        <f>IFERROR(IF(OR($F91&lt;10,$F91="NA",$G91="NA"),"NA",IF($E91="05",VLOOKUP($A91,'2016G5-SALL'!$A$3:$AG$500,6,FALSE),IF($E91="08",VLOOKUP($A91,'2016G8-SALL'!$A$3:$AG$501,6,FALSE),"NA"))),"NA")</f>
        <v>52.823409090909102</v>
      </c>
      <c r="J91" s="199">
        <f>IFERROR(IF(OR($F91&lt;10,$F91="NA",$G91="NA"),"NA",IF($E91="05",VLOOKUP($A91,'2016G5-SALL'!$A$3:$AG$500,26,FALSE),IF($E91="08",VLOOKUP($A91,'2016G8-SALL'!$A$3:$AG$501,26,FALSE),"NA"))),"NA")</f>
        <v>0.45159090909090926</v>
      </c>
      <c r="K91" s="200">
        <f>IFERROR(IF(OR($F91&lt;10,$F91="NA",$G91="NA"),"NA",IF($E91="05",VLOOKUP($A91,'2016G5-SALL'!$A$3:$AG$500,16,FALSE),IF($E91="08",VLOOKUP($A91,'2016G8-SALL'!$A$3:$AG$501,16,FALSE),"NA"))),"NA")</f>
        <v>0.48340909090909095</v>
      </c>
      <c r="L91" s="201">
        <f>IFERROR(IF(OR($F91&lt;10,$F91="NA",$G91="NA"),"NA",IF($E91="05",VLOOKUP($A91,'2016G5-SALL'!$A$3:$AG$500,31,FALSE),IF($E91="08",VLOOKUP($A91,'2016G8-SALL'!$A$3:$AG$501,31,FALSE),"NA"))),"NA")</f>
        <v>0.60090909090909106</v>
      </c>
      <c r="M91" s="202">
        <f>IFERROR(IF(OR($F91&lt;10,$F91="NA",$G91="NA"),"NA",IF($E91="05",VLOOKUP($A91,'2016G5-SALL'!$A$3:$AG$500,21,FALSE),IF($E91="08",VLOOKUP($A91,'2016G8-SALL'!$A$3:$AG$501,21,FALSE),"NA"))),"NA")</f>
        <v>0.51204545454545458</v>
      </c>
    </row>
    <row r="92" spans="1:13" x14ac:dyDescent="0.25">
      <c r="A92" s="229" t="s">
        <v>134</v>
      </c>
      <c r="B92" s="228" t="str">
        <f>VLOOKUP($A92,SchList!$A$2:$B$476,2,FALSE)</f>
        <v>CORAL REEF MONTESSORI ACAD CH</v>
      </c>
      <c r="C92" s="229" t="str">
        <f>VLOOKUP($A92,SchList!$A$2:$H$476,6,FALSE)</f>
        <v>Charter</v>
      </c>
      <c r="D92" s="214" t="str">
        <f>VLOOKUP($A92,SchList!$A$2:$H$476,5,FALSE)</f>
        <v>CHT</v>
      </c>
      <c r="E92" s="215" t="str">
        <f>LEFT(VLOOKUP($A92,'2016G8-SALL'!$A$5:$B$499,2,FALSE),2)</f>
        <v>08</v>
      </c>
      <c r="F92" s="230">
        <f>IFERROR(IF($E92="05",VLOOKUP($A92,'2016G5-SALL'!$A$3:$AG$500,4,FALSE),IF($E92="08",VLOOKUP($A92,'2016G8-SALL'!$A$3:$AG$501,4,FALSE),"NA")),"NA")</f>
        <v>23</v>
      </c>
      <c r="G92" s="231">
        <f>IFERROR(IF($E92="05",VLOOKUP($A92,'MemSep 16-2016'!$A$3:$I$498,9,FALSE),IF($E92="08",VLOOKUP($A92,'MemSep 16-2016'!$A$3:$N$498,14,FALSE),"NA")),"NA")</f>
        <v>23</v>
      </c>
      <c r="H92" s="232">
        <f t="shared" si="2"/>
        <v>1</v>
      </c>
      <c r="I92" s="233">
        <f>IFERROR(IF(OR($F92&lt;10,$F92="NA",$G92="NA"),"NA",IF($E92="05",VLOOKUP($A92,'2016G5-SALL'!$A$3:$AG$500,6,FALSE),IF($E92="08",VLOOKUP($A92,'2016G8-SALL'!$A$3:$AG$501,6,FALSE),"NA"))),"NA")</f>
        <v>45.386086956521744</v>
      </c>
      <c r="J92" s="199">
        <f>IFERROR(IF(OR($F92&lt;10,$F92="NA",$G92="NA"),"NA",IF($E92="05",VLOOKUP($A92,'2016G5-SALL'!$A$3:$AG$500,26,FALSE),IF($E92="08",VLOOKUP($A92,'2016G8-SALL'!$A$3:$AG$501,26,FALSE),"NA"))),"NA")</f>
        <v>0.42739130434782607</v>
      </c>
      <c r="K92" s="200">
        <f>IFERROR(IF(OR($F92&lt;10,$F92="NA",$G92="NA"),"NA",IF($E92="05",VLOOKUP($A92,'2016G5-SALL'!$A$3:$AG$500,16,FALSE),IF($E92="08",VLOOKUP($A92,'2016G8-SALL'!$A$3:$AG$501,16,FALSE),"NA"))),"NA")</f>
        <v>0.49000000000000005</v>
      </c>
      <c r="L92" s="201">
        <f>IFERROR(IF(OR($F92&lt;10,$F92="NA",$G92="NA"),"NA",IF($E92="05",VLOOKUP($A92,'2016G5-SALL'!$A$3:$AG$500,31,FALSE),IF($E92="08",VLOOKUP($A92,'2016G8-SALL'!$A$3:$AG$501,31,FALSE),"NA"))),"NA")</f>
        <v>0.4869565217391304</v>
      </c>
      <c r="M92" s="202">
        <f>IFERROR(IF(OR($F92&lt;10,$F92="NA",$G92="NA"),"NA",IF($E92="05",VLOOKUP($A92,'2016G5-SALL'!$A$3:$AG$500,21,FALSE),IF($E92="08",VLOOKUP($A92,'2016G8-SALL'!$A$3:$AG$501,21,FALSE),"NA"))),"NA")</f>
        <v>0.39391304347826089</v>
      </c>
    </row>
    <row r="93" spans="1:13" x14ac:dyDescent="0.25">
      <c r="A93" s="229" t="s">
        <v>194</v>
      </c>
      <c r="B93" s="228" t="str">
        <f>VLOOKUP($A93,SchList!$A$2:$B$476,2,FALSE)</f>
        <v>CORAL TERRACE ELEMENTARY</v>
      </c>
      <c r="C93" s="229" t="str">
        <f>VLOOKUP($A93,SchList!$A$2:$H$476,6,FALSE)</f>
        <v>Central</v>
      </c>
      <c r="D93" s="214" t="str">
        <f>VLOOKUP($A93,SchList!$A$2:$H$476,5,FALSE)</f>
        <v>Tier 1</v>
      </c>
      <c r="E93" s="215" t="str">
        <f>LEFT(VLOOKUP($A93,'2016G5-SALL'!$A$5:$B$499,2,FALSE),2)</f>
        <v>05</v>
      </c>
      <c r="F93" s="230">
        <f>IFERROR(IF($E93="05",VLOOKUP($A93,'2016G5-SALL'!$A$3:$AG$500,4,FALSE),IF($E93="08",VLOOKUP($A93,'2016G8-SALL'!$A$3:$AG$501,4,FALSE),"NA")),"NA")</f>
        <v>67</v>
      </c>
      <c r="G93" s="231">
        <f>IFERROR(IF($E93="05",VLOOKUP($A93,'MemSep 16-2016'!$A$3:$I$498,9,FALSE),IF($E93="08",VLOOKUP($A93,'MemSep 16-2016'!$A$3:$N$498,14,FALSE),"NA")),"NA")</f>
        <v>67</v>
      </c>
      <c r="H93" s="232">
        <f t="shared" si="2"/>
        <v>1</v>
      </c>
      <c r="I93" s="233">
        <f>IFERROR(IF(OR($F93&lt;10,$F93="NA",$G93="NA"),"NA",IF($E93="05",VLOOKUP($A93,'2016G5-SALL'!$A$3:$AG$500,6,FALSE),IF($E93="08",VLOOKUP($A93,'2016G8-SALL'!$A$3:$AG$501,6,FALSE),"NA"))),"NA")</f>
        <v>47.444477611940307</v>
      </c>
      <c r="J93" s="199">
        <f>IFERROR(IF(OR($F93&lt;10,$F93="NA",$G93="NA"),"NA",IF($E93="05",VLOOKUP($A93,'2016G5-SALL'!$A$3:$AG$500,26,FALSE),IF($E93="08",VLOOKUP($A93,'2016G8-SALL'!$A$3:$AG$501,26,FALSE),"NA"))),"NA")</f>
        <v>0.33626865671641781</v>
      </c>
      <c r="K93" s="200">
        <f>IFERROR(IF(OR($F93&lt;10,$F93="NA",$G93="NA"),"NA",IF($E93="05",VLOOKUP($A93,'2016G5-SALL'!$A$3:$AG$500,16,FALSE),IF($E93="08",VLOOKUP($A93,'2016G8-SALL'!$A$3:$AG$501,16,FALSE),"NA"))),"NA")</f>
        <v>0.45865671641791061</v>
      </c>
      <c r="L93" s="201">
        <f>IFERROR(IF(OR($F93&lt;10,$F93="NA",$G93="NA"),"NA",IF($E93="05",VLOOKUP($A93,'2016G5-SALL'!$A$3:$AG$500,31,FALSE),IF($E93="08",VLOOKUP($A93,'2016G8-SALL'!$A$3:$AG$501,31,FALSE),"NA"))),"NA")</f>
        <v>0.53656716417910466</v>
      </c>
      <c r="M93" s="202">
        <f>IFERROR(IF(OR($F93&lt;10,$F93="NA",$G93="NA"),"NA",IF($E93="05",VLOOKUP($A93,'2016G5-SALL'!$A$3:$AG$500,21,FALSE),IF($E93="08",VLOOKUP($A93,'2016G8-SALL'!$A$3:$AG$501,21,FALSE),"NA"))),"NA")</f>
        <v>0.4731343283582089</v>
      </c>
    </row>
    <row r="94" spans="1:13" x14ac:dyDescent="0.25">
      <c r="A94" s="229" t="s">
        <v>195</v>
      </c>
      <c r="B94" s="228" t="str">
        <f>VLOOKUP($A94,SchList!$A$2:$B$476,2,FALSE)</f>
        <v>CORAL WAY K-8 CENTER</v>
      </c>
      <c r="C94" s="229" t="str">
        <f>VLOOKUP($A94,SchList!$A$2:$H$476,6,FALSE)</f>
        <v>Central</v>
      </c>
      <c r="D94" s="214" t="str">
        <f>VLOOKUP($A94,SchList!$A$2:$H$476,5,FALSE)</f>
        <v>Tier 1</v>
      </c>
      <c r="E94" s="215" t="str">
        <f>LEFT(VLOOKUP($A94,'2016G5-SALL'!$A$5:$B$499,2,FALSE),2)</f>
        <v>05</v>
      </c>
      <c r="F94" s="230">
        <f>IFERROR(IF($E94="05",VLOOKUP($A94,'2016G5-SALL'!$A$3:$AG$500,4,FALSE),IF($E94="08",VLOOKUP($A94,'2016G8-SALL'!$A$3:$AG$501,4,FALSE),"NA")),"NA")</f>
        <v>147</v>
      </c>
      <c r="G94" s="231">
        <f>IFERROR(IF($E94="05",VLOOKUP($A94,'MemSep 16-2016'!$A$3:$I$498,9,FALSE),IF($E94="08",VLOOKUP($A94,'MemSep 16-2016'!$A$3:$N$498,14,FALSE),"NA")),"NA")</f>
        <v>157</v>
      </c>
      <c r="H94" s="232">
        <f t="shared" si="2"/>
        <v>0.93630573248407645</v>
      </c>
      <c r="I94" s="233">
        <f>IFERROR(IF(OR($F94&lt;10,$F94="NA",$G94="NA"),"NA",IF($E94="05",VLOOKUP($A94,'2016G5-SALL'!$A$3:$AG$500,6,FALSE),IF($E94="08",VLOOKUP($A94,'2016G8-SALL'!$A$3:$AG$501,6,FALSE),"NA"))),"NA")</f>
        <v>47.103265306122424</v>
      </c>
      <c r="J94" s="199">
        <f>IFERROR(IF(OR($F94&lt;10,$F94="NA",$G94="NA"),"NA",IF($E94="05",VLOOKUP($A94,'2016G5-SALL'!$A$3:$AG$500,26,FALSE),IF($E94="08",VLOOKUP($A94,'2016G8-SALL'!$A$3:$AG$501,26,FALSE),"NA"))),"NA")</f>
        <v>0.36299319727891211</v>
      </c>
      <c r="K94" s="200">
        <f>IFERROR(IF(OR($F94&lt;10,$F94="NA",$G94="NA"),"NA",IF($E94="05",VLOOKUP($A94,'2016G5-SALL'!$A$3:$AG$500,16,FALSE),IF($E94="08",VLOOKUP($A94,'2016G8-SALL'!$A$3:$AG$501,16,FALSE),"NA"))),"NA")</f>
        <v>0.44843537414965995</v>
      </c>
      <c r="L94" s="201">
        <f>IFERROR(IF(OR($F94&lt;10,$F94="NA",$G94="NA"),"NA",IF($E94="05",VLOOKUP($A94,'2016G5-SALL'!$A$3:$AG$500,31,FALSE),IF($E94="08",VLOOKUP($A94,'2016G8-SALL'!$A$3:$AG$501,31,FALSE),"NA"))),"NA")</f>
        <v>0.52380952380952406</v>
      </c>
      <c r="M94" s="202">
        <f>IFERROR(IF(OR($F94&lt;10,$F94="NA",$G94="NA"),"NA",IF($E94="05",VLOOKUP($A94,'2016G5-SALL'!$A$3:$AG$500,21,FALSE),IF($E94="08",VLOOKUP($A94,'2016G8-SALL'!$A$3:$AG$501,21,FALSE),"NA"))),"NA")</f>
        <v>0.47585034013605454</v>
      </c>
    </row>
    <row r="95" spans="1:13" x14ac:dyDescent="0.25">
      <c r="A95" s="229" t="s">
        <v>195</v>
      </c>
      <c r="B95" s="228" t="str">
        <f>VLOOKUP($A95,SchList!$A$2:$B$476,2,FALSE)</f>
        <v>CORAL WAY K-8 CENTER</v>
      </c>
      <c r="C95" s="229" t="str">
        <f>VLOOKUP($A95,SchList!$A$2:$H$476,6,FALSE)</f>
        <v>Central</v>
      </c>
      <c r="D95" s="214" t="str">
        <f>VLOOKUP($A95,SchList!$A$2:$H$476,5,FALSE)</f>
        <v>Tier 1</v>
      </c>
      <c r="E95" s="215" t="str">
        <f>LEFT(VLOOKUP($A95,'2016G8-SALL'!$A$5:$B$499,2,FALSE),2)</f>
        <v>08</v>
      </c>
      <c r="F95" s="230">
        <f>IFERROR(IF($E95="05",VLOOKUP($A95,'2016G5-SALL'!$A$3:$AG$500,4,FALSE),IF($E95="08",VLOOKUP($A95,'2016G8-SALL'!$A$3:$AG$501,4,FALSE),"NA")),"NA")</f>
        <v>140</v>
      </c>
      <c r="G95" s="231">
        <f>IFERROR(IF($E95="05",VLOOKUP($A95,'MemSep 16-2016'!$A$3:$I$498,9,FALSE),IF($E95="08",VLOOKUP($A95,'MemSep 16-2016'!$A$3:$N$498,14,FALSE),"NA")),"NA")</f>
        <v>153</v>
      </c>
      <c r="H95" s="232">
        <f t="shared" si="2"/>
        <v>0.91503267973856206</v>
      </c>
      <c r="I95" s="233">
        <f>IFERROR(IF(OR($F95&lt;10,$F95="NA",$G95="NA"),"NA",IF($E95="05",VLOOKUP($A95,'2016G5-SALL'!$A$3:$AG$500,6,FALSE),IF($E95="08",VLOOKUP($A95,'2016G8-SALL'!$A$3:$AG$501,6,FALSE),"NA"))),"NA")</f>
        <v>41.175642857142869</v>
      </c>
      <c r="J95" s="199">
        <f>IFERROR(IF(OR($F95&lt;10,$F95="NA",$G95="NA"),"NA",IF($E95="05",VLOOKUP($A95,'2016G5-SALL'!$A$3:$AG$500,26,FALSE),IF($E95="08",VLOOKUP($A95,'2016G8-SALL'!$A$3:$AG$501,26,FALSE),"NA"))),"NA")</f>
        <v>0.40292857142857141</v>
      </c>
      <c r="K95" s="200">
        <f>IFERROR(IF(OR($F95&lt;10,$F95="NA",$G95="NA"),"NA",IF($E95="05",VLOOKUP($A95,'2016G5-SALL'!$A$3:$AG$500,16,FALSE),IF($E95="08",VLOOKUP($A95,'2016G8-SALL'!$A$3:$AG$501,16,FALSE),"NA"))),"NA")</f>
        <v>0.42185714285714276</v>
      </c>
      <c r="L95" s="201">
        <f>IFERROR(IF(OR($F95&lt;10,$F95="NA",$G95="NA"),"NA",IF($E95="05",VLOOKUP($A95,'2016G5-SALL'!$A$3:$AG$500,31,FALSE),IF($E95="08",VLOOKUP($A95,'2016G8-SALL'!$A$3:$AG$501,31,FALSE),"NA"))),"NA")</f>
        <v>0.40107142857142847</v>
      </c>
      <c r="M95" s="202">
        <f>IFERROR(IF(OR($F95&lt;10,$F95="NA",$G95="NA"),"NA",IF($E95="05",VLOOKUP($A95,'2016G5-SALL'!$A$3:$AG$500,21,FALSE),IF($E95="08",VLOOKUP($A95,'2016G8-SALL'!$A$3:$AG$501,21,FALSE),"NA"))),"NA")</f>
        <v>0.41721428571428565</v>
      </c>
    </row>
    <row r="96" spans="1:13" x14ac:dyDescent="0.25">
      <c r="A96" s="229" t="s">
        <v>427</v>
      </c>
      <c r="B96" s="228" t="str">
        <f>VLOOKUP($A96,SchList!$A$2:$B$476,2,FALSE)</f>
        <v>COUNTRY CLUB MIDDLE SCHOOL</v>
      </c>
      <c r="C96" s="229" t="str">
        <f>VLOOKUP($A96,SchList!$A$2:$H$476,6,FALSE)</f>
        <v>North</v>
      </c>
      <c r="D96" s="214" t="str">
        <f>VLOOKUP($A96,SchList!$A$2:$H$476,5,FALSE)</f>
        <v>Tier 1</v>
      </c>
      <c r="E96" s="215" t="str">
        <f>LEFT(VLOOKUP($A96,'2016G8-SALL'!$A$5:$B$499,2,FALSE),2)</f>
        <v>08</v>
      </c>
      <c r="F96" s="230">
        <f>IFERROR(IF($E96="05",VLOOKUP($A96,'2016G5-SALL'!$A$3:$AG$500,4,FALSE),IF($E96="08",VLOOKUP($A96,'2016G8-SALL'!$A$3:$AG$501,4,FALSE),"NA")),"NA")</f>
        <v>215</v>
      </c>
      <c r="G96" s="231">
        <f>IFERROR(IF($E96="05",VLOOKUP($A96,'MemSep 16-2016'!$A$3:$I$498,9,FALSE),IF($E96="08",VLOOKUP($A96,'MemSep 16-2016'!$A$3:$N$498,14,FALSE),"NA")),"NA")</f>
        <v>233</v>
      </c>
      <c r="H96" s="232">
        <f t="shared" si="2"/>
        <v>0.92274678111587982</v>
      </c>
      <c r="I96" s="233">
        <f>IFERROR(IF(OR($F96&lt;10,$F96="NA",$G96="NA"),"NA",IF($E96="05",VLOOKUP($A96,'2016G5-SALL'!$A$3:$AG$500,6,FALSE),IF($E96="08",VLOOKUP($A96,'2016G8-SALL'!$A$3:$AG$501,6,FALSE),"NA"))),"NA")</f>
        <v>37.000744186046511</v>
      </c>
      <c r="J96" s="199">
        <f>IFERROR(IF(OR($F96&lt;10,$F96="NA",$G96="NA"),"NA",IF($E96="05",VLOOKUP($A96,'2016G5-SALL'!$A$3:$AG$500,26,FALSE),IF($E96="08",VLOOKUP($A96,'2016G8-SALL'!$A$3:$AG$501,26,FALSE),"NA"))),"NA")</f>
        <v>0.36125581395348838</v>
      </c>
      <c r="K96" s="200">
        <f>IFERROR(IF(OR($F96&lt;10,$F96="NA",$G96="NA"),"NA",IF($E96="05",VLOOKUP($A96,'2016G5-SALL'!$A$3:$AG$500,16,FALSE),IF($E96="08",VLOOKUP($A96,'2016G8-SALL'!$A$3:$AG$501,16,FALSE),"NA"))),"NA")</f>
        <v>0.37897674418604654</v>
      </c>
      <c r="L96" s="201">
        <f>IFERROR(IF(OR($F96&lt;10,$F96="NA",$G96="NA"),"NA",IF($E96="05",VLOOKUP($A96,'2016G5-SALL'!$A$3:$AG$500,31,FALSE),IF($E96="08",VLOOKUP($A96,'2016G8-SALL'!$A$3:$AG$501,31,FALSE),"NA"))),"NA")</f>
        <v>0.36976744186046506</v>
      </c>
      <c r="M96" s="202">
        <f>IFERROR(IF(OR($F96&lt;10,$F96="NA",$G96="NA"),"NA",IF($E96="05",VLOOKUP($A96,'2016G5-SALL'!$A$3:$AG$500,21,FALSE),IF($E96="08",VLOOKUP($A96,'2016G8-SALL'!$A$3:$AG$501,21,FALSE),"NA"))),"NA")</f>
        <v>0.36539534883720892</v>
      </c>
    </row>
    <row r="97" spans="1:13" x14ac:dyDescent="0.25">
      <c r="A97" s="229" t="s">
        <v>196</v>
      </c>
      <c r="B97" s="228" t="str">
        <f>VLOOKUP($A97,SchList!$A$2:$B$476,2,FALSE)</f>
        <v>CRESTVIEW ELEMENTARY</v>
      </c>
      <c r="C97" s="229" t="str">
        <f>VLOOKUP($A97,SchList!$A$2:$H$476,6,FALSE)</f>
        <v>North</v>
      </c>
      <c r="D97" s="214" t="str">
        <f>VLOOKUP($A97,SchList!$A$2:$H$476,5,FALSE)</f>
        <v>Tier 1</v>
      </c>
      <c r="E97" s="215" t="str">
        <f>LEFT(VLOOKUP($A97,'2016G5-SALL'!$A$5:$B$499,2,FALSE),2)</f>
        <v>05</v>
      </c>
      <c r="F97" s="230">
        <f>IFERROR(IF($E97="05",VLOOKUP($A97,'2016G5-SALL'!$A$3:$AG$500,4,FALSE),IF($E97="08",VLOOKUP($A97,'2016G8-SALL'!$A$3:$AG$501,4,FALSE),"NA")),"NA")</f>
        <v>51</v>
      </c>
      <c r="G97" s="231">
        <f>IFERROR(IF($E97="05",VLOOKUP($A97,'MemSep 16-2016'!$A$3:$I$498,9,FALSE),IF($E97="08",VLOOKUP($A97,'MemSep 16-2016'!$A$3:$N$498,14,FALSE),"NA")),"NA")</f>
        <v>56</v>
      </c>
      <c r="H97" s="232">
        <f t="shared" si="2"/>
        <v>0.9107142857142857</v>
      </c>
      <c r="I97" s="233">
        <f>IFERROR(IF(OR($F97&lt;10,$F97="NA",$G97="NA"),"NA",IF($E97="05",VLOOKUP($A97,'2016G5-SALL'!$A$3:$AG$500,6,FALSE),IF($E97="08",VLOOKUP($A97,'2016G8-SALL'!$A$3:$AG$501,6,FALSE),"NA"))),"NA")</f>
        <v>41.116470588235302</v>
      </c>
      <c r="J97" s="199">
        <f>IFERROR(IF(OR($F97&lt;10,$F97="NA",$G97="NA"),"NA",IF($E97="05",VLOOKUP($A97,'2016G5-SALL'!$A$3:$AG$500,26,FALSE),IF($E97="08",VLOOKUP($A97,'2016G8-SALL'!$A$3:$AG$501,26,FALSE),"NA"))),"NA")</f>
        <v>0.32333333333333342</v>
      </c>
      <c r="K97" s="200">
        <f>IFERROR(IF(OR($F97&lt;10,$F97="NA",$G97="NA"),"NA",IF($E97="05",VLOOKUP($A97,'2016G5-SALL'!$A$3:$AG$500,16,FALSE),IF($E97="08",VLOOKUP($A97,'2016G8-SALL'!$A$3:$AG$501,16,FALSE),"NA"))),"NA")</f>
        <v>0.39450980392156881</v>
      </c>
      <c r="L97" s="201">
        <f>IFERROR(IF(OR($F97&lt;10,$F97="NA",$G97="NA"),"NA",IF($E97="05",VLOOKUP($A97,'2016G5-SALL'!$A$3:$AG$500,31,FALSE),IF($E97="08",VLOOKUP($A97,'2016G8-SALL'!$A$3:$AG$501,31,FALSE),"NA"))),"NA")</f>
        <v>0.45666666666666694</v>
      </c>
      <c r="M97" s="202">
        <f>IFERROR(IF(OR($F97&lt;10,$F97="NA",$G97="NA"),"NA",IF($E97="05",VLOOKUP($A97,'2016G5-SALL'!$A$3:$AG$500,21,FALSE),IF($E97="08",VLOOKUP($A97,'2016G8-SALL'!$A$3:$AG$501,21,FALSE),"NA"))),"NA")</f>
        <v>0.41019607843137257</v>
      </c>
    </row>
    <row r="98" spans="1:13" x14ac:dyDescent="0.25">
      <c r="A98" s="229" t="s">
        <v>403</v>
      </c>
      <c r="B98" s="228" t="str">
        <f>VLOOKUP($A98,SchList!$A$2:$B$476,2,FALSE)</f>
        <v>CUTLER BAY MIDDLE</v>
      </c>
      <c r="C98" s="229" t="str">
        <f>VLOOKUP($A98,SchList!$A$2:$H$476,6,FALSE)</f>
        <v>South</v>
      </c>
      <c r="D98" s="214" t="str">
        <f>VLOOKUP($A98,SchList!$A$2:$H$476,5,FALSE)</f>
        <v>Tier 3</v>
      </c>
      <c r="E98" s="215" t="str">
        <f>LEFT(VLOOKUP($A98,'2016G8-SALL'!$A$5:$B$499,2,FALSE),2)</f>
        <v>08</v>
      </c>
      <c r="F98" s="230">
        <f>IFERROR(IF($E98="05",VLOOKUP($A98,'2016G5-SALL'!$A$3:$AG$500,4,FALSE),IF($E98="08",VLOOKUP($A98,'2016G8-SALL'!$A$3:$AG$501,4,FALSE),"NA")),"NA")</f>
        <v>241</v>
      </c>
      <c r="G98" s="231">
        <f>IFERROR(IF($E98="05",VLOOKUP($A98,'MemSep 16-2016'!$A$3:$I$498,9,FALSE),IF($E98="08",VLOOKUP($A98,'MemSep 16-2016'!$A$3:$N$498,14,FALSE),"NA")),"NA")</f>
        <v>284</v>
      </c>
      <c r="H98" s="232">
        <f t="shared" si="2"/>
        <v>0.84859154929577463</v>
      </c>
      <c r="I98" s="233">
        <f>IFERROR(IF(OR($F98&lt;10,$F98="NA",$G98="NA"),"NA",IF($E98="05",VLOOKUP($A98,'2016G5-SALL'!$A$3:$AG$500,6,FALSE),IF($E98="08",VLOOKUP($A98,'2016G8-SALL'!$A$3:$AG$501,6,FALSE),"NA"))),"NA")</f>
        <v>36.448381742738604</v>
      </c>
      <c r="J98" s="199">
        <f>IFERROR(IF(OR($F98&lt;10,$F98="NA",$G98="NA"),"NA",IF($E98="05",VLOOKUP($A98,'2016G5-SALL'!$A$3:$AG$500,26,FALSE),IF($E98="08",VLOOKUP($A98,'2016G8-SALL'!$A$3:$AG$501,26,FALSE),"NA"))),"NA")</f>
        <v>0.36481327800829871</v>
      </c>
      <c r="K98" s="200">
        <f>IFERROR(IF(OR($F98&lt;10,$F98="NA",$G98="NA"),"NA",IF($E98="05",VLOOKUP($A98,'2016G5-SALL'!$A$3:$AG$500,16,FALSE),IF($E98="08",VLOOKUP($A98,'2016G8-SALL'!$A$3:$AG$501,16,FALSE),"NA"))),"NA")</f>
        <v>0.36966804979253076</v>
      </c>
      <c r="L98" s="201">
        <f>IFERROR(IF(OR($F98&lt;10,$F98="NA",$G98="NA"),"NA",IF($E98="05",VLOOKUP($A98,'2016G5-SALL'!$A$3:$AG$500,31,FALSE),IF($E98="08",VLOOKUP($A98,'2016G8-SALL'!$A$3:$AG$501,31,FALSE),"NA"))),"NA")</f>
        <v>0.36950207468879664</v>
      </c>
      <c r="M98" s="202">
        <f>IFERROR(IF(OR($F98&lt;10,$F98="NA",$G98="NA"),"NA",IF($E98="05",VLOOKUP($A98,'2016G5-SALL'!$A$3:$AG$500,21,FALSE),IF($E98="08",VLOOKUP($A98,'2016G8-SALL'!$A$3:$AG$501,21,FALSE),"NA"))),"NA")</f>
        <v>0.35340248962655563</v>
      </c>
    </row>
    <row r="99" spans="1:13" x14ac:dyDescent="0.25">
      <c r="A99" s="229" t="s">
        <v>197</v>
      </c>
      <c r="B99" s="228" t="str">
        <f>VLOOKUP($A99,SchList!$A$2:$B$476,2,FALSE)</f>
        <v>CUTLER RIDGE ELEMENTARY</v>
      </c>
      <c r="C99" s="229" t="str">
        <f>VLOOKUP($A99,SchList!$A$2:$H$476,6,FALSE)</f>
        <v>South</v>
      </c>
      <c r="D99" s="214" t="str">
        <f>VLOOKUP($A99,SchList!$A$2:$H$476,5,FALSE)</f>
        <v>Tier 1</v>
      </c>
      <c r="E99" s="215" t="str">
        <f>LEFT(VLOOKUP($A99,'2016G5-SALL'!$A$5:$B$499,2,FALSE),2)</f>
        <v>05</v>
      </c>
      <c r="F99" s="230">
        <f>IFERROR(IF($E99="05",VLOOKUP($A99,'2016G5-SALL'!$A$3:$AG$500,4,FALSE),IF($E99="08",VLOOKUP($A99,'2016G8-SALL'!$A$3:$AG$501,4,FALSE),"NA")),"NA")</f>
        <v>70</v>
      </c>
      <c r="G99" s="231">
        <f>IFERROR(IF($E99="05",VLOOKUP($A99,'MemSep 16-2016'!$A$3:$I$498,9,FALSE),IF($E99="08",VLOOKUP($A99,'MemSep 16-2016'!$A$3:$N$498,14,FALSE),"NA")),"NA")</f>
        <v>78</v>
      </c>
      <c r="H99" s="232">
        <f t="shared" si="2"/>
        <v>0.89743589743589747</v>
      </c>
      <c r="I99" s="233">
        <f>IFERROR(IF(OR($F99&lt;10,$F99="NA",$G99="NA"),"NA",IF($E99="05",VLOOKUP($A99,'2016G5-SALL'!$A$3:$AG$500,6,FALSE),IF($E99="08",VLOOKUP($A99,'2016G8-SALL'!$A$3:$AG$501,6,FALSE),"NA"))),"NA")</f>
        <v>50.346428571428547</v>
      </c>
      <c r="J99" s="199">
        <f>IFERROR(IF(OR($F99&lt;10,$F99="NA",$G99="NA"),"NA",IF($E99="05",VLOOKUP($A99,'2016G5-SALL'!$A$3:$AG$500,26,FALSE),IF($E99="08",VLOOKUP($A99,'2016G8-SALL'!$A$3:$AG$501,26,FALSE),"NA"))),"NA")</f>
        <v>0.38671428571428562</v>
      </c>
      <c r="K99" s="200">
        <f>IFERROR(IF(OR($F99&lt;10,$F99="NA",$G99="NA"),"NA",IF($E99="05",VLOOKUP($A99,'2016G5-SALL'!$A$3:$AG$500,16,FALSE),IF($E99="08",VLOOKUP($A99,'2016G8-SALL'!$A$3:$AG$501,16,FALSE),"NA"))),"NA")</f>
        <v>0.45828571428571435</v>
      </c>
      <c r="L99" s="201">
        <f>IFERROR(IF(OR($F99&lt;10,$F99="NA",$G99="NA"),"NA",IF($E99="05",VLOOKUP($A99,'2016G5-SALL'!$A$3:$AG$500,31,FALSE),IF($E99="08",VLOOKUP($A99,'2016G8-SALL'!$A$3:$AG$501,31,FALSE),"NA"))),"NA")</f>
        <v>0.59142857142857153</v>
      </c>
      <c r="M99" s="202">
        <f>IFERROR(IF(OR($F99&lt;10,$F99="NA",$G99="NA"),"NA",IF($E99="05",VLOOKUP($A99,'2016G5-SALL'!$A$3:$AG$500,21,FALSE),IF($E99="08",VLOOKUP($A99,'2016G8-SALL'!$A$3:$AG$501,21,FALSE),"NA"))),"NA")</f>
        <v>0.48571428571428571</v>
      </c>
    </row>
    <row r="100" spans="1:13" x14ac:dyDescent="0.25">
      <c r="A100" s="229" t="s">
        <v>198</v>
      </c>
      <c r="B100" s="228" t="str">
        <f>VLOOKUP($A100,SchList!$A$2:$B$476,2,FALSE)</f>
        <v>CYPRESS K-8 CENTER</v>
      </c>
      <c r="C100" s="229" t="str">
        <f>VLOOKUP($A100,SchList!$A$2:$H$476,6,FALSE)</f>
        <v>South</v>
      </c>
      <c r="D100" s="214" t="str">
        <f>VLOOKUP($A100,SchList!$A$2:$H$476,5,FALSE)</f>
        <v>Tier 1</v>
      </c>
      <c r="E100" s="215" t="str">
        <f>LEFT(VLOOKUP($A100,'2016G5-SALL'!$A$5:$B$499,2,FALSE),2)</f>
        <v>05</v>
      </c>
      <c r="F100" s="230">
        <f>IFERROR(IF($E100="05",VLOOKUP($A100,'2016G5-SALL'!$A$3:$AG$500,4,FALSE),IF($E100="08",VLOOKUP($A100,'2016G8-SALL'!$A$3:$AG$501,4,FALSE),"NA")),"NA")</f>
        <v>53</v>
      </c>
      <c r="G100" s="231">
        <f>IFERROR(IF($E100="05",VLOOKUP($A100,'MemSep 16-2016'!$A$3:$I$498,9,FALSE),IF($E100="08",VLOOKUP($A100,'MemSep 16-2016'!$A$3:$N$498,14,FALSE),"NA")),"NA")</f>
        <v>66</v>
      </c>
      <c r="H100" s="232">
        <f t="shared" si="2"/>
        <v>0.80303030303030298</v>
      </c>
      <c r="I100" s="233">
        <f>IFERROR(IF(OR($F100&lt;10,$F100="NA",$G100="NA"),"NA",IF($E100="05",VLOOKUP($A100,'2016G5-SALL'!$A$3:$AG$500,6,FALSE),IF($E100="08",VLOOKUP($A100,'2016G8-SALL'!$A$3:$AG$501,6,FALSE),"NA"))),"NA")</f>
        <v>47.369622641509444</v>
      </c>
      <c r="J100" s="199">
        <f>IFERROR(IF(OR($F100&lt;10,$F100="NA",$G100="NA"),"NA",IF($E100="05",VLOOKUP($A100,'2016G5-SALL'!$A$3:$AG$500,26,FALSE),IF($E100="08",VLOOKUP($A100,'2016G8-SALL'!$A$3:$AG$501,26,FALSE),"NA"))),"NA")</f>
        <v>0.35396226415094351</v>
      </c>
      <c r="K100" s="200">
        <f>IFERROR(IF(OR($F100&lt;10,$F100="NA",$G100="NA"),"NA",IF($E100="05",VLOOKUP($A100,'2016G5-SALL'!$A$3:$AG$500,16,FALSE),IF($E100="08",VLOOKUP($A100,'2016G8-SALL'!$A$3:$AG$501,16,FALSE),"NA"))),"NA")</f>
        <v>0.44924528301886829</v>
      </c>
      <c r="L100" s="201">
        <f>IFERROR(IF(OR($F100&lt;10,$F100="NA",$G100="NA"),"NA",IF($E100="05",VLOOKUP($A100,'2016G5-SALL'!$A$3:$AG$500,31,FALSE),IF($E100="08",VLOOKUP($A100,'2016G8-SALL'!$A$3:$AG$501,31,FALSE),"NA"))),"NA")</f>
        <v>0.53132075471698115</v>
      </c>
      <c r="M100" s="202">
        <f>IFERROR(IF(OR($F100&lt;10,$F100="NA",$G100="NA"),"NA",IF($E100="05",VLOOKUP($A100,'2016G5-SALL'!$A$3:$AG$500,21,FALSE),IF($E100="08",VLOOKUP($A100,'2016G8-SALL'!$A$3:$AG$501,21,FALSE),"NA"))),"NA")</f>
        <v>0.4803773584905659</v>
      </c>
    </row>
    <row r="101" spans="1:13" x14ac:dyDescent="0.25">
      <c r="A101" s="229" t="s">
        <v>214</v>
      </c>
      <c r="B101" s="228" t="str">
        <f>VLOOKUP($A101,SchList!$A$2:$B$476,2,FALSE)</f>
        <v>DANTE B. FASCELL ELEMENTARY</v>
      </c>
      <c r="C101" s="229" t="str">
        <f>VLOOKUP($A101,SchList!$A$2:$H$476,6,FALSE)</f>
        <v>South</v>
      </c>
      <c r="D101" s="214" t="str">
        <f>VLOOKUP($A101,SchList!$A$2:$H$476,5,FALSE)</f>
        <v>Tier 1</v>
      </c>
      <c r="E101" s="215" t="str">
        <f>LEFT(VLOOKUP($A101,'2016G5-SALL'!$A$5:$B$499,2,FALSE),2)</f>
        <v>05</v>
      </c>
      <c r="F101" s="230">
        <f>IFERROR(IF($E101="05",VLOOKUP($A101,'2016G5-SALL'!$A$3:$AG$500,4,FALSE),IF($E101="08",VLOOKUP($A101,'2016G8-SALL'!$A$3:$AG$501,4,FALSE),"NA")),"NA")</f>
        <v>73</v>
      </c>
      <c r="G101" s="231">
        <f>IFERROR(IF($E101="05",VLOOKUP($A101,'MemSep 16-2016'!$A$3:$I$498,9,FALSE),IF($E101="08",VLOOKUP($A101,'MemSep 16-2016'!$A$3:$N$498,14,FALSE),"NA")),"NA")</f>
        <v>82</v>
      </c>
      <c r="H101" s="232">
        <f t="shared" si="2"/>
        <v>0.8902439024390244</v>
      </c>
      <c r="I101" s="233">
        <f>IFERROR(IF(OR($F101&lt;10,$F101="NA",$G101="NA"),"NA",IF($E101="05",VLOOKUP($A101,'2016G5-SALL'!$A$3:$AG$500,6,FALSE),IF($E101="08",VLOOKUP($A101,'2016G8-SALL'!$A$3:$AG$501,6,FALSE),"NA"))),"NA")</f>
        <v>51.701369863013682</v>
      </c>
      <c r="J101" s="199">
        <f>IFERROR(IF(OR($F101&lt;10,$F101="NA",$G101="NA"),"NA",IF($E101="05",VLOOKUP($A101,'2016G5-SALL'!$A$3:$AG$500,26,FALSE),IF($E101="08",VLOOKUP($A101,'2016G8-SALL'!$A$3:$AG$501,26,FALSE),"NA"))),"NA")</f>
        <v>0.41520547945205455</v>
      </c>
      <c r="K101" s="200">
        <f>IFERROR(IF(OR($F101&lt;10,$F101="NA",$G101="NA"),"NA",IF($E101="05",VLOOKUP($A101,'2016G5-SALL'!$A$3:$AG$500,16,FALSE),IF($E101="08",VLOOKUP($A101,'2016G8-SALL'!$A$3:$AG$501,16,FALSE),"NA"))),"NA")</f>
        <v>0.46986301369863032</v>
      </c>
      <c r="L101" s="201">
        <f>IFERROR(IF(OR($F101&lt;10,$F101="NA",$G101="NA"),"NA",IF($E101="05",VLOOKUP($A101,'2016G5-SALL'!$A$3:$AG$500,31,FALSE),IF($E101="08",VLOOKUP($A101,'2016G8-SALL'!$A$3:$AG$501,31,FALSE),"NA"))),"NA")</f>
        <v>0.59630136986301363</v>
      </c>
      <c r="M101" s="202">
        <f>IFERROR(IF(OR($F101&lt;10,$F101="NA",$G101="NA"),"NA",IF($E101="05",VLOOKUP($A101,'2016G5-SALL'!$A$3:$AG$500,21,FALSE),IF($E101="08",VLOOKUP($A101,'2016G8-SALL'!$A$3:$AG$501,21,FALSE),"NA"))),"NA")</f>
        <v>0.50575342465753426</v>
      </c>
    </row>
    <row r="102" spans="1:13" x14ac:dyDescent="0.25">
      <c r="A102" s="229" t="s">
        <v>212</v>
      </c>
      <c r="B102" s="228" t="str">
        <f>VLOOKUP($A102,SchList!$A$2:$B$476,2,FALSE)</f>
        <v>DAVID FAIRCHILD ELEMENTARY</v>
      </c>
      <c r="C102" s="229" t="str">
        <f>VLOOKUP($A102,SchList!$A$2:$H$476,6,FALSE)</f>
        <v>Central</v>
      </c>
      <c r="D102" s="214" t="str">
        <f>VLOOKUP($A102,SchList!$A$2:$H$476,5,FALSE)</f>
        <v>Tier 1</v>
      </c>
      <c r="E102" s="215" t="str">
        <f>LEFT(VLOOKUP($A102,'2016G5-SALL'!$A$5:$B$499,2,FALSE),2)</f>
        <v>05</v>
      </c>
      <c r="F102" s="230">
        <f>IFERROR(IF($E102="05",VLOOKUP($A102,'2016G5-SALL'!$A$3:$AG$500,4,FALSE),IF($E102="08",VLOOKUP($A102,'2016G8-SALL'!$A$3:$AG$501,4,FALSE),"NA")),"NA")</f>
        <v>80</v>
      </c>
      <c r="G102" s="231">
        <f>IFERROR(IF($E102="05",VLOOKUP($A102,'MemSep 16-2016'!$A$3:$I$498,9,FALSE),IF($E102="08",VLOOKUP($A102,'MemSep 16-2016'!$A$3:$N$498,14,FALSE),"NA")),"NA")</f>
        <v>89</v>
      </c>
      <c r="H102" s="232">
        <f t="shared" si="2"/>
        <v>0.898876404494382</v>
      </c>
      <c r="I102" s="233">
        <f>IFERROR(IF(OR($F102&lt;10,$F102="NA",$G102="NA"),"NA",IF($E102="05",VLOOKUP($A102,'2016G5-SALL'!$A$3:$AG$500,6,FALSE),IF($E102="08",VLOOKUP($A102,'2016G8-SALL'!$A$3:$AG$501,6,FALSE),"NA"))),"NA")</f>
        <v>55.833499999999994</v>
      </c>
      <c r="J102" s="199">
        <f>IFERROR(IF(OR($F102&lt;10,$F102="NA",$G102="NA"),"NA",IF($E102="05",VLOOKUP($A102,'2016G5-SALL'!$A$3:$AG$500,26,FALSE),IF($E102="08",VLOOKUP($A102,'2016G8-SALL'!$A$3:$AG$501,26,FALSE),"NA"))),"NA")</f>
        <v>0.41487499999999988</v>
      </c>
      <c r="K102" s="200">
        <f>IFERROR(IF(OR($F102&lt;10,$F102="NA",$G102="NA"),"NA",IF($E102="05",VLOOKUP($A102,'2016G5-SALL'!$A$3:$AG$500,16,FALSE),IF($E102="08",VLOOKUP($A102,'2016G8-SALL'!$A$3:$AG$501,16,FALSE),"NA"))),"NA")</f>
        <v>0.52412499999999984</v>
      </c>
      <c r="L102" s="201">
        <f>IFERROR(IF(OR($F102&lt;10,$F102="NA",$G102="NA"),"NA",IF($E102="05",VLOOKUP($A102,'2016G5-SALL'!$A$3:$AG$500,31,FALSE),IF($E102="08",VLOOKUP($A102,'2016G8-SALL'!$A$3:$AG$501,31,FALSE),"NA"))),"NA")</f>
        <v>0.62312499999999993</v>
      </c>
      <c r="M102" s="202">
        <f>IFERROR(IF(OR($F102&lt;10,$F102="NA",$G102="NA"),"NA",IF($E102="05",VLOOKUP($A102,'2016G5-SALL'!$A$3:$AG$500,21,FALSE),IF($E102="08",VLOOKUP($A102,'2016G8-SALL'!$A$3:$AG$501,21,FALSE),"NA"))),"NA")</f>
        <v>0.57650000000000023</v>
      </c>
    </row>
    <row r="103" spans="1:13" x14ac:dyDescent="0.25">
      <c r="A103" s="229" t="s">
        <v>332</v>
      </c>
      <c r="B103" s="228" t="str">
        <f>VLOOKUP($A103,SchList!$A$2:$B$476,2,FALSE)</f>
        <v>DAVID LAWRENCE JR K-8 CENTER</v>
      </c>
      <c r="C103" s="229" t="str">
        <f>VLOOKUP($A103,SchList!$A$2:$H$476,6,FALSE)</f>
        <v>North</v>
      </c>
      <c r="D103" s="214" t="str">
        <f>VLOOKUP($A103,SchList!$A$2:$H$476,5,FALSE)</f>
        <v>Tier 1</v>
      </c>
      <c r="E103" s="215" t="str">
        <f>LEFT(VLOOKUP($A103,'2016G5-SALL'!$A$5:$B$499,2,FALSE),2)</f>
        <v>05</v>
      </c>
      <c r="F103" s="230">
        <f>IFERROR(IF($E103="05",VLOOKUP($A103,'2016G5-SALL'!$A$3:$AG$500,4,FALSE),IF($E103="08",VLOOKUP($A103,'2016G8-SALL'!$A$3:$AG$501,4,FALSE),"NA")),"NA")</f>
        <v>158</v>
      </c>
      <c r="G103" s="231">
        <f>IFERROR(IF($E103="05",VLOOKUP($A103,'MemSep 16-2016'!$A$3:$I$498,9,FALSE),IF($E103="08",VLOOKUP($A103,'MemSep 16-2016'!$A$3:$N$498,14,FALSE),"NA")),"NA")</f>
        <v>202</v>
      </c>
      <c r="H103" s="232">
        <f t="shared" si="2"/>
        <v>0.78217821782178221</v>
      </c>
      <c r="I103" s="233">
        <f>IFERROR(IF(OR($F103&lt;10,$F103="NA",$G103="NA"),"NA",IF($E103="05",VLOOKUP($A103,'2016G5-SALL'!$A$3:$AG$500,6,FALSE),IF($E103="08",VLOOKUP($A103,'2016G8-SALL'!$A$3:$AG$501,6,FALSE),"NA"))),"NA")</f>
        <v>48.811139240506336</v>
      </c>
      <c r="J103" s="199">
        <f>IFERROR(IF(OR($F103&lt;10,$F103="NA",$G103="NA"),"NA",IF($E103="05",VLOOKUP($A103,'2016G5-SALL'!$A$3:$AG$500,26,FALSE),IF($E103="08",VLOOKUP($A103,'2016G8-SALL'!$A$3:$AG$501,26,FALSE),"NA"))),"NA")</f>
        <v>0.37101265822784851</v>
      </c>
      <c r="K103" s="200">
        <f>IFERROR(IF(OR($F103&lt;10,$F103="NA",$G103="NA"),"NA",IF($E103="05",VLOOKUP($A103,'2016G5-SALL'!$A$3:$AG$500,16,FALSE),IF($E103="08",VLOOKUP($A103,'2016G8-SALL'!$A$3:$AG$501,16,FALSE),"NA"))),"NA")</f>
        <v>0.45784810126582282</v>
      </c>
      <c r="L103" s="201">
        <f>IFERROR(IF(OR($F103&lt;10,$F103="NA",$G103="NA"),"NA",IF($E103="05",VLOOKUP($A103,'2016G5-SALL'!$A$3:$AG$500,31,FALSE),IF($E103="08",VLOOKUP($A103,'2016G8-SALL'!$A$3:$AG$501,31,FALSE),"NA"))),"NA")</f>
        <v>0.54392405063291149</v>
      </c>
      <c r="M103" s="202">
        <f>IFERROR(IF(OR($F103&lt;10,$F103="NA",$G103="NA"),"NA",IF($E103="05",VLOOKUP($A103,'2016G5-SALL'!$A$3:$AG$500,21,FALSE),IF($E103="08",VLOOKUP($A103,'2016G8-SALL'!$A$3:$AG$501,21,FALSE),"NA"))),"NA")</f>
        <v>0.50297468354430375</v>
      </c>
    </row>
    <row r="104" spans="1:13" x14ac:dyDescent="0.25">
      <c r="A104" s="229" t="s">
        <v>332</v>
      </c>
      <c r="B104" s="228" t="str">
        <f>VLOOKUP($A104,SchList!$A$2:$B$476,2,FALSE)</f>
        <v>DAVID LAWRENCE JR K-8 CENTER</v>
      </c>
      <c r="C104" s="229" t="str">
        <f>VLOOKUP($A104,SchList!$A$2:$H$476,6,FALSE)</f>
        <v>North</v>
      </c>
      <c r="D104" s="214" t="str">
        <f>VLOOKUP($A104,SchList!$A$2:$H$476,5,FALSE)</f>
        <v>Tier 1</v>
      </c>
      <c r="E104" s="215" t="str">
        <f>LEFT(VLOOKUP($A104,'2016G8-SALL'!$A$5:$B$499,2,FALSE),2)</f>
        <v>08</v>
      </c>
      <c r="F104" s="230">
        <f>IFERROR(IF($E104="05",VLOOKUP($A104,'2016G5-SALL'!$A$3:$AG$500,4,FALSE),IF($E104="08",VLOOKUP($A104,'2016G8-SALL'!$A$3:$AG$501,4,FALSE),"NA")),"NA")</f>
        <v>174</v>
      </c>
      <c r="G104" s="231">
        <f>IFERROR(IF($E104="05",VLOOKUP($A104,'MemSep 16-2016'!$A$3:$I$498,9,FALSE),IF($E104="08",VLOOKUP($A104,'MemSep 16-2016'!$A$3:$N$498,14,FALSE),"NA")),"NA")</f>
        <v>182</v>
      </c>
      <c r="H104" s="232">
        <f t="shared" si="2"/>
        <v>0.95604395604395609</v>
      </c>
      <c r="I104" s="233">
        <f>IFERROR(IF(OR($F104&lt;10,$F104="NA",$G104="NA"),"NA",IF($E104="05",VLOOKUP($A104,'2016G5-SALL'!$A$3:$AG$500,6,FALSE),IF($E104="08",VLOOKUP($A104,'2016G8-SALL'!$A$3:$AG$501,6,FALSE),"NA"))),"NA")</f>
        <v>41.695459770114958</v>
      </c>
      <c r="J104" s="199">
        <f>IFERROR(IF(OR($F104&lt;10,$F104="NA",$G104="NA"),"NA",IF($E104="05",VLOOKUP($A104,'2016G5-SALL'!$A$3:$AG$500,26,FALSE),IF($E104="08",VLOOKUP($A104,'2016G8-SALL'!$A$3:$AG$501,26,FALSE),"NA"))),"NA")</f>
        <v>0.41436781609195389</v>
      </c>
      <c r="K104" s="200">
        <f>IFERROR(IF(OR($F104&lt;10,$F104="NA",$G104="NA"),"NA",IF($E104="05",VLOOKUP($A104,'2016G5-SALL'!$A$3:$AG$500,16,FALSE),IF($E104="08",VLOOKUP($A104,'2016G8-SALL'!$A$3:$AG$501,16,FALSE),"NA"))),"NA")</f>
        <v>0.41620689655172399</v>
      </c>
      <c r="L104" s="201">
        <f>IFERROR(IF(OR($F104&lt;10,$F104="NA",$G104="NA"),"NA",IF($E104="05",VLOOKUP($A104,'2016G5-SALL'!$A$3:$AG$500,31,FALSE),IF($E104="08",VLOOKUP($A104,'2016G8-SALL'!$A$3:$AG$501,31,FALSE),"NA"))),"NA")</f>
        <v>0.42528735632183906</v>
      </c>
      <c r="M104" s="202">
        <f>IFERROR(IF(OR($F104&lt;10,$F104="NA",$G104="NA"),"NA",IF($E104="05",VLOOKUP($A104,'2016G5-SALL'!$A$3:$AG$500,21,FALSE),IF($E104="08",VLOOKUP($A104,'2016G8-SALL'!$A$3:$AG$501,21,FALSE),"NA"))),"NA")</f>
        <v>0.41080459770114902</v>
      </c>
    </row>
    <row r="105" spans="1:13" x14ac:dyDescent="0.25">
      <c r="A105" s="229" t="s">
        <v>199</v>
      </c>
      <c r="B105" s="228" t="str">
        <f>VLOOKUP($A105,SchList!$A$2:$B$476,2,FALSE)</f>
        <v>DEVON AIRE K-8 CENTER</v>
      </c>
      <c r="C105" s="229" t="str">
        <f>VLOOKUP($A105,SchList!$A$2:$H$476,6,FALSE)</f>
        <v>South</v>
      </c>
      <c r="D105" s="214" t="str">
        <f>VLOOKUP($A105,SchList!$A$2:$H$476,5,FALSE)</f>
        <v>Tier 1</v>
      </c>
      <c r="E105" s="215" t="str">
        <f>LEFT(VLOOKUP($A105,'2016G5-SALL'!$A$5:$B$499,2,FALSE),2)</f>
        <v>05</v>
      </c>
      <c r="F105" s="230">
        <f>IFERROR(IF($E105="05",VLOOKUP($A105,'2016G5-SALL'!$A$3:$AG$500,4,FALSE),IF($E105="08",VLOOKUP($A105,'2016G8-SALL'!$A$3:$AG$501,4,FALSE),"NA")),"NA")</f>
        <v>191</v>
      </c>
      <c r="G105" s="231">
        <f>IFERROR(IF($E105="05",VLOOKUP($A105,'MemSep 16-2016'!$A$3:$I$498,9,FALSE),IF($E105="08",VLOOKUP($A105,'MemSep 16-2016'!$A$3:$N$498,14,FALSE),"NA")),"NA")</f>
        <v>195</v>
      </c>
      <c r="H105" s="232">
        <f t="shared" si="2"/>
        <v>0.97948717948717945</v>
      </c>
      <c r="I105" s="233">
        <f>IFERROR(IF(OR($F105&lt;10,$F105="NA",$G105="NA"),"NA",IF($E105="05",VLOOKUP($A105,'2016G5-SALL'!$A$3:$AG$500,6,FALSE),IF($E105="08",VLOOKUP($A105,'2016G8-SALL'!$A$3:$AG$501,6,FALSE),"NA"))),"NA")</f>
        <v>52.633507853403188</v>
      </c>
      <c r="J105" s="199">
        <f>IFERROR(IF(OR($F105&lt;10,$F105="NA",$G105="NA"),"NA",IF($E105="05",VLOOKUP($A105,'2016G5-SALL'!$A$3:$AG$500,26,FALSE),IF($E105="08",VLOOKUP($A105,'2016G8-SALL'!$A$3:$AG$501,26,FALSE),"NA"))),"NA")</f>
        <v>0.40146596858638739</v>
      </c>
      <c r="K105" s="200">
        <f>IFERROR(IF(OR($F105&lt;10,$F105="NA",$G105="NA"),"NA",IF($E105="05",VLOOKUP($A105,'2016G5-SALL'!$A$3:$AG$500,16,FALSE),IF($E105="08",VLOOKUP($A105,'2016G8-SALL'!$A$3:$AG$501,16,FALSE),"NA"))),"NA")</f>
        <v>0.49905759162303692</v>
      </c>
      <c r="L105" s="201">
        <f>IFERROR(IF(OR($F105&lt;10,$F105="NA",$G105="NA"),"NA",IF($E105="05",VLOOKUP($A105,'2016G5-SALL'!$A$3:$AG$500,31,FALSE),IF($E105="08",VLOOKUP($A105,'2016G8-SALL'!$A$3:$AG$501,31,FALSE),"NA"))),"NA")</f>
        <v>0.59575916230366488</v>
      </c>
      <c r="M105" s="202">
        <f>IFERROR(IF(OR($F105&lt;10,$F105="NA",$G105="NA"),"NA",IF($E105="05",VLOOKUP($A105,'2016G5-SALL'!$A$3:$AG$500,21,FALSE),IF($E105="08",VLOOKUP($A105,'2016G8-SALL'!$A$3:$AG$501,21,FALSE),"NA"))),"NA")</f>
        <v>0.51890052356020944</v>
      </c>
    </row>
    <row r="106" spans="1:13" x14ac:dyDescent="0.25">
      <c r="A106" s="229" t="s">
        <v>199</v>
      </c>
      <c r="B106" s="228" t="str">
        <f>VLOOKUP($A106,SchList!$A$2:$B$476,2,FALSE)</f>
        <v>DEVON AIRE K-8 CENTER</v>
      </c>
      <c r="C106" s="229" t="str">
        <f>VLOOKUP($A106,SchList!$A$2:$H$476,6,FALSE)</f>
        <v>South</v>
      </c>
      <c r="D106" s="214" t="str">
        <f>VLOOKUP($A106,SchList!$A$2:$H$476,5,FALSE)</f>
        <v>Tier 1</v>
      </c>
      <c r="E106" s="215" t="str">
        <f>LEFT(VLOOKUP($A106,'2016G8-SALL'!$A$5:$B$499,2,FALSE),2)</f>
        <v>08</v>
      </c>
      <c r="F106" s="230">
        <f>IFERROR(IF($E106="05",VLOOKUP($A106,'2016G5-SALL'!$A$3:$AG$500,4,FALSE),IF($E106="08",VLOOKUP($A106,'2016G8-SALL'!$A$3:$AG$501,4,FALSE),"NA")),"NA")</f>
        <v>146</v>
      </c>
      <c r="G106" s="231">
        <f>IFERROR(IF($E106="05",VLOOKUP($A106,'MemSep 16-2016'!$A$3:$I$498,9,FALSE),IF($E106="08",VLOOKUP($A106,'MemSep 16-2016'!$A$3:$N$498,14,FALSE),"NA")),"NA")</f>
        <v>151</v>
      </c>
      <c r="H106" s="232">
        <f t="shared" si="2"/>
        <v>0.9668874172185431</v>
      </c>
      <c r="I106" s="233">
        <f>IFERROR(IF(OR($F106&lt;10,$F106="NA",$G106="NA"),"NA",IF($E106="05",VLOOKUP($A106,'2016G5-SALL'!$A$3:$AG$500,6,FALSE),IF($E106="08",VLOOKUP($A106,'2016G8-SALL'!$A$3:$AG$501,6,FALSE),"NA"))),"NA")</f>
        <v>45.722191780821902</v>
      </c>
      <c r="J106" s="199">
        <f>IFERROR(IF(OR($F106&lt;10,$F106="NA",$G106="NA"),"NA",IF($E106="05",VLOOKUP($A106,'2016G5-SALL'!$A$3:$AG$500,26,FALSE),IF($E106="08",VLOOKUP($A106,'2016G8-SALL'!$A$3:$AG$501,26,FALSE),"NA"))),"NA")</f>
        <v>0.47445205479452052</v>
      </c>
      <c r="K106" s="200">
        <f>IFERROR(IF(OR($F106&lt;10,$F106="NA",$G106="NA"),"NA",IF($E106="05",VLOOKUP($A106,'2016G5-SALL'!$A$3:$AG$500,16,FALSE),IF($E106="08",VLOOKUP($A106,'2016G8-SALL'!$A$3:$AG$501,16,FALSE),"NA"))),"NA")</f>
        <v>0.46472602739726004</v>
      </c>
      <c r="L106" s="201">
        <f>IFERROR(IF(OR($F106&lt;10,$F106="NA",$G106="NA"),"NA",IF($E106="05",VLOOKUP($A106,'2016G5-SALL'!$A$3:$AG$500,31,FALSE),IF($E106="08",VLOOKUP($A106,'2016G8-SALL'!$A$3:$AG$501,31,FALSE),"NA"))),"NA")</f>
        <v>0.46061643835616417</v>
      </c>
      <c r="M106" s="202">
        <f>IFERROR(IF(OR($F106&lt;10,$F106="NA",$G106="NA"),"NA",IF($E106="05",VLOOKUP($A106,'2016G5-SALL'!$A$3:$AG$500,21,FALSE),IF($E106="08",VLOOKUP($A106,'2016G8-SALL'!$A$3:$AG$501,21,FALSE),"NA"))),"NA")</f>
        <v>0.43465753424657522</v>
      </c>
    </row>
    <row r="107" spans="1:13" x14ac:dyDescent="0.25">
      <c r="A107" s="229" t="s">
        <v>388</v>
      </c>
      <c r="B107" s="228" t="str">
        <f>VLOOKUP($A107,SchList!$A$2:$B$476,2,FALSE)</f>
        <v>DOCTORS CHARTER/MIAMI SHORES</v>
      </c>
      <c r="C107" s="229" t="str">
        <f>VLOOKUP($A107,SchList!$A$2:$H$476,6,FALSE)</f>
        <v>Charter</v>
      </c>
      <c r="D107" s="214" t="str">
        <f>VLOOKUP($A107,SchList!$A$2:$H$476,5,FALSE)</f>
        <v>CHT</v>
      </c>
      <c r="E107" s="215" t="str">
        <f>LEFT(VLOOKUP($A107,'2016G8-SALL'!$A$5:$B$499,2,FALSE),2)</f>
        <v>08</v>
      </c>
      <c r="F107" s="230">
        <f>IFERROR(IF($E107="05",VLOOKUP($A107,'2016G5-SALL'!$A$3:$AG$500,4,FALSE),IF($E107="08",VLOOKUP($A107,'2016G8-SALL'!$A$3:$AG$501,4,FALSE),"NA")),"NA")</f>
        <v>100</v>
      </c>
      <c r="G107" s="231">
        <f>IFERROR(IF($E107="05",VLOOKUP($A107,'MemSep 16-2016'!$A$3:$I$498,9,FALSE),IF($E107="08",VLOOKUP($A107,'MemSep 16-2016'!$A$3:$N$498,14,FALSE),"NA")),"NA")</f>
        <v>102</v>
      </c>
      <c r="H107" s="232">
        <f t="shared" si="2"/>
        <v>0.98039215686274506</v>
      </c>
      <c r="I107" s="233">
        <f>IFERROR(IF(OR($F107&lt;10,$F107="NA",$G107="NA"),"NA",IF($E107="05",VLOOKUP($A107,'2016G5-SALL'!$A$3:$AG$500,6,FALSE),IF($E107="08",VLOOKUP($A107,'2016G8-SALL'!$A$3:$AG$501,6,FALSE),"NA"))),"NA")</f>
        <v>50.164700000000003</v>
      </c>
      <c r="J107" s="199">
        <f>IFERROR(IF(OR($F107&lt;10,$F107="NA",$G107="NA"),"NA",IF($E107="05",VLOOKUP($A107,'2016G5-SALL'!$A$3:$AG$500,26,FALSE),IF($E107="08",VLOOKUP($A107,'2016G8-SALL'!$A$3:$AG$501,26,FALSE),"NA"))),"NA")</f>
        <v>0.49530000000000007</v>
      </c>
      <c r="K107" s="200">
        <f>IFERROR(IF(OR($F107&lt;10,$F107="NA",$G107="NA"),"NA",IF($E107="05",VLOOKUP($A107,'2016G5-SALL'!$A$3:$AG$500,16,FALSE),IF($E107="08",VLOOKUP($A107,'2016G8-SALL'!$A$3:$AG$501,16,FALSE),"NA"))),"NA")</f>
        <v>0.52019999999999977</v>
      </c>
      <c r="L107" s="201">
        <f>IFERROR(IF(OR($F107&lt;10,$F107="NA",$G107="NA"),"NA",IF($E107="05",VLOOKUP($A107,'2016G5-SALL'!$A$3:$AG$500,31,FALSE),IF($E107="08",VLOOKUP($A107,'2016G8-SALL'!$A$3:$AG$501,31,FALSE),"NA"))),"NA")</f>
        <v>0.53</v>
      </c>
      <c r="M107" s="202">
        <f>IFERROR(IF(OR($F107&lt;10,$F107="NA",$G107="NA"),"NA",IF($E107="05",VLOOKUP($A107,'2016G5-SALL'!$A$3:$AG$500,21,FALSE),IF($E107="08",VLOOKUP($A107,'2016G8-SALL'!$A$3:$AG$501,21,FALSE),"NA"))),"NA")</f>
        <v>0.45490000000000003</v>
      </c>
    </row>
    <row r="108" spans="1:13" x14ac:dyDescent="0.25">
      <c r="A108" s="229" t="s">
        <v>261</v>
      </c>
      <c r="B108" s="228" t="str">
        <f>VLOOKUP($A108,SchList!$A$2:$B$476,2,FALSE)</f>
        <v>DORAL ACADEMY</v>
      </c>
      <c r="C108" s="229" t="str">
        <f>VLOOKUP($A108,SchList!$A$2:$H$476,6,FALSE)</f>
        <v>Charter</v>
      </c>
      <c r="D108" s="214" t="str">
        <f>VLOOKUP($A108,SchList!$A$2:$H$476,5,FALSE)</f>
        <v>CHT</v>
      </c>
      <c r="E108" s="215" t="str">
        <f>LEFT(VLOOKUP($A108,'2016G5-SALL'!$A$5:$B$499,2,FALSE),2)</f>
        <v>05</v>
      </c>
      <c r="F108" s="230">
        <f>IFERROR(IF($E108="05",VLOOKUP($A108,'2016G5-SALL'!$A$3:$AG$500,4,FALSE),IF($E108="08",VLOOKUP($A108,'2016G8-SALL'!$A$3:$AG$501,4,FALSE),"NA")),"NA")</f>
        <v>203</v>
      </c>
      <c r="G108" s="231">
        <f>IFERROR(IF($E108="05",VLOOKUP($A108,'MemSep 16-2016'!$A$3:$I$498,9,FALSE),IF($E108="08",VLOOKUP($A108,'MemSep 16-2016'!$A$3:$N$498,14,FALSE),"NA")),"NA")</f>
        <v>213</v>
      </c>
      <c r="H108" s="232">
        <f t="shared" si="2"/>
        <v>0.95305164319248825</v>
      </c>
      <c r="I108" s="233">
        <f>IFERROR(IF(OR($F108&lt;10,$F108="NA",$G108="NA"),"NA",IF($E108="05",VLOOKUP($A108,'2016G5-SALL'!$A$3:$AG$500,6,FALSE),IF($E108="08",VLOOKUP($A108,'2016G8-SALL'!$A$3:$AG$501,6,FALSE),"NA"))),"NA")</f>
        <v>54.68019704433496</v>
      </c>
      <c r="J108" s="199">
        <f>IFERROR(IF(OR($F108&lt;10,$F108="NA",$G108="NA"),"NA",IF($E108="05",VLOOKUP($A108,'2016G5-SALL'!$A$3:$AG$500,26,FALSE),IF($E108="08",VLOOKUP($A108,'2016G8-SALL'!$A$3:$AG$501,26,FALSE),"NA"))),"NA")</f>
        <v>0.47187192118226567</v>
      </c>
      <c r="K108" s="200">
        <f>IFERROR(IF(OR($F108&lt;10,$F108="NA",$G108="NA"),"NA",IF($E108="05",VLOOKUP($A108,'2016G5-SALL'!$A$3:$AG$500,16,FALSE),IF($E108="08",VLOOKUP($A108,'2016G8-SALL'!$A$3:$AG$501,16,FALSE),"NA"))),"NA")</f>
        <v>0.48482758620689675</v>
      </c>
      <c r="L108" s="201">
        <f>IFERROR(IF(OR($F108&lt;10,$F108="NA",$G108="NA"),"NA",IF($E108="05",VLOOKUP($A108,'2016G5-SALL'!$A$3:$AG$500,31,FALSE),IF($E108="08",VLOOKUP($A108,'2016G8-SALL'!$A$3:$AG$501,31,FALSE),"NA"))),"NA")</f>
        <v>0.62684729064039368</v>
      </c>
      <c r="M108" s="202">
        <f>IFERROR(IF(OR($F108&lt;10,$F108="NA",$G108="NA"),"NA",IF($E108="05",VLOOKUP($A108,'2016G5-SALL'!$A$3:$AG$500,21,FALSE),IF($E108="08",VLOOKUP($A108,'2016G8-SALL'!$A$3:$AG$501,21,FALSE),"NA"))),"NA")</f>
        <v>0.53926108374384207</v>
      </c>
    </row>
    <row r="109" spans="1:13" x14ac:dyDescent="0.25">
      <c r="A109" s="229" t="s">
        <v>385</v>
      </c>
      <c r="B109" s="228" t="str">
        <f>VLOOKUP($A109,SchList!$A$2:$B$476,2,FALSE)</f>
        <v>DORAL ACADEMY CHARTER MIDDLE</v>
      </c>
      <c r="C109" s="229" t="str">
        <f>VLOOKUP($A109,SchList!$A$2:$H$476,6,FALSE)</f>
        <v>Charter</v>
      </c>
      <c r="D109" s="214" t="str">
        <f>VLOOKUP($A109,SchList!$A$2:$H$476,5,FALSE)</f>
        <v>CHT</v>
      </c>
      <c r="E109" s="215" t="str">
        <f>LEFT(VLOOKUP($A109,'2016G8-SALL'!$A$5:$B$499,2,FALSE),2)</f>
        <v>08</v>
      </c>
      <c r="F109" s="230">
        <f>IFERROR(IF($E109="05",VLOOKUP($A109,'2016G5-SALL'!$A$3:$AG$500,4,FALSE),IF($E109="08",VLOOKUP($A109,'2016G8-SALL'!$A$3:$AG$501,4,FALSE),"NA")),"NA")</f>
        <v>291</v>
      </c>
      <c r="G109" s="231">
        <f>IFERROR(IF($E109="05",VLOOKUP($A109,'MemSep 16-2016'!$A$3:$I$498,9,FALSE),IF($E109="08",VLOOKUP($A109,'MemSep 16-2016'!$A$3:$N$498,14,FALSE),"NA")),"NA")</f>
        <v>317</v>
      </c>
      <c r="H109" s="232">
        <f t="shared" si="2"/>
        <v>0.917981072555205</v>
      </c>
      <c r="I109" s="233">
        <f>IFERROR(IF(OR($F109&lt;10,$F109="NA",$G109="NA"),"NA",IF($E109="05",VLOOKUP($A109,'2016G5-SALL'!$A$3:$AG$500,6,FALSE),IF($E109="08",VLOOKUP($A109,'2016G8-SALL'!$A$3:$AG$501,6,FALSE),"NA"))),"NA")</f>
        <v>45.84663230240551</v>
      </c>
      <c r="J109" s="199">
        <f>IFERROR(IF(OR($F109&lt;10,$F109="NA",$G109="NA"),"NA",IF($E109="05",VLOOKUP($A109,'2016G5-SALL'!$A$3:$AG$500,26,FALSE),IF($E109="08",VLOOKUP($A109,'2016G8-SALL'!$A$3:$AG$501,26,FALSE),"NA"))),"NA")</f>
        <v>0.4821993127147769</v>
      </c>
      <c r="K109" s="200">
        <f>IFERROR(IF(OR($F109&lt;10,$F109="NA",$G109="NA"),"NA",IF($E109="05",VLOOKUP($A109,'2016G5-SALL'!$A$3:$AG$500,16,FALSE),IF($E109="08",VLOOKUP($A109,'2016G8-SALL'!$A$3:$AG$501,16,FALSE),"NA"))),"NA")</f>
        <v>0.48632302405498234</v>
      </c>
      <c r="L109" s="201">
        <f>IFERROR(IF(OR($F109&lt;10,$F109="NA",$G109="NA"),"NA",IF($E109="05",VLOOKUP($A109,'2016G5-SALL'!$A$3:$AG$500,31,FALSE),IF($E109="08",VLOOKUP($A109,'2016G8-SALL'!$A$3:$AG$501,31,FALSE),"NA"))),"NA")</f>
        <v>0.44639175257731978</v>
      </c>
      <c r="M109" s="202">
        <f>IFERROR(IF(OR($F109&lt;10,$F109="NA",$G109="NA"),"NA",IF($E109="05",VLOOKUP($A109,'2016G5-SALL'!$A$3:$AG$500,21,FALSE),IF($E109="08",VLOOKUP($A109,'2016G8-SALL'!$A$3:$AG$501,21,FALSE),"NA"))),"NA")</f>
        <v>0.42384879725085906</v>
      </c>
    </row>
    <row r="110" spans="1:13" x14ac:dyDescent="0.25">
      <c r="A110" s="229" t="s">
        <v>865</v>
      </c>
      <c r="B110" s="228" t="str">
        <f>VLOOKUP($A110,SchList!$A$2:$B$476,2,FALSE)</f>
        <v>DORAL ACADEMY OF TECHNOLOGY</v>
      </c>
      <c r="C110" s="229" t="str">
        <f>VLOOKUP($A110,SchList!$A$2:$H$476,6,FALSE)</f>
        <v>Charter</v>
      </c>
      <c r="D110" s="214" t="str">
        <f>VLOOKUP($A110,SchList!$A$2:$H$476,5,FALSE)</f>
        <v>CHT</v>
      </c>
      <c r="E110" s="215" t="str">
        <f>LEFT(VLOOKUP($A110,'2016G8-SALL'!$A$5:$B$499,2,FALSE),2)</f>
        <v>08</v>
      </c>
      <c r="F110" s="230">
        <f>IFERROR(IF($E110="05",VLOOKUP($A110,'2016G5-SALL'!$A$3:$AG$500,4,FALSE),IF($E110="08",VLOOKUP($A110,'2016G8-SALL'!$A$3:$AG$501,4,FALSE),"NA")),"NA")</f>
        <v>22</v>
      </c>
      <c r="G110" s="231">
        <f>IFERROR(IF($E110="05",VLOOKUP($A110,'MemSep 16-2016'!$A$3:$I$498,9,FALSE),IF($E110="08",VLOOKUP($A110,'MemSep 16-2016'!$A$3:$N$498,14,FALSE),"NA")),"NA")</f>
        <v>29</v>
      </c>
      <c r="H110" s="232">
        <f t="shared" si="2"/>
        <v>0.75862068965517238</v>
      </c>
      <c r="I110" s="233">
        <f>IFERROR(IF(OR($F110&lt;10,$F110="NA",$G110="NA"),"NA",IF($E110="05",VLOOKUP($A110,'2016G5-SALL'!$A$3:$AG$500,6,FALSE),IF($E110="08",VLOOKUP($A110,'2016G8-SALL'!$A$3:$AG$501,6,FALSE),"NA"))),"NA")</f>
        <v>58.839545454545458</v>
      </c>
      <c r="J110" s="199">
        <f>IFERROR(IF(OR($F110&lt;10,$F110="NA",$G110="NA"),"NA",IF($E110="05",VLOOKUP($A110,'2016G5-SALL'!$A$3:$AG$500,26,FALSE),IF($E110="08",VLOOKUP($A110,'2016G8-SALL'!$A$3:$AG$501,26,FALSE),"NA"))),"NA")</f>
        <v>0.63590909090909087</v>
      </c>
      <c r="K110" s="200">
        <f>IFERROR(IF(OR($F110&lt;10,$F110="NA",$G110="NA"),"NA",IF($E110="05",VLOOKUP($A110,'2016G5-SALL'!$A$3:$AG$500,16,FALSE),IF($E110="08",VLOOKUP($A110,'2016G8-SALL'!$A$3:$AG$501,16,FALSE),"NA"))),"NA")</f>
        <v>0.58954545454545471</v>
      </c>
      <c r="L110" s="201">
        <f>IFERROR(IF(OR($F110&lt;10,$F110="NA",$G110="NA"),"NA",IF($E110="05",VLOOKUP($A110,'2016G5-SALL'!$A$3:$AG$500,31,FALSE),IF($E110="08",VLOOKUP($A110,'2016G8-SALL'!$A$3:$AG$501,31,FALSE),"NA"))),"NA")</f>
        <v>0.58636363636363642</v>
      </c>
      <c r="M110" s="202">
        <f>IFERROR(IF(OR($F110&lt;10,$F110="NA",$G110="NA"),"NA",IF($E110="05",VLOOKUP($A110,'2016G5-SALL'!$A$3:$AG$500,21,FALSE),IF($E110="08",VLOOKUP($A110,'2016G8-SALL'!$A$3:$AG$501,21,FALSE),"NA"))),"NA")</f>
        <v>0.55954545454545468</v>
      </c>
    </row>
    <row r="111" spans="1:13" x14ac:dyDescent="0.25">
      <c r="A111" s="229" t="s">
        <v>861</v>
      </c>
      <c r="B111" s="228" t="str">
        <f>VLOOKUP($A111,SchList!$A$2:$B$476,2,FALSE)</f>
        <v>DORAL INTERNATIONAL ACADEMY</v>
      </c>
      <c r="C111" s="229" t="str">
        <f>VLOOKUP($A111,SchList!$A$2:$H$476,6,FALSE)</f>
        <v>Charter</v>
      </c>
      <c r="D111" s="214" t="str">
        <f>VLOOKUP($A111,SchList!$A$2:$H$476,5,FALSE)</f>
        <v>CHT</v>
      </c>
      <c r="E111" s="215" t="str">
        <f>LEFT(VLOOKUP($A111,'2016G5-SALL'!$A$5:$B$499,2,FALSE),2)</f>
        <v>05</v>
      </c>
      <c r="F111" s="230">
        <f>IFERROR(IF($E111="05",VLOOKUP($A111,'2016G5-SALL'!$A$3:$AG$500,4,FALSE),IF($E111="08",VLOOKUP($A111,'2016G8-SALL'!$A$3:$AG$501,4,FALSE),"NA")),"NA")</f>
        <v>6</v>
      </c>
      <c r="G111" s="231">
        <f>IFERROR(IF($E111="05",VLOOKUP($A111,'MemSep 16-2016'!$A$3:$I$498,9,FALSE),IF($E111="08",VLOOKUP($A111,'MemSep 16-2016'!$A$3:$N$498,14,FALSE),"NA")),"NA")</f>
        <v>105</v>
      </c>
      <c r="H111" s="232" t="str">
        <f t="shared" si="2"/>
        <v>NT&lt;10</v>
      </c>
      <c r="I111" s="233" t="str">
        <f>IFERROR(IF(OR($F111&lt;10,$F111="NA",$G111="NA"),"NA",IF($E111="05",VLOOKUP($A111,'2016G5-SALL'!$A$3:$AG$500,6,FALSE),IF($E111="08",VLOOKUP($A111,'2016G8-SALL'!$A$3:$AG$501,6,FALSE),"NA"))),"NA")</f>
        <v>NA</v>
      </c>
      <c r="J111" s="199" t="str">
        <f>IFERROR(IF(OR($F111&lt;10,$F111="NA",$G111="NA"),"NA",IF($E111="05",VLOOKUP($A111,'2016G5-SALL'!$A$3:$AG$500,26,FALSE),IF($E111="08",VLOOKUP($A111,'2016G8-SALL'!$A$3:$AG$501,26,FALSE),"NA"))),"NA")</f>
        <v>NA</v>
      </c>
      <c r="K111" s="200" t="str">
        <f>IFERROR(IF(OR($F111&lt;10,$F111="NA",$G111="NA"),"NA",IF($E111="05",VLOOKUP($A111,'2016G5-SALL'!$A$3:$AG$500,16,FALSE),IF($E111="08",VLOOKUP($A111,'2016G8-SALL'!$A$3:$AG$501,16,FALSE),"NA"))),"NA")</f>
        <v>NA</v>
      </c>
      <c r="L111" s="201" t="str">
        <f>IFERROR(IF(OR($F111&lt;10,$F111="NA",$G111="NA"),"NA",IF($E111="05",VLOOKUP($A111,'2016G5-SALL'!$A$3:$AG$500,31,FALSE),IF($E111="08",VLOOKUP($A111,'2016G8-SALL'!$A$3:$AG$501,31,FALSE),"NA"))),"NA")</f>
        <v>NA</v>
      </c>
      <c r="M111" s="202" t="str">
        <f>IFERROR(IF(OR($F111&lt;10,$F111="NA",$G111="NA"),"NA",IF($E111="05",VLOOKUP($A111,'2016G5-SALL'!$A$3:$AG$500,21,FALSE),IF($E111="08",VLOOKUP($A111,'2016G8-SALL'!$A$3:$AG$501,21,FALSE),"NA"))),"NA")</f>
        <v>NA</v>
      </c>
    </row>
    <row r="112" spans="1:13" x14ac:dyDescent="0.25">
      <c r="A112" s="229" t="s">
        <v>282</v>
      </c>
      <c r="B112" s="228" t="str">
        <f>VLOOKUP($A112,SchList!$A$2:$B$476,2,FALSE)</f>
        <v>DOWNTOWN MIAMI CHARTER SCHOOL</v>
      </c>
      <c r="C112" s="229" t="str">
        <f>VLOOKUP($A112,SchList!$A$2:$H$476,6,FALSE)</f>
        <v>Charter</v>
      </c>
      <c r="D112" s="214" t="str">
        <f>VLOOKUP($A112,SchList!$A$2:$H$476,5,FALSE)</f>
        <v>CHT</v>
      </c>
      <c r="E112" s="215" t="str">
        <f>LEFT(VLOOKUP($A112,'2016G5-SALL'!$A$5:$B$499,2,FALSE),2)</f>
        <v>05</v>
      </c>
      <c r="F112" s="230">
        <f>IFERROR(IF($E112="05",VLOOKUP($A112,'2016G5-SALL'!$A$3:$AG$500,4,FALSE),IF($E112="08",VLOOKUP($A112,'2016G8-SALL'!$A$3:$AG$501,4,FALSE),"NA")),"NA")</f>
        <v>3</v>
      </c>
      <c r="G112" s="231">
        <f>IFERROR(IF($E112="05",VLOOKUP($A112,'MemSep 16-2016'!$A$3:$I$498,9,FALSE),IF($E112="08",VLOOKUP($A112,'MemSep 16-2016'!$A$3:$N$498,14,FALSE),"NA")),"NA")</f>
        <v>88</v>
      </c>
      <c r="H112" s="232" t="str">
        <f t="shared" si="2"/>
        <v>NT&lt;10</v>
      </c>
      <c r="I112" s="233" t="str">
        <f>IFERROR(IF(OR($F112&lt;10,$F112="NA",$G112="NA"),"NA",IF($E112="05",VLOOKUP($A112,'2016G5-SALL'!$A$3:$AG$500,6,FALSE),IF($E112="08",VLOOKUP($A112,'2016G8-SALL'!$A$3:$AG$501,6,FALSE),"NA"))),"NA")</f>
        <v>NA</v>
      </c>
      <c r="J112" s="199" t="str">
        <f>IFERROR(IF(OR($F112&lt;10,$F112="NA",$G112="NA"),"NA",IF($E112="05",VLOOKUP($A112,'2016G5-SALL'!$A$3:$AG$500,26,FALSE),IF($E112="08",VLOOKUP($A112,'2016G8-SALL'!$A$3:$AG$501,26,FALSE),"NA"))),"NA")</f>
        <v>NA</v>
      </c>
      <c r="K112" s="200" t="str">
        <f>IFERROR(IF(OR($F112&lt;10,$F112="NA",$G112="NA"),"NA",IF($E112="05",VLOOKUP($A112,'2016G5-SALL'!$A$3:$AG$500,16,FALSE),IF($E112="08",VLOOKUP($A112,'2016G8-SALL'!$A$3:$AG$501,16,FALSE),"NA"))),"NA")</f>
        <v>NA</v>
      </c>
      <c r="L112" s="201" t="str">
        <f>IFERROR(IF(OR($F112&lt;10,$F112="NA",$G112="NA"),"NA",IF($E112="05",VLOOKUP($A112,'2016G5-SALL'!$A$3:$AG$500,31,FALSE),IF($E112="08",VLOOKUP($A112,'2016G8-SALL'!$A$3:$AG$501,31,FALSE),"NA"))),"NA")</f>
        <v>NA</v>
      </c>
      <c r="M112" s="202" t="str">
        <f>IFERROR(IF(OR($F112&lt;10,$F112="NA",$G112="NA"),"NA",IF($E112="05",VLOOKUP($A112,'2016G5-SALL'!$A$3:$AG$500,21,FALSE),IF($E112="08",VLOOKUP($A112,'2016G8-SALL'!$A$3:$AG$501,21,FALSE),"NA"))),"NA")</f>
        <v>NA</v>
      </c>
    </row>
    <row r="113" spans="1:13" x14ac:dyDescent="0.25">
      <c r="A113" s="229" t="s">
        <v>339</v>
      </c>
      <c r="B113" s="228" t="str">
        <f>VLOOKUP($A113,SchList!$A$2:$B$476,2,FALSE)</f>
        <v>DR FREDERICA S WILSON/SKYWAY</v>
      </c>
      <c r="C113" s="229" t="str">
        <f>VLOOKUP($A113,SchList!$A$2:$H$476,6,FALSE)</f>
        <v>North</v>
      </c>
      <c r="D113" s="214" t="str">
        <f>VLOOKUP($A113,SchList!$A$2:$H$476,5,FALSE)</f>
        <v>Tier 3</v>
      </c>
      <c r="E113" s="215" t="str">
        <f>LEFT(VLOOKUP($A113,'2016G5-SALL'!$A$5:$B$499,2,FALSE),2)</f>
        <v>05</v>
      </c>
      <c r="F113" s="230">
        <f>IFERROR(IF($E113="05",VLOOKUP($A113,'2016G5-SALL'!$A$3:$AG$500,4,FALSE),IF($E113="08",VLOOKUP($A113,'2016G8-SALL'!$A$3:$AG$501,4,FALSE),"NA")),"NA")</f>
        <v>40</v>
      </c>
      <c r="G113" s="231">
        <f>IFERROR(IF($E113="05",VLOOKUP($A113,'MemSep 16-2016'!$A$3:$I$498,9,FALSE),IF($E113="08",VLOOKUP($A113,'MemSep 16-2016'!$A$3:$N$498,14,FALSE),"NA")),"NA")</f>
        <v>49</v>
      </c>
      <c r="H113" s="232">
        <f t="shared" si="2"/>
        <v>0.81632653061224492</v>
      </c>
      <c r="I113" s="233">
        <f>IFERROR(IF(OR($F113&lt;10,$F113="NA",$G113="NA"),"NA",IF($E113="05",VLOOKUP($A113,'2016G5-SALL'!$A$3:$AG$500,6,FALSE),IF($E113="08",VLOOKUP($A113,'2016G8-SALL'!$A$3:$AG$501,6,FALSE),"NA"))),"NA")</f>
        <v>41.173500000000004</v>
      </c>
      <c r="J113" s="199">
        <f>IFERROR(IF(OR($F113&lt;10,$F113="NA",$G113="NA"),"NA",IF($E113="05",VLOOKUP($A113,'2016G5-SALL'!$A$3:$AG$500,26,FALSE),IF($E113="08",VLOOKUP($A113,'2016G8-SALL'!$A$3:$AG$501,26,FALSE),"NA"))),"NA")</f>
        <v>0.37100000000000016</v>
      </c>
      <c r="K113" s="200">
        <f>IFERROR(IF(OR($F113&lt;10,$F113="NA",$G113="NA"),"NA",IF($E113="05",VLOOKUP($A113,'2016G5-SALL'!$A$3:$AG$500,16,FALSE),IF($E113="08",VLOOKUP($A113,'2016G8-SALL'!$A$3:$AG$501,16,FALSE),"NA"))),"NA")</f>
        <v>0.35375000000000001</v>
      </c>
      <c r="L113" s="201">
        <f>IFERROR(IF(OR($F113&lt;10,$F113="NA",$G113="NA"),"NA",IF($E113="05",VLOOKUP($A113,'2016G5-SALL'!$A$3:$AG$500,31,FALSE),IF($E113="08",VLOOKUP($A113,'2016G8-SALL'!$A$3:$AG$501,31,FALSE),"NA"))),"NA")</f>
        <v>0.45124999999999993</v>
      </c>
      <c r="M113" s="202">
        <f>IFERROR(IF(OR($F113&lt;10,$F113="NA",$G113="NA"),"NA",IF($E113="05",VLOOKUP($A113,'2016G5-SALL'!$A$3:$AG$500,21,FALSE),IF($E113="08",VLOOKUP($A113,'2016G8-SALL'!$A$3:$AG$501,21,FALSE),"NA"))),"NA")</f>
        <v>0.44674999999999987</v>
      </c>
    </row>
    <row r="114" spans="1:13" x14ac:dyDescent="0.25">
      <c r="A114" s="229" t="s">
        <v>315</v>
      </c>
      <c r="B114" s="228" t="str">
        <f>VLOOKUP($A114,SchList!$A$2:$B$476,2,FALSE)</f>
        <v>DR GILBERT L. PORTER ELEM</v>
      </c>
      <c r="C114" s="229" t="str">
        <f>VLOOKUP($A114,SchList!$A$2:$H$476,6,FALSE)</f>
        <v>South</v>
      </c>
      <c r="D114" s="214" t="str">
        <f>VLOOKUP($A114,SchList!$A$2:$H$476,5,FALSE)</f>
        <v>Tier 1</v>
      </c>
      <c r="E114" s="215" t="str">
        <f>LEFT(VLOOKUP($A114,'2016G5-SALL'!$A$5:$B$499,2,FALSE),2)</f>
        <v>05</v>
      </c>
      <c r="F114" s="230">
        <f>IFERROR(IF($E114="05",VLOOKUP($A114,'2016G5-SALL'!$A$3:$AG$500,4,FALSE),IF($E114="08",VLOOKUP($A114,'2016G8-SALL'!$A$3:$AG$501,4,FALSE),"NA")),"NA")</f>
        <v>115</v>
      </c>
      <c r="G114" s="231">
        <f>IFERROR(IF($E114="05",VLOOKUP($A114,'MemSep 16-2016'!$A$3:$I$498,9,FALSE),IF($E114="08",VLOOKUP($A114,'MemSep 16-2016'!$A$3:$N$498,14,FALSE),"NA")),"NA")</f>
        <v>117</v>
      </c>
      <c r="H114" s="232">
        <f t="shared" si="2"/>
        <v>0.98290598290598286</v>
      </c>
      <c r="I114" s="233">
        <f>IFERROR(IF(OR($F114&lt;10,$F114="NA",$G114="NA"),"NA",IF($E114="05",VLOOKUP($A114,'2016G5-SALL'!$A$3:$AG$500,6,FALSE),IF($E114="08",VLOOKUP($A114,'2016G8-SALL'!$A$3:$AG$501,6,FALSE),"NA"))),"NA")</f>
        <v>48.801217391304348</v>
      </c>
      <c r="J114" s="199">
        <f>IFERROR(IF(OR($F114&lt;10,$F114="NA",$G114="NA"),"NA",IF($E114="05",VLOOKUP($A114,'2016G5-SALL'!$A$3:$AG$500,26,FALSE),IF($E114="08",VLOOKUP($A114,'2016G8-SALL'!$A$3:$AG$501,26,FALSE),"NA"))),"NA")</f>
        <v>0.35869565217391319</v>
      </c>
      <c r="K114" s="200">
        <f>IFERROR(IF(OR($F114&lt;10,$F114="NA",$G114="NA"),"NA",IF($E114="05",VLOOKUP($A114,'2016G5-SALL'!$A$3:$AG$500,16,FALSE),IF($E114="08",VLOOKUP($A114,'2016G8-SALL'!$A$3:$AG$501,16,FALSE),"NA"))),"NA")</f>
        <v>0.4585217391304347</v>
      </c>
      <c r="L114" s="201">
        <f>IFERROR(IF(OR($F114&lt;10,$F114="NA",$G114="NA"),"NA",IF($E114="05",VLOOKUP($A114,'2016G5-SALL'!$A$3:$AG$500,31,FALSE),IF($E114="08",VLOOKUP($A114,'2016G8-SALL'!$A$3:$AG$501,31,FALSE),"NA"))),"NA")</f>
        <v>0.54660869565217418</v>
      </c>
      <c r="M114" s="202">
        <f>IFERROR(IF(OR($F114&lt;10,$F114="NA",$G114="NA"),"NA",IF($E114="05",VLOOKUP($A114,'2016G5-SALL'!$A$3:$AG$500,21,FALSE),IF($E114="08",VLOOKUP($A114,'2016G8-SALL'!$A$3:$AG$501,21,FALSE),"NA"))),"NA")</f>
        <v>0.50321739130434795</v>
      </c>
    </row>
    <row r="115" spans="1:13" x14ac:dyDescent="0.25">
      <c r="A115" s="229" t="s">
        <v>364</v>
      </c>
      <c r="B115" s="228" t="str">
        <f>VLOOKUP($A115,SchList!$A$2:$B$476,2,FALSE)</f>
        <v>DR H W MACK/W LITTLE RIVER K8</v>
      </c>
      <c r="C115" s="229" t="str">
        <f>VLOOKUP($A115,SchList!$A$2:$H$476,6,FALSE)</f>
        <v>Central</v>
      </c>
      <c r="D115" s="214" t="str">
        <f>VLOOKUP($A115,SchList!$A$2:$H$476,5,FALSE)</f>
        <v>Tier 3</v>
      </c>
      <c r="E115" s="215" t="str">
        <f>LEFT(VLOOKUP($A115,'2016G5-SALL'!$A$5:$B$499,2,FALSE),2)</f>
        <v>05</v>
      </c>
      <c r="F115" s="230">
        <f>IFERROR(IF($E115="05",VLOOKUP($A115,'2016G5-SALL'!$A$3:$AG$500,4,FALSE),IF($E115="08",VLOOKUP($A115,'2016G8-SALL'!$A$3:$AG$501,4,FALSE),"NA")),"NA")</f>
        <v>46</v>
      </c>
      <c r="G115" s="231">
        <f>IFERROR(IF($E115="05",VLOOKUP($A115,'MemSep 16-2016'!$A$3:$I$498,9,FALSE),IF($E115="08",VLOOKUP($A115,'MemSep 16-2016'!$A$3:$N$498,14,FALSE),"NA")),"NA")</f>
        <v>61</v>
      </c>
      <c r="H115" s="232">
        <f t="shared" si="2"/>
        <v>0.75409836065573765</v>
      </c>
      <c r="I115" s="233">
        <f>IFERROR(IF(OR($F115&lt;10,$F115="NA",$G115="NA"),"NA",IF($E115="05",VLOOKUP($A115,'2016G5-SALL'!$A$3:$AG$500,6,FALSE),IF($E115="08",VLOOKUP($A115,'2016G8-SALL'!$A$3:$AG$501,6,FALSE),"NA"))),"NA")</f>
        <v>38.306086956521725</v>
      </c>
      <c r="J115" s="199">
        <f>IFERROR(IF(OR($F115&lt;10,$F115="NA",$G115="NA"),"NA",IF($E115="05",VLOOKUP($A115,'2016G5-SALL'!$A$3:$AG$500,26,FALSE),IF($E115="08",VLOOKUP($A115,'2016G8-SALL'!$A$3:$AG$501,26,FALSE),"NA"))),"NA")</f>
        <v>0.2984782608695653</v>
      </c>
      <c r="K115" s="200">
        <f>IFERROR(IF(OR($F115&lt;10,$F115="NA",$G115="NA"),"NA",IF($E115="05",VLOOKUP($A115,'2016G5-SALL'!$A$3:$AG$500,16,FALSE),IF($E115="08",VLOOKUP($A115,'2016G8-SALL'!$A$3:$AG$501,16,FALSE),"NA"))),"NA")</f>
        <v>0.3895652173913044</v>
      </c>
      <c r="L115" s="201">
        <f>IFERROR(IF(OR($F115&lt;10,$F115="NA",$G115="NA"),"NA",IF($E115="05",VLOOKUP($A115,'2016G5-SALL'!$A$3:$AG$500,31,FALSE),IF($E115="08",VLOOKUP($A115,'2016G8-SALL'!$A$3:$AG$501,31,FALSE),"NA"))),"NA")</f>
        <v>0.42086956521739144</v>
      </c>
      <c r="M115" s="202">
        <f>IFERROR(IF(OR($F115&lt;10,$F115="NA",$G115="NA"),"NA",IF($E115="05",VLOOKUP($A115,'2016G5-SALL'!$A$3:$AG$500,21,FALSE),IF($E115="08",VLOOKUP($A115,'2016G8-SALL'!$A$3:$AG$501,21,FALSE),"NA"))),"NA")</f>
        <v>0.36282608695652163</v>
      </c>
    </row>
    <row r="116" spans="1:13" x14ac:dyDescent="0.25">
      <c r="A116" s="229" t="s">
        <v>364</v>
      </c>
      <c r="B116" s="228" t="str">
        <f>VLOOKUP($A116,SchList!$A$2:$B$476,2,FALSE)</f>
        <v>DR H W MACK/W LITTLE RIVER K8</v>
      </c>
      <c r="C116" s="229" t="str">
        <f>VLOOKUP($A116,SchList!$A$2:$H$476,6,FALSE)</f>
        <v>Central</v>
      </c>
      <c r="D116" s="214" t="str">
        <f>VLOOKUP($A116,SchList!$A$2:$H$476,5,FALSE)</f>
        <v>Tier 3</v>
      </c>
      <c r="E116" s="215" t="str">
        <f>LEFT(VLOOKUP($A116,'2016G8-SALL'!$A$5:$B$499,2,FALSE),2)</f>
        <v>08</v>
      </c>
      <c r="F116" s="230">
        <f>IFERROR(IF($E116="05",VLOOKUP($A116,'2016G5-SALL'!$A$3:$AG$500,4,FALSE),IF($E116="08",VLOOKUP($A116,'2016G8-SALL'!$A$3:$AG$501,4,FALSE),"NA")),"NA")</f>
        <v>24</v>
      </c>
      <c r="G116" s="231">
        <f>IFERROR(IF($E116="05",VLOOKUP($A116,'MemSep 16-2016'!$A$3:$I$498,9,FALSE),IF($E116="08",VLOOKUP($A116,'MemSep 16-2016'!$A$3:$N$498,14,FALSE),"NA")),"NA")</f>
        <v>35</v>
      </c>
      <c r="H116" s="232">
        <f t="shared" si="2"/>
        <v>0.68571428571428572</v>
      </c>
      <c r="I116" s="233">
        <f>IFERROR(IF(OR($F116&lt;10,$F116="NA",$G116="NA"),"NA",IF($E116="05",VLOOKUP($A116,'2016G5-SALL'!$A$3:$AG$500,6,FALSE),IF($E116="08",VLOOKUP($A116,'2016G8-SALL'!$A$3:$AG$501,6,FALSE),"NA"))),"NA")</f>
        <v>44.692916666666669</v>
      </c>
      <c r="J116" s="199">
        <f>IFERROR(IF(OR($F116&lt;10,$F116="NA",$G116="NA"),"NA",IF($E116="05",VLOOKUP($A116,'2016G5-SALL'!$A$3:$AG$500,26,FALSE),IF($E116="08",VLOOKUP($A116,'2016G8-SALL'!$A$3:$AG$501,26,FALSE),"NA"))),"NA")</f>
        <v>0.48249999999999998</v>
      </c>
      <c r="K116" s="200">
        <f>IFERROR(IF(OR($F116&lt;10,$F116="NA",$G116="NA"),"NA",IF($E116="05",VLOOKUP($A116,'2016G5-SALL'!$A$3:$AG$500,16,FALSE),IF($E116="08",VLOOKUP($A116,'2016G8-SALL'!$A$3:$AG$501,16,FALSE),"NA"))),"NA")</f>
        <v>0.44083333333333335</v>
      </c>
      <c r="L116" s="201">
        <f>IFERROR(IF(OR($F116&lt;10,$F116="NA",$G116="NA"),"NA",IF($E116="05",VLOOKUP($A116,'2016G5-SALL'!$A$3:$AG$500,31,FALSE),IF($E116="08",VLOOKUP($A116,'2016G8-SALL'!$A$3:$AG$501,31,FALSE),"NA"))),"NA")</f>
        <v>0.45208333333333323</v>
      </c>
      <c r="M116" s="202">
        <f>IFERROR(IF(OR($F116&lt;10,$F116="NA",$G116="NA"),"NA",IF($E116="05",VLOOKUP($A116,'2016G5-SALL'!$A$3:$AG$500,21,FALSE),IF($E116="08",VLOOKUP($A116,'2016G8-SALL'!$A$3:$AG$501,21,FALSE),"NA"))),"NA")</f>
        <v>0.42541666666666661</v>
      </c>
    </row>
    <row r="117" spans="1:13" x14ac:dyDescent="0.25">
      <c r="A117" s="229" t="s">
        <v>307</v>
      </c>
      <c r="B117" s="228" t="str">
        <f>VLOOKUP($A117,SchList!$A$2:$B$476,2,FALSE)</f>
        <v>DR HENRY E PERRINE ACADEMY</v>
      </c>
      <c r="C117" s="229" t="str">
        <f>VLOOKUP($A117,SchList!$A$2:$H$476,6,FALSE)</f>
        <v>South</v>
      </c>
      <c r="D117" s="214" t="str">
        <f>VLOOKUP($A117,SchList!$A$2:$H$476,5,FALSE)</f>
        <v>Tier 1</v>
      </c>
      <c r="E117" s="215" t="str">
        <f>LEFT(VLOOKUP($A117,'2016G5-SALL'!$A$5:$B$499,2,FALSE),2)</f>
        <v>05</v>
      </c>
      <c r="F117" s="230">
        <f>IFERROR(IF($E117="05",VLOOKUP($A117,'2016G5-SALL'!$A$3:$AG$500,4,FALSE),IF($E117="08",VLOOKUP($A117,'2016G8-SALL'!$A$3:$AG$501,4,FALSE),"NA")),"NA")</f>
        <v>151</v>
      </c>
      <c r="G117" s="231">
        <f>IFERROR(IF($E117="05",VLOOKUP($A117,'MemSep 16-2016'!$A$3:$I$498,9,FALSE),IF($E117="08",VLOOKUP($A117,'MemSep 16-2016'!$A$3:$N$498,14,FALSE),"NA")),"NA")</f>
        <v>162</v>
      </c>
      <c r="H117" s="232">
        <f t="shared" si="2"/>
        <v>0.9320987654320988</v>
      </c>
      <c r="I117" s="233">
        <f>IFERROR(IF(OR($F117&lt;10,$F117="NA",$G117="NA"),"NA",IF($E117="05",VLOOKUP($A117,'2016G5-SALL'!$A$3:$AG$500,6,FALSE),IF($E117="08",VLOOKUP($A117,'2016G8-SALL'!$A$3:$AG$501,6,FALSE),"NA"))),"NA")</f>
        <v>41.912185430463602</v>
      </c>
      <c r="J117" s="199">
        <f>IFERROR(IF(OR($F117&lt;10,$F117="NA",$G117="NA"),"NA",IF($E117="05",VLOOKUP($A117,'2016G5-SALL'!$A$3:$AG$500,26,FALSE),IF($E117="08",VLOOKUP($A117,'2016G8-SALL'!$A$3:$AG$501,26,FALSE),"NA"))),"NA")</f>
        <v>0.30523178807947043</v>
      </c>
      <c r="K117" s="200">
        <f>IFERROR(IF(OR($F117&lt;10,$F117="NA",$G117="NA"),"NA",IF($E117="05",VLOOKUP($A117,'2016G5-SALL'!$A$3:$AG$500,16,FALSE),IF($E117="08",VLOOKUP($A117,'2016G8-SALL'!$A$3:$AG$501,16,FALSE),"NA"))),"NA")</f>
        <v>0.41543046357615893</v>
      </c>
      <c r="L117" s="201">
        <f>IFERROR(IF(OR($F117&lt;10,$F117="NA",$G117="NA"),"NA",IF($E117="05",VLOOKUP($A117,'2016G5-SALL'!$A$3:$AG$500,31,FALSE),IF($E117="08",VLOOKUP($A117,'2016G8-SALL'!$A$3:$AG$501,31,FALSE),"NA"))),"NA")</f>
        <v>0.47284768211920503</v>
      </c>
      <c r="M117" s="202">
        <f>IFERROR(IF(OR($F117&lt;10,$F117="NA",$G117="NA"),"NA",IF($E117="05",VLOOKUP($A117,'2016G5-SALL'!$A$3:$AG$500,21,FALSE),IF($E117="08",VLOOKUP($A117,'2016G8-SALL'!$A$3:$AG$501,21,FALSE),"NA"))),"NA")</f>
        <v>0.40086092715231797</v>
      </c>
    </row>
    <row r="118" spans="1:13" x14ac:dyDescent="0.25">
      <c r="A118" s="229" t="s">
        <v>146</v>
      </c>
      <c r="B118" s="228" t="str">
        <f>VLOOKUP($A118,SchList!$A$2:$B$476,2,FALSE)</f>
        <v>DR ROLANDO ESPINOSA K-8</v>
      </c>
      <c r="C118" s="229" t="str">
        <f>VLOOKUP($A118,SchList!$A$2:$H$476,6,FALSE)</f>
        <v>Central</v>
      </c>
      <c r="D118" s="214" t="str">
        <f>VLOOKUP($A118,SchList!$A$2:$H$476,5,FALSE)</f>
        <v>Tier 1</v>
      </c>
      <c r="E118" s="215" t="str">
        <f>LEFT(VLOOKUP($A118,'2016G5-SALL'!$A$5:$B$499,2,FALSE),2)</f>
        <v>05</v>
      </c>
      <c r="F118" s="230">
        <f>IFERROR(IF($E118="05",VLOOKUP($A118,'2016G5-SALL'!$A$3:$AG$500,4,FALSE),IF($E118="08",VLOOKUP($A118,'2016G8-SALL'!$A$3:$AG$501,4,FALSE),"NA")),"NA")</f>
        <v>162</v>
      </c>
      <c r="G118" s="231">
        <f>IFERROR(IF($E118="05",VLOOKUP($A118,'MemSep 16-2016'!$A$3:$I$498,9,FALSE),IF($E118="08",VLOOKUP($A118,'MemSep 16-2016'!$A$3:$N$498,14,FALSE),"NA")),"NA")</f>
        <v>175</v>
      </c>
      <c r="H118" s="232">
        <f t="shared" si="2"/>
        <v>0.92571428571428571</v>
      </c>
      <c r="I118" s="233">
        <f>IFERROR(IF(OR($F118&lt;10,$F118="NA",$G118="NA"),"NA",IF($E118="05",VLOOKUP($A118,'2016G5-SALL'!$A$3:$AG$500,6,FALSE),IF($E118="08",VLOOKUP($A118,'2016G8-SALL'!$A$3:$AG$501,6,FALSE),"NA"))),"NA")</f>
        <v>46.193086419753094</v>
      </c>
      <c r="J118" s="199">
        <f>IFERROR(IF(OR($F118&lt;10,$F118="NA",$G118="NA"),"NA",IF($E118="05",VLOOKUP($A118,'2016G5-SALL'!$A$3:$AG$500,26,FALSE),IF($E118="08",VLOOKUP($A118,'2016G8-SALL'!$A$3:$AG$501,26,FALSE),"NA"))),"NA")</f>
        <v>0.36049382716049427</v>
      </c>
      <c r="K118" s="200">
        <f>IFERROR(IF(OR($F118&lt;10,$F118="NA",$G118="NA"),"NA",IF($E118="05",VLOOKUP($A118,'2016G5-SALL'!$A$3:$AG$500,16,FALSE),IF($E118="08",VLOOKUP($A118,'2016G8-SALL'!$A$3:$AG$501,16,FALSE),"NA"))),"NA")</f>
        <v>0.45555555555555538</v>
      </c>
      <c r="L118" s="201">
        <f>IFERROR(IF(OR($F118&lt;10,$F118="NA",$G118="NA"),"NA",IF($E118="05",VLOOKUP($A118,'2016G5-SALL'!$A$3:$AG$500,31,FALSE),IF($E118="08",VLOOKUP($A118,'2016G8-SALL'!$A$3:$AG$501,31,FALSE),"NA"))),"NA")</f>
        <v>0.50530864197530867</v>
      </c>
      <c r="M118" s="202">
        <f>IFERROR(IF(OR($F118&lt;10,$F118="NA",$G118="NA"),"NA",IF($E118="05",VLOOKUP($A118,'2016G5-SALL'!$A$3:$AG$500,21,FALSE),IF($E118="08",VLOOKUP($A118,'2016G8-SALL'!$A$3:$AG$501,21,FALSE),"NA"))),"NA")</f>
        <v>0.45740740740740737</v>
      </c>
    </row>
    <row r="119" spans="1:13" x14ac:dyDescent="0.25">
      <c r="A119" s="229" t="s">
        <v>146</v>
      </c>
      <c r="B119" s="228" t="str">
        <f>VLOOKUP($A119,SchList!$A$2:$B$476,2,FALSE)</f>
        <v>DR ROLANDO ESPINOSA K-8</v>
      </c>
      <c r="C119" s="229" t="str">
        <f>VLOOKUP($A119,SchList!$A$2:$H$476,6,FALSE)</f>
        <v>Central</v>
      </c>
      <c r="D119" s="214" t="str">
        <f>VLOOKUP($A119,SchList!$A$2:$H$476,5,FALSE)</f>
        <v>Tier 1</v>
      </c>
      <c r="E119" s="215" t="str">
        <f>LEFT(VLOOKUP($A119,'2016G8-SALL'!$A$5:$B$499,2,FALSE),2)</f>
        <v>08</v>
      </c>
      <c r="F119" s="230">
        <f>IFERROR(IF($E119="05",VLOOKUP($A119,'2016G5-SALL'!$A$3:$AG$500,4,FALSE),IF($E119="08",VLOOKUP($A119,'2016G8-SALL'!$A$3:$AG$501,4,FALSE),"NA")),"NA")</f>
        <v>185</v>
      </c>
      <c r="G119" s="231">
        <f>IFERROR(IF($E119="05",VLOOKUP($A119,'MemSep 16-2016'!$A$3:$I$498,9,FALSE),IF($E119="08",VLOOKUP($A119,'MemSep 16-2016'!$A$3:$N$498,14,FALSE),"NA")),"NA")</f>
        <v>190</v>
      </c>
      <c r="H119" s="232">
        <f t="shared" si="2"/>
        <v>0.97368421052631582</v>
      </c>
      <c r="I119" s="233">
        <f>IFERROR(IF(OR($F119&lt;10,$F119="NA",$G119="NA"),"NA",IF($E119="05",VLOOKUP($A119,'2016G5-SALL'!$A$3:$AG$500,6,FALSE),IF($E119="08",VLOOKUP($A119,'2016G8-SALL'!$A$3:$AG$501,6,FALSE),"NA"))),"NA")</f>
        <v>48.338108108108131</v>
      </c>
      <c r="J119" s="199">
        <f>IFERROR(IF(OR($F119&lt;10,$F119="NA",$G119="NA"),"NA",IF($E119="05",VLOOKUP($A119,'2016G5-SALL'!$A$3:$AG$500,26,FALSE),IF($E119="08",VLOOKUP($A119,'2016G8-SALL'!$A$3:$AG$501,26,FALSE),"NA"))),"NA")</f>
        <v>0.4710270270270272</v>
      </c>
      <c r="K119" s="200">
        <f>IFERROR(IF(OR($F119&lt;10,$F119="NA",$G119="NA"),"NA",IF($E119="05",VLOOKUP($A119,'2016G5-SALL'!$A$3:$AG$500,16,FALSE),IF($E119="08",VLOOKUP($A119,'2016G8-SALL'!$A$3:$AG$501,16,FALSE),"NA"))),"NA")</f>
        <v>0.48167567567567526</v>
      </c>
      <c r="L119" s="201">
        <f>IFERROR(IF(OR($F119&lt;10,$F119="NA",$G119="NA"),"NA",IF($E119="05",VLOOKUP($A119,'2016G5-SALL'!$A$3:$AG$500,31,FALSE),IF($E119="08",VLOOKUP($A119,'2016G8-SALL'!$A$3:$AG$501,31,FALSE),"NA"))),"NA")</f>
        <v>0.49297297297297321</v>
      </c>
      <c r="M119" s="202">
        <f>IFERROR(IF(OR($F119&lt;10,$F119="NA",$G119="NA"),"NA",IF($E119="05",VLOOKUP($A119,'2016G5-SALL'!$A$3:$AG$500,21,FALSE),IF($E119="08",VLOOKUP($A119,'2016G8-SALL'!$A$3:$AG$501,21,FALSE),"NA"))),"NA")</f>
        <v>0.48308108108108078</v>
      </c>
    </row>
    <row r="120" spans="1:13" x14ac:dyDescent="0.25">
      <c r="A120" s="229" t="s">
        <v>338</v>
      </c>
      <c r="B120" s="228" t="str">
        <f>VLOOKUP($A120,SchList!$A$2:$B$476,2,FALSE)</f>
        <v>DR. CARLOS J FINLAY ELEMENTARY</v>
      </c>
      <c r="C120" s="229" t="str">
        <f>VLOOKUP($A120,SchList!$A$2:$H$476,6,FALSE)</f>
        <v>South</v>
      </c>
      <c r="D120" s="214" t="str">
        <f>VLOOKUP($A120,SchList!$A$2:$H$476,5,FALSE)</f>
        <v>Tier 1</v>
      </c>
      <c r="E120" s="215" t="str">
        <f>LEFT(VLOOKUP($A120,'2016G5-SALL'!$A$5:$B$499,2,FALSE),2)</f>
        <v>05</v>
      </c>
      <c r="F120" s="230">
        <f>IFERROR(IF($E120="05",VLOOKUP($A120,'2016G5-SALL'!$A$3:$AG$500,4,FALSE),IF($E120="08",VLOOKUP($A120,'2016G8-SALL'!$A$3:$AG$501,4,FALSE),"NA")),"NA")</f>
        <v>78</v>
      </c>
      <c r="G120" s="231">
        <f>IFERROR(IF($E120="05",VLOOKUP($A120,'MemSep 16-2016'!$A$3:$I$498,9,FALSE),IF($E120="08",VLOOKUP($A120,'MemSep 16-2016'!$A$3:$N$498,14,FALSE),"NA")),"NA")</f>
        <v>81</v>
      </c>
      <c r="H120" s="232">
        <f t="shared" si="2"/>
        <v>0.96296296296296291</v>
      </c>
      <c r="I120" s="233">
        <f>IFERROR(IF(OR($F120&lt;10,$F120="NA",$G120="NA"),"NA",IF($E120="05",VLOOKUP($A120,'2016G5-SALL'!$A$3:$AG$500,6,FALSE),IF($E120="08",VLOOKUP($A120,'2016G8-SALL'!$A$3:$AG$501,6,FALSE),"NA"))),"NA")</f>
        <v>51.087435897435881</v>
      </c>
      <c r="J120" s="199">
        <f>IFERROR(IF(OR($F120&lt;10,$F120="NA",$G120="NA"),"NA",IF($E120="05",VLOOKUP($A120,'2016G5-SALL'!$A$3:$AG$500,26,FALSE),IF($E120="08",VLOOKUP($A120,'2016G8-SALL'!$A$3:$AG$501,26,FALSE),"NA"))),"NA")</f>
        <v>0.37756410256410244</v>
      </c>
      <c r="K120" s="200">
        <f>IFERROR(IF(OR($F120&lt;10,$F120="NA",$G120="NA"),"NA",IF($E120="05",VLOOKUP($A120,'2016G5-SALL'!$A$3:$AG$500,16,FALSE),IF($E120="08",VLOOKUP($A120,'2016G8-SALL'!$A$3:$AG$501,16,FALSE),"NA"))),"NA")</f>
        <v>0.47461538461538455</v>
      </c>
      <c r="L120" s="201">
        <f>IFERROR(IF(OR($F120&lt;10,$F120="NA",$G120="NA"),"NA",IF($E120="05",VLOOKUP($A120,'2016G5-SALL'!$A$3:$AG$500,31,FALSE),IF($E120="08",VLOOKUP($A120,'2016G8-SALL'!$A$3:$AG$501,31,FALSE),"NA"))),"NA")</f>
        <v>0.57794871794871805</v>
      </c>
      <c r="M120" s="202">
        <f>IFERROR(IF(OR($F120&lt;10,$F120="NA",$G120="NA"),"NA",IF($E120="05",VLOOKUP($A120,'2016G5-SALL'!$A$3:$AG$500,21,FALSE),IF($E120="08",VLOOKUP($A120,'2016G8-SALL'!$A$3:$AG$501,21,FALSE),"NA"))),"NA")</f>
        <v>0.52384615384615418</v>
      </c>
    </row>
    <row r="121" spans="1:13" x14ac:dyDescent="0.25">
      <c r="A121" s="229" t="s">
        <v>370</v>
      </c>
      <c r="B121" s="228" t="str">
        <f>VLOOKUP($A121,SchList!$A$2:$B$476,2,FALSE)</f>
        <v>DR. EDWARD L. WHIGHAM</v>
      </c>
      <c r="C121" s="229" t="str">
        <f>VLOOKUP($A121,SchList!$A$2:$H$476,6,FALSE)</f>
        <v>South</v>
      </c>
      <c r="D121" s="214" t="str">
        <f>VLOOKUP($A121,SchList!$A$2:$H$476,5,FALSE)</f>
        <v>Tier 1</v>
      </c>
      <c r="E121" s="215" t="str">
        <f>LEFT(VLOOKUP($A121,'2016G5-SALL'!$A$5:$B$499,2,FALSE),2)</f>
        <v>05</v>
      </c>
      <c r="F121" s="230">
        <f>IFERROR(IF($E121="05",VLOOKUP($A121,'2016G5-SALL'!$A$3:$AG$500,4,FALSE),IF($E121="08",VLOOKUP($A121,'2016G8-SALL'!$A$3:$AG$501,4,FALSE),"NA")),"NA")</f>
        <v>105</v>
      </c>
      <c r="G121" s="231">
        <f>IFERROR(IF($E121="05",VLOOKUP($A121,'MemSep 16-2016'!$A$3:$I$498,9,FALSE),IF($E121="08",VLOOKUP($A121,'MemSep 16-2016'!$A$3:$N$498,14,FALSE),"NA")),"NA")</f>
        <v>107</v>
      </c>
      <c r="H121" s="232">
        <f t="shared" si="2"/>
        <v>0.98130841121495327</v>
      </c>
      <c r="I121" s="233">
        <f>IFERROR(IF(OR($F121&lt;10,$F121="NA",$G121="NA"),"NA",IF($E121="05",VLOOKUP($A121,'2016G5-SALL'!$A$3:$AG$500,6,FALSE),IF($E121="08",VLOOKUP($A121,'2016G8-SALL'!$A$3:$AG$501,6,FALSE),"NA"))),"NA")</f>
        <v>48.066000000000003</v>
      </c>
      <c r="J121" s="199">
        <f>IFERROR(IF(OR($F121&lt;10,$F121="NA",$G121="NA"),"NA",IF($E121="05",VLOOKUP($A121,'2016G5-SALL'!$A$3:$AG$500,26,FALSE),IF($E121="08",VLOOKUP($A121,'2016G8-SALL'!$A$3:$AG$501,26,FALSE),"NA"))),"NA")</f>
        <v>0.35542857142857137</v>
      </c>
      <c r="K121" s="200">
        <f>IFERROR(IF(OR($F121&lt;10,$F121="NA",$G121="NA"),"NA",IF($E121="05",VLOOKUP($A121,'2016G5-SALL'!$A$3:$AG$500,16,FALSE),IF($E121="08",VLOOKUP($A121,'2016G8-SALL'!$A$3:$AG$501,16,FALSE),"NA"))),"NA")</f>
        <v>0.44361904761904741</v>
      </c>
      <c r="L121" s="201">
        <f>IFERROR(IF(OR($F121&lt;10,$F121="NA",$G121="NA"),"NA",IF($E121="05",VLOOKUP($A121,'2016G5-SALL'!$A$3:$AG$500,31,FALSE),IF($E121="08",VLOOKUP($A121,'2016G8-SALL'!$A$3:$AG$501,31,FALSE),"NA"))),"NA")</f>
        <v>0.55000000000000016</v>
      </c>
      <c r="M121" s="202">
        <f>IFERROR(IF(OR($F121&lt;10,$F121="NA",$G121="NA"),"NA",IF($E121="05",VLOOKUP($A121,'2016G5-SALL'!$A$3:$AG$500,21,FALSE),IF($E121="08",VLOOKUP($A121,'2016G8-SALL'!$A$3:$AG$501,21,FALSE),"NA"))),"NA")</f>
        <v>0.48647619047619045</v>
      </c>
    </row>
    <row r="122" spans="1:13" x14ac:dyDescent="0.25">
      <c r="A122" s="229" t="s">
        <v>150</v>
      </c>
      <c r="B122" s="228" t="str">
        <f>VLOOKUP($A122,SchList!$A$2:$B$476,2,FALSE)</f>
        <v>DR. MANUEL C. BARREIRO ELEM</v>
      </c>
      <c r="C122" s="229" t="str">
        <f>VLOOKUP($A122,SchList!$A$2:$H$476,6,FALSE)</f>
        <v>South</v>
      </c>
      <c r="D122" s="214" t="str">
        <f>VLOOKUP($A122,SchList!$A$2:$H$476,5,FALSE)</f>
        <v>Tier 1</v>
      </c>
      <c r="E122" s="215" t="str">
        <f>LEFT(VLOOKUP($A122,'2016G5-SALL'!$A$5:$B$499,2,FALSE),2)</f>
        <v>05</v>
      </c>
      <c r="F122" s="230">
        <f>IFERROR(IF($E122="05",VLOOKUP($A122,'2016G5-SALL'!$A$3:$AG$500,4,FALSE),IF($E122="08",VLOOKUP($A122,'2016G8-SALL'!$A$3:$AG$501,4,FALSE),"NA")),"NA")</f>
        <v>144</v>
      </c>
      <c r="G122" s="231">
        <f>IFERROR(IF($E122="05",VLOOKUP($A122,'MemSep 16-2016'!$A$3:$I$498,9,FALSE),IF($E122="08",VLOOKUP($A122,'MemSep 16-2016'!$A$3:$N$498,14,FALSE),"NA")),"NA")</f>
        <v>149</v>
      </c>
      <c r="H122" s="232">
        <f t="shared" si="2"/>
        <v>0.96644295302013428</v>
      </c>
      <c r="I122" s="233">
        <f>IFERROR(IF(OR($F122&lt;10,$F122="NA",$G122="NA"),"NA",IF($E122="05",VLOOKUP($A122,'2016G5-SALL'!$A$3:$AG$500,6,FALSE),IF($E122="08",VLOOKUP($A122,'2016G8-SALL'!$A$3:$AG$501,6,FALSE),"NA"))),"NA")</f>
        <v>51.841180555555546</v>
      </c>
      <c r="J122" s="199">
        <f>IFERROR(IF(OR($F122&lt;10,$F122="NA",$G122="NA"),"NA",IF($E122="05",VLOOKUP($A122,'2016G5-SALL'!$A$3:$AG$500,26,FALSE),IF($E122="08",VLOOKUP($A122,'2016G8-SALL'!$A$3:$AG$501,26,FALSE),"NA"))),"NA")</f>
        <v>0.41840277777777835</v>
      </c>
      <c r="K122" s="200">
        <f>IFERROR(IF(OR($F122&lt;10,$F122="NA",$G122="NA"),"NA",IF($E122="05",VLOOKUP($A122,'2016G5-SALL'!$A$3:$AG$500,16,FALSE),IF($E122="08",VLOOKUP($A122,'2016G8-SALL'!$A$3:$AG$501,16,FALSE),"NA"))),"NA")</f>
        <v>0.4804166666666666</v>
      </c>
      <c r="L122" s="201">
        <f>IFERROR(IF(OR($F122&lt;10,$F122="NA",$G122="NA"),"NA",IF($E122="05",VLOOKUP($A122,'2016G5-SALL'!$A$3:$AG$500,31,FALSE),IF($E122="08",VLOOKUP($A122,'2016G8-SALL'!$A$3:$AG$501,31,FALSE),"NA"))),"NA")</f>
        <v>0.59611111111111115</v>
      </c>
      <c r="M122" s="202">
        <f>IFERROR(IF(OR($F122&lt;10,$F122="NA",$G122="NA"),"NA",IF($E122="05",VLOOKUP($A122,'2016G5-SALL'!$A$3:$AG$500,21,FALSE),IF($E122="08",VLOOKUP($A122,'2016G8-SALL'!$A$3:$AG$501,21,FALSE),"NA"))),"NA")</f>
        <v>0.49840277777777764</v>
      </c>
    </row>
    <row r="123" spans="1:13" x14ac:dyDescent="0.25">
      <c r="A123" s="229" t="s">
        <v>299</v>
      </c>
      <c r="B123" s="228" t="str">
        <f>VLOOKUP($A123,SchList!$A$2:$B$476,2,FALSE)</f>
        <v>DR. ROBERT B. INGRAM EL</v>
      </c>
      <c r="C123" s="229" t="str">
        <f>VLOOKUP($A123,SchList!$A$2:$H$476,6,FALSE)</f>
        <v>North</v>
      </c>
      <c r="D123" s="214" t="str">
        <f>VLOOKUP($A123,SchList!$A$2:$H$476,5,FALSE)</f>
        <v>Tier 3</v>
      </c>
      <c r="E123" s="215" t="str">
        <f>LEFT(VLOOKUP($A123,'2016G5-SALL'!$A$5:$B$499,2,FALSE),2)</f>
        <v>05</v>
      </c>
      <c r="F123" s="230">
        <f>IFERROR(IF($E123="05",VLOOKUP($A123,'2016G5-SALL'!$A$3:$AG$500,4,FALSE),IF($E123="08",VLOOKUP($A123,'2016G8-SALL'!$A$3:$AG$501,4,FALSE),"NA")),"NA")</f>
        <v>36</v>
      </c>
      <c r="G123" s="231">
        <f>IFERROR(IF($E123="05",VLOOKUP($A123,'MemSep 16-2016'!$A$3:$I$498,9,FALSE),IF($E123="08",VLOOKUP($A123,'MemSep 16-2016'!$A$3:$N$498,14,FALSE),"NA")),"NA")</f>
        <v>60</v>
      </c>
      <c r="H123" s="232">
        <f t="shared" si="2"/>
        <v>0.6</v>
      </c>
      <c r="I123" s="233">
        <f>IFERROR(IF(OR($F123&lt;10,$F123="NA",$G123="NA"),"NA",IF($E123="05",VLOOKUP($A123,'2016G5-SALL'!$A$3:$AG$500,6,FALSE),IF($E123="08",VLOOKUP($A123,'2016G8-SALL'!$A$3:$AG$501,6,FALSE),"NA"))),"NA")</f>
        <v>35.226388888888891</v>
      </c>
      <c r="J123" s="199">
        <f>IFERROR(IF(OR($F123&lt;10,$F123="NA",$G123="NA"),"NA",IF($E123="05",VLOOKUP($A123,'2016G5-SALL'!$A$3:$AG$500,26,FALSE),IF($E123="08",VLOOKUP($A123,'2016G8-SALL'!$A$3:$AG$501,26,FALSE),"NA"))),"NA")</f>
        <v>0.25305555555555559</v>
      </c>
      <c r="K123" s="200">
        <f>IFERROR(IF(OR($F123&lt;10,$F123="NA",$G123="NA"),"NA",IF($E123="05",VLOOKUP($A123,'2016G5-SALL'!$A$3:$AG$500,16,FALSE),IF($E123="08",VLOOKUP($A123,'2016G8-SALL'!$A$3:$AG$501,16,FALSE),"NA"))),"NA")</f>
        <v>0.35944444444444446</v>
      </c>
      <c r="L123" s="201">
        <f>IFERROR(IF(OR($F123&lt;10,$F123="NA",$G123="NA"),"NA",IF($E123="05",VLOOKUP($A123,'2016G5-SALL'!$A$3:$AG$500,31,FALSE),IF($E123="08",VLOOKUP($A123,'2016G8-SALL'!$A$3:$AG$501,31,FALSE),"NA"))),"NA")</f>
        <v>0.40138888888888891</v>
      </c>
      <c r="M123" s="202">
        <f>IFERROR(IF(OR($F123&lt;10,$F123="NA",$G123="NA"),"NA",IF($E123="05",VLOOKUP($A123,'2016G5-SALL'!$A$3:$AG$500,21,FALSE),IF($E123="08",VLOOKUP($A123,'2016G8-SALL'!$A$3:$AG$501,21,FALSE),"NA"))),"NA")</f>
        <v>0.32027777777777777</v>
      </c>
    </row>
    <row r="124" spans="1:13" x14ac:dyDescent="0.25">
      <c r="A124" s="229" t="s">
        <v>350</v>
      </c>
      <c r="B124" s="228" t="str">
        <f>VLOOKUP($A124,SchList!$A$2:$B$476,2,FALSE)</f>
        <v>E.W.F. STIRRUP ELEMENTARY</v>
      </c>
      <c r="C124" s="229" t="str">
        <f>VLOOKUP($A124,SchList!$A$2:$H$476,6,FALSE)</f>
        <v>Central</v>
      </c>
      <c r="D124" s="214" t="str">
        <f>VLOOKUP($A124,SchList!$A$2:$H$476,5,FALSE)</f>
        <v>Tier 1</v>
      </c>
      <c r="E124" s="215" t="str">
        <f>LEFT(VLOOKUP($A124,'2016G5-SALL'!$A$5:$B$499,2,FALSE),2)</f>
        <v>05</v>
      </c>
      <c r="F124" s="230">
        <f>IFERROR(IF($E124="05",VLOOKUP($A124,'2016G5-SALL'!$A$3:$AG$500,4,FALSE),IF($E124="08",VLOOKUP($A124,'2016G8-SALL'!$A$3:$AG$501,4,FALSE),"NA")),"NA")</f>
        <v>67</v>
      </c>
      <c r="G124" s="231">
        <f>IFERROR(IF($E124="05",VLOOKUP($A124,'MemSep 16-2016'!$A$3:$I$498,9,FALSE),IF($E124="08",VLOOKUP($A124,'MemSep 16-2016'!$A$3:$N$498,14,FALSE),"NA")),"NA")</f>
        <v>133</v>
      </c>
      <c r="H124" s="232">
        <f t="shared" si="2"/>
        <v>0.50375939849624063</v>
      </c>
      <c r="I124" s="233">
        <f>IFERROR(IF(OR($F124&lt;10,$F124="NA",$G124="NA"),"NA",IF($E124="05",VLOOKUP($A124,'2016G5-SALL'!$A$3:$AG$500,6,FALSE),IF($E124="08",VLOOKUP($A124,'2016G8-SALL'!$A$3:$AG$501,6,FALSE),"NA"))),"NA")</f>
        <v>47.35373134328357</v>
      </c>
      <c r="J124" s="199">
        <f>IFERROR(IF(OR($F124&lt;10,$F124="NA",$G124="NA"),"NA",IF($E124="05",VLOOKUP($A124,'2016G5-SALL'!$A$3:$AG$500,26,FALSE),IF($E124="08",VLOOKUP($A124,'2016G8-SALL'!$A$3:$AG$501,26,FALSE),"NA"))),"NA")</f>
        <v>0.36417910447761193</v>
      </c>
      <c r="K124" s="200">
        <f>IFERROR(IF(OR($F124&lt;10,$F124="NA",$G124="NA"),"NA",IF($E124="05",VLOOKUP($A124,'2016G5-SALL'!$A$3:$AG$500,16,FALSE),IF($E124="08",VLOOKUP($A124,'2016G8-SALL'!$A$3:$AG$501,16,FALSE),"NA"))),"NA")</f>
        <v>0.46044776119402991</v>
      </c>
      <c r="L124" s="201">
        <f>IFERROR(IF(OR($F124&lt;10,$F124="NA",$G124="NA"),"NA",IF($E124="05",VLOOKUP($A124,'2016G5-SALL'!$A$3:$AG$500,31,FALSE),IF($E124="08",VLOOKUP($A124,'2016G8-SALL'!$A$3:$AG$501,31,FALSE),"NA"))),"NA")</f>
        <v>0.52492537313432841</v>
      </c>
      <c r="M124" s="202">
        <f>IFERROR(IF(OR($F124&lt;10,$F124="NA",$G124="NA"),"NA",IF($E124="05",VLOOKUP($A124,'2016G5-SALL'!$A$3:$AG$500,21,FALSE),IF($E124="08",VLOOKUP($A124,'2016G8-SALL'!$A$3:$AG$501,21,FALSE),"NA"))),"NA")</f>
        <v>0.46955223880596997</v>
      </c>
    </row>
    <row r="125" spans="1:13" x14ac:dyDescent="0.25">
      <c r="A125" s="229" t="s">
        <v>206</v>
      </c>
      <c r="B125" s="228" t="str">
        <f>VLOOKUP($A125,SchList!$A$2:$B$476,2,FALSE)</f>
        <v>EARLINGTON HEIGHTS ELEMENTARY</v>
      </c>
      <c r="C125" s="229" t="str">
        <f>VLOOKUP($A125,SchList!$A$2:$H$476,6,FALSE)</f>
        <v>Central</v>
      </c>
      <c r="D125" s="214" t="str">
        <f>VLOOKUP($A125,SchList!$A$2:$H$476,5,FALSE)</f>
        <v>Tier 3</v>
      </c>
      <c r="E125" s="215" t="str">
        <f>LEFT(VLOOKUP($A125,'2016G5-SALL'!$A$5:$B$499,2,FALSE),2)</f>
        <v>05</v>
      </c>
      <c r="F125" s="230">
        <f>IFERROR(IF($E125="05",VLOOKUP($A125,'2016G5-SALL'!$A$3:$AG$500,4,FALSE),IF($E125="08",VLOOKUP($A125,'2016G8-SALL'!$A$3:$AG$501,4,FALSE),"NA")),"NA")</f>
        <v>61</v>
      </c>
      <c r="G125" s="231">
        <f>IFERROR(IF($E125="05",VLOOKUP($A125,'MemSep 16-2016'!$A$3:$I$498,9,FALSE),IF($E125="08",VLOOKUP($A125,'MemSep 16-2016'!$A$3:$N$498,14,FALSE),"NA")),"NA")</f>
        <v>72</v>
      </c>
      <c r="H125" s="232">
        <f t="shared" si="2"/>
        <v>0.84722222222222221</v>
      </c>
      <c r="I125" s="233">
        <f>IFERROR(IF(OR($F125&lt;10,$F125="NA",$G125="NA"),"NA",IF($E125="05",VLOOKUP($A125,'2016G5-SALL'!$A$3:$AG$500,6,FALSE),IF($E125="08",VLOOKUP($A125,'2016G8-SALL'!$A$3:$AG$501,6,FALSE),"NA"))),"NA")</f>
        <v>37.778688524590173</v>
      </c>
      <c r="J125" s="199">
        <f>IFERROR(IF(OR($F125&lt;10,$F125="NA",$G125="NA"),"NA",IF($E125="05",VLOOKUP($A125,'2016G5-SALL'!$A$3:$AG$500,26,FALSE),IF($E125="08",VLOOKUP($A125,'2016G8-SALL'!$A$3:$AG$501,26,FALSE),"NA"))),"NA")</f>
        <v>0.30360655737704928</v>
      </c>
      <c r="K125" s="200">
        <f>IFERROR(IF(OR($F125&lt;10,$F125="NA",$G125="NA"),"NA",IF($E125="05",VLOOKUP($A125,'2016G5-SALL'!$A$3:$AG$500,16,FALSE),IF($E125="08",VLOOKUP($A125,'2016G8-SALL'!$A$3:$AG$501,16,FALSE),"NA"))),"NA")</f>
        <v>0.39049180327868888</v>
      </c>
      <c r="L125" s="201">
        <f>IFERROR(IF(OR($F125&lt;10,$F125="NA",$G125="NA"),"NA",IF($E125="05",VLOOKUP($A125,'2016G5-SALL'!$A$3:$AG$500,31,FALSE),IF($E125="08",VLOOKUP($A125,'2016G8-SALL'!$A$3:$AG$501,31,FALSE),"NA"))),"NA")</f>
        <v>0.42196721311475416</v>
      </c>
      <c r="M125" s="202">
        <f>IFERROR(IF(OR($F125&lt;10,$F125="NA",$G125="NA"),"NA",IF($E125="05",VLOOKUP($A125,'2016G5-SALL'!$A$3:$AG$500,21,FALSE),IF($E125="08",VLOOKUP($A125,'2016G8-SALL'!$A$3:$AG$501,21,FALSE),"NA"))),"NA")</f>
        <v>0.33327868852459003</v>
      </c>
    </row>
    <row r="126" spans="1:13" x14ac:dyDescent="0.25">
      <c r="A126" s="229" t="s">
        <v>207</v>
      </c>
      <c r="B126" s="228" t="str">
        <f>VLOOKUP($A126,SchList!$A$2:$B$476,2,FALSE)</f>
        <v>EDISON PARK K-8 CENTER</v>
      </c>
      <c r="C126" s="229" t="str">
        <f>VLOOKUP($A126,SchList!$A$2:$H$476,6,FALSE)</f>
        <v>Central</v>
      </c>
      <c r="D126" s="214" t="str">
        <f>VLOOKUP($A126,SchList!$A$2:$H$476,5,FALSE)</f>
        <v>Tier 3</v>
      </c>
      <c r="E126" s="215" t="str">
        <f>LEFT(VLOOKUP($A126,'2016G5-SALL'!$A$5:$B$499,2,FALSE),2)</f>
        <v>05</v>
      </c>
      <c r="F126" s="230">
        <f>IFERROR(IF($E126="05",VLOOKUP($A126,'2016G5-SALL'!$A$3:$AG$500,4,FALSE),IF($E126="08",VLOOKUP($A126,'2016G8-SALL'!$A$3:$AG$501,4,FALSE),"NA")),"NA")</f>
        <v>51</v>
      </c>
      <c r="G126" s="231">
        <f>IFERROR(IF($E126="05",VLOOKUP($A126,'MemSep 16-2016'!$A$3:$I$498,9,FALSE),IF($E126="08",VLOOKUP($A126,'MemSep 16-2016'!$A$3:$N$498,14,FALSE),"NA")),"NA")</f>
        <v>54</v>
      </c>
      <c r="H126" s="232">
        <f t="shared" si="2"/>
        <v>0.94444444444444442</v>
      </c>
      <c r="I126" s="233">
        <f>IFERROR(IF(OR($F126&lt;10,$F126="NA",$G126="NA"),"NA",IF($E126="05",VLOOKUP($A126,'2016G5-SALL'!$A$3:$AG$500,6,FALSE),IF($E126="08",VLOOKUP($A126,'2016G8-SALL'!$A$3:$AG$501,6,FALSE),"NA"))),"NA")</f>
        <v>37.194509803921562</v>
      </c>
      <c r="J126" s="199">
        <f>IFERROR(IF(OR($F126&lt;10,$F126="NA",$G126="NA"),"NA",IF($E126="05",VLOOKUP($A126,'2016G5-SALL'!$A$3:$AG$500,26,FALSE),IF($E126="08",VLOOKUP($A126,'2016G8-SALL'!$A$3:$AG$501,26,FALSE),"NA"))),"NA")</f>
        <v>0.27980392156862766</v>
      </c>
      <c r="K126" s="200">
        <f>IFERROR(IF(OR($F126&lt;10,$F126="NA",$G126="NA"),"NA",IF($E126="05",VLOOKUP($A126,'2016G5-SALL'!$A$3:$AG$500,16,FALSE),IF($E126="08",VLOOKUP($A126,'2016G8-SALL'!$A$3:$AG$501,16,FALSE),"NA"))),"NA")</f>
        <v>0.33333333333333348</v>
      </c>
      <c r="L126" s="201">
        <f>IFERROR(IF(OR($F126&lt;10,$F126="NA",$G126="NA"),"NA",IF($E126="05",VLOOKUP($A126,'2016G5-SALL'!$A$3:$AG$500,31,FALSE),IF($E126="08",VLOOKUP($A126,'2016G8-SALL'!$A$3:$AG$501,31,FALSE),"NA"))),"NA")</f>
        <v>0.45019607843137255</v>
      </c>
      <c r="M126" s="202">
        <f>IFERROR(IF(OR($F126&lt;10,$F126="NA",$G126="NA"),"NA",IF($E126="05",VLOOKUP($A126,'2016G5-SALL'!$A$3:$AG$500,21,FALSE),IF($E126="08",VLOOKUP($A126,'2016G8-SALL'!$A$3:$AG$501,21,FALSE),"NA"))),"NA")</f>
        <v>0.34725490196078418</v>
      </c>
    </row>
    <row r="127" spans="1:13" x14ac:dyDescent="0.25">
      <c r="A127" s="229" t="s">
        <v>207</v>
      </c>
      <c r="B127" s="228" t="str">
        <f>VLOOKUP($A127,SchList!$A$2:$B$476,2,FALSE)</f>
        <v>EDISON PARK K-8 CENTER</v>
      </c>
      <c r="C127" s="229" t="str">
        <f>VLOOKUP($A127,SchList!$A$2:$H$476,6,FALSE)</f>
        <v>Central</v>
      </c>
      <c r="D127" s="214" t="str">
        <f>VLOOKUP($A127,SchList!$A$2:$H$476,5,FALSE)</f>
        <v>Tier 3</v>
      </c>
      <c r="E127" s="215" t="str">
        <f>LEFT(VLOOKUP($A127,'2016G8-SALL'!$A$5:$B$499,2,FALSE),2)</f>
        <v>08</v>
      </c>
      <c r="F127" s="230">
        <f>IFERROR(IF($E127="05",VLOOKUP($A127,'2016G5-SALL'!$A$3:$AG$500,4,FALSE),IF($E127="08",VLOOKUP($A127,'2016G8-SALL'!$A$3:$AG$501,4,FALSE),"NA")),"NA")</f>
        <v>33</v>
      </c>
      <c r="G127" s="231">
        <f>IFERROR(IF($E127="05",VLOOKUP($A127,'MemSep 16-2016'!$A$3:$I$498,9,FALSE),IF($E127="08",VLOOKUP($A127,'MemSep 16-2016'!$A$3:$N$498,14,FALSE),"NA")),"NA")</f>
        <v>33</v>
      </c>
      <c r="H127" s="232">
        <f t="shared" si="2"/>
        <v>1</v>
      </c>
      <c r="I127" s="233">
        <f>IFERROR(IF(OR($F127&lt;10,$F127="NA",$G127="NA"),"NA",IF($E127="05",VLOOKUP($A127,'2016G5-SALL'!$A$3:$AG$500,6,FALSE),IF($E127="08",VLOOKUP($A127,'2016G8-SALL'!$A$3:$AG$501,6,FALSE),"NA"))),"NA")</f>
        <v>38.483333333333334</v>
      </c>
      <c r="J127" s="199">
        <f>IFERROR(IF(OR($F127&lt;10,$F127="NA",$G127="NA"),"NA",IF($E127="05",VLOOKUP($A127,'2016G5-SALL'!$A$3:$AG$500,26,FALSE),IF($E127="08",VLOOKUP($A127,'2016G8-SALL'!$A$3:$AG$501,26,FALSE),"NA"))),"NA")</f>
        <v>0.41878787878787882</v>
      </c>
      <c r="K127" s="200">
        <f>IFERROR(IF(OR($F127&lt;10,$F127="NA",$G127="NA"),"NA",IF($E127="05",VLOOKUP($A127,'2016G5-SALL'!$A$3:$AG$500,16,FALSE),IF($E127="08",VLOOKUP($A127,'2016G8-SALL'!$A$3:$AG$501,16,FALSE),"NA"))),"NA")</f>
        <v>0.42272727272727278</v>
      </c>
      <c r="L127" s="201">
        <f>IFERROR(IF(OR($F127&lt;10,$F127="NA",$G127="NA"),"NA",IF($E127="05",VLOOKUP($A127,'2016G5-SALL'!$A$3:$AG$500,31,FALSE),IF($E127="08",VLOOKUP($A127,'2016G8-SALL'!$A$3:$AG$501,31,FALSE),"NA"))),"NA")</f>
        <v>0.37727272727272732</v>
      </c>
      <c r="M127" s="202">
        <f>IFERROR(IF(OR($F127&lt;10,$F127="NA",$G127="NA"),"NA",IF($E127="05",VLOOKUP($A127,'2016G5-SALL'!$A$3:$AG$500,21,FALSE),IF($E127="08",VLOOKUP($A127,'2016G8-SALL'!$A$3:$AG$501,21,FALSE),"NA"))),"NA")</f>
        <v>0.32666666666666666</v>
      </c>
    </row>
    <row r="128" spans="1:13" x14ac:dyDescent="0.25">
      <c r="A128" s="229" t="s">
        <v>208</v>
      </c>
      <c r="B128" s="228" t="str">
        <f>VLOOKUP($A128,SchList!$A$2:$B$476,2,FALSE)</f>
        <v>EMERSON ELEMENTARY</v>
      </c>
      <c r="C128" s="229" t="str">
        <f>VLOOKUP($A128,SchList!$A$2:$H$476,6,FALSE)</f>
        <v>Central</v>
      </c>
      <c r="D128" s="214" t="str">
        <f>VLOOKUP($A128,SchList!$A$2:$H$476,5,FALSE)</f>
        <v>Tier 1</v>
      </c>
      <c r="E128" s="215" t="str">
        <f>LEFT(VLOOKUP($A128,'2016G5-SALL'!$A$5:$B$499,2,FALSE),2)</f>
        <v>05</v>
      </c>
      <c r="F128" s="230">
        <f>IFERROR(IF($E128="05",VLOOKUP($A128,'2016G5-SALL'!$A$3:$AG$500,4,FALSE),IF($E128="08",VLOOKUP($A128,'2016G8-SALL'!$A$3:$AG$501,4,FALSE),"NA")),"NA")</f>
        <v>58</v>
      </c>
      <c r="G128" s="231">
        <f>IFERROR(IF($E128="05",VLOOKUP($A128,'MemSep 16-2016'!$A$3:$I$498,9,FALSE),IF($E128="08",VLOOKUP($A128,'MemSep 16-2016'!$A$3:$N$498,14,FALSE),"NA")),"NA")</f>
        <v>59</v>
      </c>
      <c r="H128" s="232">
        <f t="shared" si="2"/>
        <v>0.98305084745762716</v>
      </c>
      <c r="I128" s="233">
        <f>IFERROR(IF(OR($F128&lt;10,$F128="NA",$G128="NA"),"NA",IF($E128="05",VLOOKUP($A128,'2016G5-SALL'!$A$3:$AG$500,6,FALSE),IF($E128="08",VLOOKUP($A128,'2016G8-SALL'!$A$3:$AG$501,6,FALSE),"NA"))),"NA")</f>
        <v>49.530517241379307</v>
      </c>
      <c r="J128" s="199">
        <f>IFERROR(IF(OR($F128&lt;10,$F128="NA",$G128="NA"),"NA",IF($E128="05",VLOOKUP($A128,'2016G5-SALL'!$A$3:$AG$500,26,FALSE),IF($E128="08",VLOOKUP($A128,'2016G8-SALL'!$A$3:$AG$501,26,FALSE),"NA"))),"NA")</f>
        <v>0.37965517241379304</v>
      </c>
      <c r="K128" s="200">
        <f>IFERROR(IF(OR($F128&lt;10,$F128="NA",$G128="NA"),"NA",IF($E128="05",VLOOKUP($A128,'2016G5-SALL'!$A$3:$AG$500,16,FALSE),IF($E128="08",VLOOKUP($A128,'2016G8-SALL'!$A$3:$AG$501,16,FALSE),"NA"))),"NA")</f>
        <v>0.46310344827586214</v>
      </c>
      <c r="L128" s="201">
        <f>IFERROR(IF(OR($F128&lt;10,$F128="NA",$G128="NA"),"NA",IF($E128="05",VLOOKUP($A128,'2016G5-SALL'!$A$3:$AG$500,31,FALSE),IF($E128="08",VLOOKUP($A128,'2016G8-SALL'!$A$3:$AG$501,31,FALSE),"NA"))),"NA")</f>
        <v>0.55362068965517242</v>
      </c>
      <c r="M128" s="202">
        <f>IFERROR(IF(OR($F128&lt;10,$F128="NA",$G128="NA"),"NA",IF($E128="05",VLOOKUP($A128,'2016G5-SALL'!$A$3:$AG$500,21,FALSE),IF($E128="08",VLOOKUP($A128,'2016G8-SALL'!$A$3:$AG$501,21,FALSE),"NA"))),"NA")</f>
        <v>0.50810344827586207</v>
      </c>
    </row>
    <row r="129" spans="1:13" x14ac:dyDescent="0.25">
      <c r="A129" s="229" t="s">
        <v>235</v>
      </c>
      <c r="B129" s="228" t="str">
        <f>VLOOKUP($A129,SchList!$A$2:$B$476,2,FALSE)</f>
        <v>ENEIDA MASSAS HARTNER ELEM</v>
      </c>
      <c r="C129" s="229" t="str">
        <f>VLOOKUP($A129,SchList!$A$2:$H$476,6,FALSE)</f>
        <v>Central</v>
      </c>
      <c r="D129" s="214" t="str">
        <f>VLOOKUP($A129,SchList!$A$2:$H$476,5,FALSE)</f>
        <v>Tier 1</v>
      </c>
      <c r="E129" s="215" t="str">
        <f>LEFT(VLOOKUP($A129,'2016G5-SALL'!$A$5:$B$499,2,FALSE),2)</f>
        <v>05</v>
      </c>
      <c r="F129" s="230">
        <f>IFERROR(IF($E129="05",VLOOKUP($A129,'2016G5-SALL'!$A$3:$AG$500,4,FALSE),IF($E129="08",VLOOKUP($A129,'2016G8-SALL'!$A$3:$AG$501,4,FALSE),"NA")),"NA")</f>
        <v>79</v>
      </c>
      <c r="G129" s="231">
        <f>IFERROR(IF($E129="05",VLOOKUP($A129,'MemSep 16-2016'!$A$3:$I$498,9,FALSE),IF($E129="08",VLOOKUP($A129,'MemSep 16-2016'!$A$3:$N$498,14,FALSE),"NA")),"NA")</f>
        <v>84</v>
      </c>
      <c r="H129" s="232">
        <f t="shared" si="2"/>
        <v>0.94047619047619047</v>
      </c>
      <c r="I129" s="233">
        <f>IFERROR(IF(OR($F129&lt;10,$F129="NA",$G129="NA"),"NA",IF($E129="05",VLOOKUP($A129,'2016G5-SALL'!$A$3:$AG$500,6,FALSE),IF($E129="08",VLOOKUP($A129,'2016G8-SALL'!$A$3:$AG$501,6,FALSE),"NA"))),"NA")</f>
        <v>44.495316455696205</v>
      </c>
      <c r="J129" s="199">
        <f>IFERROR(IF(OR($F129&lt;10,$F129="NA",$G129="NA"),"NA",IF($E129="05",VLOOKUP($A129,'2016G5-SALL'!$A$3:$AG$500,26,FALSE),IF($E129="08",VLOOKUP($A129,'2016G8-SALL'!$A$3:$AG$501,26,FALSE),"NA"))),"NA")</f>
        <v>0.34734177215189865</v>
      </c>
      <c r="K129" s="200">
        <f>IFERROR(IF(OR($F129&lt;10,$F129="NA",$G129="NA"),"NA",IF($E129="05",VLOOKUP($A129,'2016G5-SALL'!$A$3:$AG$500,16,FALSE),IF($E129="08",VLOOKUP($A129,'2016G8-SALL'!$A$3:$AG$501,16,FALSE),"NA"))),"NA")</f>
        <v>0.41670886075949387</v>
      </c>
      <c r="L129" s="201">
        <f>IFERROR(IF(OR($F129&lt;10,$F129="NA",$G129="NA"),"NA",IF($E129="05",VLOOKUP($A129,'2016G5-SALL'!$A$3:$AG$500,31,FALSE),IF($E129="08",VLOOKUP($A129,'2016G8-SALL'!$A$3:$AG$501,31,FALSE),"NA"))),"NA")</f>
        <v>0.5151898734177216</v>
      </c>
      <c r="M129" s="202">
        <f>IFERROR(IF(OR($F129&lt;10,$F129="NA",$G129="NA"),"NA",IF($E129="05",VLOOKUP($A129,'2016G5-SALL'!$A$3:$AG$500,21,FALSE),IF($E129="08",VLOOKUP($A129,'2016G8-SALL'!$A$3:$AG$501,21,FALSE),"NA"))),"NA")</f>
        <v>0.42265822784810109</v>
      </c>
    </row>
    <row r="130" spans="1:13" x14ac:dyDescent="0.25">
      <c r="A130" s="229" t="s">
        <v>337</v>
      </c>
      <c r="B130" s="228" t="str">
        <f>VLOOKUP($A130,SchList!$A$2:$B$476,2,FALSE)</f>
        <v>ERNEST R GRAHAM K-8 ACADEMY</v>
      </c>
      <c r="C130" s="229" t="str">
        <f>VLOOKUP($A130,SchList!$A$2:$H$476,6,FALSE)</f>
        <v>North</v>
      </c>
      <c r="D130" s="214" t="str">
        <f>VLOOKUP($A130,SchList!$A$2:$H$476,5,FALSE)</f>
        <v>Tier 1</v>
      </c>
      <c r="E130" s="215" t="str">
        <f>LEFT(VLOOKUP($A130,'2016G5-SALL'!$A$5:$B$499,2,FALSE),2)</f>
        <v>05</v>
      </c>
      <c r="F130" s="230">
        <f>IFERROR(IF($E130="05",VLOOKUP($A130,'2016G5-SALL'!$A$3:$AG$500,4,FALSE),IF($E130="08",VLOOKUP($A130,'2016G8-SALL'!$A$3:$AG$501,4,FALSE),"NA")),"NA")</f>
        <v>187</v>
      </c>
      <c r="G130" s="231">
        <f>IFERROR(IF($E130="05",VLOOKUP($A130,'MemSep 16-2016'!$A$3:$I$498,9,FALSE),IF($E130="08",VLOOKUP($A130,'MemSep 16-2016'!$A$3:$N$498,14,FALSE),"NA")),"NA")</f>
        <v>199</v>
      </c>
      <c r="H130" s="232">
        <f t="shared" si="2"/>
        <v>0.93969849246231152</v>
      </c>
      <c r="I130" s="233">
        <f>IFERROR(IF(OR($F130&lt;10,$F130="NA",$G130="NA"),"NA",IF($E130="05",VLOOKUP($A130,'2016G5-SALL'!$A$3:$AG$500,6,FALSE),IF($E130="08",VLOOKUP($A130,'2016G8-SALL'!$A$3:$AG$501,6,FALSE),"NA"))),"NA")</f>
        <v>46.896631016042832</v>
      </c>
      <c r="J130" s="199">
        <f>IFERROR(IF(OR($F130&lt;10,$F130="NA",$G130="NA"),"NA",IF($E130="05",VLOOKUP($A130,'2016G5-SALL'!$A$3:$AG$500,26,FALSE),IF($E130="08",VLOOKUP($A130,'2016G8-SALL'!$A$3:$AG$501,26,FALSE),"NA"))),"NA")</f>
        <v>0.36262032085561519</v>
      </c>
      <c r="K130" s="200">
        <f>IFERROR(IF(OR($F130&lt;10,$F130="NA",$G130="NA"),"NA",IF($E130="05",VLOOKUP($A130,'2016G5-SALL'!$A$3:$AG$500,16,FALSE),IF($E130="08",VLOOKUP($A130,'2016G8-SALL'!$A$3:$AG$501,16,FALSE),"NA"))),"NA")</f>
        <v>0.43160427807486612</v>
      </c>
      <c r="L130" s="201">
        <f>IFERROR(IF(OR($F130&lt;10,$F130="NA",$G130="NA"),"NA",IF($E130="05",VLOOKUP($A130,'2016G5-SALL'!$A$3:$AG$500,31,FALSE),IF($E130="08",VLOOKUP($A130,'2016G8-SALL'!$A$3:$AG$501,31,FALSE),"NA"))),"NA")</f>
        <v>0.52812834224598926</v>
      </c>
      <c r="M130" s="202">
        <f>IFERROR(IF(OR($F130&lt;10,$F130="NA",$G130="NA"),"NA",IF($E130="05",VLOOKUP($A130,'2016G5-SALL'!$A$3:$AG$500,21,FALSE),IF($E130="08",VLOOKUP($A130,'2016G8-SALL'!$A$3:$AG$501,21,FALSE),"NA"))),"NA")</f>
        <v>0.48133689839572197</v>
      </c>
    </row>
    <row r="131" spans="1:13" x14ac:dyDescent="0.25">
      <c r="A131" s="229" t="s">
        <v>337</v>
      </c>
      <c r="B131" s="228" t="str">
        <f>VLOOKUP($A131,SchList!$A$2:$B$476,2,FALSE)</f>
        <v>ERNEST R GRAHAM K-8 ACADEMY</v>
      </c>
      <c r="C131" s="229" t="str">
        <f>VLOOKUP($A131,SchList!$A$2:$H$476,6,FALSE)</f>
        <v>North</v>
      </c>
      <c r="D131" s="214" t="str">
        <f>VLOOKUP($A131,SchList!$A$2:$H$476,5,FALSE)</f>
        <v>Tier 1</v>
      </c>
      <c r="E131" s="215" t="str">
        <f>LEFT(VLOOKUP($A131,'2016G8-SALL'!$A$5:$B$499,2,FALSE),2)</f>
        <v>08</v>
      </c>
      <c r="F131" s="230">
        <f>IFERROR(IF($E131="05",VLOOKUP($A131,'2016G5-SALL'!$A$3:$AG$500,4,FALSE),IF($E131="08",VLOOKUP($A131,'2016G8-SALL'!$A$3:$AG$501,4,FALSE),"NA")),"NA")</f>
        <v>83</v>
      </c>
      <c r="G131" s="231">
        <f>IFERROR(IF($E131="05",VLOOKUP($A131,'MemSep 16-2016'!$A$3:$I$498,9,FALSE),IF($E131="08",VLOOKUP($A131,'MemSep 16-2016'!$A$3:$N$498,14,FALSE),"NA")),"NA")</f>
        <v>116</v>
      </c>
      <c r="H131" s="232">
        <f t="shared" si="2"/>
        <v>0.71551724137931039</v>
      </c>
      <c r="I131" s="233">
        <f>IFERROR(IF(OR($F131&lt;10,$F131="NA",$G131="NA"),"NA",IF($E131="05",VLOOKUP($A131,'2016G5-SALL'!$A$3:$AG$500,6,FALSE),IF($E131="08",VLOOKUP($A131,'2016G8-SALL'!$A$3:$AG$501,6,FALSE),"NA"))),"NA")</f>
        <v>45.767710843373493</v>
      </c>
      <c r="J131" s="199">
        <f>IFERROR(IF(OR($F131&lt;10,$F131="NA",$G131="NA"),"NA",IF($E131="05",VLOOKUP($A131,'2016G5-SALL'!$A$3:$AG$500,26,FALSE),IF($E131="08",VLOOKUP($A131,'2016G8-SALL'!$A$3:$AG$501,26,FALSE),"NA"))),"NA")</f>
        <v>0.47506024096385535</v>
      </c>
      <c r="K131" s="200">
        <f>IFERROR(IF(OR($F131&lt;10,$F131="NA",$G131="NA"),"NA",IF($E131="05",VLOOKUP($A131,'2016G5-SALL'!$A$3:$AG$500,16,FALSE),IF($E131="08",VLOOKUP($A131,'2016G8-SALL'!$A$3:$AG$501,16,FALSE),"NA"))),"NA")</f>
        <v>0.44566265060240967</v>
      </c>
      <c r="L131" s="201">
        <f>IFERROR(IF(OR($F131&lt;10,$F131="NA",$G131="NA"),"NA",IF($E131="05",VLOOKUP($A131,'2016G5-SALL'!$A$3:$AG$500,31,FALSE),IF($E131="08",VLOOKUP($A131,'2016G8-SALL'!$A$3:$AG$501,31,FALSE),"NA"))),"NA")</f>
        <v>0.45481927710843356</v>
      </c>
      <c r="M131" s="202">
        <f>IFERROR(IF(OR($F131&lt;10,$F131="NA",$G131="NA"),"NA",IF($E131="05",VLOOKUP($A131,'2016G5-SALL'!$A$3:$AG$500,21,FALSE),IF($E131="08",VLOOKUP($A131,'2016G8-SALL'!$A$3:$AG$501,21,FALSE),"NA"))),"NA")</f>
        <v>0.46409638554216887</v>
      </c>
    </row>
    <row r="132" spans="1:13" x14ac:dyDescent="0.25">
      <c r="A132" s="229" t="s">
        <v>153</v>
      </c>
      <c r="B132" s="228" t="str">
        <f>VLOOKUP($A132,SchList!$A$2:$B$476,2,FALSE)</f>
        <v>ETHEL KOGER BECKHAM ELEMENTARY</v>
      </c>
      <c r="C132" s="229" t="str">
        <f>VLOOKUP($A132,SchList!$A$2:$H$476,6,FALSE)</f>
        <v>South</v>
      </c>
      <c r="D132" s="214" t="str">
        <f>VLOOKUP($A132,SchList!$A$2:$H$476,5,FALSE)</f>
        <v>Tier 1</v>
      </c>
      <c r="E132" s="215" t="str">
        <f>LEFT(VLOOKUP($A132,'2016G5-SALL'!$A$5:$B$499,2,FALSE),2)</f>
        <v>05</v>
      </c>
      <c r="F132" s="230">
        <f>IFERROR(IF($E132="05",VLOOKUP($A132,'2016G5-SALL'!$A$3:$AG$500,4,FALSE),IF($E132="08",VLOOKUP($A132,'2016G8-SALL'!$A$3:$AG$501,4,FALSE),"NA")),"NA")</f>
        <v>128</v>
      </c>
      <c r="G132" s="231">
        <f>IFERROR(IF($E132="05",VLOOKUP($A132,'MemSep 16-2016'!$A$3:$I$498,9,FALSE),IF($E132="08",VLOOKUP($A132,'MemSep 16-2016'!$A$3:$N$498,14,FALSE),"NA")),"NA")</f>
        <v>136</v>
      </c>
      <c r="H132" s="232">
        <f t="shared" si="2"/>
        <v>0.94117647058823528</v>
      </c>
      <c r="I132" s="233">
        <f>IFERROR(IF(OR($F132&lt;10,$F132="NA",$G132="NA"),"NA",IF($E132="05",VLOOKUP($A132,'2016G5-SALL'!$A$3:$AG$500,6,FALSE),IF($E132="08",VLOOKUP($A132,'2016G8-SALL'!$A$3:$AG$501,6,FALSE),"NA"))),"NA")</f>
        <v>52.497656250000006</v>
      </c>
      <c r="J132" s="199">
        <f>IFERROR(IF(OR($F132&lt;10,$F132="NA",$G132="NA"),"NA",IF($E132="05",VLOOKUP($A132,'2016G5-SALL'!$A$3:$AG$500,26,FALSE),IF($E132="08",VLOOKUP($A132,'2016G8-SALL'!$A$3:$AG$501,26,FALSE),"NA"))),"NA")</f>
        <v>0.4536718750000005</v>
      </c>
      <c r="K132" s="200">
        <f>IFERROR(IF(OR($F132&lt;10,$F132="NA",$G132="NA"),"NA",IF($E132="05",VLOOKUP($A132,'2016G5-SALL'!$A$3:$AG$500,16,FALSE),IF($E132="08",VLOOKUP($A132,'2016G8-SALL'!$A$3:$AG$501,16,FALSE),"NA"))),"NA")</f>
        <v>0.48851562499999984</v>
      </c>
      <c r="L132" s="201">
        <f>IFERROR(IF(OR($F132&lt;10,$F132="NA",$G132="NA"),"NA",IF($E132="05",VLOOKUP($A132,'2016G5-SALL'!$A$3:$AG$500,31,FALSE),IF($E132="08",VLOOKUP($A132,'2016G8-SALL'!$A$3:$AG$501,31,FALSE),"NA"))),"NA")</f>
        <v>0.59789062500000012</v>
      </c>
      <c r="M132" s="202">
        <f>IFERROR(IF(OR($F132&lt;10,$F132="NA",$G132="NA"),"NA",IF($E132="05",VLOOKUP($A132,'2016G5-SALL'!$A$3:$AG$500,21,FALSE),IF($E132="08",VLOOKUP($A132,'2016G8-SALL'!$A$3:$AG$501,21,FALSE),"NA"))),"NA")</f>
        <v>0.49492187500000001</v>
      </c>
    </row>
    <row r="133" spans="1:13" x14ac:dyDescent="0.25">
      <c r="A133" s="229" t="s">
        <v>135</v>
      </c>
      <c r="B133" s="228" t="str">
        <f>VLOOKUP($A133,SchList!$A$2:$B$476,2,FALSE)</f>
        <v>EUGENIA B. THOMAS K-8 CENTER</v>
      </c>
      <c r="C133" s="229" t="str">
        <f>VLOOKUP($A133,SchList!$A$2:$H$476,6,FALSE)</f>
        <v>Central</v>
      </c>
      <c r="D133" s="214" t="str">
        <f>VLOOKUP($A133,SchList!$A$2:$H$476,5,FALSE)</f>
        <v>Tier 1</v>
      </c>
      <c r="E133" s="215" t="str">
        <f>LEFT(VLOOKUP($A133,'2016G5-SALL'!$A$5:$B$499,2,FALSE),2)</f>
        <v>05</v>
      </c>
      <c r="F133" s="230">
        <f>IFERROR(IF($E133="05",VLOOKUP($A133,'2016G5-SALL'!$A$3:$AG$500,4,FALSE),IF($E133="08",VLOOKUP($A133,'2016G8-SALL'!$A$3:$AG$501,4,FALSE),"NA")),"NA")</f>
        <v>176</v>
      </c>
      <c r="G133" s="231">
        <f>IFERROR(IF($E133="05",VLOOKUP($A133,'MemSep 16-2016'!$A$3:$I$498,9,FALSE),IF($E133="08",VLOOKUP($A133,'MemSep 16-2016'!$A$3:$N$498,14,FALSE),"NA")),"NA")</f>
        <v>213</v>
      </c>
      <c r="H133" s="232">
        <f t="shared" si="2"/>
        <v>0.82629107981220662</v>
      </c>
      <c r="I133" s="233">
        <f>IFERROR(IF(OR($F133&lt;10,$F133="NA",$G133="NA"),"NA",IF($E133="05",VLOOKUP($A133,'2016G5-SALL'!$A$3:$AG$500,6,FALSE),IF($E133="08",VLOOKUP($A133,'2016G8-SALL'!$A$3:$AG$501,6,FALSE),"NA"))),"NA")</f>
        <v>48.458977272727275</v>
      </c>
      <c r="J133" s="199">
        <f>IFERROR(IF(OR($F133&lt;10,$F133="NA",$G133="NA"),"NA",IF($E133="05",VLOOKUP($A133,'2016G5-SALL'!$A$3:$AG$500,26,FALSE),IF($E133="08",VLOOKUP($A133,'2016G8-SALL'!$A$3:$AG$501,26,FALSE),"NA"))),"NA")</f>
        <v>0.36670454545454595</v>
      </c>
      <c r="K133" s="200">
        <f>IFERROR(IF(OR($F133&lt;10,$F133="NA",$G133="NA"),"NA",IF($E133="05",VLOOKUP($A133,'2016G5-SALL'!$A$3:$AG$500,16,FALSE),IF($E133="08",VLOOKUP($A133,'2016G8-SALL'!$A$3:$AG$501,16,FALSE),"NA"))),"NA")</f>
        <v>0.44926136363636354</v>
      </c>
      <c r="L133" s="201">
        <f>IFERROR(IF(OR($F133&lt;10,$F133="NA",$G133="NA"),"NA",IF($E133="05",VLOOKUP($A133,'2016G5-SALL'!$A$3:$AG$500,31,FALSE),IF($E133="08",VLOOKUP($A133,'2016G8-SALL'!$A$3:$AG$501,31,FALSE),"NA"))),"NA")</f>
        <v>0.5593181818181816</v>
      </c>
      <c r="M133" s="202">
        <f>IFERROR(IF(OR($F133&lt;10,$F133="NA",$G133="NA"),"NA",IF($E133="05",VLOOKUP($A133,'2016G5-SALL'!$A$3:$AG$500,21,FALSE),IF($E133="08",VLOOKUP($A133,'2016G8-SALL'!$A$3:$AG$501,21,FALSE),"NA"))),"NA")</f>
        <v>0.47465909090909081</v>
      </c>
    </row>
    <row r="134" spans="1:13" x14ac:dyDescent="0.25">
      <c r="A134" s="229" t="s">
        <v>135</v>
      </c>
      <c r="B134" s="228" t="str">
        <f>VLOOKUP($A134,SchList!$A$2:$B$476,2,FALSE)</f>
        <v>EUGENIA B. THOMAS K-8 CENTER</v>
      </c>
      <c r="C134" s="229" t="str">
        <f>VLOOKUP($A134,SchList!$A$2:$H$476,6,FALSE)</f>
        <v>Central</v>
      </c>
      <c r="D134" s="214" t="str">
        <f>VLOOKUP($A134,SchList!$A$2:$H$476,5,FALSE)</f>
        <v>Tier 1</v>
      </c>
      <c r="E134" s="215" t="str">
        <f>LEFT(VLOOKUP($A134,'2016G8-SALL'!$A$5:$B$499,2,FALSE),2)</f>
        <v>08</v>
      </c>
      <c r="F134" s="230">
        <f>IFERROR(IF($E134="05",VLOOKUP($A134,'2016G5-SALL'!$A$3:$AG$500,4,FALSE),IF($E134="08",VLOOKUP($A134,'2016G8-SALL'!$A$3:$AG$501,4,FALSE),"NA")),"NA")</f>
        <v>164</v>
      </c>
      <c r="G134" s="231">
        <f>IFERROR(IF($E134="05",VLOOKUP($A134,'MemSep 16-2016'!$A$3:$I$498,9,FALSE),IF($E134="08",VLOOKUP($A134,'MemSep 16-2016'!$A$3:$N$498,14,FALSE),"NA")),"NA")</f>
        <v>178</v>
      </c>
      <c r="H134" s="232">
        <f t="shared" si="2"/>
        <v>0.9213483146067416</v>
      </c>
      <c r="I134" s="233">
        <f>IFERROR(IF(OR($F134&lt;10,$F134="NA",$G134="NA"),"NA",IF($E134="05",VLOOKUP($A134,'2016G5-SALL'!$A$3:$AG$500,6,FALSE),IF($E134="08",VLOOKUP($A134,'2016G8-SALL'!$A$3:$AG$501,6,FALSE),"NA"))),"NA")</f>
        <v>40.371341463414652</v>
      </c>
      <c r="J134" s="199">
        <f>IFERROR(IF(OR($F134&lt;10,$F134="NA",$G134="NA"),"NA",IF($E134="05",VLOOKUP($A134,'2016G5-SALL'!$A$3:$AG$500,26,FALSE),IF($E134="08",VLOOKUP($A134,'2016G8-SALL'!$A$3:$AG$501,26,FALSE),"NA"))),"NA")</f>
        <v>0.40615853658536594</v>
      </c>
      <c r="K134" s="200">
        <f>IFERROR(IF(OR($F134&lt;10,$F134="NA",$G134="NA"),"NA",IF($E134="05",VLOOKUP($A134,'2016G5-SALL'!$A$3:$AG$500,16,FALSE),IF($E134="08",VLOOKUP($A134,'2016G8-SALL'!$A$3:$AG$501,16,FALSE),"NA"))),"NA")</f>
        <v>0.41469512195121944</v>
      </c>
      <c r="L134" s="201">
        <f>IFERROR(IF(OR($F134&lt;10,$F134="NA",$G134="NA"),"NA",IF($E134="05",VLOOKUP($A134,'2016G5-SALL'!$A$3:$AG$500,31,FALSE),IF($E134="08",VLOOKUP($A134,'2016G8-SALL'!$A$3:$AG$501,31,FALSE),"NA"))),"NA")</f>
        <v>0.39939024390243882</v>
      </c>
      <c r="M134" s="202">
        <f>IFERROR(IF(OR($F134&lt;10,$F134="NA",$G134="NA"),"NA",IF($E134="05",VLOOKUP($A134,'2016G5-SALL'!$A$3:$AG$500,21,FALSE),IF($E134="08",VLOOKUP($A134,'2016G8-SALL'!$A$3:$AG$501,21,FALSE),"NA"))),"NA")</f>
        <v>0.39378048780487779</v>
      </c>
    </row>
    <row r="135" spans="1:13" x14ac:dyDescent="0.25">
      <c r="A135" s="229" t="s">
        <v>211</v>
      </c>
      <c r="B135" s="228" t="str">
        <f>VLOOKUP($A135,SchList!$A$2:$B$476,2,FALSE)</f>
        <v>EVERGLADES K-8 CENTER</v>
      </c>
      <c r="C135" s="229" t="str">
        <f>VLOOKUP($A135,SchList!$A$2:$H$476,6,FALSE)</f>
        <v>Central</v>
      </c>
      <c r="D135" s="214" t="str">
        <f>VLOOKUP($A135,SchList!$A$2:$H$476,5,FALSE)</f>
        <v>Tier 1</v>
      </c>
      <c r="E135" s="215" t="str">
        <f>LEFT(VLOOKUP($A135,'2016G5-SALL'!$A$5:$B$499,2,FALSE),2)</f>
        <v>05</v>
      </c>
      <c r="F135" s="230">
        <f>IFERROR(IF($E135="05",VLOOKUP($A135,'2016G5-SALL'!$A$3:$AG$500,4,FALSE),IF($E135="08",VLOOKUP($A135,'2016G8-SALL'!$A$3:$AG$501,4,FALSE),"NA")),"NA")</f>
        <v>123</v>
      </c>
      <c r="G135" s="231">
        <f>IFERROR(IF($E135="05",VLOOKUP($A135,'MemSep 16-2016'!$A$3:$I$498,9,FALSE),IF($E135="08",VLOOKUP($A135,'MemSep 16-2016'!$A$3:$N$498,14,FALSE),"NA")),"NA")</f>
        <v>124</v>
      </c>
      <c r="H135" s="232">
        <f t="shared" si="2"/>
        <v>0.99193548387096775</v>
      </c>
      <c r="I135" s="233">
        <f>IFERROR(IF(OR($F135&lt;10,$F135="NA",$G135="NA"),"NA",IF($E135="05",VLOOKUP($A135,'2016G5-SALL'!$A$3:$AG$500,6,FALSE),IF($E135="08",VLOOKUP($A135,'2016G8-SALL'!$A$3:$AG$501,6,FALSE),"NA"))),"NA")</f>
        <v>48.607560975609751</v>
      </c>
      <c r="J135" s="199">
        <f>IFERROR(IF(OR($F135&lt;10,$F135="NA",$G135="NA"),"NA",IF($E135="05",VLOOKUP($A135,'2016G5-SALL'!$A$3:$AG$500,26,FALSE),IF($E135="08",VLOOKUP($A135,'2016G8-SALL'!$A$3:$AG$501,26,FALSE),"NA"))),"NA")</f>
        <v>0.40715447154471601</v>
      </c>
      <c r="K135" s="200">
        <f>IFERROR(IF(OR($F135&lt;10,$F135="NA",$G135="NA"),"NA",IF($E135="05",VLOOKUP($A135,'2016G5-SALL'!$A$3:$AG$500,16,FALSE),IF($E135="08",VLOOKUP($A135,'2016G8-SALL'!$A$3:$AG$501,16,FALSE),"NA"))),"NA")</f>
        <v>0.46455284552845533</v>
      </c>
      <c r="L135" s="201">
        <f>IFERROR(IF(OR($F135&lt;10,$F135="NA",$G135="NA"),"NA",IF($E135="05",VLOOKUP($A135,'2016G5-SALL'!$A$3:$AG$500,31,FALSE),IF($E135="08",VLOOKUP($A135,'2016G8-SALL'!$A$3:$AG$501,31,FALSE),"NA"))),"NA")</f>
        <v>0.53341463414634172</v>
      </c>
      <c r="M135" s="202">
        <f>IFERROR(IF(OR($F135&lt;10,$F135="NA",$G135="NA"),"NA",IF($E135="05",VLOOKUP($A135,'2016G5-SALL'!$A$3:$AG$500,21,FALSE),IF($E135="08",VLOOKUP($A135,'2016G8-SALL'!$A$3:$AG$501,21,FALSE),"NA"))),"NA")</f>
        <v>0.48325203252032528</v>
      </c>
    </row>
    <row r="136" spans="1:13" x14ac:dyDescent="0.25">
      <c r="A136" s="229" t="s">
        <v>211</v>
      </c>
      <c r="B136" s="228" t="str">
        <f>VLOOKUP($A136,SchList!$A$2:$B$476,2,FALSE)</f>
        <v>EVERGLADES K-8 CENTER</v>
      </c>
      <c r="C136" s="229" t="str">
        <f>VLOOKUP($A136,SchList!$A$2:$H$476,6,FALSE)</f>
        <v>Central</v>
      </c>
      <c r="D136" s="214" t="str">
        <f>VLOOKUP($A136,SchList!$A$2:$H$476,5,FALSE)</f>
        <v>Tier 1</v>
      </c>
      <c r="E136" s="215" t="str">
        <f>LEFT(VLOOKUP($A136,'2016G8-SALL'!$A$5:$B$499,2,FALSE),2)</f>
        <v>08</v>
      </c>
      <c r="F136" s="230">
        <f>IFERROR(IF($E136="05",VLOOKUP($A136,'2016G5-SALL'!$A$3:$AG$500,4,FALSE),IF($E136="08",VLOOKUP($A136,'2016G8-SALL'!$A$3:$AG$501,4,FALSE),"NA")),"NA")</f>
        <v>115</v>
      </c>
      <c r="G136" s="231">
        <f>IFERROR(IF($E136="05",VLOOKUP($A136,'MemSep 16-2016'!$A$3:$I$498,9,FALSE),IF($E136="08",VLOOKUP($A136,'MemSep 16-2016'!$A$3:$N$498,14,FALSE),"NA")),"NA")</f>
        <v>117</v>
      </c>
      <c r="H136" s="232">
        <f t="shared" si="2"/>
        <v>0.98290598290598286</v>
      </c>
      <c r="I136" s="233">
        <f>IFERROR(IF(OR($F136&lt;10,$F136="NA",$G136="NA"),"NA",IF($E136="05",VLOOKUP($A136,'2016G5-SALL'!$A$3:$AG$500,6,FALSE),IF($E136="08",VLOOKUP($A136,'2016G8-SALL'!$A$3:$AG$501,6,FALSE),"NA"))),"NA")</f>
        <v>42.097565217391292</v>
      </c>
      <c r="J136" s="199">
        <f>IFERROR(IF(OR($F136&lt;10,$F136="NA",$G136="NA"),"NA",IF($E136="05",VLOOKUP($A136,'2016G5-SALL'!$A$3:$AG$500,26,FALSE),IF($E136="08",VLOOKUP($A136,'2016G8-SALL'!$A$3:$AG$501,26,FALSE),"NA"))),"NA")</f>
        <v>0.41043478260869581</v>
      </c>
      <c r="K136" s="200">
        <f>IFERROR(IF(OR($F136&lt;10,$F136="NA",$G136="NA"),"NA",IF($E136="05",VLOOKUP($A136,'2016G5-SALL'!$A$3:$AG$500,16,FALSE),IF($E136="08",VLOOKUP($A136,'2016G8-SALL'!$A$3:$AG$501,16,FALSE),"NA"))),"NA")</f>
        <v>0.4233913043478264</v>
      </c>
      <c r="L136" s="201">
        <f>IFERROR(IF(OR($F136&lt;10,$F136="NA",$G136="NA"),"NA",IF($E136="05",VLOOKUP($A136,'2016G5-SALL'!$A$3:$AG$500,31,FALSE),IF($E136="08",VLOOKUP($A136,'2016G8-SALL'!$A$3:$AG$501,31,FALSE),"NA"))),"NA")</f>
        <v>0.45304347826086933</v>
      </c>
      <c r="M136" s="202">
        <f>IFERROR(IF(OR($F136&lt;10,$F136="NA",$G136="NA"),"NA",IF($E136="05",VLOOKUP($A136,'2016G5-SALL'!$A$3:$AG$500,21,FALSE),IF($E136="08",VLOOKUP($A136,'2016G8-SALL'!$A$3:$AG$501,21,FALSE),"NA"))),"NA")</f>
        <v>0.39121739130434757</v>
      </c>
    </row>
    <row r="137" spans="1:13" x14ac:dyDescent="0.25">
      <c r="A137" s="229" t="s">
        <v>932</v>
      </c>
      <c r="B137" s="228" t="str">
        <f>VLOOKUP($A137,SchList!$A$2:$B$476,2,FALSE)</f>
        <v>EVERGLADES PREPARATORY ACADEMY</v>
      </c>
      <c r="C137" s="229" t="str">
        <f>VLOOKUP($A137,SchList!$A$2:$H$476,6,FALSE)</f>
        <v>Charter</v>
      </c>
      <c r="D137" s="214" t="str">
        <f>VLOOKUP($A137,SchList!$A$2:$H$476,5,FALSE)</f>
        <v>CHT</v>
      </c>
      <c r="E137" s="215" t="str">
        <f>LEFT(VLOOKUP($A137,'2016G8-SALL'!$A$5:$B$499,2,FALSE),2)</f>
        <v>08</v>
      </c>
      <c r="F137" s="230">
        <f>IFERROR(IF($E137="05",VLOOKUP($A137,'2016G5-SALL'!$A$3:$AG$500,4,FALSE),IF($E137="08",VLOOKUP($A137,'2016G8-SALL'!$A$3:$AG$501,4,FALSE),"NA")),"NA")</f>
        <v>117</v>
      </c>
      <c r="G137" s="231">
        <f>IFERROR(IF($E137="05",VLOOKUP($A137,'MemSep 16-2016'!$A$3:$I$498,9,FALSE),IF($E137="08",VLOOKUP($A137,'MemSep 16-2016'!$A$3:$N$498,14,FALSE),"NA")),"NA")</f>
        <v>141</v>
      </c>
      <c r="H137" s="232">
        <f t="shared" ref="H137:H200" si="3">IFERROR(IF(OR($F137="NA",$F137&lt;10),"NT&lt;10",IF($F137&gt;$G137,1,$F137/$G137)),"NA")</f>
        <v>0.82978723404255317</v>
      </c>
      <c r="I137" s="233">
        <f>IFERROR(IF(OR($F137&lt;10,$F137="NA",$G137="NA"),"NA",IF($E137="05",VLOOKUP($A137,'2016G5-SALL'!$A$3:$AG$500,6,FALSE),IF($E137="08",VLOOKUP($A137,'2016G8-SALL'!$A$3:$AG$501,6,FALSE),"NA"))),"NA")</f>
        <v>35.899829059829067</v>
      </c>
      <c r="J137" s="199">
        <f>IFERROR(IF(OR($F137&lt;10,$F137="NA",$G137="NA"),"NA",IF($E137="05",VLOOKUP($A137,'2016G5-SALL'!$A$3:$AG$500,26,FALSE),IF($E137="08",VLOOKUP($A137,'2016G8-SALL'!$A$3:$AG$501,26,FALSE),"NA"))),"NA")</f>
        <v>0.34350427350427359</v>
      </c>
      <c r="K137" s="200">
        <f>IFERROR(IF(OR($F137&lt;10,$F137="NA",$G137="NA"),"NA",IF($E137="05",VLOOKUP($A137,'2016G5-SALL'!$A$3:$AG$500,16,FALSE),IF($E137="08",VLOOKUP($A137,'2016G8-SALL'!$A$3:$AG$501,16,FALSE),"NA"))),"NA")</f>
        <v>0.36752136752136744</v>
      </c>
      <c r="L137" s="201">
        <f>IFERROR(IF(OR($F137&lt;10,$F137="NA",$G137="NA"),"NA",IF($E137="05",VLOOKUP($A137,'2016G5-SALL'!$A$3:$AG$500,31,FALSE),IF($E137="08",VLOOKUP($A137,'2016G8-SALL'!$A$3:$AG$501,31,FALSE),"NA"))),"NA")</f>
        <v>0.35726495726495716</v>
      </c>
      <c r="M137" s="202">
        <f>IFERROR(IF(OR($F137&lt;10,$F137="NA",$G137="NA"),"NA",IF($E137="05",VLOOKUP($A137,'2016G5-SALL'!$A$3:$AG$500,21,FALSE),IF($E137="08",VLOOKUP($A137,'2016G8-SALL'!$A$3:$AG$501,21,FALSE),"NA"))),"NA")</f>
        <v>0.360854700854701</v>
      </c>
    </row>
    <row r="138" spans="1:13" x14ac:dyDescent="0.25">
      <c r="A138" s="229" t="s">
        <v>646</v>
      </c>
      <c r="B138" s="228" t="str">
        <f>VLOOKUP($A138,SchList!$A$2:$B$476,2,FALSE)</f>
        <v>EXCELSIOR CHARTER ACADEMY</v>
      </c>
      <c r="C138" s="229" t="str">
        <f>VLOOKUP($A138,SchList!$A$2:$H$476,6,FALSE)</f>
        <v>Charter</v>
      </c>
      <c r="D138" s="214" t="str">
        <f>VLOOKUP($A138,SchList!$A$2:$H$476,5,FALSE)</f>
        <v>CHT</v>
      </c>
      <c r="E138" s="215" t="str">
        <f>LEFT(VLOOKUP($A138,'2016G8-SALL'!$A$5:$B$499,2,FALSE),2)</f>
        <v>08</v>
      </c>
      <c r="F138" s="230">
        <f>IFERROR(IF($E138="05",VLOOKUP($A138,'2016G5-SALL'!$A$3:$AG$500,4,FALSE),IF($E138="08",VLOOKUP($A138,'2016G8-SALL'!$A$3:$AG$501,4,FALSE),"NA")),"NA")</f>
        <v>35</v>
      </c>
      <c r="G138" s="231">
        <f>IFERROR(IF($E138="05",VLOOKUP($A138,'MemSep 16-2016'!$A$3:$I$498,9,FALSE),IF($E138="08",VLOOKUP($A138,'MemSep 16-2016'!$A$3:$N$498,14,FALSE),"NA")),"NA")</f>
        <v>38</v>
      </c>
      <c r="H138" s="232">
        <f t="shared" si="3"/>
        <v>0.92105263157894735</v>
      </c>
      <c r="I138" s="233">
        <f>IFERROR(IF(OR($F138&lt;10,$F138="NA",$G138="NA"),"NA",IF($E138="05",VLOOKUP($A138,'2016G5-SALL'!$A$3:$AG$500,6,FALSE),IF($E138="08",VLOOKUP($A138,'2016G8-SALL'!$A$3:$AG$501,6,FALSE),"NA"))),"NA")</f>
        <v>40.001714285714286</v>
      </c>
      <c r="J138" s="199">
        <f>IFERROR(IF(OR($F138&lt;10,$F138="NA",$G138="NA"),"NA",IF($E138="05",VLOOKUP($A138,'2016G5-SALL'!$A$3:$AG$500,26,FALSE),IF($E138="08",VLOOKUP($A138,'2016G8-SALL'!$A$3:$AG$501,26,FALSE),"NA"))),"NA")</f>
        <v>0.43114285714285716</v>
      </c>
      <c r="K138" s="200">
        <f>IFERROR(IF(OR($F138&lt;10,$F138="NA",$G138="NA"),"NA",IF($E138="05",VLOOKUP($A138,'2016G5-SALL'!$A$3:$AG$500,16,FALSE),IF($E138="08",VLOOKUP($A138,'2016G8-SALL'!$A$3:$AG$501,16,FALSE),"NA"))),"NA")</f>
        <v>0.39942857142857147</v>
      </c>
      <c r="L138" s="201">
        <f>IFERROR(IF(OR($F138&lt;10,$F138="NA",$G138="NA"),"NA",IF($E138="05",VLOOKUP($A138,'2016G5-SALL'!$A$3:$AG$500,31,FALSE),IF($E138="08",VLOOKUP($A138,'2016G8-SALL'!$A$3:$AG$501,31,FALSE),"NA"))),"NA")</f>
        <v>0.37428571428571428</v>
      </c>
      <c r="M138" s="202">
        <f>IFERROR(IF(OR($F138&lt;10,$F138="NA",$G138="NA"),"NA",IF($E138="05",VLOOKUP($A138,'2016G5-SALL'!$A$3:$AG$500,21,FALSE),IF($E138="08",VLOOKUP($A138,'2016G8-SALL'!$A$3:$AG$501,21,FALSE),"NA"))),"NA")</f>
        <v>0.4077142857142857</v>
      </c>
    </row>
    <row r="139" spans="1:13" x14ac:dyDescent="0.25">
      <c r="A139" s="229" t="s">
        <v>335</v>
      </c>
      <c r="B139" s="228" t="str">
        <f>VLOOKUP($A139,SchList!$A$2:$B$476,2,FALSE)</f>
        <v>EXCELSIOR LANGUAGE ACADEMY K-8</v>
      </c>
      <c r="C139" s="229" t="str">
        <f>VLOOKUP($A139,SchList!$A$2:$H$476,6,FALSE)</f>
        <v>Charter</v>
      </c>
      <c r="D139" s="214" t="str">
        <f>VLOOKUP($A139,SchList!$A$2:$H$476,5,FALSE)</f>
        <v>CHT</v>
      </c>
      <c r="E139" s="215" t="str">
        <f>LEFT(VLOOKUP($A139,'2016G5-SALL'!$A$5:$B$499,2,FALSE),2)</f>
        <v>05</v>
      </c>
      <c r="F139" s="230">
        <f>IFERROR(IF($E139="05",VLOOKUP($A139,'2016G5-SALL'!$A$3:$AG$500,4,FALSE),IF($E139="08",VLOOKUP($A139,'2016G8-SALL'!$A$3:$AG$501,4,FALSE),"NA")),"NA")</f>
        <v>17</v>
      </c>
      <c r="G139" s="231">
        <f>IFERROR(IF($E139="05",VLOOKUP($A139,'MemSep 16-2016'!$A$3:$I$498,9,FALSE),IF($E139="08",VLOOKUP($A139,'MemSep 16-2016'!$A$3:$N$498,14,FALSE),"NA")),"NA")</f>
        <v>20</v>
      </c>
      <c r="H139" s="232">
        <f t="shared" si="3"/>
        <v>0.85</v>
      </c>
      <c r="I139" s="233">
        <f>IFERROR(IF(OR($F139&lt;10,$F139="NA",$G139="NA"),"NA",IF($E139="05",VLOOKUP($A139,'2016G5-SALL'!$A$3:$AG$500,6,FALSE),IF($E139="08",VLOOKUP($A139,'2016G8-SALL'!$A$3:$AG$501,6,FALSE),"NA"))),"NA")</f>
        <v>40.997058823529422</v>
      </c>
      <c r="J139" s="199">
        <f>IFERROR(IF(OR($F139&lt;10,$F139="NA",$G139="NA"),"NA",IF($E139="05",VLOOKUP($A139,'2016G5-SALL'!$A$3:$AG$500,26,FALSE),IF($E139="08",VLOOKUP($A139,'2016G8-SALL'!$A$3:$AG$501,26,FALSE),"NA"))),"NA")</f>
        <v>0.34823529411764703</v>
      </c>
      <c r="K139" s="200">
        <f>IFERROR(IF(OR($F139&lt;10,$F139="NA",$G139="NA"),"NA",IF($E139="05",VLOOKUP($A139,'2016G5-SALL'!$A$3:$AG$500,16,FALSE),IF($E139="08",VLOOKUP($A139,'2016G8-SALL'!$A$3:$AG$501,16,FALSE),"NA"))),"NA")</f>
        <v>0.40058823529411769</v>
      </c>
      <c r="L139" s="201">
        <f>IFERROR(IF(OR($F139&lt;10,$F139="NA",$G139="NA"),"NA",IF($E139="05",VLOOKUP($A139,'2016G5-SALL'!$A$3:$AG$500,31,FALSE),IF($E139="08",VLOOKUP($A139,'2016G8-SALL'!$A$3:$AG$501,31,FALSE),"NA"))),"NA")</f>
        <v>0.43823529411764706</v>
      </c>
      <c r="M139" s="202">
        <f>IFERROR(IF(OR($F139&lt;10,$F139="NA",$G139="NA"),"NA",IF($E139="05",VLOOKUP($A139,'2016G5-SALL'!$A$3:$AG$500,21,FALSE),IF($E139="08",VLOOKUP($A139,'2016G8-SALL'!$A$3:$AG$501,21,FALSE),"NA"))),"NA")</f>
        <v>0.41235294117647059</v>
      </c>
    </row>
    <row r="140" spans="1:13" x14ac:dyDescent="0.25">
      <c r="A140" s="229" t="s">
        <v>335</v>
      </c>
      <c r="B140" s="228" t="str">
        <f>VLOOKUP($A140,SchList!$A$2:$B$476,2,FALSE)</f>
        <v>EXCELSIOR LANGUAGE ACADEMY K-8</v>
      </c>
      <c r="C140" s="229" t="str">
        <f>VLOOKUP($A140,SchList!$A$2:$H$476,6,FALSE)</f>
        <v>Charter</v>
      </c>
      <c r="D140" s="214" t="str">
        <f>VLOOKUP($A140,SchList!$A$2:$H$476,5,FALSE)</f>
        <v>CHT</v>
      </c>
      <c r="E140" s="215" t="str">
        <f>LEFT(VLOOKUP($A140,'2016G8-SALL'!$A$5:$B$499,2,FALSE),2)</f>
        <v>08</v>
      </c>
      <c r="F140" s="230">
        <f>IFERROR(IF($E140="05",VLOOKUP($A140,'2016G5-SALL'!$A$3:$AG$500,4,FALSE),IF($E140="08",VLOOKUP($A140,'2016G8-SALL'!$A$3:$AG$501,4,FALSE),"NA")),"NA")</f>
        <v>40</v>
      </c>
      <c r="G140" s="231">
        <f>IFERROR(IF($E140="05",VLOOKUP($A140,'MemSep 16-2016'!$A$3:$I$498,9,FALSE),IF($E140="08",VLOOKUP($A140,'MemSep 16-2016'!$A$3:$N$498,14,FALSE),"NA")),"NA")</f>
        <v>41</v>
      </c>
      <c r="H140" s="232">
        <f t="shared" si="3"/>
        <v>0.97560975609756095</v>
      </c>
      <c r="I140" s="233">
        <f>IFERROR(IF(OR($F140&lt;10,$F140="NA",$G140="NA"),"NA",IF($E140="05",VLOOKUP($A140,'2016G5-SALL'!$A$3:$AG$500,6,FALSE),IF($E140="08",VLOOKUP($A140,'2016G8-SALL'!$A$3:$AG$501,6,FALSE),"NA"))),"NA")</f>
        <v>42.192999999999998</v>
      </c>
      <c r="J140" s="199">
        <f>IFERROR(IF(OR($F140&lt;10,$F140="NA",$G140="NA"),"NA",IF($E140="05",VLOOKUP($A140,'2016G5-SALL'!$A$3:$AG$500,26,FALSE),IF($E140="08",VLOOKUP($A140,'2016G8-SALL'!$A$3:$AG$501,26,FALSE),"NA"))),"NA")</f>
        <v>0.442</v>
      </c>
      <c r="K140" s="200">
        <f>IFERROR(IF(OR($F140&lt;10,$F140="NA",$G140="NA"),"NA",IF($E140="05",VLOOKUP($A140,'2016G5-SALL'!$A$3:$AG$500,16,FALSE),IF($E140="08",VLOOKUP($A140,'2016G8-SALL'!$A$3:$AG$501,16,FALSE),"NA"))),"NA")</f>
        <v>0.44600000000000006</v>
      </c>
      <c r="L140" s="201">
        <f>IFERROR(IF(OR($F140&lt;10,$F140="NA",$G140="NA"),"NA",IF($E140="05",VLOOKUP($A140,'2016G5-SALL'!$A$3:$AG$500,31,FALSE),IF($E140="08",VLOOKUP($A140,'2016G8-SALL'!$A$3:$AG$501,31,FALSE),"NA"))),"NA")</f>
        <v>0.43624999999999997</v>
      </c>
      <c r="M140" s="202">
        <f>IFERROR(IF(OR($F140&lt;10,$F140="NA",$G140="NA"),"NA",IF($E140="05",VLOOKUP($A140,'2016G5-SALL'!$A$3:$AG$500,21,FALSE),IF($E140="08",VLOOKUP($A140,'2016G8-SALL'!$A$3:$AG$501,21,FALSE),"NA"))),"NA")</f>
        <v>0.3680000000000001</v>
      </c>
    </row>
    <row r="141" spans="1:13" x14ac:dyDescent="0.25">
      <c r="A141" s="229" t="s">
        <v>213</v>
      </c>
      <c r="B141" s="228" t="str">
        <f>VLOOKUP($A141,SchList!$A$2:$B$476,2,FALSE)</f>
        <v>FAIRLAWN ELEMENTARY</v>
      </c>
      <c r="C141" s="229" t="str">
        <f>VLOOKUP($A141,SchList!$A$2:$H$476,6,FALSE)</f>
        <v>Central</v>
      </c>
      <c r="D141" s="214" t="str">
        <f>VLOOKUP($A141,SchList!$A$2:$H$476,5,FALSE)</f>
        <v>Tier 1</v>
      </c>
      <c r="E141" s="215" t="str">
        <f>LEFT(VLOOKUP($A141,'2016G5-SALL'!$A$5:$B$499,2,FALSE),2)</f>
        <v>05</v>
      </c>
      <c r="F141" s="230">
        <f>IFERROR(IF($E141="05",VLOOKUP($A141,'2016G5-SALL'!$A$3:$AG$500,4,FALSE),IF($E141="08",VLOOKUP($A141,'2016G8-SALL'!$A$3:$AG$501,4,FALSE),"NA")),"NA")</f>
        <v>110</v>
      </c>
      <c r="G141" s="231">
        <f>IFERROR(IF($E141="05",VLOOKUP($A141,'MemSep 16-2016'!$A$3:$I$498,9,FALSE),IF($E141="08",VLOOKUP($A141,'MemSep 16-2016'!$A$3:$N$498,14,FALSE),"NA")),"NA")</f>
        <v>111</v>
      </c>
      <c r="H141" s="232">
        <f t="shared" si="3"/>
        <v>0.99099099099099097</v>
      </c>
      <c r="I141" s="233">
        <f>IFERROR(IF(OR($F141&lt;10,$F141="NA",$G141="NA"),"NA",IF($E141="05",VLOOKUP($A141,'2016G5-SALL'!$A$3:$AG$500,6,FALSE),IF($E141="08",VLOOKUP($A141,'2016G8-SALL'!$A$3:$AG$501,6,FALSE),"NA"))),"NA")</f>
        <v>48.444181818181825</v>
      </c>
      <c r="J141" s="199">
        <f>IFERROR(IF(OR($F141&lt;10,$F141="NA",$G141="NA"),"NA",IF($E141="05",VLOOKUP($A141,'2016G5-SALL'!$A$3:$AG$500,26,FALSE),IF($E141="08",VLOOKUP($A141,'2016G8-SALL'!$A$3:$AG$501,26,FALSE),"NA"))),"NA")</f>
        <v>0.35818181818181832</v>
      </c>
      <c r="K141" s="200">
        <f>IFERROR(IF(OR($F141&lt;10,$F141="NA",$G141="NA"),"NA",IF($E141="05",VLOOKUP($A141,'2016G5-SALL'!$A$3:$AG$500,16,FALSE),IF($E141="08",VLOOKUP($A141,'2016G8-SALL'!$A$3:$AG$501,16,FALSE),"NA"))),"NA")</f>
        <v>0.44690909090909053</v>
      </c>
      <c r="L141" s="201">
        <f>IFERROR(IF(OR($F141&lt;10,$F141="NA",$G141="NA"),"NA",IF($E141="05",VLOOKUP($A141,'2016G5-SALL'!$A$3:$AG$500,31,FALSE),IF($E141="08",VLOOKUP($A141,'2016G8-SALL'!$A$3:$AG$501,31,FALSE),"NA"))),"NA")</f>
        <v>0.56627272727272748</v>
      </c>
      <c r="M141" s="202">
        <f>IFERROR(IF(OR($F141&lt;10,$F141="NA",$G141="NA"),"NA",IF($E141="05",VLOOKUP($A141,'2016G5-SALL'!$A$3:$AG$500,21,FALSE),IF($E141="08",VLOOKUP($A141,'2016G8-SALL'!$A$3:$AG$501,21,FALSE),"NA"))),"NA")</f>
        <v>0.47118181818181831</v>
      </c>
    </row>
    <row r="142" spans="1:13" x14ac:dyDescent="0.25">
      <c r="A142" s="229" t="s">
        <v>180</v>
      </c>
      <c r="B142" s="228" t="str">
        <f>VLOOKUP($A142,SchList!$A$2:$B$476,2,FALSE)</f>
        <v>FIENBERG/FISHER K-8 CENTER</v>
      </c>
      <c r="C142" s="229" t="str">
        <f>VLOOKUP($A142,SchList!$A$2:$H$476,6,FALSE)</f>
        <v>North</v>
      </c>
      <c r="D142" s="214" t="str">
        <f>VLOOKUP($A142,SchList!$A$2:$H$476,5,FALSE)</f>
        <v>Tier 1</v>
      </c>
      <c r="E142" s="215" t="str">
        <f>LEFT(VLOOKUP($A142,'2016G5-SALL'!$A$5:$B$499,2,FALSE),2)</f>
        <v>05</v>
      </c>
      <c r="F142" s="230">
        <f>IFERROR(IF($E142="05",VLOOKUP($A142,'2016G5-SALL'!$A$3:$AG$500,4,FALSE),IF($E142="08",VLOOKUP($A142,'2016G8-SALL'!$A$3:$AG$501,4,FALSE),"NA")),"NA")</f>
        <v>82</v>
      </c>
      <c r="G142" s="231">
        <f>IFERROR(IF($E142="05",VLOOKUP($A142,'MemSep 16-2016'!$A$3:$I$498,9,FALSE),IF($E142="08",VLOOKUP($A142,'MemSep 16-2016'!$A$3:$N$498,14,FALSE),"NA")),"NA")</f>
        <v>96</v>
      </c>
      <c r="H142" s="232">
        <f t="shared" si="3"/>
        <v>0.85416666666666663</v>
      </c>
      <c r="I142" s="233">
        <f>IFERROR(IF(OR($F142&lt;10,$F142="NA",$G142="NA"),"NA",IF($E142="05",VLOOKUP($A142,'2016G5-SALL'!$A$3:$AG$500,6,FALSE),IF($E142="08",VLOOKUP($A142,'2016G8-SALL'!$A$3:$AG$501,6,FALSE),"NA"))),"NA")</f>
        <v>43.200243902439034</v>
      </c>
      <c r="J142" s="199">
        <f>IFERROR(IF(OR($F142&lt;10,$F142="NA",$G142="NA"),"NA",IF($E142="05",VLOOKUP($A142,'2016G5-SALL'!$A$3:$AG$500,26,FALSE),IF($E142="08",VLOOKUP($A142,'2016G8-SALL'!$A$3:$AG$501,26,FALSE),"NA"))),"NA")</f>
        <v>0.32731707317073155</v>
      </c>
      <c r="K142" s="200">
        <f>IFERROR(IF(OR($F142&lt;10,$F142="NA",$G142="NA"),"NA",IF($E142="05",VLOOKUP($A142,'2016G5-SALL'!$A$3:$AG$500,16,FALSE),IF($E142="08",VLOOKUP($A142,'2016G8-SALL'!$A$3:$AG$501,16,FALSE),"NA"))),"NA")</f>
        <v>0.40963414634146356</v>
      </c>
      <c r="L142" s="201">
        <f>IFERROR(IF(OR($F142&lt;10,$F142="NA",$G142="NA"),"NA",IF($E142="05",VLOOKUP($A142,'2016G5-SALL'!$A$3:$AG$500,31,FALSE),IF($E142="08",VLOOKUP($A142,'2016G8-SALL'!$A$3:$AG$501,31,FALSE),"NA"))),"NA")</f>
        <v>0.50207317073170721</v>
      </c>
      <c r="M142" s="202">
        <f>IFERROR(IF(OR($F142&lt;10,$F142="NA",$G142="NA"),"NA",IF($E142="05",VLOOKUP($A142,'2016G5-SALL'!$A$3:$AG$500,21,FALSE),IF($E142="08",VLOOKUP($A142,'2016G8-SALL'!$A$3:$AG$501,21,FALSE),"NA"))),"NA")</f>
        <v>0.40646341463414615</v>
      </c>
    </row>
    <row r="143" spans="1:13" x14ac:dyDescent="0.25">
      <c r="A143" s="229" t="s">
        <v>180</v>
      </c>
      <c r="B143" s="228" t="str">
        <f>VLOOKUP($A143,SchList!$A$2:$B$476,2,FALSE)</f>
        <v>FIENBERG/FISHER K-8 CENTER</v>
      </c>
      <c r="C143" s="229" t="str">
        <f>VLOOKUP($A143,SchList!$A$2:$H$476,6,FALSE)</f>
        <v>North</v>
      </c>
      <c r="D143" s="214" t="str">
        <f>VLOOKUP($A143,SchList!$A$2:$H$476,5,FALSE)</f>
        <v>Tier 1</v>
      </c>
      <c r="E143" s="215" t="str">
        <f>LEFT(VLOOKUP($A143,'2016G8-SALL'!$A$5:$B$499,2,FALSE),2)</f>
        <v>08</v>
      </c>
      <c r="F143" s="230">
        <f>IFERROR(IF($E143="05",VLOOKUP($A143,'2016G5-SALL'!$A$3:$AG$500,4,FALSE),IF($E143="08",VLOOKUP($A143,'2016G8-SALL'!$A$3:$AG$501,4,FALSE),"NA")),"NA")</f>
        <v>78</v>
      </c>
      <c r="G143" s="231">
        <f>IFERROR(IF($E143="05",VLOOKUP($A143,'MemSep 16-2016'!$A$3:$I$498,9,FALSE),IF($E143="08",VLOOKUP($A143,'MemSep 16-2016'!$A$3:$N$498,14,FALSE),"NA")),"NA")</f>
        <v>83</v>
      </c>
      <c r="H143" s="232">
        <f t="shared" si="3"/>
        <v>0.93975903614457834</v>
      </c>
      <c r="I143" s="233">
        <f>IFERROR(IF(OR($F143&lt;10,$F143="NA",$G143="NA"),"NA",IF($E143="05",VLOOKUP($A143,'2016G5-SALL'!$A$3:$AG$500,6,FALSE),IF($E143="08",VLOOKUP($A143,'2016G8-SALL'!$A$3:$AG$501,6,FALSE),"NA"))),"NA")</f>
        <v>42.959102564102558</v>
      </c>
      <c r="J143" s="199">
        <f>IFERROR(IF(OR($F143&lt;10,$F143="NA",$G143="NA"),"NA",IF($E143="05",VLOOKUP($A143,'2016G5-SALL'!$A$3:$AG$500,26,FALSE),IF($E143="08",VLOOKUP($A143,'2016G8-SALL'!$A$3:$AG$501,26,FALSE),"NA"))),"NA")</f>
        <v>0.43641025641025638</v>
      </c>
      <c r="K143" s="200">
        <f>IFERROR(IF(OR($F143&lt;10,$F143="NA",$G143="NA"),"NA",IF($E143="05",VLOOKUP($A143,'2016G5-SALL'!$A$3:$AG$500,16,FALSE),IF($E143="08",VLOOKUP($A143,'2016G8-SALL'!$A$3:$AG$501,16,FALSE),"NA"))),"NA")</f>
        <v>0.43858974358974351</v>
      </c>
      <c r="L143" s="201">
        <f>IFERROR(IF(OR($F143&lt;10,$F143="NA",$G143="NA"),"NA",IF($E143="05",VLOOKUP($A143,'2016G5-SALL'!$A$3:$AG$500,31,FALSE),IF($E143="08",VLOOKUP($A143,'2016G8-SALL'!$A$3:$AG$501,31,FALSE),"NA"))),"NA")</f>
        <v>0.44679487179487171</v>
      </c>
      <c r="M143" s="202">
        <f>IFERROR(IF(OR($F143&lt;10,$F143="NA",$G143="NA"),"NA",IF($E143="05",VLOOKUP($A143,'2016G5-SALL'!$A$3:$AG$500,21,FALSE),IF($E143="08",VLOOKUP($A143,'2016G8-SALL'!$A$3:$AG$501,21,FALSE),"NA"))),"NA")</f>
        <v>0.39756410256410285</v>
      </c>
    </row>
    <row r="144" spans="1:13" x14ac:dyDescent="0.25">
      <c r="A144" s="229" t="s">
        <v>215</v>
      </c>
      <c r="B144" s="228" t="str">
        <f>VLOOKUP($A144,SchList!$A$2:$B$476,2,FALSE)</f>
        <v>FLAGAMI ELEMENTARY</v>
      </c>
      <c r="C144" s="229" t="str">
        <f>VLOOKUP($A144,SchList!$A$2:$H$476,6,FALSE)</f>
        <v>Central</v>
      </c>
      <c r="D144" s="214" t="str">
        <f>VLOOKUP($A144,SchList!$A$2:$H$476,5,FALSE)</f>
        <v>Tier 1</v>
      </c>
      <c r="E144" s="215" t="str">
        <f>LEFT(VLOOKUP($A144,'2016G5-SALL'!$A$5:$B$499,2,FALSE),2)</f>
        <v>05</v>
      </c>
      <c r="F144" s="230">
        <f>IFERROR(IF($E144="05",VLOOKUP($A144,'2016G5-SALL'!$A$3:$AG$500,4,FALSE),IF($E144="08",VLOOKUP($A144,'2016G8-SALL'!$A$3:$AG$501,4,FALSE),"NA")),"NA")</f>
        <v>68</v>
      </c>
      <c r="G144" s="231">
        <f>IFERROR(IF($E144="05",VLOOKUP($A144,'MemSep 16-2016'!$A$3:$I$498,9,FALSE),IF($E144="08",VLOOKUP($A144,'MemSep 16-2016'!$A$3:$N$498,14,FALSE),"NA")),"NA")</f>
        <v>69</v>
      </c>
      <c r="H144" s="232">
        <f t="shared" si="3"/>
        <v>0.98550724637681164</v>
      </c>
      <c r="I144" s="233">
        <f>IFERROR(IF(OR($F144&lt;10,$F144="NA",$G144="NA"),"NA",IF($E144="05",VLOOKUP($A144,'2016G5-SALL'!$A$3:$AG$500,6,FALSE),IF($E144="08",VLOOKUP($A144,'2016G8-SALL'!$A$3:$AG$501,6,FALSE),"NA"))),"NA")</f>
        <v>47.370735294117637</v>
      </c>
      <c r="J144" s="199">
        <f>IFERROR(IF(OR($F144&lt;10,$F144="NA",$G144="NA"),"NA",IF($E144="05",VLOOKUP($A144,'2016G5-SALL'!$A$3:$AG$500,26,FALSE),IF($E144="08",VLOOKUP($A144,'2016G8-SALL'!$A$3:$AG$501,26,FALSE),"NA"))),"NA")</f>
        <v>0.40852941176470575</v>
      </c>
      <c r="K144" s="200">
        <f>IFERROR(IF(OR($F144&lt;10,$F144="NA",$G144="NA"),"NA",IF($E144="05",VLOOKUP($A144,'2016G5-SALL'!$A$3:$AG$500,16,FALSE),IF($E144="08",VLOOKUP($A144,'2016G8-SALL'!$A$3:$AG$501,16,FALSE),"NA"))),"NA")</f>
        <v>0.4329411764705885</v>
      </c>
      <c r="L144" s="201">
        <f>IFERROR(IF(OR($F144&lt;10,$F144="NA",$G144="NA"),"NA",IF($E144="05",VLOOKUP($A144,'2016G5-SALL'!$A$3:$AG$500,31,FALSE),IF($E144="08",VLOOKUP($A144,'2016G8-SALL'!$A$3:$AG$501,31,FALSE),"NA"))),"NA")</f>
        <v>0.53558823529411781</v>
      </c>
      <c r="M144" s="202">
        <f>IFERROR(IF(OR($F144&lt;10,$F144="NA",$G144="NA"),"NA",IF($E144="05",VLOOKUP($A144,'2016G5-SALL'!$A$3:$AG$500,21,FALSE),IF($E144="08",VLOOKUP($A144,'2016G8-SALL'!$A$3:$AG$501,21,FALSE),"NA"))),"NA")</f>
        <v>0.46367647058823513</v>
      </c>
    </row>
    <row r="145" spans="1:13" x14ac:dyDescent="0.25">
      <c r="A145" s="229" t="s">
        <v>217</v>
      </c>
      <c r="B145" s="228" t="str">
        <f>VLOOKUP($A145,SchList!$A$2:$B$476,2,FALSE)</f>
        <v>FLAMINGO ELEMENTARY</v>
      </c>
      <c r="C145" s="229" t="str">
        <f>VLOOKUP($A145,SchList!$A$2:$H$476,6,FALSE)</f>
        <v>North</v>
      </c>
      <c r="D145" s="214" t="str">
        <f>VLOOKUP($A145,SchList!$A$2:$H$476,5,FALSE)</f>
        <v>Tier 1</v>
      </c>
      <c r="E145" s="215" t="str">
        <f>LEFT(VLOOKUP($A145,'2016G5-SALL'!$A$5:$B$499,2,FALSE),2)</f>
        <v>05</v>
      </c>
      <c r="F145" s="230">
        <f>IFERROR(IF($E145="05",VLOOKUP($A145,'2016G5-SALL'!$A$3:$AG$500,4,FALSE),IF($E145="08",VLOOKUP($A145,'2016G8-SALL'!$A$3:$AG$501,4,FALSE),"NA")),"NA")</f>
        <v>79</v>
      </c>
      <c r="G145" s="231">
        <f>IFERROR(IF($E145="05",VLOOKUP($A145,'MemSep 16-2016'!$A$3:$I$498,9,FALSE),IF($E145="08",VLOOKUP($A145,'MemSep 16-2016'!$A$3:$N$498,14,FALSE),"NA")),"NA")</f>
        <v>102</v>
      </c>
      <c r="H145" s="232">
        <f t="shared" si="3"/>
        <v>0.77450980392156865</v>
      </c>
      <c r="I145" s="233">
        <f>IFERROR(IF(OR($F145&lt;10,$F145="NA",$G145="NA"),"NA",IF($E145="05",VLOOKUP($A145,'2016G5-SALL'!$A$3:$AG$500,6,FALSE),IF($E145="08",VLOOKUP($A145,'2016G8-SALL'!$A$3:$AG$501,6,FALSE),"NA"))),"NA")</f>
        <v>42.059493670886049</v>
      </c>
      <c r="J145" s="199">
        <f>IFERROR(IF(OR($F145&lt;10,$F145="NA",$G145="NA"),"NA",IF($E145="05",VLOOKUP($A145,'2016G5-SALL'!$A$3:$AG$500,26,FALSE),IF($E145="08",VLOOKUP($A145,'2016G8-SALL'!$A$3:$AG$501,26,FALSE),"NA"))),"NA")</f>
        <v>0.31240506329113915</v>
      </c>
      <c r="K145" s="200">
        <f>IFERROR(IF(OR($F145&lt;10,$F145="NA",$G145="NA"),"NA",IF($E145="05",VLOOKUP($A145,'2016G5-SALL'!$A$3:$AG$500,16,FALSE),IF($E145="08",VLOOKUP($A145,'2016G8-SALL'!$A$3:$AG$501,16,FALSE),"NA"))),"NA")</f>
        <v>0.41468354430379772</v>
      </c>
      <c r="L145" s="201">
        <f>IFERROR(IF(OR($F145&lt;10,$F145="NA",$G145="NA"),"NA",IF($E145="05",VLOOKUP($A145,'2016G5-SALL'!$A$3:$AG$500,31,FALSE),IF($E145="08",VLOOKUP($A145,'2016G8-SALL'!$A$3:$AG$501,31,FALSE),"NA"))),"NA")</f>
        <v>0.47506329113924062</v>
      </c>
      <c r="M145" s="202">
        <f>IFERROR(IF(OR($F145&lt;10,$F145="NA",$G145="NA"),"NA",IF($E145="05",VLOOKUP($A145,'2016G5-SALL'!$A$3:$AG$500,21,FALSE),IF($E145="08",VLOOKUP($A145,'2016G8-SALL'!$A$3:$AG$501,21,FALSE),"NA"))),"NA")</f>
        <v>0.40101265822784771</v>
      </c>
    </row>
    <row r="146" spans="1:13" x14ac:dyDescent="0.25">
      <c r="A146" s="229" t="s">
        <v>218</v>
      </c>
      <c r="B146" s="228" t="str">
        <f>VLOOKUP($A146,SchList!$A$2:$B$476,2,FALSE)</f>
        <v>FLORIDA CITY ELEMENTARY</v>
      </c>
      <c r="C146" s="229" t="str">
        <f>VLOOKUP($A146,SchList!$A$2:$H$476,6,FALSE)</f>
        <v>South</v>
      </c>
      <c r="D146" s="214" t="str">
        <f>VLOOKUP($A146,SchList!$A$2:$H$476,5,FALSE)</f>
        <v>Tier 1</v>
      </c>
      <c r="E146" s="215" t="str">
        <f>LEFT(VLOOKUP($A146,'2016G5-SALL'!$A$5:$B$499,2,FALSE),2)</f>
        <v>05</v>
      </c>
      <c r="F146" s="230">
        <f>IFERROR(IF($E146="05",VLOOKUP($A146,'2016G5-SALL'!$A$3:$AG$500,4,FALSE),IF($E146="08",VLOOKUP($A146,'2016G8-SALL'!$A$3:$AG$501,4,FALSE),"NA")),"NA")</f>
        <v>118</v>
      </c>
      <c r="G146" s="231">
        <f>IFERROR(IF($E146="05",VLOOKUP($A146,'MemSep 16-2016'!$A$3:$I$498,9,FALSE),IF($E146="08",VLOOKUP($A146,'MemSep 16-2016'!$A$3:$N$498,14,FALSE),"NA")),"NA")</f>
        <v>127</v>
      </c>
      <c r="H146" s="232">
        <f t="shared" si="3"/>
        <v>0.92913385826771655</v>
      </c>
      <c r="I146" s="233">
        <f>IFERROR(IF(OR($F146&lt;10,$F146="NA",$G146="NA"),"NA",IF($E146="05",VLOOKUP($A146,'2016G5-SALL'!$A$3:$AG$500,6,FALSE),IF($E146="08",VLOOKUP($A146,'2016G8-SALL'!$A$3:$AG$501,6,FALSE),"NA"))),"NA")</f>
        <v>41.820423728813573</v>
      </c>
      <c r="J146" s="199">
        <f>IFERROR(IF(OR($F146&lt;10,$F146="NA",$G146="NA"),"NA",IF($E146="05",VLOOKUP($A146,'2016G5-SALL'!$A$3:$AG$500,26,FALSE),IF($E146="08",VLOOKUP($A146,'2016G8-SALL'!$A$3:$AG$501,26,FALSE),"NA"))),"NA")</f>
        <v>0.32220338983050845</v>
      </c>
      <c r="K146" s="200">
        <f>IFERROR(IF(OR($F146&lt;10,$F146="NA",$G146="NA"),"NA",IF($E146="05",VLOOKUP($A146,'2016G5-SALL'!$A$3:$AG$500,16,FALSE),IF($E146="08",VLOOKUP($A146,'2016G8-SALL'!$A$3:$AG$501,16,FALSE),"NA"))),"NA")</f>
        <v>0.40830508474576266</v>
      </c>
      <c r="L146" s="201">
        <f>IFERROR(IF(OR($F146&lt;10,$F146="NA",$G146="NA"),"NA",IF($E146="05",VLOOKUP($A146,'2016G5-SALL'!$A$3:$AG$500,31,FALSE),IF($E146="08",VLOOKUP($A146,'2016G8-SALL'!$A$3:$AG$501,31,FALSE),"NA"))),"NA")</f>
        <v>0.46711864406779702</v>
      </c>
      <c r="M146" s="202">
        <f>IFERROR(IF(OR($F146&lt;10,$F146="NA",$G146="NA"),"NA",IF($E146="05",VLOOKUP($A146,'2016G5-SALL'!$A$3:$AG$500,21,FALSE),IF($E146="08",VLOOKUP($A146,'2016G8-SALL'!$A$3:$AG$501,21,FALSE),"NA"))),"NA")</f>
        <v>0.40711864406779691</v>
      </c>
    </row>
    <row r="147" spans="1:13" x14ac:dyDescent="0.25">
      <c r="A147" s="229" t="s">
        <v>377</v>
      </c>
      <c r="B147" s="228" t="str">
        <f>VLOOKUP($A147,SchList!$A$2:$B$476,2,FALSE)</f>
        <v>FLORIDA INTERNATIONAL ACADEMY</v>
      </c>
      <c r="C147" s="229" t="str">
        <f>VLOOKUP($A147,SchList!$A$2:$H$476,6,FALSE)</f>
        <v>Charter</v>
      </c>
      <c r="D147" s="214" t="str">
        <f>VLOOKUP($A147,SchList!$A$2:$H$476,5,FALSE)</f>
        <v>CHT</v>
      </c>
      <c r="E147" s="215" t="str">
        <f>LEFT(VLOOKUP($A147,'2016G8-SALL'!$A$5:$B$499,2,FALSE),2)</f>
        <v>08</v>
      </c>
      <c r="F147" s="230">
        <f>IFERROR(IF($E147="05",VLOOKUP($A147,'2016G5-SALL'!$A$3:$AG$500,4,FALSE),IF($E147="08",VLOOKUP($A147,'2016G8-SALL'!$A$3:$AG$501,4,FALSE),"NA")),"NA")</f>
        <v>83</v>
      </c>
      <c r="G147" s="231">
        <f>IFERROR(IF($E147="05",VLOOKUP($A147,'MemSep 16-2016'!$A$3:$I$498,9,FALSE),IF($E147="08",VLOOKUP($A147,'MemSep 16-2016'!$A$3:$N$498,14,FALSE),"NA")),"NA")</f>
        <v>96</v>
      </c>
      <c r="H147" s="232">
        <f t="shared" si="3"/>
        <v>0.86458333333333337</v>
      </c>
      <c r="I147" s="233">
        <f>IFERROR(IF(OR($F147&lt;10,$F147="NA",$G147="NA"),"NA",IF($E147="05",VLOOKUP($A147,'2016G5-SALL'!$A$3:$AG$500,6,FALSE),IF($E147="08",VLOOKUP($A147,'2016G8-SALL'!$A$3:$AG$501,6,FALSE),"NA"))),"NA")</f>
        <v>34.909156626506011</v>
      </c>
      <c r="J147" s="199">
        <f>IFERROR(IF(OR($F147&lt;10,$F147="NA",$G147="NA"),"NA",IF($E147="05",VLOOKUP($A147,'2016G5-SALL'!$A$3:$AG$500,26,FALSE),IF($E147="08",VLOOKUP($A147,'2016G8-SALL'!$A$3:$AG$501,26,FALSE),"NA"))),"NA")</f>
        <v>0.35060240963855438</v>
      </c>
      <c r="K147" s="200">
        <f>IFERROR(IF(OR($F147&lt;10,$F147="NA",$G147="NA"),"NA",IF($E147="05",VLOOKUP($A147,'2016G5-SALL'!$A$3:$AG$500,16,FALSE),IF($E147="08",VLOOKUP($A147,'2016G8-SALL'!$A$3:$AG$501,16,FALSE),"NA"))),"NA")</f>
        <v>0.37144578313253013</v>
      </c>
      <c r="L147" s="201">
        <f>IFERROR(IF(OR($F147&lt;10,$F147="NA",$G147="NA"),"NA",IF($E147="05",VLOOKUP($A147,'2016G5-SALL'!$A$3:$AG$500,31,FALSE),IF($E147="08",VLOOKUP($A147,'2016G8-SALL'!$A$3:$AG$501,31,FALSE),"NA"))),"NA")</f>
        <v>0.35000000000000003</v>
      </c>
      <c r="M147" s="202">
        <f>IFERROR(IF(OR($F147&lt;10,$F147="NA",$G147="NA"),"NA",IF($E147="05",VLOOKUP($A147,'2016G5-SALL'!$A$3:$AG$500,21,FALSE),IF($E147="08",VLOOKUP($A147,'2016G8-SALL'!$A$3:$AG$501,21,FALSE),"NA"))),"NA")</f>
        <v>0.32180722891566282</v>
      </c>
    </row>
    <row r="148" spans="1:13" x14ac:dyDescent="0.25">
      <c r="A148" s="229" t="s">
        <v>357</v>
      </c>
      <c r="B148" s="228" t="str">
        <f>VLOOKUP($A148,SchList!$A$2:$B$476,2,FALSE)</f>
        <v>FRANCES S. TUCKER ELEMENTARY</v>
      </c>
      <c r="C148" s="229" t="str">
        <f>VLOOKUP($A148,SchList!$A$2:$H$476,6,FALSE)</f>
        <v>Central</v>
      </c>
      <c r="D148" s="214" t="str">
        <f>VLOOKUP($A148,SchList!$A$2:$H$476,5,FALSE)</f>
        <v>Tier 1</v>
      </c>
      <c r="E148" s="215" t="str">
        <f>LEFT(VLOOKUP($A148,'2016G5-SALL'!$A$5:$B$499,2,FALSE),2)</f>
        <v>05</v>
      </c>
      <c r="F148" s="230">
        <f>IFERROR(IF($E148="05",VLOOKUP($A148,'2016G5-SALL'!$A$3:$AG$500,4,FALSE),IF($E148="08",VLOOKUP($A148,'2016G8-SALL'!$A$3:$AG$501,4,FALSE),"NA")),"NA")</f>
        <v>39</v>
      </c>
      <c r="G148" s="231">
        <f>IFERROR(IF($E148="05",VLOOKUP($A148,'MemSep 16-2016'!$A$3:$I$498,9,FALSE),IF($E148="08",VLOOKUP($A148,'MemSep 16-2016'!$A$3:$N$498,14,FALSE),"NA")),"NA")</f>
        <v>44</v>
      </c>
      <c r="H148" s="232">
        <f t="shared" si="3"/>
        <v>0.88636363636363635</v>
      </c>
      <c r="I148" s="233">
        <f>IFERROR(IF(OR($F148&lt;10,$F148="NA",$G148="NA"),"NA",IF($E148="05",VLOOKUP($A148,'2016G5-SALL'!$A$3:$AG$500,6,FALSE),IF($E148="08",VLOOKUP($A148,'2016G8-SALL'!$A$3:$AG$501,6,FALSE),"NA"))),"NA")</f>
        <v>41.995897435897419</v>
      </c>
      <c r="J148" s="199">
        <f>IFERROR(IF(OR($F148&lt;10,$F148="NA",$G148="NA"),"NA",IF($E148="05",VLOOKUP($A148,'2016G5-SALL'!$A$3:$AG$500,26,FALSE),IF($E148="08",VLOOKUP($A148,'2016G8-SALL'!$A$3:$AG$501,26,FALSE),"NA"))),"NA")</f>
        <v>0.2461538461538462</v>
      </c>
      <c r="K148" s="200">
        <f>IFERROR(IF(OR($F148&lt;10,$F148="NA",$G148="NA"),"NA",IF($E148="05",VLOOKUP($A148,'2016G5-SALL'!$A$3:$AG$500,16,FALSE),IF($E148="08",VLOOKUP($A148,'2016G8-SALL'!$A$3:$AG$501,16,FALSE),"NA"))),"NA")</f>
        <v>0.40692307692307689</v>
      </c>
      <c r="L148" s="201">
        <f>IFERROR(IF(OR($F148&lt;10,$F148="NA",$G148="NA"),"NA",IF($E148="05",VLOOKUP($A148,'2016G5-SALL'!$A$3:$AG$500,31,FALSE),IF($E148="08",VLOOKUP($A148,'2016G8-SALL'!$A$3:$AG$501,31,FALSE),"NA"))),"NA")</f>
        <v>0.47948717948717956</v>
      </c>
      <c r="M148" s="202">
        <f>IFERROR(IF(OR($F148&lt;10,$F148="NA",$G148="NA"),"NA",IF($E148="05",VLOOKUP($A148,'2016G5-SALL'!$A$3:$AG$500,21,FALSE),IF($E148="08",VLOOKUP($A148,'2016G8-SALL'!$A$3:$AG$501,21,FALSE),"NA"))),"NA")</f>
        <v>0.4374358974358975</v>
      </c>
    </row>
    <row r="149" spans="1:13" x14ac:dyDescent="0.25">
      <c r="A149" s="229" t="s">
        <v>266</v>
      </c>
      <c r="B149" s="228" t="str">
        <f>VLOOKUP($A149,SchList!$A$2:$B$476,2,FALSE)</f>
        <v>FRANK C. MARTIN K-8 CENTER</v>
      </c>
      <c r="C149" s="229" t="str">
        <f>VLOOKUP($A149,SchList!$A$2:$H$476,6,FALSE)</f>
        <v>South</v>
      </c>
      <c r="D149" s="214" t="str">
        <f>VLOOKUP($A149,SchList!$A$2:$H$476,5,FALSE)</f>
        <v>Tier 1</v>
      </c>
      <c r="E149" s="215" t="str">
        <f>LEFT(VLOOKUP($A149,'2016G5-SALL'!$A$5:$B$499,2,FALSE),2)</f>
        <v>05</v>
      </c>
      <c r="F149" s="230">
        <f>IFERROR(IF($E149="05",VLOOKUP($A149,'2016G5-SALL'!$A$3:$AG$500,4,FALSE),IF($E149="08",VLOOKUP($A149,'2016G8-SALL'!$A$3:$AG$501,4,FALSE),"NA")),"NA")</f>
        <v>128</v>
      </c>
      <c r="G149" s="231">
        <f>IFERROR(IF($E149="05",VLOOKUP($A149,'MemSep 16-2016'!$A$3:$I$498,9,FALSE),IF($E149="08",VLOOKUP($A149,'MemSep 16-2016'!$A$3:$N$498,14,FALSE),"NA")),"NA")</f>
        <v>132</v>
      </c>
      <c r="H149" s="232">
        <f t="shared" si="3"/>
        <v>0.96969696969696972</v>
      </c>
      <c r="I149" s="233">
        <f>IFERROR(IF(OR($F149&lt;10,$F149="NA",$G149="NA"),"NA",IF($E149="05",VLOOKUP($A149,'2016G5-SALL'!$A$3:$AG$500,6,FALSE),IF($E149="08",VLOOKUP($A149,'2016G8-SALL'!$A$3:$AG$501,6,FALSE),"NA"))),"NA")</f>
        <v>54.095937500000026</v>
      </c>
      <c r="J149" s="199">
        <f>IFERROR(IF(OR($F149&lt;10,$F149="NA",$G149="NA"),"NA",IF($E149="05",VLOOKUP($A149,'2016G5-SALL'!$A$3:$AG$500,26,FALSE),IF($E149="08",VLOOKUP($A149,'2016G8-SALL'!$A$3:$AG$501,26,FALSE),"NA"))),"NA")</f>
        <v>0.42539062500000041</v>
      </c>
      <c r="K149" s="200">
        <f>IFERROR(IF(OR($F149&lt;10,$F149="NA",$G149="NA"),"NA",IF($E149="05",VLOOKUP($A149,'2016G5-SALL'!$A$3:$AG$500,16,FALSE),IF($E149="08",VLOOKUP($A149,'2016G8-SALL'!$A$3:$AG$501,16,FALSE),"NA"))),"NA")</f>
        <v>0.49734374999999986</v>
      </c>
      <c r="L149" s="201">
        <f>IFERROR(IF(OR($F149&lt;10,$F149="NA",$G149="NA"),"NA",IF($E149="05",VLOOKUP($A149,'2016G5-SALL'!$A$3:$AG$500,31,FALSE),IF($E149="08",VLOOKUP($A149,'2016G8-SALL'!$A$3:$AG$501,31,FALSE),"NA"))),"NA")</f>
        <v>0.60148437500000007</v>
      </c>
      <c r="M149" s="202">
        <f>IFERROR(IF(OR($F149&lt;10,$F149="NA",$G149="NA"),"NA",IF($E149="05",VLOOKUP($A149,'2016G5-SALL'!$A$3:$AG$500,21,FALSE),IF($E149="08",VLOOKUP($A149,'2016G8-SALL'!$A$3:$AG$501,21,FALSE),"NA"))),"NA")</f>
        <v>0.56304687499999984</v>
      </c>
    </row>
    <row r="150" spans="1:13" x14ac:dyDescent="0.25">
      <c r="A150" s="229" t="s">
        <v>266</v>
      </c>
      <c r="B150" s="228" t="str">
        <f>VLOOKUP($A150,SchList!$A$2:$B$476,2,FALSE)</f>
        <v>FRANK C. MARTIN K-8 CENTER</v>
      </c>
      <c r="C150" s="229" t="str">
        <f>VLOOKUP($A150,SchList!$A$2:$H$476,6,FALSE)</f>
        <v>South</v>
      </c>
      <c r="D150" s="214" t="str">
        <f>VLOOKUP($A150,SchList!$A$2:$H$476,5,FALSE)</f>
        <v>Tier 1</v>
      </c>
      <c r="E150" s="215" t="str">
        <f>LEFT(VLOOKUP($A150,'2016G8-SALL'!$A$5:$B$499,2,FALSE),2)</f>
        <v>08</v>
      </c>
      <c r="F150" s="230">
        <f>IFERROR(IF($E150="05",VLOOKUP($A150,'2016G5-SALL'!$A$3:$AG$500,4,FALSE),IF($E150="08",VLOOKUP($A150,'2016G8-SALL'!$A$3:$AG$501,4,FALSE),"NA")),"NA")</f>
        <v>58</v>
      </c>
      <c r="G150" s="231">
        <f>IFERROR(IF($E150="05",VLOOKUP($A150,'MemSep 16-2016'!$A$3:$I$498,9,FALSE),IF($E150="08",VLOOKUP($A150,'MemSep 16-2016'!$A$3:$N$498,14,FALSE),"NA")),"NA")</f>
        <v>66</v>
      </c>
      <c r="H150" s="232">
        <f t="shared" si="3"/>
        <v>0.87878787878787878</v>
      </c>
      <c r="I150" s="233">
        <f>IFERROR(IF(OR($F150&lt;10,$F150="NA",$G150="NA"),"NA",IF($E150="05",VLOOKUP($A150,'2016G5-SALL'!$A$3:$AG$500,6,FALSE),IF($E150="08",VLOOKUP($A150,'2016G8-SALL'!$A$3:$AG$501,6,FALSE),"NA"))),"NA")</f>
        <v>42.13672413793104</v>
      </c>
      <c r="J150" s="199">
        <f>IFERROR(IF(OR($F150&lt;10,$F150="NA",$G150="NA"),"NA",IF($E150="05",VLOOKUP($A150,'2016G5-SALL'!$A$3:$AG$500,26,FALSE),IF($E150="08",VLOOKUP($A150,'2016G8-SALL'!$A$3:$AG$501,26,FALSE),"NA"))),"NA")</f>
        <v>0.42224137931034494</v>
      </c>
      <c r="K150" s="200">
        <f>IFERROR(IF(OR($F150&lt;10,$F150="NA",$G150="NA"),"NA",IF($E150="05",VLOOKUP($A150,'2016G5-SALL'!$A$3:$AG$500,16,FALSE),IF($E150="08",VLOOKUP($A150,'2016G8-SALL'!$A$3:$AG$501,16,FALSE),"NA"))),"NA")</f>
        <v>0.43913793103448268</v>
      </c>
      <c r="L150" s="201">
        <f>IFERROR(IF(OR($F150&lt;10,$F150="NA",$G150="NA"),"NA",IF($E150="05",VLOOKUP($A150,'2016G5-SALL'!$A$3:$AG$500,31,FALSE),IF($E150="08",VLOOKUP($A150,'2016G8-SALL'!$A$3:$AG$501,31,FALSE),"NA"))),"NA")</f>
        <v>0.4905172413793103</v>
      </c>
      <c r="M150" s="202">
        <f>IFERROR(IF(OR($F150&lt;10,$F150="NA",$G150="NA"),"NA",IF($E150="05",VLOOKUP($A150,'2016G5-SALL'!$A$3:$AG$500,21,FALSE),IF($E150="08",VLOOKUP($A150,'2016G8-SALL'!$A$3:$AG$501,21,FALSE),"NA"))),"NA")</f>
        <v>0.32724137931034492</v>
      </c>
    </row>
    <row r="151" spans="1:13" x14ac:dyDescent="0.25">
      <c r="A151" s="229" t="s">
        <v>200</v>
      </c>
      <c r="B151" s="228" t="str">
        <f>VLOOKUP($A151,SchList!$A$2:$B$476,2,FALSE)</f>
        <v>FREDERICK DOUGLASS ELEMENTARY</v>
      </c>
      <c r="C151" s="229" t="str">
        <f>VLOOKUP($A151,SchList!$A$2:$H$476,6,FALSE)</f>
        <v>Central</v>
      </c>
      <c r="D151" s="214" t="str">
        <f>VLOOKUP($A151,SchList!$A$2:$H$476,5,FALSE)</f>
        <v>Tier 3</v>
      </c>
      <c r="E151" s="215" t="str">
        <f>LEFT(VLOOKUP($A151,'2016G5-SALL'!$A$5:$B$499,2,FALSE),2)</f>
        <v>05</v>
      </c>
      <c r="F151" s="230">
        <f>IFERROR(IF($E151="05",VLOOKUP($A151,'2016G5-SALL'!$A$3:$AG$500,4,FALSE),IF($E151="08",VLOOKUP($A151,'2016G8-SALL'!$A$3:$AG$501,4,FALSE),"NA")),"NA")</f>
        <v>20</v>
      </c>
      <c r="G151" s="231">
        <f>IFERROR(IF($E151="05",VLOOKUP($A151,'MemSep 16-2016'!$A$3:$I$498,9,FALSE),IF($E151="08",VLOOKUP($A151,'MemSep 16-2016'!$A$3:$N$498,14,FALSE),"NA")),"NA")</f>
        <v>21</v>
      </c>
      <c r="H151" s="232">
        <f t="shared" si="3"/>
        <v>0.95238095238095233</v>
      </c>
      <c r="I151" s="233">
        <f>IFERROR(IF(OR($F151&lt;10,$F151="NA",$G151="NA"),"NA",IF($E151="05",VLOOKUP($A151,'2016G5-SALL'!$A$3:$AG$500,6,FALSE),IF($E151="08",VLOOKUP($A151,'2016G8-SALL'!$A$3:$AG$501,6,FALSE),"NA"))),"NA")</f>
        <v>43.710500000000003</v>
      </c>
      <c r="J151" s="199">
        <f>IFERROR(IF(OR($F151&lt;10,$F151="NA",$G151="NA"),"NA",IF($E151="05",VLOOKUP($A151,'2016G5-SALL'!$A$3:$AG$500,26,FALSE),IF($E151="08",VLOOKUP($A151,'2016G8-SALL'!$A$3:$AG$501,26,FALSE),"NA"))),"NA")</f>
        <v>0.32649999999999996</v>
      </c>
      <c r="K151" s="200">
        <f>IFERROR(IF(OR($F151&lt;10,$F151="NA",$G151="NA"),"NA",IF($E151="05",VLOOKUP($A151,'2016G5-SALL'!$A$3:$AG$500,16,FALSE),IF($E151="08",VLOOKUP($A151,'2016G8-SALL'!$A$3:$AG$501,16,FALSE),"NA"))),"NA")</f>
        <v>0.43650000000000011</v>
      </c>
      <c r="L151" s="201">
        <f>IFERROR(IF(OR($F151&lt;10,$F151="NA",$G151="NA"),"NA",IF($E151="05",VLOOKUP($A151,'2016G5-SALL'!$A$3:$AG$500,31,FALSE),IF($E151="08",VLOOKUP($A151,'2016G8-SALL'!$A$3:$AG$501,31,FALSE),"NA"))),"NA")</f>
        <v>0.501</v>
      </c>
      <c r="M151" s="202">
        <f>IFERROR(IF(OR($F151&lt;10,$F151="NA",$G151="NA"),"NA",IF($E151="05",VLOOKUP($A151,'2016G5-SALL'!$A$3:$AG$500,21,FALSE),IF($E151="08",VLOOKUP($A151,'2016G8-SALL'!$A$3:$AG$501,21,FALSE),"NA"))),"NA")</f>
        <v>0.39650000000000002</v>
      </c>
    </row>
    <row r="152" spans="1:13" x14ac:dyDescent="0.25">
      <c r="A152" s="229" t="s">
        <v>223</v>
      </c>
      <c r="B152" s="228" t="str">
        <f>VLOOKUP($A152,SchList!$A$2:$B$476,2,FALSE)</f>
        <v>FULFORD ELEMENTARY</v>
      </c>
      <c r="C152" s="229" t="str">
        <f>VLOOKUP($A152,SchList!$A$2:$H$476,6,FALSE)</f>
        <v>North</v>
      </c>
      <c r="D152" s="214" t="str">
        <f>VLOOKUP($A152,SchList!$A$2:$H$476,5,FALSE)</f>
        <v>Tier 1</v>
      </c>
      <c r="E152" s="215" t="str">
        <f>LEFT(VLOOKUP($A152,'2016G5-SALL'!$A$5:$B$499,2,FALSE),2)</f>
        <v>05</v>
      </c>
      <c r="F152" s="230">
        <f>IFERROR(IF($E152="05",VLOOKUP($A152,'2016G5-SALL'!$A$3:$AG$500,4,FALSE),IF($E152="08",VLOOKUP($A152,'2016G8-SALL'!$A$3:$AG$501,4,FALSE),"NA")),"NA")</f>
        <v>79</v>
      </c>
      <c r="G152" s="231">
        <f>IFERROR(IF($E152="05",VLOOKUP($A152,'MemSep 16-2016'!$A$3:$I$498,9,FALSE),IF($E152="08",VLOOKUP($A152,'MemSep 16-2016'!$A$3:$N$498,14,FALSE),"NA")),"NA")</f>
        <v>80</v>
      </c>
      <c r="H152" s="232">
        <f t="shared" si="3"/>
        <v>0.98750000000000004</v>
      </c>
      <c r="I152" s="233">
        <f>IFERROR(IF(OR($F152&lt;10,$F152="NA",$G152="NA"),"NA",IF($E152="05",VLOOKUP($A152,'2016G5-SALL'!$A$3:$AG$500,6,FALSE),IF($E152="08",VLOOKUP($A152,'2016G8-SALL'!$A$3:$AG$501,6,FALSE),"NA"))),"NA")</f>
        <v>42.366202531645584</v>
      </c>
      <c r="J152" s="199">
        <f>IFERROR(IF(OR($F152&lt;10,$F152="NA",$G152="NA"),"NA",IF($E152="05",VLOOKUP($A152,'2016G5-SALL'!$A$3:$AG$500,26,FALSE),IF($E152="08",VLOOKUP($A152,'2016G8-SALL'!$A$3:$AG$501,26,FALSE),"NA"))),"NA")</f>
        <v>0.33316455696202518</v>
      </c>
      <c r="K152" s="200">
        <f>IFERROR(IF(OR($F152&lt;10,$F152="NA",$G152="NA"),"NA",IF($E152="05",VLOOKUP($A152,'2016G5-SALL'!$A$3:$AG$500,16,FALSE),IF($E152="08",VLOOKUP($A152,'2016G8-SALL'!$A$3:$AG$501,16,FALSE),"NA"))),"NA")</f>
        <v>0.41468354430379772</v>
      </c>
      <c r="L152" s="201">
        <f>IFERROR(IF(OR($F152&lt;10,$F152="NA",$G152="NA"),"NA",IF($E152="05",VLOOKUP($A152,'2016G5-SALL'!$A$3:$AG$500,31,FALSE),IF($E152="08",VLOOKUP($A152,'2016G8-SALL'!$A$3:$AG$501,31,FALSE),"NA"))),"NA")</f>
        <v>0.48063291139240516</v>
      </c>
      <c r="M152" s="202">
        <f>IFERROR(IF(OR($F152&lt;10,$F152="NA",$G152="NA"),"NA",IF($E152="05",VLOOKUP($A152,'2016G5-SALL'!$A$3:$AG$500,21,FALSE),IF($E152="08",VLOOKUP($A152,'2016G8-SALL'!$A$3:$AG$501,21,FALSE),"NA"))),"NA")</f>
        <v>0.39481012658227821</v>
      </c>
    </row>
    <row r="153" spans="1:13" x14ac:dyDescent="0.25">
      <c r="A153" s="229" t="s">
        <v>684</v>
      </c>
      <c r="B153" s="228" t="str">
        <f>VLOOKUP($A153,SchList!$A$2:$B$476,2,FALSE)</f>
        <v>GATEWAY ENVIRONMENTAL K-8</v>
      </c>
      <c r="C153" s="229" t="str">
        <f>VLOOKUP($A153,SchList!$A$2:$H$476,6,FALSE)</f>
        <v>South</v>
      </c>
      <c r="D153" s="214" t="str">
        <f>VLOOKUP($A153,SchList!$A$2:$H$476,5,FALSE)</f>
        <v>Tier 1</v>
      </c>
      <c r="E153" s="215" t="str">
        <f>LEFT(VLOOKUP($A153,'2016G5-SALL'!$A$5:$B$499,2,FALSE),2)</f>
        <v>05</v>
      </c>
      <c r="F153" s="230">
        <f>IFERROR(IF($E153="05",VLOOKUP($A153,'2016G5-SALL'!$A$3:$AG$500,4,FALSE),IF($E153="08",VLOOKUP($A153,'2016G8-SALL'!$A$3:$AG$501,4,FALSE),"NA")),"NA")</f>
        <v>177</v>
      </c>
      <c r="G153" s="231">
        <f>IFERROR(IF($E153="05",VLOOKUP($A153,'MemSep 16-2016'!$A$3:$I$498,9,FALSE),IF($E153="08",VLOOKUP($A153,'MemSep 16-2016'!$A$3:$N$498,14,FALSE),"NA")),"NA")</f>
        <v>231</v>
      </c>
      <c r="H153" s="232">
        <f t="shared" si="3"/>
        <v>0.76623376623376627</v>
      </c>
      <c r="I153" s="233">
        <f>IFERROR(IF(OR($F153&lt;10,$F153="NA",$G153="NA"),"NA",IF($E153="05",VLOOKUP($A153,'2016G5-SALL'!$A$3:$AG$500,6,FALSE),IF($E153="08",VLOOKUP($A153,'2016G8-SALL'!$A$3:$AG$501,6,FALSE),"NA"))),"NA")</f>
        <v>39.87310734463275</v>
      </c>
      <c r="J153" s="199">
        <f>IFERROR(IF(OR($F153&lt;10,$F153="NA",$G153="NA"),"NA",IF($E153="05",VLOOKUP($A153,'2016G5-SALL'!$A$3:$AG$500,26,FALSE),IF($E153="08",VLOOKUP($A153,'2016G8-SALL'!$A$3:$AG$501,26,FALSE),"NA"))),"NA")</f>
        <v>0.31338983050847508</v>
      </c>
      <c r="K153" s="200">
        <f>IFERROR(IF(OR($F153&lt;10,$F153="NA",$G153="NA"),"NA",IF($E153="05",VLOOKUP($A153,'2016G5-SALL'!$A$3:$AG$500,16,FALSE),IF($E153="08",VLOOKUP($A153,'2016G8-SALL'!$A$3:$AG$501,16,FALSE),"NA"))),"NA")</f>
        <v>0.37621468926553636</v>
      </c>
      <c r="L153" s="201">
        <f>IFERROR(IF(OR($F153&lt;10,$F153="NA",$G153="NA"),"NA",IF($E153="05",VLOOKUP($A153,'2016G5-SALL'!$A$3:$AG$500,31,FALSE),IF($E153="08",VLOOKUP($A153,'2016G8-SALL'!$A$3:$AG$501,31,FALSE),"NA"))),"NA")</f>
        <v>0.45333333333333309</v>
      </c>
      <c r="M153" s="202">
        <f>IFERROR(IF(OR($F153&lt;10,$F153="NA",$G153="NA"),"NA",IF($E153="05",VLOOKUP($A153,'2016G5-SALL'!$A$3:$AG$500,21,FALSE),IF($E153="08",VLOOKUP($A153,'2016G8-SALL'!$A$3:$AG$501,21,FALSE),"NA"))),"NA")</f>
        <v>0.38836158192090425</v>
      </c>
    </row>
    <row r="154" spans="1:13" x14ac:dyDescent="0.25">
      <c r="A154" s="229" t="s">
        <v>684</v>
      </c>
      <c r="B154" s="228" t="str">
        <f>VLOOKUP($A154,SchList!$A$2:$B$476,2,FALSE)</f>
        <v>GATEWAY ENVIRONMENTAL K-8</v>
      </c>
      <c r="C154" s="229" t="str">
        <f>VLOOKUP($A154,SchList!$A$2:$H$476,6,FALSE)</f>
        <v>South</v>
      </c>
      <c r="D154" s="214" t="str">
        <f>VLOOKUP($A154,SchList!$A$2:$H$476,5,FALSE)</f>
        <v>Tier 1</v>
      </c>
      <c r="E154" s="215" t="str">
        <f>LEFT(VLOOKUP($A154,'2016G8-SALL'!$A$5:$B$499,2,FALSE),2)</f>
        <v>08</v>
      </c>
      <c r="F154" s="230">
        <f>IFERROR(IF($E154="05",VLOOKUP($A154,'2016G5-SALL'!$A$3:$AG$500,4,FALSE),IF($E154="08",VLOOKUP($A154,'2016G8-SALL'!$A$3:$AG$501,4,FALSE),"NA")),"NA")</f>
        <v>115</v>
      </c>
      <c r="G154" s="231">
        <f>IFERROR(IF($E154="05",VLOOKUP($A154,'MemSep 16-2016'!$A$3:$I$498,9,FALSE),IF($E154="08",VLOOKUP($A154,'MemSep 16-2016'!$A$3:$N$498,14,FALSE),"NA")),"NA")</f>
        <v>114</v>
      </c>
      <c r="H154" s="232">
        <f t="shared" si="3"/>
        <v>1</v>
      </c>
      <c r="I154" s="233">
        <f>IFERROR(IF(OR($F154&lt;10,$F154="NA",$G154="NA"),"NA",IF($E154="05",VLOOKUP($A154,'2016G5-SALL'!$A$3:$AG$500,6,FALSE),IF($E154="08",VLOOKUP($A154,'2016G8-SALL'!$A$3:$AG$501,6,FALSE),"NA"))),"NA")</f>
        <v>37.976956521739133</v>
      </c>
      <c r="J154" s="199">
        <f>IFERROR(IF(OR($F154&lt;10,$F154="NA",$G154="NA"),"NA",IF($E154="05",VLOOKUP($A154,'2016G5-SALL'!$A$3:$AG$500,26,FALSE),IF($E154="08",VLOOKUP($A154,'2016G8-SALL'!$A$3:$AG$501,26,FALSE),"NA"))),"NA")</f>
        <v>0.38756521739130428</v>
      </c>
      <c r="K154" s="200">
        <f>IFERROR(IF(OR($F154&lt;10,$F154="NA",$G154="NA"),"NA",IF($E154="05",VLOOKUP($A154,'2016G5-SALL'!$A$3:$AG$500,16,FALSE),IF($E154="08",VLOOKUP($A154,'2016G8-SALL'!$A$3:$AG$501,16,FALSE),"NA"))),"NA")</f>
        <v>0.38156521739130417</v>
      </c>
      <c r="L154" s="201">
        <f>IFERROR(IF(OR($F154&lt;10,$F154="NA",$G154="NA"),"NA",IF($E154="05",VLOOKUP($A154,'2016G5-SALL'!$A$3:$AG$500,31,FALSE),IF($E154="08",VLOOKUP($A154,'2016G8-SALL'!$A$3:$AG$501,31,FALSE),"NA"))),"NA")</f>
        <v>0.37956521739130422</v>
      </c>
      <c r="M154" s="202">
        <f>IFERROR(IF(OR($F154&lt;10,$F154="NA",$G154="NA"),"NA",IF($E154="05",VLOOKUP($A154,'2016G5-SALL'!$A$3:$AG$500,21,FALSE),IF($E154="08",VLOOKUP($A154,'2016G8-SALL'!$A$3:$AG$501,21,FALSE),"NA"))),"NA")</f>
        <v>0.37234782608695638</v>
      </c>
    </row>
    <row r="155" spans="1:13" x14ac:dyDescent="0.25">
      <c r="A155" s="229" t="s">
        <v>400</v>
      </c>
      <c r="B155" s="228" t="str">
        <f>VLOOKUP($A155,SchList!$A$2:$B$476,2,FALSE)</f>
        <v>GEORGE WASHINGTON CARVER</v>
      </c>
      <c r="C155" s="229" t="str">
        <f>VLOOKUP($A155,SchList!$A$2:$H$476,6,FALSE)</f>
        <v>Central</v>
      </c>
      <c r="D155" s="214" t="str">
        <f>VLOOKUP($A155,SchList!$A$2:$H$476,5,FALSE)</f>
        <v>Tier 1</v>
      </c>
      <c r="E155" s="215" t="str">
        <f>LEFT(VLOOKUP($A155,'2016G8-SALL'!$A$5:$B$499,2,FALSE),2)</f>
        <v>08</v>
      </c>
      <c r="F155" s="230">
        <f>IFERROR(IF($E155="05",VLOOKUP($A155,'2016G5-SALL'!$A$3:$AG$500,4,FALSE),IF($E155="08",VLOOKUP($A155,'2016G8-SALL'!$A$3:$AG$501,4,FALSE),"NA")),"NA")</f>
        <v>197</v>
      </c>
      <c r="G155" s="231">
        <f>IFERROR(IF($E155="05",VLOOKUP($A155,'MemSep 16-2016'!$A$3:$I$498,9,FALSE),IF($E155="08",VLOOKUP($A155,'MemSep 16-2016'!$A$3:$N$498,14,FALSE),"NA")),"NA")</f>
        <v>260</v>
      </c>
      <c r="H155" s="232">
        <f t="shared" si="3"/>
        <v>0.75769230769230766</v>
      </c>
      <c r="I155" s="233">
        <f>IFERROR(IF(OR($F155&lt;10,$F155="NA",$G155="NA"),"NA",IF($E155="05",VLOOKUP($A155,'2016G5-SALL'!$A$3:$AG$500,6,FALSE),IF($E155="08",VLOOKUP($A155,'2016G8-SALL'!$A$3:$AG$501,6,FALSE),"NA"))),"NA")</f>
        <v>58.839949238578676</v>
      </c>
      <c r="J155" s="199">
        <f>IFERROR(IF(OR($F155&lt;10,$F155="NA",$G155="NA"),"NA",IF($E155="05",VLOOKUP($A155,'2016G5-SALL'!$A$3:$AG$500,26,FALSE),IF($E155="08",VLOOKUP($A155,'2016G8-SALL'!$A$3:$AG$501,26,FALSE),"NA"))),"NA")</f>
        <v>0.59208121827411164</v>
      </c>
      <c r="K155" s="200">
        <f>IFERROR(IF(OR($F155&lt;10,$F155="NA",$G155="NA"),"NA",IF($E155="05",VLOOKUP($A155,'2016G5-SALL'!$A$3:$AG$500,16,FALSE),IF($E155="08",VLOOKUP($A155,'2016G8-SALL'!$A$3:$AG$501,16,FALSE),"NA"))),"NA")</f>
        <v>0.61329949238578685</v>
      </c>
      <c r="L155" s="201">
        <f>IFERROR(IF(OR($F155&lt;10,$F155="NA",$G155="NA"),"NA",IF($E155="05",VLOOKUP($A155,'2016G5-SALL'!$A$3:$AG$500,31,FALSE),IF($E155="08",VLOOKUP($A155,'2016G8-SALL'!$A$3:$AG$501,31,FALSE),"NA"))),"NA")</f>
        <v>0.59847715736040585</v>
      </c>
      <c r="M155" s="202">
        <f>IFERROR(IF(OR($F155&lt;10,$F155="NA",$G155="NA"),"NA",IF($E155="05",VLOOKUP($A155,'2016G5-SALL'!$A$3:$AG$500,21,FALSE),IF($E155="08",VLOOKUP($A155,'2016G8-SALL'!$A$3:$AG$501,21,FALSE),"NA"))),"NA")</f>
        <v>0.54624365482233539</v>
      </c>
    </row>
    <row r="156" spans="1:13" x14ac:dyDescent="0.25">
      <c r="A156" s="229" t="s">
        <v>179</v>
      </c>
      <c r="B156" s="228" t="str">
        <f>VLOOKUP($A156,SchList!$A$2:$B$476,2,FALSE)</f>
        <v>GEORGE WASHINGTON CARVER ELEM</v>
      </c>
      <c r="C156" s="229" t="str">
        <f>VLOOKUP($A156,SchList!$A$2:$H$476,6,FALSE)</f>
        <v>Central</v>
      </c>
      <c r="D156" s="214" t="str">
        <f>VLOOKUP($A156,SchList!$A$2:$H$476,5,FALSE)</f>
        <v>Tier 1</v>
      </c>
      <c r="E156" s="215" t="str">
        <f>LEFT(VLOOKUP($A156,'2016G5-SALL'!$A$5:$B$499,2,FALSE),2)</f>
        <v>05</v>
      </c>
      <c r="F156" s="230">
        <f>IFERROR(IF($E156="05",VLOOKUP($A156,'2016G5-SALL'!$A$3:$AG$500,4,FALSE),IF($E156="08",VLOOKUP($A156,'2016G8-SALL'!$A$3:$AG$501,4,FALSE),"NA")),"NA")</f>
        <v>76</v>
      </c>
      <c r="G156" s="231">
        <f>IFERROR(IF($E156="05",VLOOKUP($A156,'MemSep 16-2016'!$A$3:$I$498,9,FALSE),IF($E156="08",VLOOKUP($A156,'MemSep 16-2016'!$A$3:$N$498,14,FALSE),"NA")),"NA")</f>
        <v>86</v>
      </c>
      <c r="H156" s="232">
        <f t="shared" si="3"/>
        <v>0.88372093023255816</v>
      </c>
      <c r="I156" s="233">
        <f>IFERROR(IF(OR($F156&lt;10,$F156="NA",$G156="NA"),"NA",IF($E156="05",VLOOKUP($A156,'2016G5-SALL'!$A$3:$AG$500,6,FALSE),IF($E156="08",VLOOKUP($A156,'2016G8-SALL'!$A$3:$AG$501,6,FALSE),"NA"))),"NA")</f>
        <v>49.322500000000005</v>
      </c>
      <c r="J156" s="199">
        <f>IFERROR(IF(OR($F156&lt;10,$F156="NA",$G156="NA"),"NA",IF($E156="05",VLOOKUP($A156,'2016G5-SALL'!$A$3:$AG$500,26,FALSE),IF($E156="08",VLOOKUP($A156,'2016G8-SALL'!$A$3:$AG$501,26,FALSE),"NA"))),"NA")</f>
        <v>0.36776315789473674</v>
      </c>
      <c r="K156" s="200">
        <f>IFERROR(IF(OR($F156&lt;10,$F156="NA",$G156="NA"),"NA",IF($E156="05",VLOOKUP($A156,'2016G5-SALL'!$A$3:$AG$500,16,FALSE),IF($E156="08",VLOOKUP($A156,'2016G8-SALL'!$A$3:$AG$501,16,FALSE),"NA"))),"NA")</f>
        <v>0.46105263157894738</v>
      </c>
      <c r="L156" s="201">
        <f>IFERROR(IF(OR($F156&lt;10,$F156="NA",$G156="NA"),"NA",IF($E156="05",VLOOKUP($A156,'2016G5-SALL'!$A$3:$AG$500,31,FALSE),IF($E156="08",VLOOKUP($A156,'2016G8-SALL'!$A$3:$AG$501,31,FALSE),"NA"))),"NA")</f>
        <v>0.5664473684210527</v>
      </c>
      <c r="M156" s="202">
        <f>IFERROR(IF(OR($F156&lt;10,$F156="NA",$G156="NA"),"NA",IF($E156="05",VLOOKUP($A156,'2016G5-SALL'!$A$3:$AG$500,21,FALSE),IF($E156="08",VLOOKUP($A156,'2016G8-SALL'!$A$3:$AG$501,21,FALSE),"NA"))),"NA")</f>
        <v>0.48749999999999977</v>
      </c>
    </row>
    <row r="157" spans="1:13" x14ac:dyDescent="0.25">
      <c r="A157" s="229" t="s">
        <v>378</v>
      </c>
      <c r="B157" s="228" t="str">
        <f>VLOOKUP($A157,SchList!$A$2:$B$476,2,FALSE)</f>
        <v>GEORGIA JONES-AYERS MIDDLE</v>
      </c>
      <c r="C157" s="229" t="str">
        <f>VLOOKUP($A157,SchList!$A$2:$H$476,6,FALSE)</f>
        <v>Central</v>
      </c>
      <c r="D157" s="214" t="str">
        <f>VLOOKUP($A157,SchList!$A$2:$H$476,5,FALSE)</f>
        <v>Tier 3</v>
      </c>
      <c r="E157" s="215" t="str">
        <f>LEFT(VLOOKUP($A157,'2016G8-SALL'!$A$5:$B$499,2,FALSE),2)</f>
        <v>08</v>
      </c>
      <c r="F157" s="230">
        <f>IFERROR(IF($E157="05",VLOOKUP($A157,'2016G5-SALL'!$A$3:$AG$500,4,FALSE),IF($E157="08",VLOOKUP($A157,'2016G8-SALL'!$A$3:$AG$501,4,FALSE),"NA")),"NA")</f>
        <v>23</v>
      </c>
      <c r="G157" s="231">
        <f>IFERROR(IF($E157="05",VLOOKUP($A157,'MemSep 16-2016'!$A$3:$I$498,9,FALSE),IF($E157="08",VLOOKUP($A157,'MemSep 16-2016'!$A$3:$N$498,14,FALSE),"NA")),"NA")</f>
        <v>152</v>
      </c>
      <c r="H157" s="232">
        <f t="shared" si="3"/>
        <v>0.15131578947368421</v>
      </c>
      <c r="I157" s="233">
        <f>IFERROR(IF(OR($F157&lt;10,$F157="NA",$G157="NA"),"NA",IF($E157="05",VLOOKUP($A157,'2016G5-SALL'!$A$3:$AG$500,6,FALSE),IF($E157="08",VLOOKUP($A157,'2016G8-SALL'!$A$3:$AG$501,6,FALSE),"NA"))),"NA")</f>
        <v>35.202173913043474</v>
      </c>
      <c r="J157" s="199">
        <f>IFERROR(IF(OR($F157&lt;10,$F157="NA",$G157="NA"),"NA",IF($E157="05",VLOOKUP($A157,'2016G5-SALL'!$A$3:$AG$500,26,FALSE),IF($E157="08",VLOOKUP($A157,'2016G8-SALL'!$A$3:$AG$501,26,FALSE),"NA"))),"NA")</f>
        <v>0.3721739130434783</v>
      </c>
      <c r="K157" s="200">
        <f>IFERROR(IF(OR($F157&lt;10,$F157="NA",$G157="NA"),"NA",IF($E157="05",VLOOKUP($A157,'2016G5-SALL'!$A$3:$AG$500,16,FALSE),IF($E157="08",VLOOKUP($A157,'2016G8-SALL'!$A$3:$AG$501,16,FALSE),"NA"))),"NA")</f>
        <v>0.3621739130434784</v>
      </c>
      <c r="L157" s="201">
        <f>IFERROR(IF(OR($F157&lt;10,$F157="NA",$G157="NA"),"NA",IF($E157="05",VLOOKUP($A157,'2016G5-SALL'!$A$3:$AG$500,31,FALSE),IF($E157="08",VLOOKUP($A157,'2016G8-SALL'!$A$3:$AG$501,31,FALSE),"NA"))),"NA")</f>
        <v>0.34347826086956518</v>
      </c>
      <c r="M157" s="202">
        <f>IFERROR(IF(OR($F157&lt;10,$F157="NA",$G157="NA"),"NA",IF($E157="05",VLOOKUP($A157,'2016G5-SALL'!$A$3:$AG$500,21,FALSE),IF($E157="08",VLOOKUP($A157,'2016G8-SALL'!$A$3:$AG$501,21,FALSE),"NA"))),"NA")</f>
        <v>0.33478260869565218</v>
      </c>
    </row>
    <row r="158" spans="1:13" x14ac:dyDescent="0.25">
      <c r="A158" s="229" t="s">
        <v>325</v>
      </c>
      <c r="B158" s="228" t="str">
        <f>VLOOKUP($A158,SchList!$A$2:$B$476,2,FALSE)</f>
        <v>GERTRUDE EDELMAN/SABAL PALM EL</v>
      </c>
      <c r="C158" s="229" t="str">
        <f>VLOOKUP($A158,SchList!$A$2:$H$476,6,FALSE)</f>
        <v>North</v>
      </c>
      <c r="D158" s="214" t="str">
        <f>VLOOKUP($A158,SchList!$A$2:$H$476,5,FALSE)</f>
        <v>Tier 1</v>
      </c>
      <c r="E158" s="215" t="str">
        <f>LEFT(VLOOKUP($A158,'2016G5-SALL'!$A$5:$B$499,2,FALSE),2)</f>
        <v>05</v>
      </c>
      <c r="F158" s="230">
        <f>IFERROR(IF($E158="05",VLOOKUP($A158,'2016G5-SALL'!$A$3:$AG$500,4,FALSE),IF($E158="08",VLOOKUP($A158,'2016G8-SALL'!$A$3:$AG$501,4,FALSE),"NA")),"NA")</f>
        <v>108</v>
      </c>
      <c r="G158" s="231">
        <f>IFERROR(IF($E158="05",VLOOKUP($A158,'MemSep 16-2016'!$A$3:$I$498,9,FALSE),IF($E158="08",VLOOKUP($A158,'MemSep 16-2016'!$A$3:$N$498,14,FALSE),"NA")),"NA")</f>
        <v>114</v>
      </c>
      <c r="H158" s="232">
        <f t="shared" si="3"/>
        <v>0.94736842105263153</v>
      </c>
      <c r="I158" s="233">
        <f>IFERROR(IF(OR($F158&lt;10,$F158="NA",$G158="NA"),"NA",IF($E158="05",VLOOKUP($A158,'2016G5-SALL'!$A$3:$AG$500,6,FALSE),IF($E158="08",VLOOKUP($A158,'2016G8-SALL'!$A$3:$AG$501,6,FALSE),"NA"))),"NA")</f>
        <v>46.759166666666665</v>
      </c>
      <c r="J158" s="199">
        <f>IFERROR(IF(OR($F158&lt;10,$F158="NA",$G158="NA"),"NA",IF($E158="05",VLOOKUP($A158,'2016G5-SALL'!$A$3:$AG$500,26,FALSE),IF($E158="08",VLOOKUP($A158,'2016G8-SALL'!$A$3:$AG$501,26,FALSE),"NA"))),"NA")</f>
        <v>0.38175925925925958</v>
      </c>
      <c r="K158" s="200">
        <f>IFERROR(IF(OR($F158&lt;10,$F158="NA",$G158="NA"),"NA",IF($E158="05",VLOOKUP($A158,'2016G5-SALL'!$A$3:$AG$500,16,FALSE),IF($E158="08",VLOOKUP($A158,'2016G8-SALL'!$A$3:$AG$501,16,FALSE),"NA"))),"NA")</f>
        <v>0.45296296296296262</v>
      </c>
      <c r="L158" s="201">
        <f>IFERROR(IF(OR($F158&lt;10,$F158="NA",$G158="NA"),"NA",IF($E158="05",VLOOKUP($A158,'2016G5-SALL'!$A$3:$AG$500,31,FALSE),IF($E158="08",VLOOKUP($A158,'2016G8-SALL'!$A$3:$AG$501,31,FALSE),"NA"))),"NA")</f>
        <v>0.52518518518518553</v>
      </c>
      <c r="M158" s="202">
        <f>IFERROR(IF(OR($F158&lt;10,$F158="NA",$G158="NA"),"NA",IF($E158="05",VLOOKUP($A158,'2016G5-SALL'!$A$3:$AG$500,21,FALSE),IF($E158="08",VLOOKUP($A158,'2016G8-SALL'!$A$3:$AG$501,21,FALSE),"NA"))),"NA")</f>
        <v>0.44342592592592617</v>
      </c>
    </row>
    <row r="159" spans="1:13" x14ac:dyDescent="0.25">
      <c r="A159" s="229" t="s">
        <v>222</v>
      </c>
      <c r="B159" s="228" t="str">
        <f>VLOOKUP($A159,SchList!$A$2:$B$476,2,FALSE)</f>
        <v>GIBSON CHARTER SCHOOL</v>
      </c>
      <c r="C159" s="229" t="str">
        <f>VLOOKUP($A159,SchList!$A$2:$H$476,6,FALSE)</f>
        <v>Charter</v>
      </c>
      <c r="D159" s="214" t="str">
        <f>VLOOKUP($A159,SchList!$A$2:$H$476,5,FALSE)</f>
        <v>CHT</v>
      </c>
      <c r="E159" s="215" t="str">
        <f>LEFT(VLOOKUP($A159,'2016G5-SALL'!$A$5:$B$499,2,FALSE),2)</f>
        <v>05</v>
      </c>
      <c r="F159" s="230">
        <f>IFERROR(IF($E159="05",VLOOKUP($A159,'2016G5-SALL'!$A$3:$AG$500,4,FALSE),IF($E159="08",VLOOKUP($A159,'2016G8-SALL'!$A$3:$AG$501,4,FALSE),"NA")),"NA")</f>
        <v>6</v>
      </c>
      <c r="G159" s="231">
        <f>IFERROR(IF($E159="05",VLOOKUP($A159,'MemSep 16-2016'!$A$3:$I$498,9,FALSE),IF($E159="08",VLOOKUP($A159,'MemSep 16-2016'!$A$3:$N$498,14,FALSE),"NA")),"NA")</f>
        <v>29</v>
      </c>
      <c r="H159" s="232" t="str">
        <f t="shared" si="3"/>
        <v>NT&lt;10</v>
      </c>
      <c r="I159" s="233" t="str">
        <f>IFERROR(IF(OR($F159&lt;10,$F159="NA",$G159="NA"),"NA",IF($E159="05",VLOOKUP($A159,'2016G5-SALL'!$A$3:$AG$500,6,FALSE),IF($E159="08",VLOOKUP($A159,'2016G8-SALL'!$A$3:$AG$501,6,FALSE),"NA"))),"NA")</f>
        <v>NA</v>
      </c>
      <c r="J159" s="199" t="str">
        <f>IFERROR(IF(OR($F159&lt;10,$F159="NA",$G159="NA"),"NA",IF($E159="05",VLOOKUP($A159,'2016G5-SALL'!$A$3:$AG$500,26,FALSE),IF($E159="08",VLOOKUP($A159,'2016G8-SALL'!$A$3:$AG$501,26,FALSE),"NA"))),"NA")</f>
        <v>NA</v>
      </c>
      <c r="K159" s="200" t="str">
        <f>IFERROR(IF(OR($F159&lt;10,$F159="NA",$G159="NA"),"NA",IF($E159="05",VLOOKUP($A159,'2016G5-SALL'!$A$3:$AG$500,16,FALSE),IF($E159="08",VLOOKUP($A159,'2016G8-SALL'!$A$3:$AG$501,16,FALSE),"NA"))),"NA")</f>
        <v>NA</v>
      </c>
      <c r="L159" s="201" t="str">
        <f>IFERROR(IF(OR($F159&lt;10,$F159="NA",$G159="NA"),"NA",IF($E159="05",VLOOKUP($A159,'2016G5-SALL'!$A$3:$AG$500,31,FALSE),IF($E159="08",VLOOKUP($A159,'2016G8-SALL'!$A$3:$AG$501,31,FALSE),"NA"))),"NA")</f>
        <v>NA</v>
      </c>
      <c r="M159" s="202" t="str">
        <f>IFERROR(IF(OR($F159&lt;10,$F159="NA",$G159="NA"),"NA",IF($E159="05",VLOOKUP($A159,'2016G5-SALL'!$A$3:$AG$500,21,FALSE),IF($E159="08",VLOOKUP($A159,'2016G8-SALL'!$A$3:$AG$501,21,FALSE),"NA"))),"NA")</f>
        <v>NA</v>
      </c>
    </row>
    <row r="160" spans="1:13" x14ac:dyDescent="0.25">
      <c r="A160" s="229" t="s">
        <v>408</v>
      </c>
      <c r="B160" s="228" t="str">
        <f>VLOOKUP($A160,SchList!$A$2:$B$476,2,FALSE)</f>
        <v>GLADES MIDDLE</v>
      </c>
      <c r="C160" s="229" t="str">
        <f>VLOOKUP($A160,SchList!$A$2:$H$476,6,FALSE)</f>
        <v>South</v>
      </c>
      <c r="D160" s="214" t="str">
        <f>VLOOKUP($A160,SchList!$A$2:$H$476,5,FALSE)</f>
        <v>Tier 1</v>
      </c>
      <c r="E160" s="215" t="str">
        <f>LEFT(VLOOKUP($A160,'2016G8-SALL'!$A$5:$B$499,2,FALSE),2)</f>
        <v>08</v>
      </c>
      <c r="F160" s="230">
        <f>IFERROR(IF($E160="05",VLOOKUP($A160,'2016G5-SALL'!$A$3:$AG$500,4,FALSE),IF($E160="08",VLOOKUP($A160,'2016G8-SALL'!$A$3:$AG$501,4,FALSE),"NA")),"NA")</f>
        <v>283</v>
      </c>
      <c r="G160" s="231">
        <f>IFERROR(IF($E160="05",VLOOKUP($A160,'MemSep 16-2016'!$A$3:$I$498,9,FALSE),IF($E160="08",VLOOKUP($A160,'MemSep 16-2016'!$A$3:$N$498,14,FALSE),"NA")),"NA")</f>
        <v>293</v>
      </c>
      <c r="H160" s="232">
        <f t="shared" si="3"/>
        <v>0.96587030716723554</v>
      </c>
      <c r="I160" s="233">
        <f>IFERROR(IF(OR($F160&lt;10,$F160="NA",$G160="NA"),"NA",IF($E160="05",VLOOKUP($A160,'2016G5-SALL'!$A$3:$AG$500,6,FALSE),IF($E160="08",VLOOKUP($A160,'2016G8-SALL'!$A$3:$AG$501,6,FALSE),"NA"))),"NA")</f>
        <v>38.624275618374568</v>
      </c>
      <c r="J160" s="199">
        <f>IFERROR(IF(OR($F160&lt;10,$F160="NA",$G160="NA"),"NA",IF($E160="05",VLOOKUP($A160,'2016G5-SALL'!$A$3:$AG$500,26,FALSE),IF($E160="08",VLOOKUP($A160,'2016G8-SALL'!$A$3:$AG$501,26,FALSE),"NA"))),"NA")</f>
        <v>0.38321554770318023</v>
      </c>
      <c r="K160" s="200">
        <f>IFERROR(IF(OR($F160&lt;10,$F160="NA",$G160="NA"),"NA",IF($E160="05",VLOOKUP($A160,'2016G5-SALL'!$A$3:$AG$500,16,FALSE),IF($E160="08",VLOOKUP($A160,'2016G8-SALL'!$A$3:$AG$501,16,FALSE),"NA"))),"NA")</f>
        <v>0.40254416961130746</v>
      </c>
      <c r="L160" s="201">
        <f>IFERROR(IF(OR($F160&lt;10,$F160="NA",$G160="NA"),"NA",IF($E160="05",VLOOKUP($A160,'2016G5-SALL'!$A$3:$AG$500,31,FALSE),IF($E160="08",VLOOKUP($A160,'2016G8-SALL'!$A$3:$AG$501,31,FALSE),"NA"))),"NA")</f>
        <v>0.37473498233215574</v>
      </c>
      <c r="M160" s="202">
        <f>IFERROR(IF(OR($F160&lt;10,$F160="NA",$G160="NA"),"NA",IF($E160="05",VLOOKUP($A160,'2016G5-SALL'!$A$3:$AG$500,21,FALSE),IF($E160="08",VLOOKUP($A160,'2016G8-SALL'!$A$3:$AG$501,21,FALSE),"NA"))),"NA")</f>
        <v>0.38173144876325082</v>
      </c>
    </row>
    <row r="161" spans="1:13" x14ac:dyDescent="0.25">
      <c r="A161" s="229" t="s">
        <v>220</v>
      </c>
      <c r="B161" s="228" t="str">
        <f>VLOOKUP($A161,SchList!$A$2:$B$476,2,FALSE)</f>
        <v>GLORIA FLOYD ELEMENTARY</v>
      </c>
      <c r="C161" s="229" t="str">
        <f>VLOOKUP($A161,SchList!$A$2:$H$476,6,FALSE)</f>
        <v>South</v>
      </c>
      <c r="D161" s="214" t="str">
        <f>VLOOKUP($A161,SchList!$A$2:$H$476,5,FALSE)</f>
        <v>Tier 1</v>
      </c>
      <c r="E161" s="215" t="str">
        <f>LEFT(VLOOKUP($A161,'2016G5-SALL'!$A$5:$B$499,2,FALSE),2)</f>
        <v>05</v>
      </c>
      <c r="F161" s="230">
        <f>IFERROR(IF($E161="05",VLOOKUP($A161,'2016G5-SALL'!$A$3:$AG$500,4,FALSE),IF($E161="08",VLOOKUP($A161,'2016G8-SALL'!$A$3:$AG$501,4,FALSE),"NA")),"NA")</f>
        <v>70</v>
      </c>
      <c r="G161" s="231">
        <f>IFERROR(IF($E161="05",VLOOKUP($A161,'MemSep 16-2016'!$A$3:$I$498,9,FALSE),IF($E161="08",VLOOKUP($A161,'MemSep 16-2016'!$A$3:$N$498,14,FALSE),"NA")),"NA")</f>
        <v>81</v>
      </c>
      <c r="H161" s="232">
        <f t="shared" si="3"/>
        <v>0.86419753086419748</v>
      </c>
      <c r="I161" s="233">
        <f>IFERROR(IF(OR($F161&lt;10,$F161="NA",$G161="NA"),"NA",IF($E161="05",VLOOKUP($A161,'2016G5-SALL'!$A$3:$AG$500,6,FALSE),IF($E161="08",VLOOKUP($A161,'2016G8-SALL'!$A$3:$AG$501,6,FALSE),"NA"))),"NA")</f>
        <v>54.350285714285711</v>
      </c>
      <c r="J161" s="199">
        <f>IFERROR(IF(OR($F161&lt;10,$F161="NA",$G161="NA"),"NA",IF($E161="05",VLOOKUP($A161,'2016G5-SALL'!$A$3:$AG$500,26,FALSE),IF($E161="08",VLOOKUP($A161,'2016G8-SALL'!$A$3:$AG$501,26,FALSE),"NA"))),"NA")</f>
        <v>0.39528571428571424</v>
      </c>
      <c r="K161" s="200">
        <f>IFERROR(IF(OR($F161&lt;10,$F161="NA",$G161="NA"),"NA",IF($E161="05",VLOOKUP($A161,'2016G5-SALL'!$A$3:$AG$500,16,FALSE),IF($E161="08",VLOOKUP($A161,'2016G8-SALL'!$A$3:$AG$501,16,FALSE),"NA"))),"NA")</f>
        <v>0.50814285714285723</v>
      </c>
      <c r="L161" s="201">
        <f>IFERROR(IF(OR($F161&lt;10,$F161="NA",$G161="NA"),"NA",IF($E161="05",VLOOKUP($A161,'2016G5-SALL'!$A$3:$AG$500,31,FALSE),IF($E161="08",VLOOKUP($A161,'2016G8-SALL'!$A$3:$AG$501,31,FALSE),"NA"))),"NA")</f>
        <v>0.61385714285714288</v>
      </c>
      <c r="M161" s="202">
        <f>IFERROR(IF(OR($F161&lt;10,$F161="NA",$G161="NA"),"NA",IF($E161="05",VLOOKUP($A161,'2016G5-SALL'!$A$3:$AG$500,21,FALSE),IF($E161="08",VLOOKUP($A161,'2016G8-SALL'!$A$3:$AG$501,21,FALSE),"NA"))),"NA")</f>
        <v>0.55728571428571472</v>
      </c>
    </row>
    <row r="162" spans="1:13" x14ac:dyDescent="0.25">
      <c r="A162" s="229" t="s">
        <v>226</v>
      </c>
      <c r="B162" s="228" t="str">
        <f>VLOOKUP($A162,SchList!$A$2:$B$476,2,FALSE)</f>
        <v>GOLDEN GLADES ELEMENTARY</v>
      </c>
      <c r="C162" s="229" t="str">
        <f>VLOOKUP($A162,SchList!$A$2:$H$476,6,FALSE)</f>
        <v>North</v>
      </c>
      <c r="D162" s="214" t="str">
        <f>VLOOKUP($A162,SchList!$A$2:$H$476,5,FALSE)</f>
        <v>Tier 3</v>
      </c>
      <c r="E162" s="215" t="str">
        <f>LEFT(VLOOKUP($A162,'2016G5-SALL'!$A$5:$B$499,2,FALSE),2)</f>
        <v>05</v>
      </c>
      <c r="F162" s="230">
        <f>IFERROR(IF($E162="05",VLOOKUP($A162,'2016G5-SALL'!$A$3:$AG$500,4,FALSE),IF($E162="08",VLOOKUP($A162,'2016G8-SALL'!$A$3:$AG$501,4,FALSE),"NA")),"NA")</f>
        <v>26</v>
      </c>
      <c r="G162" s="231">
        <f>IFERROR(IF($E162="05",VLOOKUP($A162,'MemSep 16-2016'!$A$3:$I$498,9,FALSE),IF($E162="08",VLOOKUP($A162,'MemSep 16-2016'!$A$3:$N$498,14,FALSE),"NA")),"NA")</f>
        <v>32</v>
      </c>
      <c r="H162" s="232">
        <f t="shared" si="3"/>
        <v>0.8125</v>
      </c>
      <c r="I162" s="233">
        <f>IFERROR(IF(OR($F162&lt;10,$F162="NA",$G162="NA"),"NA",IF($E162="05",VLOOKUP($A162,'2016G5-SALL'!$A$3:$AG$500,6,FALSE),IF($E162="08",VLOOKUP($A162,'2016G8-SALL'!$A$3:$AG$501,6,FALSE),"NA"))),"NA")</f>
        <v>37.120769230769227</v>
      </c>
      <c r="J162" s="199">
        <f>IFERROR(IF(OR($F162&lt;10,$F162="NA",$G162="NA"),"NA",IF($E162="05",VLOOKUP($A162,'2016G5-SALL'!$A$3:$AG$500,26,FALSE),IF($E162="08",VLOOKUP($A162,'2016G8-SALL'!$A$3:$AG$501,26,FALSE),"NA"))),"NA")</f>
        <v>0.26692307692307687</v>
      </c>
      <c r="K162" s="200">
        <f>IFERROR(IF(OR($F162&lt;10,$F162="NA",$G162="NA"),"NA",IF($E162="05",VLOOKUP($A162,'2016G5-SALL'!$A$3:$AG$500,16,FALSE),IF($E162="08",VLOOKUP($A162,'2016G8-SALL'!$A$3:$AG$501,16,FALSE),"NA"))),"NA")</f>
        <v>0.37230769230769234</v>
      </c>
      <c r="L162" s="201">
        <f>IFERROR(IF(OR($F162&lt;10,$F162="NA",$G162="NA"),"NA",IF($E162="05",VLOOKUP($A162,'2016G5-SALL'!$A$3:$AG$500,31,FALSE),IF($E162="08",VLOOKUP($A162,'2016G8-SALL'!$A$3:$AG$501,31,FALSE),"NA"))),"NA")</f>
        <v>0.42692307692307691</v>
      </c>
      <c r="M162" s="202">
        <f>IFERROR(IF(OR($F162&lt;10,$F162="NA",$G162="NA"),"NA",IF($E162="05",VLOOKUP($A162,'2016G5-SALL'!$A$3:$AG$500,21,FALSE),IF($E162="08",VLOOKUP($A162,'2016G8-SALL'!$A$3:$AG$501,21,FALSE),"NA"))),"NA")</f>
        <v>0.33923076923076922</v>
      </c>
    </row>
    <row r="163" spans="1:13" x14ac:dyDescent="0.25">
      <c r="A163" s="229" t="s">
        <v>156</v>
      </c>
      <c r="B163" s="228" t="str">
        <f>VLOOKUP($A163,SchList!$A$2:$B$476,2,FALSE)</f>
        <v>GOULDS ELEMENTARY</v>
      </c>
      <c r="C163" s="229" t="str">
        <f>VLOOKUP($A163,SchList!$A$2:$H$476,6,FALSE)</f>
        <v>South</v>
      </c>
      <c r="D163" s="214" t="str">
        <f>VLOOKUP($A163,SchList!$A$2:$H$476,5,FALSE)</f>
        <v>Tier 3</v>
      </c>
      <c r="E163" s="215" t="str">
        <f>LEFT(VLOOKUP($A163,'2016G5-SALL'!$A$5:$B$499,2,FALSE),2)</f>
        <v>05</v>
      </c>
      <c r="F163" s="230">
        <f>IFERROR(IF($E163="05",VLOOKUP($A163,'2016G5-SALL'!$A$3:$AG$500,4,FALSE),IF($E163="08",VLOOKUP($A163,'2016G8-SALL'!$A$3:$AG$501,4,FALSE),"NA")),"NA")</f>
        <v>96</v>
      </c>
      <c r="G163" s="231">
        <f>IFERROR(IF($E163="05",VLOOKUP($A163,'MemSep 16-2016'!$A$3:$I$498,9,FALSE),IF($E163="08",VLOOKUP($A163,'MemSep 16-2016'!$A$3:$N$498,14,FALSE),"NA")),"NA")</f>
        <v>99</v>
      </c>
      <c r="H163" s="232">
        <f t="shared" si="3"/>
        <v>0.96969696969696972</v>
      </c>
      <c r="I163" s="233">
        <f>IFERROR(IF(OR($F163&lt;10,$F163="NA",$G163="NA"),"NA",IF($E163="05",VLOOKUP($A163,'2016G5-SALL'!$A$3:$AG$500,6,FALSE),IF($E163="08",VLOOKUP($A163,'2016G8-SALL'!$A$3:$AG$501,6,FALSE),"NA"))),"NA")</f>
        <v>40.908854166666657</v>
      </c>
      <c r="J163" s="199">
        <f>IFERROR(IF(OR($F163&lt;10,$F163="NA",$G163="NA"),"NA",IF($E163="05",VLOOKUP($A163,'2016G5-SALL'!$A$3:$AG$500,26,FALSE),IF($E163="08",VLOOKUP($A163,'2016G8-SALL'!$A$3:$AG$501,26,FALSE),"NA"))),"NA")</f>
        <v>0.31249999999999989</v>
      </c>
      <c r="K163" s="200">
        <f>IFERROR(IF(OR($F163&lt;10,$F163="NA",$G163="NA"),"NA",IF($E163="05",VLOOKUP($A163,'2016G5-SALL'!$A$3:$AG$500,16,FALSE),IF($E163="08",VLOOKUP($A163,'2016G8-SALL'!$A$3:$AG$501,16,FALSE),"NA"))),"NA")</f>
        <v>0.39468749999999991</v>
      </c>
      <c r="L163" s="201">
        <f>IFERROR(IF(OR($F163&lt;10,$F163="NA",$G163="NA"),"NA",IF($E163="05",VLOOKUP($A163,'2016G5-SALL'!$A$3:$AG$500,31,FALSE),IF($E163="08",VLOOKUP($A163,'2016G8-SALL'!$A$3:$AG$501,31,FALSE),"NA"))),"NA")</f>
        <v>0.47260416666666688</v>
      </c>
      <c r="M163" s="202">
        <f>IFERROR(IF(OR($F163&lt;10,$F163="NA",$G163="NA"),"NA",IF($E163="05",VLOOKUP($A163,'2016G5-SALL'!$A$3:$AG$500,21,FALSE),IF($E163="08",VLOOKUP($A163,'2016G8-SALL'!$A$3:$AG$501,21,FALSE),"NA"))),"NA")</f>
        <v>0.38124999999999992</v>
      </c>
    </row>
    <row r="164" spans="1:13" x14ac:dyDescent="0.25">
      <c r="A164" s="229" t="s">
        <v>229</v>
      </c>
      <c r="B164" s="228" t="str">
        <f>VLOOKUP($A164,SchList!$A$2:$B$476,2,FALSE)</f>
        <v>GRATIGNY ELEMENTARY</v>
      </c>
      <c r="C164" s="229" t="str">
        <f>VLOOKUP($A164,SchList!$A$2:$H$476,6,FALSE)</f>
        <v>North</v>
      </c>
      <c r="D164" s="214" t="str">
        <f>VLOOKUP($A164,SchList!$A$2:$H$476,5,FALSE)</f>
        <v>Tier 3</v>
      </c>
      <c r="E164" s="215" t="str">
        <f>LEFT(VLOOKUP($A164,'2016G5-SALL'!$A$5:$B$499,2,FALSE),2)</f>
        <v>05</v>
      </c>
      <c r="F164" s="230">
        <f>IFERROR(IF($E164="05",VLOOKUP($A164,'2016G5-SALL'!$A$3:$AG$500,4,FALSE),IF($E164="08",VLOOKUP($A164,'2016G8-SALL'!$A$3:$AG$501,4,FALSE),"NA")),"NA")</f>
        <v>58</v>
      </c>
      <c r="G164" s="231">
        <f>IFERROR(IF($E164="05",VLOOKUP($A164,'MemSep 16-2016'!$A$3:$I$498,9,FALSE),IF($E164="08",VLOOKUP($A164,'MemSep 16-2016'!$A$3:$N$498,14,FALSE),"NA")),"NA")</f>
        <v>78</v>
      </c>
      <c r="H164" s="232">
        <f t="shared" si="3"/>
        <v>0.74358974358974361</v>
      </c>
      <c r="I164" s="233">
        <f>IFERROR(IF(OR($F164&lt;10,$F164="NA",$G164="NA"),"NA",IF($E164="05",VLOOKUP($A164,'2016G5-SALL'!$A$3:$AG$500,6,FALSE),IF($E164="08",VLOOKUP($A164,'2016G8-SALL'!$A$3:$AG$501,6,FALSE),"NA"))),"NA")</f>
        <v>36.650172413793094</v>
      </c>
      <c r="J164" s="199">
        <f>IFERROR(IF(OR($F164&lt;10,$F164="NA",$G164="NA"),"NA",IF($E164="05",VLOOKUP($A164,'2016G5-SALL'!$A$3:$AG$500,26,FALSE),IF($E164="08",VLOOKUP($A164,'2016G8-SALL'!$A$3:$AG$501,26,FALSE),"NA"))),"NA")</f>
        <v>0.28448275862068978</v>
      </c>
      <c r="K164" s="200">
        <f>IFERROR(IF(OR($F164&lt;10,$F164="NA",$G164="NA"),"NA",IF($E164="05",VLOOKUP($A164,'2016G5-SALL'!$A$3:$AG$500,16,FALSE),IF($E164="08",VLOOKUP($A164,'2016G8-SALL'!$A$3:$AG$501,16,FALSE),"NA"))),"NA")</f>
        <v>0.37258620689655209</v>
      </c>
      <c r="L164" s="201">
        <f>IFERROR(IF(OR($F164&lt;10,$F164="NA",$G164="NA"),"NA",IF($E164="05",VLOOKUP($A164,'2016G5-SALL'!$A$3:$AG$500,31,FALSE),IF($E164="08",VLOOKUP($A164,'2016G8-SALL'!$A$3:$AG$501,31,FALSE),"NA"))),"NA")</f>
        <v>0.406551724137931</v>
      </c>
      <c r="M164" s="202">
        <f>IFERROR(IF(OR($F164&lt;10,$F164="NA",$G164="NA"),"NA",IF($E164="05",VLOOKUP($A164,'2016G5-SALL'!$A$3:$AG$500,21,FALSE),IF($E164="08",VLOOKUP($A164,'2016G8-SALL'!$A$3:$AG$501,21,FALSE),"NA"))),"NA")</f>
        <v>0.34034482758620682</v>
      </c>
    </row>
    <row r="165" spans="1:13" x14ac:dyDescent="0.25">
      <c r="A165" s="229" t="s">
        <v>230</v>
      </c>
      <c r="B165" s="228" t="str">
        <f>VLOOKUP($A165,SchList!$A$2:$B$476,2,FALSE)</f>
        <v>GREENGLADE ELEMENTARY</v>
      </c>
      <c r="C165" s="229" t="str">
        <f>VLOOKUP($A165,SchList!$A$2:$H$476,6,FALSE)</f>
        <v>South</v>
      </c>
      <c r="D165" s="214" t="str">
        <f>VLOOKUP($A165,SchList!$A$2:$H$476,5,FALSE)</f>
        <v>Tier 1</v>
      </c>
      <c r="E165" s="215" t="str">
        <f>LEFT(VLOOKUP($A165,'2016G5-SALL'!$A$5:$B$499,2,FALSE),2)</f>
        <v>05</v>
      </c>
      <c r="F165" s="230">
        <f>IFERROR(IF($E165="05",VLOOKUP($A165,'2016G5-SALL'!$A$3:$AG$500,4,FALSE),IF($E165="08",VLOOKUP($A165,'2016G8-SALL'!$A$3:$AG$501,4,FALSE),"NA")),"NA")</f>
        <v>62</v>
      </c>
      <c r="G165" s="231">
        <f>IFERROR(IF($E165="05",VLOOKUP($A165,'MemSep 16-2016'!$A$3:$I$498,9,FALSE),IF($E165="08",VLOOKUP($A165,'MemSep 16-2016'!$A$3:$N$498,14,FALSE),"NA")),"NA")</f>
        <v>81</v>
      </c>
      <c r="H165" s="232">
        <f t="shared" si="3"/>
        <v>0.76543209876543206</v>
      </c>
      <c r="I165" s="233">
        <f>IFERROR(IF(OR($F165&lt;10,$F165="NA",$G165="NA"),"NA",IF($E165="05",VLOOKUP($A165,'2016G5-SALL'!$A$3:$AG$500,6,FALSE),IF($E165="08",VLOOKUP($A165,'2016G8-SALL'!$A$3:$AG$501,6,FALSE),"NA"))),"NA")</f>
        <v>48.411451612903228</v>
      </c>
      <c r="J165" s="199">
        <f>IFERROR(IF(OR($F165&lt;10,$F165="NA",$G165="NA"),"NA",IF($E165="05",VLOOKUP($A165,'2016G5-SALL'!$A$3:$AG$500,26,FALSE),IF($E165="08",VLOOKUP($A165,'2016G8-SALL'!$A$3:$AG$501,26,FALSE),"NA"))),"NA")</f>
        <v>0.3230645161290322</v>
      </c>
      <c r="K165" s="200">
        <f>IFERROR(IF(OR($F165&lt;10,$F165="NA",$G165="NA"),"NA",IF($E165="05",VLOOKUP($A165,'2016G5-SALL'!$A$3:$AG$500,16,FALSE),IF($E165="08",VLOOKUP($A165,'2016G8-SALL'!$A$3:$AG$501,16,FALSE),"NA"))),"NA")</f>
        <v>0.45661290322580667</v>
      </c>
      <c r="L165" s="201">
        <f>IFERROR(IF(OR($F165&lt;10,$F165="NA",$G165="NA"),"NA",IF($E165="05",VLOOKUP($A165,'2016G5-SALL'!$A$3:$AG$500,31,FALSE),IF($E165="08",VLOOKUP($A165,'2016G8-SALL'!$A$3:$AG$501,31,FALSE),"NA"))),"NA")</f>
        <v>0.55532258064516116</v>
      </c>
      <c r="M165" s="202">
        <f>IFERROR(IF(OR($F165&lt;10,$F165="NA",$G165="NA"),"NA",IF($E165="05",VLOOKUP($A165,'2016G5-SALL'!$A$3:$AG$500,21,FALSE),IF($E165="08",VLOOKUP($A165,'2016G8-SALL'!$A$3:$AG$501,21,FALSE),"NA"))),"NA")</f>
        <v>0.49161290322580636</v>
      </c>
    </row>
    <row r="166" spans="1:13" x14ac:dyDescent="0.25">
      <c r="A166" s="229" t="s">
        <v>231</v>
      </c>
      <c r="B166" s="228" t="str">
        <f>VLOOKUP($A166,SchList!$A$2:$B$476,2,FALSE)</f>
        <v>GREYNOLDS PARK ELEMENTARY</v>
      </c>
      <c r="C166" s="229" t="str">
        <f>VLOOKUP($A166,SchList!$A$2:$H$476,6,FALSE)</f>
        <v>North</v>
      </c>
      <c r="D166" s="214" t="str">
        <f>VLOOKUP($A166,SchList!$A$2:$H$476,5,FALSE)</f>
        <v>Tier 1</v>
      </c>
      <c r="E166" s="215" t="str">
        <f>LEFT(VLOOKUP($A166,'2016G5-SALL'!$A$5:$B$499,2,FALSE),2)</f>
        <v>05</v>
      </c>
      <c r="F166" s="230">
        <f>IFERROR(IF($E166="05",VLOOKUP($A166,'2016G5-SALL'!$A$3:$AG$500,4,FALSE),IF($E166="08",VLOOKUP($A166,'2016G8-SALL'!$A$3:$AG$501,4,FALSE),"NA")),"NA")</f>
        <v>100</v>
      </c>
      <c r="G166" s="231">
        <f>IFERROR(IF($E166="05",VLOOKUP($A166,'MemSep 16-2016'!$A$3:$I$498,9,FALSE),IF($E166="08",VLOOKUP($A166,'MemSep 16-2016'!$A$3:$N$498,14,FALSE),"NA")),"NA")</f>
        <v>103</v>
      </c>
      <c r="H166" s="232">
        <f t="shared" si="3"/>
        <v>0.970873786407767</v>
      </c>
      <c r="I166" s="233">
        <f>IFERROR(IF(OR($F166&lt;10,$F166="NA",$G166="NA"),"NA",IF($E166="05",VLOOKUP($A166,'2016G5-SALL'!$A$3:$AG$500,6,FALSE),IF($E166="08",VLOOKUP($A166,'2016G8-SALL'!$A$3:$AG$501,6,FALSE),"NA"))),"NA")</f>
        <v>50.257800000000024</v>
      </c>
      <c r="J166" s="199">
        <f>IFERROR(IF(OR($F166&lt;10,$F166="NA",$G166="NA"),"NA",IF($E166="05",VLOOKUP($A166,'2016G5-SALL'!$A$3:$AG$500,26,FALSE),IF($E166="08",VLOOKUP($A166,'2016G8-SALL'!$A$3:$AG$501,26,FALSE),"NA"))),"NA")</f>
        <v>0.4150000000000002</v>
      </c>
      <c r="K166" s="200">
        <f>IFERROR(IF(OR($F166&lt;10,$F166="NA",$G166="NA"),"NA",IF($E166="05",VLOOKUP($A166,'2016G5-SALL'!$A$3:$AG$500,16,FALSE),IF($E166="08",VLOOKUP($A166,'2016G8-SALL'!$A$3:$AG$501,16,FALSE),"NA"))),"NA")</f>
        <v>0.46449999999999975</v>
      </c>
      <c r="L166" s="201">
        <f>IFERROR(IF(OR($F166&lt;10,$F166="NA",$G166="NA"),"NA",IF($E166="05",VLOOKUP($A166,'2016G5-SALL'!$A$3:$AG$500,31,FALSE),IF($E166="08",VLOOKUP($A166,'2016G8-SALL'!$A$3:$AG$501,31,FALSE),"NA"))),"NA")</f>
        <v>0.57820000000000027</v>
      </c>
      <c r="M166" s="202">
        <f>IFERROR(IF(OR($F166&lt;10,$F166="NA",$G166="NA"),"NA",IF($E166="05",VLOOKUP($A166,'2016G5-SALL'!$A$3:$AG$500,21,FALSE),IF($E166="08",VLOOKUP($A166,'2016G8-SALL'!$A$3:$AG$501,21,FALSE),"NA"))),"NA")</f>
        <v>0.47950000000000026</v>
      </c>
    </row>
    <row r="167" spans="1:13" x14ac:dyDescent="0.25">
      <c r="A167" s="229" t="s">
        <v>232</v>
      </c>
      <c r="B167" s="228" t="str">
        <f>VLOOKUP($A167,SchList!$A$2:$B$476,2,FALSE)</f>
        <v>GULFSTREAM ELEMENTARY</v>
      </c>
      <c r="C167" s="229" t="str">
        <f>VLOOKUP($A167,SchList!$A$2:$H$476,6,FALSE)</f>
        <v>South</v>
      </c>
      <c r="D167" s="214" t="str">
        <f>VLOOKUP($A167,SchList!$A$2:$H$476,5,FALSE)</f>
        <v>Tier 1</v>
      </c>
      <c r="E167" s="215" t="str">
        <f>LEFT(VLOOKUP($A167,'2016G5-SALL'!$A$5:$B$499,2,FALSE),2)</f>
        <v>05</v>
      </c>
      <c r="F167" s="230">
        <f>IFERROR(IF($E167="05",VLOOKUP($A167,'2016G5-SALL'!$A$3:$AG$500,4,FALSE),IF($E167="08",VLOOKUP($A167,'2016G8-SALL'!$A$3:$AG$501,4,FALSE),"NA")),"NA")</f>
        <v>75</v>
      </c>
      <c r="G167" s="231">
        <f>IFERROR(IF($E167="05",VLOOKUP($A167,'MemSep 16-2016'!$A$3:$I$498,9,FALSE),IF($E167="08",VLOOKUP($A167,'MemSep 16-2016'!$A$3:$N$498,14,FALSE),"NA")),"NA")</f>
        <v>76</v>
      </c>
      <c r="H167" s="232">
        <f t="shared" si="3"/>
        <v>0.98684210526315785</v>
      </c>
      <c r="I167" s="233">
        <f>IFERROR(IF(OR($F167&lt;10,$F167="NA",$G167="NA"),"NA",IF($E167="05",VLOOKUP($A167,'2016G5-SALL'!$A$3:$AG$500,6,FALSE),IF($E167="08",VLOOKUP($A167,'2016G8-SALL'!$A$3:$AG$501,6,FALSE),"NA"))),"NA")</f>
        <v>51.838399999999993</v>
      </c>
      <c r="J167" s="199">
        <f>IFERROR(IF(OR($F167&lt;10,$F167="NA",$G167="NA"),"NA",IF($E167="05",VLOOKUP($A167,'2016G5-SALL'!$A$3:$AG$500,26,FALSE),IF($E167="08",VLOOKUP($A167,'2016G8-SALL'!$A$3:$AG$501,26,FALSE),"NA"))),"NA")</f>
        <v>0.42199999999999976</v>
      </c>
      <c r="K167" s="200">
        <f>IFERROR(IF(OR($F167&lt;10,$F167="NA",$G167="NA"),"NA",IF($E167="05",VLOOKUP($A167,'2016G5-SALL'!$A$3:$AG$500,16,FALSE),IF($E167="08",VLOOKUP($A167,'2016G8-SALL'!$A$3:$AG$501,16,FALSE),"NA"))),"NA")</f>
        <v>0.47800000000000009</v>
      </c>
      <c r="L167" s="201">
        <f>IFERROR(IF(OR($F167&lt;10,$F167="NA",$G167="NA"),"NA",IF($E167="05",VLOOKUP($A167,'2016G5-SALL'!$A$3:$AG$500,31,FALSE),IF($E167="08",VLOOKUP($A167,'2016G8-SALL'!$A$3:$AG$501,31,FALSE),"NA"))),"NA")</f>
        <v>0.5993333333333335</v>
      </c>
      <c r="M167" s="202">
        <f>IFERROR(IF(OR($F167&lt;10,$F167="NA",$G167="NA"),"NA",IF($E167="05",VLOOKUP($A167,'2016G5-SALL'!$A$3:$AG$500,21,FALSE),IF($E167="08",VLOOKUP($A167,'2016G8-SALL'!$A$3:$AG$501,21,FALSE),"NA"))),"NA")</f>
        <v>0.4946666666666667</v>
      </c>
    </row>
    <row r="168" spans="1:13" x14ac:dyDescent="0.25">
      <c r="A168" s="229" t="s">
        <v>409</v>
      </c>
      <c r="B168" s="228" t="str">
        <f>VLOOKUP($A168,SchList!$A$2:$B$476,2,FALSE)</f>
        <v>HAMMOCKS MIDDLE</v>
      </c>
      <c r="C168" s="229" t="str">
        <f>VLOOKUP($A168,SchList!$A$2:$H$476,6,FALSE)</f>
        <v>South</v>
      </c>
      <c r="D168" s="214" t="str">
        <f>VLOOKUP($A168,SchList!$A$2:$H$476,5,FALSE)</f>
        <v>Tier 1</v>
      </c>
      <c r="E168" s="215" t="str">
        <f>LEFT(VLOOKUP($A168,'2016G8-SALL'!$A$5:$B$499,2,FALSE),2)</f>
        <v>08</v>
      </c>
      <c r="F168" s="230">
        <f>IFERROR(IF($E168="05",VLOOKUP($A168,'2016G5-SALL'!$A$3:$AG$500,4,FALSE),IF($E168="08",VLOOKUP($A168,'2016G8-SALL'!$A$3:$AG$501,4,FALSE),"NA")),"NA")</f>
        <v>261</v>
      </c>
      <c r="G168" s="231">
        <f>IFERROR(IF($E168="05",VLOOKUP($A168,'MemSep 16-2016'!$A$3:$I$498,9,FALSE),IF($E168="08",VLOOKUP($A168,'MemSep 16-2016'!$A$3:$N$498,14,FALSE),"NA")),"NA")</f>
        <v>309</v>
      </c>
      <c r="H168" s="232">
        <f t="shared" si="3"/>
        <v>0.84466019417475724</v>
      </c>
      <c r="I168" s="233">
        <f>IFERROR(IF(OR($F168&lt;10,$F168="NA",$G168="NA"),"NA",IF($E168="05",VLOOKUP($A168,'2016G5-SALL'!$A$3:$AG$500,6,FALSE),IF($E168="08",VLOOKUP($A168,'2016G8-SALL'!$A$3:$AG$501,6,FALSE),"NA"))),"NA")</f>
        <v>36.127662835249026</v>
      </c>
      <c r="J168" s="199">
        <f>IFERROR(IF(OR($F168&lt;10,$F168="NA",$G168="NA"),"NA",IF($E168="05",VLOOKUP($A168,'2016G5-SALL'!$A$3:$AG$500,26,FALSE),IF($E168="08",VLOOKUP($A168,'2016G8-SALL'!$A$3:$AG$501,26,FALSE),"NA"))),"NA")</f>
        <v>0.36118773946360155</v>
      </c>
      <c r="K168" s="200">
        <f>IFERROR(IF(OR($F168&lt;10,$F168="NA",$G168="NA"),"NA",IF($E168="05",VLOOKUP($A168,'2016G5-SALL'!$A$3:$AG$500,16,FALSE),IF($E168="08",VLOOKUP($A168,'2016G8-SALL'!$A$3:$AG$501,16,FALSE),"NA"))),"NA")</f>
        <v>0.3796934865900376</v>
      </c>
      <c r="L168" s="201">
        <f>IFERROR(IF(OR($F168&lt;10,$F168="NA",$G168="NA"),"NA",IF($E168="05",VLOOKUP($A168,'2016G5-SALL'!$A$3:$AG$500,31,FALSE),IF($E168="08",VLOOKUP($A168,'2016G8-SALL'!$A$3:$AG$501,31,FALSE),"NA"))),"NA")</f>
        <v>0.3590038314176246</v>
      </c>
      <c r="M168" s="202">
        <f>IFERROR(IF(OR($F168&lt;10,$F168="NA",$G168="NA"),"NA",IF($E168="05",VLOOKUP($A168,'2016G5-SALL'!$A$3:$AG$500,21,FALSE),IF($E168="08",VLOOKUP($A168,'2016G8-SALL'!$A$3:$AG$501,21,FALSE),"NA"))),"NA")</f>
        <v>0.34268199233716429</v>
      </c>
    </row>
    <row r="169" spans="1:13" x14ac:dyDescent="0.25">
      <c r="A169" s="229" t="s">
        <v>313</v>
      </c>
      <c r="B169" s="228" t="str">
        <f>VLOOKUP($A169,SchList!$A$2:$B$476,2,FALSE)</f>
        <v>HENRY E.S. REEVES ELEMENTARY</v>
      </c>
      <c r="C169" s="229" t="str">
        <f>VLOOKUP($A169,SchList!$A$2:$H$476,6,FALSE)</f>
        <v>Central</v>
      </c>
      <c r="D169" s="214" t="str">
        <f>VLOOKUP($A169,SchList!$A$2:$H$476,5,FALSE)</f>
        <v>Tier 3</v>
      </c>
      <c r="E169" s="215" t="str">
        <f>LEFT(VLOOKUP($A169,'2016G5-SALL'!$A$5:$B$499,2,FALSE),2)</f>
        <v>05</v>
      </c>
      <c r="F169" s="230">
        <f>IFERROR(IF($E169="05",VLOOKUP($A169,'2016G5-SALL'!$A$3:$AG$500,4,FALSE),IF($E169="08",VLOOKUP($A169,'2016G8-SALL'!$A$3:$AG$501,4,FALSE),"NA")),"NA")</f>
        <v>122</v>
      </c>
      <c r="G169" s="231">
        <f>IFERROR(IF($E169="05",VLOOKUP($A169,'MemSep 16-2016'!$A$3:$I$498,9,FALSE),IF($E169="08",VLOOKUP($A169,'MemSep 16-2016'!$A$3:$N$498,14,FALSE),"NA")),"NA")</f>
        <v>123</v>
      </c>
      <c r="H169" s="232">
        <f t="shared" si="3"/>
        <v>0.99186991869918695</v>
      </c>
      <c r="I169" s="233">
        <f>IFERROR(IF(OR($F169&lt;10,$F169="NA",$G169="NA"),"NA",IF($E169="05",VLOOKUP($A169,'2016G5-SALL'!$A$3:$AG$500,6,FALSE),IF($E169="08",VLOOKUP($A169,'2016G8-SALL'!$A$3:$AG$501,6,FALSE),"NA"))),"NA")</f>
        <v>44.957459016393422</v>
      </c>
      <c r="J169" s="199">
        <f>IFERROR(IF(OR($F169&lt;10,$F169="NA",$G169="NA"),"NA",IF($E169="05",VLOOKUP($A169,'2016G5-SALL'!$A$3:$AG$500,26,FALSE),IF($E169="08",VLOOKUP($A169,'2016G8-SALL'!$A$3:$AG$501,26,FALSE),"NA"))),"NA")</f>
        <v>0.36303278688524609</v>
      </c>
      <c r="K169" s="200">
        <f>IFERROR(IF(OR($F169&lt;10,$F169="NA",$G169="NA"),"NA",IF($E169="05",VLOOKUP($A169,'2016G5-SALL'!$A$3:$AG$500,16,FALSE),IF($E169="08",VLOOKUP($A169,'2016G8-SALL'!$A$3:$AG$501,16,FALSE),"NA"))),"NA")</f>
        <v>0.43475409836065559</v>
      </c>
      <c r="L169" s="201">
        <f>IFERROR(IF(OR($F169&lt;10,$F169="NA",$G169="NA"),"NA",IF($E169="05",VLOOKUP($A169,'2016G5-SALL'!$A$3:$AG$500,31,FALSE),IF($E169="08",VLOOKUP($A169,'2016G8-SALL'!$A$3:$AG$501,31,FALSE),"NA"))),"NA")</f>
        <v>0.52057377049180342</v>
      </c>
      <c r="M169" s="202">
        <f>IFERROR(IF(OR($F169&lt;10,$F169="NA",$G169="NA"),"NA",IF($E169="05",VLOOKUP($A169,'2016G5-SALL'!$A$3:$AG$500,21,FALSE),IF($E169="08",VLOOKUP($A169,'2016G8-SALL'!$A$3:$AG$501,21,FALSE),"NA"))),"NA")</f>
        <v>0.40418032786885244</v>
      </c>
    </row>
    <row r="170" spans="1:13" x14ac:dyDescent="0.25">
      <c r="A170" s="229" t="s">
        <v>407</v>
      </c>
      <c r="B170" s="228" t="str">
        <f>VLOOKUP($A170,SchList!$A$2:$B$476,2,FALSE)</f>
        <v>HENRY H. FILER MIDDLE</v>
      </c>
      <c r="C170" s="229" t="str">
        <f>VLOOKUP($A170,SchList!$A$2:$H$476,6,FALSE)</f>
        <v>North</v>
      </c>
      <c r="D170" s="214" t="str">
        <f>VLOOKUP($A170,SchList!$A$2:$H$476,5,FALSE)</f>
        <v>Tier 1</v>
      </c>
      <c r="E170" s="215" t="str">
        <f>LEFT(VLOOKUP($A170,'2016G8-SALL'!$A$5:$B$499,2,FALSE),2)</f>
        <v>08</v>
      </c>
      <c r="F170" s="230">
        <f>IFERROR(IF($E170="05",VLOOKUP($A170,'2016G5-SALL'!$A$3:$AG$500,4,FALSE),IF($E170="08",VLOOKUP($A170,'2016G8-SALL'!$A$3:$AG$501,4,FALSE),"NA")),"NA")</f>
        <v>273</v>
      </c>
      <c r="G170" s="231">
        <f>IFERROR(IF($E170="05",VLOOKUP($A170,'MemSep 16-2016'!$A$3:$I$498,9,FALSE),IF($E170="08",VLOOKUP($A170,'MemSep 16-2016'!$A$3:$N$498,14,FALSE),"NA")),"NA")</f>
        <v>302</v>
      </c>
      <c r="H170" s="232">
        <f t="shared" si="3"/>
        <v>0.90397350993377479</v>
      </c>
      <c r="I170" s="233">
        <f>IFERROR(IF(OR($F170&lt;10,$F170="NA",$G170="NA"),"NA",IF($E170="05",VLOOKUP($A170,'2016G5-SALL'!$A$3:$AG$500,6,FALSE),IF($E170="08",VLOOKUP($A170,'2016G8-SALL'!$A$3:$AG$501,6,FALSE),"NA"))),"NA")</f>
        <v>38.086630036630005</v>
      </c>
      <c r="J170" s="199">
        <f>IFERROR(IF(OR($F170&lt;10,$F170="NA",$G170="NA"),"NA",IF($E170="05",VLOOKUP($A170,'2016G5-SALL'!$A$3:$AG$500,26,FALSE),IF($E170="08",VLOOKUP($A170,'2016G8-SALL'!$A$3:$AG$501,26,FALSE),"NA"))),"NA")</f>
        <v>0.38457875457875473</v>
      </c>
      <c r="K170" s="200">
        <f>IFERROR(IF(OR($F170&lt;10,$F170="NA",$G170="NA"),"NA",IF($E170="05",VLOOKUP($A170,'2016G5-SALL'!$A$3:$AG$500,16,FALSE),IF($E170="08",VLOOKUP($A170,'2016G8-SALL'!$A$3:$AG$501,16,FALSE),"NA"))),"NA")</f>
        <v>0.39102564102564075</v>
      </c>
      <c r="L170" s="201">
        <f>IFERROR(IF(OR($F170&lt;10,$F170="NA",$G170="NA"),"NA",IF($E170="05",VLOOKUP($A170,'2016G5-SALL'!$A$3:$AG$500,31,FALSE),IF($E170="08",VLOOKUP($A170,'2016G8-SALL'!$A$3:$AG$501,31,FALSE),"NA"))),"NA")</f>
        <v>0.36904761904761896</v>
      </c>
      <c r="M170" s="202">
        <f>IFERROR(IF(OR($F170&lt;10,$F170="NA",$G170="NA"),"NA",IF($E170="05",VLOOKUP($A170,'2016G5-SALL'!$A$3:$AG$500,21,FALSE),IF($E170="08",VLOOKUP($A170,'2016G8-SALL'!$A$3:$AG$501,21,FALSE),"NA"))),"NA")</f>
        <v>0.37937728937728882</v>
      </c>
    </row>
    <row r="171" spans="1:13" x14ac:dyDescent="0.25">
      <c r="A171" s="229" t="s">
        <v>216</v>
      </c>
      <c r="B171" s="228" t="str">
        <f>VLOOKUP($A171,SchList!$A$2:$B$476,2,FALSE)</f>
        <v>HENRY M. FLAGLER ELEMENTARY</v>
      </c>
      <c r="C171" s="229" t="str">
        <f>VLOOKUP($A171,SchList!$A$2:$H$476,6,FALSE)</f>
        <v>Central</v>
      </c>
      <c r="D171" s="214" t="str">
        <f>VLOOKUP($A171,SchList!$A$2:$H$476,5,FALSE)</f>
        <v>Tier 1</v>
      </c>
      <c r="E171" s="215" t="str">
        <f>LEFT(VLOOKUP($A171,'2016G5-SALL'!$A$5:$B$499,2,FALSE),2)</f>
        <v>05</v>
      </c>
      <c r="F171" s="230">
        <f>IFERROR(IF($E171="05",VLOOKUP($A171,'2016G5-SALL'!$A$3:$AG$500,4,FALSE),IF($E171="08",VLOOKUP($A171,'2016G8-SALL'!$A$3:$AG$501,4,FALSE),"NA")),"NA")</f>
        <v>67</v>
      </c>
      <c r="G171" s="231">
        <f>IFERROR(IF($E171="05",VLOOKUP($A171,'MemSep 16-2016'!$A$3:$I$498,9,FALSE),IF($E171="08",VLOOKUP($A171,'MemSep 16-2016'!$A$3:$N$498,14,FALSE),"NA")),"NA")</f>
        <v>105</v>
      </c>
      <c r="H171" s="232">
        <f t="shared" si="3"/>
        <v>0.63809523809523805</v>
      </c>
      <c r="I171" s="233">
        <f>IFERROR(IF(OR($F171&lt;10,$F171="NA",$G171="NA"),"NA",IF($E171="05",VLOOKUP($A171,'2016G5-SALL'!$A$3:$AG$500,6,FALSE),IF($E171="08",VLOOKUP($A171,'2016G8-SALL'!$A$3:$AG$501,6,FALSE),"NA"))),"NA")</f>
        <v>44.368208955223885</v>
      </c>
      <c r="J171" s="199">
        <f>IFERROR(IF(OR($F171&lt;10,$F171="NA",$G171="NA"),"NA",IF($E171="05",VLOOKUP($A171,'2016G5-SALL'!$A$3:$AG$500,26,FALSE),IF($E171="08",VLOOKUP($A171,'2016G8-SALL'!$A$3:$AG$501,26,FALSE),"NA"))),"NA")</f>
        <v>0.31388059701492532</v>
      </c>
      <c r="K171" s="200">
        <f>IFERROR(IF(OR($F171&lt;10,$F171="NA",$G171="NA"),"NA",IF($E171="05",VLOOKUP($A171,'2016G5-SALL'!$A$3:$AG$500,16,FALSE),IF($E171="08",VLOOKUP($A171,'2016G8-SALL'!$A$3:$AG$501,16,FALSE),"NA"))),"NA")</f>
        <v>0.41910447761194058</v>
      </c>
      <c r="L171" s="201">
        <f>IFERROR(IF(OR($F171&lt;10,$F171="NA",$G171="NA"),"NA",IF($E171="05",VLOOKUP($A171,'2016G5-SALL'!$A$3:$AG$500,31,FALSE),IF($E171="08",VLOOKUP($A171,'2016G8-SALL'!$A$3:$AG$501,31,FALSE),"NA"))),"NA")</f>
        <v>0.50417910447761183</v>
      </c>
      <c r="M171" s="202">
        <f>IFERROR(IF(OR($F171&lt;10,$F171="NA",$G171="NA"),"NA",IF($E171="05",VLOOKUP($A171,'2016G5-SALL'!$A$3:$AG$500,21,FALSE),IF($E171="08",VLOOKUP($A171,'2016G8-SALL'!$A$3:$AG$501,21,FALSE),"NA"))),"NA")</f>
        <v>0.44999999999999984</v>
      </c>
    </row>
    <row r="172" spans="1:13" x14ac:dyDescent="0.25">
      <c r="A172" s="229" t="s">
        <v>363</v>
      </c>
      <c r="B172" s="228" t="str">
        <f>VLOOKUP($A172,SchList!$A$2:$B$476,2,FALSE)</f>
        <v>HENRY S. WEST LABORATORY SCHL</v>
      </c>
      <c r="C172" s="229" t="str">
        <f>VLOOKUP($A172,SchList!$A$2:$H$476,6,FALSE)</f>
        <v>Central</v>
      </c>
      <c r="D172" s="214" t="str">
        <f>VLOOKUP($A172,SchList!$A$2:$H$476,5,FALSE)</f>
        <v>Tier 1</v>
      </c>
      <c r="E172" s="215" t="str">
        <f>LEFT(VLOOKUP($A172,'2016G5-SALL'!$A$5:$B$499,2,FALSE),2)</f>
        <v>05</v>
      </c>
      <c r="F172" s="230">
        <f>IFERROR(IF($E172="05",VLOOKUP($A172,'2016G5-SALL'!$A$3:$AG$500,4,FALSE),IF($E172="08",VLOOKUP($A172,'2016G8-SALL'!$A$3:$AG$501,4,FALSE),"NA")),"NA")</f>
        <v>51</v>
      </c>
      <c r="G172" s="231">
        <f>IFERROR(IF($E172="05",VLOOKUP($A172,'MemSep 16-2016'!$A$3:$I$498,9,FALSE),IF($E172="08",VLOOKUP($A172,'MemSep 16-2016'!$A$3:$N$498,14,FALSE),"NA")),"NA")</f>
        <v>51</v>
      </c>
      <c r="H172" s="232">
        <f t="shared" si="3"/>
        <v>1</v>
      </c>
      <c r="I172" s="233">
        <f>IFERROR(IF(OR($F172&lt;10,$F172="NA",$G172="NA"),"NA",IF($E172="05",VLOOKUP($A172,'2016G5-SALL'!$A$3:$AG$500,6,FALSE),IF($E172="08",VLOOKUP($A172,'2016G8-SALL'!$A$3:$AG$501,6,FALSE),"NA"))),"NA")</f>
        <v>62.448627450980396</v>
      </c>
      <c r="J172" s="199">
        <f>IFERROR(IF(OR($F172&lt;10,$F172="NA",$G172="NA"),"NA",IF($E172="05",VLOOKUP($A172,'2016G5-SALL'!$A$3:$AG$500,26,FALSE),IF($E172="08",VLOOKUP($A172,'2016G8-SALL'!$A$3:$AG$501,26,FALSE),"NA"))),"NA")</f>
        <v>0.51901960784313705</v>
      </c>
      <c r="K172" s="200">
        <f>IFERROR(IF(OR($F172&lt;10,$F172="NA",$G172="NA"),"NA",IF($E172="05",VLOOKUP($A172,'2016G5-SALL'!$A$3:$AG$500,16,FALSE),IF($E172="08",VLOOKUP($A172,'2016G8-SALL'!$A$3:$AG$501,16,FALSE),"NA"))),"NA")</f>
        <v>0.58686274509803904</v>
      </c>
      <c r="L172" s="201">
        <f>IFERROR(IF(OR($F172&lt;10,$F172="NA",$G172="NA"),"NA",IF($E172="05",VLOOKUP($A172,'2016G5-SALL'!$A$3:$AG$500,31,FALSE),IF($E172="08",VLOOKUP($A172,'2016G8-SALL'!$A$3:$AG$501,31,FALSE),"NA"))),"NA")</f>
        <v>0.68588235294117639</v>
      </c>
      <c r="M172" s="202">
        <f>IFERROR(IF(OR($F172&lt;10,$F172="NA",$G172="NA"),"NA",IF($E172="05",VLOOKUP($A172,'2016G5-SALL'!$A$3:$AG$500,21,FALSE),IF($E172="08",VLOOKUP($A172,'2016G8-SALL'!$A$3:$AG$501,21,FALSE),"NA"))),"NA")</f>
        <v>0.63235294117647112</v>
      </c>
    </row>
    <row r="173" spans="1:13" x14ac:dyDescent="0.25">
      <c r="A173" s="229" t="s">
        <v>372</v>
      </c>
      <c r="B173" s="228" t="str">
        <f>VLOOKUP($A173,SchList!$A$2:$B$476,2,FALSE)</f>
        <v>HERBERT A. AMMONS MIDDLE</v>
      </c>
      <c r="C173" s="229" t="str">
        <f>VLOOKUP($A173,SchList!$A$2:$H$476,6,FALSE)</f>
        <v>South</v>
      </c>
      <c r="D173" s="214" t="str">
        <f>VLOOKUP($A173,SchList!$A$2:$H$476,5,FALSE)</f>
        <v>Tier 1</v>
      </c>
      <c r="E173" s="215" t="str">
        <f>LEFT(VLOOKUP($A173,'2016G8-SALL'!$A$5:$B$499,2,FALSE),2)</f>
        <v>08</v>
      </c>
      <c r="F173" s="230">
        <f>IFERROR(IF($E173="05",VLOOKUP($A173,'2016G5-SALL'!$A$3:$AG$500,4,FALSE),IF($E173="08",VLOOKUP($A173,'2016G8-SALL'!$A$3:$AG$501,4,FALSE),"NA")),"NA")</f>
        <v>274</v>
      </c>
      <c r="G173" s="231">
        <f>IFERROR(IF($E173="05",VLOOKUP($A173,'MemSep 16-2016'!$A$3:$I$498,9,FALSE),IF($E173="08",VLOOKUP($A173,'MemSep 16-2016'!$A$3:$N$498,14,FALSE),"NA")),"NA")</f>
        <v>299</v>
      </c>
      <c r="H173" s="232">
        <f t="shared" si="3"/>
        <v>0.91638795986622068</v>
      </c>
      <c r="I173" s="233">
        <f>IFERROR(IF(OR($F173&lt;10,$F173="NA",$G173="NA"),"NA",IF($E173="05",VLOOKUP($A173,'2016G5-SALL'!$A$3:$AG$500,6,FALSE),IF($E173="08",VLOOKUP($A173,'2016G8-SALL'!$A$3:$AG$501,6,FALSE),"NA"))),"NA")</f>
        <v>50.394890510948905</v>
      </c>
      <c r="J173" s="199">
        <f>IFERROR(IF(OR($F173&lt;10,$F173="NA",$G173="NA"),"NA",IF($E173="05",VLOOKUP($A173,'2016G5-SALL'!$A$3:$AG$500,26,FALSE),IF($E173="08",VLOOKUP($A173,'2016G8-SALL'!$A$3:$AG$501,26,FALSE),"NA"))),"NA")</f>
        <v>0.51222627737226256</v>
      </c>
      <c r="K173" s="200">
        <f>IFERROR(IF(OR($F173&lt;10,$F173="NA",$G173="NA"),"NA",IF($E173="05",VLOOKUP($A173,'2016G5-SALL'!$A$3:$AG$500,16,FALSE),IF($E173="08",VLOOKUP($A173,'2016G8-SALL'!$A$3:$AG$501,16,FALSE),"NA"))),"NA")</f>
        <v>0.51485401459853952</v>
      </c>
      <c r="L173" s="201">
        <f>IFERROR(IF(OR($F173&lt;10,$F173="NA",$G173="NA"),"NA",IF($E173="05",VLOOKUP($A173,'2016G5-SALL'!$A$3:$AG$500,31,FALSE),IF($E173="08",VLOOKUP($A173,'2016G8-SALL'!$A$3:$AG$501,31,FALSE),"NA"))),"NA")</f>
        <v>0.5341240875912413</v>
      </c>
      <c r="M173" s="202">
        <f>IFERROR(IF(OR($F173&lt;10,$F173="NA",$G173="NA"),"NA",IF($E173="05",VLOOKUP($A173,'2016G5-SALL'!$A$3:$AG$500,21,FALSE),IF($E173="08",VLOOKUP($A173,'2016G8-SALL'!$A$3:$AG$501,21,FALSE),"NA"))),"NA")</f>
        <v>0.45456204379562049</v>
      </c>
    </row>
    <row r="174" spans="1:13" x14ac:dyDescent="0.25">
      <c r="A174" s="229" t="s">
        <v>236</v>
      </c>
      <c r="B174" s="228" t="str">
        <f>VLOOKUP($A174,SchList!$A$2:$B$476,2,FALSE)</f>
        <v>HIALEAH ELEMENTARY</v>
      </c>
      <c r="C174" s="229" t="str">
        <f>VLOOKUP($A174,SchList!$A$2:$H$476,6,FALSE)</f>
        <v>Central</v>
      </c>
      <c r="D174" s="214" t="str">
        <f>VLOOKUP($A174,SchList!$A$2:$H$476,5,FALSE)</f>
        <v>Tier 1</v>
      </c>
      <c r="E174" s="215" t="str">
        <f>LEFT(VLOOKUP($A174,'2016G5-SALL'!$A$5:$B$499,2,FALSE),2)</f>
        <v>05</v>
      </c>
      <c r="F174" s="230">
        <f>IFERROR(IF($E174="05",VLOOKUP($A174,'2016G5-SALL'!$A$3:$AG$500,4,FALSE),IF($E174="08",VLOOKUP($A174,'2016G8-SALL'!$A$3:$AG$501,4,FALSE),"NA")),"NA")</f>
        <v>119</v>
      </c>
      <c r="G174" s="231">
        <f>IFERROR(IF($E174="05",VLOOKUP($A174,'MemSep 16-2016'!$A$3:$I$498,9,FALSE),IF($E174="08",VLOOKUP($A174,'MemSep 16-2016'!$A$3:$N$498,14,FALSE),"NA")),"NA")</f>
        <v>134</v>
      </c>
      <c r="H174" s="232">
        <f t="shared" si="3"/>
        <v>0.88805970149253732</v>
      </c>
      <c r="I174" s="233">
        <f>IFERROR(IF(OR($F174&lt;10,$F174="NA",$G174="NA"),"NA",IF($E174="05",VLOOKUP($A174,'2016G5-SALL'!$A$3:$AG$500,6,FALSE),IF($E174="08",VLOOKUP($A174,'2016G8-SALL'!$A$3:$AG$501,6,FALSE),"NA"))),"NA")</f>
        <v>44.38487394957982</v>
      </c>
      <c r="J174" s="199">
        <f>IFERROR(IF(OR($F174&lt;10,$F174="NA",$G174="NA"),"NA",IF($E174="05",VLOOKUP($A174,'2016G5-SALL'!$A$3:$AG$500,26,FALSE),IF($E174="08",VLOOKUP($A174,'2016G8-SALL'!$A$3:$AG$501,26,FALSE),"NA"))),"NA")</f>
        <v>0.34798319327731103</v>
      </c>
      <c r="K174" s="200">
        <f>IFERROR(IF(OR($F174&lt;10,$F174="NA",$G174="NA"),"NA",IF($E174="05",VLOOKUP($A174,'2016G5-SALL'!$A$3:$AG$500,16,FALSE),IF($E174="08",VLOOKUP($A174,'2016G8-SALL'!$A$3:$AG$501,16,FALSE),"NA"))),"NA")</f>
        <v>0.40663865546218481</v>
      </c>
      <c r="L174" s="201">
        <f>IFERROR(IF(OR($F174&lt;10,$F174="NA",$G174="NA"),"NA",IF($E174="05",VLOOKUP($A174,'2016G5-SALL'!$A$3:$AG$500,31,FALSE),IF($E174="08",VLOOKUP($A174,'2016G8-SALL'!$A$3:$AG$501,31,FALSE),"NA"))),"NA")</f>
        <v>0.50714285714285734</v>
      </c>
      <c r="M174" s="202">
        <f>IFERROR(IF(OR($F174&lt;10,$F174="NA",$G174="NA"),"NA",IF($E174="05",VLOOKUP($A174,'2016G5-SALL'!$A$3:$AG$500,21,FALSE),IF($E174="08",VLOOKUP($A174,'2016G8-SALL'!$A$3:$AG$501,21,FALSE),"NA"))),"NA")</f>
        <v>0.44302521008403373</v>
      </c>
    </row>
    <row r="175" spans="1:13" x14ac:dyDescent="0.25">
      <c r="A175" s="229" t="s">
        <v>224</v>
      </c>
      <c r="B175" s="228" t="str">
        <f>VLOOKUP($A175,SchList!$A$2:$B$476,2,FALSE)</f>
        <v>HIALEAH GARDENS ELEMENTARY</v>
      </c>
      <c r="C175" s="229" t="str">
        <f>VLOOKUP($A175,SchList!$A$2:$H$476,6,FALSE)</f>
        <v>North</v>
      </c>
      <c r="D175" s="214" t="str">
        <f>VLOOKUP($A175,SchList!$A$2:$H$476,5,FALSE)</f>
        <v>Tier 1</v>
      </c>
      <c r="E175" s="215" t="str">
        <f>LEFT(VLOOKUP($A175,'2016G5-SALL'!$A$5:$B$499,2,FALSE),2)</f>
        <v>05</v>
      </c>
      <c r="F175" s="230">
        <f>IFERROR(IF($E175="05",VLOOKUP($A175,'2016G5-SALL'!$A$3:$AG$500,4,FALSE),IF($E175="08",VLOOKUP($A175,'2016G8-SALL'!$A$3:$AG$501,4,FALSE),"NA")),"NA")</f>
        <v>126</v>
      </c>
      <c r="G175" s="231">
        <f>IFERROR(IF($E175="05",VLOOKUP($A175,'MemSep 16-2016'!$A$3:$I$498,9,FALSE),IF($E175="08",VLOOKUP($A175,'MemSep 16-2016'!$A$3:$N$498,14,FALSE),"NA")),"NA")</f>
        <v>126</v>
      </c>
      <c r="H175" s="232">
        <f t="shared" si="3"/>
        <v>1</v>
      </c>
      <c r="I175" s="233">
        <f>IFERROR(IF(OR($F175&lt;10,$F175="NA",$G175="NA"),"NA",IF($E175="05",VLOOKUP($A175,'2016G5-SALL'!$A$3:$AG$500,6,FALSE),IF($E175="08",VLOOKUP($A175,'2016G8-SALL'!$A$3:$AG$501,6,FALSE),"NA"))),"NA")</f>
        <v>49.290952380952398</v>
      </c>
      <c r="J175" s="199">
        <f>IFERROR(IF(OR($F175&lt;10,$F175="NA",$G175="NA"),"NA",IF($E175="05",VLOOKUP($A175,'2016G5-SALL'!$A$3:$AG$500,26,FALSE),IF($E175="08",VLOOKUP($A175,'2016G8-SALL'!$A$3:$AG$501,26,FALSE),"NA"))),"NA")</f>
        <v>0.36174603174603209</v>
      </c>
      <c r="K175" s="200">
        <f>IFERROR(IF(OR($F175&lt;10,$F175="NA",$G175="NA"),"NA",IF($E175="05",VLOOKUP($A175,'2016G5-SALL'!$A$3:$AG$500,16,FALSE),IF($E175="08",VLOOKUP($A175,'2016G8-SALL'!$A$3:$AG$501,16,FALSE),"NA"))),"NA")</f>
        <v>0.4673809523809524</v>
      </c>
      <c r="L175" s="201">
        <f>IFERROR(IF(OR($F175&lt;10,$F175="NA",$G175="NA"),"NA",IF($E175="05",VLOOKUP($A175,'2016G5-SALL'!$A$3:$AG$500,31,FALSE),IF($E175="08",VLOOKUP($A175,'2016G8-SALL'!$A$3:$AG$501,31,FALSE),"NA"))),"NA")</f>
        <v>0.55134920634920681</v>
      </c>
      <c r="M175" s="202">
        <f>IFERROR(IF(OR($F175&lt;10,$F175="NA",$G175="NA"),"NA",IF($E175="05",VLOOKUP($A175,'2016G5-SALL'!$A$3:$AG$500,21,FALSE),IF($E175="08",VLOOKUP($A175,'2016G8-SALL'!$A$3:$AG$501,21,FALSE),"NA"))),"NA")</f>
        <v>0.50619047619047619</v>
      </c>
    </row>
    <row r="176" spans="1:13" x14ac:dyDescent="0.25">
      <c r="A176" s="229" t="s">
        <v>433</v>
      </c>
      <c r="B176" s="228" t="str">
        <f>VLOOKUP($A176,SchList!$A$2:$B$476,2,FALSE)</f>
        <v>HIALEAH GARDENS MIDDLE SCHOOL</v>
      </c>
      <c r="C176" s="229" t="str">
        <f>VLOOKUP($A176,SchList!$A$2:$H$476,6,FALSE)</f>
        <v>North</v>
      </c>
      <c r="D176" s="214" t="str">
        <f>VLOOKUP($A176,SchList!$A$2:$H$476,5,FALSE)</f>
        <v>Tier 1</v>
      </c>
      <c r="E176" s="215" t="str">
        <f>LEFT(VLOOKUP($A176,'2016G8-SALL'!$A$5:$B$499,2,FALSE),2)</f>
        <v>08</v>
      </c>
      <c r="F176" s="230">
        <f>IFERROR(IF($E176="05",VLOOKUP($A176,'2016G5-SALL'!$A$3:$AG$500,4,FALSE),IF($E176="08",VLOOKUP($A176,'2016G8-SALL'!$A$3:$AG$501,4,FALSE),"NA")),"NA")</f>
        <v>187</v>
      </c>
      <c r="G176" s="231">
        <f>IFERROR(IF($E176="05",VLOOKUP($A176,'MemSep 16-2016'!$A$3:$I$498,9,FALSE),IF($E176="08",VLOOKUP($A176,'MemSep 16-2016'!$A$3:$N$498,14,FALSE),"NA")),"NA")</f>
        <v>180</v>
      </c>
      <c r="H176" s="232">
        <f t="shared" si="3"/>
        <v>1</v>
      </c>
      <c r="I176" s="233">
        <f>IFERROR(IF(OR($F176&lt;10,$F176="NA",$G176="NA"),"NA",IF($E176="05",VLOOKUP($A176,'2016G5-SALL'!$A$3:$AG$500,6,FALSE),IF($E176="08",VLOOKUP($A176,'2016G8-SALL'!$A$3:$AG$501,6,FALSE),"NA"))),"NA")</f>
        <v>34.23481283422462</v>
      </c>
      <c r="J176" s="199">
        <f>IFERROR(IF(OR($F176&lt;10,$F176="NA",$G176="NA"),"NA",IF($E176="05",VLOOKUP($A176,'2016G5-SALL'!$A$3:$AG$500,26,FALSE),IF($E176="08",VLOOKUP($A176,'2016G8-SALL'!$A$3:$AG$501,26,FALSE),"NA"))),"NA")</f>
        <v>0.32470588235294134</v>
      </c>
      <c r="K176" s="200">
        <f>IFERROR(IF(OR($F176&lt;10,$F176="NA",$G176="NA"),"NA",IF($E176="05",VLOOKUP($A176,'2016G5-SALL'!$A$3:$AG$500,16,FALSE),IF($E176="08",VLOOKUP($A176,'2016G8-SALL'!$A$3:$AG$501,16,FALSE),"NA"))),"NA")</f>
        <v>0.36491978609625658</v>
      </c>
      <c r="L176" s="201">
        <f>IFERROR(IF(OR($F176&lt;10,$F176="NA",$G176="NA"),"NA",IF($E176="05",VLOOKUP($A176,'2016G5-SALL'!$A$3:$AG$500,31,FALSE),IF($E176="08",VLOOKUP($A176,'2016G8-SALL'!$A$3:$AG$501,31,FALSE),"NA"))),"NA")</f>
        <v>0.34090909090909094</v>
      </c>
      <c r="M176" s="202">
        <f>IFERROR(IF(OR($F176&lt;10,$F176="NA",$G176="NA"),"NA",IF($E176="05",VLOOKUP($A176,'2016G5-SALL'!$A$3:$AG$500,21,FALSE),IF($E176="08",VLOOKUP($A176,'2016G8-SALL'!$A$3:$AG$501,21,FALSE),"NA"))),"NA")</f>
        <v>0.32887700534759345</v>
      </c>
    </row>
    <row r="177" spans="1:13" x14ac:dyDescent="0.25">
      <c r="A177" s="229" t="s">
        <v>410</v>
      </c>
      <c r="B177" s="228" t="str">
        <f>VLOOKUP($A177,SchList!$A$2:$B$476,2,FALSE)</f>
        <v>HIALEAH MIDDLE</v>
      </c>
      <c r="C177" s="229" t="str">
        <f>VLOOKUP($A177,SchList!$A$2:$H$476,6,FALSE)</f>
        <v>North</v>
      </c>
      <c r="D177" s="214" t="str">
        <f>VLOOKUP($A177,SchList!$A$2:$H$476,5,FALSE)</f>
        <v>Tier 2</v>
      </c>
      <c r="E177" s="215" t="str">
        <f>LEFT(VLOOKUP($A177,'2016G8-SALL'!$A$5:$B$499,2,FALSE),2)</f>
        <v>08</v>
      </c>
      <c r="F177" s="230">
        <f>IFERROR(IF($E177="05",VLOOKUP($A177,'2016G5-SALL'!$A$3:$AG$500,4,FALSE),IF($E177="08",VLOOKUP($A177,'2016G8-SALL'!$A$3:$AG$501,4,FALSE),"NA")),"NA")</f>
        <v>150</v>
      </c>
      <c r="G177" s="231">
        <f>IFERROR(IF($E177="05",VLOOKUP($A177,'MemSep 16-2016'!$A$3:$I$498,9,FALSE),IF($E177="08",VLOOKUP($A177,'MemSep 16-2016'!$A$3:$N$498,14,FALSE),"NA")),"NA")</f>
        <v>176</v>
      </c>
      <c r="H177" s="232">
        <f t="shared" si="3"/>
        <v>0.85227272727272729</v>
      </c>
      <c r="I177" s="233">
        <f>IFERROR(IF(OR($F177&lt;10,$F177="NA",$G177="NA"),"NA",IF($E177="05",VLOOKUP($A177,'2016G5-SALL'!$A$3:$AG$500,6,FALSE),IF($E177="08",VLOOKUP($A177,'2016G8-SALL'!$A$3:$AG$501,6,FALSE),"NA"))),"NA")</f>
        <v>31.254066666666684</v>
      </c>
      <c r="J177" s="199">
        <f>IFERROR(IF(OR($F177&lt;10,$F177="NA",$G177="NA"),"NA",IF($E177="05",VLOOKUP($A177,'2016G5-SALL'!$A$3:$AG$500,26,FALSE),IF($E177="08",VLOOKUP($A177,'2016G8-SALL'!$A$3:$AG$501,26,FALSE),"NA"))),"NA")</f>
        <v>0.29653333333333326</v>
      </c>
      <c r="K177" s="200">
        <f>IFERROR(IF(OR($F177&lt;10,$F177="NA",$G177="NA"),"NA",IF($E177="05",VLOOKUP($A177,'2016G5-SALL'!$A$3:$AG$500,16,FALSE),IF($E177="08",VLOOKUP($A177,'2016G8-SALL'!$A$3:$AG$501,16,FALSE),"NA"))),"NA")</f>
        <v>0.31666666666666649</v>
      </c>
      <c r="L177" s="201">
        <f>IFERROR(IF(OR($F177&lt;10,$F177="NA",$G177="NA"),"NA",IF($E177="05",VLOOKUP($A177,'2016G5-SALL'!$A$3:$AG$500,31,FALSE),IF($E177="08",VLOOKUP($A177,'2016G8-SALL'!$A$3:$AG$501,31,FALSE),"NA"))),"NA")</f>
        <v>0.31133333333333341</v>
      </c>
      <c r="M177" s="202">
        <f>IFERROR(IF(OR($F177&lt;10,$F177="NA",$G177="NA"),"NA",IF($E177="05",VLOOKUP($A177,'2016G5-SALL'!$A$3:$AG$500,21,FALSE),IF($E177="08",VLOOKUP($A177,'2016G8-SALL'!$A$3:$AG$501,21,FALSE),"NA"))),"NA")</f>
        <v>0.31813333333333343</v>
      </c>
    </row>
    <row r="178" spans="1:13" x14ac:dyDescent="0.25">
      <c r="A178" s="229" t="s">
        <v>238</v>
      </c>
      <c r="B178" s="228" t="str">
        <f>VLOOKUP($A178,SchList!$A$2:$B$476,2,FALSE)</f>
        <v>HIBISCUS ELEMENTARY</v>
      </c>
      <c r="C178" s="229" t="str">
        <f>VLOOKUP($A178,SchList!$A$2:$H$476,6,FALSE)</f>
        <v>North</v>
      </c>
      <c r="D178" s="214" t="str">
        <f>VLOOKUP($A178,SchList!$A$2:$H$476,5,FALSE)</f>
        <v>Tier 1</v>
      </c>
      <c r="E178" s="215" t="str">
        <f>LEFT(VLOOKUP($A178,'2016G5-SALL'!$A$5:$B$499,2,FALSE),2)</f>
        <v>05</v>
      </c>
      <c r="F178" s="230">
        <f>IFERROR(IF($E178="05",VLOOKUP($A178,'2016G5-SALL'!$A$3:$AG$500,4,FALSE),IF($E178="08",VLOOKUP($A178,'2016G8-SALL'!$A$3:$AG$501,4,FALSE),"NA")),"NA")</f>
        <v>69</v>
      </c>
      <c r="G178" s="231">
        <f>IFERROR(IF($E178="05",VLOOKUP($A178,'MemSep 16-2016'!$A$3:$I$498,9,FALSE),IF($E178="08",VLOOKUP($A178,'MemSep 16-2016'!$A$3:$N$498,14,FALSE),"NA")),"NA")</f>
        <v>70</v>
      </c>
      <c r="H178" s="232">
        <f t="shared" si="3"/>
        <v>0.98571428571428577</v>
      </c>
      <c r="I178" s="233">
        <f>IFERROR(IF(OR($F178&lt;10,$F178="NA",$G178="NA"),"NA",IF($E178="05",VLOOKUP($A178,'2016G5-SALL'!$A$3:$AG$500,6,FALSE),IF($E178="08",VLOOKUP($A178,'2016G8-SALL'!$A$3:$AG$501,6,FALSE),"NA"))),"NA")</f>
        <v>45.871739130434769</v>
      </c>
      <c r="J178" s="199">
        <f>IFERROR(IF(OR($F178&lt;10,$F178="NA",$G178="NA"),"NA",IF($E178="05",VLOOKUP($A178,'2016G5-SALL'!$A$3:$AG$500,26,FALSE),IF($E178="08",VLOOKUP($A178,'2016G8-SALL'!$A$3:$AG$501,26,FALSE),"NA"))),"NA")</f>
        <v>0.34855072463768105</v>
      </c>
      <c r="K178" s="200">
        <f>IFERROR(IF(OR($F178&lt;10,$F178="NA",$G178="NA"),"NA",IF($E178="05",VLOOKUP($A178,'2016G5-SALL'!$A$3:$AG$500,16,FALSE),IF($E178="08",VLOOKUP($A178,'2016G8-SALL'!$A$3:$AG$501,16,FALSE),"NA"))),"NA")</f>
        <v>0.42550724637681181</v>
      </c>
      <c r="L178" s="201">
        <f>IFERROR(IF(OR($F178&lt;10,$F178="NA",$G178="NA"),"NA",IF($E178="05",VLOOKUP($A178,'2016G5-SALL'!$A$3:$AG$500,31,FALSE),IF($E178="08",VLOOKUP($A178,'2016G8-SALL'!$A$3:$AG$501,31,FALSE),"NA"))),"NA")</f>
        <v>0.52913043478260879</v>
      </c>
      <c r="M178" s="202">
        <f>IFERROR(IF(OR($F178&lt;10,$F178="NA",$G178="NA"),"NA",IF($E178="05",VLOOKUP($A178,'2016G5-SALL'!$A$3:$AG$500,21,FALSE),IF($E178="08",VLOOKUP($A178,'2016G8-SALL'!$A$3:$AG$501,21,FALSE),"NA"))),"NA")</f>
        <v>0.44956521739130406</v>
      </c>
    </row>
    <row r="179" spans="1:13" x14ac:dyDescent="0.25">
      <c r="A179" s="229" t="s">
        <v>411</v>
      </c>
      <c r="B179" s="228" t="str">
        <f>VLOOKUP($A179,SchList!$A$2:$B$476,2,FALSE)</f>
        <v>HIGHLAND OAKS MIDDLE</v>
      </c>
      <c r="C179" s="229" t="str">
        <f>VLOOKUP($A179,SchList!$A$2:$H$476,6,FALSE)</f>
        <v>North</v>
      </c>
      <c r="D179" s="214" t="str">
        <f>VLOOKUP($A179,SchList!$A$2:$H$476,5,FALSE)</f>
        <v>Tier 1</v>
      </c>
      <c r="E179" s="215" t="str">
        <f>LEFT(VLOOKUP($A179,'2016G8-SALL'!$A$5:$B$499,2,FALSE),2)</f>
        <v>08</v>
      </c>
      <c r="F179" s="230">
        <f>IFERROR(IF($E179="05",VLOOKUP($A179,'2016G5-SALL'!$A$3:$AG$500,4,FALSE),IF($E179="08",VLOOKUP($A179,'2016G8-SALL'!$A$3:$AG$501,4,FALSE),"NA")),"NA")</f>
        <v>344</v>
      </c>
      <c r="G179" s="231">
        <f>IFERROR(IF($E179="05",VLOOKUP($A179,'MemSep 16-2016'!$A$3:$I$498,9,FALSE),IF($E179="08",VLOOKUP($A179,'MemSep 16-2016'!$A$3:$N$498,14,FALSE),"NA")),"NA")</f>
        <v>367</v>
      </c>
      <c r="H179" s="232">
        <f t="shared" si="3"/>
        <v>0.93732970027247953</v>
      </c>
      <c r="I179" s="233">
        <f>IFERROR(IF(OR($F179&lt;10,$F179="NA",$G179="NA"),"NA",IF($E179="05",VLOOKUP($A179,'2016G5-SALL'!$A$3:$AG$500,6,FALSE),IF($E179="08",VLOOKUP($A179,'2016G8-SALL'!$A$3:$AG$501,6,FALSE),"NA"))),"NA")</f>
        <v>39.405290697674424</v>
      </c>
      <c r="J179" s="199">
        <f>IFERROR(IF(OR($F179&lt;10,$F179="NA",$G179="NA"),"NA",IF($E179="05",VLOOKUP($A179,'2016G5-SALL'!$A$3:$AG$500,26,FALSE),IF($E179="08",VLOOKUP($A179,'2016G8-SALL'!$A$3:$AG$501,26,FALSE),"NA"))),"NA")</f>
        <v>0.38433139534883715</v>
      </c>
      <c r="K179" s="200">
        <f>IFERROR(IF(OR($F179&lt;10,$F179="NA",$G179="NA"),"NA",IF($E179="05",VLOOKUP($A179,'2016G5-SALL'!$A$3:$AG$500,16,FALSE),IF($E179="08",VLOOKUP($A179,'2016G8-SALL'!$A$3:$AG$501,16,FALSE),"NA"))),"NA")</f>
        <v>0.4165116279069766</v>
      </c>
      <c r="L179" s="201">
        <f>IFERROR(IF(OR($F179&lt;10,$F179="NA",$G179="NA"),"NA",IF($E179="05",VLOOKUP($A179,'2016G5-SALL'!$A$3:$AG$500,31,FALSE),IF($E179="08",VLOOKUP($A179,'2016G8-SALL'!$A$3:$AG$501,31,FALSE),"NA"))),"NA")</f>
        <v>0.38851744186046488</v>
      </c>
      <c r="M179" s="202">
        <f>IFERROR(IF(OR($F179&lt;10,$F179="NA",$G179="NA"),"NA",IF($E179="05",VLOOKUP($A179,'2016G5-SALL'!$A$3:$AG$500,21,FALSE),IF($E179="08",VLOOKUP($A179,'2016G8-SALL'!$A$3:$AG$501,21,FALSE),"NA"))),"NA")</f>
        <v>0.37991279069767475</v>
      </c>
    </row>
    <row r="180" spans="1:13" x14ac:dyDescent="0.25">
      <c r="A180" s="229" t="s">
        <v>764</v>
      </c>
      <c r="B180" s="228" t="str">
        <f>VLOOKUP($A180,SchList!$A$2:$B$476,2,FALSE)</f>
        <v>HIVE PREPARATORY SCHOOL</v>
      </c>
      <c r="C180" s="229" t="str">
        <f>VLOOKUP($A180,SchList!$A$2:$H$476,6,FALSE)</f>
        <v>Charter</v>
      </c>
      <c r="D180" s="214" t="str">
        <f>VLOOKUP($A180,SchList!$A$2:$H$476,5,FALSE)</f>
        <v>CHT</v>
      </c>
      <c r="E180" s="215" t="str">
        <f>LEFT(VLOOKUP($A180,'2016G5-SALL'!$A$5:$B$499,2,FALSE),2)</f>
        <v>05</v>
      </c>
      <c r="F180" s="230">
        <f>IFERROR(IF($E180="05",VLOOKUP($A180,'2016G5-SALL'!$A$3:$AG$500,4,FALSE),IF($E180="08",VLOOKUP($A180,'2016G8-SALL'!$A$3:$AG$501,4,FALSE),"NA")),"NA")</f>
        <v>93</v>
      </c>
      <c r="G180" s="231">
        <f>IFERROR(IF($E180="05",VLOOKUP($A180,'MemSep 16-2016'!$A$3:$I$498,9,FALSE),IF($E180="08",VLOOKUP($A180,'MemSep 16-2016'!$A$3:$N$498,14,FALSE),"NA")),"NA")</f>
        <v>95</v>
      </c>
      <c r="H180" s="232">
        <f t="shared" si="3"/>
        <v>0.97894736842105268</v>
      </c>
      <c r="I180" s="233">
        <f>IFERROR(IF(OR($F180&lt;10,$F180="NA",$G180="NA"),"NA",IF($E180="05",VLOOKUP($A180,'2016G5-SALL'!$A$3:$AG$500,6,FALSE),IF($E180="08",VLOOKUP($A180,'2016G8-SALL'!$A$3:$AG$501,6,FALSE),"NA"))),"NA")</f>
        <v>58.699892473118254</v>
      </c>
      <c r="J180" s="199">
        <f>IFERROR(IF(OR($F180&lt;10,$F180="NA",$G180="NA"),"NA",IF($E180="05",VLOOKUP($A180,'2016G5-SALL'!$A$3:$AG$500,26,FALSE),IF($E180="08",VLOOKUP($A180,'2016G8-SALL'!$A$3:$AG$501,26,FALSE),"NA"))),"NA")</f>
        <v>0.44602150537634438</v>
      </c>
      <c r="K180" s="200">
        <f>IFERROR(IF(OR($F180&lt;10,$F180="NA",$G180="NA"),"NA",IF($E180="05",VLOOKUP($A180,'2016G5-SALL'!$A$3:$AG$500,16,FALSE),IF($E180="08",VLOOKUP($A180,'2016G8-SALL'!$A$3:$AG$501,16,FALSE),"NA"))),"NA")</f>
        <v>0.52064516129032257</v>
      </c>
      <c r="L180" s="201">
        <f>IFERROR(IF(OR($F180&lt;10,$F180="NA",$G180="NA"),"NA",IF($E180="05",VLOOKUP($A180,'2016G5-SALL'!$A$3:$AG$500,31,FALSE),IF($E180="08",VLOOKUP($A180,'2016G8-SALL'!$A$3:$AG$501,31,FALSE),"NA"))),"NA")</f>
        <v>0.68591397849462388</v>
      </c>
      <c r="M180" s="202">
        <f>IFERROR(IF(OR($F180&lt;10,$F180="NA",$G180="NA"),"NA",IF($E180="05",VLOOKUP($A180,'2016G5-SALL'!$A$3:$AG$500,21,FALSE),IF($E180="08",VLOOKUP($A180,'2016G8-SALL'!$A$3:$AG$501,21,FALSE),"NA"))),"NA")</f>
        <v>0.59096774193548385</v>
      </c>
    </row>
    <row r="181" spans="1:13" x14ac:dyDescent="0.25">
      <c r="A181" s="229" t="s">
        <v>764</v>
      </c>
      <c r="B181" s="228" t="str">
        <f>VLOOKUP($A181,SchList!$A$2:$B$476,2,FALSE)</f>
        <v>HIVE PREPARATORY SCHOOL</v>
      </c>
      <c r="C181" s="229" t="str">
        <f>VLOOKUP($A181,SchList!$A$2:$H$476,6,FALSE)</f>
        <v>Charter</v>
      </c>
      <c r="D181" s="214" t="str">
        <f>VLOOKUP($A181,SchList!$A$2:$H$476,5,FALSE)</f>
        <v>CHT</v>
      </c>
      <c r="E181" s="215" t="str">
        <f>LEFT(VLOOKUP($A181,'2016G8-SALL'!$A$5:$B$499,2,FALSE),2)</f>
        <v>08</v>
      </c>
      <c r="F181" s="230">
        <f>IFERROR(IF($E181="05",VLOOKUP($A181,'2016G5-SALL'!$A$3:$AG$500,4,FALSE),IF($E181="08",VLOOKUP($A181,'2016G8-SALL'!$A$3:$AG$501,4,FALSE),"NA")),"NA")</f>
        <v>3</v>
      </c>
      <c r="G181" s="231">
        <f>IFERROR(IF($E181="05",VLOOKUP($A181,'MemSep 16-2016'!$A$3:$I$498,9,FALSE),IF($E181="08",VLOOKUP($A181,'MemSep 16-2016'!$A$3:$N$498,14,FALSE),"NA")),"NA")</f>
        <v>19</v>
      </c>
      <c r="H181" s="232" t="str">
        <f t="shared" si="3"/>
        <v>NT&lt;10</v>
      </c>
      <c r="I181" s="233" t="str">
        <f>IFERROR(IF(OR($F181&lt;10,$F181="NA",$G181="NA"),"NA",IF($E181="05",VLOOKUP($A181,'2016G5-SALL'!$A$3:$AG$500,6,FALSE),IF($E181="08",VLOOKUP($A181,'2016G8-SALL'!$A$3:$AG$501,6,FALSE),"NA"))),"NA")</f>
        <v>NA</v>
      </c>
      <c r="J181" s="199" t="str">
        <f>IFERROR(IF(OR($F181&lt;10,$F181="NA",$G181="NA"),"NA",IF($E181="05",VLOOKUP($A181,'2016G5-SALL'!$A$3:$AG$500,26,FALSE),IF($E181="08",VLOOKUP($A181,'2016G8-SALL'!$A$3:$AG$501,26,FALSE),"NA"))),"NA")</f>
        <v>NA</v>
      </c>
      <c r="K181" s="200" t="str">
        <f>IFERROR(IF(OR($F181&lt;10,$F181="NA",$G181="NA"),"NA",IF($E181="05",VLOOKUP($A181,'2016G5-SALL'!$A$3:$AG$500,16,FALSE),IF($E181="08",VLOOKUP($A181,'2016G8-SALL'!$A$3:$AG$501,16,FALSE),"NA"))),"NA")</f>
        <v>NA</v>
      </c>
      <c r="L181" s="201" t="str">
        <f>IFERROR(IF(OR($F181&lt;10,$F181="NA",$G181="NA"),"NA",IF($E181="05",VLOOKUP($A181,'2016G5-SALL'!$A$3:$AG$500,31,FALSE),IF($E181="08",VLOOKUP($A181,'2016G8-SALL'!$A$3:$AG$501,31,FALSE),"NA"))),"NA")</f>
        <v>NA</v>
      </c>
      <c r="M181" s="202" t="str">
        <f>IFERROR(IF(OR($F181&lt;10,$F181="NA",$G181="NA"),"NA",IF($E181="05",VLOOKUP($A181,'2016G5-SALL'!$A$3:$AG$500,21,FALSE),IF($E181="08",VLOOKUP($A181,'2016G8-SALL'!$A$3:$AG$501,21,FALSE),"NA"))),"NA")</f>
        <v>NA</v>
      </c>
    </row>
    <row r="182" spans="1:13" x14ac:dyDescent="0.25">
      <c r="A182" s="229" t="s">
        <v>240</v>
      </c>
      <c r="B182" s="228" t="str">
        <f>VLOOKUP($A182,SchList!$A$2:$B$476,2,FALSE)</f>
        <v>HOLMES ELEMENTARY</v>
      </c>
      <c r="C182" s="229" t="str">
        <f>VLOOKUP($A182,SchList!$A$2:$H$476,6,FALSE)</f>
        <v>Central</v>
      </c>
      <c r="D182" s="214" t="str">
        <f>VLOOKUP($A182,SchList!$A$2:$H$476,5,FALSE)</f>
        <v>Tier 3</v>
      </c>
      <c r="E182" s="215" t="str">
        <f>LEFT(VLOOKUP($A182,'2016G5-SALL'!$A$5:$B$499,2,FALSE),2)</f>
        <v>05</v>
      </c>
      <c r="F182" s="230">
        <f>IFERROR(IF($E182="05",VLOOKUP($A182,'2016G5-SALL'!$A$3:$AG$500,4,FALSE),IF($E182="08",VLOOKUP($A182,'2016G8-SALL'!$A$3:$AG$501,4,FALSE),"NA")),"NA")</f>
        <v>79</v>
      </c>
      <c r="G182" s="231">
        <f>IFERROR(IF($E182="05",VLOOKUP($A182,'MemSep 16-2016'!$A$3:$I$498,9,FALSE),IF($E182="08",VLOOKUP($A182,'MemSep 16-2016'!$A$3:$N$498,14,FALSE),"NA")),"NA")</f>
        <v>89</v>
      </c>
      <c r="H182" s="232">
        <f t="shared" si="3"/>
        <v>0.88764044943820219</v>
      </c>
      <c r="I182" s="233">
        <f>IFERROR(IF(OR($F182&lt;10,$F182="NA",$G182="NA"),"NA",IF($E182="05",VLOOKUP($A182,'2016G5-SALL'!$A$3:$AG$500,6,FALSE),IF($E182="08",VLOOKUP($A182,'2016G8-SALL'!$A$3:$AG$501,6,FALSE),"NA"))),"NA")</f>
        <v>41.924810126582265</v>
      </c>
      <c r="J182" s="199">
        <f>IFERROR(IF(OR($F182&lt;10,$F182="NA",$G182="NA"),"NA",IF($E182="05",VLOOKUP($A182,'2016G5-SALL'!$A$3:$AG$500,26,FALSE),IF($E182="08",VLOOKUP($A182,'2016G8-SALL'!$A$3:$AG$501,26,FALSE),"NA"))),"NA")</f>
        <v>0.33177215189873399</v>
      </c>
      <c r="K182" s="200">
        <f>IFERROR(IF(OR($F182&lt;10,$F182="NA",$G182="NA"),"NA",IF($E182="05",VLOOKUP($A182,'2016G5-SALL'!$A$3:$AG$500,16,FALSE),IF($E182="08",VLOOKUP($A182,'2016G8-SALL'!$A$3:$AG$501,16,FALSE),"NA"))),"NA")</f>
        <v>0.39075949367088619</v>
      </c>
      <c r="L182" s="201">
        <f>IFERROR(IF(OR($F182&lt;10,$F182="NA",$G182="NA"),"NA",IF($E182="05",VLOOKUP($A182,'2016G5-SALL'!$A$3:$AG$500,31,FALSE),IF($E182="08",VLOOKUP($A182,'2016G8-SALL'!$A$3:$AG$501,31,FALSE),"NA"))),"NA")</f>
        <v>0.49696202531645578</v>
      </c>
      <c r="M182" s="202">
        <f>IFERROR(IF(OR($F182&lt;10,$F182="NA",$G182="NA"),"NA",IF($E182="05",VLOOKUP($A182,'2016G5-SALL'!$A$3:$AG$500,21,FALSE),IF($E182="08",VLOOKUP($A182,'2016G8-SALL'!$A$3:$AG$501,21,FALSE),"NA"))),"NA")</f>
        <v>0.38151898734177164</v>
      </c>
    </row>
    <row r="183" spans="1:13" x14ac:dyDescent="0.25">
      <c r="A183" s="229" t="s">
        <v>412</v>
      </c>
      <c r="B183" s="228" t="str">
        <f>VLOOKUP($A183,SchList!$A$2:$B$476,2,FALSE)</f>
        <v>HOMESTEAD MIDDLE</v>
      </c>
      <c r="C183" s="229" t="str">
        <f>VLOOKUP($A183,SchList!$A$2:$H$476,6,FALSE)</f>
        <v>South</v>
      </c>
      <c r="D183" s="214" t="str">
        <f>VLOOKUP($A183,SchList!$A$2:$H$476,5,FALSE)</f>
        <v>Tier 3</v>
      </c>
      <c r="E183" s="215" t="str">
        <f>LEFT(VLOOKUP($A183,'2016G8-SALL'!$A$5:$B$499,2,FALSE),2)</f>
        <v>08</v>
      </c>
      <c r="F183" s="230">
        <f>IFERROR(IF($E183="05",VLOOKUP($A183,'2016G5-SALL'!$A$3:$AG$500,4,FALSE),IF($E183="08",VLOOKUP($A183,'2016G8-SALL'!$A$3:$AG$501,4,FALSE),"NA")),"NA")</f>
        <v>155</v>
      </c>
      <c r="G183" s="231">
        <f>IFERROR(IF($E183="05",VLOOKUP($A183,'MemSep 16-2016'!$A$3:$I$498,9,FALSE),IF($E183="08",VLOOKUP($A183,'MemSep 16-2016'!$A$3:$N$498,14,FALSE),"NA")),"NA")</f>
        <v>211</v>
      </c>
      <c r="H183" s="232">
        <f t="shared" si="3"/>
        <v>0.7345971563981043</v>
      </c>
      <c r="I183" s="233">
        <f>IFERROR(IF(OR($F183&lt;10,$F183="NA",$G183="NA"),"NA",IF($E183="05",VLOOKUP($A183,'2016G5-SALL'!$A$3:$AG$500,6,FALSE),IF($E183="08",VLOOKUP($A183,'2016G8-SALL'!$A$3:$AG$501,6,FALSE),"NA"))),"NA")</f>
        <v>35.247483870967763</v>
      </c>
      <c r="J183" s="199">
        <f>IFERROR(IF(OR($F183&lt;10,$F183="NA",$G183="NA"),"NA",IF($E183="05",VLOOKUP($A183,'2016G5-SALL'!$A$3:$AG$500,26,FALSE),IF($E183="08",VLOOKUP($A183,'2016G8-SALL'!$A$3:$AG$501,26,FALSE),"NA"))),"NA")</f>
        <v>0.35277419354838724</v>
      </c>
      <c r="K183" s="200">
        <f>IFERROR(IF(OR($F183&lt;10,$F183="NA",$G183="NA"),"NA",IF($E183="05",VLOOKUP($A183,'2016G5-SALL'!$A$3:$AG$500,16,FALSE),IF($E183="08",VLOOKUP($A183,'2016G8-SALL'!$A$3:$AG$501,16,FALSE),"NA"))),"NA")</f>
        <v>0.35058064516129017</v>
      </c>
      <c r="L183" s="201">
        <f>IFERROR(IF(OR($F183&lt;10,$F183="NA",$G183="NA"),"NA",IF($E183="05",VLOOKUP($A183,'2016G5-SALL'!$A$3:$AG$500,31,FALSE),IF($E183="08",VLOOKUP($A183,'2016G8-SALL'!$A$3:$AG$501,31,FALSE),"NA"))),"NA")</f>
        <v>0.37645161290322587</v>
      </c>
      <c r="M183" s="202">
        <f>IFERROR(IF(OR($F183&lt;10,$F183="NA",$G183="NA"),"NA",IF($E183="05",VLOOKUP($A183,'2016G5-SALL'!$A$3:$AG$500,21,FALSE),IF($E183="08",VLOOKUP($A183,'2016G8-SALL'!$A$3:$AG$501,21,FALSE),"NA"))),"NA")</f>
        <v>0.32929032258064517</v>
      </c>
    </row>
    <row r="184" spans="1:13" x14ac:dyDescent="0.25">
      <c r="A184" s="229" t="s">
        <v>419</v>
      </c>
      <c r="B184" s="228" t="str">
        <f>VLOOKUP($A184,SchList!$A$2:$B$476,2,FALSE)</f>
        <v>HORACE MANN MIDDLE</v>
      </c>
      <c r="C184" s="229" t="str">
        <f>VLOOKUP($A184,SchList!$A$2:$H$476,6,FALSE)</f>
        <v>Central</v>
      </c>
      <c r="D184" s="214" t="str">
        <f>VLOOKUP($A184,SchList!$A$2:$H$476,5,FALSE)</f>
        <v>Tier 2</v>
      </c>
      <c r="E184" s="215" t="str">
        <f>LEFT(VLOOKUP($A184,'2016G8-SALL'!$A$5:$B$499,2,FALSE),2)</f>
        <v>08</v>
      </c>
      <c r="F184" s="230">
        <f>IFERROR(IF($E184="05",VLOOKUP($A184,'2016G5-SALL'!$A$3:$AG$500,4,FALSE),IF($E184="08",VLOOKUP($A184,'2016G8-SALL'!$A$3:$AG$501,4,FALSE),"NA")),"NA")</f>
        <v>122</v>
      </c>
      <c r="G184" s="231">
        <f>IFERROR(IF($E184="05",VLOOKUP($A184,'MemSep 16-2016'!$A$3:$I$498,9,FALSE),IF($E184="08",VLOOKUP($A184,'MemSep 16-2016'!$A$3:$N$498,14,FALSE),"NA")),"NA")</f>
        <v>216</v>
      </c>
      <c r="H184" s="232">
        <f t="shared" si="3"/>
        <v>0.56481481481481477</v>
      </c>
      <c r="I184" s="233">
        <f>IFERROR(IF(OR($F184&lt;10,$F184="NA",$G184="NA"),"NA",IF($E184="05",VLOOKUP($A184,'2016G5-SALL'!$A$3:$AG$500,6,FALSE),IF($E184="08",VLOOKUP($A184,'2016G8-SALL'!$A$3:$AG$501,6,FALSE),"NA"))),"NA")</f>
        <v>40.468032786885239</v>
      </c>
      <c r="J184" s="199">
        <f>IFERROR(IF(OR($F184&lt;10,$F184="NA",$G184="NA"),"NA",IF($E184="05",VLOOKUP($A184,'2016G5-SALL'!$A$3:$AG$500,26,FALSE),IF($E184="08",VLOOKUP($A184,'2016G8-SALL'!$A$3:$AG$501,26,FALSE),"NA"))),"NA")</f>
        <v>0.40836065573770486</v>
      </c>
      <c r="K184" s="200">
        <f>IFERROR(IF(OR($F184&lt;10,$F184="NA",$G184="NA"),"NA",IF($E184="05",VLOOKUP($A184,'2016G5-SALL'!$A$3:$AG$500,16,FALSE),IF($E184="08",VLOOKUP($A184,'2016G8-SALL'!$A$3:$AG$501,16,FALSE),"NA"))),"NA")</f>
        <v>0.40368852459016419</v>
      </c>
      <c r="L184" s="201">
        <f>IFERROR(IF(OR($F184&lt;10,$F184="NA",$G184="NA"),"NA",IF($E184="05",VLOOKUP($A184,'2016G5-SALL'!$A$3:$AG$500,31,FALSE),IF($E184="08",VLOOKUP($A184,'2016G8-SALL'!$A$3:$AG$501,31,FALSE),"NA"))),"NA")</f>
        <v>0.40532786885245892</v>
      </c>
      <c r="M184" s="202">
        <f>IFERROR(IF(OR($F184&lt;10,$F184="NA",$G184="NA"),"NA",IF($E184="05",VLOOKUP($A184,'2016G5-SALL'!$A$3:$AG$500,21,FALSE),IF($E184="08",VLOOKUP($A184,'2016G8-SALL'!$A$3:$AG$501,21,FALSE),"NA"))),"NA")</f>
        <v>0.40262295081967187</v>
      </c>
    </row>
    <row r="185" spans="1:13" x14ac:dyDescent="0.25">
      <c r="A185" s="229" t="s">
        <v>420</v>
      </c>
      <c r="B185" s="228" t="str">
        <f>VLOOKUP($A185,SchList!$A$2:$B$476,2,FALSE)</f>
        <v>HOWARD D. MCMILLAN MIDDLE</v>
      </c>
      <c r="C185" s="229" t="str">
        <f>VLOOKUP($A185,SchList!$A$2:$H$476,6,FALSE)</f>
        <v>South</v>
      </c>
      <c r="D185" s="214" t="str">
        <f>VLOOKUP($A185,SchList!$A$2:$H$476,5,FALSE)</f>
        <v>Tier 1</v>
      </c>
      <c r="E185" s="215" t="str">
        <f>LEFT(VLOOKUP($A185,'2016G8-SALL'!$A$5:$B$499,2,FALSE),2)</f>
        <v>08</v>
      </c>
      <c r="F185" s="230">
        <f>IFERROR(IF($E185="05",VLOOKUP($A185,'2016G5-SALL'!$A$3:$AG$500,4,FALSE),IF($E185="08",VLOOKUP($A185,'2016G8-SALL'!$A$3:$AG$501,4,FALSE),"NA")),"NA")</f>
        <v>185</v>
      </c>
      <c r="G185" s="231">
        <f>IFERROR(IF($E185="05",VLOOKUP($A185,'MemSep 16-2016'!$A$3:$I$498,9,FALSE),IF($E185="08",VLOOKUP($A185,'MemSep 16-2016'!$A$3:$N$498,14,FALSE),"NA")),"NA")</f>
        <v>214</v>
      </c>
      <c r="H185" s="232">
        <f t="shared" si="3"/>
        <v>0.86448598130841126</v>
      </c>
      <c r="I185" s="233">
        <f>IFERROR(IF(OR($F185&lt;10,$F185="NA",$G185="NA"),"NA",IF($E185="05",VLOOKUP($A185,'2016G5-SALL'!$A$3:$AG$500,6,FALSE),IF($E185="08",VLOOKUP($A185,'2016G8-SALL'!$A$3:$AG$501,6,FALSE),"NA"))),"NA")</f>
        <v>42.489189189189197</v>
      </c>
      <c r="J185" s="199">
        <f>IFERROR(IF(OR($F185&lt;10,$F185="NA",$G185="NA"),"NA",IF($E185="05",VLOOKUP($A185,'2016G5-SALL'!$A$3:$AG$500,26,FALSE),IF($E185="08",VLOOKUP($A185,'2016G8-SALL'!$A$3:$AG$501,26,FALSE),"NA"))),"NA")</f>
        <v>0.39762162162162146</v>
      </c>
      <c r="K185" s="200">
        <f>IFERROR(IF(OR($F185&lt;10,$F185="NA",$G185="NA"),"NA",IF($E185="05",VLOOKUP($A185,'2016G5-SALL'!$A$3:$AG$500,16,FALSE),IF($E185="08",VLOOKUP($A185,'2016G8-SALL'!$A$3:$AG$501,16,FALSE),"NA"))),"NA")</f>
        <v>0.44027027027027027</v>
      </c>
      <c r="L185" s="201">
        <f>IFERROR(IF(OR($F185&lt;10,$F185="NA",$G185="NA"),"NA",IF($E185="05",VLOOKUP($A185,'2016G5-SALL'!$A$3:$AG$500,31,FALSE),IF($E185="08",VLOOKUP($A185,'2016G8-SALL'!$A$3:$AG$501,31,FALSE),"NA"))),"NA")</f>
        <v>0.43729729729729716</v>
      </c>
      <c r="M185" s="202">
        <f>IFERROR(IF(OR($F185&lt;10,$F185="NA",$G185="NA"),"NA",IF($E185="05",VLOOKUP($A185,'2016G5-SALL'!$A$3:$AG$500,21,FALSE),IF($E185="08",VLOOKUP($A185,'2016G8-SALL'!$A$3:$AG$501,21,FALSE),"NA"))),"NA")</f>
        <v>0.4109189189189188</v>
      </c>
    </row>
    <row r="186" spans="1:13" x14ac:dyDescent="0.25">
      <c r="A186" s="229" t="s">
        <v>244</v>
      </c>
      <c r="B186" s="228" t="str">
        <f>VLOOKUP($A186,SchList!$A$2:$B$476,2,FALSE)</f>
        <v>HOWARD DRIVE ELEMENTARY</v>
      </c>
      <c r="C186" s="229" t="str">
        <f>VLOOKUP($A186,SchList!$A$2:$H$476,6,FALSE)</f>
        <v>South</v>
      </c>
      <c r="D186" s="214" t="str">
        <f>VLOOKUP($A186,SchList!$A$2:$H$476,5,FALSE)</f>
        <v>Tier 1</v>
      </c>
      <c r="E186" s="215" t="str">
        <f>LEFT(VLOOKUP($A186,'2016G5-SALL'!$A$5:$B$499,2,FALSE),2)</f>
        <v>05</v>
      </c>
      <c r="F186" s="230">
        <f>IFERROR(IF($E186="05",VLOOKUP($A186,'2016G5-SALL'!$A$3:$AG$500,4,FALSE),IF($E186="08",VLOOKUP($A186,'2016G8-SALL'!$A$3:$AG$501,4,FALSE),"NA")),"NA")</f>
        <v>105</v>
      </c>
      <c r="G186" s="231">
        <f>IFERROR(IF($E186="05",VLOOKUP($A186,'MemSep 16-2016'!$A$3:$I$498,9,FALSE),IF($E186="08",VLOOKUP($A186,'MemSep 16-2016'!$A$3:$N$498,14,FALSE),"NA")),"NA")</f>
        <v>111</v>
      </c>
      <c r="H186" s="232">
        <f t="shared" si="3"/>
        <v>0.94594594594594594</v>
      </c>
      <c r="I186" s="233">
        <f>IFERROR(IF(OR($F186&lt;10,$F186="NA",$G186="NA"),"NA",IF($E186="05",VLOOKUP($A186,'2016G5-SALL'!$A$3:$AG$500,6,FALSE),IF($E186="08",VLOOKUP($A186,'2016G8-SALL'!$A$3:$AG$501,6,FALSE),"NA"))),"NA")</f>
        <v>53.318666666666658</v>
      </c>
      <c r="J186" s="199">
        <f>IFERROR(IF(OR($F186&lt;10,$F186="NA",$G186="NA"),"NA",IF($E186="05",VLOOKUP($A186,'2016G5-SALL'!$A$3:$AG$500,26,FALSE),IF($E186="08",VLOOKUP($A186,'2016G8-SALL'!$A$3:$AG$501,26,FALSE),"NA"))),"NA")</f>
        <v>0.39952380952380989</v>
      </c>
      <c r="K186" s="200">
        <f>IFERROR(IF(OR($F186&lt;10,$F186="NA",$G186="NA"),"NA",IF($E186="05",VLOOKUP($A186,'2016G5-SALL'!$A$3:$AG$500,16,FALSE),IF($E186="08",VLOOKUP($A186,'2016G8-SALL'!$A$3:$AG$501,16,FALSE),"NA"))),"NA")</f>
        <v>0.4956190476190474</v>
      </c>
      <c r="L186" s="201">
        <f>IFERROR(IF(OR($F186&lt;10,$F186="NA",$G186="NA"),"NA",IF($E186="05",VLOOKUP($A186,'2016G5-SALL'!$A$3:$AG$500,31,FALSE),IF($E186="08",VLOOKUP($A186,'2016G8-SALL'!$A$3:$AG$501,31,FALSE),"NA"))),"NA")</f>
        <v>0.61447619047619073</v>
      </c>
      <c r="M186" s="202">
        <f>IFERROR(IF(OR($F186&lt;10,$F186="NA",$G186="NA"),"NA",IF($E186="05",VLOOKUP($A186,'2016G5-SALL'!$A$3:$AG$500,21,FALSE),IF($E186="08",VLOOKUP($A186,'2016G8-SALL'!$A$3:$AG$501,21,FALSE),"NA"))),"NA")</f>
        <v>0.52561904761904765</v>
      </c>
    </row>
    <row r="187" spans="1:13" x14ac:dyDescent="0.25">
      <c r="A187" s="229" t="s">
        <v>344</v>
      </c>
      <c r="B187" s="228" t="str">
        <f>VLOOKUP($A187,SchList!$A$2:$B$476,2,FALSE)</f>
        <v>HUBERT O. SIBLEY K-8 ACADEMY</v>
      </c>
      <c r="C187" s="229" t="str">
        <f>VLOOKUP($A187,SchList!$A$2:$H$476,6,FALSE)</f>
        <v>North</v>
      </c>
      <c r="D187" s="214" t="str">
        <f>VLOOKUP($A187,SchList!$A$2:$H$476,5,FALSE)</f>
        <v>Tier 1</v>
      </c>
      <c r="E187" s="215" t="str">
        <f>LEFT(VLOOKUP($A187,'2016G5-SALL'!$A$5:$B$499,2,FALSE),2)</f>
        <v>05</v>
      </c>
      <c r="F187" s="230">
        <f>IFERROR(IF($E187="05",VLOOKUP($A187,'2016G5-SALL'!$A$3:$AG$500,4,FALSE),IF($E187="08",VLOOKUP($A187,'2016G8-SALL'!$A$3:$AG$501,4,FALSE),"NA")),"NA")</f>
        <v>83</v>
      </c>
      <c r="G187" s="231">
        <f>IFERROR(IF($E187="05",VLOOKUP($A187,'MemSep 16-2016'!$A$3:$I$498,9,FALSE),IF($E187="08",VLOOKUP($A187,'MemSep 16-2016'!$A$3:$N$498,14,FALSE),"NA")),"NA")</f>
        <v>92</v>
      </c>
      <c r="H187" s="232">
        <f t="shared" si="3"/>
        <v>0.90217391304347827</v>
      </c>
      <c r="I187" s="233">
        <f>IFERROR(IF(OR($F187&lt;10,$F187="NA",$G187="NA"),"NA",IF($E187="05",VLOOKUP($A187,'2016G5-SALL'!$A$3:$AG$500,6,FALSE),IF($E187="08",VLOOKUP($A187,'2016G8-SALL'!$A$3:$AG$501,6,FALSE),"NA"))),"NA")</f>
        <v>42.295783132530126</v>
      </c>
      <c r="J187" s="199">
        <f>IFERROR(IF(OR($F187&lt;10,$F187="NA",$G187="NA"),"NA",IF($E187="05",VLOOKUP($A187,'2016G5-SALL'!$A$3:$AG$500,26,FALSE),IF($E187="08",VLOOKUP($A187,'2016G8-SALL'!$A$3:$AG$501,26,FALSE),"NA"))),"NA")</f>
        <v>0.2922891566265059</v>
      </c>
      <c r="K187" s="200">
        <f>IFERROR(IF(OR($F187&lt;10,$F187="NA",$G187="NA"),"NA",IF($E187="05",VLOOKUP($A187,'2016G5-SALL'!$A$3:$AG$500,16,FALSE),IF($E187="08",VLOOKUP($A187,'2016G8-SALL'!$A$3:$AG$501,16,FALSE),"NA"))),"NA")</f>
        <v>0.41915662650602425</v>
      </c>
      <c r="L187" s="201">
        <f>IFERROR(IF(OR($F187&lt;10,$F187="NA",$G187="NA"),"NA",IF($E187="05",VLOOKUP($A187,'2016G5-SALL'!$A$3:$AG$500,31,FALSE),IF($E187="08",VLOOKUP($A187,'2016G8-SALL'!$A$3:$AG$501,31,FALSE),"NA"))),"NA")</f>
        <v>0.49084337349397583</v>
      </c>
      <c r="M187" s="202">
        <f>IFERROR(IF(OR($F187&lt;10,$F187="NA",$G187="NA"),"NA",IF($E187="05",VLOOKUP($A187,'2016G5-SALL'!$A$3:$AG$500,21,FALSE),IF($E187="08",VLOOKUP($A187,'2016G8-SALL'!$A$3:$AG$501,21,FALSE),"NA"))),"NA")</f>
        <v>0.39108433734939718</v>
      </c>
    </row>
    <row r="188" spans="1:13" x14ac:dyDescent="0.25">
      <c r="A188" s="229" t="s">
        <v>344</v>
      </c>
      <c r="B188" s="228" t="str">
        <f>VLOOKUP($A188,SchList!$A$2:$B$476,2,FALSE)</f>
        <v>HUBERT O. SIBLEY K-8 ACADEMY</v>
      </c>
      <c r="C188" s="229" t="str">
        <f>VLOOKUP($A188,SchList!$A$2:$H$476,6,FALSE)</f>
        <v>North</v>
      </c>
      <c r="D188" s="214" t="str">
        <f>VLOOKUP($A188,SchList!$A$2:$H$476,5,FALSE)</f>
        <v>Tier 1</v>
      </c>
      <c r="E188" s="215" t="str">
        <f>LEFT(VLOOKUP($A188,'2016G8-SALL'!$A$5:$B$499,2,FALSE),2)</f>
        <v>08</v>
      </c>
      <c r="F188" s="230">
        <f>IFERROR(IF($E188="05",VLOOKUP($A188,'2016G5-SALL'!$A$3:$AG$500,4,FALSE),IF($E188="08",VLOOKUP($A188,'2016G8-SALL'!$A$3:$AG$501,4,FALSE),"NA")),"NA")</f>
        <v>71</v>
      </c>
      <c r="G188" s="231">
        <f>IFERROR(IF($E188="05",VLOOKUP($A188,'MemSep 16-2016'!$A$3:$I$498,9,FALSE),IF($E188="08",VLOOKUP($A188,'MemSep 16-2016'!$A$3:$N$498,14,FALSE),"NA")),"NA")</f>
        <v>81</v>
      </c>
      <c r="H188" s="232">
        <f t="shared" si="3"/>
        <v>0.87654320987654322</v>
      </c>
      <c r="I188" s="233">
        <f>IFERROR(IF(OR($F188&lt;10,$F188="NA",$G188="NA"),"NA",IF($E188="05",VLOOKUP($A188,'2016G5-SALL'!$A$3:$AG$500,6,FALSE),IF($E188="08",VLOOKUP($A188,'2016G8-SALL'!$A$3:$AG$501,6,FALSE),"NA"))),"NA")</f>
        <v>46.614507042253521</v>
      </c>
      <c r="J188" s="199">
        <f>IFERROR(IF(OR($F188&lt;10,$F188="NA",$G188="NA"),"NA",IF($E188="05",VLOOKUP($A188,'2016G5-SALL'!$A$3:$AG$500,26,FALSE),IF($E188="08",VLOOKUP($A188,'2016G8-SALL'!$A$3:$AG$501,26,FALSE),"NA"))),"NA")</f>
        <v>0.47901408450704241</v>
      </c>
      <c r="K188" s="200">
        <f>IFERROR(IF(OR($F188&lt;10,$F188="NA",$G188="NA"),"NA",IF($E188="05",VLOOKUP($A188,'2016G5-SALL'!$A$3:$AG$500,16,FALSE),IF($E188="08",VLOOKUP($A188,'2016G8-SALL'!$A$3:$AG$501,16,FALSE),"NA"))),"NA")</f>
        <v>0.45788732394366194</v>
      </c>
      <c r="L188" s="201">
        <f>IFERROR(IF(OR($F188&lt;10,$F188="NA",$G188="NA"),"NA",IF($E188="05",VLOOKUP($A188,'2016G5-SALL'!$A$3:$AG$500,31,FALSE),IF($E188="08",VLOOKUP($A188,'2016G8-SALL'!$A$3:$AG$501,31,FALSE),"NA"))),"NA")</f>
        <v>0.47957746478873248</v>
      </c>
      <c r="M188" s="202">
        <f>IFERROR(IF(OR($F188&lt;10,$F188="NA",$G188="NA"),"NA",IF($E188="05",VLOOKUP($A188,'2016G5-SALL'!$A$3:$AG$500,21,FALSE),IF($E188="08",VLOOKUP($A188,'2016G8-SALL'!$A$3:$AG$501,21,FALSE),"NA"))),"NA")</f>
        <v>0.45211267605633804</v>
      </c>
    </row>
    <row r="189" spans="1:13" x14ac:dyDescent="0.25">
      <c r="A189" s="229" t="s">
        <v>981</v>
      </c>
      <c r="B189" s="228" t="str">
        <f>VLOOKUP($A189,SchList!$A$2:$B$476,2,FALSE)</f>
        <v>IMATER ACADEMY</v>
      </c>
      <c r="C189" s="229" t="str">
        <f>VLOOKUP($A189,SchList!$A$2:$H$476,6,FALSE)</f>
        <v>Charter</v>
      </c>
      <c r="D189" s="214" t="str">
        <f>VLOOKUP($A189,SchList!$A$2:$H$476,5,FALSE)</f>
        <v>CHT</v>
      </c>
      <c r="E189" s="215" t="str">
        <f>LEFT(VLOOKUP($A189,'2016G5-SALL'!$A$5:$B$499,2,FALSE),2)</f>
        <v>05</v>
      </c>
      <c r="F189" s="230">
        <f>IFERROR(IF($E189="05",VLOOKUP($A189,'2016G5-SALL'!$A$3:$AG$500,4,FALSE),IF($E189="08",VLOOKUP($A189,'2016G8-SALL'!$A$3:$AG$501,4,FALSE),"NA")),"NA")</f>
        <v>114</v>
      </c>
      <c r="G189" s="231">
        <f>IFERROR(IF($E189="05",VLOOKUP($A189,'MemSep 16-2016'!$A$3:$I$498,9,FALSE),IF($E189="08",VLOOKUP($A189,'MemSep 16-2016'!$A$3:$N$498,14,FALSE),"NA")),"NA")</f>
        <v>117</v>
      </c>
      <c r="H189" s="232">
        <f t="shared" si="3"/>
        <v>0.97435897435897434</v>
      </c>
      <c r="I189" s="233">
        <f>IFERROR(IF(OR($F189&lt;10,$F189="NA",$G189="NA"),"NA",IF($E189="05",VLOOKUP($A189,'2016G5-SALL'!$A$3:$AG$500,6,FALSE),IF($E189="08",VLOOKUP($A189,'2016G8-SALL'!$A$3:$AG$501,6,FALSE),"NA"))),"NA")</f>
        <v>53.004035087719274</v>
      </c>
      <c r="J189" s="199">
        <f>IFERROR(IF(OR($F189&lt;10,$F189="NA",$G189="NA"),"NA",IF($E189="05",VLOOKUP($A189,'2016G5-SALL'!$A$3:$AG$500,26,FALSE),IF($E189="08",VLOOKUP($A189,'2016G8-SALL'!$A$3:$AG$501,26,FALSE),"NA"))),"NA")</f>
        <v>0.39324561403508801</v>
      </c>
      <c r="K189" s="200">
        <f>IFERROR(IF(OR($F189&lt;10,$F189="NA",$G189="NA"),"NA",IF($E189="05",VLOOKUP($A189,'2016G5-SALL'!$A$3:$AG$500,16,FALSE),IF($E189="08",VLOOKUP($A189,'2016G8-SALL'!$A$3:$AG$501,16,FALSE),"NA"))),"NA")</f>
        <v>0.50263157894736832</v>
      </c>
      <c r="L189" s="201">
        <f>IFERROR(IF(OR($F189&lt;10,$F189="NA",$G189="NA"),"NA",IF($E189="05",VLOOKUP($A189,'2016G5-SALL'!$A$3:$AG$500,31,FALSE),IF($E189="08",VLOOKUP($A189,'2016G8-SALL'!$A$3:$AG$501,31,FALSE),"NA"))),"NA")</f>
        <v>0.60736842105263167</v>
      </c>
      <c r="M189" s="202">
        <f>IFERROR(IF(OR($F189&lt;10,$F189="NA",$G189="NA"),"NA",IF($E189="05",VLOOKUP($A189,'2016G5-SALL'!$A$3:$AG$500,21,FALSE),IF($E189="08",VLOOKUP($A189,'2016G8-SALL'!$A$3:$AG$501,21,FALSE),"NA"))),"NA")</f>
        <v>0.51754385964912297</v>
      </c>
    </row>
    <row r="190" spans="1:13" x14ac:dyDescent="0.25">
      <c r="A190" s="229" t="s">
        <v>983</v>
      </c>
      <c r="B190" s="228" t="str">
        <f>VLOOKUP($A190,SchList!$A$2:$B$476,2,FALSE)</f>
        <v>IMATER ACADEMY MIDDLE SCHOOL</v>
      </c>
      <c r="C190" s="229" t="str">
        <f>VLOOKUP($A190,SchList!$A$2:$H$476,6,FALSE)</f>
        <v>Charter</v>
      </c>
      <c r="D190" s="214" t="str">
        <f>VLOOKUP($A190,SchList!$A$2:$H$476,5,FALSE)</f>
        <v>CHT</v>
      </c>
      <c r="E190" s="215" t="str">
        <f>LEFT(VLOOKUP($A190,'2016G8-SALL'!$A$5:$B$499,2,FALSE),2)</f>
        <v>08</v>
      </c>
      <c r="F190" s="230">
        <f>IFERROR(IF($E190="05",VLOOKUP($A190,'2016G5-SALL'!$A$3:$AG$500,4,FALSE),IF($E190="08",VLOOKUP($A190,'2016G8-SALL'!$A$3:$AG$501,4,FALSE),"NA")),"NA")</f>
        <v>1</v>
      </c>
      <c r="G190" s="231">
        <f>IFERROR(IF($E190="05",VLOOKUP($A190,'MemSep 16-2016'!$A$3:$I$498,9,FALSE),IF($E190="08",VLOOKUP($A190,'MemSep 16-2016'!$A$3:$N$498,14,FALSE),"NA")),"NA")</f>
        <v>186</v>
      </c>
      <c r="H190" s="232" t="str">
        <f t="shared" si="3"/>
        <v>NT&lt;10</v>
      </c>
      <c r="I190" s="233" t="str">
        <f>IFERROR(IF(OR($F190&lt;10,$F190="NA",$G190="NA"),"NA",IF($E190="05",VLOOKUP($A190,'2016G5-SALL'!$A$3:$AG$500,6,FALSE),IF($E190="08",VLOOKUP($A190,'2016G8-SALL'!$A$3:$AG$501,6,FALSE),"NA"))),"NA")</f>
        <v>NA</v>
      </c>
      <c r="J190" s="199" t="str">
        <f>IFERROR(IF(OR($F190&lt;10,$F190="NA",$G190="NA"),"NA",IF($E190="05",VLOOKUP($A190,'2016G5-SALL'!$A$3:$AG$500,26,FALSE),IF($E190="08",VLOOKUP($A190,'2016G8-SALL'!$A$3:$AG$501,26,FALSE),"NA"))),"NA")</f>
        <v>NA</v>
      </c>
      <c r="K190" s="200" t="str">
        <f>IFERROR(IF(OR($F190&lt;10,$F190="NA",$G190="NA"),"NA",IF($E190="05",VLOOKUP($A190,'2016G5-SALL'!$A$3:$AG$500,16,FALSE),IF($E190="08",VLOOKUP($A190,'2016G8-SALL'!$A$3:$AG$501,16,FALSE),"NA"))),"NA")</f>
        <v>NA</v>
      </c>
      <c r="L190" s="201" t="str">
        <f>IFERROR(IF(OR($F190&lt;10,$F190="NA",$G190="NA"),"NA",IF($E190="05",VLOOKUP($A190,'2016G5-SALL'!$A$3:$AG$500,31,FALSE),IF($E190="08",VLOOKUP($A190,'2016G8-SALL'!$A$3:$AG$501,31,FALSE),"NA"))),"NA")</f>
        <v>NA</v>
      </c>
      <c r="M190" s="202" t="str">
        <f>IFERROR(IF(OR($F190&lt;10,$F190="NA",$G190="NA"),"NA",IF($E190="05",VLOOKUP($A190,'2016G5-SALL'!$A$3:$AG$500,21,FALSE),IF($E190="08",VLOOKUP($A190,'2016G8-SALL'!$A$3:$AG$501,21,FALSE),"NA"))),"NA")</f>
        <v>NA</v>
      </c>
    </row>
    <row r="191" spans="1:13" x14ac:dyDescent="0.25">
      <c r="A191" s="229" t="s">
        <v>613</v>
      </c>
      <c r="B191" s="228" t="str">
        <f>VLOOKUP($A191,SchList!$A$2:$B$476,2,FALSE)</f>
        <v>INTL. STUDIES CHARTER MIDDLE</v>
      </c>
      <c r="C191" s="229" t="str">
        <f>VLOOKUP($A191,SchList!$A$2:$H$476,6,FALSE)</f>
        <v>Charter</v>
      </c>
      <c r="D191" s="214" t="str">
        <f>VLOOKUP($A191,SchList!$A$2:$H$476,5,FALSE)</f>
        <v>CHT</v>
      </c>
      <c r="E191" s="215" t="str">
        <f>LEFT(VLOOKUP($A191,'2016G8-SALL'!$A$5:$B$499,2,FALSE),2)</f>
        <v>08</v>
      </c>
      <c r="F191" s="230">
        <f>IFERROR(IF($E191="05",VLOOKUP($A191,'2016G5-SALL'!$A$3:$AG$500,4,FALSE),IF($E191="08",VLOOKUP($A191,'2016G8-SALL'!$A$3:$AG$501,4,FALSE),"NA")),"NA")</f>
        <v>58</v>
      </c>
      <c r="G191" s="231">
        <f>IFERROR(IF($E191="05",VLOOKUP($A191,'MemSep 16-2016'!$A$3:$I$498,9,FALSE),IF($E191="08",VLOOKUP($A191,'MemSep 16-2016'!$A$3:$N$498,14,FALSE),"NA")),"NA")</f>
        <v>90</v>
      </c>
      <c r="H191" s="232">
        <f t="shared" si="3"/>
        <v>0.64444444444444449</v>
      </c>
      <c r="I191" s="233">
        <f>IFERROR(IF(OR($F191&lt;10,$F191="NA",$G191="NA"),"NA",IF($E191="05",VLOOKUP($A191,'2016G5-SALL'!$A$3:$AG$500,6,FALSE),IF($E191="08",VLOOKUP($A191,'2016G8-SALL'!$A$3:$AG$501,6,FALSE),"NA"))),"NA")</f>
        <v>54.60499999999999</v>
      </c>
      <c r="J191" s="199">
        <f>IFERROR(IF(OR($F191&lt;10,$F191="NA",$G191="NA"),"NA",IF($E191="05",VLOOKUP($A191,'2016G5-SALL'!$A$3:$AG$500,26,FALSE),IF($E191="08",VLOOKUP($A191,'2016G8-SALL'!$A$3:$AG$501,26,FALSE),"NA"))),"NA")</f>
        <v>0.55379310344827593</v>
      </c>
      <c r="K191" s="200">
        <f>IFERROR(IF(OR($F191&lt;10,$F191="NA",$G191="NA"),"NA",IF($E191="05",VLOOKUP($A191,'2016G5-SALL'!$A$3:$AG$500,16,FALSE),IF($E191="08",VLOOKUP($A191,'2016G8-SALL'!$A$3:$AG$501,16,FALSE),"NA"))),"NA")</f>
        <v>0.56465517241379315</v>
      </c>
      <c r="L191" s="201">
        <f>IFERROR(IF(OR($F191&lt;10,$F191="NA",$G191="NA"),"NA",IF($E191="05",VLOOKUP($A191,'2016G5-SALL'!$A$3:$AG$500,31,FALSE),IF($E191="08",VLOOKUP($A191,'2016G8-SALL'!$A$3:$AG$501,31,FALSE),"NA"))),"NA")</f>
        <v>0.57758620689655149</v>
      </c>
      <c r="M191" s="202">
        <f>IFERROR(IF(OR($F191&lt;10,$F191="NA",$G191="NA"),"NA",IF($E191="05",VLOOKUP($A191,'2016G5-SALL'!$A$3:$AG$500,21,FALSE),IF($E191="08",VLOOKUP($A191,'2016G8-SALL'!$A$3:$AG$501,21,FALSE),"NA"))),"NA")</f>
        <v>0.48672413793103464</v>
      </c>
    </row>
    <row r="192" spans="1:13" x14ac:dyDescent="0.25">
      <c r="A192" s="229" t="s">
        <v>840</v>
      </c>
      <c r="B192" s="228" t="str">
        <f>VLOOKUP($A192,SchList!$A$2:$B$476,2,FALSE)</f>
        <v>IPREPARATORY ACADEMY</v>
      </c>
      <c r="C192" s="229" t="str">
        <f>VLOOKUP($A192,SchList!$A$2:$H$476,6,FALSE)</f>
        <v>Central</v>
      </c>
      <c r="D192" s="214" t="str">
        <f>VLOOKUP($A192,SchList!$A$2:$H$476,5,FALSE)</f>
        <v>Tier 1</v>
      </c>
      <c r="E192" s="215" t="str">
        <f>LEFT(VLOOKUP($A192,'2016G5-SALL'!$A$5:$B$499,2,FALSE),2)</f>
        <v>05</v>
      </c>
      <c r="F192" s="230">
        <f>IFERROR(IF($E192="05",VLOOKUP($A192,'2016G5-SALL'!$A$3:$AG$500,4,FALSE),IF($E192="08",VLOOKUP($A192,'2016G8-SALL'!$A$3:$AG$501,4,FALSE),"NA")),"NA")</f>
        <v>61</v>
      </c>
      <c r="G192" s="231">
        <f>IFERROR(IF($E192="05",VLOOKUP($A192,'MemSep 16-2016'!$A$3:$I$498,9,FALSE),IF($E192="08",VLOOKUP($A192,'MemSep 16-2016'!$A$3:$N$498,14,FALSE),"NA")),"NA")</f>
        <v>63</v>
      </c>
      <c r="H192" s="232">
        <f t="shared" si="3"/>
        <v>0.96825396825396826</v>
      </c>
      <c r="I192" s="233">
        <f>IFERROR(IF(OR($F192&lt;10,$F192="NA",$G192="NA"),"NA",IF($E192="05",VLOOKUP($A192,'2016G5-SALL'!$A$3:$AG$500,6,FALSE),IF($E192="08",VLOOKUP($A192,'2016G8-SALL'!$A$3:$AG$501,6,FALSE),"NA"))),"NA")</f>
        <v>61.64934426229506</v>
      </c>
      <c r="J192" s="199">
        <f>IFERROR(IF(OR($F192&lt;10,$F192="NA",$G192="NA"),"NA",IF($E192="05",VLOOKUP($A192,'2016G5-SALL'!$A$3:$AG$500,26,FALSE),IF($E192="08",VLOOKUP($A192,'2016G8-SALL'!$A$3:$AG$501,26,FALSE),"NA"))),"NA")</f>
        <v>0.47557377049180333</v>
      </c>
      <c r="K192" s="200">
        <f>IFERROR(IF(OR($F192&lt;10,$F192="NA",$G192="NA"),"NA",IF($E192="05",VLOOKUP($A192,'2016G5-SALL'!$A$3:$AG$500,16,FALSE),IF($E192="08",VLOOKUP($A192,'2016G8-SALL'!$A$3:$AG$501,16,FALSE),"NA"))),"NA")</f>
        <v>0.55885245901639302</v>
      </c>
      <c r="L192" s="201">
        <f>IFERROR(IF(OR($F192&lt;10,$F192="NA",$G192="NA"),"NA",IF($E192="05",VLOOKUP($A192,'2016G5-SALL'!$A$3:$AG$500,31,FALSE),IF($E192="08",VLOOKUP($A192,'2016G8-SALL'!$A$3:$AG$501,31,FALSE),"NA"))),"NA")</f>
        <v>0.69918032786885242</v>
      </c>
      <c r="M192" s="202">
        <f>IFERROR(IF(OR($F192&lt;10,$F192="NA",$G192="NA"),"NA",IF($E192="05",VLOOKUP($A192,'2016G5-SALL'!$A$3:$AG$500,21,FALSE),IF($E192="08",VLOOKUP($A192,'2016G8-SALL'!$A$3:$AG$501,21,FALSE),"NA"))),"NA")</f>
        <v>0.63409836065573788</v>
      </c>
    </row>
    <row r="193" spans="1:13" x14ac:dyDescent="0.25">
      <c r="A193" s="229" t="s">
        <v>308</v>
      </c>
      <c r="B193" s="228" t="str">
        <f>VLOOKUP($A193,SchList!$A$2:$B$476,2,FALSE)</f>
        <v>IRVING &amp; BEATRICE PESKOE K-8</v>
      </c>
      <c r="C193" s="229" t="str">
        <f>VLOOKUP($A193,SchList!$A$2:$H$476,6,FALSE)</f>
        <v>South</v>
      </c>
      <c r="D193" s="214" t="str">
        <f>VLOOKUP($A193,SchList!$A$2:$H$476,5,FALSE)</f>
        <v>Tier 2</v>
      </c>
      <c r="E193" s="215" t="str">
        <f>LEFT(VLOOKUP($A193,'2016G5-SALL'!$A$5:$B$499,2,FALSE),2)</f>
        <v>05</v>
      </c>
      <c r="F193" s="230">
        <f>IFERROR(IF($E193="05",VLOOKUP($A193,'2016G5-SALL'!$A$3:$AG$500,4,FALSE),IF($E193="08",VLOOKUP($A193,'2016G8-SALL'!$A$3:$AG$501,4,FALSE),"NA")),"NA")</f>
        <v>101</v>
      </c>
      <c r="G193" s="231">
        <f>IFERROR(IF($E193="05",VLOOKUP($A193,'MemSep 16-2016'!$A$3:$I$498,9,FALSE),IF($E193="08",VLOOKUP($A193,'MemSep 16-2016'!$A$3:$N$498,14,FALSE),"NA")),"NA")</f>
        <v>106</v>
      </c>
      <c r="H193" s="232">
        <f t="shared" si="3"/>
        <v>0.95283018867924529</v>
      </c>
      <c r="I193" s="233">
        <f>IFERROR(IF(OR($F193&lt;10,$F193="NA",$G193="NA"),"NA",IF($E193="05",VLOOKUP($A193,'2016G5-SALL'!$A$3:$AG$500,6,FALSE),IF($E193="08",VLOOKUP($A193,'2016G8-SALL'!$A$3:$AG$501,6,FALSE),"NA"))),"NA")</f>
        <v>39.828910891089116</v>
      </c>
      <c r="J193" s="199">
        <f>IFERROR(IF(OR($F193&lt;10,$F193="NA",$G193="NA"),"NA",IF($E193="05",VLOOKUP($A193,'2016G5-SALL'!$A$3:$AG$500,26,FALSE),IF($E193="08",VLOOKUP($A193,'2016G8-SALL'!$A$3:$AG$501,26,FALSE),"NA"))),"NA")</f>
        <v>0.29108910891089096</v>
      </c>
      <c r="K193" s="200">
        <f>IFERROR(IF(OR($F193&lt;10,$F193="NA",$G193="NA"),"NA",IF($E193="05",VLOOKUP($A193,'2016G5-SALL'!$A$3:$AG$500,16,FALSE),IF($E193="08",VLOOKUP($A193,'2016G8-SALL'!$A$3:$AG$501,16,FALSE),"NA"))),"NA")</f>
        <v>0.37346534653465358</v>
      </c>
      <c r="L193" s="201">
        <f>IFERROR(IF(OR($F193&lt;10,$F193="NA",$G193="NA"),"NA",IF($E193="05",VLOOKUP($A193,'2016G5-SALL'!$A$3:$AG$500,31,FALSE),IF($E193="08",VLOOKUP($A193,'2016G8-SALL'!$A$3:$AG$501,31,FALSE),"NA"))),"NA")</f>
        <v>0.45960396039603968</v>
      </c>
      <c r="M193" s="202">
        <f>IFERROR(IF(OR($F193&lt;10,$F193="NA",$G193="NA"),"NA",IF($E193="05",VLOOKUP($A193,'2016G5-SALL'!$A$3:$AG$500,21,FALSE),IF($E193="08",VLOOKUP($A193,'2016G8-SALL'!$A$3:$AG$501,21,FALSE),"NA"))),"NA")</f>
        <v>0.39227722772277202</v>
      </c>
    </row>
    <row r="194" spans="1:13" x14ac:dyDescent="0.25">
      <c r="A194" s="229" t="s">
        <v>308</v>
      </c>
      <c r="B194" s="228" t="str">
        <f>VLOOKUP($A194,SchList!$A$2:$B$476,2,FALSE)</f>
        <v>IRVING &amp; BEATRICE PESKOE K-8</v>
      </c>
      <c r="C194" s="229" t="str">
        <f>VLOOKUP($A194,SchList!$A$2:$H$476,6,FALSE)</f>
        <v>South</v>
      </c>
      <c r="D194" s="214" t="str">
        <f>VLOOKUP($A194,SchList!$A$2:$H$476,5,FALSE)</f>
        <v>Tier 2</v>
      </c>
      <c r="E194" s="215" t="str">
        <f>LEFT(VLOOKUP($A194,'2016G8-SALL'!$A$5:$B$499,2,FALSE),2)</f>
        <v>08</v>
      </c>
      <c r="F194" s="230">
        <f>IFERROR(IF($E194="05",VLOOKUP($A194,'2016G5-SALL'!$A$3:$AG$500,4,FALSE),IF($E194="08",VLOOKUP($A194,'2016G8-SALL'!$A$3:$AG$501,4,FALSE),"NA")),"NA")</f>
        <v>53</v>
      </c>
      <c r="G194" s="231">
        <f>IFERROR(IF($E194="05",VLOOKUP($A194,'MemSep 16-2016'!$A$3:$I$498,9,FALSE),IF($E194="08",VLOOKUP($A194,'MemSep 16-2016'!$A$3:$N$498,14,FALSE),"NA")),"NA")</f>
        <v>63</v>
      </c>
      <c r="H194" s="232">
        <f t="shared" si="3"/>
        <v>0.84126984126984128</v>
      </c>
      <c r="I194" s="233">
        <f>IFERROR(IF(OR($F194&lt;10,$F194="NA",$G194="NA"),"NA",IF($E194="05",VLOOKUP($A194,'2016G5-SALL'!$A$3:$AG$500,6,FALSE),IF($E194="08",VLOOKUP($A194,'2016G8-SALL'!$A$3:$AG$501,6,FALSE),"NA"))),"NA")</f>
        <v>36.496981132075476</v>
      </c>
      <c r="J194" s="199">
        <f>IFERROR(IF(OR($F194&lt;10,$F194="NA",$G194="NA"),"NA",IF($E194="05",VLOOKUP($A194,'2016G5-SALL'!$A$3:$AG$500,26,FALSE),IF($E194="08",VLOOKUP($A194,'2016G8-SALL'!$A$3:$AG$501,26,FALSE),"NA"))),"NA")</f>
        <v>0.40358490566037725</v>
      </c>
      <c r="K194" s="200">
        <f>IFERROR(IF(OR($F194&lt;10,$F194="NA",$G194="NA"),"NA",IF($E194="05",VLOOKUP($A194,'2016G5-SALL'!$A$3:$AG$500,16,FALSE),IF($E194="08",VLOOKUP($A194,'2016G8-SALL'!$A$3:$AG$501,16,FALSE),"NA"))),"NA")</f>
        <v>0.36075471698113204</v>
      </c>
      <c r="L194" s="201">
        <f>IFERROR(IF(OR($F194&lt;10,$F194="NA",$G194="NA"),"NA",IF($E194="05",VLOOKUP($A194,'2016G5-SALL'!$A$3:$AG$500,31,FALSE),IF($E194="08",VLOOKUP($A194,'2016G8-SALL'!$A$3:$AG$501,31,FALSE),"NA"))),"NA")</f>
        <v>0.36698113207547173</v>
      </c>
      <c r="M194" s="202">
        <f>IFERROR(IF(OR($F194&lt;10,$F194="NA",$G194="NA"),"NA",IF($E194="05",VLOOKUP($A194,'2016G5-SALL'!$A$3:$AG$500,21,FALSE),IF($E194="08",VLOOKUP($A194,'2016G8-SALL'!$A$3:$AG$501,21,FALSE),"NA"))),"NA")</f>
        <v>0.3439622641509435</v>
      </c>
    </row>
    <row r="195" spans="1:13" x14ac:dyDescent="0.25">
      <c r="A195" s="229" t="s">
        <v>225</v>
      </c>
      <c r="B195" s="228" t="str">
        <f>VLOOKUP($A195,SchList!$A$2:$B$476,2,FALSE)</f>
        <v>JACK D. GORDON ELEMENTARY</v>
      </c>
      <c r="C195" s="229" t="str">
        <f>VLOOKUP($A195,SchList!$A$2:$H$476,6,FALSE)</f>
        <v>South</v>
      </c>
      <c r="D195" s="214" t="str">
        <f>VLOOKUP($A195,SchList!$A$2:$H$476,5,FALSE)</f>
        <v>Tier 1</v>
      </c>
      <c r="E195" s="215" t="str">
        <f>LEFT(VLOOKUP($A195,'2016G5-SALL'!$A$5:$B$499,2,FALSE),2)</f>
        <v>05</v>
      </c>
      <c r="F195" s="230">
        <f>IFERROR(IF($E195="05",VLOOKUP($A195,'2016G5-SALL'!$A$3:$AG$500,4,FALSE),IF($E195="08",VLOOKUP($A195,'2016G8-SALL'!$A$3:$AG$501,4,FALSE),"NA")),"NA")</f>
        <v>156</v>
      </c>
      <c r="G195" s="231">
        <f>IFERROR(IF($E195="05",VLOOKUP($A195,'MemSep 16-2016'!$A$3:$I$498,9,FALSE),IF($E195="08",VLOOKUP($A195,'MemSep 16-2016'!$A$3:$N$498,14,FALSE),"NA")),"NA")</f>
        <v>169</v>
      </c>
      <c r="H195" s="232">
        <f t="shared" si="3"/>
        <v>0.92307692307692313</v>
      </c>
      <c r="I195" s="233">
        <f>IFERROR(IF(OR($F195&lt;10,$F195="NA",$G195="NA"),"NA",IF($E195="05",VLOOKUP($A195,'2016G5-SALL'!$A$3:$AG$500,6,FALSE),IF($E195="08",VLOOKUP($A195,'2016G8-SALL'!$A$3:$AG$501,6,FALSE),"NA"))),"NA")</f>
        <v>54.14769230769231</v>
      </c>
      <c r="J195" s="199">
        <f>IFERROR(IF(OR($F195&lt;10,$F195="NA",$G195="NA"),"NA",IF($E195="05",VLOOKUP($A195,'2016G5-SALL'!$A$3:$AG$500,26,FALSE),IF($E195="08",VLOOKUP($A195,'2016G8-SALL'!$A$3:$AG$501,26,FALSE),"NA"))),"NA")</f>
        <v>0.39365384615384674</v>
      </c>
      <c r="K195" s="200">
        <f>IFERROR(IF(OR($F195&lt;10,$F195="NA",$G195="NA"),"NA",IF($E195="05",VLOOKUP($A195,'2016G5-SALL'!$A$3:$AG$500,16,FALSE),IF($E195="08",VLOOKUP($A195,'2016G8-SALL'!$A$3:$AG$501,16,FALSE),"NA"))),"NA")</f>
        <v>0.50846153846153863</v>
      </c>
      <c r="L195" s="201">
        <f>IFERROR(IF(OR($F195&lt;10,$F195="NA",$G195="NA"),"NA",IF($E195="05",VLOOKUP($A195,'2016G5-SALL'!$A$3:$AG$500,31,FALSE),IF($E195="08",VLOOKUP($A195,'2016G8-SALL'!$A$3:$AG$501,31,FALSE),"NA"))),"NA")</f>
        <v>0.60961538461538478</v>
      </c>
      <c r="M195" s="202">
        <f>IFERROR(IF(OR($F195&lt;10,$F195="NA",$G195="NA"),"NA",IF($E195="05",VLOOKUP($A195,'2016G5-SALL'!$A$3:$AG$500,21,FALSE),IF($E195="08",VLOOKUP($A195,'2016G8-SALL'!$A$3:$AG$501,21,FALSE),"NA"))),"NA")</f>
        <v>0.55634615384615371</v>
      </c>
    </row>
    <row r="196" spans="1:13" x14ac:dyDescent="0.25">
      <c r="A196" s="229" t="s">
        <v>168</v>
      </c>
      <c r="B196" s="228" t="str">
        <f>VLOOKUP($A196,SchList!$A$2:$B$476,2,FALSE)</f>
        <v>JAMES H. BRIGHT/JW JOHNSON ES</v>
      </c>
      <c r="C196" s="229" t="str">
        <f>VLOOKUP($A196,SchList!$A$2:$H$476,6,FALSE)</f>
        <v>North</v>
      </c>
      <c r="D196" s="214" t="str">
        <f>VLOOKUP($A196,SchList!$A$2:$H$476,5,FALSE)</f>
        <v>Tier 1</v>
      </c>
      <c r="E196" s="215" t="str">
        <f>LEFT(VLOOKUP($A196,'2016G5-SALL'!$A$5:$B$499,2,FALSE),2)</f>
        <v>05</v>
      </c>
      <c r="F196" s="230">
        <f>IFERROR(IF($E196="05",VLOOKUP($A196,'2016G5-SALL'!$A$3:$AG$500,4,FALSE),IF($E196="08",VLOOKUP($A196,'2016G8-SALL'!$A$3:$AG$501,4,FALSE),"NA")),"NA")</f>
        <v>87</v>
      </c>
      <c r="G196" s="231">
        <f>IFERROR(IF($E196="05",VLOOKUP($A196,'MemSep 16-2016'!$A$3:$I$498,9,FALSE),IF($E196="08",VLOOKUP($A196,'MemSep 16-2016'!$A$3:$N$498,14,FALSE),"NA")),"NA")</f>
        <v>93</v>
      </c>
      <c r="H196" s="232">
        <f t="shared" si="3"/>
        <v>0.93548387096774188</v>
      </c>
      <c r="I196" s="233">
        <f>IFERROR(IF(OR($F196&lt;10,$F196="NA",$G196="NA"),"NA",IF($E196="05",VLOOKUP($A196,'2016G5-SALL'!$A$3:$AG$500,6,FALSE),IF($E196="08",VLOOKUP($A196,'2016G8-SALL'!$A$3:$AG$501,6,FALSE),"NA"))),"NA")</f>
        <v>44.757931034482745</v>
      </c>
      <c r="J196" s="199">
        <f>IFERROR(IF(OR($F196&lt;10,$F196="NA",$G196="NA"),"NA",IF($E196="05",VLOOKUP($A196,'2016G5-SALL'!$A$3:$AG$500,26,FALSE),IF($E196="08",VLOOKUP($A196,'2016G8-SALL'!$A$3:$AG$501,26,FALSE),"NA"))),"NA")</f>
        <v>0.3270114942528734</v>
      </c>
      <c r="K196" s="200">
        <f>IFERROR(IF(OR($F196&lt;10,$F196="NA",$G196="NA"),"NA",IF($E196="05",VLOOKUP($A196,'2016G5-SALL'!$A$3:$AG$500,16,FALSE),IF($E196="08",VLOOKUP($A196,'2016G8-SALL'!$A$3:$AG$501,16,FALSE),"NA"))),"NA")</f>
        <v>0.42781609195402281</v>
      </c>
      <c r="L196" s="201">
        <f>IFERROR(IF(OR($F196&lt;10,$F196="NA",$G196="NA"),"NA",IF($E196="05",VLOOKUP($A196,'2016G5-SALL'!$A$3:$AG$500,31,FALSE),IF($E196="08",VLOOKUP($A196,'2016G8-SALL'!$A$3:$AG$501,31,FALSE),"NA"))),"NA")</f>
        <v>0.50344827586206908</v>
      </c>
      <c r="M196" s="202">
        <f>IFERROR(IF(OR($F196&lt;10,$F196="NA",$G196="NA"),"NA",IF($E196="05",VLOOKUP($A196,'2016G5-SALL'!$A$3:$AG$500,21,FALSE),IF($E196="08",VLOOKUP($A196,'2016G8-SALL'!$A$3:$AG$501,21,FALSE),"NA"))),"NA")</f>
        <v>0.45091954022988534</v>
      </c>
    </row>
    <row r="197" spans="1:13" x14ac:dyDescent="0.25">
      <c r="A197" s="229" t="s">
        <v>502</v>
      </c>
      <c r="B197" s="228" t="str">
        <f>VLOOKUP($A197,SchList!$A$2:$B$476,2,FALSE)</f>
        <v>JAN MANN OPPORTUNITY SCHOOL</v>
      </c>
      <c r="C197" s="229" t="str">
        <f>VLOOKUP($A197,SchList!$A$2:$H$476,6,FALSE)</f>
        <v>Alt &amp; Spe</v>
      </c>
      <c r="D197" s="214" t="str">
        <f>VLOOKUP($A197,SchList!$A$2:$H$476,5,FALSE)</f>
        <v>ALT</v>
      </c>
      <c r="E197" s="215" t="str">
        <f>LEFT(VLOOKUP($A197,'2016G8-SALL'!$A$5:$B$499,2,FALSE),2)</f>
        <v>08</v>
      </c>
      <c r="F197" s="230">
        <f>IFERROR(IF($E197="05",VLOOKUP($A197,'2016G5-SALL'!$A$3:$AG$500,4,FALSE),IF($E197="08",VLOOKUP($A197,'2016G8-SALL'!$A$3:$AG$501,4,FALSE),"NA")),"NA")</f>
        <v>10</v>
      </c>
      <c r="G197" s="231">
        <f>IFERROR(IF($E197="05",VLOOKUP($A197,'MemSep 16-2016'!$A$3:$I$498,9,FALSE),IF($E197="08",VLOOKUP($A197,'MemSep 16-2016'!$A$3:$N$498,14,FALSE),"NA")),"NA")</f>
        <v>22</v>
      </c>
      <c r="H197" s="232">
        <f t="shared" si="3"/>
        <v>0.45454545454545453</v>
      </c>
      <c r="I197" s="233">
        <f>IFERROR(IF(OR($F197&lt;10,$F197="NA",$G197="NA"),"NA",IF($E197="05",VLOOKUP($A197,'2016G5-SALL'!$A$3:$AG$500,6,FALSE),IF($E197="08",VLOOKUP($A197,'2016G8-SALL'!$A$3:$AG$501,6,FALSE),"NA"))),"NA")</f>
        <v>31.920999999999999</v>
      </c>
      <c r="J197" s="199">
        <f>IFERROR(IF(OR($F197&lt;10,$F197="NA",$G197="NA"),"NA",IF($E197="05",VLOOKUP($A197,'2016G5-SALL'!$A$3:$AG$500,26,FALSE),IF($E197="08",VLOOKUP($A197,'2016G8-SALL'!$A$3:$AG$501,26,FALSE),"NA"))),"NA")</f>
        <v>0.35099999999999998</v>
      </c>
      <c r="K197" s="200">
        <f>IFERROR(IF(OR($F197&lt;10,$F197="NA",$G197="NA"),"NA",IF($E197="05",VLOOKUP($A197,'2016G5-SALL'!$A$3:$AG$500,16,FALSE),IF($E197="08",VLOOKUP($A197,'2016G8-SALL'!$A$3:$AG$501,16,FALSE),"NA"))),"NA")</f>
        <v>0.28600000000000003</v>
      </c>
      <c r="L197" s="201">
        <f>IFERROR(IF(OR($F197&lt;10,$F197="NA",$G197="NA"),"NA",IF($E197="05",VLOOKUP($A197,'2016G5-SALL'!$A$3:$AG$500,31,FALSE),IF($E197="08",VLOOKUP($A197,'2016G8-SALL'!$A$3:$AG$501,31,FALSE),"NA"))),"NA")</f>
        <v>0.33499999999999996</v>
      </c>
      <c r="M197" s="202">
        <f>IFERROR(IF(OR($F197&lt;10,$F197="NA",$G197="NA"),"NA",IF($E197="05",VLOOKUP($A197,'2016G5-SALL'!$A$3:$AG$500,21,FALSE),IF($E197="08",VLOOKUP($A197,'2016G8-SALL'!$A$3:$AG$501,21,FALSE),"NA"))),"NA")</f>
        <v>0.32199999999999995</v>
      </c>
    </row>
    <row r="198" spans="1:13" x14ac:dyDescent="0.25">
      <c r="A198" s="229" t="s">
        <v>321</v>
      </c>
      <c r="B198" s="228" t="str">
        <f>VLOOKUP($A198,SchList!$A$2:$B$476,2,FALSE)</f>
        <v>JANE ROBERTS K-8 CENTER</v>
      </c>
      <c r="C198" s="229" t="str">
        <f>VLOOKUP($A198,SchList!$A$2:$H$476,6,FALSE)</f>
        <v>South</v>
      </c>
      <c r="D198" s="214" t="str">
        <f>VLOOKUP($A198,SchList!$A$2:$H$476,5,FALSE)</f>
        <v>Tier 1</v>
      </c>
      <c r="E198" s="215" t="str">
        <f>LEFT(VLOOKUP($A198,'2016G5-SALL'!$A$5:$B$499,2,FALSE),2)</f>
        <v>05</v>
      </c>
      <c r="F198" s="230">
        <f>IFERROR(IF($E198="05",VLOOKUP($A198,'2016G5-SALL'!$A$3:$AG$500,4,FALSE),IF($E198="08",VLOOKUP($A198,'2016G8-SALL'!$A$3:$AG$501,4,FALSE),"NA")),"NA")</f>
        <v>80</v>
      </c>
      <c r="G198" s="231">
        <f>IFERROR(IF($E198="05",VLOOKUP($A198,'MemSep 16-2016'!$A$3:$I$498,9,FALSE),IF($E198="08",VLOOKUP($A198,'MemSep 16-2016'!$A$3:$N$498,14,FALSE),"NA")),"NA")</f>
        <v>84</v>
      </c>
      <c r="H198" s="232">
        <f t="shared" si="3"/>
        <v>0.95238095238095233</v>
      </c>
      <c r="I198" s="233">
        <f>IFERROR(IF(OR($F198&lt;10,$F198="NA",$G198="NA"),"NA",IF($E198="05",VLOOKUP($A198,'2016G5-SALL'!$A$3:$AG$500,6,FALSE),IF($E198="08",VLOOKUP($A198,'2016G8-SALL'!$A$3:$AG$501,6,FALSE),"NA"))),"NA")</f>
        <v>51.742875000000005</v>
      </c>
      <c r="J198" s="199">
        <f>IFERROR(IF(OR($F198&lt;10,$F198="NA",$G198="NA"),"NA",IF($E198="05",VLOOKUP($A198,'2016G5-SALL'!$A$3:$AG$500,26,FALSE),IF($E198="08",VLOOKUP($A198,'2016G8-SALL'!$A$3:$AG$501,26,FALSE),"NA"))),"NA")</f>
        <v>0.40087499999999981</v>
      </c>
      <c r="K198" s="200">
        <f>IFERROR(IF(OR($F198&lt;10,$F198="NA",$G198="NA"),"NA",IF($E198="05",VLOOKUP($A198,'2016G5-SALL'!$A$3:$AG$500,16,FALSE),IF($E198="08",VLOOKUP($A198,'2016G8-SALL'!$A$3:$AG$501,16,FALSE),"NA"))),"NA")</f>
        <v>0.48687499999999995</v>
      </c>
      <c r="L198" s="201">
        <f>IFERROR(IF(OR($F198&lt;10,$F198="NA",$G198="NA"),"NA",IF($E198="05",VLOOKUP($A198,'2016G5-SALL'!$A$3:$AG$500,31,FALSE),IF($E198="08",VLOOKUP($A198,'2016G8-SALL'!$A$3:$AG$501,31,FALSE),"NA"))),"NA")</f>
        <v>0.58637500000000009</v>
      </c>
      <c r="M198" s="202">
        <f>IFERROR(IF(OR($F198&lt;10,$F198="NA",$G198="NA"),"NA",IF($E198="05",VLOOKUP($A198,'2016G5-SALL'!$A$3:$AG$500,21,FALSE),IF($E198="08",VLOOKUP($A198,'2016G8-SALL'!$A$3:$AG$501,21,FALSE),"NA"))),"NA")</f>
        <v>0.51025000000000031</v>
      </c>
    </row>
    <row r="199" spans="1:13" x14ac:dyDescent="0.25">
      <c r="A199" s="229" t="s">
        <v>321</v>
      </c>
      <c r="B199" s="228" t="str">
        <f>VLOOKUP($A199,SchList!$A$2:$B$476,2,FALSE)</f>
        <v>JANE ROBERTS K-8 CENTER</v>
      </c>
      <c r="C199" s="229" t="str">
        <f>VLOOKUP($A199,SchList!$A$2:$H$476,6,FALSE)</f>
        <v>South</v>
      </c>
      <c r="D199" s="214" t="str">
        <f>VLOOKUP($A199,SchList!$A$2:$H$476,5,FALSE)</f>
        <v>Tier 1</v>
      </c>
      <c r="E199" s="215" t="str">
        <f>LEFT(VLOOKUP($A199,'2016G8-SALL'!$A$5:$B$499,2,FALSE),2)</f>
        <v>08</v>
      </c>
      <c r="F199" s="230">
        <f>IFERROR(IF($E199="05",VLOOKUP($A199,'2016G5-SALL'!$A$3:$AG$500,4,FALSE),IF($E199="08",VLOOKUP($A199,'2016G8-SALL'!$A$3:$AG$501,4,FALSE),"NA")),"NA")</f>
        <v>96</v>
      </c>
      <c r="G199" s="231">
        <f>IFERROR(IF($E199="05",VLOOKUP($A199,'MemSep 16-2016'!$A$3:$I$498,9,FALSE),IF($E199="08",VLOOKUP($A199,'MemSep 16-2016'!$A$3:$N$498,14,FALSE),"NA")),"NA")</f>
        <v>96</v>
      </c>
      <c r="H199" s="232">
        <f t="shared" si="3"/>
        <v>1</v>
      </c>
      <c r="I199" s="233">
        <f>IFERROR(IF(OR($F199&lt;10,$F199="NA",$G199="NA"),"NA",IF($E199="05",VLOOKUP($A199,'2016G5-SALL'!$A$3:$AG$500,6,FALSE),IF($E199="08",VLOOKUP($A199,'2016G8-SALL'!$A$3:$AG$501,6,FALSE),"NA"))),"NA")</f>
        <v>52.696249999999985</v>
      </c>
      <c r="J199" s="199">
        <f>IFERROR(IF(OR($F199&lt;10,$F199="NA",$G199="NA"),"NA",IF($E199="05",VLOOKUP($A199,'2016G5-SALL'!$A$3:$AG$500,26,FALSE),IF($E199="08",VLOOKUP($A199,'2016G8-SALL'!$A$3:$AG$501,26,FALSE),"NA"))),"NA")</f>
        <v>0.55260416666666645</v>
      </c>
      <c r="K199" s="200">
        <f>IFERROR(IF(OR($F199&lt;10,$F199="NA",$G199="NA"),"NA",IF($E199="05",VLOOKUP($A199,'2016G5-SALL'!$A$3:$AG$500,16,FALSE),IF($E199="08",VLOOKUP($A199,'2016G8-SALL'!$A$3:$AG$501,16,FALSE),"NA"))),"NA")</f>
        <v>0.51354166666666645</v>
      </c>
      <c r="L199" s="201">
        <f>IFERROR(IF(OR($F199&lt;10,$F199="NA",$G199="NA"),"NA",IF($E199="05",VLOOKUP($A199,'2016G5-SALL'!$A$3:$AG$500,31,FALSE),IF($E199="08",VLOOKUP($A199,'2016G8-SALL'!$A$3:$AG$501,31,FALSE),"NA"))),"NA")</f>
        <v>0.51458333333333339</v>
      </c>
      <c r="M199" s="202">
        <f>IFERROR(IF(OR($F199&lt;10,$F199="NA",$G199="NA"),"NA",IF($E199="05",VLOOKUP($A199,'2016G5-SALL'!$A$3:$AG$500,21,FALSE),IF($E199="08",VLOOKUP($A199,'2016G8-SALL'!$A$3:$AG$501,21,FALSE),"NA"))),"NA")</f>
        <v>0.53937500000000005</v>
      </c>
    </row>
    <row r="200" spans="1:13" x14ac:dyDescent="0.25">
      <c r="A200" s="229" t="s">
        <v>260</v>
      </c>
      <c r="B200" s="228" t="str">
        <f>VLOOKUP($A200,SchList!$A$2:$B$476,2,FALSE)</f>
        <v>JESSE J MCCRARY JR ELEMENTARY</v>
      </c>
      <c r="C200" s="229" t="str">
        <f>VLOOKUP($A200,SchList!$A$2:$H$476,6,FALSE)</f>
        <v>Central</v>
      </c>
      <c r="D200" s="214" t="str">
        <f>VLOOKUP($A200,SchList!$A$2:$H$476,5,FALSE)</f>
        <v>Tier 3</v>
      </c>
      <c r="E200" s="215" t="str">
        <f>LEFT(VLOOKUP($A200,'2016G5-SALL'!$A$5:$B$499,2,FALSE),2)</f>
        <v>05</v>
      </c>
      <c r="F200" s="230">
        <f>IFERROR(IF($E200="05",VLOOKUP($A200,'2016G5-SALL'!$A$3:$AG$500,4,FALSE),IF($E200="08",VLOOKUP($A200,'2016G8-SALL'!$A$3:$AG$501,4,FALSE),"NA")),"NA")</f>
        <v>77</v>
      </c>
      <c r="G200" s="231">
        <f>IFERROR(IF($E200="05",VLOOKUP($A200,'MemSep 16-2016'!$A$3:$I$498,9,FALSE),IF($E200="08",VLOOKUP($A200,'MemSep 16-2016'!$A$3:$N$498,14,FALSE),"NA")),"NA")</f>
        <v>83</v>
      </c>
      <c r="H200" s="232">
        <f t="shared" si="3"/>
        <v>0.92771084337349397</v>
      </c>
      <c r="I200" s="233">
        <f>IFERROR(IF(OR($F200&lt;10,$F200="NA",$G200="NA"),"NA",IF($E200="05",VLOOKUP($A200,'2016G5-SALL'!$A$3:$AG$500,6,FALSE),IF($E200="08",VLOOKUP($A200,'2016G8-SALL'!$A$3:$AG$501,6,FALSE),"NA"))),"NA")</f>
        <v>40.77064935064935</v>
      </c>
      <c r="J200" s="199">
        <f>IFERROR(IF(OR($F200&lt;10,$F200="NA",$G200="NA"),"NA",IF($E200="05",VLOOKUP($A200,'2016G5-SALL'!$A$3:$AG$500,26,FALSE),IF($E200="08",VLOOKUP($A200,'2016G8-SALL'!$A$3:$AG$501,26,FALSE),"NA"))),"NA")</f>
        <v>0.28987012987012989</v>
      </c>
      <c r="K200" s="200">
        <f>IFERROR(IF(OR($F200&lt;10,$F200="NA",$G200="NA"),"NA",IF($E200="05",VLOOKUP($A200,'2016G5-SALL'!$A$3:$AG$500,16,FALSE),IF($E200="08",VLOOKUP($A200,'2016G8-SALL'!$A$3:$AG$501,16,FALSE),"NA"))),"NA")</f>
        <v>0.38961038961038991</v>
      </c>
      <c r="L200" s="201">
        <f>IFERROR(IF(OR($F200&lt;10,$F200="NA",$G200="NA"),"NA",IF($E200="05",VLOOKUP($A200,'2016G5-SALL'!$A$3:$AG$500,31,FALSE),IF($E200="08",VLOOKUP($A200,'2016G8-SALL'!$A$3:$AG$501,31,FALSE),"NA"))),"NA")</f>
        <v>0.47636363636363638</v>
      </c>
      <c r="M200" s="202">
        <f>IFERROR(IF(OR($F200&lt;10,$F200="NA",$G200="NA"),"NA",IF($E200="05",VLOOKUP($A200,'2016G5-SALL'!$A$3:$AG$500,21,FALSE),IF($E200="08",VLOOKUP($A200,'2016G8-SALL'!$A$3:$AG$501,21,FALSE),"NA"))),"NA")</f>
        <v>0.38649350649350617</v>
      </c>
    </row>
    <row r="201" spans="1:13" x14ac:dyDescent="0.25">
      <c r="A201" s="229" t="s">
        <v>234</v>
      </c>
      <c r="B201" s="228" t="str">
        <f>VLOOKUP($A201,SchList!$A$2:$B$476,2,FALSE)</f>
        <v>JOE HALL ELEMENTARY</v>
      </c>
      <c r="C201" s="229" t="str">
        <f>VLOOKUP($A201,SchList!$A$2:$H$476,6,FALSE)</f>
        <v>South</v>
      </c>
      <c r="D201" s="214" t="str">
        <f>VLOOKUP($A201,SchList!$A$2:$H$476,5,FALSE)</f>
        <v>Tier 1</v>
      </c>
      <c r="E201" s="215" t="str">
        <f>LEFT(VLOOKUP($A201,'2016G5-SALL'!$A$5:$B$499,2,FALSE),2)</f>
        <v>05</v>
      </c>
      <c r="F201" s="230">
        <f>IFERROR(IF($E201="05",VLOOKUP($A201,'2016G5-SALL'!$A$3:$AG$500,4,FALSE),IF($E201="08",VLOOKUP($A201,'2016G8-SALL'!$A$3:$AG$501,4,FALSE),"NA")),"NA")</f>
        <v>70</v>
      </c>
      <c r="G201" s="231">
        <f>IFERROR(IF($E201="05",VLOOKUP($A201,'MemSep 16-2016'!$A$3:$I$498,9,FALSE),IF($E201="08",VLOOKUP($A201,'MemSep 16-2016'!$A$3:$N$498,14,FALSE),"NA")),"NA")</f>
        <v>80</v>
      </c>
      <c r="H201" s="232">
        <f t="shared" ref="H201:H264" si="4">IFERROR(IF(OR($F201="NA",$F201&lt;10),"NT&lt;10",IF($F201&gt;$G201,1,$F201/$G201)),"NA")</f>
        <v>0.875</v>
      </c>
      <c r="I201" s="233">
        <f>IFERROR(IF(OR($F201&lt;10,$F201="NA",$G201="NA"),"NA",IF($E201="05",VLOOKUP($A201,'2016G5-SALL'!$A$3:$AG$500,6,FALSE),IF($E201="08",VLOOKUP($A201,'2016G8-SALL'!$A$3:$AG$501,6,FALSE),"NA"))),"NA")</f>
        <v>46.124857142857152</v>
      </c>
      <c r="J201" s="199">
        <f>IFERROR(IF(OR($F201&lt;10,$F201="NA",$G201="NA"),"NA",IF($E201="05",VLOOKUP($A201,'2016G5-SALL'!$A$3:$AG$500,26,FALSE),IF($E201="08",VLOOKUP($A201,'2016G8-SALL'!$A$3:$AG$501,26,FALSE),"NA"))),"NA")</f>
        <v>0.35057142857142853</v>
      </c>
      <c r="K201" s="200">
        <f>IFERROR(IF(OR($F201&lt;10,$F201="NA",$G201="NA"),"NA",IF($E201="05",VLOOKUP($A201,'2016G5-SALL'!$A$3:$AG$500,16,FALSE),IF($E201="08",VLOOKUP($A201,'2016G8-SALL'!$A$3:$AG$501,16,FALSE),"NA"))),"NA")</f>
        <v>0.43600000000000005</v>
      </c>
      <c r="L201" s="201">
        <f>IFERROR(IF(OR($F201&lt;10,$F201="NA",$G201="NA"),"NA",IF($E201="05",VLOOKUP($A201,'2016G5-SALL'!$A$3:$AG$500,31,FALSE),IF($E201="08",VLOOKUP($A201,'2016G8-SALL'!$A$3:$AG$501,31,FALSE),"NA"))),"NA")</f>
        <v>0.52899999999999991</v>
      </c>
      <c r="M201" s="202">
        <f>IFERROR(IF(OR($F201&lt;10,$F201="NA",$G201="NA"),"NA",IF($E201="05",VLOOKUP($A201,'2016G5-SALL'!$A$3:$AG$500,21,FALSE),IF($E201="08",VLOOKUP($A201,'2016G8-SALL'!$A$3:$AG$501,21,FALSE),"NA"))),"NA")</f>
        <v>0.44671428571428562</v>
      </c>
    </row>
    <row r="202" spans="1:13" x14ac:dyDescent="0.25">
      <c r="A202" s="229" t="s">
        <v>227</v>
      </c>
      <c r="B202" s="228" t="str">
        <f>VLOOKUP($A202,SchList!$A$2:$B$476,2,FALSE)</f>
        <v>JOELLA C. GOOD ELEMENTARY</v>
      </c>
      <c r="C202" s="229" t="str">
        <f>VLOOKUP($A202,SchList!$A$2:$H$476,6,FALSE)</f>
        <v>North</v>
      </c>
      <c r="D202" s="214" t="str">
        <f>VLOOKUP($A202,SchList!$A$2:$H$476,5,FALSE)</f>
        <v>Tier 1</v>
      </c>
      <c r="E202" s="215" t="str">
        <f>LEFT(VLOOKUP($A202,'2016G5-SALL'!$A$5:$B$499,2,FALSE),2)</f>
        <v>05</v>
      </c>
      <c r="F202" s="230">
        <f>IFERROR(IF($E202="05",VLOOKUP($A202,'2016G5-SALL'!$A$3:$AG$500,4,FALSE),IF($E202="08",VLOOKUP($A202,'2016G8-SALL'!$A$3:$AG$501,4,FALSE),"NA")),"NA")</f>
        <v>132</v>
      </c>
      <c r="G202" s="231">
        <f>IFERROR(IF($E202="05",VLOOKUP($A202,'MemSep 16-2016'!$A$3:$I$498,9,FALSE),IF($E202="08",VLOOKUP($A202,'MemSep 16-2016'!$A$3:$N$498,14,FALSE),"NA")),"NA")</f>
        <v>173</v>
      </c>
      <c r="H202" s="232">
        <f t="shared" si="4"/>
        <v>0.76300578034682076</v>
      </c>
      <c r="I202" s="233">
        <f>IFERROR(IF(OR($F202&lt;10,$F202="NA",$G202="NA"),"NA",IF($E202="05",VLOOKUP($A202,'2016G5-SALL'!$A$3:$AG$500,6,FALSE),IF($E202="08",VLOOKUP($A202,'2016G8-SALL'!$A$3:$AG$501,6,FALSE),"NA"))),"NA")</f>
        <v>46.509848484848476</v>
      </c>
      <c r="J202" s="199">
        <f>IFERROR(IF(OR($F202&lt;10,$F202="NA",$G202="NA"),"NA",IF($E202="05",VLOOKUP($A202,'2016G5-SALL'!$A$3:$AG$500,26,FALSE),IF($E202="08",VLOOKUP($A202,'2016G8-SALL'!$A$3:$AG$501,26,FALSE),"NA"))),"NA")</f>
        <v>0.35651515151515184</v>
      </c>
      <c r="K202" s="200">
        <f>IFERROR(IF(OR($F202&lt;10,$F202="NA",$G202="NA"),"NA",IF($E202="05",VLOOKUP($A202,'2016G5-SALL'!$A$3:$AG$500,16,FALSE),IF($E202="08",VLOOKUP($A202,'2016G8-SALL'!$A$3:$AG$501,16,FALSE),"NA"))),"NA")</f>
        <v>0.44113636363636344</v>
      </c>
      <c r="L202" s="201">
        <f>IFERROR(IF(OR($F202&lt;10,$F202="NA",$G202="NA"),"NA",IF($E202="05",VLOOKUP($A202,'2016G5-SALL'!$A$3:$AG$500,31,FALSE),IF($E202="08",VLOOKUP($A202,'2016G8-SALL'!$A$3:$AG$501,31,FALSE),"NA"))),"NA")</f>
        <v>0.52962121212121227</v>
      </c>
      <c r="M202" s="202">
        <f>IFERROR(IF(OR($F202&lt;10,$F202="NA",$G202="NA"),"NA",IF($E202="05",VLOOKUP($A202,'2016G5-SALL'!$A$3:$AG$500,21,FALSE),IF($E202="08",VLOOKUP($A202,'2016G8-SALL'!$A$3:$AG$501,21,FALSE),"NA"))),"NA")</f>
        <v>0.45303030303030317</v>
      </c>
    </row>
    <row r="203" spans="1:13" x14ac:dyDescent="0.25">
      <c r="A203" s="229" t="s">
        <v>414</v>
      </c>
      <c r="B203" s="228" t="str">
        <f>VLOOKUP($A203,SchList!$A$2:$B$476,2,FALSE)</f>
        <v>JOHN F. KENNEDY MIDDLE</v>
      </c>
      <c r="C203" s="229" t="str">
        <f>VLOOKUP($A203,SchList!$A$2:$H$476,6,FALSE)</f>
        <v>North</v>
      </c>
      <c r="D203" s="214" t="str">
        <f>VLOOKUP($A203,SchList!$A$2:$H$476,5,FALSE)</f>
        <v>Tier 1</v>
      </c>
      <c r="E203" s="215" t="str">
        <f>LEFT(VLOOKUP($A203,'2016G8-SALL'!$A$5:$B$499,2,FALSE),2)</f>
        <v>08</v>
      </c>
      <c r="F203" s="230">
        <f>IFERROR(IF($E203="05",VLOOKUP($A203,'2016G5-SALL'!$A$3:$AG$500,4,FALSE),IF($E203="08",VLOOKUP($A203,'2016G8-SALL'!$A$3:$AG$501,4,FALSE),"NA")),"NA")</f>
        <v>244</v>
      </c>
      <c r="G203" s="231">
        <f>IFERROR(IF($E203="05",VLOOKUP($A203,'MemSep 16-2016'!$A$3:$I$498,9,FALSE),IF($E203="08",VLOOKUP($A203,'MemSep 16-2016'!$A$3:$N$498,14,FALSE),"NA")),"NA")</f>
        <v>271</v>
      </c>
      <c r="H203" s="232">
        <f t="shared" si="4"/>
        <v>0.90036900369003692</v>
      </c>
      <c r="I203" s="233">
        <f>IFERROR(IF(OR($F203&lt;10,$F203="NA",$G203="NA"),"NA",IF($E203="05",VLOOKUP($A203,'2016G5-SALL'!$A$3:$AG$500,6,FALSE),IF($E203="08",VLOOKUP($A203,'2016G8-SALL'!$A$3:$AG$501,6,FALSE),"NA"))),"NA")</f>
        <v>37.010778688524603</v>
      </c>
      <c r="J203" s="199">
        <f>IFERROR(IF(OR($F203&lt;10,$F203="NA",$G203="NA"),"NA",IF($E203="05",VLOOKUP($A203,'2016G5-SALL'!$A$3:$AG$500,26,FALSE),IF($E203="08",VLOOKUP($A203,'2016G8-SALL'!$A$3:$AG$501,26,FALSE),"NA"))),"NA")</f>
        <v>0.36471311475409846</v>
      </c>
      <c r="K203" s="200">
        <f>IFERROR(IF(OR($F203&lt;10,$F203="NA",$G203="NA"),"NA",IF($E203="05",VLOOKUP($A203,'2016G5-SALL'!$A$3:$AG$500,16,FALSE),IF($E203="08",VLOOKUP($A203,'2016G8-SALL'!$A$3:$AG$501,16,FALSE),"NA"))),"NA")</f>
        <v>0.37565573770491789</v>
      </c>
      <c r="L203" s="201">
        <f>IFERROR(IF(OR($F203&lt;10,$F203="NA",$G203="NA"),"NA",IF($E203="05",VLOOKUP($A203,'2016G5-SALL'!$A$3:$AG$500,31,FALSE),IF($E203="08",VLOOKUP($A203,'2016G8-SALL'!$A$3:$AG$501,31,FALSE),"NA"))),"NA")</f>
        <v>0.38872950819672158</v>
      </c>
      <c r="M203" s="202">
        <f>IFERROR(IF(OR($F203&lt;10,$F203="NA",$G203="NA"),"NA",IF($E203="05",VLOOKUP($A203,'2016G5-SALL'!$A$3:$AG$500,21,FALSE),IF($E203="08",VLOOKUP($A203,'2016G8-SALL'!$A$3:$AG$501,21,FALSE),"NA"))),"NA")</f>
        <v>0.34782786885245848</v>
      </c>
    </row>
    <row r="204" spans="1:13" x14ac:dyDescent="0.25">
      <c r="A204" s="229" t="s">
        <v>204</v>
      </c>
      <c r="B204" s="228" t="str">
        <f>VLOOKUP($A204,SchList!$A$2:$B$476,2,FALSE)</f>
        <v>JOHN G. DUPUIS ELEMENTARY</v>
      </c>
      <c r="C204" s="229" t="str">
        <f>VLOOKUP($A204,SchList!$A$2:$H$476,6,FALSE)</f>
        <v>North</v>
      </c>
      <c r="D204" s="214" t="str">
        <f>VLOOKUP($A204,SchList!$A$2:$H$476,5,FALSE)</f>
        <v>Tier 1</v>
      </c>
      <c r="E204" s="215" t="str">
        <f>LEFT(VLOOKUP($A204,'2016G5-SALL'!$A$5:$B$499,2,FALSE),2)</f>
        <v>05</v>
      </c>
      <c r="F204" s="230">
        <f>IFERROR(IF($E204="05",VLOOKUP($A204,'2016G5-SALL'!$A$3:$AG$500,4,FALSE),IF($E204="08",VLOOKUP($A204,'2016G8-SALL'!$A$3:$AG$501,4,FALSE),"NA")),"NA")</f>
        <v>98</v>
      </c>
      <c r="G204" s="231">
        <f>IFERROR(IF($E204="05",VLOOKUP($A204,'MemSep 16-2016'!$A$3:$I$498,9,FALSE),IF($E204="08",VLOOKUP($A204,'MemSep 16-2016'!$A$3:$N$498,14,FALSE),"NA")),"NA")</f>
        <v>101</v>
      </c>
      <c r="H204" s="232">
        <f t="shared" si="4"/>
        <v>0.97029702970297027</v>
      </c>
      <c r="I204" s="233">
        <f>IFERROR(IF(OR($F204&lt;10,$F204="NA",$G204="NA"),"NA",IF($E204="05",VLOOKUP($A204,'2016G5-SALL'!$A$3:$AG$500,6,FALSE),IF($E204="08",VLOOKUP($A204,'2016G8-SALL'!$A$3:$AG$501,6,FALSE),"NA"))),"NA")</f>
        <v>48.686020408163259</v>
      </c>
      <c r="J204" s="199">
        <f>IFERROR(IF(OR($F204&lt;10,$F204="NA",$G204="NA"),"NA",IF($E204="05",VLOOKUP($A204,'2016G5-SALL'!$A$3:$AG$500,26,FALSE),IF($E204="08",VLOOKUP($A204,'2016G8-SALL'!$A$3:$AG$501,26,FALSE),"NA"))),"NA")</f>
        <v>0.37642857142857145</v>
      </c>
      <c r="K204" s="200">
        <f>IFERROR(IF(OR($F204&lt;10,$F204="NA",$G204="NA"),"NA",IF($E204="05",VLOOKUP($A204,'2016G5-SALL'!$A$3:$AG$500,16,FALSE),IF($E204="08",VLOOKUP($A204,'2016G8-SALL'!$A$3:$AG$501,16,FALSE),"NA"))),"NA")</f>
        <v>0.4339795918367344</v>
      </c>
      <c r="L204" s="201">
        <f>IFERROR(IF(OR($F204&lt;10,$F204="NA",$G204="NA"),"NA",IF($E204="05",VLOOKUP($A204,'2016G5-SALL'!$A$3:$AG$500,31,FALSE),IF($E204="08",VLOOKUP($A204,'2016G8-SALL'!$A$3:$AG$501,31,FALSE),"NA"))),"NA")</f>
        <v>0.55561224489795935</v>
      </c>
      <c r="M204" s="202">
        <f>IFERROR(IF(OR($F204&lt;10,$F204="NA",$G204="NA"),"NA",IF($E204="05",VLOOKUP($A204,'2016G5-SALL'!$A$3:$AG$500,21,FALSE),IF($E204="08",VLOOKUP($A204,'2016G8-SALL'!$A$3:$AG$501,21,FALSE),"NA"))),"NA")</f>
        <v>0.50448979591836718</v>
      </c>
    </row>
    <row r="205" spans="1:13" x14ac:dyDescent="0.25">
      <c r="A205" s="229" t="s">
        <v>341</v>
      </c>
      <c r="B205" s="228" t="str">
        <f>VLOOKUP($A205,SchList!$A$2:$B$476,2,FALSE)</f>
        <v>JOHN I. SMITH K-8 CENTER</v>
      </c>
      <c r="C205" s="229" t="str">
        <f>VLOOKUP($A205,SchList!$A$2:$H$476,6,FALSE)</f>
        <v>Central</v>
      </c>
      <c r="D205" s="214" t="str">
        <f>VLOOKUP($A205,SchList!$A$2:$H$476,5,FALSE)</f>
        <v>Tier 1</v>
      </c>
      <c r="E205" s="215" t="str">
        <f>LEFT(VLOOKUP($A205,'2016G5-SALL'!$A$5:$B$499,2,FALSE),2)</f>
        <v>05</v>
      </c>
      <c r="F205" s="230">
        <f>IFERROR(IF($E205="05",VLOOKUP($A205,'2016G5-SALL'!$A$3:$AG$500,4,FALSE),IF($E205="08",VLOOKUP($A205,'2016G8-SALL'!$A$3:$AG$501,4,FALSE),"NA")),"NA")</f>
        <v>209</v>
      </c>
      <c r="G205" s="231">
        <f>IFERROR(IF($E205="05",VLOOKUP($A205,'MemSep 16-2016'!$A$3:$I$498,9,FALSE),IF($E205="08",VLOOKUP($A205,'MemSep 16-2016'!$A$3:$N$498,14,FALSE),"NA")),"NA")</f>
        <v>218</v>
      </c>
      <c r="H205" s="232">
        <f t="shared" si="4"/>
        <v>0.95871559633027525</v>
      </c>
      <c r="I205" s="233">
        <f>IFERROR(IF(OR($F205&lt;10,$F205="NA",$G205="NA"),"NA",IF($E205="05",VLOOKUP($A205,'2016G5-SALL'!$A$3:$AG$500,6,FALSE),IF($E205="08",VLOOKUP($A205,'2016G8-SALL'!$A$3:$AG$501,6,FALSE),"NA"))),"NA")</f>
        <v>46.57033492822967</v>
      </c>
      <c r="J205" s="199">
        <f>IFERROR(IF(OR($F205&lt;10,$F205="NA",$G205="NA"),"NA",IF($E205="05",VLOOKUP($A205,'2016G5-SALL'!$A$3:$AG$500,26,FALSE),IF($E205="08",VLOOKUP($A205,'2016G8-SALL'!$A$3:$AG$501,26,FALSE),"NA"))),"NA")</f>
        <v>0.35387559808612457</v>
      </c>
      <c r="K205" s="200">
        <f>IFERROR(IF(OR($F205&lt;10,$F205="NA",$G205="NA"),"NA",IF($E205="05",VLOOKUP($A205,'2016G5-SALL'!$A$3:$AG$500,16,FALSE),IF($E205="08",VLOOKUP($A205,'2016G8-SALL'!$A$3:$AG$501,16,FALSE),"NA"))),"NA")</f>
        <v>0.44071770334928234</v>
      </c>
      <c r="L205" s="201">
        <f>IFERROR(IF(OR($F205&lt;10,$F205="NA",$G205="NA"),"NA",IF($E205="05",VLOOKUP($A205,'2016G5-SALL'!$A$3:$AG$500,31,FALSE),IF($E205="08",VLOOKUP($A205,'2016G8-SALL'!$A$3:$AG$501,31,FALSE),"NA"))),"NA")</f>
        <v>0.52009569377990417</v>
      </c>
      <c r="M205" s="202">
        <f>IFERROR(IF(OR($F205&lt;10,$F205="NA",$G205="NA"),"NA",IF($E205="05",VLOOKUP($A205,'2016G5-SALL'!$A$3:$AG$500,21,FALSE),IF($E205="08",VLOOKUP($A205,'2016G8-SALL'!$A$3:$AG$501,21,FALSE),"NA"))),"NA")</f>
        <v>0.4722009569377989</v>
      </c>
    </row>
    <row r="206" spans="1:13" x14ac:dyDescent="0.25">
      <c r="A206" s="229" t="s">
        <v>341</v>
      </c>
      <c r="B206" s="228" t="str">
        <f>VLOOKUP($A206,SchList!$A$2:$B$476,2,FALSE)</f>
        <v>JOHN I. SMITH K-8 CENTER</v>
      </c>
      <c r="C206" s="229" t="str">
        <f>VLOOKUP($A206,SchList!$A$2:$H$476,6,FALSE)</f>
        <v>Central</v>
      </c>
      <c r="D206" s="214" t="str">
        <f>VLOOKUP($A206,SchList!$A$2:$H$476,5,FALSE)</f>
        <v>Tier 1</v>
      </c>
      <c r="E206" s="215" t="str">
        <f>LEFT(VLOOKUP($A206,'2016G8-SALL'!$A$5:$B$499,2,FALSE),2)</f>
        <v>08</v>
      </c>
      <c r="F206" s="230">
        <f>IFERROR(IF($E206="05",VLOOKUP($A206,'2016G5-SALL'!$A$3:$AG$500,4,FALSE),IF($E206="08",VLOOKUP($A206,'2016G8-SALL'!$A$3:$AG$501,4,FALSE),"NA")),"NA")</f>
        <v>174</v>
      </c>
      <c r="G206" s="231">
        <f>IFERROR(IF($E206="05",VLOOKUP($A206,'MemSep 16-2016'!$A$3:$I$498,9,FALSE),IF($E206="08",VLOOKUP($A206,'MemSep 16-2016'!$A$3:$N$498,14,FALSE),"NA")),"NA")</f>
        <v>178</v>
      </c>
      <c r="H206" s="232">
        <f t="shared" si="4"/>
        <v>0.97752808988764039</v>
      </c>
      <c r="I206" s="233">
        <f>IFERROR(IF(OR($F206&lt;10,$F206="NA",$G206="NA"),"NA",IF($E206="05",VLOOKUP($A206,'2016G5-SALL'!$A$3:$AG$500,6,FALSE),IF($E206="08",VLOOKUP($A206,'2016G8-SALL'!$A$3:$AG$501,6,FALSE),"NA"))),"NA")</f>
        <v>40.585229885057494</v>
      </c>
      <c r="J206" s="199">
        <f>IFERROR(IF(OR($F206&lt;10,$F206="NA",$G206="NA"),"NA",IF($E206="05",VLOOKUP($A206,'2016G5-SALL'!$A$3:$AG$500,26,FALSE),IF($E206="08",VLOOKUP($A206,'2016G8-SALL'!$A$3:$AG$501,26,FALSE),"NA"))),"NA")</f>
        <v>0.3866666666666666</v>
      </c>
      <c r="K206" s="200">
        <f>IFERROR(IF(OR($F206&lt;10,$F206="NA",$G206="NA"),"NA",IF($E206="05",VLOOKUP($A206,'2016G5-SALL'!$A$3:$AG$500,16,FALSE),IF($E206="08",VLOOKUP($A206,'2016G8-SALL'!$A$3:$AG$501,16,FALSE),"NA"))),"NA")</f>
        <v>0.42270114942528741</v>
      </c>
      <c r="L206" s="201">
        <f>IFERROR(IF(OR($F206&lt;10,$F206="NA",$G206="NA"),"NA",IF($E206="05",VLOOKUP($A206,'2016G5-SALL'!$A$3:$AG$500,31,FALSE),IF($E206="08",VLOOKUP($A206,'2016G8-SALL'!$A$3:$AG$501,31,FALSE),"NA"))),"NA")</f>
        <v>0.41867816091954035</v>
      </c>
      <c r="M206" s="202">
        <f>IFERROR(IF(OR($F206&lt;10,$F206="NA",$G206="NA"),"NA",IF($E206="05",VLOOKUP($A206,'2016G5-SALL'!$A$3:$AG$500,21,FALSE),IF($E206="08",VLOOKUP($A206,'2016G8-SALL'!$A$3:$AG$501,21,FALSE),"NA"))),"NA")</f>
        <v>0.38505747126436751</v>
      </c>
    </row>
    <row r="207" spans="1:13" x14ac:dyDescent="0.25">
      <c r="A207" s="229" t="s">
        <v>435</v>
      </c>
      <c r="B207" s="228" t="str">
        <f>VLOOKUP($A207,SchList!$A$2:$B$476,2,FALSE)</f>
        <v>JORGE MAS CANOSA MIDDLE</v>
      </c>
      <c r="C207" s="229" t="str">
        <f>VLOOKUP($A207,SchList!$A$2:$H$476,6,FALSE)</f>
        <v>South</v>
      </c>
      <c r="D207" s="214" t="str">
        <f>VLOOKUP($A207,SchList!$A$2:$H$476,5,FALSE)</f>
        <v>Tier 1</v>
      </c>
      <c r="E207" s="215" t="str">
        <f>LEFT(VLOOKUP($A207,'2016G8-SALL'!$A$5:$B$499,2,FALSE),2)</f>
        <v>08</v>
      </c>
      <c r="F207" s="230">
        <f>IFERROR(IF($E207="05",VLOOKUP($A207,'2016G5-SALL'!$A$3:$AG$500,4,FALSE),IF($E207="08",VLOOKUP($A207,'2016G8-SALL'!$A$3:$AG$501,4,FALSE),"NA")),"NA")</f>
        <v>489</v>
      </c>
      <c r="G207" s="231">
        <f>IFERROR(IF($E207="05",VLOOKUP($A207,'MemSep 16-2016'!$A$3:$I$498,9,FALSE),IF($E207="08",VLOOKUP($A207,'MemSep 16-2016'!$A$3:$N$498,14,FALSE),"NA")),"NA")</f>
        <v>573</v>
      </c>
      <c r="H207" s="232">
        <f t="shared" si="4"/>
        <v>0.8534031413612565</v>
      </c>
      <c r="I207" s="233">
        <f>IFERROR(IF(OR($F207&lt;10,$F207="NA",$G207="NA"),"NA",IF($E207="05",VLOOKUP($A207,'2016G5-SALL'!$A$3:$AG$500,6,FALSE),IF($E207="08",VLOOKUP($A207,'2016G8-SALL'!$A$3:$AG$501,6,FALSE),"NA"))),"NA")</f>
        <v>37.753292433537879</v>
      </c>
      <c r="J207" s="199">
        <f>IFERROR(IF(OR($F207&lt;10,$F207="NA",$G207="NA"),"NA",IF($E207="05",VLOOKUP($A207,'2016G5-SALL'!$A$3:$AG$500,26,FALSE),IF($E207="08",VLOOKUP($A207,'2016G8-SALL'!$A$3:$AG$501,26,FALSE),"NA"))),"NA")</f>
        <v>0.36719836400818012</v>
      </c>
      <c r="K207" s="200">
        <f>IFERROR(IF(OR($F207&lt;10,$F207="NA",$G207="NA"),"NA",IF($E207="05",VLOOKUP($A207,'2016G5-SALL'!$A$3:$AG$500,16,FALSE),IF($E207="08",VLOOKUP($A207,'2016G8-SALL'!$A$3:$AG$501,16,FALSE),"NA"))),"NA")</f>
        <v>0.38560327198364019</v>
      </c>
      <c r="L207" s="201">
        <f>IFERROR(IF(OR($F207&lt;10,$F207="NA",$G207="NA"),"NA",IF($E207="05",VLOOKUP($A207,'2016G5-SALL'!$A$3:$AG$500,31,FALSE),IF($E207="08",VLOOKUP($A207,'2016G8-SALL'!$A$3:$AG$501,31,FALSE),"NA"))),"NA")</f>
        <v>0.37014314928425385</v>
      </c>
      <c r="M207" s="202">
        <f>IFERROR(IF(OR($F207&lt;10,$F207="NA",$G207="NA"),"NA",IF($E207="05",VLOOKUP($A207,'2016G5-SALL'!$A$3:$AG$500,21,FALSE),IF($E207="08",VLOOKUP($A207,'2016G8-SALL'!$A$3:$AG$501,21,FALSE),"NA"))),"NA")</f>
        <v>0.38190184049079717</v>
      </c>
    </row>
    <row r="208" spans="1:13" x14ac:dyDescent="0.25">
      <c r="A208" s="229" t="s">
        <v>417</v>
      </c>
      <c r="B208" s="228" t="str">
        <f>VLOOKUP($A208,SchList!$A$2:$B$476,2,FALSE)</f>
        <v>JOSE DE DIEGO MIDDLE SCHOOL</v>
      </c>
      <c r="C208" s="229" t="str">
        <f>VLOOKUP($A208,SchList!$A$2:$H$476,6,FALSE)</f>
        <v>Central</v>
      </c>
      <c r="D208" s="214" t="str">
        <f>VLOOKUP($A208,SchList!$A$2:$H$476,5,FALSE)</f>
        <v>Tier 3</v>
      </c>
      <c r="E208" s="215" t="str">
        <f>LEFT(VLOOKUP($A208,'2016G8-SALL'!$A$5:$B$499,2,FALSE),2)</f>
        <v>08</v>
      </c>
      <c r="F208" s="230">
        <f>IFERROR(IF($E208="05",VLOOKUP($A208,'2016G5-SALL'!$A$3:$AG$500,4,FALSE),IF($E208="08",VLOOKUP($A208,'2016G8-SALL'!$A$3:$AG$501,4,FALSE),"NA")),"NA")</f>
        <v>163</v>
      </c>
      <c r="G208" s="231">
        <f>IFERROR(IF($E208="05",VLOOKUP($A208,'MemSep 16-2016'!$A$3:$I$498,9,FALSE),IF($E208="08",VLOOKUP($A208,'MemSep 16-2016'!$A$3:$N$498,14,FALSE),"NA")),"NA")</f>
        <v>213</v>
      </c>
      <c r="H208" s="232">
        <f t="shared" si="4"/>
        <v>0.76525821596244137</v>
      </c>
      <c r="I208" s="233">
        <f>IFERROR(IF(OR($F208&lt;10,$F208="NA",$G208="NA"),"NA",IF($E208="05",VLOOKUP($A208,'2016G5-SALL'!$A$3:$AG$500,6,FALSE),IF($E208="08",VLOOKUP($A208,'2016G8-SALL'!$A$3:$AG$501,6,FALSE),"NA"))),"NA")</f>
        <v>34.358159509202444</v>
      </c>
      <c r="J208" s="199">
        <f>IFERROR(IF(OR($F208&lt;10,$F208="NA",$G208="NA"),"NA",IF($E208="05",VLOOKUP($A208,'2016G5-SALL'!$A$3:$AG$500,26,FALSE),IF($E208="08",VLOOKUP($A208,'2016G8-SALL'!$A$3:$AG$501,26,FALSE),"NA"))),"NA")</f>
        <v>0.36588957055214738</v>
      </c>
      <c r="K208" s="200">
        <f>IFERROR(IF(OR($F208&lt;10,$F208="NA",$G208="NA"),"NA",IF($E208="05",VLOOKUP($A208,'2016G5-SALL'!$A$3:$AG$500,16,FALSE),IF($E208="08",VLOOKUP($A208,'2016G8-SALL'!$A$3:$AG$501,16,FALSE),"NA"))),"NA")</f>
        <v>0.34147239263803691</v>
      </c>
      <c r="L208" s="201">
        <f>IFERROR(IF(OR($F208&lt;10,$F208="NA",$G208="NA"),"NA",IF($E208="05",VLOOKUP($A208,'2016G5-SALL'!$A$3:$AG$500,31,FALSE),IF($E208="08",VLOOKUP($A208,'2016G8-SALL'!$A$3:$AG$501,31,FALSE),"NA"))),"NA")</f>
        <v>0.34631901840490814</v>
      </c>
      <c r="M208" s="202">
        <f>IFERROR(IF(OR($F208&lt;10,$F208="NA",$G208="NA"),"NA",IF($E208="05",VLOOKUP($A208,'2016G5-SALL'!$A$3:$AG$500,21,FALSE),IF($E208="08",VLOOKUP($A208,'2016G8-SALL'!$A$3:$AG$501,21,FALSE),"NA"))),"NA")</f>
        <v>0.32993865030674829</v>
      </c>
    </row>
    <row r="209" spans="1:13" x14ac:dyDescent="0.25">
      <c r="A209" s="229" t="s">
        <v>906</v>
      </c>
      <c r="B209" s="228" t="str">
        <f>VLOOKUP($A209,SchList!$A$2:$B$476,2,FALSE)</f>
        <v>JOSE MARTI MAST 6-12 ACADEMY</v>
      </c>
      <c r="C209" s="229" t="str">
        <f>VLOOKUP($A209,SchList!$A$2:$H$476,6,FALSE)</f>
        <v>North</v>
      </c>
      <c r="D209" s="214" t="str">
        <f>VLOOKUP($A209,SchList!$A$2:$H$476,5,FALSE)</f>
        <v>Tier 1</v>
      </c>
      <c r="E209" s="215" t="str">
        <f>LEFT(VLOOKUP($A209,'2016G8-SALL'!$A$5:$B$499,2,FALSE),2)</f>
        <v>08</v>
      </c>
      <c r="F209" s="230">
        <f>IFERROR(IF($E209="05",VLOOKUP($A209,'2016G5-SALL'!$A$3:$AG$500,4,FALSE),IF($E209="08",VLOOKUP($A209,'2016G8-SALL'!$A$3:$AG$501,4,FALSE),"NA")),"NA")</f>
        <v>60</v>
      </c>
      <c r="G209" s="231">
        <f>IFERROR(IF($E209="05",VLOOKUP($A209,'MemSep 16-2016'!$A$3:$I$498,9,FALSE),IF($E209="08",VLOOKUP($A209,'MemSep 16-2016'!$A$3:$N$498,14,FALSE),"NA")),"NA")</f>
        <v>77</v>
      </c>
      <c r="H209" s="232">
        <f t="shared" si="4"/>
        <v>0.77922077922077926</v>
      </c>
      <c r="I209" s="233">
        <f>IFERROR(IF(OR($F209&lt;10,$F209="NA",$G209="NA"),"NA",IF($E209="05",VLOOKUP($A209,'2016G5-SALL'!$A$3:$AG$500,6,FALSE),IF($E209="08",VLOOKUP($A209,'2016G8-SALL'!$A$3:$AG$501,6,FALSE),"NA"))),"NA")</f>
        <v>44.27</v>
      </c>
      <c r="J209" s="199">
        <f>IFERROR(IF(OR($F209&lt;10,$F209="NA",$G209="NA"),"NA",IF($E209="05",VLOOKUP($A209,'2016G5-SALL'!$A$3:$AG$500,26,FALSE),IF($E209="08",VLOOKUP($A209,'2016G8-SALL'!$A$3:$AG$501,26,FALSE),"NA"))),"NA")</f>
        <v>0.37616666666666659</v>
      </c>
      <c r="K209" s="200">
        <f>IFERROR(IF(OR($F209&lt;10,$F209="NA",$G209="NA"),"NA",IF($E209="05",VLOOKUP($A209,'2016G5-SALL'!$A$3:$AG$500,16,FALSE),IF($E209="08",VLOOKUP($A209,'2016G8-SALL'!$A$3:$AG$501,16,FALSE),"NA"))),"NA")</f>
        <v>0.49516666666666675</v>
      </c>
      <c r="L209" s="201">
        <f>IFERROR(IF(OR($F209&lt;10,$F209="NA",$G209="NA"),"NA",IF($E209="05",VLOOKUP($A209,'2016G5-SALL'!$A$3:$AG$500,31,FALSE),IF($E209="08",VLOOKUP($A209,'2016G8-SALL'!$A$3:$AG$501,31,FALSE),"NA"))),"NA")</f>
        <v>0.48916666666666653</v>
      </c>
      <c r="M209" s="202">
        <f>IFERROR(IF(OR($F209&lt;10,$F209="NA",$G209="NA"),"NA",IF($E209="05",VLOOKUP($A209,'2016G5-SALL'!$A$3:$AG$500,21,FALSE),IF($E209="08",VLOOKUP($A209,'2016G8-SALL'!$A$3:$AG$501,21,FALSE),"NA"))),"NA")</f>
        <v>0.37533333333333346</v>
      </c>
    </row>
    <row r="210" spans="1:13" x14ac:dyDescent="0.25">
      <c r="A210" s="229" t="s">
        <v>942</v>
      </c>
      <c r="B210" s="228" t="str">
        <f>VLOOKUP($A210,SchList!$A$2:$B$476,2,FALSE)</f>
        <v>JUST ARTS AND MANAGEMENT CMS</v>
      </c>
      <c r="C210" s="229" t="str">
        <f>VLOOKUP($A210,SchList!$A$2:$H$476,6,FALSE)</f>
        <v>Charter</v>
      </c>
      <c r="D210" s="214" t="str">
        <f>VLOOKUP($A210,SchList!$A$2:$H$476,5,FALSE)</f>
        <v>CHT</v>
      </c>
      <c r="E210" s="215" t="str">
        <f>LEFT(VLOOKUP($A210,'2016G8-SALL'!$A$5:$B$499,2,FALSE),2)</f>
        <v>08</v>
      </c>
      <c r="F210" s="230">
        <f>IFERROR(IF($E210="05",VLOOKUP($A210,'2016G5-SALL'!$A$3:$AG$500,4,FALSE),IF($E210="08",VLOOKUP($A210,'2016G8-SALL'!$A$3:$AG$501,4,FALSE),"NA")),"NA")</f>
        <v>44</v>
      </c>
      <c r="G210" s="231">
        <f>IFERROR(IF($E210="05",VLOOKUP($A210,'MemSep 16-2016'!$A$3:$I$498,9,FALSE),IF($E210="08",VLOOKUP($A210,'MemSep 16-2016'!$A$3:$N$498,14,FALSE),"NA")),"NA")</f>
        <v>47</v>
      </c>
      <c r="H210" s="232">
        <f t="shared" si="4"/>
        <v>0.93617021276595747</v>
      </c>
      <c r="I210" s="233">
        <f>IFERROR(IF(OR($F210&lt;10,$F210="NA",$G210="NA"),"NA",IF($E210="05",VLOOKUP($A210,'2016G5-SALL'!$A$3:$AG$500,6,FALSE),IF($E210="08",VLOOKUP($A210,'2016G8-SALL'!$A$3:$AG$501,6,FALSE),"NA"))),"NA")</f>
        <v>51.960909090909098</v>
      </c>
      <c r="J210" s="199">
        <f>IFERROR(IF(OR($F210&lt;10,$F210="NA",$G210="NA"),"NA",IF($E210="05",VLOOKUP($A210,'2016G5-SALL'!$A$3:$AG$500,26,FALSE),IF($E210="08",VLOOKUP($A210,'2016G8-SALL'!$A$3:$AG$501,26,FALSE),"NA"))),"NA")</f>
        <v>0.5886363636363634</v>
      </c>
      <c r="K210" s="200">
        <f>IFERROR(IF(OR($F210&lt;10,$F210="NA",$G210="NA"),"NA",IF($E210="05",VLOOKUP($A210,'2016G5-SALL'!$A$3:$AG$500,16,FALSE),IF($E210="08",VLOOKUP($A210,'2016G8-SALL'!$A$3:$AG$501,16,FALSE),"NA"))),"NA")</f>
        <v>0.51749999999999996</v>
      </c>
      <c r="L210" s="201">
        <f>IFERROR(IF(OR($F210&lt;10,$F210="NA",$G210="NA"),"NA",IF($E210="05",VLOOKUP($A210,'2016G5-SALL'!$A$3:$AG$500,31,FALSE),IF($E210="08",VLOOKUP($A210,'2016G8-SALL'!$A$3:$AG$501,31,FALSE),"NA"))),"NA")</f>
        <v>0.53522727272727277</v>
      </c>
      <c r="M210" s="202">
        <f>IFERROR(IF(OR($F210&lt;10,$F210="NA",$G210="NA"),"NA",IF($E210="05",VLOOKUP($A210,'2016G5-SALL'!$A$3:$AG$500,21,FALSE),IF($E210="08",VLOOKUP($A210,'2016G8-SALL'!$A$3:$AG$501,21,FALSE),"NA"))),"NA")</f>
        <v>0.46204545454545459</v>
      </c>
    </row>
    <row r="211" spans="1:13" x14ac:dyDescent="0.25">
      <c r="A211" s="229" t="s">
        <v>562</v>
      </c>
      <c r="B211" s="228" t="str">
        <f>VLOOKUP($A211,SchList!$A$2:$B$476,2,FALSE)</f>
        <v>JUVENILE JUSTICE CENTER</v>
      </c>
      <c r="C211" s="229" t="str">
        <f>VLOOKUP($A211,SchList!$A$2:$H$476,6,FALSE)</f>
        <v>Alt &amp; Spe</v>
      </c>
      <c r="D211" s="214" t="str">
        <f>VLOOKUP($A211,SchList!$A$2:$H$476,5,FALSE)</f>
        <v>ALT</v>
      </c>
      <c r="E211" s="215" t="str">
        <f>LEFT(VLOOKUP($A211,'2016G8-SALL'!$A$5:$B$499,2,FALSE),2)</f>
        <v>08</v>
      </c>
      <c r="F211" s="230">
        <f>IFERROR(IF($E211="05",VLOOKUP($A211,'2016G5-SALL'!$A$3:$AG$500,4,FALSE),IF($E211="08",VLOOKUP($A211,'2016G8-SALL'!$A$3:$AG$501,4,FALSE),"NA")),"NA")</f>
        <v>2</v>
      </c>
      <c r="G211" s="231">
        <f>IFERROR(IF($E211="05",VLOOKUP($A211,'MemSep 16-2016'!$A$3:$I$498,9,FALSE),IF($E211="08",VLOOKUP($A211,'MemSep 16-2016'!$A$3:$N$498,14,FALSE),"NA")),"NA")</f>
        <v>11</v>
      </c>
      <c r="H211" s="232" t="str">
        <f t="shared" si="4"/>
        <v>NT&lt;10</v>
      </c>
      <c r="I211" s="233" t="str">
        <f>IFERROR(IF(OR($F211&lt;10,$F211="NA",$G211="NA"),"NA",IF($E211="05",VLOOKUP($A211,'2016G5-SALL'!$A$3:$AG$500,6,FALSE),IF($E211="08",VLOOKUP($A211,'2016G8-SALL'!$A$3:$AG$501,6,FALSE),"NA"))),"NA")</f>
        <v>NA</v>
      </c>
      <c r="J211" s="199" t="str">
        <f>IFERROR(IF(OR($F211&lt;10,$F211="NA",$G211="NA"),"NA",IF($E211="05",VLOOKUP($A211,'2016G5-SALL'!$A$3:$AG$500,26,FALSE),IF($E211="08",VLOOKUP($A211,'2016G8-SALL'!$A$3:$AG$501,26,FALSE),"NA"))),"NA")</f>
        <v>NA</v>
      </c>
      <c r="K211" s="200" t="str">
        <f>IFERROR(IF(OR($F211&lt;10,$F211="NA",$G211="NA"),"NA",IF($E211="05",VLOOKUP($A211,'2016G5-SALL'!$A$3:$AG$500,16,FALSE),IF($E211="08",VLOOKUP($A211,'2016G8-SALL'!$A$3:$AG$501,16,FALSE),"NA"))),"NA")</f>
        <v>NA</v>
      </c>
      <c r="L211" s="201" t="str">
        <f>IFERROR(IF(OR($F211&lt;10,$F211="NA",$G211="NA"),"NA",IF($E211="05",VLOOKUP($A211,'2016G5-SALL'!$A$3:$AG$500,31,FALSE),IF($E211="08",VLOOKUP($A211,'2016G8-SALL'!$A$3:$AG$501,31,FALSE),"NA"))),"NA")</f>
        <v>NA</v>
      </c>
      <c r="M211" s="202" t="str">
        <f>IFERROR(IF(OR($F211&lt;10,$F211="NA",$G211="NA"),"NA",IF($E211="05",VLOOKUP($A211,'2016G5-SALL'!$A$3:$AG$500,21,FALSE),IF($E211="08",VLOOKUP($A211,'2016G8-SALL'!$A$3:$AG$501,21,FALSE),"NA"))),"NA")</f>
        <v>NA</v>
      </c>
    </row>
    <row r="212" spans="1:13" x14ac:dyDescent="0.25">
      <c r="A212" s="229" t="s">
        <v>309</v>
      </c>
      <c r="B212" s="228" t="str">
        <f>VLOOKUP($A212,SchList!$A$2:$B$476,2,FALSE)</f>
        <v>KELSEY L. PHARR ELEMENTARY</v>
      </c>
      <c r="C212" s="229" t="str">
        <f>VLOOKUP($A212,SchList!$A$2:$H$476,6,FALSE)</f>
        <v>Central</v>
      </c>
      <c r="D212" s="214" t="str">
        <f>VLOOKUP($A212,SchList!$A$2:$H$476,5,FALSE)</f>
        <v>Tier 2</v>
      </c>
      <c r="E212" s="215" t="str">
        <f>LEFT(VLOOKUP($A212,'2016G5-SALL'!$A$5:$B$499,2,FALSE),2)</f>
        <v>05</v>
      </c>
      <c r="F212" s="230">
        <f>IFERROR(IF($E212="05",VLOOKUP($A212,'2016G5-SALL'!$A$3:$AG$500,4,FALSE),IF($E212="08",VLOOKUP($A212,'2016G8-SALL'!$A$3:$AG$501,4,FALSE),"NA")),"NA")</f>
        <v>38</v>
      </c>
      <c r="G212" s="231">
        <f>IFERROR(IF($E212="05",VLOOKUP($A212,'MemSep 16-2016'!$A$3:$I$498,9,FALSE),IF($E212="08",VLOOKUP($A212,'MemSep 16-2016'!$A$3:$N$498,14,FALSE),"NA")),"NA")</f>
        <v>41</v>
      </c>
      <c r="H212" s="232">
        <f t="shared" si="4"/>
        <v>0.92682926829268297</v>
      </c>
      <c r="I212" s="233">
        <f>IFERROR(IF(OR($F212&lt;10,$F212="NA",$G212="NA"),"NA",IF($E212="05",VLOOKUP($A212,'2016G5-SALL'!$A$3:$AG$500,6,FALSE),IF($E212="08",VLOOKUP($A212,'2016G8-SALL'!$A$3:$AG$501,6,FALSE),"NA"))),"NA")</f>
        <v>40.868684210526318</v>
      </c>
      <c r="J212" s="199">
        <f>IFERROR(IF(OR($F212&lt;10,$F212="NA",$G212="NA"),"NA",IF($E212="05",VLOOKUP($A212,'2016G5-SALL'!$A$3:$AG$500,26,FALSE),IF($E212="08",VLOOKUP($A212,'2016G8-SALL'!$A$3:$AG$501,26,FALSE),"NA"))),"NA")</f>
        <v>0.24289473684210527</v>
      </c>
      <c r="K212" s="200">
        <f>IFERROR(IF(OR($F212&lt;10,$F212="NA",$G212="NA"),"NA",IF($E212="05",VLOOKUP($A212,'2016G5-SALL'!$A$3:$AG$500,16,FALSE),IF($E212="08",VLOOKUP($A212,'2016G8-SALL'!$A$3:$AG$501,16,FALSE),"NA"))),"NA")</f>
        <v>0.41842105263157892</v>
      </c>
      <c r="L212" s="201">
        <f>IFERROR(IF(OR($F212&lt;10,$F212="NA",$G212="NA"),"NA",IF($E212="05",VLOOKUP($A212,'2016G5-SALL'!$A$3:$AG$500,31,FALSE),IF($E212="08",VLOOKUP($A212,'2016G8-SALL'!$A$3:$AG$501,31,FALSE),"NA"))),"NA")</f>
        <v>0.47289473684210526</v>
      </c>
      <c r="M212" s="202">
        <f>IFERROR(IF(OR($F212&lt;10,$F212="NA",$G212="NA"),"NA",IF($E212="05",VLOOKUP($A212,'2016G5-SALL'!$A$3:$AG$500,21,FALSE),IF($E212="08",VLOOKUP($A212,'2016G8-SALL'!$A$3:$AG$501,21,FALSE),"NA"))),"NA")</f>
        <v>0.3844736842105263</v>
      </c>
    </row>
    <row r="213" spans="1:13" x14ac:dyDescent="0.25">
      <c r="A213" s="229" t="s">
        <v>246</v>
      </c>
      <c r="B213" s="228" t="str">
        <f>VLOOKUP($A213,SchList!$A$2:$B$476,2,FALSE)</f>
        <v>KENDALE ELEMENTARY</v>
      </c>
      <c r="C213" s="229" t="str">
        <f>VLOOKUP($A213,SchList!$A$2:$H$476,6,FALSE)</f>
        <v>South</v>
      </c>
      <c r="D213" s="214" t="str">
        <f>VLOOKUP($A213,SchList!$A$2:$H$476,5,FALSE)</f>
        <v>Tier 1</v>
      </c>
      <c r="E213" s="215" t="str">
        <f>LEFT(VLOOKUP($A213,'2016G5-SALL'!$A$5:$B$499,2,FALSE),2)</f>
        <v>05</v>
      </c>
      <c r="F213" s="230">
        <f>IFERROR(IF($E213="05",VLOOKUP($A213,'2016G5-SALL'!$A$3:$AG$500,4,FALSE),IF($E213="08",VLOOKUP($A213,'2016G8-SALL'!$A$3:$AG$501,4,FALSE),"NA")),"NA")</f>
        <v>70</v>
      </c>
      <c r="G213" s="231">
        <f>IFERROR(IF($E213="05",VLOOKUP($A213,'MemSep 16-2016'!$A$3:$I$498,9,FALSE),IF($E213="08",VLOOKUP($A213,'MemSep 16-2016'!$A$3:$N$498,14,FALSE),"NA")),"NA")</f>
        <v>86</v>
      </c>
      <c r="H213" s="232">
        <f t="shared" si="4"/>
        <v>0.81395348837209303</v>
      </c>
      <c r="I213" s="233">
        <f>IFERROR(IF(OR($F213&lt;10,$F213="NA",$G213="NA"),"NA",IF($E213="05",VLOOKUP($A213,'2016G5-SALL'!$A$3:$AG$500,6,FALSE),IF($E213="08",VLOOKUP($A213,'2016G8-SALL'!$A$3:$AG$501,6,FALSE),"NA"))),"NA")</f>
        <v>48.809428571428597</v>
      </c>
      <c r="J213" s="199">
        <f>IFERROR(IF(OR($F213&lt;10,$F213="NA",$G213="NA"),"NA",IF($E213="05",VLOOKUP($A213,'2016G5-SALL'!$A$3:$AG$500,26,FALSE),IF($E213="08",VLOOKUP($A213,'2016G8-SALL'!$A$3:$AG$501,26,FALSE),"NA"))),"NA")</f>
        <v>0.35085714285714281</v>
      </c>
      <c r="K213" s="200">
        <f>IFERROR(IF(OR($F213&lt;10,$F213="NA",$G213="NA"),"NA",IF($E213="05",VLOOKUP($A213,'2016G5-SALL'!$A$3:$AG$500,16,FALSE),IF($E213="08",VLOOKUP($A213,'2016G8-SALL'!$A$3:$AG$501,16,FALSE),"NA"))),"NA")</f>
        <v>0.47285714285714286</v>
      </c>
      <c r="L213" s="201">
        <f>IFERROR(IF(OR($F213&lt;10,$F213="NA",$G213="NA"),"NA",IF($E213="05",VLOOKUP($A213,'2016G5-SALL'!$A$3:$AG$500,31,FALSE),IF($E213="08",VLOOKUP($A213,'2016G8-SALL'!$A$3:$AG$501,31,FALSE),"NA"))),"NA")</f>
        <v>0.53828571428571459</v>
      </c>
      <c r="M213" s="202">
        <f>IFERROR(IF(OR($F213&lt;10,$F213="NA",$G213="NA"),"NA",IF($E213="05",VLOOKUP($A213,'2016G5-SALL'!$A$3:$AG$500,21,FALSE),IF($E213="08",VLOOKUP($A213,'2016G8-SALL'!$A$3:$AG$501,21,FALSE),"NA"))),"NA")</f>
        <v>0.504142857142857</v>
      </c>
    </row>
    <row r="214" spans="1:13" x14ac:dyDescent="0.25">
      <c r="A214" s="229" t="s">
        <v>247</v>
      </c>
      <c r="B214" s="228" t="str">
        <f>VLOOKUP($A214,SchList!$A$2:$B$476,2,FALSE)</f>
        <v>KENDALE LAKES ELEMENTARY</v>
      </c>
      <c r="C214" s="229" t="str">
        <f>VLOOKUP($A214,SchList!$A$2:$H$476,6,FALSE)</f>
        <v>South</v>
      </c>
      <c r="D214" s="214" t="str">
        <f>VLOOKUP($A214,SchList!$A$2:$H$476,5,FALSE)</f>
        <v>Tier 1</v>
      </c>
      <c r="E214" s="215" t="str">
        <f>LEFT(VLOOKUP($A214,'2016G5-SALL'!$A$5:$B$499,2,FALSE),2)</f>
        <v>05</v>
      </c>
      <c r="F214" s="230">
        <f>IFERROR(IF($E214="05",VLOOKUP($A214,'2016G5-SALL'!$A$3:$AG$500,4,FALSE),IF($E214="08",VLOOKUP($A214,'2016G8-SALL'!$A$3:$AG$501,4,FALSE),"NA")),"NA")</f>
        <v>128</v>
      </c>
      <c r="G214" s="231">
        <f>IFERROR(IF($E214="05",VLOOKUP($A214,'MemSep 16-2016'!$A$3:$I$498,9,FALSE),IF($E214="08",VLOOKUP($A214,'MemSep 16-2016'!$A$3:$N$498,14,FALSE),"NA")),"NA")</f>
        <v>130</v>
      </c>
      <c r="H214" s="232">
        <f t="shared" si="4"/>
        <v>0.98461538461538467</v>
      </c>
      <c r="I214" s="233">
        <f>IFERROR(IF(OR($F214&lt;10,$F214="NA",$G214="NA"),"NA",IF($E214="05",VLOOKUP($A214,'2016G5-SALL'!$A$3:$AG$500,6,FALSE),IF($E214="08",VLOOKUP($A214,'2016G8-SALL'!$A$3:$AG$501,6,FALSE),"NA"))),"NA")</f>
        <v>48.508203124999973</v>
      </c>
      <c r="J214" s="199">
        <f>IFERROR(IF(OR($F214&lt;10,$F214="NA",$G214="NA"),"NA",IF($E214="05",VLOOKUP($A214,'2016G5-SALL'!$A$3:$AG$500,26,FALSE),IF($E214="08",VLOOKUP($A214,'2016G8-SALL'!$A$3:$AG$501,26,FALSE),"NA"))),"NA")</f>
        <v>0.45468750000000063</v>
      </c>
      <c r="K214" s="200">
        <f>IFERROR(IF(OR($F214&lt;10,$F214="NA",$G214="NA"),"NA",IF($E214="05",VLOOKUP($A214,'2016G5-SALL'!$A$3:$AG$500,16,FALSE),IF($E214="08",VLOOKUP($A214,'2016G8-SALL'!$A$3:$AG$501,16,FALSE),"NA"))),"NA")</f>
        <v>0.45195312500000001</v>
      </c>
      <c r="L214" s="201">
        <f>IFERROR(IF(OR($F214&lt;10,$F214="NA",$G214="NA"),"NA",IF($E214="05",VLOOKUP($A214,'2016G5-SALL'!$A$3:$AG$500,31,FALSE),IF($E214="08",VLOOKUP($A214,'2016G8-SALL'!$A$3:$AG$501,31,FALSE),"NA"))),"NA")</f>
        <v>0.53664062499999998</v>
      </c>
      <c r="M214" s="202">
        <f>IFERROR(IF(OR($F214&lt;10,$F214="NA",$G214="NA"),"NA",IF($E214="05",VLOOKUP($A214,'2016G5-SALL'!$A$3:$AG$500,21,FALSE),IF($E214="08",VLOOKUP($A214,'2016G8-SALL'!$A$3:$AG$501,21,FALSE),"NA"))),"NA")</f>
        <v>0.46296874999999982</v>
      </c>
    </row>
    <row r="215" spans="1:13" x14ac:dyDescent="0.25">
      <c r="A215" s="229" t="s">
        <v>248</v>
      </c>
      <c r="B215" s="228" t="str">
        <f>VLOOKUP($A215,SchList!$A$2:$B$476,2,FALSE)</f>
        <v>KENSINGTON PARK ELEMENTARY</v>
      </c>
      <c r="C215" s="229" t="str">
        <f>VLOOKUP($A215,SchList!$A$2:$H$476,6,FALSE)</f>
        <v>Central</v>
      </c>
      <c r="D215" s="214" t="str">
        <f>VLOOKUP($A215,SchList!$A$2:$H$476,5,FALSE)</f>
        <v>Tier 1</v>
      </c>
      <c r="E215" s="215" t="str">
        <f>LEFT(VLOOKUP($A215,'2016G5-SALL'!$A$5:$B$499,2,FALSE),2)</f>
        <v>05</v>
      </c>
      <c r="F215" s="230">
        <f>IFERROR(IF($E215="05",VLOOKUP($A215,'2016G5-SALL'!$A$3:$AG$500,4,FALSE),IF($E215="08",VLOOKUP($A215,'2016G8-SALL'!$A$3:$AG$501,4,FALSE),"NA")),"NA")</f>
        <v>156</v>
      </c>
      <c r="G215" s="231">
        <f>IFERROR(IF($E215="05",VLOOKUP($A215,'MemSep 16-2016'!$A$3:$I$498,9,FALSE),IF($E215="08",VLOOKUP($A215,'MemSep 16-2016'!$A$3:$N$498,14,FALSE),"NA")),"NA")</f>
        <v>163</v>
      </c>
      <c r="H215" s="232">
        <f t="shared" si="4"/>
        <v>0.95705521472392641</v>
      </c>
      <c r="I215" s="233">
        <f>IFERROR(IF(OR($F215&lt;10,$F215="NA",$G215="NA"),"NA",IF($E215="05",VLOOKUP($A215,'2016G5-SALL'!$A$3:$AG$500,6,FALSE),IF($E215="08",VLOOKUP($A215,'2016G8-SALL'!$A$3:$AG$501,6,FALSE),"NA"))),"NA")</f>
        <v>44.220256410256411</v>
      </c>
      <c r="J215" s="199">
        <f>IFERROR(IF(OR($F215&lt;10,$F215="NA",$G215="NA"),"NA",IF($E215="05",VLOOKUP($A215,'2016G5-SALL'!$A$3:$AG$500,26,FALSE),IF($E215="08",VLOOKUP($A215,'2016G8-SALL'!$A$3:$AG$501,26,FALSE),"NA"))),"NA")</f>
        <v>0.34628205128205175</v>
      </c>
      <c r="K215" s="200">
        <f>IFERROR(IF(OR($F215&lt;10,$F215="NA",$G215="NA"),"NA",IF($E215="05",VLOOKUP($A215,'2016G5-SALL'!$A$3:$AG$500,16,FALSE),IF($E215="08",VLOOKUP($A215,'2016G8-SALL'!$A$3:$AG$501,16,FALSE),"NA"))),"NA")</f>
        <v>0.42948717948717924</v>
      </c>
      <c r="L215" s="201">
        <f>IFERROR(IF(OR($F215&lt;10,$F215="NA",$G215="NA"),"NA",IF($E215="05",VLOOKUP($A215,'2016G5-SALL'!$A$3:$AG$500,31,FALSE),IF($E215="08",VLOOKUP($A215,'2016G8-SALL'!$A$3:$AG$501,31,FALSE),"NA"))),"NA")</f>
        <v>0.50057692307692325</v>
      </c>
      <c r="M215" s="202">
        <f>IFERROR(IF(OR($F215&lt;10,$F215="NA",$G215="NA"),"NA",IF($E215="05",VLOOKUP($A215,'2016G5-SALL'!$A$3:$AG$500,21,FALSE),IF($E215="08",VLOOKUP($A215,'2016G8-SALL'!$A$3:$AG$501,21,FALSE),"NA"))),"NA")</f>
        <v>0.41891025641025675</v>
      </c>
    </row>
    <row r="216" spans="1:13" x14ac:dyDescent="0.25">
      <c r="A216" s="229" t="s">
        <v>249</v>
      </c>
      <c r="B216" s="228" t="str">
        <f>VLOOKUP($A216,SchList!$A$2:$B$476,2,FALSE)</f>
        <v>KENWOOD K-8 CENTER</v>
      </c>
      <c r="C216" s="229" t="str">
        <f>VLOOKUP($A216,SchList!$A$2:$H$476,6,FALSE)</f>
        <v>South</v>
      </c>
      <c r="D216" s="214" t="str">
        <f>VLOOKUP($A216,SchList!$A$2:$H$476,5,FALSE)</f>
        <v>Tier 1</v>
      </c>
      <c r="E216" s="215" t="str">
        <f>LEFT(VLOOKUP($A216,'2016G5-SALL'!$A$5:$B$499,2,FALSE),2)</f>
        <v>05</v>
      </c>
      <c r="F216" s="230">
        <f>IFERROR(IF($E216="05",VLOOKUP($A216,'2016G5-SALL'!$A$3:$AG$500,4,FALSE),IF($E216="08",VLOOKUP($A216,'2016G8-SALL'!$A$3:$AG$501,4,FALSE),"NA")),"NA")</f>
        <v>104</v>
      </c>
      <c r="G216" s="231">
        <f>IFERROR(IF($E216="05",VLOOKUP($A216,'MemSep 16-2016'!$A$3:$I$498,9,FALSE),IF($E216="08",VLOOKUP($A216,'MemSep 16-2016'!$A$3:$N$498,14,FALSE),"NA")),"NA")</f>
        <v>107</v>
      </c>
      <c r="H216" s="232">
        <f t="shared" si="4"/>
        <v>0.9719626168224299</v>
      </c>
      <c r="I216" s="233">
        <f>IFERROR(IF(OR($F216&lt;10,$F216="NA",$G216="NA"),"NA",IF($E216="05",VLOOKUP($A216,'2016G5-SALL'!$A$3:$AG$500,6,FALSE),IF($E216="08",VLOOKUP($A216,'2016G8-SALL'!$A$3:$AG$501,6,FALSE),"NA"))),"NA")</f>
        <v>47.974615384615383</v>
      </c>
      <c r="J216" s="199">
        <f>IFERROR(IF(OR($F216&lt;10,$F216="NA",$G216="NA"),"NA",IF($E216="05",VLOOKUP($A216,'2016G5-SALL'!$A$3:$AG$500,26,FALSE),IF($E216="08",VLOOKUP($A216,'2016G8-SALL'!$A$3:$AG$501,26,FALSE),"NA"))),"NA")</f>
        <v>0.35557692307692307</v>
      </c>
      <c r="K216" s="200">
        <f>IFERROR(IF(OR($F216&lt;10,$F216="NA",$G216="NA"),"NA",IF($E216="05",VLOOKUP($A216,'2016G5-SALL'!$A$3:$AG$500,16,FALSE),IF($E216="08",VLOOKUP($A216,'2016G8-SALL'!$A$3:$AG$501,16,FALSE),"NA"))),"NA")</f>
        <v>0.44826923076923059</v>
      </c>
      <c r="L216" s="201">
        <f>IFERROR(IF(OR($F216&lt;10,$F216="NA",$G216="NA"),"NA",IF($E216="05",VLOOKUP($A216,'2016G5-SALL'!$A$3:$AG$500,31,FALSE),IF($E216="08",VLOOKUP($A216,'2016G8-SALL'!$A$3:$AG$501,31,FALSE),"NA"))),"NA")</f>
        <v>0.55721153846153881</v>
      </c>
      <c r="M216" s="202">
        <f>IFERROR(IF(OR($F216&lt;10,$F216="NA",$G216="NA"),"NA",IF($E216="05",VLOOKUP($A216,'2016G5-SALL'!$A$3:$AG$500,21,FALSE),IF($E216="08",VLOOKUP($A216,'2016G8-SALL'!$A$3:$AG$501,21,FALSE),"NA"))),"NA")</f>
        <v>0.46471153846153873</v>
      </c>
    </row>
    <row r="217" spans="1:13" x14ac:dyDescent="0.25">
      <c r="A217" s="229" t="s">
        <v>249</v>
      </c>
      <c r="B217" s="228" t="str">
        <f>VLOOKUP($A217,SchList!$A$2:$B$476,2,FALSE)</f>
        <v>KENWOOD K-8 CENTER</v>
      </c>
      <c r="C217" s="229" t="str">
        <f>VLOOKUP($A217,SchList!$A$2:$H$476,6,FALSE)</f>
        <v>South</v>
      </c>
      <c r="D217" s="214" t="str">
        <f>VLOOKUP($A217,SchList!$A$2:$H$476,5,FALSE)</f>
        <v>Tier 1</v>
      </c>
      <c r="E217" s="215" t="str">
        <f>LEFT(VLOOKUP($A217,'2016G8-SALL'!$A$5:$B$499,2,FALSE),2)</f>
        <v>08</v>
      </c>
      <c r="F217" s="230">
        <f>IFERROR(IF($E217="05",VLOOKUP($A217,'2016G5-SALL'!$A$3:$AG$500,4,FALSE),IF($E217="08",VLOOKUP($A217,'2016G8-SALL'!$A$3:$AG$501,4,FALSE),"NA")),"NA")</f>
        <v>89</v>
      </c>
      <c r="G217" s="231">
        <f>IFERROR(IF($E217="05",VLOOKUP($A217,'MemSep 16-2016'!$A$3:$I$498,9,FALSE),IF($E217="08",VLOOKUP($A217,'MemSep 16-2016'!$A$3:$N$498,14,FALSE),"NA")),"NA")</f>
        <v>104</v>
      </c>
      <c r="H217" s="232">
        <f t="shared" si="4"/>
        <v>0.85576923076923073</v>
      </c>
      <c r="I217" s="233">
        <f>IFERROR(IF(OR($F217&lt;10,$F217="NA",$G217="NA"),"NA",IF($E217="05",VLOOKUP($A217,'2016G5-SALL'!$A$3:$AG$500,6,FALSE),IF($E217="08",VLOOKUP($A217,'2016G8-SALL'!$A$3:$AG$501,6,FALSE),"NA"))),"NA")</f>
        <v>42.620786516853926</v>
      </c>
      <c r="J217" s="199">
        <f>IFERROR(IF(OR($F217&lt;10,$F217="NA",$G217="NA"),"NA",IF($E217="05",VLOOKUP($A217,'2016G5-SALL'!$A$3:$AG$500,26,FALSE),IF($E217="08",VLOOKUP($A217,'2016G8-SALL'!$A$3:$AG$501,26,FALSE),"NA"))),"NA")</f>
        <v>0.41022471910112357</v>
      </c>
      <c r="K217" s="200">
        <f>IFERROR(IF(OR($F217&lt;10,$F217="NA",$G217="NA"),"NA",IF($E217="05",VLOOKUP($A217,'2016G5-SALL'!$A$3:$AG$500,16,FALSE),IF($E217="08",VLOOKUP($A217,'2016G8-SALL'!$A$3:$AG$501,16,FALSE),"NA"))),"NA")</f>
        <v>0.45179775280898876</v>
      </c>
      <c r="L217" s="201">
        <f>IFERROR(IF(OR($F217&lt;10,$F217="NA",$G217="NA"),"NA",IF($E217="05",VLOOKUP($A217,'2016G5-SALL'!$A$3:$AG$500,31,FALSE),IF($E217="08",VLOOKUP($A217,'2016G8-SALL'!$A$3:$AG$501,31,FALSE),"NA"))),"NA")</f>
        <v>0.41292134831460681</v>
      </c>
      <c r="M217" s="202">
        <f>IFERROR(IF(OR($F217&lt;10,$F217="NA",$G217="NA"),"NA",IF($E217="05",VLOOKUP($A217,'2016G5-SALL'!$A$3:$AG$500,21,FALSE),IF($E217="08",VLOOKUP($A217,'2016G8-SALL'!$A$3:$AG$501,21,FALSE),"NA"))),"NA")</f>
        <v>0.42101123595505641</v>
      </c>
    </row>
    <row r="218" spans="1:13" x14ac:dyDescent="0.25">
      <c r="A218" s="229" t="s">
        <v>250</v>
      </c>
      <c r="B218" s="228" t="str">
        <f>VLOOKUP($A218,SchList!$A$2:$B$476,2,FALSE)</f>
        <v>KEY BISCAYNE K-8 CENTER</v>
      </c>
      <c r="C218" s="229" t="str">
        <f>VLOOKUP($A218,SchList!$A$2:$H$476,6,FALSE)</f>
        <v>Central</v>
      </c>
      <c r="D218" s="214" t="str">
        <f>VLOOKUP($A218,SchList!$A$2:$H$476,5,FALSE)</f>
        <v>Tier 1</v>
      </c>
      <c r="E218" s="215" t="str">
        <f>LEFT(VLOOKUP($A218,'2016G5-SALL'!$A$5:$B$499,2,FALSE),2)</f>
        <v>05</v>
      </c>
      <c r="F218" s="230">
        <f>IFERROR(IF($E218="05",VLOOKUP($A218,'2016G5-SALL'!$A$3:$AG$500,4,FALSE),IF($E218="08",VLOOKUP($A218,'2016G8-SALL'!$A$3:$AG$501,4,FALSE),"NA")),"NA")</f>
        <v>196</v>
      </c>
      <c r="G218" s="231">
        <f>IFERROR(IF($E218="05",VLOOKUP($A218,'MemSep 16-2016'!$A$3:$I$498,9,FALSE),IF($E218="08",VLOOKUP($A218,'MemSep 16-2016'!$A$3:$N$498,14,FALSE),"NA")),"NA")</f>
        <v>200</v>
      </c>
      <c r="H218" s="232">
        <f t="shared" si="4"/>
        <v>0.98</v>
      </c>
      <c r="I218" s="233">
        <f>IFERROR(IF(OR($F218&lt;10,$F218="NA",$G218="NA"),"NA",IF($E218="05",VLOOKUP($A218,'2016G5-SALL'!$A$3:$AG$500,6,FALSE),IF($E218="08",VLOOKUP($A218,'2016G8-SALL'!$A$3:$AG$501,6,FALSE),"NA"))),"NA")</f>
        <v>50.982091836734703</v>
      </c>
      <c r="J218" s="199">
        <f>IFERROR(IF(OR($F218&lt;10,$F218="NA",$G218="NA"),"NA",IF($E218="05",VLOOKUP($A218,'2016G5-SALL'!$A$3:$AG$500,26,FALSE),IF($E218="08",VLOOKUP($A218,'2016G8-SALL'!$A$3:$AG$501,26,FALSE),"NA"))),"NA")</f>
        <v>0.40897959183673466</v>
      </c>
      <c r="K218" s="200">
        <f>IFERROR(IF(OR($F218&lt;10,$F218="NA",$G218="NA"),"NA",IF($E218="05",VLOOKUP($A218,'2016G5-SALL'!$A$3:$AG$500,16,FALSE),IF($E218="08",VLOOKUP($A218,'2016G8-SALL'!$A$3:$AG$501,16,FALSE),"NA"))),"NA")</f>
        <v>0.47387755102040857</v>
      </c>
      <c r="L218" s="201">
        <f>IFERROR(IF(OR($F218&lt;10,$F218="NA",$G218="NA"),"NA",IF($E218="05",VLOOKUP($A218,'2016G5-SALL'!$A$3:$AG$500,31,FALSE),IF($E218="08",VLOOKUP($A218,'2016G8-SALL'!$A$3:$AG$501,31,FALSE),"NA"))),"NA")</f>
        <v>0.58081632653061177</v>
      </c>
      <c r="M218" s="202">
        <f>IFERROR(IF(OR($F218&lt;10,$F218="NA",$G218="NA"),"NA",IF($E218="05",VLOOKUP($A218,'2016G5-SALL'!$A$3:$AG$500,21,FALSE),IF($E218="08",VLOOKUP($A218,'2016G8-SALL'!$A$3:$AG$501,21,FALSE),"NA"))),"NA")</f>
        <v>0.49775510204081624</v>
      </c>
    </row>
    <row r="219" spans="1:13" x14ac:dyDescent="0.25">
      <c r="A219" s="229" t="s">
        <v>250</v>
      </c>
      <c r="B219" s="228" t="str">
        <f>VLOOKUP($A219,SchList!$A$2:$B$476,2,FALSE)</f>
        <v>KEY BISCAYNE K-8 CENTER</v>
      </c>
      <c r="C219" s="229" t="str">
        <f>VLOOKUP($A219,SchList!$A$2:$H$476,6,FALSE)</f>
        <v>Central</v>
      </c>
      <c r="D219" s="214" t="str">
        <f>VLOOKUP($A219,SchList!$A$2:$H$476,5,FALSE)</f>
        <v>Tier 1</v>
      </c>
      <c r="E219" s="215" t="str">
        <f>LEFT(VLOOKUP($A219,'2016G8-SALL'!$A$5:$B$499,2,FALSE),2)</f>
        <v>08</v>
      </c>
      <c r="F219" s="230">
        <f>IFERROR(IF($E219="05",VLOOKUP($A219,'2016G5-SALL'!$A$3:$AG$500,4,FALSE),IF($E219="08",VLOOKUP($A219,'2016G8-SALL'!$A$3:$AG$501,4,FALSE),"NA")),"NA")</f>
        <v>15</v>
      </c>
      <c r="G219" s="231">
        <f>IFERROR(IF($E219="05",VLOOKUP($A219,'MemSep 16-2016'!$A$3:$I$498,9,FALSE),IF($E219="08",VLOOKUP($A219,'MemSep 16-2016'!$A$3:$N$498,14,FALSE),"NA")),"NA")</f>
        <v>68</v>
      </c>
      <c r="H219" s="232">
        <f t="shared" si="4"/>
        <v>0.22058823529411764</v>
      </c>
      <c r="I219" s="233">
        <f>IFERROR(IF(OR($F219&lt;10,$F219="NA",$G219="NA"),"NA",IF($E219="05",VLOOKUP($A219,'2016G5-SALL'!$A$3:$AG$500,6,FALSE),IF($E219="08",VLOOKUP($A219,'2016G8-SALL'!$A$3:$AG$501,6,FALSE),"NA"))),"NA")</f>
        <v>37.445333333333345</v>
      </c>
      <c r="J219" s="199">
        <f>IFERROR(IF(OR($F219&lt;10,$F219="NA",$G219="NA"),"NA",IF($E219="05",VLOOKUP($A219,'2016G5-SALL'!$A$3:$AG$500,26,FALSE),IF($E219="08",VLOOKUP($A219,'2016G8-SALL'!$A$3:$AG$501,26,FALSE),"NA"))),"NA")</f>
        <v>0.35533333333333333</v>
      </c>
      <c r="K219" s="200">
        <f>IFERROR(IF(OR($F219&lt;10,$F219="NA",$G219="NA"),"NA",IF($E219="05",VLOOKUP($A219,'2016G5-SALL'!$A$3:$AG$500,16,FALSE),IF($E219="08",VLOOKUP($A219,'2016G8-SALL'!$A$3:$AG$501,16,FALSE),"NA"))),"NA")</f>
        <v>0.38533333333333336</v>
      </c>
      <c r="L219" s="201">
        <f>IFERROR(IF(OR($F219&lt;10,$F219="NA",$G219="NA"),"NA",IF($E219="05",VLOOKUP($A219,'2016G5-SALL'!$A$3:$AG$500,31,FALSE),IF($E219="08",VLOOKUP($A219,'2016G8-SALL'!$A$3:$AG$501,31,FALSE),"NA"))),"NA")</f>
        <v>0.38333333333333319</v>
      </c>
      <c r="M219" s="202">
        <f>IFERROR(IF(OR($F219&lt;10,$F219="NA",$G219="NA"),"NA",IF($E219="05",VLOOKUP($A219,'2016G5-SALL'!$A$3:$AG$500,21,FALSE),IF($E219="08",VLOOKUP($A219,'2016G8-SALL'!$A$3:$AG$501,21,FALSE),"NA"))),"NA")</f>
        <v>0.36533333333333329</v>
      </c>
    </row>
    <row r="220" spans="1:13" x14ac:dyDescent="0.25">
      <c r="A220" s="229" t="s">
        <v>283</v>
      </c>
      <c r="B220" s="228" t="str">
        <f>VLOOKUP($A220,SchList!$A$2:$B$476,2,FALSE)</f>
        <v>KEYS GATE CHARTER SCHOOL</v>
      </c>
      <c r="C220" s="229" t="str">
        <f>VLOOKUP($A220,SchList!$A$2:$H$476,6,FALSE)</f>
        <v>Charter</v>
      </c>
      <c r="D220" s="214" t="str">
        <f>VLOOKUP($A220,SchList!$A$2:$H$476,5,FALSE)</f>
        <v>CHT</v>
      </c>
      <c r="E220" s="215" t="str">
        <f>LEFT(VLOOKUP($A220,'2016G5-SALL'!$A$5:$B$499,2,FALSE),2)</f>
        <v>05</v>
      </c>
      <c r="F220" s="230">
        <f>IFERROR(IF($E220="05",VLOOKUP($A220,'2016G5-SALL'!$A$3:$AG$500,4,FALSE),IF($E220="08",VLOOKUP($A220,'2016G8-SALL'!$A$3:$AG$501,4,FALSE),"NA")),"NA")</f>
        <v>4</v>
      </c>
      <c r="G220" s="231">
        <f>IFERROR(IF($E220="05",VLOOKUP($A220,'MemSep 16-2016'!$A$3:$I$498,9,FALSE),IF($E220="08",VLOOKUP($A220,'MemSep 16-2016'!$A$3:$N$498,14,FALSE),"NA")),"NA")</f>
        <v>258</v>
      </c>
      <c r="H220" s="232" t="str">
        <f t="shared" si="4"/>
        <v>NT&lt;10</v>
      </c>
      <c r="I220" s="233" t="str">
        <f>IFERROR(IF(OR($F220&lt;10,$F220="NA",$G220="NA"),"NA",IF($E220="05",VLOOKUP($A220,'2016G5-SALL'!$A$3:$AG$500,6,FALSE),IF($E220="08",VLOOKUP($A220,'2016G8-SALL'!$A$3:$AG$501,6,FALSE),"NA"))),"NA")</f>
        <v>NA</v>
      </c>
      <c r="J220" s="199" t="str">
        <f>IFERROR(IF(OR($F220&lt;10,$F220="NA",$G220="NA"),"NA",IF($E220="05",VLOOKUP($A220,'2016G5-SALL'!$A$3:$AG$500,26,FALSE),IF($E220="08",VLOOKUP($A220,'2016G8-SALL'!$A$3:$AG$501,26,FALSE),"NA"))),"NA")</f>
        <v>NA</v>
      </c>
      <c r="K220" s="200" t="str">
        <f>IFERROR(IF(OR($F220&lt;10,$F220="NA",$G220="NA"),"NA",IF($E220="05",VLOOKUP($A220,'2016G5-SALL'!$A$3:$AG$500,16,FALSE),IF($E220="08",VLOOKUP($A220,'2016G8-SALL'!$A$3:$AG$501,16,FALSE),"NA"))),"NA")</f>
        <v>NA</v>
      </c>
      <c r="L220" s="201" t="str">
        <f>IFERROR(IF(OR($F220&lt;10,$F220="NA",$G220="NA"),"NA",IF($E220="05",VLOOKUP($A220,'2016G5-SALL'!$A$3:$AG$500,31,FALSE),IF($E220="08",VLOOKUP($A220,'2016G8-SALL'!$A$3:$AG$501,31,FALSE),"NA"))),"NA")</f>
        <v>NA</v>
      </c>
      <c r="M220" s="202" t="str">
        <f>IFERROR(IF(OR($F220&lt;10,$F220="NA",$G220="NA"),"NA",IF($E220="05",VLOOKUP($A220,'2016G5-SALL'!$A$3:$AG$500,21,FALSE),IF($E220="08",VLOOKUP($A220,'2016G8-SALL'!$A$3:$AG$501,21,FALSE),"NA"))),"NA")</f>
        <v>NA</v>
      </c>
    </row>
    <row r="221" spans="1:13" x14ac:dyDescent="0.25">
      <c r="A221" s="229" t="s">
        <v>251</v>
      </c>
      <c r="B221" s="228" t="str">
        <f>VLOOKUP($A221,SchList!$A$2:$B$476,2,FALSE)</f>
        <v>KINLOCH PARK ELEMENTARY</v>
      </c>
      <c r="C221" s="229" t="str">
        <f>VLOOKUP($A221,SchList!$A$2:$H$476,6,FALSE)</f>
        <v>Central</v>
      </c>
      <c r="D221" s="214" t="str">
        <f>VLOOKUP($A221,SchList!$A$2:$H$476,5,FALSE)</f>
        <v>Tier 1</v>
      </c>
      <c r="E221" s="215" t="str">
        <f>LEFT(VLOOKUP($A221,'2016G5-SALL'!$A$5:$B$499,2,FALSE),2)</f>
        <v>05</v>
      </c>
      <c r="F221" s="230">
        <f>IFERROR(IF($E221="05",VLOOKUP($A221,'2016G5-SALL'!$A$3:$AG$500,4,FALSE),IF($E221="08",VLOOKUP($A221,'2016G8-SALL'!$A$3:$AG$501,4,FALSE),"NA")),"NA")</f>
        <v>124</v>
      </c>
      <c r="G221" s="231">
        <f>IFERROR(IF($E221="05",VLOOKUP($A221,'MemSep 16-2016'!$A$3:$I$498,9,FALSE),IF($E221="08",VLOOKUP($A221,'MemSep 16-2016'!$A$3:$N$498,14,FALSE),"NA")),"NA")</f>
        <v>133</v>
      </c>
      <c r="H221" s="232">
        <f t="shared" si="4"/>
        <v>0.93233082706766912</v>
      </c>
      <c r="I221" s="233">
        <f>IFERROR(IF(OR($F221&lt;10,$F221="NA",$G221="NA"),"NA",IF($E221="05",VLOOKUP($A221,'2016G5-SALL'!$A$3:$AG$500,6,FALSE),IF($E221="08",VLOOKUP($A221,'2016G8-SALL'!$A$3:$AG$501,6,FALSE),"NA"))),"NA")</f>
        <v>44.965564516129014</v>
      </c>
      <c r="J221" s="199">
        <f>IFERROR(IF(OR($F221&lt;10,$F221="NA",$G221="NA"),"NA",IF($E221="05",VLOOKUP($A221,'2016G5-SALL'!$A$3:$AG$500,26,FALSE),IF($E221="08",VLOOKUP($A221,'2016G8-SALL'!$A$3:$AG$501,26,FALSE),"NA"))),"NA")</f>
        <v>0.35435483870967771</v>
      </c>
      <c r="K221" s="200">
        <f>IFERROR(IF(OR($F221&lt;10,$F221="NA",$G221="NA"),"NA",IF($E221="05",VLOOKUP($A221,'2016G5-SALL'!$A$3:$AG$500,16,FALSE),IF($E221="08",VLOOKUP($A221,'2016G8-SALL'!$A$3:$AG$501,16,FALSE),"NA"))),"NA")</f>
        <v>0.42669354838709639</v>
      </c>
      <c r="L221" s="201">
        <f>IFERROR(IF(OR($F221&lt;10,$F221="NA",$G221="NA"),"NA",IF($E221="05",VLOOKUP($A221,'2016G5-SALL'!$A$3:$AG$500,31,FALSE),IF($E221="08",VLOOKUP($A221,'2016G8-SALL'!$A$3:$AG$501,31,FALSE),"NA"))),"NA")</f>
        <v>0.51403225806451636</v>
      </c>
      <c r="M221" s="202">
        <f>IFERROR(IF(OR($F221&lt;10,$F221="NA",$G221="NA"),"NA",IF($E221="05",VLOOKUP($A221,'2016G5-SALL'!$A$3:$AG$500,21,FALSE),IF($E221="08",VLOOKUP($A221,'2016G8-SALL'!$A$3:$AG$501,21,FALSE),"NA"))),"NA")</f>
        <v>0.42870967741935501</v>
      </c>
    </row>
    <row r="222" spans="1:13" x14ac:dyDescent="0.25">
      <c r="A222" s="229" t="s">
        <v>415</v>
      </c>
      <c r="B222" s="228" t="str">
        <f>VLOOKUP($A222,SchList!$A$2:$B$476,2,FALSE)</f>
        <v>KINLOCH PARK MIDDLE</v>
      </c>
      <c r="C222" s="229" t="str">
        <f>VLOOKUP($A222,SchList!$A$2:$H$476,6,FALSE)</f>
        <v>Central</v>
      </c>
      <c r="D222" s="214" t="str">
        <f>VLOOKUP($A222,SchList!$A$2:$H$476,5,FALSE)</f>
        <v>Tier 1</v>
      </c>
      <c r="E222" s="215" t="str">
        <f>LEFT(VLOOKUP($A222,'2016G8-SALL'!$A$5:$B$499,2,FALSE),2)</f>
        <v>08</v>
      </c>
      <c r="F222" s="230">
        <f>IFERROR(IF($E222="05",VLOOKUP($A222,'2016G5-SALL'!$A$3:$AG$500,4,FALSE),IF($E222="08",VLOOKUP($A222,'2016G8-SALL'!$A$3:$AG$501,4,FALSE),"NA")),"NA")</f>
        <v>327</v>
      </c>
      <c r="G222" s="231">
        <f>IFERROR(IF($E222="05",VLOOKUP($A222,'MemSep 16-2016'!$A$3:$I$498,9,FALSE),IF($E222="08",VLOOKUP($A222,'MemSep 16-2016'!$A$3:$N$498,14,FALSE),"NA")),"NA")</f>
        <v>358</v>
      </c>
      <c r="H222" s="232">
        <f t="shared" si="4"/>
        <v>0.91340782122905029</v>
      </c>
      <c r="I222" s="233">
        <f>IFERROR(IF(OR($F222&lt;10,$F222="NA",$G222="NA"),"NA",IF($E222="05",VLOOKUP($A222,'2016G5-SALL'!$A$3:$AG$500,6,FALSE),IF($E222="08",VLOOKUP($A222,'2016G8-SALL'!$A$3:$AG$501,6,FALSE),"NA"))),"NA")</f>
        <v>37.838593272171266</v>
      </c>
      <c r="J222" s="199">
        <f>IFERROR(IF(OR($F222&lt;10,$F222="NA",$G222="NA"),"NA",IF($E222="05",VLOOKUP($A222,'2016G5-SALL'!$A$3:$AG$500,26,FALSE),IF($E222="08",VLOOKUP($A222,'2016G8-SALL'!$A$3:$AG$501,26,FALSE),"NA"))),"NA")</f>
        <v>0.37422018348623853</v>
      </c>
      <c r="K222" s="200">
        <f>IFERROR(IF(OR($F222&lt;10,$F222="NA",$G222="NA"),"NA",IF($E222="05",VLOOKUP($A222,'2016G5-SALL'!$A$3:$AG$500,16,FALSE),IF($E222="08",VLOOKUP($A222,'2016G8-SALL'!$A$3:$AG$501,16,FALSE),"NA"))),"NA")</f>
        <v>0.38067278287461753</v>
      </c>
      <c r="L222" s="201">
        <f>IFERROR(IF(OR($F222&lt;10,$F222="NA",$G222="NA"),"NA",IF($E222="05",VLOOKUP($A222,'2016G5-SALL'!$A$3:$AG$500,31,FALSE),IF($E222="08",VLOOKUP($A222,'2016G8-SALL'!$A$3:$AG$501,31,FALSE),"NA"))),"NA")</f>
        <v>0.37721712538226265</v>
      </c>
      <c r="M222" s="202">
        <f>IFERROR(IF(OR($F222&lt;10,$F222="NA",$G222="NA"),"NA",IF($E222="05",VLOOKUP($A222,'2016G5-SALL'!$A$3:$AG$500,21,FALSE),IF($E222="08",VLOOKUP($A222,'2016G8-SALL'!$A$3:$AG$501,21,FALSE),"NA"))),"NA")</f>
        <v>0.37920489296636062</v>
      </c>
    </row>
    <row r="223" spans="1:13" x14ac:dyDescent="0.25">
      <c r="A223" s="295" t="s">
        <v>252</v>
      </c>
      <c r="B223" s="228" t="str">
        <f>VLOOKUP($A223,SchList!$A$2:$B$476,2,FALSE)</f>
        <v>LAKE STEVENS ELEMENTARY</v>
      </c>
      <c r="C223" s="229" t="str">
        <f>VLOOKUP($A223,SchList!$A$2:$H$476,6,FALSE)</f>
        <v>North</v>
      </c>
      <c r="D223" s="214" t="str">
        <f>VLOOKUP($A223,SchList!$A$2:$H$476,5,FALSE)</f>
        <v>Tier 1</v>
      </c>
      <c r="E223" s="215" t="str">
        <f>LEFT(VLOOKUP($A223,'2016G5-SALL'!$A$5:$B$499,2,FALSE),2)</f>
        <v>05</v>
      </c>
      <c r="F223" s="230">
        <f>IFERROR(IF($E223="05",VLOOKUP($A223,'2016G5-SALL'!$A$3:$AG$500,4,FALSE),IF($E223="08",VLOOKUP($A223,'2016G8-SALL'!$A$3:$AG$501,4,FALSE),"NA")),"NA")</f>
        <v>40</v>
      </c>
      <c r="G223" s="231">
        <f>IFERROR(IF($E223="05",VLOOKUP($A223,'MemSep 16-2016'!$A$3:$I$498,9,FALSE),IF($E223="08",VLOOKUP($A223,'MemSep 16-2016'!$A$3:$N$498,14,FALSE),"NA")),"NA")</f>
        <v>51</v>
      </c>
      <c r="H223" s="232">
        <f t="shared" si="4"/>
        <v>0.78431372549019607</v>
      </c>
      <c r="I223" s="233">
        <f>IFERROR(IF(OR($F223&lt;10,$F223="NA",$G223="NA"),"NA",IF($E223="05",VLOOKUP($A223,'2016G5-SALL'!$A$3:$AG$500,6,FALSE),IF($E223="08",VLOOKUP($A223,'2016G8-SALL'!$A$3:$AG$501,6,FALSE),"NA"))),"NA")</f>
        <v>41.515499999999996</v>
      </c>
      <c r="J223" s="199">
        <f>IFERROR(IF(OR($F223&lt;10,$F223="NA",$G223="NA"),"NA",IF($E223="05",VLOOKUP($A223,'2016G5-SALL'!$A$3:$AG$500,26,FALSE),IF($E223="08",VLOOKUP($A223,'2016G8-SALL'!$A$3:$AG$501,26,FALSE),"NA"))),"NA")</f>
        <v>0.33450000000000019</v>
      </c>
      <c r="K223" s="200">
        <f>IFERROR(IF(OR($F223&lt;10,$F223="NA",$G223="NA"),"NA",IF($E223="05",VLOOKUP($A223,'2016G5-SALL'!$A$3:$AG$500,16,FALSE),IF($E223="08",VLOOKUP($A223,'2016G8-SALL'!$A$3:$AG$501,16,FALSE),"NA"))),"NA")</f>
        <v>0.37450000000000006</v>
      </c>
      <c r="L223" s="201">
        <f>IFERROR(IF(OR($F223&lt;10,$F223="NA",$G223="NA"),"NA",IF($E223="05",VLOOKUP($A223,'2016G5-SALL'!$A$3:$AG$500,31,FALSE),IF($E223="08",VLOOKUP($A223,'2016G8-SALL'!$A$3:$AG$501,31,FALSE),"NA"))),"NA")</f>
        <v>0.48000000000000015</v>
      </c>
      <c r="M223" s="202">
        <f>IFERROR(IF(OR($F223&lt;10,$F223="NA",$G223="NA"),"NA",IF($E223="05",VLOOKUP($A223,'2016G5-SALL'!$A$3:$AG$500,21,FALSE),IF($E223="08",VLOOKUP($A223,'2016G8-SALL'!$A$3:$AG$501,21,FALSE),"NA"))),"NA")</f>
        <v>0.41174999999999995</v>
      </c>
    </row>
    <row r="224" spans="1:13" x14ac:dyDescent="0.25">
      <c r="A224" s="229" t="s">
        <v>416</v>
      </c>
      <c r="B224" s="228" t="str">
        <f>VLOOKUP($A224,SchList!$A$2:$B$476,2,FALSE)</f>
        <v>LAKE STEVENS MIDDLE</v>
      </c>
      <c r="C224" s="229" t="str">
        <f>VLOOKUP($A224,SchList!$A$2:$H$476,6,FALSE)</f>
        <v>North</v>
      </c>
      <c r="D224" s="214" t="str">
        <f>VLOOKUP($A224,SchList!$A$2:$H$476,5,FALSE)</f>
        <v>Tier 1</v>
      </c>
      <c r="E224" s="215" t="str">
        <f>LEFT(VLOOKUP($A224,'2016G8-SALL'!$A$5:$B$499,2,FALSE),2)</f>
        <v>08</v>
      </c>
      <c r="F224" s="230">
        <f>IFERROR(IF($E224="05",VLOOKUP($A224,'2016G5-SALL'!$A$3:$AG$500,4,FALSE),IF($E224="08",VLOOKUP($A224,'2016G8-SALL'!$A$3:$AG$501,4,FALSE),"NA")),"NA")</f>
        <v>187</v>
      </c>
      <c r="G224" s="231">
        <f>IFERROR(IF($E224="05",VLOOKUP($A224,'MemSep 16-2016'!$A$3:$I$498,9,FALSE),IF($E224="08",VLOOKUP($A224,'MemSep 16-2016'!$A$3:$N$498,14,FALSE),"NA")),"NA")</f>
        <v>215</v>
      </c>
      <c r="H224" s="232">
        <f t="shared" si="4"/>
        <v>0.86976744186046506</v>
      </c>
      <c r="I224" s="233">
        <f>IFERROR(IF(OR($F224&lt;10,$F224="NA",$G224="NA"),"NA",IF($E224="05",VLOOKUP($A224,'2016G5-SALL'!$A$3:$AG$500,6,FALSE),IF($E224="08",VLOOKUP($A224,'2016G8-SALL'!$A$3:$AG$501,6,FALSE),"NA"))),"NA")</f>
        <v>39.705828877005345</v>
      </c>
      <c r="J224" s="199">
        <f>IFERROR(IF(OR($F224&lt;10,$F224="NA",$G224="NA"),"NA",IF($E224="05",VLOOKUP($A224,'2016G5-SALL'!$A$3:$AG$500,26,FALSE),IF($E224="08",VLOOKUP($A224,'2016G8-SALL'!$A$3:$AG$501,26,FALSE),"NA"))),"NA")</f>
        <v>0.42716577540106948</v>
      </c>
      <c r="K224" s="200">
        <f>IFERROR(IF(OR($F224&lt;10,$F224="NA",$G224="NA"),"NA",IF($E224="05",VLOOKUP($A224,'2016G5-SALL'!$A$3:$AG$500,16,FALSE),IF($E224="08",VLOOKUP($A224,'2016G8-SALL'!$A$3:$AG$501,16,FALSE),"NA"))),"NA")</f>
        <v>0.4001604278074864</v>
      </c>
      <c r="L224" s="201">
        <f>IFERROR(IF(OR($F224&lt;10,$F224="NA",$G224="NA"),"NA",IF($E224="05",VLOOKUP($A224,'2016G5-SALL'!$A$3:$AG$500,31,FALSE),IF($E224="08",VLOOKUP($A224,'2016G8-SALL'!$A$3:$AG$501,31,FALSE),"NA"))),"NA")</f>
        <v>0.39090909090909082</v>
      </c>
      <c r="M224" s="202">
        <f>IFERROR(IF(OR($F224&lt;10,$F224="NA",$G224="NA"),"NA",IF($E224="05",VLOOKUP($A224,'2016G5-SALL'!$A$3:$AG$500,21,FALSE),IF($E224="08",VLOOKUP($A224,'2016G8-SALL'!$A$3:$AG$501,21,FALSE),"NA"))),"NA")</f>
        <v>0.38080213903743282</v>
      </c>
    </row>
    <row r="225" spans="1:13" x14ac:dyDescent="0.25">
      <c r="A225" s="229" t="s">
        <v>253</v>
      </c>
      <c r="B225" s="228" t="str">
        <f>VLOOKUP($A225,SchList!$A$2:$B$476,2,FALSE)</f>
        <v>LAKEVIEW ELEMENTARY</v>
      </c>
      <c r="C225" s="229" t="str">
        <f>VLOOKUP($A225,SchList!$A$2:$H$476,6,FALSE)</f>
        <v>Central</v>
      </c>
      <c r="D225" s="214" t="str">
        <f>VLOOKUP($A225,SchList!$A$2:$H$476,5,FALSE)</f>
        <v>Tier 1</v>
      </c>
      <c r="E225" s="215" t="str">
        <f>LEFT(VLOOKUP($A225,'2016G5-SALL'!$A$5:$B$499,2,FALSE),2)</f>
        <v>05</v>
      </c>
      <c r="F225" s="230">
        <f>IFERROR(IF($E225="05",VLOOKUP($A225,'2016G5-SALL'!$A$3:$AG$500,4,FALSE),IF($E225="08",VLOOKUP($A225,'2016G8-SALL'!$A$3:$AG$501,4,FALSE),"NA")),"NA")</f>
        <v>3</v>
      </c>
      <c r="G225" s="231">
        <f>IFERROR(IF($E225="05",VLOOKUP($A225,'MemSep 16-2016'!$A$3:$I$498,9,FALSE),IF($E225="08",VLOOKUP($A225,'MemSep 16-2016'!$A$3:$N$498,14,FALSE),"NA")),"NA")</f>
        <v>60</v>
      </c>
      <c r="H225" s="232" t="str">
        <f t="shared" si="4"/>
        <v>NT&lt;10</v>
      </c>
      <c r="I225" s="233" t="str">
        <f>IFERROR(IF(OR($F225&lt;10,$F225="NA",$G225="NA"),"NA",IF($E225="05",VLOOKUP($A225,'2016G5-SALL'!$A$3:$AG$500,6,FALSE),IF($E225="08",VLOOKUP($A225,'2016G8-SALL'!$A$3:$AG$501,6,FALSE),"NA"))),"NA")</f>
        <v>NA</v>
      </c>
      <c r="J225" s="199" t="str">
        <f>IFERROR(IF(OR($F225&lt;10,$F225="NA",$G225="NA"),"NA",IF($E225="05",VLOOKUP($A225,'2016G5-SALL'!$A$3:$AG$500,26,FALSE),IF($E225="08",VLOOKUP($A225,'2016G8-SALL'!$A$3:$AG$501,26,FALSE),"NA"))),"NA")</f>
        <v>NA</v>
      </c>
      <c r="K225" s="200" t="str">
        <f>IFERROR(IF(OR($F225&lt;10,$F225="NA",$G225="NA"),"NA",IF($E225="05",VLOOKUP($A225,'2016G5-SALL'!$A$3:$AG$500,16,FALSE),IF($E225="08",VLOOKUP($A225,'2016G8-SALL'!$A$3:$AG$501,16,FALSE),"NA"))),"NA")</f>
        <v>NA</v>
      </c>
      <c r="L225" s="201" t="str">
        <f>IFERROR(IF(OR($F225&lt;10,$F225="NA",$G225="NA"),"NA",IF($E225="05",VLOOKUP($A225,'2016G5-SALL'!$A$3:$AG$500,31,FALSE),IF($E225="08",VLOOKUP($A225,'2016G8-SALL'!$A$3:$AG$501,31,FALSE),"NA"))),"NA")</f>
        <v>NA</v>
      </c>
      <c r="M225" s="202" t="str">
        <f>IFERROR(IF(OR($F225&lt;10,$F225="NA",$G225="NA"),"NA",IF($E225="05",VLOOKUP($A225,'2016G5-SALL'!$A$3:$AG$500,21,FALSE),IF($E225="08",VLOOKUP($A225,'2016G8-SALL'!$A$3:$AG$501,21,FALSE),"NA"))),"NA")</f>
        <v>NA</v>
      </c>
    </row>
    <row r="226" spans="1:13" x14ac:dyDescent="0.25">
      <c r="A226" s="229" t="s">
        <v>443</v>
      </c>
      <c r="B226" s="228" t="str">
        <f>VLOOKUP($A226,SchList!$A$2:$B$476,2,FALSE)</f>
        <v>LAMAR LOUISE CURRY MIDDLE SCH</v>
      </c>
      <c r="C226" s="229" t="str">
        <f>VLOOKUP($A226,SchList!$A$2:$H$476,6,FALSE)</f>
        <v>South</v>
      </c>
      <c r="D226" s="214" t="str">
        <f>VLOOKUP($A226,SchList!$A$2:$H$476,5,FALSE)</f>
        <v>Tier 1</v>
      </c>
      <c r="E226" s="215" t="str">
        <f>LEFT(VLOOKUP($A226,'2016G8-SALL'!$A$5:$B$499,2,FALSE),2)</f>
        <v>08</v>
      </c>
      <c r="F226" s="230">
        <f>IFERROR(IF($E226="05",VLOOKUP($A226,'2016G5-SALL'!$A$3:$AG$500,4,FALSE),IF($E226="08",VLOOKUP($A226,'2016G8-SALL'!$A$3:$AG$501,4,FALSE),"NA")),"NA")</f>
        <v>72</v>
      </c>
      <c r="G226" s="231">
        <f>IFERROR(IF($E226="05",VLOOKUP($A226,'MemSep 16-2016'!$A$3:$I$498,9,FALSE),IF($E226="08",VLOOKUP($A226,'MemSep 16-2016'!$A$3:$N$498,14,FALSE),"NA")),"NA")</f>
        <v>335</v>
      </c>
      <c r="H226" s="232">
        <f t="shared" si="4"/>
        <v>0.21492537313432836</v>
      </c>
      <c r="I226" s="233">
        <f>IFERROR(IF(OR($F226&lt;10,$F226="NA",$G226="NA"),"NA",IF($E226="05",VLOOKUP($A226,'2016G5-SALL'!$A$3:$AG$500,6,FALSE),IF($E226="08",VLOOKUP($A226,'2016G8-SALL'!$A$3:$AG$501,6,FALSE),"NA"))),"NA")</f>
        <v>41.288194444444443</v>
      </c>
      <c r="J226" s="199">
        <f>IFERROR(IF(OR($F226&lt;10,$F226="NA",$G226="NA"),"NA",IF($E226="05",VLOOKUP($A226,'2016G5-SALL'!$A$3:$AG$500,26,FALSE),IF($E226="08",VLOOKUP($A226,'2016G8-SALL'!$A$3:$AG$501,26,FALSE),"NA"))),"NA")</f>
        <v>0.41555555555555557</v>
      </c>
      <c r="K226" s="200">
        <f>IFERROR(IF(OR($F226&lt;10,$F226="NA",$G226="NA"),"NA",IF($E226="05",VLOOKUP($A226,'2016G5-SALL'!$A$3:$AG$500,16,FALSE),IF($E226="08",VLOOKUP($A226,'2016G8-SALL'!$A$3:$AG$501,16,FALSE),"NA"))),"NA")</f>
        <v>0.44097222222222221</v>
      </c>
      <c r="L226" s="201">
        <f>IFERROR(IF(OR($F226&lt;10,$F226="NA",$G226="NA"),"NA",IF($E226="05",VLOOKUP($A226,'2016G5-SALL'!$A$3:$AG$500,31,FALSE),IF($E226="08",VLOOKUP($A226,'2016G8-SALL'!$A$3:$AG$501,31,FALSE),"NA"))),"NA")</f>
        <v>0.41736111111111102</v>
      </c>
      <c r="M226" s="202">
        <f>IFERROR(IF(OR($F226&lt;10,$F226="NA",$G226="NA"),"NA",IF($E226="05",VLOOKUP($A226,'2016G5-SALL'!$A$3:$AG$500,21,FALSE),IF($E226="08",VLOOKUP($A226,'2016G8-SALL'!$A$3:$AG$501,21,FALSE),"NA"))),"NA")</f>
        <v>0.37361111111111139</v>
      </c>
    </row>
    <row r="227" spans="1:13" x14ac:dyDescent="0.25">
      <c r="A227" s="229" t="s">
        <v>258</v>
      </c>
      <c r="B227" s="228" t="str">
        <f>VLOOKUP($A227,SchList!$A$2:$B$476,2,FALSE)</f>
        <v>LAURA C. SAUNDERS ELEMENTARY</v>
      </c>
      <c r="C227" s="229" t="str">
        <f>VLOOKUP($A227,SchList!$A$2:$H$476,6,FALSE)</f>
        <v>South</v>
      </c>
      <c r="D227" s="214" t="str">
        <f>VLOOKUP($A227,SchList!$A$2:$H$476,5,FALSE)</f>
        <v>Tier 3</v>
      </c>
      <c r="E227" s="215" t="str">
        <f>LEFT(VLOOKUP($A227,'2016G5-SALL'!$A$5:$B$499,2,FALSE),2)</f>
        <v>05</v>
      </c>
      <c r="F227" s="230">
        <f>IFERROR(IF($E227="05",VLOOKUP($A227,'2016G5-SALL'!$A$3:$AG$500,4,FALSE),IF($E227="08",VLOOKUP($A227,'2016G8-SALL'!$A$3:$AG$501,4,FALSE),"NA")),"NA")</f>
        <v>62</v>
      </c>
      <c r="G227" s="231">
        <f>IFERROR(IF($E227="05",VLOOKUP($A227,'MemSep 16-2016'!$A$3:$I$498,9,FALSE),IF($E227="08",VLOOKUP($A227,'MemSep 16-2016'!$A$3:$N$498,14,FALSE),"NA")),"NA")</f>
        <v>66</v>
      </c>
      <c r="H227" s="232">
        <f t="shared" si="4"/>
        <v>0.93939393939393945</v>
      </c>
      <c r="I227" s="233">
        <f>IFERROR(IF(OR($F227&lt;10,$F227="NA",$G227="NA"),"NA",IF($E227="05",VLOOKUP($A227,'2016G5-SALL'!$A$3:$AG$500,6,FALSE),IF($E227="08",VLOOKUP($A227,'2016G8-SALL'!$A$3:$AG$501,6,FALSE),"NA"))),"NA")</f>
        <v>39.466935483870969</v>
      </c>
      <c r="J227" s="199">
        <f>IFERROR(IF(OR($F227&lt;10,$F227="NA",$G227="NA"),"NA",IF($E227="05",VLOOKUP($A227,'2016G5-SALL'!$A$3:$AG$500,26,FALSE),IF($E227="08",VLOOKUP($A227,'2016G8-SALL'!$A$3:$AG$501,26,FALSE),"NA"))),"NA")</f>
        <v>0.33306451612903232</v>
      </c>
      <c r="K227" s="200">
        <f>IFERROR(IF(OR($F227&lt;10,$F227="NA",$G227="NA"),"NA",IF($E227="05",VLOOKUP($A227,'2016G5-SALL'!$A$3:$AG$500,16,FALSE),IF($E227="08",VLOOKUP($A227,'2016G8-SALL'!$A$3:$AG$501,16,FALSE),"NA"))),"NA")</f>
        <v>0.37290322580645197</v>
      </c>
      <c r="L227" s="201">
        <f>IFERROR(IF(OR($F227&lt;10,$F227="NA",$G227="NA"),"NA",IF($E227="05",VLOOKUP($A227,'2016G5-SALL'!$A$3:$AG$500,31,FALSE),IF($E227="08",VLOOKUP($A227,'2016G8-SALL'!$A$3:$AG$501,31,FALSE),"NA"))),"NA")</f>
        <v>0.43870967741935474</v>
      </c>
      <c r="M227" s="202">
        <f>IFERROR(IF(OR($F227&lt;10,$F227="NA",$G227="NA"),"NA",IF($E227="05",VLOOKUP($A227,'2016G5-SALL'!$A$3:$AG$500,21,FALSE),IF($E227="08",VLOOKUP($A227,'2016G8-SALL'!$A$3:$AG$501,21,FALSE),"NA"))),"NA")</f>
        <v>0.38741935483870943</v>
      </c>
    </row>
    <row r="228" spans="1:13" x14ac:dyDescent="0.25">
      <c r="A228" s="229" t="s">
        <v>406</v>
      </c>
      <c r="B228" s="228" t="str">
        <f>VLOOKUP($A228,SchList!$A$2:$B$476,2,FALSE)</f>
        <v>LAWTON CHILES MIDDLE SCHOOL</v>
      </c>
      <c r="C228" s="229" t="str">
        <f>VLOOKUP($A228,SchList!$A$2:$H$476,6,FALSE)</f>
        <v>North</v>
      </c>
      <c r="D228" s="214" t="str">
        <f>VLOOKUP($A228,SchList!$A$2:$H$476,5,FALSE)</f>
        <v>Tier 1</v>
      </c>
      <c r="E228" s="215" t="str">
        <f>LEFT(VLOOKUP($A228,'2016G8-SALL'!$A$5:$B$499,2,FALSE),2)</f>
        <v>08</v>
      </c>
      <c r="F228" s="230">
        <f>IFERROR(IF($E228="05",VLOOKUP($A228,'2016G5-SALL'!$A$3:$AG$500,4,FALSE),IF($E228="08",VLOOKUP($A228,'2016G8-SALL'!$A$3:$AG$501,4,FALSE),"NA")),"NA")</f>
        <v>192</v>
      </c>
      <c r="G228" s="231">
        <f>IFERROR(IF($E228="05",VLOOKUP($A228,'MemSep 16-2016'!$A$3:$I$498,9,FALSE),IF($E228="08",VLOOKUP($A228,'MemSep 16-2016'!$A$3:$N$498,14,FALSE),"NA")),"NA")</f>
        <v>214</v>
      </c>
      <c r="H228" s="232">
        <f t="shared" si="4"/>
        <v>0.89719626168224298</v>
      </c>
      <c r="I228" s="233">
        <f>IFERROR(IF(OR($F228&lt;10,$F228="NA",$G228="NA"),"NA",IF($E228="05",VLOOKUP($A228,'2016G5-SALL'!$A$3:$AG$500,6,FALSE),IF($E228="08",VLOOKUP($A228,'2016G8-SALL'!$A$3:$AG$501,6,FALSE),"NA"))),"NA")</f>
        <v>41.746927083333354</v>
      </c>
      <c r="J228" s="199">
        <f>IFERROR(IF(OR($F228&lt;10,$F228="NA",$G228="NA"),"NA",IF($E228="05",VLOOKUP($A228,'2016G5-SALL'!$A$3:$AG$500,26,FALSE),IF($E228="08",VLOOKUP($A228,'2016G8-SALL'!$A$3:$AG$501,26,FALSE),"NA"))),"NA")</f>
        <v>0.42984374999999991</v>
      </c>
      <c r="K228" s="200">
        <f>IFERROR(IF(OR($F228&lt;10,$F228="NA",$G228="NA"),"NA",IF($E228="05",VLOOKUP($A228,'2016G5-SALL'!$A$3:$AG$500,16,FALSE),IF($E228="08",VLOOKUP($A228,'2016G8-SALL'!$A$3:$AG$501,16,FALSE),"NA"))),"NA")</f>
        <v>0.42796875000000001</v>
      </c>
      <c r="L228" s="201">
        <f>IFERROR(IF(OR($F228&lt;10,$F228="NA",$G228="NA"),"NA",IF($E228="05",VLOOKUP($A228,'2016G5-SALL'!$A$3:$AG$500,31,FALSE),IF($E228="08",VLOOKUP($A228,'2016G8-SALL'!$A$3:$AG$501,31,FALSE),"NA"))),"NA")</f>
        <v>0.41562499999999997</v>
      </c>
      <c r="M228" s="202">
        <f>IFERROR(IF(OR($F228&lt;10,$F228="NA",$G228="NA"),"NA",IF($E228="05",VLOOKUP($A228,'2016G5-SALL'!$A$3:$AG$500,21,FALSE),IF($E228="08",VLOOKUP($A228,'2016G8-SALL'!$A$3:$AG$501,21,FALSE),"NA"))),"NA")</f>
        <v>0.39869791666666665</v>
      </c>
    </row>
    <row r="229" spans="1:13" x14ac:dyDescent="0.25">
      <c r="A229" s="229" t="s">
        <v>254</v>
      </c>
      <c r="B229" s="228" t="str">
        <f>VLOOKUP($A229,SchList!$A$2:$B$476,2,FALSE)</f>
        <v>LEEWOOD K-8 CENTER</v>
      </c>
      <c r="C229" s="229" t="str">
        <f>VLOOKUP($A229,SchList!$A$2:$H$476,6,FALSE)</f>
        <v>South</v>
      </c>
      <c r="D229" s="214" t="str">
        <f>VLOOKUP($A229,SchList!$A$2:$H$476,5,FALSE)</f>
        <v>Tier 1</v>
      </c>
      <c r="E229" s="215" t="str">
        <f>LEFT(VLOOKUP($A229,'2016G5-SALL'!$A$5:$B$499,2,FALSE),2)</f>
        <v>05</v>
      </c>
      <c r="F229" s="230">
        <f>IFERROR(IF($E229="05",VLOOKUP($A229,'2016G5-SALL'!$A$3:$AG$500,4,FALSE),IF($E229="08",VLOOKUP($A229,'2016G8-SALL'!$A$3:$AG$501,4,FALSE),"NA")),"NA")</f>
        <v>1</v>
      </c>
      <c r="G229" s="231">
        <f>IFERROR(IF($E229="05",VLOOKUP($A229,'MemSep 16-2016'!$A$3:$I$498,9,FALSE),IF($E229="08",VLOOKUP($A229,'MemSep 16-2016'!$A$3:$N$498,14,FALSE),"NA")),"NA")</f>
        <v>95</v>
      </c>
      <c r="H229" s="232" t="str">
        <f t="shared" si="4"/>
        <v>NT&lt;10</v>
      </c>
      <c r="I229" s="233" t="str">
        <f>IFERROR(IF(OR($F229&lt;10,$F229="NA",$G229="NA"),"NA",IF($E229="05",VLOOKUP($A229,'2016G5-SALL'!$A$3:$AG$500,6,FALSE),IF($E229="08",VLOOKUP($A229,'2016G8-SALL'!$A$3:$AG$501,6,FALSE),"NA"))),"NA")</f>
        <v>NA</v>
      </c>
      <c r="J229" s="199" t="str">
        <f>IFERROR(IF(OR($F229&lt;10,$F229="NA",$G229="NA"),"NA",IF($E229="05",VLOOKUP($A229,'2016G5-SALL'!$A$3:$AG$500,26,FALSE),IF($E229="08",VLOOKUP($A229,'2016G8-SALL'!$A$3:$AG$501,26,FALSE),"NA"))),"NA")</f>
        <v>NA</v>
      </c>
      <c r="K229" s="200" t="str">
        <f>IFERROR(IF(OR($F229&lt;10,$F229="NA",$G229="NA"),"NA",IF($E229="05",VLOOKUP($A229,'2016G5-SALL'!$A$3:$AG$500,16,FALSE),IF($E229="08",VLOOKUP($A229,'2016G8-SALL'!$A$3:$AG$501,16,FALSE),"NA"))),"NA")</f>
        <v>NA</v>
      </c>
      <c r="L229" s="201" t="str">
        <f>IFERROR(IF(OR($F229&lt;10,$F229="NA",$G229="NA"),"NA",IF($E229="05",VLOOKUP($A229,'2016G5-SALL'!$A$3:$AG$500,31,FALSE),IF($E229="08",VLOOKUP($A229,'2016G8-SALL'!$A$3:$AG$501,31,FALSE),"NA"))),"NA")</f>
        <v>NA</v>
      </c>
      <c r="M229" s="202" t="str">
        <f>IFERROR(IF(OR($F229&lt;10,$F229="NA",$G229="NA"),"NA",IF($E229="05",VLOOKUP($A229,'2016G5-SALL'!$A$3:$AG$500,21,FALSE),IF($E229="08",VLOOKUP($A229,'2016G8-SALL'!$A$3:$AG$501,21,FALSE),"NA"))),"NA")</f>
        <v>NA</v>
      </c>
    </row>
    <row r="230" spans="1:13" x14ac:dyDescent="0.25">
      <c r="A230" s="229" t="s">
        <v>256</v>
      </c>
      <c r="B230" s="228" t="str">
        <f>VLOOKUP($A230,SchList!$A$2:$B$476,2,FALSE)</f>
        <v>LEISURE CITY K-8 CENTER</v>
      </c>
      <c r="C230" s="229" t="str">
        <f>VLOOKUP($A230,SchList!$A$2:$H$476,6,FALSE)</f>
        <v>South</v>
      </c>
      <c r="D230" s="214" t="str">
        <f>VLOOKUP($A230,SchList!$A$2:$H$476,5,FALSE)</f>
        <v>Tier 1</v>
      </c>
      <c r="E230" s="215" t="str">
        <f>LEFT(VLOOKUP($A230,'2016G5-SALL'!$A$5:$B$499,2,FALSE),2)</f>
        <v>05</v>
      </c>
      <c r="F230" s="230">
        <f>IFERROR(IF($E230="05",VLOOKUP($A230,'2016G5-SALL'!$A$3:$AG$500,4,FALSE),IF($E230="08",VLOOKUP($A230,'2016G8-SALL'!$A$3:$AG$501,4,FALSE),"NA")),"NA")</f>
        <v>104</v>
      </c>
      <c r="G230" s="231">
        <f>IFERROR(IF($E230="05",VLOOKUP($A230,'MemSep 16-2016'!$A$3:$I$498,9,FALSE),IF($E230="08",VLOOKUP($A230,'MemSep 16-2016'!$A$3:$N$498,14,FALSE),"NA")),"NA")</f>
        <v>109</v>
      </c>
      <c r="H230" s="232">
        <f t="shared" si="4"/>
        <v>0.95412844036697253</v>
      </c>
      <c r="I230" s="233">
        <f>IFERROR(IF(OR($F230&lt;10,$F230="NA",$G230="NA"),"NA",IF($E230="05",VLOOKUP($A230,'2016G5-SALL'!$A$3:$AG$500,6,FALSE),IF($E230="08",VLOOKUP($A230,'2016G8-SALL'!$A$3:$AG$501,6,FALSE),"NA"))),"NA")</f>
        <v>43.706153846153832</v>
      </c>
      <c r="J230" s="199">
        <f>IFERROR(IF(OR($F230&lt;10,$F230="NA",$G230="NA"),"NA",IF($E230="05",VLOOKUP($A230,'2016G5-SALL'!$A$3:$AG$500,26,FALSE),IF($E230="08",VLOOKUP($A230,'2016G8-SALL'!$A$3:$AG$501,26,FALSE),"NA"))),"NA")</f>
        <v>0.34009615384615383</v>
      </c>
      <c r="K230" s="200">
        <f>IFERROR(IF(OR($F230&lt;10,$F230="NA",$G230="NA"),"NA",IF($E230="05",VLOOKUP($A230,'2016G5-SALL'!$A$3:$AG$500,16,FALSE),IF($E230="08",VLOOKUP($A230,'2016G8-SALL'!$A$3:$AG$501,16,FALSE),"NA"))),"NA")</f>
        <v>0.41019230769230758</v>
      </c>
      <c r="L230" s="201">
        <f>IFERROR(IF(OR($F230&lt;10,$F230="NA",$G230="NA"),"NA",IF($E230="05",VLOOKUP($A230,'2016G5-SALL'!$A$3:$AG$500,31,FALSE),IF($E230="08",VLOOKUP($A230,'2016G8-SALL'!$A$3:$AG$501,31,FALSE),"NA"))),"NA")</f>
        <v>0.50451923076923078</v>
      </c>
      <c r="M230" s="202">
        <f>IFERROR(IF(OR($F230&lt;10,$F230="NA",$G230="NA"),"NA",IF($E230="05",VLOOKUP($A230,'2016G5-SALL'!$A$3:$AG$500,21,FALSE),IF($E230="08",VLOOKUP($A230,'2016G8-SALL'!$A$3:$AG$501,21,FALSE),"NA"))),"NA")</f>
        <v>0.41663461538461549</v>
      </c>
    </row>
    <row r="231" spans="1:13" x14ac:dyDescent="0.25">
      <c r="A231" s="229" t="s">
        <v>256</v>
      </c>
      <c r="B231" s="228" t="str">
        <f>VLOOKUP($A231,SchList!$A$2:$B$476,2,FALSE)</f>
        <v>LEISURE CITY K-8 CENTER</v>
      </c>
      <c r="C231" s="229" t="str">
        <f>VLOOKUP($A231,SchList!$A$2:$H$476,6,FALSE)</f>
        <v>South</v>
      </c>
      <c r="D231" s="214" t="str">
        <f>VLOOKUP($A231,SchList!$A$2:$H$476,5,FALSE)</f>
        <v>Tier 1</v>
      </c>
      <c r="E231" s="215" t="str">
        <f>LEFT(VLOOKUP($A231,'2016G8-SALL'!$A$5:$B$499,2,FALSE),2)</f>
        <v>08</v>
      </c>
      <c r="F231" s="230">
        <f>IFERROR(IF($E231="05",VLOOKUP($A231,'2016G5-SALL'!$A$3:$AG$500,4,FALSE),IF($E231="08",VLOOKUP($A231,'2016G8-SALL'!$A$3:$AG$501,4,FALSE),"NA")),"NA")</f>
        <v>81</v>
      </c>
      <c r="G231" s="231">
        <f>IFERROR(IF($E231="05",VLOOKUP($A231,'MemSep 16-2016'!$A$3:$I$498,9,FALSE),IF($E231="08",VLOOKUP($A231,'MemSep 16-2016'!$A$3:$N$498,14,FALSE),"NA")),"NA")</f>
        <v>114</v>
      </c>
      <c r="H231" s="232">
        <f t="shared" si="4"/>
        <v>0.71052631578947367</v>
      </c>
      <c r="I231" s="233">
        <f>IFERROR(IF(OR($F231&lt;10,$F231="NA",$G231="NA"),"NA",IF($E231="05",VLOOKUP($A231,'2016G5-SALL'!$A$3:$AG$500,6,FALSE),IF($E231="08",VLOOKUP($A231,'2016G8-SALL'!$A$3:$AG$501,6,FALSE),"NA"))),"NA")</f>
        <v>39.57555555555556</v>
      </c>
      <c r="J231" s="199">
        <f>IFERROR(IF(OR($F231&lt;10,$F231="NA",$G231="NA"),"NA",IF($E231="05",VLOOKUP($A231,'2016G5-SALL'!$A$3:$AG$500,26,FALSE),IF($E231="08",VLOOKUP($A231,'2016G8-SALL'!$A$3:$AG$501,26,FALSE),"NA"))),"NA")</f>
        <v>0.39567901234567898</v>
      </c>
      <c r="K231" s="200">
        <f>IFERROR(IF(OR($F231&lt;10,$F231="NA",$G231="NA"),"NA",IF($E231="05",VLOOKUP($A231,'2016G5-SALL'!$A$3:$AG$500,16,FALSE),IF($E231="08",VLOOKUP($A231,'2016G8-SALL'!$A$3:$AG$501,16,FALSE),"NA"))),"NA")</f>
        <v>0.40382716049382711</v>
      </c>
      <c r="L231" s="201">
        <f>IFERROR(IF(OR($F231&lt;10,$F231="NA",$G231="NA"),"NA",IF($E231="05",VLOOKUP($A231,'2016G5-SALL'!$A$3:$AG$500,31,FALSE),IF($E231="08",VLOOKUP($A231,'2016G8-SALL'!$A$3:$AG$501,31,FALSE),"NA"))),"NA")</f>
        <v>0.4030864197530864</v>
      </c>
      <c r="M231" s="202">
        <f>IFERROR(IF(OR($F231&lt;10,$F231="NA",$G231="NA"),"NA",IF($E231="05",VLOOKUP($A231,'2016G5-SALL'!$A$3:$AG$500,21,FALSE),IF($E231="08",VLOOKUP($A231,'2016G8-SALL'!$A$3:$AG$501,21,FALSE),"NA"))),"NA")</f>
        <v>0.37851851851851881</v>
      </c>
    </row>
    <row r="232" spans="1:13" x14ac:dyDescent="0.25">
      <c r="A232" s="229" t="s">
        <v>138</v>
      </c>
      <c r="B232" s="228" t="str">
        <f>VLOOKUP($A232,SchList!$A$2:$B$476,2,FALSE)</f>
        <v>LENORA B. SMITH ELEMENTARY</v>
      </c>
      <c r="C232" s="229" t="str">
        <f>VLOOKUP($A232,SchList!$A$2:$H$476,6,FALSE)</f>
        <v>Central</v>
      </c>
      <c r="D232" s="214" t="str">
        <f>VLOOKUP($A232,SchList!$A$2:$H$476,5,FALSE)</f>
        <v>Tier 3</v>
      </c>
      <c r="E232" s="215" t="str">
        <f>LEFT(VLOOKUP($A232,'2016G5-SALL'!$A$5:$B$499,2,FALSE),2)</f>
        <v>05</v>
      </c>
      <c r="F232" s="230">
        <f>IFERROR(IF($E232="05",VLOOKUP($A232,'2016G5-SALL'!$A$3:$AG$500,4,FALSE),IF($E232="08",VLOOKUP($A232,'2016G8-SALL'!$A$3:$AG$501,4,FALSE),"NA")),"NA")</f>
        <v>60</v>
      </c>
      <c r="G232" s="231">
        <f>IFERROR(IF($E232="05",VLOOKUP($A232,'MemSep 16-2016'!$A$3:$I$498,9,FALSE),IF($E232="08",VLOOKUP($A232,'MemSep 16-2016'!$A$3:$N$498,14,FALSE),"NA")),"NA")</f>
        <v>63</v>
      </c>
      <c r="H232" s="232">
        <f t="shared" si="4"/>
        <v>0.95238095238095233</v>
      </c>
      <c r="I232" s="233">
        <f>IFERROR(IF(OR($F232&lt;10,$F232="NA",$G232="NA"),"NA",IF($E232="05",VLOOKUP($A232,'2016G5-SALL'!$A$3:$AG$500,6,FALSE),IF($E232="08",VLOOKUP($A232,'2016G8-SALL'!$A$3:$AG$501,6,FALSE),"NA"))),"NA")</f>
        <v>42.852666666666657</v>
      </c>
      <c r="J232" s="199">
        <f>IFERROR(IF(OR($F232&lt;10,$F232="NA",$G232="NA"),"NA",IF($E232="05",VLOOKUP($A232,'2016G5-SALL'!$A$3:$AG$500,26,FALSE),IF($E232="08",VLOOKUP($A232,'2016G8-SALL'!$A$3:$AG$501,26,FALSE),"NA"))),"NA")</f>
        <v>0.34016666666666667</v>
      </c>
      <c r="K232" s="200">
        <f>IFERROR(IF(OR($F232&lt;10,$F232="NA",$G232="NA"),"NA",IF($E232="05",VLOOKUP($A232,'2016G5-SALL'!$A$3:$AG$500,16,FALSE),IF($E232="08",VLOOKUP($A232,'2016G8-SALL'!$A$3:$AG$501,16,FALSE),"NA"))),"NA")</f>
        <v>0.40633333333333366</v>
      </c>
      <c r="L232" s="201">
        <f>IFERROR(IF(OR($F232&lt;10,$F232="NA",$G232="NA"),"NA",IF($E232="05",VLOOKUP($A232,'2016G5-SALL'!$A$3:$AG$500,31,FALSE),IF($E232="08",VLOOKUP($A232,'2016G8-SALL'!$A$3:$AG$501,31,FALSE),"NA"))),"NA")</f>
        <v>0.48283333333333306</v>
      </c>
      <c r="M232" s="202">
        <f>IFERROR(IF(OR($F232&lt;10,$F232="NA",$G232="NA"),"NA",IF($E232="05",VLOOKUP($A232,'2016G5-SALL'!$A$3:$AG$500,21,FALSE),IF($E232="08",VLOOKUP($A232,'2016G8-SALL'!$A$3:$AG$501,21,FALSE),"NA"))),"NA")</f>
        <v>0.41999999999999982</v>
      </c>
    </row>
    <row r="233" spans="1:13" x14ac:dyDescent="0.25">
      <c r="A233" s="229" t="s">
        <v>259</v>
      </c>
      <c r="B233" s="228" t="str">
        <f>VLOOKUP($A233,SchList!$A$2:$B$476,2,FALSE)</f>
        <v>LIBERTY CITY ELEMENTARY</v>
      </c>
      <c r="C233" s="229" t="str">
        <f>VLOOKUP($A233,SchList!$A$2:$H$476,6,FALSE)</f>
        <v>Central</v>
      </c>
      <c r="D233" s="214" t="str">
        <f>VLOOKUP($A233,SchList!$A$2:$H$476,5,FALSE)</f>
        <v>Tier 3</v>
      </c>
      <c r="E233" s="215" t="str">
        <f>LEFT(VLOOKUP($A233,'2016G5-SALL'!$A$5:$B$499,2,FALSE),2)</f>
        <v>05</v>
      </c>
      <c r="F233" s="230">
        <f>IFERROR(IF($E233="05",VLOOKUP($A233,'2016G5-SALL'!$A$3:$AG$500,4,FALSE),IF($E233="08",VLOOKUP($A233,'2016G8-SALL'!$A$3:$AG$501,4,FALSE),"NA")),"NA")</f>
        <v>11</v>
      </c>
      <c r="G233" s="231">
        <f>IFERROR(IF($E233="05",VLOOKUP($A233,'MemSep 16-2016'!$A$3:$I$498,9,FALSE),IF($E233="08",VLOOKUP($A233,'MemSep 16-2016'!$A$3:$N$498,14,FALSE),"NA")),"NA")</f>
        <v>44</v>
      </c>
      <c r="H233" s="232">
        <f t="shared" si="4"/>
        <v>0.25</v>
      </c>
      <c r="I233" s="233">
        <f>IFERROR(IF(OR($F233&lt;10,$F233="NA",$G233="NA"),"NA",IF($E233="05",VLOOKUP($A233,'2016G5-SALL'!$A$3:$AG$500,6,FALSE),IF($E233="08",VLOOKUP($A233,'2016G8-SALL'!$A$3:$AG$501,6,FALSE),"NA"))),"NA")</f>
        <v>39.118181818181824</v>
      </c>
      <c r="J233" s="199">
        <f>IFERROR(IF(OR($F233&lt;10,$F233="NA",$G233="NA"),"NA",IF($E233="05",VLOOKUP($A233,'2016G5-SALL'!$A$3:$AG$500,26,FALSE),IF($E233="08",VLOOKUP($A233,'2016G8-SALL'!$A$3:$AG$501,26,FALSE),"NA"))),"NA")</f>
        <v>0.32090909090909087</v>
      </c>
      <c r="K233" s="200">
        <f>IFERROR(IF(OR($F233&lt;10,$F233="NA",$G233="NA"),"NA",IF($E233="05",VLOOKUP($A233,'2016G5-SALL'!$A$3:$AG$500,16,FALSE),IF($E233="08",VLOOKUP($A233,'2016G8-SALL'!$A$3:$AG$501,16,FALSE),"NA"))),"NA")</f>
        <v>0.39818181818181819</v>
      </c>
      <c r="L233" s="201">
        <f>IFERROR(IF(OR($F233&lt;10,$F233="NA",$G233="NA"),"NA",IF($E233="05",VLOOKUP($A233,'2016G5-SALL'!$A$3:$AG$500,31,FALSE),IF($E233="08",VLOOKUP($A233,'2016G8-SALL'!$A$3:$AG$501,31,FALSE),"NA"))),"NA")</f>
        <v>0.40909090909090912</v>
      </c>
      <c r="M233" s="202">
        <f>IFERROR(IF(OR($F233&lt;10,$F233="NA",$G233="NA"),"NA",IF($E233="05",VLOOKUP($A233,'2016G5-SALL'!$A$3:$AG$500,21,FALSE),IF($E233="08",VLOOKUP($A233,'2016G8-SALL'!$A$3:$AG$501,21,FALSE),"NA"))),"NA")</f>
        <v>0.39363636363636362</v>
      </c>
    </row>
    <row r="234" spans="1:13" x14ac:dyDescent="0.25">
      <c r="A234" s="229" t="s">
        <v>209</v>
      </c>
      <c r="B234" s="228" t="str">
        <f>VLOOKUP($A234,SchList!$A$2:$B$476,2,FALSE)</f>
        <v>LILLIE C. EVANS K-8 CENTER</v>
      </c>
      <c r="C234" s="229" t="str">
        <f>VLOOKUP($A234,SchList!$A$2:$H$476,6,FALSE)</f>
        <v>Central</v>
      </c>
      <c r="D234" s="214" t="str">
        <f>VLOOKUP($A234,SchList!$A$2:$H$476,5,FALSE)</f>
        <v>Tier 2</v>
      </c>
      <c r="E234" s="215" t="str">
        <f>LEFT(VLOOKUP($A234,'2016G5-SALL'!$A$5:$B$499,2,FALSE),2)</f>
        <v>05</v>
      </c>
      <c r="F234" s="230">
        <f>IFERROR(IF($E234="05",VLOOKUP($A234,'2016G5-SALL'!$A$3:$AG$500,4,FALSE),IF($E234="08",VLOOKUP($A234,'2016G8-SALL'!$A$3:$AG$501,4,FALSE),"NA")),"NA")</f>
        <v>32</v>
      </c>
      <c r="G234" s="231">
        <f>IFERROR(IF($E234="05",VLOOKUP($A234,'MemSep 16-2016'!$A$3:$I$498,9,FALSE),IF($E234="08",VLOOKUP($A234,'MemSep 16-2016'!$A$3:$N$498,14,FALSE),"NA")),"NA")</f>
        <v>40</v>
      </c>
      <c r="H234" s="232">
        <f t="shared" si="4"/>
        <v>0.8</v>
      </c>
      <c r="I234" s="233">
        <f>IFERROR(IF(OR($F234&lt;10,$F234="NA",$G234="NA"),"NA",IF($E234="05",VLOOKUP($A234,'2016G5-SALL'!$A$3:$AG$500,6,FALSE),IF($E234="08",VLOOKUP($A234,'2016G8-SALL'!$A$3:$AG$501,6,FALSE),"NA"))),"NA")</f>
        <v>42.471249999999998</v>
      </c>
      <c r="J234" s="199">
        <f>IFERROR(IF(OR($F234&lt;10,$F234="NA",$G234="NA"),"NA",IF($E234="05",VLOOKUP($A234,'2016G5-SALL'!$A$3:$AG$500,26,FALSE),IF($E234="08",VLOOKUP($A234,'2016G8-SALL'!$A$3:$AG$501,26,FALSE),"NA"))),"NA")</f>
        <v>0.32718749999999996</v>
      </c>
      <c r="K234" s="200">
        <f>IFERROR(IF(OR($F234&lt;10,$F234="NA",$G234="NA"),"NA",IF($E234="05",VLOOKUP($A234,'2016G5-SALL'!$A$3:$AG$500,16,FALSE),IF($E234="08",VLOOKUP($A234,'2016G8-SALL'!$A$3:$AG$501,16,FALSE),"NA"))),"NA")</f>
        <v>0.4200000000000001</v>
      </c>
      <c r="L234" s="201">
        <f>IFERROR(IF(OR($F234&lt;10,$F234="NA",$G234="NA"),"NA",IF($E234="05",VLOOKUP($A234,'2016G5-SALL'!$A$3:$AG$500,31,FALSE),IF($E234="08",VLOOKUP($A234,'2016G8-SALL'!$A$3:$AG$501,31,FALSE),"NA"))),"NA")</f>
        <v>0.48906250000000001</v>
      </c>
      <c r="M234" s="202">
        <f>IFERROR(IF(OR($F234&lt;10,$F234="NA",$G234="NA"),"NA",IF($E234="05",VLOOKUP($A234,'2016G5-SALL'!$A$3:$AG$500,21,FALSE),IF($E234="08",VLOOKUP($A234,'2016G8-SALL'!$A$3:$AG$501,21,FALSE),"NA"))),"NA")</f>
        <v>0.38374999999999998</v>
      </c>
    </row>
    <row r="235" spans="1:13" x14ac:dyDescent="0.25">
      <c r="A235" s="229" t="s">
        <v>209</v>
      </c>
      <c r="B235" s="228" t="str">
        <f>VLOOKUP($A235,SchList!$A$2:$B$476,2,FALSE)</f>
        <v>LILLIE C. EVANS K-8 CENTER</v>
      </c>
      <c r="C235" s="229" t="str">
        <f>VLOOKUP($A235,SchList!$A$2:$H$476,6,FALSE)</f>
        <v>Central</v>
      </c>
      <c r="D235" s="214" t="str">
        <f>VLOOKUP($A235,SchList!$A$2:$H$476,5,FALSE)</f>
        <v>Tier 2</v>
      </c>
      <c r="E235" s="215" t="str">
        <f>LEFT(VLOOKUP($A235,'2016G8-SALL'!$A$5:$B$499,2,FALSE),2)</f>
        <v>08</v>
      </c>
      <c r="F235" s="230">
        <f>IFERROR(IF($E235="05",VLOOKUP($A235,'2016G5-SALL'!$A$3:$AG$500,4,FALSE),IF($E235="08",VLOOKUP($A235,'2016G8-SALL'!$A$3:$AG$501,4,FALSE),"NA")),"NA")</f>
        <v>37</v>
      </c>
      <c r="G235" s="231">
        <f>IFERROR(IF($E235="05",VLOOKUP($A235,'MemSep 16-2016'!$A$3:$I$498,9,FALSE),IF($E235="08",VLOOKUP($A235,'MemSep 16-2016'!$A$3:$N$498,14,FALSE),"NA")),"NA")</f>
        <v>51</v>
      </c>
      <c r="H235" s="232">
        <f t="shared" si="4"/>
        <v>0.72549019607843135</v>
      </c>
      <c r="I235" s="233">
        <f>IFERROR(IF(OR($F235&lt;10,$F235="NA",$G235="NA"),"NA",IF($E235="05",VLOOKUP($A235,'2016G5-SALL'!$A$3:$AG$500,6,FALSE),IF($E235="08",VLOOKUP($A235,'2016G8-SALL'!$A$3:$AG$501,6,FALSE),"NA"))),"NA")</f>
        <v>34.841621621621627</v>
      </c>
      <c r="J235" s="199">
        <f>IFERROR(IF(OR($F235&lt;10,$F235="NA",$G235="NA"),"NA",IF($E235="05",VLOOKUP($A235,'2016G5-SALL'!$A$3:$AG$500,26,FALSE),IF($E235="08",VLOOKUP($A235,'2016G8-SALL'!$A$3:$AG$501,26,FALSE),"NA"))),"NA")</f>
        <v>0.32918918918918916</v>
      </c>
      <c r="K235" s="200">
        <f>IFERROR(IF(OR($F235&lt;10,$F235="NA",$G235="NA"),"NA",IF($E235="05",VLOOKUP($A235,'2016G5-SALL'!$A$3:$AG$500,16,FALSE),IF($E235="08",VLOOKUP($A235,'2016G8-SALL'!$A$3:$AG$501,16,FALSE),"NA"))),"NA")</f>
        <v>0.34513513513513505</v>
      </c>
      <c r="L235" s="201">
        <f>IFERROR(IF(OR($F235&lt;10,$F235="NA",$G235="NA"),"NA",IF($E235="05",VLOOKUP($A235,'2016G5-SALL'!$A$3:$AG$500,31,FALSE),IF($E235="08",VLOOKUP($A235,'2016G8-SALL'!$A$3:$AG$501,31,FALSE),"NA"))),"NA")</f>
        <v>0.37567567567567567</v>
      </c>
      <c r="M235" s="202">
        <f>IFERROR(IF(OR($F235&lt;10,$F235="NA",$G235="NA"),"NA",IF($E235="05",VLOOKUP($A235,'2016G5-SALL'!$A$3:$AG$500,21,FALSE),IF($E235="08",VLOOKUP($A235,'2016G8-SALL'!$A$3:$AG$501,21,FALSE),"NA"))),"NA")</f>
        <v>0.3343243243243243</v>
      </c>
    </row>
    <row r="236" spans="1:13" x14ac:dyDescent="0.25">
      <c r="A236" s="229" t="s">
        <v>649</v>
      </c>
      <c r="B236" s="228" t="str">
        <f>VLOOKUP($A236,SchList!$A$2:$B$476,2,FALSE)</f>
        <v>LINCOLN-MARTI CHARTER HIALEAH</v>
      </c>
      <c r="C236" s="229" t="str">
        <f>VLOOKUP($A236,SchList!$A$2:$H$476,6,FALSE)</f>
        <v>Charter</v>
      </c>
      <c r="D236" s="214" t="str">
        <f>VLOOKUP($A236,SchList!$A$2:$H$476,5,FALSE)</f>
        <v>CHT</v>
      </c>
      <c r="E236" s="215" t="str">
        <f>LEFT(VLOOKUP($A236,'2016G5-SALL'!$A$5:$B$499,2,FALSE),2)</f>
        <v>05</v>
      </c>
      <c r="F236" s="230">
        <f>IFERROR(IF($E236="05",VLOOKUP($A236,'2016G5-SALL'!$A$3:$AG$500,4,FALSE),IF($E236="08",VLOOKUP($A236,'2016G8-SALL'!$A$3:$AG$501,4,FALSE),"NA")),"NA")</f>
        <v>36</v>
      </c>
      <c r="G236" s="231">
        <f>IFERROR(IF($E236="05",VLOOKUP($A236,'MemSep 16-2016'!$A$3:$I$498,9,FALSE),IF($E236="08",VLOOKUP($A236,'MemSep 16-2016'!$A$3:$N$498,14,FALSE),"NA")),"NA")</f>
        <v>39</v>
      </c>
      <c r="H236" s="232">
        <f t="shared" si="4"/>
        <v>0.92307692307692313</v>
      </c>
      <c r="I236" s="233">
        <f>IFERROR(IF(OR($F236&lt;10,$F236="NA",$G236="NA"),"NA",IF($E236="05",VLOOKUP($A236,'2016G5-SALL'!$A$3:$AG$500,6,FALSE),IF($E236="08",VLOOKUP($A236,'2016G8-SALL'!$A$3:$AG$501,6,FALSE),"NA"))),"NA")</f>
        <v>48.022222222222226</v>
      </c>
      <c r="J236" s="199">
        <f>IFERROR(IF(OR($F236&lt;10,$F236="NA",$G236="NA"),"NA",IF($E236="05",VLOOKUP($A236,'2016G5-SALL'!$A$3:$AG$500,26,FALSE),IF($E236="08",VLOOKUP($A236,'2016G8-SALL'!$A$3:$AG$501,26,FALSE),"NA"))),"NA")</f>
        <v>0.35277777777777791</v>
      </c>
      <c r="K236" s="200">
        <f>IFERROR(IF(OR($F236&lt;10,$F236="NA",$G236="NA"),"NA",IF($E236="05",VLOOKUP($A236,'2016G5-SALL'!$A$3:$AG$500,16,FALSE),IF($E236="08",VLOOKUP($A236,'2016G8-SALL'!$A$3:$AG$501,16,FALSE),"NA"))),"NA")</f>
        <v>0.45250000000000007</v>
      </c>
      <c r="L236" s="201">
        <f>IFERROR(IF(OR($F236&lt;10,$F236="NA",$G236="NA"),"NA",IF($E236="05",VLOOKUP($A236,'2016G5-SALL'!$A$3:$AG$500,31,FALSE),IF($E236="08",VLOOKUP($A236,'2016G8-SALL'!$A$3:$AG$501,31,FALSE),"NA"))),"NA")</f>
        <v>0.55083333333333329</v>
      </c>
      <c r="M236" s="202">
        <f>IFERROR(IF(OR($F236&lt;10,$F236="NA",$G236="NA"),"NA",IF($E236="05",VLOOKUP($A236,'2016G5-SALL'!$A$3:$AG$500,21,FALSE),IF($E236="08",VLOOKUP($A236,'2016G8-SALL'!$A$3:$AG$501,21,FALSE),"NA"))),"NA")</f>
        <v>0.47388888888888886</v>
      </c>
    </row>
    <row r="237" spans="1:13" x14ac:dyDescent="0.25">
      <c r="A237" s="229" t="s">
        <v>649</v>
      </c>
      <c r="B237" s="228" t="str">
        <f>VLOOKUP($A237,SchList!$A$2:$B$476,2,FALSE)</f>
        <v>LINCOLN-MARTI CHARTER HIALEAH</v>
      </c>
      <c r="C237" s="229" t="str">
        <f>VLOOKUP($A237,SchList!$A$2:$H$476,6,FALSE)</f>
        <v>Charter</v>
      </c>
      <c r="D237" s="214" t="str">
        <f>VLOOKUP($A237,SchList!$A$2:$H$476,5,FALSE)</f>
        <v>CHT</v>
      </c>
      <c r="E237" s="215" t="str">
        <f>LEFT(VLOOKUP($A237,'2016G8-SALL'!$A$5:$B$499,2,FALSE),2)</f>
        <v>08</v>
      </c>
      <c r="F237" s="230">
        <f>IFERROR(IF($E237="05",VLOOKUP($A237,'2016G5-SALL'!$A$3:$AG$500,4,FALSE),IF($E237="08",VLOOKUP($A237,'2016G8-SALL'!$A$3:$AG$501,4,FALSE),"NA")),"NA")</f>
        <v>31</v>
      </c>
      <c r="G237" s="231">
        <f>IFERROR(IF($E237="05",VLOOKUP($A237,'MemSep 16-2016'!$A$3:$I$498,9,FALSE),IF($E237="08",VLOOKUP($A237,'MemSep 16-2016'!$A$3:$N$498,14,FALSE),"NA")),"NA")</f>
        <v>32</v>
      </c>
      <c r="H237" s="232">
        <f t="shared" si="4"/>
        <v>0.96875</v>
      </c>
      <c r="I237" s="233">
        <f>IFERROR(IF(OR($F237&lt;10,$F237="NA",$G237="NA"),"NA",IF($E237="05",VLOOKUP($A237,'2016G5-SALL'!$A$3:$AG$500,6,FALSE),IF($E237="08",VLOOKUP($A237,'2016G8-SALL'!$A$3:$AG$501,6,FALSE),"NA"))),"NA")</f>
        <v>38.226451612903233</v>
      </c>
      <c r="J237" s="199">
        <f>IFERROR(IF(OR($F237&lt;10,$F237="NA",$G237="NA"),"NA",IF($E237="05",VLOOKUP($A237,'2016G5-SALL'!$A$3:$AG$500,26,FALSE),IF($E237="08",VLOOKUP($A237,'2016G8-SALL'!$A$3:$AG$501,26,FALSE),"NA"))),"NA")</f>
        <v>0.36806451612903224</v>
      </c>
      <c r="K237" s="200">
        <f>IFERROR(IF(OR($F237&lt;10,$F237="NA",$G237="NA"),"NA",IF($E237="05",VLOOKUP($A237,'2016G5-SALL'!$A$3:$AG$500,16,FALSE),IF($E237="08",VLOOKUP($A237,'2016G8-SALL'!$A$3:$AG$501,16,FALSE),"NA"))),"NA")</f>
        <v>0.37935483870967746</v>
      </c>
      <c r="L237" s="201">
        <f>IFERROR(IF(OR($F237&lt;10,$F237="NA",$G237="NA"),"NA",IF($E237="05",VLOOKUP($A237,'2016G5-SALL'!$A$3:$AG$500,31,FALSE),IF($E237="08",VLOOKUP($A237,'2016G8-SALL'!$A$3:$AG$501,31,FALSE),"NA"))),"NA")</f>
        <v>0.39677419354838711</v>
      </c>
      <c r="M237" s="202">
        <f>IFERROR(IF(OR($F237&lt;10,$F237="NA",$G237="NA"),"NA",IF($E237="05",VLOOKUP($A237,'2016G5-SALL'!$A$3:$AG$500,21,FALSE),IF($E237="08",VLOOKUP($A237,'2016G8-SALL'!$A$3:$AG$501,21,FALSE),"NA"))),"NA")</f>
        <v>0.37870967741935485</v>
      </c>
    </row>
    <row r="238" spans="1:13" x14ac:dyDescent="0.25">
      <c r="A238" s="229" t="s">
        <v>828</v>
      </c>
      <c r="B238" s="228" t="str">
        <f>VLOOKUP($A238,SchList!$A$2:$B$476,2,FALSE)</f>
        <v>LINCOLN-MARTI CS INT'L CAMPUS</v>
      </c>
      <c r="C238" s="229" t="str">
        <f>VLOOKUP($A238,SchList!$A$2:$H$476,6,FALSE)</f>
        <v>Charter</v>
      </c>
      <c r="D238" s="214" t="str">
        <f>VLOOKUP($A238,SchList!$A$2:$H$476,5,FALSE)</f>
        <v>CHT</v>
      </c>
      <c r="E238" s="215" t="str">
        <f>LEFT(VLOOKUP($A238,'2016G5-SALL'!$A$5:$B$499,2,FALSE),2)</f>
        <v>05</v>
      </c>
      <c r="F238" s="230">
        <f>IFERROR(IF($E238="05",VLOOKUP($A238,'2016G5-SALL'!$A$3:$AG$500,4,FALSE),IF($E238="08",VLOOKUP($A238,'2016G8-SALL'!$A$3:$AG$501,4,FALSE),"NA")),"NA")</f>
        <v>41</v>
      </c>
      <c r="G238" s="231">
        <f>IFERROR(IF($E238="05",VLOOKUP($A238,'MemSep 16-2016'!$A$3:$I$498,9,FALSE),IF($E238="08",VLOOKUP($A238,'MemSep 16-2016'!$A$3:$N$498,14,FALSE),"NA")),"NA")</f>
        <v>48</v>
      </c>
      <c r="H238" s="232">
        <f t="shared" si="4"/>
        <v>0.85416666666666663</v>
      </c>
      <c r="I238" s="233">
        <f>IFERROR(IF(OR($F238&lt;10,$F238="NA",$G238="NA"),"NA",IF($E238="05",VLOOKUP($A238,'2016G5-SALL'!$A$3:$AG$500,6,FALSE),IF($E238="08",VLOOKUP($A238,'2016G8-SALL'!$A$3:$AG$501,6,FALSE),"NA"))),"NA")</f>
        <v>46.748048780487792</v>
      </c>
      <c r="J238" s="199">
        <f>IFERROR(IF(OR($F238&lt;10,$F238="NA",$G238="NA"),"NA",IF($E238="05",VLOOKUP($A238,'2016G5-SALL'!$A$3:$AG$500,26,FALSE),IF($E238="08",VLOOKUP($A238,'2016G8-SALL'!$A$3:$AG$501,26,FALSE),"NA"))),"NA")</f>
        <v>0.33731707317073173</v>
      </c>
      <c r="K238" s="200">
        <f>IFERROR(IF(OR($F238&lt;10,$F238="NA",$G238="NA"),"NA",IF($E238="05",VLOOKUP($A238,'2016G5-SALL'!$A$3:$AG$500,16,FALSE),IF($E238="08",VLOOKUP($A238,'2016G8-SALL'!$A$3:$AG$501,16,FALSE),"NA"))),"NA")</f>
        <v>0.45609756097560972</v>
      </c>
      <c r="L238" s="201">
        <f>IFERROR(IF(OR($F238&lt;10,$F238="NA",$G238="NA"),"NA",IF($E238="05",VLOOKUP($A238,'2016G5-SALL'!$A$3:$AG$500,31,FALSE),IF($E238="08",VLOOKUP($A238,'2016G8-SALL'!$A$3:$AG$501,31,FALSE),"NA"))),"NA")</f>
        <v>0.51073170731707318</v>
      </c>
      <c r="M238" s="202">
        <f>IFERROR(IF(OR($F238&lt;10,$F238="NA",$G238="NA"),"NA",IF($E238="05",VLOOKUP($A238,'2016G5-SALL'!$A$3:$AG$500,21,FALSE),IF($E238="08",VLOOKUP($A238,'2016G8-SALL'!$A$3:$AG$501,21,FALSE),"NA"))),"NA")</f>
        <v>0.48414634146341456</v>
      </c>
    </row>
    <row r="239" spans="1:13" x14ac:dyDescent="0.25">
      <c r="A239" s="229" t="s">
        <v>647</v>
      </c>
      <c r="B239" s="228" t="str">
        <f>VLOOKUP($A239,SchList!$A$2:$B$476,2,FALSE)</f>
        <v>LINCOLN-MARTI CS LITTLE HAVANA</v>
      </c>
      <c r="C239" s="229" t="str">
        <f>VLOOKUP($A239,SchList!$A$2:$H$476,6,FALSE)</f>
        <v>Charter</v>
      </c>
      <c r="D239" s="214" t="str">
        <f>VLOOKUP($A239,SchList!$A$2:$H$476,5,FALSE)</f>
        <v>CHT</v>
      </c>
      <c r="E239" s="215" t="str">
        <f>LEFT(VLOOKUP($A239,'2016G5-SALL'!$A$5:$B$499,2,FALSE),2)</f>
        <v>05</v>
      </c>
      <c r="F239" s="230">
        <f>IFERROR(IF($E239="05",VLOOKUP($A239,'2016G5-SALL'!$A$3:$AG$500,4,FALSE),IF($E239="08",VLOOKUP($A239,'2016G8-SALL'!$A$3:$AG$501,4,FALSE),"NA")),"NA")</f>
        <v>85</v>
      </c>
      <c r="G239" s="231">
        <f>IFERROR(IF($E239="05",VLOOKUP($A239,'MemSep 16-2016'!$A$3:$I$498,9,FALSE),IF($E239="08",VLOOKUP($A239,'MemSep 16-2016'!$A$3:$N$498,14,FALSE),"NA")),"NA")</f>
        <v>86</v>
      </c>
      <c r="H239" s="232">
        <f t="shared" si="4"/>
        <v>0.98837209302325579</v>
      </c>
      <c r="I239" s="233">
        <f>IFERROR(IF(OR($F239&lt;10,$F239="NA",$G239="NA"),"NA",IF($E239="05",VLOOKUP($A239,'2016G5-SALL'!$A$3:$AG$500,6,FALSE),IF($E239="08",VLOOKUP($A239,'2016G8-SALL'!$A$3:$AG$501,6,FALSE),"NA"))),"NA")</f>
        <v>49.465411764705884</v>
      </c>
      <c r="J239" s="199">
        <f>IFERROR(IF(OR($F239&lt;10,$F239="NA",$G239="NA"),"NA",IF($E239="05",VLOOKUP($A239,'2016G5-SALL'!$A$3:$AG$500,26,FALSE),IF($E239="08",VLOOKUP($A239,'2016G8-SALL'!$A$3:$AG$501,26,FALSE),"NA"))),"NA")</f>
        <v>0.36047058823529399</v>
      </c>
      <c r="K239" s="200">
        <f>IFERROR(IF(OR($F239&lt;10,$F239="NA",$G239="NA"),"NA",IF($E239="05",VLOOKUP($A239,'2016G5-SALL'!$A$3:$AG$500,16,FALSE),IF($E239="08",VLOOKUP($A239,'2016G8-SALL'!$A$3:$AG$501,16,FALSE),"NA"))),"NA")</f>
        <v>0.4543529411764704</v>
      </c>
      <c r="L239" s="201">
        <f>IFERROR(IF(OR($F239&lt;10,$F239="NA",$G239="NA"),"NA",IF($E239="05",VLOOKUP($A239,'2016G5-SALL'!$A$3:$AG$500,31,FALSE),IF($E239="08",VLOOKUP($A239,'2016G8-SALL'!$A$3:$AG$501,31,FALSE),"NA"))),"NA")</f>
        <v>0.57352941176470618</v>
      </c>
      <c r="M239" s="202">
        <f>IFERROR(IF(OR($F239&lt;10,$F239="NA",$G239="NA"),"NA",IF($E239="05",VLOOKUP($A239,'2016G5-SALL'!$A$3:$AG$500,21,FALSE),IF($E239="08",VLOOKUP($A239,'2016G8-SALL'!$A$3:$AG$501,21,FALSE),"NA"))),"NA")</f>
        <v>0.49294117647058822</v>
      </c>
    </row>
    <row r="240" spans="1:13" x14ac:dyDescent="0.25">
      <c r="A240" s="229" t="s">
        <v>647</v>
      </c>
      <c r="B240" s="228" t="str">
        <f>VLOOKUP($A240,SchList!$A$2:$B$476,2,FALSE)</f>
        <v>LINCOLN-MARTI CS LITTLE HAVANA</v>
      </c>
      <c r="C240" s="229" t="str">
        <f>VLOOKUP($A240,SchList!$A$2:$H$476,6,FALSE)</f>
        <v>Charter</v>
      </c>
      <c r="D240" s="214" t="str">
        <f>VLOOKUP($A240,SchList!$A$2:$H$476,5,FALSE)</f>
        <v>CHT</v>
      </c>
      <c r="E240" s="215" t="str">
        <f>LEFT(VLOOKUP($A240,'2016G8-SALL'!$A$5:$B$499,2,FALSE),2)</f>
        <v>08</v>
      </c>
      <c r="F240" s="230">
        <f>IFERROR(IF($E240="05",VLOOKUP($A240,'2016G5-SALL'!$A$3:$AG$500,4,FALSE),IF($E240="08",VLOOKUP($A240,'2016G8-SALL'!$A$3:$AG$501,4,FALSE),"NA")),"NA")</f>
        <v>79</v>
      </c>
      <c r="G240" s="231">
        <f>IFERROR(IF($E240="05",VLOOKUP($A240,'MemSep 16-2016'!$A$3:$I$498,9,FALSE),IF($E240="08",VLOOKUP($A240,'MemSep 16-2016'!$A$3:$N$498,14,FALSE),"NA")),"NA")</f>
        <v>81</v>
      </c>
      <c r="H240" s="232">
        <f t="shared" si="4"/>
        <v>0.97530864197530864</v>
      </c>
      <c r="I240" s="233">
        <f>IFERROR(IF(OR($F240&lt;10,$F240="NA",$G240="NA"),"NA",IF($E240="05",VLOOKUP($A240,'2016G5-SALL'!$A$3:$AG$500,6,FALSE),IF($E240="08",VLOOKUP($A240,'2016G8-SALL'!$A$3:$AG$501,6,FALSE),"NA"))),"NA")</f>
        <v>43.472278481012658</v>
      </c>
      <c r="J240" s="199">
        <f>IFERROR(IF(OR($F240&lt;10,$F240="NA",$G240="NA"),"NA",IF($E240="05",VLOOKUP($A240,'2016G5-SALL'!$A$3:$AG$500,26,FALSE),IF($E240="08",VLOOKUP($A240,'2016G8-SALL'!$A$3:$AG$501,26,FALSE),"NA"))),"NA")</f>
        <v>0.44075949367088602</v>
      </c>
      <c r="K240" s="200">
        <f>IFERROR(IF(OR($F240&lt;10,$F240="NA",$G240="NA"),"NA",IF($E240="05",VLOOKUP($A240,'2016G5-SALL'!$A$3:$AG$500,16,FALSE),IF($E240="08",VLOOKUP($A240,'2016G8-SALL'!$A$3:$AG$501,16,FALSE),"NA"))),"NA")</f>
        <v>0.41936708860759497</v>
      </c>
      <c r="L240" s="201">
        <f>IFERROR(IF(OR($F240&lt;10,$F240="NA",$G240="NA"),"NA",IF($E240="05",VLOOKUP($A240,'2016G5-SALL'!$A$3:$AG$500,31,FALSE),IF($E240="08",VLOOKUP($A240,'2016G8-SALL'!$A$3:$AG$501,31,FALSE),"NA"))),"NA")</f>
        <v>0.43354430379746844</v>
      </c>
      <c r="M240" s="202">
        <f>IFERROR(IF(OR($F240&lt;10,$F240="NA",$G240="NA"),"NA",IF($E240="05",VLOOKUP($A240,'2016G5-SALL'!$A$3:$AG$500,21,FALSE),IF($E240="08",VLOOKUP($A240,'2016G8-SALL'!$A$3:$AG$501,21,FALSE),"NA"))),"NA")</f>
        <v>0.44987341772151918</v>
      </c>
    </row>
    <row r="241" spans="1:13" x14ac:dyDescent="0.25">
      <c r="A241" s="229" t="s">
        <v>257</v>
      </c>
      <c r="B241" s="228" t="str">
        <f>VLOOKUP($A241,SchList!$A$2:$B$476,2,FALSE)</f>
        <v>LINDA LENTIN K-8 CENTER</v>
      </c>
      <c r="C241" s="229" t="str">
        <f>VLOOKUP($A241,SchList!$A$2:$H$476,6,FALSE)</f>
        <v>North</v>
      </c>
      <c r="D241" s="214" t="str">
        <f>VLOOKUP($A241,SchList!$A$2:$H$476,5,FALSE)</f>
        <v>Tier 2</v>
      </c>
      <c r="E241" s="215" t="str">
        <f>LEFT(VLOOKUP($A241,'2016G5-SALL'!$A$5:$B$499,2,FALSE),2)</f>
        <v>05</v>
      </c>
      <c r="F241" s="230">
        <f>IFERROR(IF($E241="05",VLOOKUP($A241,'2016G5-SALL'!$A$3:$AG$500,4,FALSE),IF($E241="08",VLOOKUP($A241,'2016G8-SALL'!$A$3:$AG$501,4,FALSE),"NA")),"NA")</f>
        <v>73</v>
      </c>
      <c r="G241" s="231">
        <f>IFERROR(IF($E241="05",VLOOKUP($A241,'MemSep 16-2016'!$A$3:$I$498,9,FALSE),IF($E241="08",VLOOKUP($A241,'MemSep 16-2016'!$A$3:$N$498,14,FALSE),"NA")),"NA")</f>
        <v>79</v>
      </c>
      <c r="H241" s="232">
        <f t="shared" si="4"/>
        <v>0.92405063291139244</v>
      </c>
      <c r="I241" s="233">
        <f>IFERROR(IF(OR($F241&lt;10,$F241="NA",$G241="NA"),"NA",IF($E241="05",VLOOKUP($A241,'2016G5-SALL'!$A$3:$AG$500,6,FALSE),IF($E241="08",VLOOKUP($A241,'2016G8-SALL'!$A$3:$AG$501,6,FALSE),"NA"))),"NA")</f>
        <v>42.59013698630136</v>
      </c>
      <c r="J241" s="199">
        <f>IFERROR(IF(OR($F241&lt;10,$F241="NA",$G241="NA"),"NA",IF($E241="05",VLOOKUP($A241,'2016G5-SALL'!$A$3:$AG$500,26,FALSE),IF($E241="08",VLOOKUP($A241,'2016G8-SALL'!$A$3:$AG$501,26,FALSE),"NA"))),"NA")</f>
        <v>0.32602739726027391</v>
      </c>
      <c r="K241" s="200">
        <f>IFERROR(IF(OR($F241&lt;10,$F241="NA",$G241="NA"),"NA",IF($E241="05",VLOOKUP($A241,'2016G5-SALL'!$A$3:$AG$500,16,FALSE),IF($E241="08",VLOOKUP($A241,'2016G8-SALL'!$A$3:$AG$501,16,FALSE),"NA"))),"NA")</f>
        <v>0.42876712328767141</v>
      </c>
      <c r="L241" s="201">
        <f>IFERROR(IF(OR($F241&lt;10,$F241="NA",$G241="NA"),"NA",IF($E241="05",VLOOKUP($A241,'2016G5-SALL'!$A$3:$AG$500,31,FALSE),IF($E241="08",VLOOKUP($A241,'2016G8-SALL'!$A$3:$AG$501,31,FALSE),"NA"))),"NA")</f>
        <v>0.46726027397260295</v>
      </c>
      <c r="M241" s="202">
        <f>IFERROR(IF(OR($F241&lt;10,$F241="NA",$G241="NA"),"NA",IF($E241="05",VLOOKUP($A241,'2016G5-SALL'!$A$3:$AG$500,21,FALSE),IF($E241="08",VLOOKUP($A241,'2016G8-SALL'!$A$3:$AG$501,21,FALSE),"NA"))),"NA")</f>
        <v>0.41273972602739689</v>
      </c>
    </row>
    <row r="242" spans="1:13" x14ac:dyDescent="0.25">
      <c r="A242" s="229" t="s">
        <v>257</v>
      </c>
      <c r="B242" s="228" t="str">
        <f>VLOOKUP($A242,SchList!$A$2:$B$476,2,FALSE)</f>
        <v>LINDA LENTIN K-8 CENTER</v>
      </c>
      <c r="C242" s="229" t="str">
        <f>VLOOKUP($A242,SchList!$A$2:$H$476,6,FALSE)</f>
        <v>North</v>
      </c>
      <c r="D242" s="214" t="str">
        <f>VLOOKUP($A242,SchList!$A$2:$H$476,5,FALSE)</f>
        <v>Tier 2</v>
      </c>
      <c r="E242" s="215" t="str">
        <f>LEFT(VLOOKUP($A242,'2016G8-SALL'!$A$5:$B$499,2,FALSE),2)</f>
        <v>08</v>
      </c>
      <c r="F242" s="230">
        <f>IFERROR(IF($E242="05",VLOOKUP($A242,'2016G5-SALL'!$A$3:$AG$500,4,FALSE),IF($E242="08",VLOOKUP($A242,'2016G8-SALL'!$A$3:$AG$501,4,FALSE),"NA")),"NA")</f>
        <v>74</v>
      </c>
      <c r="G242" s="231">
        <f>IFERROR(IF($E242="05",VLOOKUP($A242,'MemSep 16-2016'!$A$3:$I$498,9,FALSE),IF($E242="08",VLOOKUP($A242,'MemSep 16-2016'!$A$3:$N$498,14,FALSE),"NA")),"NA")</f>
        <v>78</v>
      </c>
      <c r="H242" s="232">
        <f t="shared" si="4"/>
        <v>0.94871794871794868</v>
      </c>
      <c r="I242" s="233">
        <f>IFERROR(IF(OR($F242&lt;10,$F242="NA",$G242="NA"),"NA",IF($E242="05",VLOOKUP($A242,'2016G5-SALL'!$A$3:$AG$500,6,FALSE),IF($E242="08",VLOOKUP($A242,'2016G8-SALL'!$A$3:$AG$501,6,FALSE),"NA"))),"NA")</f>
        <v>42.041081081081074</v>
      </c>
      <c r="J242" s="199">
        <f>IFERROR(IF(OR($F242&lt;10,$F242="NA",$G242="NA"),"NA",IF($E242="05",VLOOKUP($A242,'2016G5-SALL'!$A$3:$AG$500,26,FALSE),IF($E242="08",VLOOKUP($A242,'2016G8-SALL'!$A$3:$AG$501,26,FALSE),"NA"))),"NA")</f>
        <v>0.45702702702702702</v>
      </c>
      <c r="K242" s="200">
        <f>IFERROR(IF(OR($F242&lt;10,$F242="NA",$G242="NA"),"NA",IF($E242="05",VLOOKUP($A242,'2016G5-SALL'!$A$3:$AG$500,16,FALSE),IF($E242="08",VLOOKUP($A242,'2016G8-SALL'!$A$3:$AG$501,16,FALSE),"NA"))),"NA")</f>
        <v>0.42202702702702705</v>
      </c>
      <c r="L242" s="201">
        <f>IFERROR(IF(OR($F242&lt;10,$F242="NA",$G242="NA"),"NA",IF($E242="05",VLOOKUP($A242,'2016G5-SALL'!$A$3:$AG$500,31,FALSE),IF($E242="08",VLOOKUP($A242,'2016G8-SALL'!$A$3:$AG$501,31,FALSE),"NA"))),"NA")</f>
        <v>0.42027027027027031</v>
      </c>
      <c r="M242" s="202">
        <f>IFERROR(IF(OR($F242&lt;10,$F242="NA",$G242="NA"),"NA",IF($E242="05",VLOOKUP($A242,'2016G5-SALL'!$A$3:$AG$500,21,FALSE),IF($E242="08",VLOOKUP($A242,'2016G8-SALL'!$A$3:$AG$501,21,FALSE),"NA"))),"NA")</f>
        <v>0.39608108108108137</v>
      </c>
    </row>
    <row r="243" spans="1:13" x14ac:dyDescent="0.25">
      <c r="A243" s="229" t="s">
        <v>262</v>
      </c>
      <c r="B243" s="228" t="str">
        <f>VLOOKUP($A243,SchList!$A$2:$B$476,2,FALSE)</f>
        <v>LORAH PARK ELEMENTARY</v>
      </c>
      <c r="C243" s="229" t="str">
        <f>VLOOKUP($A243,SchList!$A$2:$H$476,6,FALSE)</f>
        <v>Central</v>
      </c>
      <c r="D243" s="214" t="str">
        <f>VLOOKUP($A243,SchList!$A$2:$H$476,5,FALSE)</f>
        <v>Tier 3</v>
      </c>
      <c r="E243" s="215" t="str">
        <f>LEFT(VLOOKUP($A243,'2016G5-SALL'!$A$5:$B$499,2,FALSE),2)</f>
        <v>05</v>
      </c>
      <c r="F243" s="230">
        <f>IFERROR(IF($E243="05",VLOOKUP($A243,'2016G5-SALL'!$A$3:$AG$500,4,FALSE),IF($E243="08",VLOOKUP($A243,'2016G8-SALL'!$A$3:$AG$501,4,FALSE),"NA")),"NA")</f>
        <v>52</v>
      </c>
      <c r="G243" s="231">
        <f>IFERROR(IF($E243="05",VLOOKUP($A243,'MemSep 16-2016'!$A$3:$I$498,9,FALSE),IF($E243="08",VLOOKUP($A243,'MemSep 16-2016'!$A$3:$N$498,14,FALSE),"NA")),"NA")</f>
        <v>55</v>
      </c>
      <c r="H243" s="232">
        <f t="shared" si="4"/>
        <v>0.94545454545454544</v>
      </c>
      <c r="I243" s="233">
        <f>IFERROR(IF(OR($F243&lt;10,$F243="NA",$G243="NA"),"NA",IF($E243="05",VLOOKUP($A243,'2016G5-SALL'!$A$3:$AG$500,6,FALSE),IF($E243="08",VLOOKUP($A243,'2016G8-SALL'!$A$3:$AG$501,6,FALSE),"NA"))),"NA")</f>
        <v>42.423846153846156</v>
      </c>
      <c r="J243" s="199">
        <f>IFERROR(IF(OR($F243&lt;10,$F243="NA",$G243="NA"),"NA",IF($E243="05",VLOOKUP($A243,'2016G5-SALL'!$A$3:$AG$500,26,FALSE),IF($E243="08",VLOOKUP($A243,'2016G8-SALL'!$A$3:$AG$501,26,FALSE),"NA"))),"NA")</f>
        <v>0.32769230769230789</v>
      </c>
      <c r="K243" s="200">
        <f>IFERROR(IF(OR($F243&lt;10,$F243="NA",$G243="NA"),"NA",IF($E243="05",VLOOKUP($A243,'2016G5-SALL'!$A$3:$AG$500,16,FALSE),IF($E243="08",VLOOKUP($A243,'2016G8-SALL'!$A$3:$AG$501,16,FALSE),"NA"))),"NA")</f>
        <v>0.39173076923076944</v>
      </c>
      <c r="L243" s="201">
        <f>IFERROR(IF(OR($F243&lt;10,$F243="NA",$G243="NA"),"NA",IF($E243="05",VLOOKUP($A243,'2016G5-SALL'!$A$3:$AG$500,31,FALSE),IF($E243="08",VLOOKUP($A243,'2016G8-SALL'!$A$3:$AG$501,31,FALSE),"NA"))),"NA")</f>
        <v>0.48673076923076919</v>
      </c>
      <c r="M243" s="202">
        <f>IFERROR(IF(OR($F243&lt;10,$F243="NA",$G243="NA"),"NA",IF($E243="05",VLOOKUP($A243,'2016G5-SALL'!$A$3:$AG$500,21,FALSE),IF($E243="08",VLOOKUP($A243,'2016G8-SALL'!$A$3:$AG$501,21,FALSE),"NA"))),"NA")</f>
        <v>0.42173076923076902</v>
      </c>
    </row>
    <row r="244" spans="1:13" x14ac:dyDescent="0.25">
      <c r="A244" s="229" t="s">
        <v>264</v>
      </c>
      <c r="B244" s="228" t="str">
        <f>VLOOKUP($A244,SchList!$A$2:$B$476,2,FALSE)</f>
        <v>LUDLAM ELEMENTARY</v>
      </c>
      <c r="C244" s="229" t="str">
        <f>VLOOKUP($A244,SchList!$A$2:$H$476,6,FALSE)</f>
        <v>Central</v>
      </c>
      <c r="D244" s="214" t="str">
        <f>VLOOKUP($A244,SchList!$A$2:$H$476,5,FALSE)</f>
        <v>Tier 1</v>
      </c>
      <c r="E244" s="215" t="str">
        <f>LEFT(VLOOKUP($A244,'2016G5-SALL'!$A$5:$B$499,2,FALSE),2)</f>
        <v>05</v>
      </c>
      <c r="F244" s="230">
        <f>IFERROR(IF($E244="05",VLOOKUP($A244,'2016G5-SALL'!$A$3:$AG$500,4,FALSE),IF($E244="08",VLOOKUP($A244,'2016G8-SALL'!$A$3:$AG$501,4,FALSE),"NA")),"NA")</f>
        <v>53</v>
      </c>
      <c r="G244" s="231">
        <f>IFERROR(IF($E244="05",VLOOKUP($A244,'MemSep 16-2016'!$A$3:$I$498,9,FALSE),IF($E244="08",VLOOKUP($A244,'MemSep 16-2016'!$A$3:$N$498,14,FALSE),"NA")),"NA")</f>
        <v>53</v>
      </c>
      <c r="H244" s="232">
        <f t="shared" si="4"/>
        <v>1</v>
      </c>
      <c r="I244" s="233">
        <f>IFERROR(IF(OR($F244&lt;10,$F244="NA",$G244="NA"),"NA",IF($E244="05",VLOOKUP($A244,'2016G5-SALL'!$A$3:$AG$500,6,FALSE),IF($E244="08",VLOOKUP($A244,'2016G8-SALL'!$A$3:$AG$501,6,FALSE),"NA"))),"NA")</f>
        <v>52.659056603773571</v>
      </c>
      <c r="J244" s="199">
        <f>IFERROR(IF(OR($F244&lt;10,$F244="NA",$G244="NA"),"NA",IF($E244="05",VLOOKUP($A244,'2016G5-SALL'!$A$3:$AG$500,26,FALSE),IF($E244="08",VLOOKUP($A244,'2016G8-SALL'!$A$3:$AG$501,26,FALSE),"NA"))),"NA")</f>
        <v>0.40830188679245277</v>
      </c>
      <c r="K244" s="200">
        <f>IFERROR(IF(OR($F244&lt;10,$F244="NA",$G244="NA"),"NA",IF($E244="05",VLOOKUP($A244,'2016G5-SALL'!$A$3:$AG$500,16,FALSE),IF($E244="08",VLOOKUP($A244,'2016G8-SALL'!$A$3:$AG$501,16,FALSE),"NA"))),"NA")</f>
        <v>0.48886792452830208</v>
      </c>
      <c r="L244" s="201">
        <f>IFERROR(IF(OR($F244&lt;10,$F244="NA",$G244="NA"),"NA",IF($E244="05",VLOOKUP($A244,'2016G5-SALL'!$A$3:$AG$500,31,FALSE),IF($E244="08",VLOOKUP($A244,'2016G8-SALL'!$A$3:$AG$501,31,FALSE),"NA"))),"NA")</f>
        <v>0.60754716981132062</v>
      </c>
      <c r="M244" s="202">
        <f>IFERROR(IF(OR($F244&lt;10,$F244="NA",$G244="NA"),"NA",IF($E244="05",VLOOKUP($A244,'2016G5-SALL'!$A$3:$AG$500,21,FALSE),IF($E244="08",VLOOKUP($A244,'2016G8-SALL'!$A$3:$AG$501,21,FALSE),"NA"))),"NA")</f>
        <v>0.51075471698113195</v>
      </c>
    </row>
    <row r="245" spans="1:13" x14ac:dyDescent="0.25">
      <c r="A245" s="229" t="s">
        <v>277</v>
      </c>
      <c r="B245" s="228" t="str">
        <f>VLOOKUP($A245,SchList!$A$2:$B$476,2,FALSE)</f>
        <v>M.A. MILAM K-8 CENTER</v>
      </c>
      <c r="C245" s="229" t="str">
        <f>VLOOKUP($A245,SchList!$A$2:$H$476,6,FALSE)</f>
        <v>North</v>
      </c>
      <c r="D245" s="214" t="str">
        <f>VLOOKUP($A245,SchList!$A$2:$H$476,5,FALSE)</f>
        <v>Tier 1</v>
      </c>
      <c r="E245" s="215" t="str">
        <f>LEFT(VLOOKUP($A245,'2016G5-SALL'!$A$5:$B$499,2,FALSE),2)</f>
        <v>05</v>
      </c>
      <c r="F245" s="230">
        <f>IFERROR(IF($E245="05",VLOOKUP($A245,'2016G5-SALL'!$A$3:$AG$500,4,FALSE),IF($E245="08",VLOOKUP($A245,'2016G8-SALL'!$A$3:$AG$501,4,FALSE),"NA")),"NA")</f>
        <v>84</v>
      </c>
      <c r="G245" s="231">
        <f>IFERROR(IF($E245="05",VLOOKUP($A245,'MemSep 16-2016'!$A$3:$I$498,9,FALSE),IF($E245="08",VLOOKUP($A245,'MemSep 16-2016'!$A$3:$N$498,14,FALSE),"NA")),"NA")</f>
        <v>98</v>
      </c>
      <c r="H245" s="232">
        <f t="shared" si="4"/>
        <v>0.8571428571428571</v>
      </c>
      <c r="I245" s="233">
        <f>IFERROR(IF(OR($F245&lt;10,$F245="NA",$G245="NA"),"NA",IF($E245="05",VLOOKUP($A245,'2016G5-SALL'!$A$3:$AG$500,6,FALSE),IF($E245="08",VLOOKUP($A245,'2016G8-SALL'!$A$3:$AG$501,6,FALSE),"NA"))),"NA")</f>
        <v>45.003690476190471</v>
      </c>
      <c r="J245" s="199">
        <f>IFERROR(IF(OR($F245&lt;10,$F245="NA",$G245="NA"),"NA",IF($E245="05",VLOOKUP($A245,'2016G5-SALL'!$A$3:$AG$500,26,FALSE),IF($E245="08",VLOOKUP($A245,'2016G8-SALL'!$A$3:$AG$501,26,FALSE),"NA"))),"NA")</f>
        <v>0.36880952380952359</v>
      </c>
      <c r="K245" s="200">
        <f>IFERROR(IF(OR($F245&lt;10,$F245="NA",$G245="NA"),"NA",IF($E245="05",VLOOKUP($A245,'2016G5-SALL'!$A$3:$AG$500,16,FALSE),IF($E245="08",VLOOKUP($A245,'2016G8-SALL'!$A$3:$AG$501,16,FALSE),"NA"))),"NA")</f>
        <v>0.42273809523809519</v>
      </c>
      <c r="L245" s="201">
        <f>IFERROR(IF(OR($F245&lt;10,$F245="NA",$G245="NA"),"NA",IF($E245="05",VLOOKUP($A245,'2016G5-SALL'!$A$3:$AG$500,31,FALSE),IF($E245="08",VLOOKUP($A245,'2016G8-SALL'!$A$3:$AG$501,31,FALSE),"NA"))),"NA")</f>
        <v>0.52226190476190493</v>
      </c>
      <c r="M245" s="202">
        <f>IFERROR(IF(OR($F245&lt;10,$F245="NA",$G245="NA"),"NA",IF($E245="05",VLOOKUP($A245,'2016G5-SALL'!$A$3:$AG$500,21,FALSE),IF($E245="08",VLOOKUP($A245,'2016G8-SALL'!$A$3:$AG$501,21,FALSE),"NA"))),"NA")</f>
        <v>0.41464285714285704</v>
      </c>
    </row>
    <row r="246" spans="1:13" x14ac:dyDescent="0.25">
      <c r="A246" s="229" t="s">
        <v>277</v>
      </c>
      <c r="B246" s="228" t="str">
        <f>VLOOKUP($A246,SchList!$A$2:$B$476,2,FALSE)</f>
        <v>M.A. MILAM K-8 CENTER</v>
      </c>
      <c r="C246" s="229" t="str">
        <f>VLOOKUP($A246,SchList!$A$2:$H$476,6,FALSE)</f>
        <v>North</v>
      </c>
      <c r="D246" s="214" t="str">
        <f>VLOOKUP($A246,SchList!$A$2:$H$476,5,FALSE)</f>
        <v>Tier 1</v>
      </c>
      <c r="E246" s="215" t="str">
        <f>LEFT(VLOOKUP($A246,'2016G8-SALL'!$A$5:$B$499,2,FALSE),2)</f>
        <v>08</v>
      </c>
      <c r="F246" s="230">
        <f>IFERROR(IF($E246="05",VLOOKUP($A246,'2016G5-SALL'!$A$3:$AG$500,4,FALSE),IF($E246="08",VLOOKUP($A246,'2016G8-SALL'!$A$3:$AG$501,4,FALSE),"NA")),"NA")</f>
        <v>94</v>
      </c>
      <c r="G246" s="231">
        <f>IFERROR(IF($E246="05",VLOOKUP($A246,'MemSep 16-2016'!$A$3:$I$498,9,FALSE),IF($E246="08",VLOOKUP($A246,'MemSep 16-2016'!$A$3:$N$498,14,FALSE),"NA")),"NA")</f>
        <v>121</v>
      </c>
      <c r="H246" s="232">
        <f t="shared" si="4"/>
        <v>0.77685950413223137</v>
      </c>
      <c r="I246" s="233">
        <f>IFERROR(IF(OR($F246&lt;10,$F246="NA",$G246="NA"),"NA",IF($E246="05",VLOOKUP($A246,'2016G5-SALL'!$A$3:$AG$500,6,FALSE),IF($E246="08",VLOOKUP($A246,'2016G8-SALL'!$A$3:$AG$501,6,FALSE),"NA"))),"NA")</f>
        <v>39.013723404255316</v>
      </c>
      <c r="J246" s="199">
        <f>IFERROR(IF(OR($F246&lt;10,$F246="NA",$G246="NA"),"NA",IF($E246="05",VLOOKUP($A246,'2016G5-SALL'!$A$3:$AG$500,26,FALSE),IF($E246="08",VLOOKUP($A246,'2016G8-SALL'!$A$3:$AG$501,26,FALSE),"NA"))),"NA")</f>
        <v>0.40074468085106385</v>
      </c>
      <c r="K246" s="200">
        <f>IFERROR(IF(OR($F246&lt;10,$F246="NA",$G246="NA"),"NA",IF($E246="05",VLOOKUP($A246,'2016G5-SALL'!$A$3:$AG$500,16,FALSE),IF($E246="08",VLOOKUP($A246,'2016G8-SALL'!$A$3:$AG$501,16,FALSE),"NA"))),"NA")</f>
        <v>0.39819148936170218</v>
      </c>
      <c r="L246" s="201">
        <f>IFERROR(IF(OR($F246&lt;10,$F246="NA",$G246="NA"),"NA",IF($E246="05",VLOOKUP($A246,'2016G5-SALL'!$A$3:$AG$500,31,FALSE),IF($E246="08",VLOOKUP($A246,'2016G8-SALL'!$A$3:$AG$501,31,FALSE),"NA"))),"NA")</f>
        <v>0.3845744680851062</v>
      </c>
      <c r="M246" s="202">
        <f>IFERROR(IF(OR($F246&lt;10,$F246="NA",$G246="NA"),"NA",IF($E246="05",VLOOKUP($A246,'2016G5-SALL'!$A$3:$AG$500,21,FALSE),IF($E246="08",VLOOKUP($A246,'2016G8-SALL'!$A$3:$AG$501,21,FALSE),"NA"))),"NA")</f>
        <v>0.37968085106382982</v>
      </c>
    </row>
    <row r="247" spans="1:13" x14ac:dyDescent="0.25">
      <c r="A247" s="229" t="s">
        <v>245</v>
      </c>
      <c r="B247" s="228" t="str">
        <f>VLOOKUP($A247,SchList!$A$2:$B$476,2,FALSE)</f>
        <v>MADIE IVES ELEMENTARY</v>
      </c>
      <c r="C247" s="229" t="str">
        <f>VLOOKUP($A247,SchList!$A$2:$H$476,6,FALSE)</f>
        <v>North</v>
      </c>
      <c r="D247" s="214" t="str">
        <f>VLOOKUP($A247,SchList!$A$2:$H$476,5,FALSE)</f>
        <v>Tier 1</v>
      </c>
      <c r="E247" s="215" t="str">
        <f>LEFT(VLOOKUP($A247,'2016G5-SALL'!$A$5:$B$499,2,FALSE),2)</f>
        <v>05</v>
      </c>
      <c r="F247" s="230">
        <f>IFERROR(IF($E247="05",VLOOKUP($A247,'2016G5-SALL'!$A$3:$AG$500,4,FALSE),IF($E247="08",VLOOKUP($A247,'2016G8-SALL'!$A$3:$AG$501,4,FALSE),"NA")),"NA")</f>
        <v>111</v>
      </c>
      <c r="G247" s="231">
        <f>IFERROR(IF($E247="05",VLOOKUP($A247,'MemSep 16-2016'!$A$3:$I$498,9,FALSE),IF($E247="08",VLOOKUP($A247,'MemSep 16-2016'!$A$3:$N$498,14,FALSE),"NA")),"NA")</f>
        <v>137</v>
      </c>
      <c r="H247" s="232">
        <f t="shared" si="4"/>
        <v>0.81021897810218979</v>
      </c>
      <c r="I247" s="233">
        <f>IFERROR(IF(OR($F247&lt;10,$F247="NA",$G247="NA"),"NA",IF($E247="05",VLOOKUP($A247,'2016G5-SALL'!$A$3:$AG$500,6,FALSE),IF($E247="08",VLOOKUP($A247,'2016G8-SALL'!$A$3:$AG$501,6,FALSE),"NA"))),"NA")</f>
        <v>46.164054054054077</v>
      </c>
      <c r="J247" s="199">
        <f>IFERROR(IF(OR($F247&lt;10,$F247="NA",$G247="NA"),"NA",IF($E247="05",VLOOKUP($A247,'2016G5-SALL'!$A$3:$AG$500,26,FALSE),IF($E247="08",VLOOKUP($A247,'2016G8-SALL'!$A$3:$AG$501,26,FALSE),"NA"))),"NA")</f>
        <v>0.32828828828828843</v>
      </c>
      <c r="K247" s="200">
        <f>IFERROR(IF(OR($F247&lt;10,$F247="NA",$G247="NA"),"NA",IF($E247="05",VLOOKUP($A247,'2016G5-SALL'!$A$3:$AG$500,16,FALSE),IF($E247="08",VLOOKUP($A247,'2016G8-SALL'!$A$3:$AG$501,16,FALSE),"NA"))),"NA")</f>
        <v>0.44567567567567568</v>
      </c>
      <c r="L247" s="201">
        <f>IFERROR(IF(OR($F247&lt;10,$F247="NA",$G247="NA"),"NA",IF($E247="05",VLOOKUP($A247,'2016G5-SALL'!$A$3:$AG$500,31,FALSE),IF($E247="08",VLOOKUP($A247,'2016G8-SALL'!$A$3:$AG$501,31,FALSE),"NA"))),"NA")</f>
        <v>0.52360360360360381</v>
      </c>
      <c r="M247" s="202">
        <f>IFERROR(IF(OR($F247&lt;10,$F247="NA",$G247="NA"),"NA",IF($E247="05",VLOOKUP($A247,'2016G5-SALL'!$A$3:$AG$500,21,FALSE),IF($E247="08",VLOOKUP($A247,'2016G8-SALL'!$A$3:$AG$501,21,FALSE),"NA"))),"NA")</f>
        <v>0.4573873873873876</v>
      </c>
    </row>
    <row r="248" spans="1:13" x14ac:dyDescent="0.25">
      <c r="A248" s="229" t="s">
        <v>418</v>
      </c>
      <c r="B248" s="228" t="str">
        <f>VLOOKUP($A248,SchList!$A$2:$B$476,2,FALSE)</f>
        <v>MADISON MIDDLE SCHOOL</v>
      </c>
      <c r="C248" s="229" t="str">
        <f>VLOOKUP($A248,SchList!$A$2:$H$476,6,FALSE)</f>
        <v>Central</v>
      </c>
      <c r="D248" s="214" t="str">
        <f>VLOOKUP($A248,SchList!$A$2:$H$476,5,FALSE)</f>
        <v>Tier 3</v>
      </c>
      <c r="E248" s="215" t="str">
        <f>LEFT(VLOOKUP($A248,'2016G8-SALL'!$A$5:$B$499,2,FALSE),2)</f>
        <v>08</v>
      </c>
      <c r="F248" s="230">
        <f>IFERROR(IF($E248="05",VLOOKUP($A248,'2016G5-SALL'!$A$3:$AG$500,4,FALSE),IF($E248="08",VLOOKUP($A248,'2016G8-SALL'!$A$3:$AG$501,4,FALSE),"NA")),"NA")</f>
        <v>42</v>
      </c>
      <c r="G248" s="231">
        <f>IFERROR(IF($E248="05",VLOOKUP($A248,'MemSep 16-2016'!$A$3:$I$498,9,FALSE),IF($E248="08",VLOOKUP($A248,'MemSep 16-2016'!$A$3:$N$498,14,FALSE),"NA")),"NA")</f>
        <v>142</v>
      </c>
      <c r="H248" s="232">
        <f t="shared" si="4"/>
        <v>0.29577464788732394</v>
      </c>
      <c r="I248" s="233">
        <f>IFERROR(IF(OR($F248&lt;10,$F248="NA",$G248="NA"),"NA",IF($E248="05",VLOOKUP($A248,'2016G5-SALL'!$A$3:$AG$500,6,FALSE),IF($E248="08",VLOOKUP($A248,'2016G8-SALL'!$A$3:$AG$501,6,FALSE),"NA"))),"NA")</f>
        <v>35.553571428571438</v>
      </c>
      <c r="J248" s="199">
        <f>IFERROR(IF(OR($F248&lt;10,$F248="NA",$G248="NA"),"NA",IF($E248="05",VLOOKUP($A248,'2016G5-SALL'!$A$3:$AG$500,26,FALSE),IF($E248="08",VLOOKUP($A248,'2016G8-SALL'!$A$3:$AG$501,26,FALSE),"NA"))),"NA")</f>
        <v>0.36714285714285716</v>
      </c>
      <c r="K248" s="200">
        <f>IFERROR(IF(OR($F248&lt;10,$F248="NA",$G248="NA"),"NA",IF($E248="05",VLOOKUP($A248,'2016G5-SALL'!$A$3:$AG$500,16,FALSE),IF($E248="08",VLOOKUP($A248,'2016G8-SALL'!$A$3:$AG$501,16,FALSE),"NA"))),"NA")</f>
        <v>0.36952380952380948</v>
      </c>
      <c r="L248" s="201">
        <f>IFERROR(IF(OR($F248&lt;10,$F248="NA",$G248="NA"),"NA",IF($E248="05",VLOOKUP($A248,'2016G5-SALL'!$A$3:$AG$500,31,FALSE),IF($E248="08",VLOOKUP($A248,'2016G8-SALL'!$A$3:$AG$501,31,FALSE),"NA"))),"NA")</f>
        <v>0.33214285714285713</v>
      </c>
      <c r="M248" s="202">
        <f>IFERROR(IF(OR($F248&lt;10,$F248="NA",$G248="NA"),"NA",IF($E248="05",VLOOKUP($A248,'2016G5-SALL'!$A$3:$AG$500,21,FALSE),IF($E248="08",VLOOKUP($A248,'2016G8-SALL'!$A$3:$AG$501,21,FALSE),"NA"))),"NA")</f>
        <v>0.35690476190476195</v>
      </c>
    </row>
    <row r="249" spans="1:13" x14ac:dyDescent="0.25">
      <c r="A249" s="229" t="s">
        <v>361</v>
      </c>
      <c r="B249" s="228" t="str">
        <f>VLOOKUP($A249,SchList!$A$2:$B$476,2,FALSE)</f>
        <v>MAE WALTERS ELEMENTARY</v>
      </c>
      <c r="C249" s="229" t="str">
        <f>VLOOKUP($A249,SchList!$A$2:$H$476,6,FALSE)</f>
        <v>North</v>
      </c>
      <c r="D249" s="214" t="str">
        <f>VLOOKUP($A249,SchList!$A$2:$H$476,5,FALSE)</f>
        <v>Tier 1</v>
      </c>
      <c r="E249" s="215" t="str">
        <f>LEFT(VLOOKUP($A249,'2016G5-SALL'!$A$5:$B$499,2,FALSE),2)</f>
        <v>05</v>
      </c>
      <c r="F249" s="230">
        <f>IFERROR(IF($E249="05",VLOOKUP($A249,'2016G5-SALL'!$A$3:$AG$500,4,FALSE),IF($E249="08",VLOOKUP($A249,'2016G8-SALL'!$A$3:$AG$501,4,FALSE),"NA")),"NA")</f>
        <v>95</v>
      </c>
      <c r="G249" s="231">
        <f>IFERROR(IF($E249="05",VLOOKUP($A249,'MemSep 16-2016'!$A$3:$I$498,9,FALSE),IF($E249="08",VLOOKUP($A249,'MemSep 16-2016'!$A$3:$N$498,14,FALSE),"NA")),"NA")</f>
        <v>103</v>
      </c>
      <c r="H249" s="232">
        <f t="shared" si="4"/>
        <v>0.92233009708737868</v>
      </c>
      <c r="I249" s="233">
        <f>IFERROR(IF(OR($F249&lt;10,$F249="NA",$G249="NA"),"NA",IF($E249="05",VLOOKUP($A249,'2016G5-SALL'!$A$3:$AG$500,6,FALSE),IF($E249="08",VLOOKUP($A249,'2016G8-SALL'!$A$3:$AG$501,6,FALSE),"NA"))),"NA")</f>
        <v>42.981894736842101</v>
      </c>
      <c r="J249" s="199">
        <f>IFERROR(IF(OR($F249&lt;10,$F249="NA",$G249="NA"),"NA",IF($E249="05",VLOOKUP($A249,'2016G5-SALL'!$A$3:$AG$500,26,FALSE),IF($E249="08",VLOOKUP($A249,'2016G8-SALL'!$A$3:$AG$501,26,FALSE),"NA"))),"NA")</f>
        <v>0.32621052631578928</v>
      </c>
      <c r="K249" s="200">
        <f>IFERROR(IF(OR($F249&lt;10,$F249="NA",$G249="NA"),"NA",IF($E249="05",VLOOKUP($A249,'2016G5-SALL'!$A$3:$AG$500,16,FALSE),IF($E249="08",VLOOKUP($A249,'2016G8-SALL'!$A$3:$AG$501,16,FALSE),"NA"))),"NA")</f>
        <v>0.39115789473684198</v>
      </c>
      <c r="L249" s="201">
        <f>IFERROR(IF(OR($F249&lt;10,$F249="NA",$G249="NA"),"NA",IF($E249="05",VLOOKUP($A249,'2016G5-SALL'!$A$3:$AG$500,31,FALSE),IF($E249="08",VLOOKUP($A249,'2016G8-SALL'!$A$3:$AG$501,31,FALSE),"NA"))),"NA")</f>
        <v>0.48368421052631605</v>
      </c>
      <c r="M249" s="202">
        <f>IFERROR(IF(OR($F249&lt;10,$F249="NA",$G249="NA"),"NA",IF($E249="05",VLOOKUP($A249,'2016G5-SALL'!$A$3:$AG$500,21,FALSE),IF($E249="08",VLOOKUP($A249,'2016G8-SALL'!$A$3:$AG$501,21,FALSE),"NA"))),"NA")</f>
        <v>0.45178947368421041</v>
      </c>
    </row>
    <row r="250" spans="1:13" x14ac:dyDescent="0.25">
      <c r="A250" s="229" t="s">
        <v>137</v>
      </c>
      <c r="B250" s="228" t="str">
        <f>VLOOKUP($A250,SchList!$A$2:$B$476,2,FALSE)</f>
        <v>MANDARIN LAKES K-8 CENTER</v>
      </c>
      <c r="C250" s="229" t="str">
        <f>VLOOKUP($A250,SchList!$A$2:$H$476,6,FALSE)</f>
        <v>South</v>
      </c>
      <c r="D250" s="214" t="str">
        <f>VLOOKUP($A250,SchList!$A$2:$H$476,5,FALSE)</f>
        <v>Tier 3</v>
      </c>
      <c r="E250" s="215" t="str">
        <f>LEFT(VLOOKUP($A250,'2016G5-SALL'!$A$5:$B$499,2,FALSE),2)</f>
        <v>05</v>
      </c>
      <c r="F250" s="230">
        <f>IFERROR(IF($E250="05",VLOOKUP($A250,'2016G5-SALL'!$A$3:$AG$500,4,FALSE),IF($E250="08",VLOOKUP($A250,'2016G8-SALL'!$A$3:$AG$501,4,FALSE),"NA")),"NA")</f>
        <v>140</v>
      </c>
      <c r="G250" s="231">
        <f>IFERROR(IF($E250="05",VLOOKUP($A250,'MemSep 16-2016'!$A$3:$I$498,9,FALSE),IF($E250="08",VLOOKUP($A250,'MemSep 16-2016'!$A$3:$N$498,14,FALSE),"NA")),"NA")</f>
        <v>150</v>
      </c>
      <c r="H250" s="232">
        <f t="shared" si="4"/>
        <v>0.93333333333333335</v>
      </c>
      <c r="I250" s="233">
        <f>IFERROR(IF(OR($F250&lt;10,$F250="NA",$G250="NA"),"NA",IF($E250="05",VLOOKUP($A250,'2016G5-SALL'!$A$3:$AG$500,6,FALSE),IF($E250="08",VLOOKUP($A250,'2016G8-SALL'!$A$3:$AG$501,6,FALSE),"NA"))),"NA")</f>
        <v>41.027642857142872</v>
      </c>
      <c r="J250" s="199">
        <f>IFERROR(IF(OR($F250&lt;10,$F250="NA",$G250="NA"),"NA",IF($E250="05",VLOOKUP($A250,'2016G5-SALL'!$A$3:$AG$500,26,FALSE),IF($E250="08",VLOOKUP($A250,'2016G8-SALL'!$A$3:$AG$501,26,FALSE),"NA"))),"NA")</f>
        <v>0.32921428571428601</v>
      </c>
      <c r="K250" s="200">
        <f>IFERROR(IF(OR($F250&lt;10,$F250="NA",$G250="NA"),"NA",IF($E250="05",VLOOKUP($A250,'2016G5-SALL'!$A$3:$AG$500,16,FALSE),IF($E250="08",VLOOKUP($A250,'2016G8-SALL'!$A$3:$AG$501,16,FALSE),"NA"))),"NA")</f>
        <v>0.40007142857142841</v>
      </c>
      <c r="L250" s="201">
        <f>IFERROR(IF(OR($F250&lt;10,$F250="NA",$G250="NA"),"NA",IF($E250="05",VLOOKUP($A250,'2016G5-SALL'!$A$3:$AG$500,31,FALSE),IF($E250="08",VLOOKUP($A250,'2016G8-SALL'!$A$3:$AG$501,31,FALSE),"NA"))),"NA")</f>
        <v>0.45728571428571446</v>
      </c>
      <c r="M250" s="202">
        <f>IFERROR(IF(OR($F250&lt;10,$F250="NA",$G250="NA"),"NA",IF($E250="05",VLOOKUP($A250,'2016G5-SALL'!$A$3:$AG$500,21,FALSE),IF($E250="08",VLOOKUP($A250,'2016G8-SALL'!$A$3:$AG$501,21,FALSE),"NA"))),"NA")</f>
        <v>0.39421428571428596</v>
      </c>
    </row>
    <row r="251" spans="1:13" x14ac:dyDescent="0.25">
      <c r="A251" s="229" t="s">
        <v>137</v>
      </c>
      <c r="B251" s="228" t="str">
        <f>VLOOKUP($A251,SchList!$A$2:$B$476,2,FALSE)</f>
        <v>MANDARIN LAKES K-8 CENTER</v>
      </c>
      <c r="C251" s="229" t="str">
        <f>VLOOKUP($A251,SchList!$A$2:$H$476,6,FALSE)</f>
        <v>South</v>
      </c>
      <c r="D251" s="214" t="str">
        <f>VLOOKUP($A251,SchList!$A$2:$H$476,5,FALSE)</f>
        <v>Tier 3</v>
      </c>
      <c r="E251" s="215" t="str">
        <f>LEFT(VLOOKUP($A251,'2016G8-SALL'!$A$5:$B$499,2,FALSE),2)</f>
        <v>08</v>
      </c>
      <c r="F251" s="230">
        <f>IFERROR(IF($E251="05",VLOOKUP($A251,'2016G5-SALL'!$A$3:$AG$500,4,FALSE),IF($E251="08",VLOOKUP($A251,'2016G8-SALL'!$A$3:$AG$501,4,FALSE),"NA")),"NA")</f>
        <v>82</v>
      </c>
      <c r="G251" s="231">
        <f>IFERROR(IF($E251="05",VLOOKUP($A251,'MemSep 16-2016'!$A$3:$I$498,9,FALSE),IF($E251="08",VLOOKUP($A251,'MemSep 16-2016'!$A$3:$N$498,14,FALSE),"NA")),"NA")</f>
        <v>86</v>
      </c>
      <c r="H251" s="232">
        <f t="shared" si="4"/>
        <v>0.95348837209302328</v>
      </c>
      <c r="I251" s="233">
        <f>IFERROR(IF(OR($F251&lt;10,$F251="NA",$G251="NA"),"NA",IF($E251="05",VLOOKUP($A251,'2016G5-SALL'!$A$3:$AG$500,6,FALSE),IF($E251="08",VLOOKUP($A251,'2016G8-SALL'!$A$3:$AG$501,6,FALSE),"NA"))),"NA")</f>
        <v>42.50060975609756</v>
      </c>
      <c r="J251" s="199">
        <f>IFERROR(IF(OR($F251&lt;10,$F251="NA",$G251="NA"),"NA",IF($E251="05",VLOOKUP($A251,'2016G5-SALL'!$A$3:$AG$500,26,FALSE),IF($E251="08",VLOOKUP($A251,'2016G8-SALL'!$A$3:$AG$501,26,FALSE),"NA"))),"NA")</f>
        <v>0.44512195121951209</v>
      </c>
      <c r="K251" s="200">
        <f>IFERROR(IF(OR($F251&lt;10,$F251="NA",$G251="NA"),"NA",IF($E251="05",VLOOKUP($A251,'2016G5-SALL'!$A$3:$AG$500,16,FALSE),IF($E251="08",VLOOKUP($A251,'2016G8-SALL'!$A$3:$AG$501,16,FALSE),"NA"))),"NA")</f>
        <v>0.4169512195121951</v>
      </c>
      <c r="L251" s="201">
        <f>IFERROR(IF(OR($F251&lt;10,$F251="NA",$G251="NA"),"NA",IF($E251="05",VLOOKUP($A251,'2016G5-SALL'!$A$3:$AG$500,31,FALSE),IF($E251="08",VLOOKUP($A251,'2016G8-SALL'!$A$3:$AG$501,31,FALSE),"NA"))),"NA")</f>
        <v>0.4499999999999999</v>
      </c>
      <c r="M251" s="202">
        <f>IFERROR(IF(OR($F251&lt;10,$F251="NA",$G251="NA"),"NA",IF($E251="05",VLOOKUP($A251,'2016G5-SALL'!$A$3:$AG$500,21,FALSE),IF($E251="08",VLOOKUP($A251,'2016G8-SALL'!$A$3:$AG$501,21,FALSE),"NA"))),"NA")</f>
        <v>0.3947560975609759</v>
      </c>
    </row>
    <row r="252" spans="1:13" x14ac:dyDescent="0.25">
      <c r="A252" s="229" t="s">
        <v>469</v>
      </c>
      <c r="B252" s="228" t="str">
        <f>VLOOKUP($A252,SchList!$A$2:$B$476,2,FALSE)</f>
        <v>MARITIME &amp; SCIENCE TECH ACAD</v>
      </c>
      <c r="C252" s="229" t="str">
        <f>VLOOKUP($A252,SchList!$A$2:$H$476,6,FALSE)</f>
        <v>Central</v>
      </c>
      <c r="D252" s="214" t="str">
        <f>VLOOKUP($A252,SchList!$A$2:$H$476,5,FALSE)</f>
        <v>Tier 1</v>
      </c>
      <c r="E252" s="215" t="str">
        <f>LEFT(VLOOKUP($A252,'2016G8-SALL'!$A$5:$B$499,2,FALSE),2)</f>
        <v>08</v>
      </c>
      <c r="F252" s="230">
        <f>IFERROR(IF($E252="05",VLOOKUP($A252,'2016G5-SALL'!$A$3:$AG$500,4,FALSE),IF($E252="08",VLOOKUP($A252,'2016G8-SALL'!$A$3:$AG$501,4,FALSE),"NA")),"NA")</f>
        <v>102</v>
      </c>
      <c r="G252" s="231">
        <f>IFERROR(IF($E252="05",VLOOKUP($A252,'MemSep 16-2016'!$A$3:$I$498,9,FALSE),IF($E252="08",VLOOKUP($A252,'MemSep 16-2016'!$A$3:$N$498,14,FALSE),"NA")),"NA")</f>
        <v>131</v>
      </c>
      <c r="H252" s="232">
        <f t="shared" si="4"/>
        <v>0.77862595419847325</v>
      </c>
      <c r="I252" s="233">
        <f>IFERROR(IF(OR($F252&lt;10,$F252="NA",$G252="NA"),"NA",IF($E252="05",VLOOKUP($A252,'2016G5-SALL'!$A$3:$AG$500,6,FALSE),IF($E252="08",VLOOKUP($A252,'2016G8-SALL'!$A$3:$AG$501,6,FALSE),"NA"))),"NA")</f>
        <v>54.968529411764706</v>
      </c>
      <c r="J252" s="199">
        <f>IFERROR(IF(OR($F252&lt;10,$F252="NA",$G252="NA"),"NA",IF($E252="05",VLOOKUP($A252,'2016G5-SALL'!$A$3:$AG$500,26,FALSE),IF($E252="08",VLOOKUP($A252,'2016G8-SALL'!$A$3:$AG$501,26,FALSE),"NA"))),"NA")</f>
        <v>0.56235294117647072</v>
      </c>
      <c r="K252" s="200">
        <f>IFERROR(IF(OR($F252&lt;10,$F252="NA",$G252="NA"),"NA",IF($E252="05",VLOOKUP($A252,'2016G5-SALL'!$A$3:$AG$500,16,FALSE),IF($E252="08",VLOOKUP($A252,'2016G8-SALL'!$A$3:$AG$501,16,FALSE),"NA"))),"NA")</f>
        <v>0.54303921568627445</v>
      </c>
      <c r="L252" s="201">
        <f>IFERROR(IF(OR($F252&lt;10,$F252="NA",$G252="NA"),"NA",IF($E252="05",VLOOKUP($A252,'2016G5-SALL'!$A$3:$AG$500,31,FALSE),IF($E252="08",VLOOKUP($A252,'2016G8-SALL'!$A$3:$AG$501,31,FALSE),"NA"))),"NA")</f>
        <v>0.53823529411764692</v>
      </c>
      <c r="M252" s="202">
        <f>IFERROR(IF(OR($F252&lt;10,$F252="NA",$G252="NA"),"NA",IF($E252="05",VLOOKUP($A252,'2016G5-SALL'!$A$3:$AG$500,21,FALSE),IF($E252="08",VLOOKUP($A252,'2016G8-SALL'!$A$3:$AG$501,21,FALSE),"NA"))),"NA")</f>
        <v>0.56078431372549009</v>
      </c>
    </row>
    <row r="253" spans="1:13" x14ac:dyDescent="0.25">
      <c r="A253" s="229" t="s">
        <v>201</v>
      </c>
      <c r="B253" s="228" t="str">
        <f>VLOOKUP($A253,SchList!$A$2:$B$476,2,FALSE)</f>
        <v>MARJORY STONEMAN DOUGLAS ELEM</v>
      </c>
      <c r="C253" s="229" t="str">
        <f>VLOOKUP($A253,SchList!$A$2:$H$476,6,FALSE)</f>
        <v>South</v>
      </c>
      <c r="D253" s="214" t="str">
        <f>VLOOKUP($A253,SchList!$A$2:$H$476,5,FALSE)</f>
        <v>Tier 1</v>
      </c>
      <c r="E253" s="215" t="str">
        <f>LEFT(VLOOKUP($A253,'2016G5-SALL'!$A$5:$B$499,2,FALSE),2)</f>
        <v>05</v>
      </c>
      <c r="F253" s="230">
        <f>IFERROR(IF($E253="05",VLOOKUP($A253,'2016G5-SALL'!$A$3:$AG$500,4,FALSE),IF($E253="08",VLOOKUP($A253,'2016G8-SALL'!$A$3:$AG$501,4,FALSE),"NA")),"NA")</f>
        <v>169</v>
      </c>
      <c r="G253" s="231">
        <f>IFERROR(IF($E253="05",VLOOKUP($A253,'MemSep 16-2016'!$A$3:$I$498,9,FALSE),IF($E253="08",VLOOKUP($A253,'MemSep 16-2016'!$A$3:$N$498,14,FALSE),"NA")),"NA")</f>
        <v>177</v>
      </c>
      <c r="H253" s="232">
        <f t="shared" si="4"/>
        <v>0.95480225988700562</v>
      </c>
      <c r="I253" s="233">
        <f>IFERROR(IF(OR($F253&lt;10,$F253="NA",$G253="NA"),"NA",IF($E253="05",VLOOKUP($A253,'2016G5-SALL'!$A$3:$AG$500,6,FALSE),IF($E253="08",VLOOKUP($A253,'2016G8-SALL'!$A$3:$AG$501,6,FALSE),"NA"))),"NA")</f>
        <v>48.78047337278106</v>
      </c>
      <c r="J253" s="199">
        <f>IFERROR(IF(OR($F253&lt;10,$F253="NA",$G253="NA"),"NA",IF($E253="05",VLOOKUP($A253,'2016G5-SALL'!$A$3:$AG$500,26,FALSE),IF($E253="08",VLOOKUP($A253,'2016G8-SALL'!$A$3:$AG$501,26,FALSE),"NA"))),"NA")</f>
        <v>0.34988165680473426</v>
      </c>
      <c r="K253" s="200">
        <f>IFERROR(IF(OR($F253&lt;10,$F253="NA",$G253="NA"),"NA",IF($E253="05",VLOOKUP($A253,'2016G5-SALL'!$A$3:$AG$500,16,FALSE),IF($E253="08",VLOOKUP($A253,'2016G8-SALL'!$A$3:$AG$501,16,FALSE),"NA"))),"NA")</f>
        <v>0.4485798816568049</v>
      </c>
      <c r="L253" s="201">
        <f>IFERROR(IF(OR($F253&lt;10,$F253="NA",$G253="NA"),"NA",IF($E253="05",VLOOKUP($A253,'2016G5-SALL'!$A$3:$AG$500,31,FALSE),IF($E253="08",VLOOKUP($A253,'2016G8-SALL'!$A$3:$AG$501,31,FALSE),"NA"))),"NA")</f>
        <v>0.57366863905325416</v>
      </c>
      <c r="M253" s="202">
        <f>IFERROR(IF(OR($F253&lt;10,$F253="NA",$G253="NA"),"NA",IF($E253="05",VLOOKUP($A253,'2016G5-SALL'!$A$3:$AG$500,21,FALSE),IF($E253="08",VLOOKUP($A253,'2016G8-SALL'!$A$3:$AG$501,21,FALSE),"NA"))),"NA")</f>
        <v>0.47573964497041421</v>
      </c>
    </row>
    <row r="254" spans="1:13" x14ac:dyDescent="0.25">
      <c r="A254" s="229" t="s">
        <v>936</v>
      </c>
      <c r="B254" s="228" t="str">
        <f>VLOOKUP($A254,SchList!$A$2:$B$476,2,FALSE)</f>
        <v>MATER ACADEMY AT MOUNT SINAI</v>
      </c>
      <c r="C254" s="229" t="str">
        <f>VLOOKUP($A254,SchList!$A$2:$H$476,6,FALSE)</f>
        <v>Charter</v>
      </c>
      <c r="D254" s="214" t="str">
        <f>VLOOKUP($A254,SchList!$A$2:$H$476,5,FALSE)</f>
        <v>CHT</v>
      </c>
      <c r="E254" s="215" t="str">
        <f>LEFT(VLOOKUP($A254,'2016G5-SALL'!$A$5:$B$499,2,FALSE),2)</f>
        <v>05</v>
      </c>
      <c r="F254" s="230">
        <f>IFERROR(IF($E254="05",VLOOKUP($A254,'2016G5-SALL'!$A$3:$AG$500,4,FALSE),IF($E254="08",VLOOKUP($A254,'2016G8-SALL'!$A$3:$AG$501,4,FALSE),"NA")),"NA")</f>
        <v>10</v>
      </c>
      <c r="G254" s="231">
        <f>IFERROR(IF($E254="05",VLOOKUP($A254,'MemSep 16-2016'!$A$3:$I$498,9,FALSE),IF($E254="08",VLOOKUP($A254,'MemSep 16-2016'!$A$3:$N$498,14,FALSE),"NA")),"NA")</f>
        <v>10</v>
      </c>
      <c r="H254" s="232">
        <f t="shared" si="4"/>
        <v>1</v>
      </c>
      <c r="I254" s="233">
        <f>IFERROR(IF(OR($F254&lt;10,$F254="NA",$G254="NA"),"NA",IF($E254="05",VLOOKUP($A254,'2016G5-SALL'!$A$3:$AG$500,6,FALSE),IF($E254="08",VLOOKUP($A254,'2016G8-SALL'!$A$3:$AG$501,6,FALSE),"NA"))),"NA")</f>
        <v>50.906999999999996</v>
      </c>
      <c r="J254" s="199">
        <f>IFERROR(IF(OR($F254&lt;10,$F254="NA",$G254="NA"),"NA",IF($E254="05",VLOOKUP($A254,'2016G5-SALL'!$A$3:$AG$500,26,FALSE),IF($E254="08",VLOOKUP($A254,'2016G8-SALL'!$A$3:$AG$501,26,FALSE),"NA"))),"NA")</f>
        <v>0.33999999999999997</v>
      </c>
      <c r="K254" s="200">
        <f>IFERROR(IF(OR($F254&lt;10,$F254="NA",$G254="NA"),"NA",IF($E254="05",VLOOKUP($A254,'2016G5-SALL'!$A$3:$AG$500,16,FALSE),IF($E254="08",VLOOKUP($A254,'2016G8-SALL'!$A$3:$AG$501,16,FALSE),"NA"))),"NA")</f>
        <v>0.52</v>
      </c>
      <c r="L254" s="201">
        <f>IFERROR(IF(OR($F254&lt;10,$F254="NA",$G254="NA"),"NA",IF($E254="05",VLOOKUP($A254,'2016G5-SALL'!$A$3:$AG$500,31,FALSE),IF($E254="08",VLOOKUP($A254,'2016G8-SALL'!$A$3:$AG$501,31,FALSE),"NA"))),"NA")</f>
        <v>0.55999999999999994</v>
      </c>
      <c r="M254" s="202">
        <f>IFERROR(IF(OR($F254&lt;10,$F254="NA",$G254="NA"),"NA",IF($E254="05",VLOOKUP($A254,'2016G5-SALL'!$A$3:$AG$500,21,FALSE),IF($E254="08",VLOOKUP($A254,'2016G8-SALL'!$A$3:$AG$501,21,FALSE),"NA"))),"NA")</f>
        <v>0.50700000000000001</v>
      </c>
    </row>
    <row r="255" spans="1:13" x14ac:dyDescent="0.25">
      <c r="A255" s="229" t="s">
        <v>5259</v>
      </c>
      <c r="B255" s="228" t="str">
        <f>VLOOKUP($A255,SchList!$A$2:$B$476,2,FALSE)</f>
        <v>MATER ACADEMY BAY ELEMENTARY</v>
      </c>
      <c r="C255" s="229" t="str">
        <f>VLOOKUP($A255,SchList!$A$2:$H$476,6,FALSE)</f>
        <v>Charter</v>
      </c>
      <c r="D255" s="214" t="str">
        <f>VLOOKUP($A255,SchList!$A$2:$H$476,5,FALSE)</f>
        <v>CHT</v>
      </c>
      <c r="E255" s="215" t="str">
        <f>LEFT(VLOOKUP($A255,'2016G5-SALL'!$A$5:$B$499,2,FALSE),2)</f>
        <v>05</v>
      </c>
      <c r="F255" s="230">
        <f>IFERROR(IF($E255="05",VLOOKUP($A255,'2016G5-SALL'!$A$3:$AG$500,4,FALSE),IF($E255="08",VLOOKUP($A255,'2016G8-SALL'!$A$3:$AG$501,4,FALSE),"NA")),"NA")</f>
        <v>25</v>
      </c>
      <c r="G255" s="231">
        <f>IFERROR(IF($E255="05",VLOOKUP($A255,'MemSep 16-2016'!$A$3:$I$498,9,FALSE),IF($E255="08",VLOOKUP($A255,'MemSep 16-2016'!$A$3:$N$498,14,FALSE),"NA")),"NA")</f>
        <v>25</v>
      </c>
      <c r="H255" s="232">
        <f t="shared" si="4"/>
        <v>1</v>
      </c>
      <c r="I255" s="233">
        <f>IFERROR(IF(OR($F255&lt;10,$F255="NA",$G255="NA"),"NA",IF($E255="05",VLOOKUP($A255,'2016G5-SALL'!$A$3:$AG$500,6,FALSE),IF($E255="08",VLOOKUP($A255,'2016G8-SALL'!$A$3:$AG$501,6,FALSE),"NA"))),"NA")</f>
        <v>51.576399999999992</v>
      </c>
      <c r="J255" s="199">
        <f>IFERROR(IF(OR($F255&lt;10,$F255="NA",$G255="NA"),"NA",IF($E255="05",VLOOKUP($A255,'2016G5-SALL'!$A$3:$AG$500,26,FALSE),IF($E255="08",VLOOKUP($A255,'2016G8-SALL'!$A$3:$AG$501,26,FALSE),"NA"))),"NA")</f>
        <v>0.39240000000000003</v>
      </c>
      <c r="K255" s="200">
        <f>IFERROR(IF(OR($F255&lt;10,$F255="NA",$G255="NA"),"NA",IF($E255="05",VLOOKUP($A255,'2016G5-SALL'!$A$3:$AG$500,16,FALSE),IF($E255="08",VLOOKUP($A255,'2016G8-SALL'!$A$3:$AG$501,16,FALSE),"NA"))),"NA")</f>
        <v>0.47319999999999995</v>
      </c>
      <c r="L255" s="201">
        <f>IFERROR(IF(OR($F255&lt;10,$F255="NA",$G255="NA"),"NA",IF($E255="05",VLOOKUP($A255,'2016G5-SALL'!$A$3:$AG$500,31,FALSE),IF($E255="08",VLOOKUP($A255,'2016G8-SALL'!$A$3:$AG$501,31,FALSE),"NA"))),"NA")</f>
        <v>0.59040000000000015</v>
      </c>
      <c r="M255" s="202">
        <f>IFERROR(IF(OR($F255&lt;10,$F255="NA",$G255="NA"),"NA",IF($E255="05",VLOOKUP($A255,'2016G5-SALL'!$A$3:$AG$500,21,FALSE),IF($E255="08",VLOOKUP($A255,'2016G8-SALL'!$A$3:$AG$501,21,FALSE),"NA"))),"NA")</f>
        <v>0.51640000000000019</v>
      </c>
    </row>
    <row r="256" spans="1:13" x14ac:dyDescent="0.25">
      <c r="A256" s="229" t="s">
        <v>379</v>
      </c>
      <c r="B256" s="228" t="str">
        <f>VLOOKUP($A256,SchList!$A$2:$B$476,2,FALSE)</f>
        <v>MATER ACADEMY CHARTER MIDDLE</v>
      </c>
      <c r="C256" s="229" t="str">
        <f>VLOOKUP($A256,SchList!$A$2:$H$476,6,FALSE)</f>
        <v>Charter</v>
      </c>
      <c r="D256" s="214" t="str">
        <f>VLOOKUP($A256,SchList!$A$2:$H$476,5,FALSE)</f>
        <v>CHT</v>
      </c>
      <c r="E256" s="215" t="str">
        <f>LEFT(VLOOKUP($A256,'2016G8-SALL'!$A$5:$B$499,2,FALSE),2)</f>
        <v>08</v>
      </c>
      <c r="F256" s="230">
        <f>IFERROR(IF($E256="05",VLOOKUP($A256,'2016G5-SALL'!$A$3:$AG$500,4,FALSE),IF($E256="08",VLOOKUP($A256,'2016G8-SALL'!$A$3:$AG$501,4,FALSE),"NA")),"NA")</f>
        <v>187</v>
      </c>
      <c r="G256" s="231">
        <f>IFERROR(IF($E256="05",VLOOKUP($A256,'MemSep 16-2016'!$A$3:$I$498,9,FALSE),IF($E256="08",VLOOKUP($A256,'MemSep 16-2016'!$A$3:$N$498,14,FALSE),"NA")),"NA")</f>
        <v>254</v>
      </c>
      <c r="H256" s="232">
        <f t="shared" si="4"/>
        <v>0.73622047244094491</v>
      </c>
      <c r="I256" s="233">
        <f>IFERROR(IF(OR($F256&lt;10,$F256="NA",$G256="NA"),"NA",IF($E256="05",VLOOKUP($A256,'2016G5-SALL'!$A$3:$AG$500,6,FALSE),IF($E256="08",VLOOKUP($A256,'2016G8-SALL'!$A$3:$AG$501,6,FALSE),"NA"))),"NA")</f>
        <v>34.615080213903745</v>
      </c>
      <c r="J256" s="199">
        <f>IFERROR(IF(OR($F256&lt;10,$F256="NA",$G256="NA"),"NA",IF($E256="05",VLOOKUP($A256,'2016G5-SALL'!$A$3:$AG$500,26,FALSE),IF($E256="08",VLOOKUP($A256,'2016G8-SALL'!$A$3:$AG$501,26,FALSE),"NA"))),"NA")</f>
        <v>0.32748663101604281</v>
      </c>
      <c r="K256" s="200">
        <f>IFERROR(IF(OR($F256&lt;10,$F256="NA",$G256="NA"),"NA",IF($E256="05",VLOOKUP($A256,'2016G5-SALL'!$A$3:$AG$500,16,FALSE),IF($E256="08",VLOOKUP($A256,'2016G8-SALL'!$A$3:$AG$501,16,FALSE),"NA"))),"NA")</f>
        <v>0.35983957219251339</v>
      </c>
      <c r="L256" s="201">
        <f>IFERROR(IF(OR($F256&lt;10,$F256="NA",$G256="NA"),"NA",IF($E256="05",VLOOKUP($A256,'2016G5-SALL'!$A$3:$AG$500,31,FALSE),IF($E256="08",VLOOKUP($A256,'2016G8-SALL'!$A$3:$AG$501,31,FALSE),"NA"))),"NA")</f>
        <v>0.34385026737967889</v>
      </c>
      <c r="M256" s="202">
        <f>IFERROR(IF(OR($F256&lt;10,$F256="NA",$G256="NA"),"NA",IF($E256="05",VLOOKUP($A256,'2016G5-SALL'!$A$3:$AG$500,21,FALSE),IF($E256="08",VLOOKUP($A256,'2016G8-SALL'!$A$3:$AG$501,21,FALSE),"NA"))),"NA")</f>
        <v>0.34497326203208534</v>
      </c>
    </row>
    <row r="257" spans="1:13" x14ac:dyDescent="0.25">
      <c r="A257" s="229" t="s">
        <v>265</v>
      </c>
      <c r="B257" s="228" t="str">
        <f>VLOOKUP($A257,SchList!$A$2:$B$476,2,FALSE)</f>
        <v>MATER ACADEMY EAST CHARTER</v>
      </c>
      <c r="C257" s="229" t="str">
        <f>VLOOKUP($A257,SchList!$A$2:$H$476,6,FALSE)</f>
        <v>Charter</v>
      </c>
      <c r="D257" s="214" t="str">
        <f>VLOOKUP($A257,SchList!$A$2:$H$476,5,FALSE)</f>
        <v>CHT</v>
      </c>
      <c r="E257" s="215" t="str">
        <f>LEFT(VLOOKUP($A257,'2016G5-SALL'!$A$5:$B$499,2,FALSE),2)</f>
        <v>05</v>
      </c>
      <c r="F257" s="230">
        <f>IFERROR(IF($E257="05",VLOOKUP($A257,'2016G5-SALL'!$A$3:$AG$500,4,FALSE),IF($E257="08",VLOOKUP($A257,'2016G8-SALL'!$A$3:$AG$501,4,FALSE),"NA")),"NA")</f>
        <v>62</v>
      </c>
      <c r="G257" s="231">
        <f>IFERROR(IF($E257="05",VLOOKUP($A257,'MemSep 16-2016'!$A$3:$I$498,9,FALSE),IF($E257="08",VLOOKUP($A257,'MemSep 16-2016'!$A$3:$N$498,14,FALSE),"NA")),"NA")</f>
        <v>62</v>
      </c>
      <c r="H257" s="232">
        <f t="shared" si="4"/>
        <v>1</v>
      </c>
      <c r="I257" s="233">
        <f>IFERROR(IF(OR($F257&lt;10,$F257="NA",$G257="NA"),"NA",IF($E257="05",VLOOKUP($A257,'2016G5-SALL'!$A$3:$AG$500,6,FALSE),IF($E257="08",VLOOKUP($A257,'2016G8-SALL'!$A$3:$AG$501,6,FALSE),"NA"))),"NA")</f>
        <v>57.600483870967736</v>
      </c>
      <c r="J257" s="199">
        <f>IFERROR(IF(OR($F257&lt;10,$F257="NA",$G257="NA"),"NA",IF($E257="05",VLOOKUP($A257,'2016G5-SALL'!$A$3:$AG$500,26,FALSE),IF($E257="08",VLOOKUP($A257,'2016G8-SALL'!$A$3:$AG$501,26,FALSE),"NA"))),"NA")</f>
        <v>0.48193548387096768</v>
      </c>
      <c r="K257" s="200">
        <f>IFERROR(IF(OR($F257&lt;10,$F257="NA",$G257="NA"),"NA",IF($E257="05",VLOOKUP($A257,'2016G5-SALL'!$A$3:$AG$500,16,FALSE),IF($E257="08",VLOOKUP($A257,'2016G8-SALL'!$A$3:$AG$501,16,FALSE),"NA"))),"NA")</f>
        <v>0.5111290322580645</v>
      </c>
      <c r="L257" s="201">
        <f>IFERROR(IF(OR($F257&lt;10,$F257="NA",$G257="NA"),"NA",IF($E257="05",VLOOKUP($A257,'2016G5-SALL'!$A$3:$AG$500,31,FALSE),IF($E257="08",VLOOKUP($A257,'2016G8-SALL'!$A$3:$AG$501,31,FALSE),"NA"))),"NA")</f>
        <v>0.66225806451612912</v>
      </c>
      <c r="M257" s="202">
        <f>IFERROR(IF(OR($F257&lt;10,$F257="NA",$G257="NA"),"NA",IF($E257="05",VLOOKUP($A257,'2016G5-SALL'!$A$3:$AG$500,21,FALSE),IF($E257="08",VLOOKUP($A257,'2016G8-SALL'!$A$3:$AG$501,21,FALSE),"NA"))),"NA")</f>
        <v>0.57241935483870987</v>
      </c>
    </row>
    <row r="258" spans="1:13" x14ac:dyDescent="0.25">
      <c r="A258" s="229" t="s">
        <v>376</v>
      </c>
      <c r="B258" s="228" t="str">
        <f>VLOOKUP($A258,SchList!$A$2:$B$476,2,FALSE)</f>
        <v>MATER ACADEMY EAST MIDDLE</v>
      </c>
      <c r="C258" s="229" t="str">
        <f>VLOOKUP($A258,SchList!$A$2:$H$476,6,FALSE)</f>
        <v>Charter</v>
      </c>
      <c r="D258" s="214" t="str">
        <f>VLOOKUP($A258,SchList!$A$2:$H$476,5,FALSE)</f>
        <v>CHT</v>
      </c>
      <c r="E258" s="215" t="str">
        <f>LEFT(VLOOKUP($A258,'2016G8-SALL'!$A$5:$B$499,2,FALSE),2)</f>
        <v>08</v>
      </c>
      <c r="F258" s="230">
        <f>IFERROR(IF($E258="05",VLOOKUP($A258,'2016G5-SALL'!$A$3:$AG$500,4,FALSE),IF($E258="08",VLOOKUP($A258,'2016G8-SALL'!$A$3:$AG$501,4,FALSE),"NA")),"NA")</f>
        <v>79</v>
      </c>
      <c r="G258" s="231">
        <f>IFERROR(IF($E258="05",VLOOKUP($A258,'MemSep 16-2016'!$A$3:$I$498,9,FALSE),IF($E258="08",VLOOKUP($A258,'MemSep 16-2016'!$A$3:$N$498,14,FALSE),"NA")),"NA")</f>
        <v>80</v>
      </c>
      <c r="H258" s="232">
        <f t="shared" si="4"/>
        <v>0.98750000000000004</v>
      </c>
      <c r="I258" s="233">
        <f>IFERROR(IF(OR($F258&lt;10,$F258="NA",$G258="NA"),"NA",IF($E258="05",VLOOKUP($A258,'2016G5-SALL'!$A$3:$AG$500,6,FALSE),IF($E258="08",VLOOKUP($A258,'2016G8-SALL'!$A$3:$AG$501,6,FALSE),"NA"))),"NA")</f>
        <v>36.243164556962029</v>
      </c>
      <c r="J258" s="199">
        <f>IFERROR(IF(OR($F258&lt;10,$F258="NA",$G258="NA"),"NA",IF($E258="05",VLOOKUP($A258,'2016G5-SALL'!$A$3:$AG$500,26,FALSE),IF($E258="08",VLOOKUP($A258,'2016G8-SALL'!$A$3:$AG$501,26,FALSE),"NA"))),"NA")</f>
        <v>0.3332911392405063</v>
      </c>
      <c r="K258" s="200">
        <f>IFERROR(IF(OR($F258&lt;10,$F258="NA",$G258="NA"),"NA",IF($E258="05",VLOOKUP($A258,'2016G5-SALL'!$A$3:$AG$500,16,FALSE),IF($E258="08",VLOOKUP($A258,'2016G8-SALL'!$A$3:$AG$501,16,FALSE),"NA"))),"NA")</f>
        <v>0.38341772151898734</v>
      </c>
      <c r="L258" s="201">
        <f>IFERROR(IF(OR($F258&lt;10,$F258="NA",$G258="NA"),"NA",IF($E258="05",VLOOKUP($A258,'2016G5-SALL'!$A$3:$AG$500,31,FALSE),IF($E258="08",VLOOKUP($A258,'2016G8-SALL'!$A$3:$AG$501,31,FALSE),"NA"))),"NA")</f>
        <v>0.36645569620253154</v>
      </c>
      <c r="M258" s="202">
        <f>IFERROR(IF(OR($F258&lt;10,$F258="NA",$G258="NA"),"NA",IF($E258="05",VLOOKUP($A258,'2016G5-SALL'!$A$3:$AG$500,21,FALSE),IF($E258="08",VLOOKUP($A258,'2016G8-SALL'!$A$3:$AG$501,21,FALSE),"NA"))),"NA")</f>
        <v>0.35227848101265846</v>
      </c>
    </row>
    <row r="259" spans="1:13" x14ac:dyDescent="0.25">
      <c r="A259" s="229" t="s">
        <v>387</v>
      </c>
      <c r="B259" s="228" t="str">
        <f>VLOOKUP($A259,SchList!$A$2:$B$476,2,FALSE)</f>
        <v>MATER ACADEMY LAKES MIDDLE</v>
      </c>
      <c r="C259" s="229" t="str">
        <f>VLOOKUP($A259,SchList!$A$2:$H$476,6,FALSE)</f>
        <v>Charter</v>
      </c>
      <c r="D259" s="214" t="str">
        <f>VLOOKUP($A259,SchList!$A$2:$H$476,5,FALSE)</f>
        <v>CHT</v>
      </c>
      <c r="E259" s="215" t="str">
        <f>LEFT(VLOOKUP($A259,'2016G8-SALL'!$A$5:$B$499,2,FALSE),2)</f>
        <v>08</v>
      </c>
      <c r="F259" s="230">
        <f>IFERROR(IF($E259="05",VLOOKUP($A259,'2016G5-SALL'!$A$3:$AG$500,4,FALSE),IF($E259="08",VLOOKUP($A259,'2016G8-SALL'!$A$3:$AG$501,4,FALSE),"NA")),"NA")</f>
        <v>229</v>
      </c>
      <c r="G259" s="231">
        <f>IFERROR(IF($E259="05",VLOOKUP($A259,'MemSep 16-2016'!$A$3:$I$498,9,FALSE),IF($E259="08",VLOOKUP($A259,'MemSep 16-2016'!$A$3:$N$498,14,FALSE),"NA")),"NA")</f>
        <v>225</v>
      </c>
      <c r="H259" s="232">
        <f t="shared" si="4"/>
        <v>1</v>
      </c>
      <c r="I259" s="233">
        <f>IFERROR(IF(OR($F259&lt;10,$F259="NA",$G259="NA"),"NA",IF($E259="05",VLOOKUP($A259,'2016G5-SALL'!$A$3:$AG$500,6,FALSE),IF($E259="08",VLOOKUP($A259,'2016G8-SALL'!$A$3:$AG$501,6,FALSE),"NA"))),"NA")</f>
        <v>43.184890829694361</v>
      </c>
      <c r="J259" s="199">
        <f>IFERROR(IF(OR($F259&lt;10,$F259="NA",$G259="NA"),"NA",IF($E259="05",VLOOKUP($A259,'2016G5-SALL'!$A$3:$AG$500,26,FALSE),IF($E259="08",VLOOKUP($A259,'2016G8-SALL'!$A$3:$AG$501,26,FALSE),"NA"))),"NA")</f>
        <v>0.44545851528384295</v>
      </c>
      <c r="K259" s="200">
        <f>IFERROR(IF(OR($F259&lt;10,$F259="NA",$G259="NA"),"NA",IF($E259="05",VLOOKUP($A259,'2016G5-SALL'!$A$3:$AG$500,16,FALSE),IF($E259="08",VLOOKUP($A259,'2016G8-SALL'!$A$3:$AG$501,16,FALSE),"NA"))),"NA")</f>
        <v>0.43759825327510865</v>
      </c>
      <c r="L259" s="201">
        <f>IFERROR(IF(OR($F259&lt;10,$F259="NA",$G259="NA"),"NA",IF($E259="05",VLOOKUP($A259,'2016G5-SALL'!$A$3:$AG$500,31,FALSE),IF($E259="08",VLOOKUP($A259,'2016G8-SALL'!$A$3:$AG$501,31,FALSE),"NA"))),"NA")</f>
        <v>0.41615720524017485</v>
      </c>
      <c r="M259" s="202">
        <f>IFERROR(IF(OR($F259&lt;10,$F259="NA",$G259="NA"),"NA",IF($E259="05",VLOOKUP($A259,'2016G5-SALL'!$A$3:$AG$500,21,FALSE),IF($E259="08",VLOOKUP($A259,'2016G8-SALL'!$A$3:$AG$501,21,FALSE),"NA"))),"NA")</f>
        <v>0.43353711790393035</v>
      </c>
    </row>
    <row r="260" spans="1:13" x14ac:dyDescent="0.25">
      <c r="A260" s="229" t="s">
        <v>829</v>
      </c>
      <c r="B260" s="228" t="str">
        <f>VLOOKUP($A260,SchList!$A$2:$B$476,2,FALSE)</f>
        <v>MATER ACADEMY MIAMI BEACH</v>
      </c>
      <c r="C260" s="229" t="str">
        <f>VLOOKUP($A260,SchList!$A$2:$H$476,6,FALSE)</f>
        <v>Charter</v>
      </c>
      <c r="D260" s="214" t="str">
        <f>VLOOKUP($A260,SchList!$A$2:$H$476,5,FALSE)</f>
        <v>CHT</v>
      </c>
      <c r="E260" s="215" t="str">
        <f>LEFT(VLOOKUP($A260,'2016G5-SALL'!$A$5:$B$499,2,FALSE),2)</f>
        <v>05</v>
      </c>
      <c r="F260" s="230">
        <f>IFERROR(IF($E260="05",VLOOKUP($A260,'2016G5-SALL'!$A$3:$AG$500,4,FALSE),IF($E260="08",VLOOKUP($A260,'2016G8-SALL'!$A$3:$AG$501,4,FALSE),"NA")),"NA")</f>
        <v>68</v>
      </c>
      <c r="G260" s="231">
        <f>IFERROR(IF($E260="05",VLOOKUP($A260,'MemSep 16-2016'!$A$3:$I$498,9,FALSE),IF($E260="08",VLOOKUP($A260,'MemSep 16-2016'!$A$3:$N$498,14,FALSE),"NA")),"NA")</f>
        <v>69</v>
      </c>
      <c r="H260" s="232">
        <f t="shared" si="4"/>
        <v>0.98550724637681164</v>
      </c>
      <c r="I260" s="233">
        <f>IFERROR(IF(OR($F260&lt;10,$F260="NA",$G260="NA"),"NA",IF($E260="05",VLOOKUP($A260,'2016G5-SALL'!$A$3:$AG$500,6,FALSE),IF($E260="08",VLOOKUP($A260,'2016G8-SALL'!$A$3:$AG$501,6,FALSE),"NA"))),"NA")</f>
        <v>56.350882352941177</v>
      </c>
      <c r="J260" s="199">
        <f>IFERROR(IF(OR($F260&lt;10,$F260="NA",$G260="NA"),"NA",IF($E260="05",VLOOKUP($A260,'2016G5-SALL'!$A$3:$AG$500,26,FALSE),IF($E260="08",VLOOKUP($A260,'2016G8-SALL'!$A$3:$AG$501,26,FALSE),"NA"))),"NA")</f>
        <v>0.51926470588235285</v>
      </c>
      <c r="K260" s="200">
        <f>IFERROR(IF(OR($F260&lt;10,$F260="NA",$G260="NA"),"NA",IF($E260="05",VLOOKUP($A260,'2016G5-SALL'!$A$3:$AG$500,16,FALSE),IF($E260="08",VLOOKUP($A260,'2016G8-SALL'!$A$3:$AG$501,16,FALSE),"NA"))),"NA")</f>
        <v>0.49544117647058811</v>
      </c>
      <c r="L260" s="201">
        <f>IFERROR(IF(OR($F260&lt;10,$F260="NA",$G260="NA"),"NA",IF($E260="05",VLOOKUP($A260,'2016G5-SALL'!$A$3:$AG$500,31,FALSE),IF($E260="08",VLOOKUP($A260,'2016G8-SALL'!$A$3:$AG$501,31,FALSE),"NA"))),"NA")</f>
        <v>0.6351470588235294</v>
      </c>
      <c r="M260" s="202">
        <f>IFERROR(IF(OR($F260&lt;10,$F260="NA",$G260="NA"),"NA",IF($E260="05",VLOOKUP($A260,'2016G5-SALL'!$A$3:$AG$500,21,FALSE),IF($E260="08",VLOOKUP($A260,'2016G8-SALL'!$A$3:$AG$501,21,FALSE),"NA"))),"NA")</f>
        <v>0.56029411764705894</v>
      </c>
    </row>
    <row r="261" spans="1:13" x14ac:dyDescent="0.25">
      <c r="A261" s="229" t="s">
        <v>829</v>
      </c>
      <c r="B261" s="228" t="str">
        <f>VLOOKUP($A261,SchList!$A$2:$B$476,2,FALSE)</f>
        <v>MATER ACADEMY MIAMI BEACH</v>
      </c>
      <c r="C261" s="229" t="str">
        <f>VLOOKUP($A261,SchList!$A$2:$H$476,6,FALSE)</f>
        <v>Charter</v>
      </c>
      <c r="D261" s="214" t="str">
        <f>VLOOKUP($A261,SchList!$A$2:$H$476,5,FALSE)</f>
        <v>CHT</v>
      </c>
      <c r="E261" s="215" t="str">
        <f>LEFT(VLOOKUP($A261,'2016G8-SALL'!$A$5:$B$499,2,FALSE),2)</f>
        <v>08</v>
      </c>
      <c r="F261" s="230">
        <f>IFERROR(IF($E261="05",VLOOKUP($A261,'2016G5-SALL'!$A$3:$AG$500,4,FALSE),IF($E261="08",VLOOKUP($A261,'2016G8-SALL'!$A$3:$AG$501,4,FALSE),"NA")),"NA")</f>
        <v>54</v>
      </c>
      <c r="G261" s="231">
        <f>IFERROR(IF($E261="05",VLOOKUP($A261,'MemSep 16-2016'!$A$3:$I$498,9,FALSE),IF($E261="08",VLOOKUP($A261,'MemSep 16-2016'!$A$3:$N$498,14,FALSE),"NA")),"NA")</f>
        <v>55</v>
      </c>
      <c r="H261" s="232">
        <f t="shared" si="4"/>
        <v>0.98181818181818181</v>
      </c>
      <c r="I261" s="233">
        <f>IFERROR(IF(OR($F261&lt;10,$F261="NA",$G261="NA"),"NA",IF($E261="05",VLOOKUP($A261,'2016G5-SALL'!$A$3:$AG$500,6,FALSE),IF($E261="08",VLOOKUP($A261,'2016G8-SALL'!$A$3:$AG$501,6,FALSE),"NA"))),"NA")</f>
        <v>43.837222222222223</v>
      </c>
      <c r="J261" s="199">
        <f>IFERROR(IF(OR($F261&lt;10,$F261="NA",$G261="NA"),"NA",IF($E261="05",VLOOKUP($A261,'2016G5-SALL'!$A$3:$AG$500,26,FALSE),IF($E261="08",VLOOKUP($A261,'2016G8-SALL'!$A$3:$AG$501,26,FALSE),"NA"))),"NA")</f>
        <v>0.44148148148148147</v>
      </c>
      <c r="K261" s="200">
        <f>IFERROR(IF(OR($F261&lt;10,$F261="NA",$G261="NA"),"NA",IF($E261="05",VLOOKUP($A261,'2016G5-SALL'!$A$3:$AG$500,16,FALSE),IF($E261="08",VLOOKUP($A261,'2016G8-SALL'!$A$3:$AG$501,16,FALSE),"NA"))),"NA")</f>
        <v>0.47444444444444445</v>
      </c>
      <c r="L261" s="201">
        <f>IFERROR(IF(OR($F261&lt;10,$F261="NA",$G261="NA"),"NA",IF($E261="05",VLOOKUP($A261,'2016G5-SALL'!$A$3:$AG$500,31,FALSE),IF($E261="08",VLOOKUP($A261,'2016G8-SALL'!$A$3:$AG$501,31,FALSE),"NA"))),"NA")</f>
        <v>0.43333333333333335</v>
      </c>
      <c r="M261" s="202">
        <f>IFERROR(IF(OR($F261&lt;10,$F261="NA",$G261="NA"),"NA",IF($E261="05",VLOOKUP($A261,'2016G5-SALL'!$A$3:$AG$500,21,FALSE),IF($E261="08",VLOOKUP($A261,'2016G8-SALL'!$A$3:$AG$501,21,FALSE),"NA"))),"NA")</f>
        <v>0.40000000000000024</v>
      </c>
    </row>
    <row r="262" spans="1:13" x14ac:dyDescent="0.25">
      <c r="A262" s="229" t="s">
        <v>392</v>
      </c>
      <c r="B262" s="228" t="str">
        <f>VLOOKUP($A262,SchList!$A$2:$B$476,2,FALSE)</f>
        <v>MATER ACADEMY MIDDLE-INTL STUD</v>
      </c>
      <c r="C262" s="229" t="str">
        <f>VLOOKUP($A262,SchList!$A$2:$H$476,6,FALSE)</f>
        <v>Charter</v>
      </c>
      <c r="D262" s="214" t="str">
        <f>VLOOKUP($A262,SchList!$A$2:$H$476,5,FALSE)</f>
        <v>CHT</v>
      </c>
      <c r="E262" s="215" t="str">
        <f>LEFT(VLOOKUP($A262,'2016G5-SALL'!$A$5:$B$499,2,FALSE),2)</f>
        <v>05</v>
      </c>
      <c r="F262" s="230">
        <f>IFERROR(IF($E262="05",VLOOKUP($A262,'2016G5-SALL'!$A$3:$AG$500,4,FALSE),IF($E262="08",VLOOKUP($A262,'2016G8-SALL'!$A$3:$AG$501,4,FALSE),"NA")),"NA")</f>
        <v>29</v>
      </c>
      <c r="G262" s="231">
        <f>IFERROR(IF($E262="05",VLOOKUP($A262,'MemSep 16-2016'!$A$3:$I$498,9,FALSE),IF($E262="08",VLOOKUP($A262,'MemSep 16-2016'!$A$3:$N$498,14,FALSE),"NA")),"NA")</f>
        <v>35</v>
      </c>
      <c r="H262" s="232">
        <f t="shared" si="4"/>
        <v>0.82857142857142863</v>
      </c>
      <c r="I262" s="233">
        <f>IFERROR(IF(OR($F262&lt;10,$F262="NA",$G262="NA"),"NA",IF($E262="05",VLOOKUP($A262,'2016G5-SALL'!$A$3:$AG$500,6,FALSE),IF($E262="08",VLOOKUP($A262,'2016G8-SALL'!$A$3:$AG$501,6,FALSE),"NA"))),"NA")</f>
        <v>42.683793103448281</v>
      </c>
      <c r="J262" s="199">
        <f>IFERROR(IF(OR($F262&lt;10,$F262="NA",$G262="NA"),"NA",IF($E262="05",VLOOKUP($A262,'2016G5-SALL'!$A$3:$AG$500,26,FALSE),IF($E262="08",VLOOKUP($A262,'2016G8-SALL'!$A$3:$AG$501,26,FALSE),"NA"))),"NA")</f>
        <v>0.32620689655172425</v>
      </c>
      <c r="K262" s="200">
        <f>IFERROR(IF(OR($F262&lt;10,$F262="NA",$G262="NA"),"NA",IF($E262="05",VLOOKUP($A262,'2016G5-SALL'!$A$3:$AG$500,16,FALSE),IF($E262="08",VLOOKUP($A262,'2016G8-SALL'!$A$3:$AG$501,16,FALSE),"NA"))),"NA")</f>
        <v>0.40551724137931033</v>
      </c>
      <c r="L262" s="201">
        <f>IFERROR(IF(OR($F262&lt;10,$F262="NA",$G262="NA"),"NA",IF($E262="05",VLOOKUP($A262,'2016G5-SALL'!$A$3:$AG$500,31,FALSE),IF($E262="08",VLOOKUP($A262,'2016G8-SALL'!$A$3:$AG$501,31,FALSE),"NA"))),"NA")</f>
        <v>0.48379310344827603</v>
      </c>
      <c r="M262" s="202">
        <f>IFERROR(IF(OR($F262&lt;10,$F262="NA",$G262="NA"),"NA",IF($E262="05",VLOOKUP($A262,'2016G5-SALL'!$A$3:$AG$500,21,FALSE),IF($E262="08",VLOOKUP($A262,'2016G8-SALL'!$A$3:$AG$501,21,FALSE),"NA"))),"NA")</f>
        <v>0.42172413793103436</v>
      </c>
    </row>
    <row r="263" spans="1:13" x14ac:dyDescent="0.25">
      <c r="A263" s="229" t="s">
        <v>392</v>
      </c>
      <c r="B263" s="228" t="str">
        <f>VLOOKUP($A263,SchList!$A$2:$B$476,2,FALSE)</f>
        <v>MATER ACADEMY MIDDLE-INTL STUD</v>
      </c>
      <c r="C263" s="229" t="str">
        <f>VLOOKUP($A263,SchList!$A$2:$H$476,6,FALSE)</f>
        <v>Charter</v>
      </c>
      <c r="D263" s="214" t="str">
        <f>VLOOKUP($A263,SchList!$A$2:$H$476,5,FALSE)</f>
        <v>CHT</v>
      </c>
      <c r="E263" s="215" t="str">
        <f>LEFT(VLOOKUP($A263,'2016G8-SALL'!$A$5:$B$499,2,FALSE),2)</f>
        <v>08</v>
      </c>
      <c r="F263" s="230">
        <f>IFERROR(IF($E263="05",VLOOKUP($A263,'2016G5-SALL'!$A$3:$AG$500,4,FALSE),IF($E263="08",VLOOKUP($A263,'2016G8-SALL'!$A$3:$AG$501,4,FALSE),"NA")),"NA")</f>
        <v>23</v>
      </c>
      <c r="G263" s="231">
        <f>IFERROR(IF($E263="05",VLOOKUP($A263,'MemSep 16-2016'!$A$3:$I$498,9,FALSE),IF($E263="08",VLOOKUP($A263,'MemSep 16-2016'!$A$3:$N$498,14,FALSE),"NA")),"NA")</f>
        <v>25</v>
      </c>
      <c r="H263" s="232">
        <f t="shared" si="4"/>
        <v>0.92</v>
      </c>
      <c r="I263" s="233">
        <f>IFERROR(IF(OR($F263&lt;10,$F263="NA",$G263="NA"),"NA",IF($E263="05",VLOOKUP($A263,'2016G5-SALL'!$A$3:$AG$500,6,FALSE),IF($E263="08",VLOOKUP($A263,'2016G8-SALL'!$A$3:$AG$501,6,FALSE),"NA"))),"NA")</f>
        <v>37.286956521739128</v>
      </c>
      <c r="J263" s="199">
        <f>IFERROR(IF(OR($F263&lt;10,$F263="NA",$G263="NA"),"NA",IF($E263="05",VLOOKUP($A263,'2016G5-SALL'!$A$3:$AG$500,26,FALSE),IF($E263="08",VLOOKUP($A263,'2016G8-SALL'!$A$3:$AG$501,26,FALSE),"NA"))),"NA")</f>
        <v>0.41608695652173916</v>
      </c>
      <c r="K263" s="200">
        <f>IFERROR(IF(OR($F263&lt;10,$F263="NA",$G263="NA"),"NA",IF($E263="05",VLOOKUP($A263,'2016G5-SALL'!$A$3:$AG$500,16,FALSE),IF($E263="08",VLOOKUP($A263,'2016G8-SALL'!$A$3:$AG$501,16,FALSE),"NA"))),"NA")</f>
        <v>0.36869565217391315</v>
      </c>
      <c r="L263" s="201">
        <f>IFERROR(IF(OR($F263&lt;10,$F263="NA",$G263="NA"),"NA",IF($E263="05",VLOOKUP($A263,'2016G5-SALL'!$A$3:$AG$500,31,FALSE),IF($E263="08",VLOOKUP($A263,'2016G8-SALL'!$A$3:$AG$501,31,FALSE),"NA"))),"NA")</f>
        <v>0.39782608695652177</v>
      </c>
      <c r="M263" s="202">
        <f>IFERROR(IF(OR($F263&lt;10,$F263="NA",$G263="NA"),"NA",IF($E263="05",VLOOKUP($A263,'2016G5-SALL'!$A$3:$AG$500,21,FALSE),IF($E263="08",VLOOKUP($A263,'2016G8-SALL'!$A$3:$AG$501,21,FALSE),"NA"))),"NA")</f>
        <v>0.32217391304347825</v>
      </c>
    </row>
    <row r="264" spans="1:13" x14ac:dyDescent="0.25">
      <c r="A264" s="229" t="s">
        <v>763</v>
      </c>
      <c r="B264" s="228" t="str">
        <f>VLOOKUP($A264,SchList!$A$2:$B$476,2,FALSE)</f>
        <v>MATER ACADEMY OF INTL STUDIES</v>
      </c>
      <c r="C264" s="229" t="str">
        <f>VLOOKUP($A264,SchList!$A$2:$H$476,6,FALSE)</f>
        <v>Charter</v>
      </c>
      <c r="D264" s="214" t="str">
        <f>VLOOKUP($A264,SchList!$A$2:$H$476,5,FALSE)</f>
        <v>CHT</v>
      </c>
      <c r="E264" s="215" t="str">
        <f>LEFT(VLOOKUP($A264,'2016G5-SALL'!$A$5:$B$499,2,FALSE),2)</f>
        <v>05</v>
      </c>
      <c r="F264" s="230">
        <f>IFERROR(IF($E264="05",VLOOKUP($A264,'2016G5-SALL'!$A$3:$AG$500,4,FALSE),IF($E264="08",VLOOKUP($A264,'2016G8-SALL'!$A$3:$AG$501,4,FALSE),"NA")),"NA")</f>
        <v>65</v>
      </c>
      <c r="G264" s="231">
        <f>IFERROR(IF($E264="05",VLOOKUP($A264,'MemSep 16-2016'!$A$3:$I$498,9,FALSE),IF($E264="08",VLOOKUP($A264,'MemSep 16-2016'!$A$3:$N$498,14,FALSE),"NA")),"NA")</f>
        <v>68</v>
      </c>
      <c r="H264" s="232">
        <f t="shared" si="4"/>
        <v>0.95588235294117652</v>
      </c>
      <c r="I264" s="233">
        <f>IFERROR(IF(OR($F264&lt;10,$F264="NA",$G264="NA"),"NA",IF($E264="05",VLOOKUP($A264,'2016G5-SALL'!$A$3:$AG$500,6,FALSE),IF($E264="08",VLOOKUP($A264,'2016G8-SALL'!$A$3:$AG$501,6,FALSE),"NA"))),"NA")</f>
        <v>54.148923076923083</v>
      </c>
      <c r="J264" s="199">
        <f>IFERROR(IF(OR($F264&lt;10,$F264="NA",$G264="NA"),"NA",IF($E264="05",VLOOKUP($A264,'2016G5-SALL'!$A$3:$AG$500,26,FALSE),IF($E264="08",VLOOKUP($A264,'2016G8-SALL'!$A$3:$AG$501,26,FALSE),"NA"))),"NA")</f>
        <v>0.4218461538461537</v>
      </c>
      <c r="K264" s="200">
        <f>IFERROR(IF(OR($F264&lt;10,$F264="NA",$G264="NA"),"NA",IF($E264="05",VLOOKUP($A264,'2016G5-SALL'!$A$3:$AG$500,16,FALSE),IF($E264="08",VLOOKUP($A264,'2016G8-SALL'!$A$3:$AG$501,16,FALSE),"NA"))),"NA")</f>
        <v>0.49553846153846154</v>
      </c>
      <c r="L264" s="201">
        <f>IFERROR(IF(OR($F264&lt;10,$F264="NA",$G264="NA"),"NA",IF($E264="05",VLOOKUP($A264,'2016G5-SALL'!$A$3:$AG$500,31,FALSE),IF($E264="08",VLOOKUP($A264,'2016G8-SALL'!$A$3:$AG$501,31,FALSE),"NA"))),"NA")</f>
        <v>0.62784615384615405</v>
      </c>
      <c r="M264" s="202">
        <f>IFERROR(IF(OR($F264&lt;10,$F264="NA",$G264="NA"),"NA",IF($E264="05",VLOOKUP($A264,'2016G5-SALL'!$A$3:$AG$500,21,FALSE),IF($E264="08",VLOOKUP($A264,'2016G8-SALL'!$A$3:$AG$501,21,FALSE),"NA"))),"NA")</f>
        <v>0.52984615384615397</v>
      </c>
    </row>
    <row r="265" spans="1:13" x14ac:dyDescent="0.25">
      <c r="A265" s="229" t="s">
        <v>880</v>
      </c>
      <c r="B265" s="228" t="str">
        <f>VLOOKUP($A265,SchList!$A$2:$B$476,2,FALSE)</f>
        <v>MATER BRICKELL PREP ACADEMY</v>
      </c>
      <c r="C265" s="229" t="str">
        <f>VLOOKUP($A265,SchList!$A$2:$H$476,6,FALSE)</f>
        <v>Charter</v>
      </c>
      <c r="D265" s="214" t="str">
        <f>VLOOKUP($A265,SchList!$A$2:$H$476,5,FALSE)</f>
        <v>CHT</v>
      </c>
      <c r="E265" s="215" t="str">
        <f>LEFT(VLOOKUP($A265,'2016G5-SALL'!$A$5:$B$499,2,FALSE),2)</f>
        <v>05</v>
      </c>
      <c r="F265" s="230">
        <f>IFERROR(IF($E265="05",VLOOKUP($A265,'2016G5-SALL'!$A$3:$AG$500,4,FALSE),IF($E265="08",VLOOKUP($A265,'2016G8-SALL'!$A$3:$AG$501,4,FALSE),"NA")),"NA")</f>
        <v>17</v>
      </c>
      <c r="G265" s="231">
        <f>IFERROR(IF($E265="05",VLOOKUP($A265,'MemSep 16-2016'!$A$3:$I$498,9,FALSE),IF($E265="08",VLOOKUP($A265,'MemSep 16-2016'!$A$3:$N$498,14,FALSE),"NA")),"NA")</f>
        <v>17</v>
      </c>
      <c r="H265" s="232">
        <f t="shared" ref="H265:H328" si="5">IFERROR(IF(OR($F265="NA",$F265&lt;10),"NT&lt;10",IF($F265&gt;$G265,1,$F265/$G265)),"NA")</f>
        <v>1</v>
      </c>
      <c r="I265" s="233">
        <f>IFERROR(IF(OR($F265&lt;10,$F265="NA",$G265="NA"),"NA",IF($E265="05",VLOOKUP($A265,'2016G5-SALL'!$A$3:$AG$500,6,FALSE),IF($E265="08",VLOOKUP($A265,'2016G8-SALL'!$A$3:$AG$501,6,FALSE),"NA"))),"NA")</f>
        <v>50.980588235294121</v>
      </c>
      <c r="J265" s="199">
        <f>IFERROR(IF(OR($F265&lt;10,$F265="NA",$G265="NA"),"NA",IF($E265="05",VLOOKUP($A265,'2016G5-SALL'!$A$3:$AG$500,26,FALSE),IF($E265="08",VLOOKUP($A265,'2016G8-SALL'!$A$3:$AG$501,26,FALSE),"NA"))),"NA")</f>
        <v>0.39999999999999997</v>
      </c>
      <c r="K265" s="200">
        <f>IFERROR(IF(OR($F265&lt;10,$F265="NA",$G265="NA"),"NA",IF($E265="05",VLOOKUP($A265,'2016G5-SALL'!$A$3:$AG$500,16,FALSE),IF($E265="08",VLOOKUP($A265,'2016G8-SALL'!$A$3:$AG$501,16,FALSE),"NA"))),"NA")</f>
        <v>0.46411764705882352</v>
      </c>
      <c r="L265" s="201">
        <f>IFERROR(IF(OR($F265&lt;10,$F265="NA",$G265="NA"),"NA",IF($E265="05",VLOOKUP($A265,'2016G5-SALL'!$A$3:$AG$500,31,FALSE),IF($E265="08",VLOOKUP($A265,'2016G8-SALL'!$A$3:$AG$501,31,FALSE),"NA"))),"NA")</f>
        <v>0.59352941176470586</v>
      </c>
      <c r="M265" s="202">
        <f>IFERROR(IF(OR($F265&lt;10,$F265="NA",$G265="NA"),"NA",IF($E265="05",VLOOKUP($A265,'2016G5-SALL'!$A$3:$AG$500,21,FALSE),IF($E265="08",VLOOKUP($A265,'2016G8-SALL'!$A$3:$AG$501,21,FALSE),"NA"))),"NA")</f>
        <v>0.49529411764705883</v>
      </c>
    </row>
    <row r="266" spans="1:13" x14ac:dyDescent="0.25">
      <c r="A266" s="229" t="s">
        <v>880</v>
      </c>
      <c r="B266" s="228" t="str">
        <f>VLOOKUP($A266,SchList!$A$2:$B$476,2,FALSE)</f>
        <v>MATER BRICKELL PREP ACADEMY</v>
      </c>
      <c r="C266" s="229" t="str">
        <f>VLOOKUP($A266,SchList!$A$2:$H$476,6,FALSE)</f>
        <v>Charter</v>
      </c>
      <c r="D266" s="214" t="str">
        <f>VLOOKUP($A266,SchList!$A$2:$H$476,5,FALSE)</f>
        <v>CHT</v>
      </c>
      <c r="E266" s="215" t="str">
        <f>LEFT(VLOOKUP($A266,'2016G8-SALL'!$A$5:$B$499,2,FALSE),2)</f>
        <v>08</v>
      </c>
      <c r="F266" s="230">
        <f>IFERROR(IF($E266="05",VLOOKUP($A266,'2016G5-SALL'!$A$3:$AG$500,4,FALSE),IF($E266="08",VLOOKUP($A266,'2016G8-SALL'!$A$3:$AG$501,4,FALSE),"NA")),"NA")</f>
        <v>14</v>
      </c>
      <c r="G266" s="231">
        <f>IFERROR(IF($E266="05",VLOOKUP($A266,'MemSep 16-2016'!$A$3:$I$498,9,FALSE),IF($E266="08",VLOOKUP($A266,'MemSep 16-2016'!$A$3:$N$498,14,FALSE),"NA")),"NA")</f>
        <v>15</v>
      </c>
      <c r="H266" s="232">
        <f t="shared" si="5"/>
        <v>0.93333333333333335</v>
      </c>
      <c r="I266" s="233">
        <f>IFERROR(IF(OR($F266&lt;10,$F266="NA",$G266="NA"),"NA",IF($E266="05",VLOOKUP($A266,'2016G5-SALL'!$A$3:$AG$500,6,FALSE),IF($E266="08",VLOOKUP($A266,'2016G8-SALL'!$A$3:$AG$501,6,FALSE),"NA"))),"NA")</f>
        <v>42.173571428571435</v>
      </c>
      <c r="J266" s="199">
        <f>IFERROR(IF(OR($F266&lt;10,$F266="NA",$G266="NA"),"NA",IF($E266="05",VLOOKUP($A266,'2016G5-SALL'!$A$3:$AG$500,26,FALSE),IF($E266="08",VLOOKUP($A266,'2016G8-SALL'!$A$3:$AG$501,26,FALSE),"NA"))),"NA")</f>
        <v>0.44714285714285712</v>
      </c>
      <c r="K266" s="200">
        <f>IFERROR(IF(OR($F266&lt;10,$F266="NA",$G266="NA"),"NA",IF($E266="05",VLOOKUP($A266,'2016G5-SALL'!$A$3:$AG$500,16,FALSE),IF($E266="08",VLOOKUP($A266,'2016G8-SALL'!$A$3:$AG$501,16,FALSE),"NA"))),"NA")</f>
        <v>0.41214285714285709</v>
      </c>
      <c r="L266" s="201">
        <f>IFERROR(IF(OR($F266&lt;10,$F266="NA",$G266="NA"),"NA",IF($E266="05",VLOOKUP($A266,'2016G5-SALL'!$A$3:$AG$500,31,FALSE),IF($E266="08",VLOOKUP($A266,'2016G8-SALL'!$A$3:$AG$501,31,FALSE),"NA"))),"NA")</f>
        <v>0.45000000000000007</v>
      </c>
      <c r="M266" s="202">
        <f>IFERROR(IF(OR($F266&lt;10,$F266="NA",$G266="NA"),"NA",IF($E266="05",VLOOKUP($A266,'2016G5-SALL'!$A$3:$AG$500,21,FALSE),IF($E266="08",VLOOKUP($A266,'2016G8-SALL'!$A$3:$AG$501,21,FALSE),"NA"))),"NA")</f>
        <v>0.3878571428571429</v>
      </c>
    </row>
    <row r="267" spans="1:13" x14ac:dyDescent="0.25">
      <c r="A267" s="229" t="s">
        <v>157</v>
      </c>
      <c r="B267" s="228" t="str">
        <f>VLOOKUP($A267,SchList!$A$2:$B$476,2,FALSE)</f>
        <v>MATER GARDENS ACADEMY</v>
      </c>
      <c r="C267" s="229" t="str">
        <f>VLOOKUP($A267,SchList!$A$2:$H$476,6,FALSE)</f>
        <v>Charter</v>
      </c>
      <c r="D267" s="214" t="str">
        <f>VLOOKUP($A267,SchList!$A$2:$H$476,5,FALSE)</f>
        <v>CHT</v>
      </c>
      <c r="E267" s="215" t="str">
        <f>LEFT(VLOOKUP($A267,'2016G5-SALL'!$A$5:$B$499,2,FALSE),2)</f>
        <v>05</v>
      </c>
      <c r="F267" s="230">
        <f>IFERROR(IF($E267="05",VLOOKUP($A267,'2016G5-SALL'!$A$3:$AG$500,4,FALSE),IF($E267="08",VLOOKUP($A267,'2016G8-SALL'!$A$3:$AG$501,4,FALSE),"NA")),"NA")</f>
        <v>99</v>
      </c>
      <c r="G267" s="231">
        <f>IFERROR(IF($E267="05",VLOOKUP($A267,'MemSep 16-2016'!$A$3:$I$498,9,FALSE),IF($E267="08",VLOOKUP($A267,'MemSep 16-2016'!$A$3:$N$498,14,FALSE),"NA")),"NA")</f>
        <v>100</v>
      </c>
      <c r="H267" s="232">
        <f t="shared" si="5"/>
        <v>0.99</v>
      </c>
      <c r="I267" s="233">
        <f>IFERROR(IF(OR($F267&lt;10,$F267="NA",$G267="NA"),"NA",IF($E267="05",VLOOKUP($A267,'2016G5-SALL'!$A$3:$AG$500,6,FALSE),IF($E267="08",VLOOKUP($A267,'2016G8-SALL'!$A$3:$AG$501,6,FALSE),"NA"))),"NA")</f>
        <v>55.524949494949496</v>
      </c>
      <c r="J267" s="199">
        <f>IFERROR(IF(OR($F267&lt;10,$F267="NA",$G267="NA"),"NA",IF($E267="05",VLOOKUP($A267,'2016G5-SALL'!$A$3:$AG$500,26,FALSE),IF($E267="08",VLOOKUP($A267,'2016G8-SALL'!$A$3:$AG$501,26,FALSE),"NA"))),"NA")</f>
        <v>0.43939393939393967</v>
      </c>
      <c r="K267" s="200">
        <f>IFERROR(IF(OR($F267&lt;10,$F267="NA",$G267="NA"),"NA",IF($E267="05",VLOOKUP($A267,'2016G5-SALL'!$A$3:$AG$500,16,FALSE),IF($E267="08",VLOOKUP($A267,'2016G8-SALL'!$A$3:$AG$501,16,FALSE),"NA"))),"NA")</f>
        <v>0.52676767676767666</v>
      </c>
      <c r="L267" s="201">
        <f>IFERROR(IF(OR($F267&lt;10,$F267="NA",$G267="NA"),"NA",IF($E267="05",VLOOKUP($A267,'2016G5-SALL'!$A$3:$AG$500,31,FALSE),IF($E267="08",VLOOKUP($A267,'2016G8-SALL'!$A$3:$AG$501,31,FALSE),"NA"))),"NA")</f>
        <v>0.62797979797979819</v>
      </c>
      <c r="M267" s="202">
        <f>IFERROR(IF(OR($F267&lt;10,$F267="NA",$G267="NA"),"NA",IF($E267="05",VLOOKUP($A267,'2016G5-SALL'!$A$3:$AG$500,21,FALSE),IF($E267="08",VLOOKUP($A267,'2016G8-SALL'!$A$3:$AG$501,21,FALSE),"NA"))),"NA")</f>
        <v>0.53979797979798005</v>
      </c>
    </row>
    <row r="268" spans="1:13" x14ac:dyDescent="0.25">
      <c r="A268" s="229" t="s">
        <v>390</v>
      </c>
      <c r="B268" s="228" t="str">
        <f>VLOOKUP($A268,SchList!$A$2:$B$476,2,FALSE)</f>
        <v>MATER GARDENS ACADEMY MIDDLE</v>
      </c>
      <c r="C268" s="229" t="str">
        <f>VLOOKUP($A268,SchList!$A$2:$H$476,6,FALSE)</f>
        <v>Charter</v>
      </c>
      <c r="D268" s="214" t="str">
        <f>VLOOKUP($A268,SchList!$A$2:$H$476,5,FALSE)</f>
        <v>CHT</v>
      </c>
      <c r="E268" s="215" t="str">
        <f>LEFT(VLOOKUP($A268,'2016G8-SALL'!$A$5:$B$499,2,FALSE),2)</f>
        <v>08</v>
      </c>
      <c r="F268" s="230">
        <f>IFERROR(IF($E268="05",VLOOKUP($A268,'2016G5-SALL'!$A$3:$AG$500,4,FALSE),IF($E268="08",VLOOKUP($A268,'2016G8-SALL'!$A$3:$AG$501,4,FALSE),"NA")),"NA")</f>
        <v>23</v>
      </c>
      <c r="G268" s="231">
        <f>IFERROR(IF($E268="05",VLOOKUP($A268,'MemSep 16-2016'!$A$3:$I$498,9,FALSE),IF($E268="08",VLOOKUP($A268,'MemSep 16-2016'!$A$3:$N$498,14,FALSE),"NA")),"NA")</f>
        <v>24</v>
      </c>
      <c r="H268" s="232">
        <f t="shared" si="5"/>
        <v>0.95833333333333337</v>
      </c>
      <c r="I268" s="233">
        <f>IFERROR(IF(OR($F268&lt;10,$F268="NA",$G268="NA"),"NA",IF($E268="05",VLOOKUP($A268,'2016G5-SALL'!$A$3:$AG$500,6,FALSE),IF($E268="08",VLOOKUP($A268,'2016G8-SALL'!$A$3:$AG$501,6,FALSE),"NA"))),"NA")</f>
        <v>46.695652173913047</v>
      </c>
      <c r="J268" s="199">
        <f>IFERROR(IF(OR($F268&lt;10,$F268="NA",$G268="NA"),"NA",IF($E268="05",VLOOKUP($A268,'2016G5-SALL'!$A$3:$AG$500,26,FALSE),IF($E268="08",VLOOKUP($A268,'2016G8-SALL'!$A$3:$AG$501,26,FALSE),"NA"))),"NA")</f>
        <v>0.41652173913043478</v>
      </c>
      <c r="K268" s="200">
        <f>IFERROR(IF(OR($F268&lt;10,$F268="NA",$G268="NA"),"NA",IF($E268="05",VLOOKUP($A268,'2016G5-SALL'!$A$3:$AG$500,16,FALSE),IF($E268="08",VLOOKUP($A268,'2016G8-SALL'!$A$3:$AG$501,16,FALSE),"NA"))),"NA")</f>
        <v>0.49695652173913035</v>
      </c>
      <c r="L268" s="201">
        <f>IFERROR(IF(OR($F268&lt;10,$F268="NA",$G268="NA"),"NA",IF($E268="05",VLOOKUP($A268,'2016G5-SALL'!$A$3:$AG$500,31,FALSE),IF($E268="08",VLOOKUP($A268,'2016G8-SALL'!$A$3:$AG$501,31,FALSE),"NA"))),"NA")</f>
        <v>0.4934782608695652</v>
      </c>
      <c r="M268" s="202">
        <f>IFERROR(IF(OR($F268&lt;10,$F268="NA",$G268="NA"),"NA",IF($E268="05",VLOOKUP($A268,'2016G5-SALL'!$A$3:$AG$500,21,FALSE),IF($E268="08",VLOOKUP($A268,'2016G8-SALL'!$A$3:$AG$501,21,FALSE),"NA"))),"NA")</f>
        <v>0.43391304347826098</v>
      </c>
    </row>
    <row r="269" spans="1:13" x14ac:dyDescent="0.25">
      <c r="A269" s="229" t="s">
        <v>878</v>
      </c>
      <c r="B269" s="228" t="str">
        <f>VLOOKUP($A269,SchList!$A$2:$B$476,2,FALSE)</f>
        <v>MATER GROVE ACADEMY</v>
      </c>
      <c r="C269" s="229" t="str">
        <f>VLOOKUP($A269,SchList!$A$2:$H$476,6,FALSE)</f>
        <v>Charter</v>
      </c>
      <c r="D269" s="214" t="str">
        <f>VLOOKUP($A269,SchList!$A$2:$H$476,5,FALSE)</f>
        <v>CHT</v>
      </c>
      <c r="E269" s="215" t="str">
        <f>LEFT(VLOOKUP($A269,'2016G5-SALL'!$A$5:$B$499,2,FALSE),2)</f>
        <v>05</v>
      </c>
      <c r="F269" s="230">
        <f>IFERROR(IF($E269="05",VLOOKUP($A269,'2016G5-SALL'!$A$3:$AG$500,4,FALSE),IF($E269="08",VLOOKUP($A269,'2016G8-SALL'!$A$3:$AG$501,4,FALSE),"NA")),"NA")</f>
        <v>15</v>
      </c>
      <c r="G269" s="231">
        <f>IFERROR(IF($E269="05",VLOOKUP($A269,'MemSep 16-2016'!$A$3:$I$498,9,FALSE),IF($E269="08",VLOOKUP($A269,'MemSep 16-2016'!$A$3:$N$498,14,FALSE),"NA")),"NA")</f>
        <v>32</v>
      </c>
      <c r="H269" s="232">
        <f t="shared" si="5"/>
        <v>0.46875</v>
      </c>
      <c r="I269" s="233">
        <f>IFERROR(IF(OR($F269&lt;10,$F269="NA",$G269="NA"),"NA",IF($E269="05",VLOOKUP($A269,'2016G5-SALL'!$A$3:$AG$500,6,FALSE),IF($E269="08",VLOOKUP($A269,'2016G8-SALL'!$A$3:$AG$501,6,FALSE),"NA"))),"NA")</f>
        <v>40.605999999999995</v>
      </c>
      <c r="J269" s="199">
        <f>IFERROR(IF(OR($F269&lt;10,$F269="NA",$G269="NA"),"NA",IF($E269="05",VLOOKUP($A269,'2016G5-SALL'!$A$3:$AG$500,26,FALSE),IF($E269="08",VLOOKUP($A269,'2016G8-SALL'!$A$3:$AG$501,26,FALSE),"NA"))),"NA")</f>
        <v>0.39466666666666661</v>
      </c>
      <c r="K269" s="200">
        <f>IFERROR(IF(OR($F269&lt;10,$F269="NA",$G269="NA"),"NA",IF($E269="05",VLOOKUP($A269,'2016G5-SALL'!$A$3:$AG$500,16,FALSE),IF($E269="08",VLOOKUP($A269,'2016G8-SALL'!$A$3:$AG$501,16,FALSE),"NA"))),"NA")</f>
        <v>0.35200000000000004</v>
      </c>
      <c r="L269" s="201">
        <f>IFERROR(IF(OR($F269&lt;10,$F269="NA",$G269="NA"),"NA",IF($E269="05",VLOOKUP($A269,'2016G5-SALL'!$A$3:$AG$500,31,FALSE),IF($E269="08",VLOOKUP($A269,'2016G8-SALL'!$A$3:$AG$501,31,FALSE),"NA"))),"NA")</f>
        <v>0.48666666666666664</v>
      </c>
      <c r="M269" s="202">
        <f>IFERROR(IF(OR($F269&lt;10,$F269="NA",$G269="NA"),"NA",IF($E269="05",VLOOKUP($A269,'2016G5-SALL'!$A$3:$AG$500,21,FALSE),IF($E269="08",VLOOKUP($A269,'2016G8-SALL'!$A$3:$AG$501,21,FALSE),"NA"))),"NA")</f>
        <v>0.35533333333333333</v>
      </c>
    </row>
    <row r="270" spans="1:13" x14ac:dyDescent="0.25">
      <c r="A270" s="229" t="s">
        <v>878</v>
      </c>
      <c r="B270" s="228" t="str">
        <f>VLOOKUP($A270,SchList!$A$2:$B$476,2,FALSE)</f>
        <v>MATER GROVE ACADEMY</v>
      </c>
      <c r="C270" s="229" t="str">
        <f>VLOOKUP($A270,SchList!$A$2:$H$476,6,FALSE)</f>
        <v>Charter</v>
      </c>
      <c r="D270" s="214" t="str">
        <f>VLOOKUP($A270,SchList!$A$2:$H$476,5,FALSE)</f>
        <v>CHT</v>
      </c>
      <c r="E270" s="215" t="str">
        <f>LEFT(VLOOKUP($A270,'2016G8-SALL'!$A$5:$B$499,2,FALSE),2)</f>
        <v>08</v>
      </c>
      <c r="F270" s="230">
        <f>IFERROR(IF($E270="05",VLOOKUP($A270,'2016G5-SALL'!$A$3:$AG$500,4,FALSE),IF($E270="08",VLOOKUP($A270,'2016G8-SALL'!$A$3:$AG$501,4,FALSE),"NA")),"NA")</f>
        <v>24</v>
      </c>
      <c r="G270" s="231">
        <f>IFERROR(IF($E270="05",VLOOKUP($A270,'MemSep 16-2016'!$A$3:$I$498,9,FALSE),IF($E270="08",VLOOKUP($A270,'MemSep 16-2016'!$A$3:$N$498,14,FALSE),"NA")),"NA")</f>
        <v>25</v>
      </c>
      <c r="H270" s="232">
        <f t="shared" si="5"/>
        <v>0.96</v>
      </c>
      <c r="I270" s="233">
        <f>IFERROR(IF(OR($F270&lt;10,$F270="NA",$G270="NA"),"NA",IF($E270="05",VLOOKUP($A270,'2016G5-SALL'!$A$3:$AG$500,6,FALSE),IF($E270="08",VLOOKUP($A270,'2016G8-SALL'!$A$3:$AG$501,6,FALSE),"NA"))),"NA")</f>
        <v>46.803749999999987</v>
      </c>
      <c r="J270" s="199">
        <f>IFERROR(IF(OR($F270&lt;10,$F270="NA",$G270="NA"),"NA",IF($E270="05",VLOOKUP($A270,'2016G5-SALL'!$A$3:$AG$500,26,FALSE),IF($E270="08",VLOOKUP($A270,'2016G8-SALL'!$A$3:$AG$501,26,FALSE),"NA"))),"NA")</f>
        <v>0.51791666666666669</v>
      </c>
      <c r="K270" s="200">
        <f>IFERROR(IF(OR($F270&lt;10,$F270="NA",$G270="NA"),"NA",IF($E270="05",VLOOKUP($A270,'2016G5-SALL'!$A$3:$AG$500,16,FALSE),IF($E270="08",VLOOKUP($A270,'2016G8-SALL'!$A$3:$AG$501,16,FALSE),"NA"))),"NA")</f>
        <v>0.45208333333333323</v>
      </c>
      <c r="L270" s="201">
        <f>IFERROR(IF(OR($F270&lt;10,$F270="NA",$G270="NA"),"NA",IF($E270="05",VLOOKUP($A270,'2016G5-SALL'!$A$3:$AG$500,31,FALSE),IF($E270="08",VLOOKUP($A270,'2016G8-SALL'!$A$3:$AG$501,31,FALSE),"NA"))),"NA")</f>
        <v>0.48333333333333339</v>
      </c>
      <c r="M270" s="202">
        <f>IFERROR(IF(OR($F270&lt;10,$F270="NA",$G270="NA"),"NA",IF($E270="05",VLOOKUP($A270,'2016G5-SALL'!$A$3:$AG$500,21,FALSE),IF($E270="08",VLOOKUP($A270,'2016G8-SALL'!$A$3:$AG$501,21,FALSE),"NA"))),"NA")</f>
        <v>0.4383333333333333</v>
      </c>
    </row>
    <row r="271" spans="1:13" x14ac:dyDescent="0.25">
      <c r="A271" s="229" t="s">
        <v>144</v>
      </c>
      <c r="B271" s="228" t="str">
        <f>VLOOKUP($A271,SchList!$A$2:$B$476,2,FALSE)</f>
        <v>MAYA ANGELOU ELEMENTARY</v>
      </c>
      <c r="C271" s="229" t="str">
        <f>VLOOKUP($A271,SchList!$A$2:$H$476,6,FALSE)</f>
        <v>Central</v>
      </c>
      <c r="D271" s="214" t="str">
        <f>VLOOKUP($A271,SchList!$A$2:$H$476,5,FALSE)</f>
        <v>Tier 1</v>
      </c>
      <c r="E271" s="215" t="str">
        <f>LEFT(VLOOKUP($A271,'2016G5-SALL'!$A$5:$B$499,2,FALSE),2)</f>
        <v>05</v>
      </c>
      <c r="F271" s="230">
        <f>IFERROR(IF($E271="05",VLOOKUP($A271,'2016G5-SALL'!$A$3:$AG$500,4,FALSE),IF($E271="08",VLOOKUP($A271,'2016G8-SALL'!$A$3:$AG$501,4,FALSE),"NA")),"NA")</f>
        <v>123</v>
      </c>
      <c r="G271" s="231">
        <f>IFERROR(IF($E271="05",VLOOKUP($A271,'MemSep 16-2016'!$A$3:$I$498,9,FALSE),IF($E271="08",VLOOKUP($A271,'MemSep 16-2016'!$A$3:$N$498,14,FALSE),"NA")),"NA")</f>
        <v>125</v>
      </c>
      <c r="H271" s="232">
        <f t="shared" si="5"/>
        <v>0.98399999999999999</v>
      </c>
      <c r="I271" s="233">
        <f>IFERROR(IF(OR($F271&lt;10,$F271="NA",$G271="NA"),"NA",IF($E271="05",VLOOKUP($A271,'2016G5-SALL'!$A$3:$AG$500,6,FALSE),IF($E271="08",VLOOKUP($A271,'2016G8-SALL'!$A$3:$AG$501,6,FALSE),"NA"))),"NA")</f>
        <v>42.658048780487803</v>
      </c>
      <c r="J271" s="199">
        <f>IFERROR(IF(OR($F271&lt;10,$F271="NA",$G271="NA"),"NA",IF($E271="05",VLOOKUP($A271,'2016G5-SALL'!$A$3:$AG$500,26,FALSE),IF($E271="08",VLOOKUP($A271,'2016G8-SALL'!$A$3:$AG$501,26,FALSE),"NA"))),"NA")</f>
        <v>0.35520325203252051</v>
      </c>
      <c r="K271" s="200">
        <f>IFERROR(IF(OR($F271&lt;10,$F271="NA",$G271="NA"),"NA",IF($E271="05",VLOOKUP($A271,'2016G5-SALL'!$A$3:$AG$500,16,FALSE),IF($E271="08",VLOOKUP($A271,'2016G8-SALL'!$A$3:$AG$501,16,FALSE),"NA"))),"NA")</f>
        <v>0.40284552845528437</v>
      </c>
      <c r="L271" s="201">
        <f>IFERROR(IF(OR($F271&lt;10,$F271="NA",$G271="NA"),"NA",IF($E271="05",VLOOKUP($A271,'2016G5-SALL'!$A$3:$AG$500,31,FALSE),IF($E271="08",VLOOKUP($A271,'2016G8-SALL'!$A$3:$AG$501,31,FALSE),"NA"))),"NA")</f>
        <v>0.48040650406504065</v>
      </c>
      <c r="M271" s="202">
        <f>IFERROR(IF(OR($F271&lt;10,$F271="NA",$G271="NA"),"NA",IF($E271="05",VLOOKUP($A271,'2016G5-SALL'!$A$3:$AG$500,21,FALSE),IF($E271="08",VLOOKUP($A271,'2016G8-SALL'!$A$3:$AG$501,21,FALSE),"NA"))),"NA")</f>
        <v>0.41178861788617888</v>
      </c>
    </row>
    <row r="272" spans="1:13" x14ac:dyDescent="0.25">
      <c r="A272" s="229" t="s">
        <v>268</v>
      </c>
      <c r="B272" s="228" t="str">
        <f>VLOOKUP($A272,SchList!$A$2:$B$476,2,FALSE)</f>
        <v>MEADOWLANE ELEMENTARY</v>
      </c>
      <c r="C272" s="229" t="str">
        <f>VLOOKUP($A272,SchList!$A$2:$H$476,6,FALSE)</f>
        <v>North</v>
      </c>
      <c r="D272" s="214" t="str">
        <f>VLOOKUP($A272,SchList!$A$2:$H$476,5,FALSE)</f>
        <v>Tier 1</v>
      </c>
      <c r="E272" s="215" t="str">
        <f>LEFT(VLOOKUP($A272,'2016G5-SALL'!$A$5:$B$499,2,FALSE),2)</f>
        <v>05</v>
      </c>
      <c r="F272" s="230">
        <f>IFERROR(IF($E272="05",VLOOKUP($A272,'2016G5-SALL'!$A$3:$AG$500,4,FALSE),IF($E272="08",VLOOKUP($A272,'2016G8-SALL'!$A$3:$AG$501,4,FALSE),"NA")),"NA")</f>
        <v>152</v>
      </c>
      <c r="G272" s="231">
        <f>IFERROR(IF($E272="05",VLOOKUP($A272,'MemSep 16-2016'!$A$3:$I$498,9,FALSE),IF($E272="08",VLOOKUP($A272,'MemSep 16-2016'!$A$3:$N$498,14,FALSE),"NA")),"NA")</f>
        <v>153</v>
      </c>
      <c r="H272" s="232">
        <f t="shared" si="5"/>
        <v>0.99346405228758172</v>
      </c>
      <c r="I272" s="233">
        <f>IFERROR(IF(OR($F272&lt;10,$F272="NA",$G272="NA"),"NA",IF($E272="05",VLOOKUP($A272,'2016G5-SALL'!$A$3:$AG$500,6,FALSE),IF($E272="08",VLOOKUP($A272,'2016G8-SALL'!$A$3:$AG$501,6,FALSE),"NA"))),"NA")</f>
        <v>48.085921052631548</v>
      </c>
      <c r="J272" s="199">
        <f>IFERROR(IF(OR($F272&lt;10,$F272="NA",$G272="NA"),"NA",IF($E272="05",VLOOKUP($A272,'2016G5-SALL'!$A$3:$AG$500,26,FALSE),IF($E272="08",VLOOKUP($A272,'2016G8-SALL'!$A$3:$AG$501,26,FALSE),"NA"))),"NA")</f>
        <v>0.39618421052631625</v>
      </c>
      <c r="K272" s="200">
        <f>IFERROR(IF(OR($F272&lt;10,$F272="NA",$G272="NA"),"NA",IF($E272="05",VLOOKUP($A272,'2016G5-SALL'!$A$3:$AG$500,16,FALSE),IF($E272="08",VLOOKUP($A272,'2016G8-SALL'!$A$3:$AG$501,16,FALSE),"NA"))),"NA")</f>
        <v>0.45250000000000001</v>
      </c>
      <c r="L272" s="201">
        <f>IFERROR(IF(OR($F272&lt;10,$F272="NA",$G272="NA"),"NA",IF($E272="05",VLOOKUP($A272,'2016G5-SALL'!$A$3:$AG$500,31,FALSE),IF($E272="08",VLOOKUP($A272,'2016G8-SALL'!$A$3:$AG$501,31,FALSE),"NA"))),"NA")</f>
        <v>0.53374999999999961</v>
      </c>
      <c r="M272" s="202">
        <f>IFERROR(IF(OR($F272&lt;10,$F272="NA",$G272="NA"),"NA",IF($E272="05",VLOOKUP($A272,'2016G5-SALL'!$A$3:$AG$500,21,FALSE),IF($E272="08",VLOOKUP($A272,'2016G8-SALL'!$A$3:$AG$501,21,FALSE),"NA"))),"NA")</f>
        <v>0.4809210526315788</v>
      </c>
    </row>
    <row r="273" spans="1:13" x14ac:dyDescent="0.25">
      <c r="A273" s="229" t="s">
        <v>269</v>
      </c>
      <c r="B273" s="228" t="str">
        <f>VLOOKUP($A273,SchList!$A$2:$B$476,2,FALSE)</f>
        <v>MELROSE ELEMENTARY</v>
      </c>
      <c r="C273" s="229" t="str">
        <f>VLOOKUP($A273,SchList!$A$2:$H$476,6,FALSE)</f>
        <v>Central</v>
      </c>
      <c r="D273" s="214" t="str">
        <f>VLOOKUP($A273,SchList!$A$2:$H$476,5,FALSE)</f>
        <v>Tier 1</v>
      </c>
      <c r="E273" s="215" t="str">
        <f>LEFT(VLOOKUP($A273,'2016G5-SALL'!$A$5:$B$499,2,FALSE),2)</f>
        <v>05</v>
      </c>
      <c r="F273" s="230">
        <f>IFERROR(IF($E273="05",VLOOKUP($A273,'2016G5-SALL'!$A$3:$AG$500,4,FALSE),IF($E273="08",VLOOKUP($A273,'2016G8-SALL'!$A$3:$AG$501,4,FALSE),"NA")),"NA")</f>
        <v>63</v>
      </c>
      <c r="G273" s="231">
        <f>IFERROR(IF($E273="05",VLOOKUP($A273,'MemSep 16-2016'!$A$3:$I$498,9,FALSE),IF($E273="08",VLOOKUP($A273,'MemSep 16-2016'!$A$3:$N$498,14,FALSE),"NA")),"NA")</f>
        <v>72</v>
      </c>
      <c r="H273" s="232">
        <f t="shared" si="5"/>
        <v>0.875</v>
      </c>
      <c r="I273" s="233">
        <f>IFERROR(IF(OR($F273&lt;10,$F273="NA",$G273="NA"),"NA",IF($E273="05",VLOOKUP($A273,'2016G5-SALL'!$A$3:$AG$500,6,FALSE),IF($E273="08",VLOOKUP($A273,'2016G8-SALL'!$A$3:$AG$501,6,FALSE),"NA"))),"NA")</f>
        <v>37.661904761904751</v>
      </c>
      <c r="J273" s="199">
        <f>IFERROR(IF(OR($F273&lt;10,$F273="NA",$G273="NA"),"NA",IF($E273="05",VLOOKUP($A273,'2016G5-SALL'!$A$3:$AG$500,26,FALSE),IF($E273="08",VLOOKUP($A273,'2016G8-SALL'!$A$3:$AG$501,26,FALSE),"NA"))),"NA")</f>
        <v>0.33714285714285719</v>
      </c>
      <c r="K273" s="200">
        <f>IFERROR(IF(OR($F273&lt;10,$F273="NA",$G273="NA"),"NA",IF($E273="05",VLOOKUP($A273,'2016G5-SALL'!$A$3:$AG$500,16,FALSE),IF($E273="08",VLOOKUP($A273,'2016G8-SALL'!$A$3:$AG$501,16,FALSE),"NA"))),"NA")</f>
        <v>0.36714285714285733</v>
      </c>
      <c r="L273" s="201">
        <f>IFERROR(IF(OR($F273&lt;10,$F273="NA",$G273="NA"),"NA",IF($E273="05",VLOOKUP($A273,'2016G5-SALL'!$A$3:$AG$500,31,FALSE),IF($E273="08",VLOOKUP($A273,'2016G8-SALL'!$A$3:$AG$501,31,FALSE),"NA"))),"NA")</f>
        <v>0.40904761904761916</v>
      </c>
      <c r="M273" s="202">
        <f>IFERROR(IF(OR($F273&lt;10,$F273="NA",$G273="NA"),"NA",IF($E273="05",VLOOKUP($A273,'2016G5-SALL'!$A$3:$AG$500,21,FALSE),IF($E273="08",VLOOKUP($A273,'2016G8-SALL'!$A$3:$AG$501,21,FALSE),"NA"))),"NA")</f>
        <v>0.35968253968253944</v>
      </c>
    </row>
    <row r="274" spans="1:13" x14ac:dyDescent="0.25">
      <c r="A274" s="229" t="s">
        <v>588</v>
      </c>
      <c r="B274" s="228" t="str">
        <f>VLOOKUP($A274,SchList!$A$2:$B$476,2,FALSE)</f>
        <v>MIAMI ARTS CHARTER</v>
      </c>
      <c r="C274" s="229" t="str">
        <f>VLOOKUP($A274,SchList!$A$2:$H$476,6,FALSE)</f>
        <v>Charter</v>
      </c>
      <c r="D274" s="214" t="str">
        <f>VLOOKUP($A274,SchList!$A$2:$H$476,5,FALSE)</f>
        <v>CHT</v>
      </c>
      <c r="E274" s="215" t="str">
        <f>LEFT(VLOOKUP($A274,'2016G8-SALL'!$A$5:$B$499,2,FALSE),2)</f>
        <v>08</v>
      </c>
      <c r="F274" s="230">
        <f>IFERROR(IF($E274="05",VLOOKUP($A274,'2016G5-SALL'!$A$3:$AG$500,4,FALSE),IF($E274="08",VLOOKUP($A274,'2016G8-SALL'!$A$3:$AG$501,4,FALSE),"NA")),"NA")</f>
        <v>159</v>
      </c>
      <c r="G274" s="231">
        <f>IFERROR(IF($E274="05",VLOOKUP($A274,'MemSep 16-2016'!$A$3:$I$498,9,FALSE),IF($E274="08",VLOOKUP($A274,'MemSep 16-2016'!$A$3:$N$498,14,FALSE),"NA")),"NA")</f>
        <v>316</v>
      </c>
      <c r="H274" s="232">
        <f t="shared" si="5"/>
        <v>0.50316455696202533</v>
      </c>
      <c r="I274" s="233">
        <f>IFERROR(IF(OR($F274&lt;10,$F274="NA",$G274="NA"),"NA",IF($E274="05",VLOOKUP($A274,'2016G5-SALL'!$A$3:$AG$500,6,FALSE),IF($E274="08",VLOOKUP($A274,'2016G8-SALL'!$A$3:$AG$501,6,FALSE),"NA"))),"NA")</f>
        <v>41.114779874213852</v>
      </c>
      <c r="J274" s="199">
        <f>IFERROR(IF(OR($F274&lt;10,$F274="NA",$G274="NA"),"NA",IF($E274="05",VLOOKUP($A274,'2016G5-SALL'!$A$3:$AG$500,26,FALSE),IF($E274="08",VLOOKUP($A274,'2016G8-SALL'!$A$3:$AG$501,26,FALSE),"NA"))),"NA")</f>
        <v>0.44559748427672946</v>
      </c>
      <c r="K274" s="200">
        <f>IFERROR(IF(OR($F274&lt;10,$F274="NA",$G274="NA"),"NA",IF($E274="05",VLOOKUP($A274,'2016G5-SALL'!$A$3:$AG$500,16,FALSE),IF($E274="08",VLOOKUP($A274,'2016G8-SALL'!$A$3:$AG$501,16,FALSE),"NA"))),"NA")</f>
        <v>0.42314465408805041</v>
      </c>
      <c r="L274" s="201">
        <f>IFERROR(IF(OR($F274&lt;10,$F274="NA",$G274="NA"),"NA",IF($E274="05",VLOOKUP($A274,'2016G5-SALL'!$A$3:$AG$500,31,FALSE),IF($E274="08",VLOOKUP($A274,'2016G8-SALL'!$A$3:$AG$501,31,FALSE),"NA"))),"NA")</f>
        <v>0.38773584905660352</v>
      </c>
      <c r="M274" s="202">
        <f>IFERROR(IF(OR($F274&lt;10,$F274="NA",$G274="NA"),"NA",IF($E274="05",VLOOKUP($A274,'2016G5-SALL'!$A$3:$AG$500,21,FALSE),IF($E274="08",VLOOKUP($A274,'2016G8-SALL'!$A$3:$AG$501,21,FALSE),"NA"))),"NA")</f>
        <v>0.39930817610062874</v>
      </c>
    </row>
    <row r="275" spans="1:13" x14ac:dyDescent="0.25">
      <c r="A275" s="229" t="s">
        <v>396</v>
      </c>
      <c r="B275" s="228" t="str">
        <f>VLOOKUP($A275,SchList!$A$2:$B$476,2,FALSE)</f>
        <v>MIAMI ARTS STUDIO 6-12 @ZELDA</v>
      </c>
      <c r="C275" s="229" t="str">
        <f>VLOOKUP($A275,SchList!$A$2:$H$476,6,FALSE)</f>
        <v>South</v>
      </c>
      <c r="D275" s="214" t="str">
        <f>VLOOKUP($A275,SchList!$A$2:$H$476,5,FALSE)</f>
        <v>Tier 1</v>
      </c>
      <c r="E275" s="215" t="str">
        <f>LEFT(VLOOKUP($A275,'2016G8-SALL'!$A$5:$B$499,2,FALSE),2)</f>
        <v>08</v>
      </c>
      <c r="F275" s="230">
        <f>IFERROR(IF($E275="05",VLOOKUP($A275,'2016G5-SALL'!$A$3:$AG$500,4,FALSE),IF($E275="08",VLOOKUP($A275,'2016G8-SALL'!$A$3:$AG$501,4,FALSE),"NA")),"NA")</f>
        <v>274</v>
      </c>
      <c r="G275" s="231">
        <f>IFERROR(IF($E275="05",VLOOKUP($A275,'MemSep 16-2016'!$A$3:$I$498,9,FALSE),IF($E275="08",VLOOKUP($A275,'MemSep 16-2016'!$A$3:$N$498,14,FALSE),"NA")),"NA")</f>
        <v>359</v>
      </c>
      <c r="H275" s="232">
        <f t="shared" si="5"/>
        <v>0.76323119777158777</v>
      </c>
      <c r="I275" s="233">
        <f>IFERROR(IF(OR($F275&lt;10,$F275="NA",$G275="NA"),"NA",IF($E275="05",VLOOKUP($A275,'2016G5-SALL'!$A$3:$AG$500,6,FALSE),IF($E275="08",VLOOKUP($A275,'2016G8-SALL'!$A$3:$AG$501,6,FALSE),"NA"))),"NA")</f>
        <v>43.016824817518284</v>
      </c>
      <c r="J275" s="199">
        <f>IFERROR(IF(OR($F275&lt;10,$F275="NA",$G275="NA"),"NA",IF($E275="05",VLOOKUP($A275,'2016G5-SALL'!$A$3:$AG$500,26,FALSE),IF($E275="08",VLOOKUP($A275,'2016G8-SALL'!$A$3:$AG$501,26,FALSE),"NA"))),"NA")</f>
        <v>0.45419708029197087</v>
      </c>
      <c r="K275" s="200">
        <f>IFERROR(IF(OR($F275&lt;10,$F275="NA",$G275="NA"),"NA",IF($E275="05",VLOOKUP($A275,'2016G5-SALL'!$A$3:$AG$500,16,FALSE),IF($E275="08",VLOOKUP($A275,'2016G8-SALL'!$A$3:$AG$501,16,FALSE),"NA"))),"NA")</f>
        <v>0.41167883211678796</v>
      </c>
      <c r="L275" s="201">
        <f>IFERROR(IF(OR($F275&lt;10,$F275="NA",$G275="NA"),"NA",IF($E275="05",VLOOKUP($A275,'2016G5-SALL'!$A$3:$AG$500,31,FALSE),IF($E275="08",VLOOKUP($A275,'2016G8-SALL'!$A$3:$AG$501,31,FALSE),"NA"))),"NA")</f>
        <v>0.43722627737226272</v>
      </c>
      <c r="M275" s="202">
        <f>IFERROR(IF(OR($F275&lt;10,$F275="NA",$G275="NA"),"NA",IF($E275="05",VLOOKUP($A275,'2016G5-SALL'!$A$3:$AG$500,21,FALSE),IF($E275="08",VLOOKUP($A275,'2016G8-SALL'!$A$3:$AG$501,21,FALSE),"NA"))),"NA")</f>
        <v>0.42864963503649556</v>
      </c>
    </row>
    <row r="276" spans="1:13" x14ac:dyDescent="0.25">
      <c r="A276" s="229" t="s">
        <v>143</v>
      </c>
      <c r="B276" s="228" t="str">
        <f>VLOOKUP($A276,SchList!$A$2:$B$476,2,FALSE)</f>
        <v>MIAMI COMMUNITY CHARTER SCHOOL</v>
      </c>
      <c r="C276" s="229" t="str">
        <f>VLOOKUP($A276,SchList!$A$2:$H$476,6,FALSE)</f>
        <v>Charter</v>
      </c>
      <c r="D276" s="214" t="str">
        <f>VLOOKUP($A276,SchList!$A$2:$H$476,5,FALSE)</f>
        <v>CHT</v>
      </c>
      <c r="E276" s="215" t="str">
        <f>LEFT(VLOOKUP($A276,'2016G5-SALL'!$A$5:$B$499,2,FALSE),2)</f>
        <v>05</v>
      </c>
      <c r="F276" s="230">
        <f>IFERROR(IF($E276="05",VLOOKUP($A276,'2016G5-SALL'!$A$3:$AG$500,4,FALSE),IF($E276="08",VLOOKUP($A276,'2016G8-SALL'!$A$3:$AG$501,4,FALSE),"NA")),"NA")</f>
        <v>63</v>
      </c>
      <c r="G276" s="231">
        <f>IFERROR(IF($E276="05",VLOOKUP($A276,'MemSep 16-2016'!$A$3:$I$498,9,FALSE),IF($E276="08",VLOOKUP($A276,'MemSep 16-2016'!$A$3:$N$498,14,FALSE),"NA")),"NA")</f>
        <v>78</v>
      </c>
      <c r="H276" s="232">
        <f t="shared" si="5"/>
        <v>0.80769230769230771</v>
      </c>
      <c r="I276" s="233">
        <f>IFERROR(IF(OR($F276&lt;10,$F276="NA",$G276="NA"),"NA",IF($E276="05",VLOOKUP($A276,'2016G5-SALL'!$A$3:$AG$500,6,FALSE),IF($E276="08",VLOOKUP($A276,'2016G8-SALL'!$A$3:$AG$501,6,FALSE),"NA"))),"NA")</f>
        <v>47.089206349206336</v>
      </c>
      <c r="J276" s="199">
        <f>IFERROR(IF(OR($F276&lt;10,$F276="NA",$G276="NA"),"NA",IF($E276="05",VLOOKUP($A276,'2016G5-SALL'!$A$3:$AG$500,26,FALSE),IF($E276="08",VLOOKUP($A276,'2016G8-SALL'!$A$3:$AG$501,26,FALSE),"NA"))),"NA")</f>
        <v>0.36650793650793645</v>
      </c>
      <c r="K276" s="200">
        <f>IFERROR(IF(OR($F276&lt;10,$F276="NA",$G276="NA"),"NA",IF($E276="05",VLOOKUP($A276,'2016G5-SALL'!$A$3:$AG$500,16,FALSE),IF($E276="08",VLOOKUP($A276,'2016G8-SALL'!$A$3:$AG$501,16,FALSE),"NA"))),"NA")</f>
        <v>0.4255555555555558</v>
      </c>
      <c r="L276" s="201">
        <f>IFERROR(IF(OR($F276&lt;10,$F276="NA",$G276="NA"),"NA",IF($E276="05",VLOOKUP($A276,'2016G5-SALL'!$A$3:$AG$500,31,FALSE),IF($E276="08",VLOOKUP($A276,'2016G8-SALL'!$A$3:$AG$501,31,FALSE),"NA"))),"NA")</f>
        <v>0.53460317460317475</v>
      </c>
      <c r="M276" s="202">
        <f>IFERROR(IF(OR($F276&lt;10,$F276="NA",$G276="NA"),"NA",IF($E276="05",VLOOKUP($A276,'2016G5-SALL'!$A$3:$AG$500,21,FALSE),IF($E276="08",VLOOKUP($A276,'2016G8-SALL'!$A$3:$AG$501,21,FALSE),"NA"))),"NA")</f>
        <v>0.48603174603174598</v>
      </c>
    </row>
    <row r="277" spans="1:13" x14ac:dyDescent="0.25">
      <c r="A277" s="229" t="s">
        <v>271</v>
      </c>
      <c r="B277" s="228" t="str">
        <f>VLOOKUP($A277,SchList!$A$2:$B$476,2,FALSE)</f>
        <v>MIAMI GARDENS ELEMENTARY</v>
      </c>
      <c r="C277" s="229" t="str">
        <f>VLOOKUP($A277,SchList!$A$2:$H$476,6,FALSE)</f>
        <v>North</v>
      </c>
      <c r="D277" s="214" t="str">
        <f>VLOOKUP($A277,SchList!$A$2:$H$476,5,FALSE)</f>
        <v>Tier 3</v>
      </c>
      <c r="E277" s="215" t="str">
        <f>LEFT(VLOOKUP($A277,'2016G5-SALL'!$A$5:$B$499,2,FALSE),2)</f>
        <v>05</v>
      </c>
      <c r="F277" s="230">
        <f>IFERROR(IF($E277="05",VLOOKUP($A277,'2016G5-SALL'!$A$3:$AG$500,4,FALSE),IF($E277="08",VLOOKUP($A277,'2016G8-SALL'!$A$3:$AG$501,4,FALSE),"NA")),"NA")</f>
        <v>38</v>
      </c>
      <c r="G277" s="231">
        <f>IFERROR(IF($E277="05",VLOOKUP($A277,'MemSep 16-2016'!$A$3:$I$498,9,FALSE),IF($E277="08",VLOOKUP($A277,'MemSep 16-2016'!$A$3:$N$498,14,FALSE),"NA")),"NA")</f>
        <v>38</v>
      </c>
      <c r="H277" s="232">
        <f t="shared" si="5"/>
        <v>1</v>
      </c>
      <c r="I277" s="233">
        <f>IFERROR(IF(OR($F277&lt;10,$F277="NA",$G277="NA"),"NA",IF($E277="05",VLOOKUP($A277,'2016G5-SALL'!$A$3:$AG$500,6,FALSE),IF($E277="08",VLOOKUP($A277,'2016G8-SALL'!$A$3:$AG$501,6,FALSE),"NA"))),"NA")</f>
        <v>46.410789473684225</v>
      </c>
      <c r="J277" s="199">
        <f>IFERROR(IF(OR($F277&lt;10,$F277="NA",$G277="NA"),"NA",IF($E277="05",VLOOKUP($A277,'2016G5-SALL'!$A$3:$AG$500,26,FALSE),IF($E277="08",VLOOKUP($A277,'2016G8-SALL'!$A$3:$AG$501,26,FALSE),"NA"))),"NA")</f>
        <v>0.35736842105263172</v>
      </c>
      <c r="K277" s="200">
        <f>IFERROR(IF(OR($F277&lt;10,$F277="NA",$G277="NA"),"NA",IF($E277="05",VLOOKUP($A277,'2016G5-SALL'!$A$3:$AG$500,16,FALSE),IF($E277="08",VLOOKUP($A277,'2016G8-SALL'!$A$3:$AG$501,16,FALSE),"NA"))),"NA")</f>
        <v>0.42789473684210522</v>
      </c>
      <c r="L277" s="201">
        <f>IFERROR(IF(OR($F277&lt;10,$F277="NA",$G277="NA"),"NA",IF($E277="05",VLOOKUP($A277,'2016G5-SALL'!$A$3:$AG$500,31,FALSE),IF($E277="08",VLOOKUP($A277,'2016G8-SALL'!$A$3:$AG$501,31,FALSE),"NA"))),"NA")</f>
        <v>0.54657894736842116</v>
      </c>
      <c r="M277" s="202">
        <f>IFERROR(IF(OR($F277&lt;10,$F277="NA",$G277="NA"),"NA",IF($E277="05",VLOOKUP($A277,'2016G5-SALL'!$A$3:$AG$500,21,FALSE),IF($E277="08",VLOOKUP($A277,'2016G8-SALL'!$A$3:$AG$501,21,FALSE),"NA"))),"NA")</f>
        <v>0.43842105263157877</v>
      </c>
    </row>
    <row r="278" spans="1:13" x14ac:dyDescent="0.25">
      <c r="A278" s="229" t="s">
        <v>272</v>
      </c>
      <c r="B278" s="228" t="str">
        <f>VLOOKUP($A278,SchList!$A$2:$B$476,2,FALSE)</f>
        <v>MIAMI HEIGHTS ELEMENTARY</v>
      </c>
      <c r="C278" s="229" t="str">
        <f>VLOOKUP($A278,SchList!$A$2:$H$476,6,FALSE)</f>
        <v>South</v>
      </c>
      <c r="D278" s="214" t="str">
        <f>VLOOKUP($A278,SchList!$A$2:$H$476,5,FALSE)</f>
        <v>Tier 1</v>
      </c>
      <c r="E278" s="215" t="str">
        <f>LEFT(VLOOKUP($A278,'2016G5-SALL'!$A$5:$B$499,2,FALSE),2)</f>
        <v>05</v>
      </c>
      <c r="F278" s="230">
        <f>IFERROR(IF($E278="05",VLOOKUP($A278,'2016G5-SALL'!$A$3:$AG$500,4,FALSE),IF($E278="08",VLOOKUP($A278,'2016G8-SALL'!$A$3:$AG$501,4,FALSE),"NA")),"NA")</f>
        <v>163</v>
      </c>
      <c r="G278" s="231">
        <f>IFERROR(IF($E278="05",VLOOKUP($A278,'MemSep 16-2016'!$A$3:$I$498,9,FALSE),IF($E278="08",VLOOKUP($A278,'MemSep 16-2016'!$A$3:$N$498,14,FALSE),"NA")),"NA")</f>
        <v>166</v>
      </c>
      <c r="H278" s="232">
        <f t="shared" si="5"/>
        <v>0.98192771084337349</v>
      </c>
      <c r="I278" s="233">
        <f>IFERROR(IF(OR($F278&lt;10,$F278="NA",$G278="NA"),"NA",IF($E278="05",VLOOKUP($A278,'2016G5-SALL'!$A$3:$AG$500,6,FALSE),IF($E278="08",VLOOKUP($A278,'2016G8-SALL'!$A$3:$AG$501,6,FALSE),"NA"))),"NA")</f>
        <v>43.223190184049081</v>
      </c>
      <c r="J278" s="199">
        <f>IFERROR(IF(OR($F278&lt;10,$F278="NA",$G278="NA"),"NA",IF($E278="05",VLOOKUP($A278,'2016G5-SALL'!$A$3:$AG$500,26,FALSE),IF($E278="08",VLOOKUP($A278,'2016G8-SALL'!$A$3:$AG$501,26,FALSE),"NA"))),"NA")</f>
        <v>0.32128834355828256</v>
      </c>
      <c r="K278" s="200">
        <f>IFERROR(IF(OR($F278&lt;10,$F278="NA",$G278="NA"),"NA",IF($E278="05",VLOOKUP($A278,'2016G5-SALL'!$A$3:$AG$500,16,FALSE),IF($E278="08",VLOOKUP($A278,'2016G8-SALL'!$A$3:$AG$501,16,FALSE),"NA"))),"NA")</f>
        <v>0.40539877300613486</v>
      </c>
      <c r="L278" s="201">
        <f>IFERROR(IF(OR($F278&lt;10,$F278="NA",$G278="NA"),"NA",IF($E278="05",VLOOKUP($A278,'2016G5-SALL'!$A$3:$AG$500,31,FALSE),IF($E278="08",VLOOKUP($A278,'2016G8-SALL'!$A$3:$AG$501,31,FALSE),"NA"))),"NA")</f>
        <v>0.48300613496932537</v>
      </c>
      <c r="M278" s="202">
        <f>IFERROR(IF(OR($F278&lt;10,$F278="NA",$G278="NA"),"NA",IF($E278="05",VLOOKUP($A278,'2016G5-SALL'!$A$3:$AG$500,21,FALSE),IF($E278="08",VLOOKUP($A278,'2016G8-SALL'!$A$3:$AG$501,21,FALSE),"NA"))),"NA")</f>
        <v>0.44699386503067468</v>
      </c>
    </row>
    <row r="279" spans="1:13" x14ac:dyDescent="0.25">
      <c r="A279" s="229" t="s">
        <v>273</v>
      </c>
      <c r="B279" s="228" t="str">
        <f>VLOOKUP($A279,SchList!$A$2:$B$476,2,FALSE)</f>
        <v>MIAMI LAKES K-8 CENTER</v>
      </c>
      <c r="C279" s="229" t="str">
        <f>VLOOKUP($A279,SchList!$A$2:$H$476,6,FALSE)</f>
        <v>North</v>
      </c>
      <c r="D279" s="214" t="str">
        <f>VLOOKUP($A279,SchList!$A$2:$H$476,5,FALSE)</f>
        <v>Tier 1</v>
      </c>
      <c r="E279" s="215" t="str">
        <f>LEFT(VLOOKUP($A279,'2016G5-SALL'!$A$5:$B$499,2,FALSE),2)</f>
        <v>05</v>
      </c>
      <c r="F279" s="230">
        <f>IFERROR(IF($E279="05",VLOOKUP($A279,'2016G5-SALL'!$A$3:$AG$500,4,FALSE),IF($E279="08",VLOOKUP($A279,'2016G8-SALL'!$A$3:$AG$501,4,FALSE),"NA")),"NA")</f>
        <v>145</v>
      </c>
      <c r="G279" s="231">
        <f>IFERROR(IF($E279="05",VLOOKUP($A279,'MemSep 16-2016'!$A$3:$I$498,9,FALSE),IF($E279="08",VLOOKUP($A279,'MemSep 16-2016'!$A$3:$N$498,14,FALSE),"NA")),"NA")</f>
        <v>156</v>
      </c>
      <c r="H279" s="232">
        <f t="shared" si="5"/>
        <v>0.92948717948717952</v>
      </c>
      <c r="I279" s="233">
        <f>IFERROR(IF(OR($F279&lt;10,$F279="NA",$G279="NA"),"NA",IF($E279="05",VLOOKUP($A279,'2016G5-SALL'!$A$3:$AG$500,6,FALSE),IF($E279="08",VLOOKUP($A279,'2016G8-SALL'!$A$3:$AG$501,6,FALSE),"NA"))),"NA")</f>
        <v>52.581448275862044</v>
      </c>
      <c r="J279" s="199">
        <f>IFERROR(IF(OR($F279&lt;10,$F279="NA",$G279="NA"),"NA",IF($E279="05",VLOOKUP($A279,'2016G5-SALL'!$A$3:$AG$500,26,FALSE),IF($E279="08",VLOOKUP($A279,'2016G8-SALL'!$A$3:$AG$501,26,FALSE),"NA"))),"NA")</f>
        <v>0.40055172413793161</v>
      </c>
      <c r="K279" s="200">
        <f>IFERROR(IF(OR($F279&lt;10,$F279="NA",$G279="NA"),"NA",IF($E279="05",VLOOKUP($A279,'2016G5-SALL'!$A$3:$AG$500,16,FALSE),IF($E279="08",VLOOKUP($A279,'2016G8-SALL'!$A$3:$AG$501,16,FALSE),"NA"))),"NA")</f>
        <v>0.48944827586206907</v>
      </c>
      <c r="L279" s="201">
        <f>IFERROR(IF(OR($F279&lt;10,$F279="NA",$G279="NA"),"NA",IF($E279="05",VLOOKUP($A279,'2016G5-SALL'!$A$3:$AG$500,31,FALSE),IF($E279="08",VLOOKUP($A279,'2016G8-SALL'!$A$3:$AG$501,31,FALSE),"NA"))),"NA")</f>
        <v>0.59268965517241334</v>
      </c>
      <c r="M279" s="202">
        <f>IFERROR(IF(OR($F279&lt;10,$F279="NA",$G279="NA"),"NA",IF($E279="05",VLOOKUP($A279,'2016G5-SALL'!$A$3:$AG$500,21,FALSE),IF($E279="08",VLOOKUP($A279,'2016G8-SALL'!$A$3:$AG$501,21,FALSE),"NA"))),"NA")</f>
        <v>0.5336551724137929</v>
      </c>
    </row>
    <row r="280" spans="1:13" x14ac:dyDescent="0.25">
      <c r="A280" s="229" t="s">
        <v>273</v>
      </c>
      <c r="B280" s="228" t="str">
        <f>VLOOKUP($A280,SchList!$A$2:$B$476,2,FALSE)</f>
        <v>MIAMI LAKES K-8 CENTER</v>
      </c>
      <c r="C280" s="229" t="str">
        <f>VLOOKUP($A280,SchList!$A$2:$H$476,6,FALSE)</f>
        <v>North</v>
      </c>
      <c r="D280" s="214" t="str">
        <f>VLOOKUP($A280,SchList!$A$2:$H$476,5,FALSE)</f>
        <v>Tier 1</v>
      </c>
      <c r="E280" s="215" t="str">
        <f>LEFT(VLOOKUP($A280,'2016G8-SALL'!$A$5:$B$499,2,FALSE),2)</f>
        <v>08</v>
      </c>
      <c r="F280" s="230">
        <f>IFERROR(IF($E280="05",VLOOKUP($A280,'2016G5-SALL'!$A$3:$AG$500,4,FALSE),IF($E280="08",VLOOKUP($A280,'2016G8-SALL'!$A$3:$AG$501,4,FALSE),"NA")),"NA")</f>
        <v>165</v>
      </c>
      <c r="G280" s="231">
        <f>IFERROR(IF($E280="05",VLOOKUP($A280,'MemSep 16-2016'!$A$3:$I$498,9,FALSE),IF($E280="08",VLOOKUP($A280,'MemSep 16-2016'!$A$3:$N$498,14,FALSE),"NA")),"NA")</f>
        <v>169</v>
      </c>
      <c r="H280" s="232">
        <f t="shared" si="5"/>
        <v>0.97633136094674555</v>
      </c>
      <c r="I280" s="233">
        <f>IFERROR(IF(OR($F280&lt;10,$F280="NA",$G280="NA"),"NA",IF($E280="05",VLOOKUP($A280,'2016G5-SALL'!$A$3:$AG$500,6,FALSE),IF($E280="08",VLOOKUP($A280,'2016G8-SALL'!$A$3:$AG$501,6,FALSE),"NA"))),"NA")</f>
        <v>46.368181818181831</v>
      </c>
      <c r="J280" s="199">
        <f>IFERROR(IF(OR($F280&lt;10,$F280="NA",$G280="NA"),"NA",IF($E280="05",VLOOKUP($A280,'2016G5-SALL'!$A$3:$AG$500,26,FALSE),IF($E280="08",VLOOKUP($A280,'2016G8-SALL'!$A$3:$AG$501,26,FALSE),"NA"))),"NA")</f>
        <v>0.4726060606060607</v>
      </c>
      <c r="K280" s="200">
        <f>IFERROR(IF(OR($F280&lt;10,$F280="NA",$G280="NA"),"NA",IF($E280="05",VLOOKUP($A280,'2016G5-SALL'!$A$3:$AG$500,16,FALSE),IF($E280="08",VLOOKUP($A280,'2016G8-SALL'!$A$3:$AG$501,16,FALSE),"NA"))),"NA")</f>
        <v>0.4810909090909089</v>
      </c>
      <c r="L280" s="201">
        <f>IFERROR(IF(OR($F280&lt;10,$F280="NA",$G280="NA"),"NA",IF($E280="05",VLOOKUP($A280,'2016G5-SALL'!$A$3:$AG$500,31,FALSE),IF($E280="08",VLOOKUP($A280,'2016G8-SALL'!$A$3:$AG$501,31,FALSE),"NA"))),"NA")</f>
        <v>0.47787878787878774</v>
      </c>
      <c r="M280" s="202">
        <f>IFERROR(IF(OR($F280&lt;10,$F280="NA",$G280="NA"),"NA",IF($E280="05",VLOOKUP($A280,'2016G5-SALL'!$A$3:$AG$500,21,FALSE),IF($E280="08",VLOOKUP($A280,'2016G8-SALL'!$A$3:$AG$501,21,FALSE),"NA"))),"NA")</f>
        <v>0.42333333333333306</v>
      </c>
    </row>
    <row r="281" spans="1:13" x14ac:dyDescent="0.25">
      <c r="A281" s="229" t="s">
        <v>422</v>
      </c>
      <c r="B281" s="228" t="str">
        <f>VLOOKUP($A281,SchList!$A$2:$B$476,2,FALSE)</f>
        <v>MIAMI LAKES MIDDLE</v>
      </c>
      <c r="C281" s="229" t="str">
        <f>VLOOKUP($A281,SchList!$A$2:$H$476,6,FALSE)</f>
        <v>North</v>
      </c>
      <c r="D281" s="214" t="str">
        <f>VLOOKUP($A281,SchList!$A$2:$H$476,5,FALSE)</f>
        <v>Tier 1</v>
      </c>
      <c r="E281" s="215" t="str">
        <f>LEFT(VLOOKUP($A281,'2016G8-SALL'!$A$5:$B$499,2,FALSE),2)</f>
        <v>08</v>
      </c>
      <c r="F281" s="230">
        <f>IFERROR(IF($E281="05",VLOOKUP($A281,'2016G5-SALL'!$A$3:$AG$500,4,FALSE),IF($E281="08",VLOOKUP($A281,'2016G8-SALL'!$A$3:$AG$501,4,FALSE),"NA")),"NA")</f>
        <v>206</v>
      </c>
      <c r="G281" s="231">
        <f>IFERROR(IF($E281="05",VLOOKUP($A281,'MemSep 16-2016'!$A$3:$I$498,9,FALSE),IF($E281="08",VLOOKUP($A281,'MemSep 16-2016'!$A$3:$N$498,14,FALSE),"NA")),"NA")</f>
        <v>258</v>
      </c>
      <c r="H281" s="232">
        <f t="shared" si="5"/>
        <v>0.79844961240310075</v>
      </c>
      <c r="I281" s="233">
        <f>IFERROR(IF(OR($F281&lt;10,$F281="NA",$G281="NA"),"NA",IF($E281="05",VLOOKUP($A281,'2016G5-SALL'!$A$3:$AG$500,6,FALSE),IF($E281="08",VLOOKUP($A281,'2016G8-SALL'!$A$3:$AG$501,6,FALSE),"NA"))),"NA")</f>
        <v>35.519126213592216</v>
      </c>
      <c r="J281" s="199">
        <f>IFERROR(IF(OR($F281&lt;10,$F281="NA",$G281="NA"),"NA",IF($E281="05",VLOOKUP($A281,'2016G5-SALL'!$A$3:$AG$500,26,FALSE),IF($E281="08",VLOOKUP($A281,'2016G8-SALL'!$A$3:$AG$501,26,FALSE),"NA"))),"NA")</f>
        <v>0.34111650485436901</v>
      </c>
      <c r="K281" s="200">
        <f>IFERROR(IF(OR($F281&lt;10,$F281="NA",$G281="NA"),"NA",IF($E281="05",VLOOKUP($A281,'2016G5-SALL'!$A$3:$AG$500,16,FALSE),IF($E281="08",VLOOKUP($A281,'2016G8-SALL'!$A$3:$AG$501,16,FALSE),"NA"))),"NA")</f>
        <v>0.3692718446601938</v>
      </c>
      <c r="L281" s="201">
        <f>IFERROR(IF(OR($F281&lt;10,$F281="NA",$G281="NA"),"NA",IF($E281="05",VLOOKUP($A281,'2016G5-SALL'!$A$3:$AG$500,31,FALSE),IF($E281="08",VLOOKUP($A281,'2016G8-SALL'!$A$3:$AG$501,31,FALSE),"NA"))),"NA")</f>
        <v>0.33058252427184465</v>
      </c>
      <c r="M281" s="202">
        <f>IFERROR(IF(OR($F281&lt;10,$F281="NA",$G281="NA"),"NA",IF($E281="05",VLOOKUP($A281,'2016G5-SALL'!$A$3:$AG$500,21,FALSE),IF($E281="08",VLOOKUP($A281,'2016G8-SALL'!$A$3:$AG$501,21,FALSE),"NA"))),"NA")</f>
        <v>0.37291262135922276</v>
      </c>
    </row>
    <row r="282" spans="1:13" x14ac:dyDescent="0.25">
      <c r="A282" s="229" t="s">
        <v>274</v>
      </c>
      <c r="B282" s="228" t="str">
        <f>VLOOKUP($A282,SchList!$A$2:$B$476,2,FALSE)</f>
        <v>MIAMI PARK ELEMENTARY</v>
      </c>
      <c r="C282" s="229" t="str">
        <f>VLOOKUP($A282,SchList!$A$2:$H$476,6,FALSE)</f>
        <v>Central</v>
      </c>
      <c r="D282" s="214" t="str">
        <f>VLOOKUP($A282,SchList!$A$2:$H$476,5,FALSE)</f>
        <v>Tier 2</v>
      </c>
      <c r="E282" s="215" t="str">
        <f>LEFT(VLOOKUP($A282,'2016G5-SALL'!$A$5:$B$499,2,FALSE),2)</f>
        <v>05</v>
      </c>
      <c r="F282" s="230">
        <f>IFERROR(IF($E282="05",VLOOKUP($A282,'2016G5-SALL'!$A$3:$AG$500,4,FALSE),IF($E282="08",VLOOKUP($A282,'2016G8-SALL'!$A$3:$AG$501,4,FALSE),"NA")),"NA")</f>
        <v>39</v>
      </c>
      <c r="G282" s="231">
        <f>IFERROR(IF($E282="05",VLOOKUP($A282,'MemSep 16-2016'!$A$3:$I$498,9,FALSE),IF($E282="08",VLOOKUP($A282,'MemSep 16-2016'!$A$3:$N$498,14,FALSE),"NA")),"NA")</f>
        <v>46</v>
      </c>
      <c r="H282" s="232">
        <f t="shared" si="5"/>
        <v>0.84782608695652173</v>
      </c>
      <c r="I282" s="233">
        <f>IFERROR(IF(OR($F282&lt;10,$F282="NA",$G282="NA"),"NA",IF($E282="05",VLOOKUP($A282,'2016G5-SALL'!$A$3:$AG$500,6,FALSE),IF($E282="08",VLOOKUP($A282,'2016G8-SALL'!$A$3:$AG$501,6,FALSE),"NA"))),"NA")</f>
        <v>43.239743589743604</v>
      </c>
      <c r="J282" s="199">
        <f>IFERROR(IF(OR($F282&lt;10,$F282="NA",$G282="NA"),"NA",IF($E282="05",VLOOKUP($A282,'2016G5-SALL'!$A$3:$AG$500,26,FALSE),IF($E282="08",VLOOKUP($A282,'2016G8-SALL'!$A$3:$AG$501,26,FALSE),"NA"))),"NA")</f>
        <v>0.35589743589743617</v>
      </c>
      <c r="K282" s="200">
        <f>IFERROR(IF(OR($F282&lt;10,$F282="NA",$G282="NA"),"NA",IF($E282="05",VLOOKUP($A282,'2016G5-SALL'!$A$3:$AG$500,16,FALSE),IF($E282="08",VLOOKUP($A282,'2016G8-SALL'!$A$3:$AG$501,16,FALSE),"NA"))),"NA")</f>
        <v>0.40897435897435885</v>
      </c>
      <c r="L282" s="201">
        <f>IFERROR(IF(OR($F282&lt;10,$F282="NA",$G282="NA"),"NA",IF($E282="05",VLOOKUP($A282,'2016G5-SALL'!$A$3:$AG$500,31,FALSE),IF($E282="08",VLOOKUP($A282,'2016G8-SALL'!$A$3:$AG$501,31,FALSE),"NA"))),"NA")</f>
        <v>0.47897435897435908</v>
      </c>
      <c r="M282" s="202">
        <f>IFERROR(IF(OR($F282&lt;10,$F282="NA",$G282="NA"),"NA",IF($E282="05",VLOOKUP($A282,'2016G5-SALL'!$A$3:$AG$500,21,FALSE),IF($E282="08",VLOOKUP($A282,'2016G8-SALL'!$A$3:$AG$501,21,FALSE),"NA"))),"NA")</f>
        <v>0.4325641025641026</v>
      </c>
    </row>
    <row r="283" spans="1:13" x14ac:dyDescent="0.25">
      <c r="A283" s="229" t="s">
        <v>275</v>
      </c>
      <c r="B283" s="228" t="str">
        <f>VLOOKUP($A283,SchList!$A$2:$B$476,2,FALSE)</f>
        <v>MIAMI SHORES ELEMENTARY</v>
      </c>
      <c r="C283" s="229" t="str">
        <f>VLOOKUP($A283,SchList!$A$2:$H$476,6,FALSE)</f>
        <v>Central</v>
      </c>
      <c r="D283" s="214" t="str">
        <f>VLOOKUP($A283,SchList!$A$2:$H$476,5,FALSE)</f>
        <v>Tier 1</v>
      </c>
      <c r="E283" s="215" t="str">
        <f>LEFT(VLOOKUP($A283,'2016G5-SALL'!$A$5:$B$499,2,FALSE),2)</f>
        <v>05</v>
      </c>
      <c r="F283" s="230">
        <f>IFERROR(IF($E283="05",VLOOKUP($A283,'2016G5-SALL'!$A$3:$AG$500,4,FALSE),IF($E283="08",VLOOKUP($A283,'2016G8-SALL'!$A$3:$AG$501,4,FALSE),"NA")),"NA")</f>
        <v>135</v>
      </c>
      <c r="G283" s="231">
        <f>IFERROR(IF($E283="05",VLOOKUP($A283,'MemSep 16-2016'!$A$3:$I$498,9,FALSE),IF($E283="08",VLOOKUP($A283,'MemSep 16-2016'!$A$3:$N$498,14,FALSE),"NA")),"NA")</f>
        <v>149</v>
      </c>
      <c r="H283" s="232">
        <f t="shared" si="5"/>
        <v>0.90604026845637586</v>
      </c>
      <c r="I283" s="233">
        <f>IFERROR(IF(OR($F283&lt;10,$F283="NA",$G283="NA"),"NA",IF($E283="05",VLOOKUP($A283,'2016G5-SALL'!$A$3:$AG$500,6,FALSE),IF($E283="08",VLOOKUP($A283,'2016G8-SALL'!$A$3:$AG$501,6,FALSE),"NA"))),"NA")</f>
        <v>50.98762962962963</v>
      </c>
      <c r="J283" s="199">
        <f>IFERROR(IF(OR($F283&lt;10,$F283="NA",$G283="NA"),"NA",IF($E283="05",VLOOKUP($A283,'2016G5-SALL'!$A$3:$AG$500,26,FALSE),IF($E283="08",VLOOKUP($A283,'2016G8-SALL'!$A$3:$AG$501,26,FALSE),"NA"))),"NA")</f>
        <v>0.40525925925925976</v>
      </c>
      <c r="K283" s="200">
        <f>IFERROR(IF(OR($F283&lt;10,$F283="NA",$G283="NA"),"NA",IF($E283="05",VLOOKUP($A283,'2016G5-SALL'!$A$3:$AG$500,16,FALSE),IF($E283="08",VLOOKUP($A283,'2016G8-SALL'!$A$3:$AG$501,16,FALSE),"NA"))),"NA")</f>
        <v>0.47244444444444417</v>
      </c>
      <c r="L283" s="201">
        <f>IFERROR(IF(OR($F283&lt;10,$F283="NA",$G283="NA"),"NA",IF($E283="05",VLOOKUP($A283,'2016G5-SALL'!$A$3:$AG$500,31,FALSE),IF($E283="08",VLOOKUP($A283,'2016G8-SALL'!$A$3:$AG$501,31,FALSE),"NA"))),"NA")</f>
        <v>0.58362962962962939</v>
      </c>
      <c r="M283" s="202">
        <f>IFERROR(IF(OR($F283&lt;10,$F283="NA",$G283="NA"),"NA",IF($E283="05",VLOOKUP($A283,'2016G5-SALL'!$A$3:$AG$500,21,FALSE),IF($E283="08",VLOOKUP($A283,'2016G8-SALL'!$A$3:$AG$501,21,FALSE),"NA"))),"NA")</f>
        <v>0.49755555555555558</v>
      </c>
    </row>
    <row r="284" spans="1:13" x14ac:dyDescent="0.25">
      <c r="A284" s="229" t="s">
        <v>276</v>
      </c>
      <c r="B284" s="228" t="str">
        <f>VLOOKUP($A284,SchList!$A$2:$B$476,2,FALSE)</f>
        <v>MIAMI SPRINGS ELEMENTARY</v>
      </c>
      <c r="C284" s="229" t="str">
        <f>VLOOKUP($A284,SchList!$A$2:$H$476,6,FALSE)</f>
        <v>Central</v>
      </c>
      <c r="D284" s="214" t="str">
        <f>VLOOKUP($A284,SchList!$A$2:$H$476,5,FALSE)</f>
        <v>Tier 1</v>
      </c>
      <c r="E284" s="215" t="str">
        <f>LEFT(VLOOKUP($A284,'2016G5-SALL'!$A$5:$B$499,2,FALSE),2)</f>
        <v>05</v>
      </c>
      <c r="F284" s="230">
        <f>IFERROR(IF($E284="05",VLOOKUP($A284,'2016G5-SALL'!$A$3:$AG$500,4,FALSE),IF($E284="08",VLOOKUP($A284,'2016G8-SALL'!$A$3:$AG$501,4,FALSE),"NA")),"NA")</f>
        <v>68</v>
      </c>
      <c r="G284" s="231">
        <f>IFERROR(IF($E284="05",VLOOKUP($A284,'MemSep 16-2016'!$A$3:$I$498,9,FALSE),IF($E284="08",VLOOKUP($A284,'MemSep 16-2016'!$A$3:$N$498,14,FALSE),"NA")),"NA")</f>
        <v>69</v>
      </c>
      <c r="H284" s="232">
        <f t="shared" si="5"/>
        <v>0.98550724637681164</v>
      </c>
      <c r="I284" s="233">
        <f>IFERROR(IF(OR($F284&lt;10,$F284="NA",$G284="NA"),"NA",IF($E284="05",VLOOKUP($A284,'2016G5-SALL'!$A$3:$AG$500,6,FALSE),IF($E284="08",VLOOKUP($A284,'2016G8-SALL'!$A$3:$AG$501,6,FALSE),"NA"))),"NA")</f>
        <v>49.777205882352938</v>
      </c>
      <c r="J284" s="199">
        <f>IFERROR(IF(OR($F284&lt;10,$F284="NA",$G284="NA"),"NA",IF($E284="05",VLOOKUP($A284,'2016G5-SALL'!$A$3:$AG$500,26,FALSE),IF($E284="08",VLOOKUP($A284,'2016G8-SALL'!$A$3:$AG$501,26,FALSE),"NA"))),"NA")</f>
        <v>0.41088235294117631</v>
      </c>
      <c r="K284" s="200">
        <f>IFERROR(IF(OR($F284&lt;10,$F284="NA",$G284="NA"),"NA",IF($E284="05",VLOOKUP($A284,'2016G5-SALL'!$A$3:$AG$500,16,FALSE),IF($E284="08",VLOOKUP($A284,'2016G8-SALL'!$A$3:$AG$501,16,FALSE),"NA"))),"NA")</f>
        <v>0.46691176470588275</v>
      </c>
      <c r="L284" s="201">
        <f>IFERROR(IF(OR($F284&lt;10,$F284="NA",$G284="NA"),"NA",IF($E284="05",VLOOKUP($A284,'2016G5-SALL'!$A$3:$AG$500,31,FALSE),IF($E284="08",VLOOKUP($A284,'2016G8-SALL'!$A$3:$AG$501,31,FALSE),"NA"))),"NA")</f>
        <v>0.56235294117647083</v>
      </c>
      <c r="M284" s="202">
        <f>IFERROR(IF(OR($F284&lt;10,$F284="NA",$G284="NA"),"NA",IF($E284="05",VLOOKUP($A284,'2016G5-SALL'!$A$3:$AG$500,21,FALSE),IF($E284="08",VLOOKUP($A284,'2016G8-SALL'!$A$3:$AG$501,21,FALSE),"NA"))),"NA")</f>
        <v>0.4836764705882351</v>
      </c>
    </row>
    <row r="285" spans="1:13" x14ac:dyDescent="0.25">
      <c r="A285" s="229" t="s">
        <v>423</v>
      </c>
      <c r="B285" s="228" t="str">
        <f>VLOOKUP($A285,SchList!$A$2:$B$476,2,FALSE)</f>
        <v>MIAMI SPRINGS MIDDLE</v>
      </c>
      <c r="C285" s="229" t="str">
        <f>VLOOKUP($A285,SchList!$A$2:$H$476,6,FALSE)</f>
        <v>Central</v>
      </c>
      <c r="D285" s="214" t="str">
        <f>VLOOKUP($A285,SchList!$A$2:$H$476,5,FALSE)</f>
        <v>Tier 1</v>
      </c>
      <c r="E285" s="215" t="str">
        <f>LEFT(VLOOKUP($A285,'2016G8-SALL'!$A$5:$B$499,2,FALSE),2)</f>
        <v>08</v>
      </c>
      <c r="F285" s="230">
        <f>IFERROR(IF($E285="05",VLOOKUP($A285,'2016G5-SALL'!$A$3:$AG$500,4,FALSE),IF($E285="08",VLOOKUP($A285,'2016G8-SALL'!$A$3:$AG$501,4,FALSE),"NA")),"NA")</f>
        <v>289</v>
      </c>
      <c r="G285" s="231">
        <f>IFERROR(IF($E285="05",VLOOKUP($A285,'MemSep 16-2016'!$A$3:$I$498,9,FALSE),IF($E285="08",VLOOKUP($A285,'MemSep 16-2016'!$A$3:$N$498,14,FALSE),"NA")),"NA")</f>
        <v>353</v>
      </c>
      <c r="H285" s="232">
        <f t="shared" si="5"/>
        <v>0.81869688385269124</v>
      </c>
      <c r="I285" s="233">
        <f>IFERROR(IF(OR($F285&lt;10,$F285="NA",$G285="NA"),"NA",IF($E285="05",VLOOKUP($A285,'2016G5-SALL'!$A$3:$AG$500,6,FALSE),IF($E285="08",VLOOKUP($A285,'2016G8-SALL'!$A$3:$AG$501,6,FALSE),"NA"))),"NA")</f>
        <v>35.964567474048472</v>
      </c>
      <c r="J285" s="199">
        <f>IFERROR(IF(OR($F285&lt;10,$F285="NA",$G285="NA"),"NA",IF($E285="05",VLOOKUP($A285,'2016G5-SALL'!$A$3:$AG$500,26,FALSE),IF($E285="08",VLOOKUP($A285,'2016G8-SALL'!$A$3:$AG$501,26,FALSE),"NA"))),"NA")</f>
        <v>0.35183391003460213</v>
      </c>
      <c r="K285" s="200">
        <f>IFERROR(IF(OR($F285&lt;10,$F285="NA",$G285="NA"),"NA",IF($E285="05",VLOOKUP($A285,'2016G5-SALL'!$A$3:$AG$500,16,FALSE),IF($E285="08",VLOOKUP($A285,'2016G8-SALL'!$A$3:$AG$501,16,FALSE),"NA"))),"NA")</f>
        <v>0.37418685121107254</v>
      </c>
      <c r="L285" s="201">
        <f>IFERROR(IF(OR($F285&lt;10,$F285="NA",$G285="NA"),"NA",IF($E285="05",VLOOKUP($A285,'2016G5-SALL'!$A$3:$AG$500,31,FALSE),IF($E285="08",VLOOKUP($A285,'2016G8-SALL'!$A$3:$AG$501,31,FALSE),"NA"))),"NA")</f>
        <v>0.35830449826989613</v>
      </c>
      <c r="M285" s="202">
        <f>IFERROR(IF(OR($F285&lt;10,$F285="NA",$G285="NA"),"NA",IF($E285="05",VLOOKUP($A285,'2016G5-SALL'!$A$3:$AG$500,21,FALSE),IF($E285="08",VLOOKUP($A285,'2016G8-SALL'!$A$3:$AG$501,21,FALSE),"NA"))),"NA")</f>
        <v>0.34937716262975743</v>
      </c>
    </row>
    <row r="286" spans="1:13" x14ac:dyDescent="0.25">
      <c r="A286" s="229" t="s">
        <v>279</v>
      </c>
      <c r="B286" s="228" t="str">
        <f>VLOOKUP($A286,SchList!$A$2:$B$476,2,FALSE)</f>
        <v>MORNINGSIDE K-8 ACADEMY</v>
      </c>
      <c r="C286" s="229" t="str">
        <f>VLOOKUP($A286,SchList!$A$2:$H$476,6,FALSE)</f>
        <v>Central</v>
      </c>
      <c r="D286" s="214" t="str">
        <f>VLOOKUP($A286,SchList!$A$2:$H$476,5,FALSE)</f>
        <v>Tier 1</v>
      </c>
      <c r="E286" s="215" t="str">
        <f>LEFT(VLOOKUP($A286,'2016G5-SALL'!$A$5:$B$499,2,FALSE),2)</f>
        <v>05</v>
      </c>
      <c r="F286" s="230">
        <f>IFERROR(IF($E286="05",VLOOKUP($A286,'2016G5-SALL'!$A$3:$AG$500,4,FALSE),IF($E286="08",VLOOKUP($A286,'2016G8-SALL'!$A$3:$AG$501,4,FALSE),"NA")),"NA")</f>
        <v>64</v>
      </c>
      <c r="G286" s="231">
        <f>IFERROR(IF($E286="05",VLOOKUP($A286,'MemSep 16-2016'!$A$3:$I$498,9,FALSE),IF($E286="08",VLOOKUP($A286,'MemSep 16-2016'!$A$3:$N$498,14,FALSE),"NA")),"NA")</f>
        <v>64</v>
      </c>
      <c r="H286" s="232">
        <f t="shared" si="5"/>
        <v>1</v>
      </c>
      <c r="I286" s="233">
        <f>IFERROR(IF(OR($F286&lt;10,$F286="NA",$G286="NA"),"NA",IF($E286="05",VLOOKUP($A286,'2016G5-SALL'!$A$3:$AG$500,6,FALSE),IF($E286="08",VLOOKUP($A286,'2016G8-SALL'!$A$3:$AG$501,6,FALSE),"NA"))),"NA")</f>
        <v>43.465468749999992</v>
      </c>
      <c r="J286" s="199">
        <f>IFERROR(IF(OR($F286&lt;10,$F286="NA",$G286="NA"),"NA",IF($E286="05",VLOOKUP($A286,'2016G5-SALL'!$A$3:$AG$500,26,FALSE),IF($E286="08",VLOOKUP($A286,'2016G8-SALL'!$A$3:$AG$501,26,FALSE),"NA"))),"NA")</f>
        <v>0.30500000000000005</v>
      </c>
      <c r="K286" s="200">
        <f>IFERROR(IF(OR($F286&lt;10,$F286="NA",$G286="NA"),"NA",IF($E286="05",VLOOKUP($A286,'2016G5-SALL'!$A$3:$AG$500,16,FALSE),IF($E286="08",VLOOKUP($A286,'2016G8-SALL'!$A$3:$AG$501,16,FALSE),"NA"))),"NA")</f>
        <v>0.40734375000000039</v>
      </c>
      <c r="L286" s="201">
        <f>IFERROR(IF(OR($F286&lt;10,$F286="NA",$G286="NA"),"NA",IF($E286="05",VLOOKUP($A286,'2016G5-SALL'!$A$3:$AG$500,31,FALSE),IF($E286="08",VLOOKUP($A286,'2016G8-SALL'!$A$3:$AG$501,31,FALSE),"NA"))),"NA")</f>
        <v>0.50109374999999989</v>
      </c>
      <c r="M286" s="202">
        <f>IFERROR(IF(OR($F286&lt;10,$F286="NA",$G286="NA"),"NA",IF($E286="05",VLOOKUP($A286,'2016G5-SALL'!$A$3:$AG$500,21,FALSE),IF($E286="08",VLOOKUP($A286,'2016G8-SALL'!$A$3:$AG$501,21,FALSE),"NA"))),"NA")</f>
        <v>0.43499999999999972</v>
      </c>
    </row>
    <row r="287" spans="1:13" x14ac:dyDescent="0.25">
      <c r="A287" s="229" t="s">
        <v>279</v>
      </c>
      <c r="B287" s="228" t="str">
        <f>VLOOKUP($A287,SchList!$A$2:$B$476,2,FALSE)</f>
        <v>MORNINGSIDE K-8 ACADEMY</v>
      </c>
      <c r="C287" s="229" t="str">
        <f>VLOOKUP($A287,SchList!$A$2:$H$476,6,FALSE)</f>
        <v>Central</v>
      </c>
      <c r="D287" s="214" t="str">
        <f>VLOOKUP($A287,SchList!$A$2:$H$476,5,FALSE)</f>
        <v>Tier 1</v>
      </c>
      <c r="E287" s="215" t="str">
        <f>LEFT(VLOOKUP($A287,'2016G8-SALL'!$A$5:$B$499,2,FALSE),2)</f>
        <v>08</v>
      </c>
      <c r="F287" s="230">
        <f>IFERROR(IF($E287="05",VLOOKUP($A287,'2016G5-SALL'!$A$3:$AG$500,4,FALSE),IF($E287="08",VLOOKUP($A287,'2016G8-SALL'!$A$3:$AG$501,4,FALSE),"NA")),"NA")</f>
        <v>34</v>
      </c>
      <c r="G287" s="231">
        <f>IFERROR(IF($E287="05",VLOOKUP($A287,'MemSep 16-2016'!$A$3:$I$498,9,FALSE),IF($E287="08",VLOOKUP($A287,'MemSep 16-2016'!$A$3:$N$498,14,FALSE),"NA")),"NA")</f>
        <v>35</v>
      </c>
      <c r="H287" s="232">
        <f t="shared" si="5"/>
        <v>0.97142857142857142</v>
      </c>
      <c r="I287" s="233">
        <f>IFERROR(IF(OR($F287&lt;10,$F287="NA",$G287="NA"),"NA",IF($E287="05",VLOOKUP($A287,'2016G5-SALL'!$A$3:$AG$500,6,FALSE),IF($E287="08",VLOOKUP($A287,'2016G8-SALL'!$A$3:$AG$501,6,FALSE),"NA"))),"NA")</f>
        <v>45.085588235294111</v>
      </c>
      <c r="J287" s="199">
        <f>IFERROR(IF(OR($F287&lt;10,$F287="NA",$G287="NA"),"NA",IF($E287="05",VLOOKUP($A287,'2016G5-SALL'!$A$3:$AG$500,26,FALSE),IF($E287="08",VLOOKUP($A287,'2016G8-SALL'!$A$3:$AG$501,26,FALSE),"NA"))),"NA")</f>
        <v>0.46470588235294119</v>
      </c>
      <c r="K287" s="200">
        <f>IFERROR(IF(OR($F287&lt;10,$F287="NA",$G287="NA"),"NA",IF($E287="05",VLOOKUP($A287,'2016G5-SALL'!$A$3:$AG$500,16,FALSE),IF($E287="08",VLOOKUP($A287,'2016G8-SALL'!$A$3:$AG$501,16,FALSE),"NA"))),"NA")</f>
        <v>0.44764705882352945</v>
      </c>
      <c r="L287" s="201">
        <f>IFERROR(IF(OR($F287&lt;10,$F287="NA",$G287="NA"),"NA",IF($E287="05",VLOOKUP($A287,'2016G5-SALL'!$A$3:$AG$500,31,FALSE),IF($E287="08",VLOOKUP($A287,'2016G8-SALL'!$A$3:$AG$501,31,FALSE),"NA"))),"NA")</f>
        <v>0.45735294117647063</v>
      </c>
      <c r="M287" s="202">
        <f>IFERROR(IF(OR($F287&lt;10,$F287="NA",$G287="NA"),"NA",IF($E287="05",VLOOKUP($A287,'2016G5-SALL'!$A$3:$AG$500,21,FALSE),IF($E287="08",VLOOKUP($A287,'2016G8-SALL'!$A$3:$AG$501,21,FALSE),"NA"))),"NA")</f>
        <v>0.43882352941176472</v>
      </c>
    </row>
    <row r="288" spans="1:13" x14ac:dyDescent="0.25">
      <c r="A288" s="229" t="s">
        <v>281</v>
      </c>
      <c r="B288" s="228" t="str">
        <f>VLOOKUP($A288,SchList!$A$2:$B$476,2,FALSE)</f>
        <v>MYRTLE GROVE K-8 CENTER</v>
      </c>
      <c r="C288" s="229" t="str">
        <f>VLOOKUP($A288,SchList!$A$2:$H$476,6,FALSE)</f>
        <v>North</v>
      </c>
      <c r="D288" s="214" t="str">
        <f>VLOOKUP($A288,SchList!$A$2:$H$476,5,FALSE)</f>
        <v>Tier 1</v>
      </c>
      <c r="E288" s="215" t="str">
        <f>LEFT(VLOOKUP($A288,'2016G5-SALL'!$A$5:$B$499,2,FALSE),2)</f>
        <v>05</v>
      </c>
      <c r="F288" s="230">
        <f>IFERROR(IF($E288="05",VLOOKUP($A288,'2016G5-SALL'!$A$3:$AG$500,4,FALSE),IF($E288="08",VLOOKUP($A288,'2016G8-SALL'!$A$3:$AG$501,4,FALSE),"NA")),"NA")</f>
        <v>54</v>
      </c>
      <c r="G288" s="231">
        <f>IFERROR(IF($E288="05",VLOOKUP($A288,'MemSep 16-2016'!$A$3:$I$498,9,FALSE),IF($E288="08",VLOOKUP($A288,'MemSep 16-2016'!$A$3:$N$498,14,FALSE),"NA")),"NA")</f>
        <v>59</v>
      </c>
      <c r="H288" s="232">
        <f t="shared" si="5"/>
        <v>0.9152542372881356</v>
      </c>
      <c r="I288" s="233">
        <f>IFERROR(IF(OR($F288&lt;10,$F288="NA",$G288="NA"),"NA",IF($E288="05",VLOOKUP($A288,'2016G5-SALL'!$A$3:$AG$500,6,FALSE),IF($E288="08",VLOOKUP($A288,'2016G8-SALL'!$A$3:$AG$501,6,FALSE),"NA"))),"NA")</f>
        <v>43.180000000000007</v>
      </c>
      <c r="J288" s="199">
        <f>IFERROR(IF(OR($F288&lt;10,$F288="NA",$G288="NA"),"NA",IF($E288="05",VLOOKUP($A288,'2016G5-SALL'!$A$3:$AG$500,26,FALSE),IF($E288="08",VLOOKUP($A288,'2016G8-SALL'!$A$3:$AG$501,26,FALSE),"NA"))),"NA")</f>
        <v>0.34444444444444455</v>
      </c>
      <c r="K288" s="200">
        <f>IFERROR(IF(OR($F288&lt;10,$F288="NA",$G288="NA"),"NA",IF($E288="05",VLOOKUP($A288,'2016G5-SALL'!$A$3:$AG$500,16,FALSE),IF($E288="08",VLOOKUP($A288,'2016G8-SALL'!$A$3:$AG$501,16,FALSE),"NA"))),"NA")</f>
        <v>0.39611111111111136</v>
      </c>
      <c r="L288" s="201">
        <f>IFERROR(IF(OR($F288&lt;10,$F288="NA",$G288="NA"),"NA",IF($E288="05",VLOOKUP($A288,'2016G5-SALL'!$A$3:$AG$500,31,FALSE),IF($E288="08",VLOOKUP($A288,'2016G8-SALL'!$A$3:$AG$501,31,FALSE),"NA"))),"NA")</f>
        <v>0.52703703703703697</v>
      </c>
      <c r="M288" s="202">
        <f>IFERROR(IF(OR($F288&lt;10,$F288="NA",$G288="NA"),"NA",IF($E288="05",VLOOKUP($A288,'2016G5-SALL'!$A$3:$AG$500,21,FALSE),IF($E288="08",VLOOKUP($A288,'2016G8-SALL'!$A$3:$AG$501,21,FALSE),"NA"))),"NA")</f>
        <v>0.3744444444444443</v>
      </c>
    </row>
    <row r="289" spans="1:13" x14ac:dyDescent="0.25">
      <c r="A289" s="229" t="s">
        <v>281</v>
      </c>
      <c r="B289" s="228" t="str">
        <f>VLOOKUP($A289,SchList!$A$2:$B$476,2,FALSE)</f>
        <v>MYRTLE GROVE K-8 CENTER</v>
      </c>
      <c r="C289" s="229" t="str">
        <f>VLOOKUP($A289,SchList!$A$2:$H$476,6,FALSE)</f>
        <v>North</v>
      </c>
      <c r="D289" s="214" t="str">
        <f>VLOOKUP($A289,SchList!$A$2:$H$476,5,FALSE)</f>
        <v>Tier 1</v>
      </c>
      <c r="E289" s="215" t="str">
        <f>LEFT(VLOOKUP($A289,'2016G8-SALL'!$A$5:$B$499,2,FALSE),2)</f>
        <v>08</v>
      </c>
      <c r="F289" s="230">
        <f>IFERROR(IF($E289="05",VLOOKUP($A289,'2016G5-SALL'!$A$3:$AG$500,4,FALSE),IF($E289="08",VLOOKUP($A289,'2016G8-SALL'!$A$3:$AG$501,4,FALSE),"NA")),"NA")</f>
        <v>58</v>
      </c>
      <c r="G289" s="231">
        <f>IFERROR(IF($E289="05",VLOOKUP($A289,'MemSep 16-2016'!$A$3:$I$498,9,FALSE),IF($E289="08",VLOOKUP($A289,'MemSep 16-2016'!$A$3:$N$498,14,FALSE),"NA")),"NA")</f>
        <v>59</v>
      </c>
      <c r="H289" s="232">
        <f t="shared" si="5"/>
        <v>0.98305084745762716</v>
      </c>
      <c r="I289" s="233">
        <f>IFERROR(IF(OR($F289&lt;10,$F289="NA",$G289="NA"),"NA",IF($E289="05",VLOOKUP($A289,'2016G5-SALL'!$A$3:$AG$500,6,FALSE),IF($E289="08",VLOOKUP($A289,'2016G8-SALL'!$A$3:$AG$501,6,FALSE),"NA"))),"NA")</f>
        <v>40.743448275862072</v>
      </c>
      <c r="J289" s="199">
        <f>IFERROR(IF(OR($F289&lt;10,$F289="NA",$G289="NA"),"NA",IF($E289="05",VLOOKUP($A289,'2016G5-SALL'!$A$3:$AG$500,26,FALSE),IF($E289="08",VLOOKUP($A289,'2016G8-SALL'!$A$3:$AG$501,26,FALSE),"NA"))),"NA")</f>
        <v>0.40689655172413802</v>
      </c>
      <c r="K289" s="200">
        <f>IFERROR(IF(OR($F289&lt;10,$F289="NA",$G289="NA"),"NA",IF($E289="05",VLOOKUP($A289,'2016G5-SALL'!$A$3:$AG$500,16,FALSE),IF($E289="08",VLOOKUP($A289,'2016G8-SALL'!$A$3:$AG$501,16,FALSE),"NA"))),"NA")</f>
        <v>0.41913793103448271</v>
      </c>
      <c r="L289" s="201">
        <f>IFERROR(IF(OR($F289&lt;10,$F289="NA",$G289="NA"),"NA",IF($E289="05",VLOOKUP($A289,'2016G5-SALL'!$A$3:$AG$500,31,FALSE),IF($E289="08",VLOOKUP($A289,'2016G8-SALL'!$A$3:$AG$501,31,FALSE),"NA"))),"NA")</f>
        <v>0.42672413793103442</v>
      </c>
      <c r="M289" s="202">
        <f>IFERROR(IF(OR($F289&lt;10,$F289="NA",$G289="NA"),"NA",IF($E289="05",VLOOKUP($A289,'2016G5-SALL'!$A$3:$AG$500,21,FALSE),IF($E289="08",VLOOKUP($A289,'2016G8-SALL'!$A$3:$AG$501,21,FALSE),"NA"))),"NA")</f>
        <v>0.3744827586206898</v>
      </c>
    </row>
    <row r="290" spans="1:13" x14ac:dyDescent="0.25">
      <c r="A290" s="229" t="s">
        <v>343</v>
      </c>
      <c r="B290" s="228" t="str">
        <f>VLOOKUP($A290,SchList!$A$2:$B$476,2,FALSE)</f>
        <v>N. DADE CTR FOR MODERN LANG</v>
      </c>
      <c r="C290" s="229" t="str">
        <f>VLOOKUP($A290,SchList!$A$2:$H$476,6,FALSE)</f>
        <v>North</v>
      </c>
      <c r="D290" s="214" t="str">
        <f>VLOOKUP($A290,SchList!$A$2:$H$476,5,FALSE)</f>
        <v>Tier 1</v>
      </c>
      <c r="E290" s="215" t="str">
        <f>LEFT(VLOOKUP($A290,'2016G5-SALL'!$A$5:$B$499,2,FALSE),2)</f>
        <v>05</v>
      </c>
      <c r="F290" s="230">
        <f>IFERROR(IF($E290="05",VLOOKUP($A290,'2016G5-SALL'!$A$3:$AG$500,4,FALSE),IF($E290="08",VLOOKUP($A290,'2016G8-SALL'!$A$3:$AG$501,4,FALSE),"NA")),"NA")</f>
        <v>72</v>
      </c>
      <c r="G290" s="231">
        <f>IFERROR(IF($E290="05",VLOOKUP($A290,'MemSep 16-2016'!$A$3:$I$498,9,FALSE),IF($E290="08",VLOOKUP($A290,'MemSep 16-2016'!$A$3:$N$498,14,FALSE),"NA")),"NA")</f>
        <v>74</v>
      </c>
      <c r="H290" s="232">
        <f t="shared" si="5"/>
        <v>0.97297297297297303</v>
      </c>
      <c r="I290" s="233">
        <f>IFERROR(IF(OR($F290&lt;10,$F290="NA",$G290="NA"),"NA",IF($E290="05",VLOOKUP($A290,'2016G5-SALL'!$A$3:$AG$500,6,FALSE),IF($E290="08",VLOOKUP($A290,'2016G8-SALL'!$A$3:$AG$501,6,FALSE),"NA"))),"NA")</f>
        <v>55.703750000000021</v>
      </c>
      <c r="J290" s="199">
        <f>IFERROR(IF(OR($F290&lt;10,$F290="NA",$G290="NA"),"NA",IF($E290="05",VLOOKUP($A290,'2016G5-SALL'!$A$3:$AG$500,26,FALSE),IF($E290="08",VLOOKUP($A290,'2016G8-SALL'!$A$3:$AG$501,26,FALSE),"NA"))),"NA")</f>
        <v>0.42277777777777759</v>
      </c>
      <c r="K290" s="200">
        <f>IFERROR(IF(OR($F290&lt;10,$F290="NA",$G290="NA"),"NA",IF($E290="05",VLOOKUP($A290,'2016G5-SALL'!$A$3:$AG$500,16,FALSE),IF($E290="08",VLOOKUP($A290,'2016G8-SALL'!$A$3:$AG$501,16,FALSE),"NA"))),"NA")</f>
        <v>0.50458333333333327</v>
      </c>
      <c r="L290" s="201">
        <f>IFERROR(IF(OR($F290&lt;10,$F290="NA",$G290="NA"),"NA",IF($E290="05",VLOOKUP($A290,'2016G5-SALL'!$A$3:$AG$500,31,FALSE),IF($E290="08",VLOOKUP($A290,'2016G8-SALL'!$A$3:$AG$501,31,FALSE),"NA"))),"NA")</f>
        <v>0.64138888888888901</v>
      </c>
      <c r="M290" s="202">
        <f>IFERROR(IF(OR($F290&lt;10,$F290="NA",$G290="NA"),"NA",IF($E290="05",VLOOKUP($A290,'2016G5-SALL'!$A$3:$AG$500,21,FALSE),IF($E290="08",VLOOKUP($A290,'2016G8-SALL'!$A$3:$AG$501,21,FALSE),"NA"))),"NA")</f>
        <v>0.56222222222222229</v>
      </c>
    </row>
    <row r="291" spans="1:13" x14ac:dyDescent="0.25">
      <c r="A291" s="229" t="s">
        <v>369</v>
      </c>
      <c r="B291" s="228" t="str">
        <f>VLOOKUP($A291,SchList!$A$2:$B$476,2,FALSE)</f>
        <v>NATHAN YOUNG ELEMENTARY</v>
      </c>
      <c r="C291" s="229" t="str">
        <f>VLOOKUP($A291,SchList!$A$2:$H$476,6,FALSE)</f>
        <v>North</v>
      </c>
      <c r="D291" s="214" t="str">
        <f>VLOOKUP($A291,SchList!$A$2:$H$476,5,FALSE)</f>
        <v>Tier 3</v>
      </c>
      <c r="E291" s="215" t="str">
        <f>LEFT(VLOOKUP($A291,'2016G5-SALL'!$A$5:$B$499,2,FALSE),2)</f>
        <v>05</v>
      </c>
      <c r="F291" s="230">
        <f>IFERROR(IF($E291="05",VLOOKUP($A291,'2016G5-SALL'!$A$3:$AG$500,4,FALSE),IF($E291="08",VLOOKUP($A291,'2016G8-SALL'!$A$3:$AG$501,4,FALSE),"NA")),"NA")</f>
        <v>35</v>
      </c>
      <c r="G291" s="231">
        <f>IFERROR(IF($E291="05",VLOOKUP($A291,'MemSep 16-2016'!$A$3:$I$498,9,FALSE),IF($E291="08",VLOOKUP($A291,'MemSep 16-2016'!$A$3:$N$498,14,FALSE),"NA")),"NA")</f>
        <v>40</v>
      </c>
      <c r="H291" s="232">
        <f t="shared" si="5"/>
        <v>0.875</v>
      </c>
      <c r="I291" s="233">
        <f>IFERROR(IF(OR($F291&lt;10,$F291="NA",$G291="NA"),"NA",IF($E291="05",VLOOKUP($A291,'2016G5-SALL'!$A$3:$AG$500,6,FALSE),IF($E291="08",VLOOKUP($A291,'2016G8-SALL'!$A$3:$AG$501,6,FALSE),"NA"))),"NA")</f>
        <v>39.91228571428573</v>
      </c>
      <c r="J291" s="199">
        <f>IFERROR(IF(OR($F291&lt;10,$F291="NA",$G291="NA"),"NA",IF($E291="05",VLOOKUP($A291,'2016G5-SALL'!$A$3:$AG$500,26,FALSE),IF($E291="08",VLOOKUP($A291,'2016G8-SALL'!$A$3:$AG$501,26,FALSE),"NA"))),"NA")</f>
        <v>0.31257142857142867</v>
      </c>
      <c r="K291" s="200">
        <f>IFERROR(IF(OR($F291&lt;10,$F291="NA",$G291="NA"),"NA",IF($E291="05",VLOOKUP($A291,'2016G5-SALL'!$A$3:$AG$500,16,FALSE),IF($E291="08",VLOOKUP($A291,'2016G8-SALL'!$A$3:$AG$501,16,FALSE),"NA"))),"NA")</f>
        <v>0.36171428571428571</v>
      </c>
      <c r="L291" s="201">
        <f>IFERROR(IF(OR($F291&lt;10,$F291="NA",$G291="NA"),"NA",IF($E291="05",VLOOKUP($A291,'2016G5-SALL'!$A$3:$AG$500,31,FALSE),IF($E291="08",VLOOKUP($A291,'2016G8-SALL'!$A$3:$AG$501,31,FALSE),"NA"))),"NA")</f>
        <v>0.46742857142857142</v>
      </c>
      <c r="M291" s="202">
        <f>IFERROR(IF(OR($F291&lt;10,$F291="NA",$G291="NA"),"NA",IF($E291="05",VLOOKUP($A291,'2016G5-SALL'!$A$3:$AG$500,21,FALSE),IF($E291="08",VLOOKUP($A291,'2016G8-SALL'!$A$3:$AG$501,21,FALSE),"NA"))),"NA")</f>
        <v>0.38628571428571429</v>
      </c>
    </row>
    <row r="292" spans="1:13" x14ac:dyDescent="0.25">
      <c r="A292" s="229" t="s">
        <v>285</v>
      </c>
      <c r="B292" s="228" t="str">
        <f>VLOOKUP($A292,SchList!$A$2:$B$476,2,FALSE)</f>
        <v>NATURAL BRIDGE ELEMENTARY</v>
      </c>
      <c r="C292" s="229" t="str">
        <f>VLOOKUP($A292,SchList!$A$2:$H$476,6,FALSE)</f>
        <v>North</v>
      </c>
      <c r="D292" s="214" t="str">
        <f>VLOOKUP($A292,SchList!$A$2:$H$476,5,FALSE)</f>
        <v>Tier 1</v>
      </c>
      <c r="E292" s="215" t="str">
        <f>LEFT(VLOOKUP($A292,'2016G5-SALL'!$A$5:$B$499,2,FALSE),2)</f>
        <v>05</v>
      </c>
      <c r="F292" s="230">
        <f>IFERROR(IF($E292="05",VLOOKUP($A292,'2016G5-SALL'!$A$3:$AG$500,4,FALSE),IF($E292="08",VLOOKUP($A292,'2016G8-SALL'!$A$3:$AG$501,4,FALSE),"NA")),"NA")</f>
        <v>81</v>
      </c>
      <c r="G292" s="231">
        <f>IFERROR(IF($E292="05",VLOOKUP($A292,'MemSep 16-2016'!$A$3:$I$498,9,FALSE),IF($E292="08",VLOOKUP($A292,'MemSep 16-2016'!$A$3:$N$498,14,FALSE),"NA")),"NA")</f>
        <v>86</v>
      </c>
      <c r="H292" s="232">
        <f t="shared" si="5"/>
        <v>0.94186046511627908</v>
      </c>
      <c r="I292" s="233">
        <f>IFERROR(IF(OR($F292&lt;10,$F292="NA",$G292="NA"),"NA",IF($E292="05",VLOOKUP($A292,'2016G5-SALL'!$A$3:$AG$500,6,FALSE),IF($E292="08",VLOOKUP($A292,'2016G8-SALL'!$A$3:$AG$501,6,FALSE),"NA"))),"NA")</f>
        <v>44.125925925925898</v>
      </c>
      <c r="J292" s="199">
        <f>IFERROR(IF(OR($F292&lt;10,$F292="NA",$G292="NA"),"NA",IF($E292="05",VLOOKUP($A292,'2016G5-SALL'!$A$3:$AG$500,26,FALSE),IF($E292="08",VLOOKUP($A292,'2016G8-SALL'!$A$3:$AG$501,26,FALSE),"NA"))),"NA")</f>
        <v>0.31728395061728387</v>
      </c>
      <c r="K292" s="200">
        <f>IFERROR(IF(OR($F292&lt;10,$F292="NA",$G292="NA"),"NA",IF($E292="05",VLOOKUP($A292,'2016G5-SALL'!$A$3:$AG$500,16,FALSE),IF($E292="08",VLOOKUP($A292,'2016G8-SALL'!$A$3:$AG$501,16,FALSE),"NA"))),"NA")</f>
        <v>0.41135802469135818</v>
      </c>
      <c r="L292" s="201">
        <f>IFERROR(IF(OR($F292&lt;10,$F292="NA",$G292="NA"),"NA",IF($E292="05",VLOOKUP($A292,'2016G5-SALL'!$A$3:$AG$500,31,FALSE),IF($E292="08",VLOOKUP($A292,'2016G8-SALL'!$A$3:$AG$501,31,FALSE),"NA"))),"NA")</f>
        <v>0.5218518518518519</v>
      </c>
      <c r="M292" s="202">
        <f>IFERROR(IF(OR($F292&lt;10,$F292="NA",$G292="NA"),"NA",IF($E292="05",VLOOKUP($A292,'2016G5-SALL'!$A$3:$AG$500,21,FALSE),IF($E292="08",VLOOKUP($A292,'2016G8-SALL'!$A$3:$AG$501,21,FALSE),"NA"))),"NA")</f>
        <v>0.41938271604938226</v>
      </c>
    </row>
    <row r="293" spans="1:13" x14ac:dyDescent="0.25">
      <c r="A293" s="229" t="s">
        <v>424</v>
      </c>
      <c r="B293" s="228" t="str">
        <f>VLOOKUP($A293,SchList!$A$2:$B$476,2,FALSE)</f>
        <v>NAUTILUS MIDDLE</v>
      </c>
      <c r="C293" s="229" t="str">
        <f>VLOOKUP($A293,SchList!$A$2:$H$476,6,FALSE)</f>
        <v>North</v>
      </c>
      <c r="D293" s="214" t="str">
        <f>VLOOKUP($A293,SchList!$A$2:$H$476,5,FALSE)</f>
        <v>Tier 1</v>
      </c>
      <c r="E293" s="215" t="str">
        <f>LEFT(VLOOKUP($A293,'2016G8-SALL'!$A$5:$B$499,2,FALSE),2)</f>
        <v>08</v>
      </c>
      <c r="F293" s="230">
        <f>IFERROR(IF($E293="05",VLOOKUP($A293,'2016G5-SALL'!$A$3:$AG$500,4,FALSE),IF($E293="08",VLOOKUP($A293,'2016G8-SALL'!$A$3:$AG$501,4,FALSE),"NA")),"NA")</f>
        <v>217</v>
      </c>
      <c r="G293" s="231">
        <f>IFERROR(IF($E293="05",VLOOKUP($A293,'MemSep 16-2016'!$A$3:$I$498,9,FALSE),IF($E293="08",VLOOKUP($A293,'MemSep 16-2016'!$A$3:$N$498,14,FALSE),"NA")),"NA")</f>
        <v>259</v>
      </c>
      <c r="H293" s="232">
        <f t="shared" si="5"/>
        <v>0.83783783783783783</v>
      </c>
      <c r="I293" s="233">
        <f>IFERROR(IF(OR($F293&lt;10,$F293="NA",$G293="NA"),"NA",IF($E293="05",VLOOKUP($A293,'2016G5-SALL'!$A$3:$AG$500,6,FALSE),IF($E293="08",VLOOKUP($A293,'2016G8-SALL'!$A$3:$AG$501,6,FALSE),"NA"))),"NA")</f>
        <v>39.127972350230415</v>
      </c>
      <c r="J293" s="199">
        <f>IFERROR(IF(OR($F293&lt;10,$F293="NA",$G293="NA"),"NA",IF($E293="05",VLOOKUP($A293,'2016G5-SALL'!$A$3:$AG$500,26,FALSE),IF($E293="08",VLOOKUP($A293,'2016G8-SALL'!$A$3:$AG$501,26,FALSE),"NA"))),"NA")</f>
        <v>0.38714285714285712</v>
      </c>
      <c r="K293" s="200">
        <f>IFERROR(IF(OR($F293&lt;10,$F293="NA",$G293="NA"),"NA",IF($E293="05",VLOOKUP($A293,'2016G5-SALL'!$A$3:$AG$500,16,FALSE),IF($E293="08",VLOOKUP($A293,'2016G8-SALL'!$A$3:$AG$501,16,FALSE),"NA"))),"NA")</f>
        <v>0.40147465437788021</v>
      </c>
      <c r="L293" s="201">
        <f>IFERROR(IF(OR($F293&lt;10,$F293="NA",$G293="NA"),"NA",IF($E293="05",VLOOKUP($A293,'2016G5-SALL'!$A$3:$AG$500,31,FALSE),IF($E293="08",VLOOKUP($A293,'2016G8-SALL'!$A$3:$AG$501,31,FALSE),"NA"))),"NA")</f>
        <v>0.37857142857142828</v>
      </c>
      <c r="M293" s="202">
        <f>IFERROR(IF(OR($F293&lt;10,$F293="NA",$G293="NA"),"NA",IF($E293="05",VLOOKUP($A293,'2016G5-SALL'!$A$3:$AG$500,21,FALSE),IF($E293="08",VLOOKUP($A293,'2016G8-SALL'!$A$3:$AG$501,21,FALSE),"NA"))),"NA")</f>
        <v>0.39539170506912413</v>
      </c>
    </row>
    <row r="294" spans="1:13" x14ac:dyDescent="0.25">
      <c r="A294" s="229" t="s">
        <v>286</v>
      </c>
      <c r="B294" s="228" t="str">
        <f>VLOOKUP($A294,SchList!$A$2:$B$476,2,FALSE)</f>
        <v>NORLAND ELEMENTARY</v>
      </c>
      <c r="C294" s="229" t="str">
        <f>VLOOKUP($A294,SchList!$A$2:$H$476,6,FALSE)</f>
        <v>North</v>
      </c>
      <c r="D294" s="214" t="str">
        <f>VLOOKUP($A294,SchList!$A$2:$H$476,5,FALSE)</f>
        <v>Tier 2</v>
      </c>
      <c r="E294" s="215" t="str">
        <f>LEFT(VLOOKUP($A294,'2016G5-SALL'!$A$5:$B$499,2,FALSE),2)</f>
        <v>05</v>
      </c>
      <c r="F294" s="230">
        <f>IFERROR(IF($E294="05",VLOOKUP($A294,'2016G5-SALL'!$A$3:$AG$500,4,FALSE),IF($E294="08",VLOOKUP($A294,'2016G8-SALL'!$A$3:$AG$501,4,FALSE),"NA")),"NA")</f>
        <v>94</v>
      </c>
      <c r="G294" s="231">
        <f>IFERROR(IF($E294="05",VLOOKUP($A294,'MemSep 16-2016'!$A$3:$I$498,9,FALSE),IF($E294="08",VLOOKUP($A294,'MemSep 16-2016'!$A$3:$N$498,14,FALSE),"NA")),"NA")</f>
        <v>99</v>
      </c>
      <c r="H294" s="232">
        <f t="shared" si="5"/>
        <v>0.9494949494949495</v>
      </c>
      <c r="I294" s="233">
        <f>IFERROR(IF(OR($F294&lt;10,$F294="NA",$G294="NA"),"NA",IF($E294="05",VLOOKUP($A294,'2016G5-SALL'!$A$3:$AG$500,6,FALSE),IF($E294="08",VLOOKUP($A294,'2016G8-SALL'!$A$3:$AG$501,6,FALSE),"NA"))),"NA")</f>
        <v>44.02000000000001</v>
      </c>
      <c r="J294" s="199">
        <f>IFERROR(IF(OR($F294&lt;10,$F294="NA",$G294="NA"),"NA",IF($E294="05",VLOOKUP($A294,'2016G5-SALL'!$A$3:$AG$500,26,FALSE),IF($E294="08",VLOOKUP($A294,'2016G8-SALL'!$A$3:$AG$501,26,FALSE),"NA"))),"NA")</f>
        <v>0.32819148936170189</v>
      </c>
      <c r="K294" s="200">
        <f>IFERROR(IF(OR($F294&lt;10,$F294="NA",$G294="NA"),"NA",IF($E294="05",VLOOKUP($A294,'2016G5-SALL'!$A$3:$AG$500,16,FALSE),IF($E294="08",VLOOKUP($A294,'2016G8-SALL'!$A$3:$AG$501,16,FALSE),"NA"))),"NA")</f>
        <v>0.4145744680851064</v>
      </c>
      <c r="L294" s="201">
        <f>IFERROR(IF(OR($F294&lt;10,$F294="NA",$G294="NA"),"NA",IF($E294="05",VLOOKUP($A294,'2016G5-SALL'!$A$3:$AG$500,31,FALSE),IF($E294="08",VLOOKUP($A294,'2016G8-SALL'!$A$3:$AG$501,31,FALSE),"NA"))),"NA")</f>
        <v>0.50840425531914912</v>
      </c>
      <c r="M294" s="202">
        <f>IFERROR(IF(OR($F294&lt;10,$F294="NA",$G294="NA"),"NA",IF($E294="05",VLOOKUP($A294,'2016G5-SALL'!$A$3:$AG$500,21,FALSE),IF($E294="08",VLOOKUP($A294,'2016G8-SALL'!$A$3:$AG$501,21,FALSE),"NA"))),"NA")</f>
        <v>0.4262765957446808</v>
      </c>
    </row>
    <row r="295" spans="1:13" x14ac:dyDescent="0.25">
      <c r="A295" s="229" t="s">
        <v>425</v>
      </c>
      <c r="B295" s="228" t="str">
        <f>VLOOKUP($A295,SchList!$A$2:$B$476,2,FALSE)</f>
        <v>NORLAND MIDDLE</v>
      </c>
      <c r="C295" s="229" t="str">
        <f>VLOOKUP($A295,SchList!$A$2:$H$476,6,FALSE)</f>
        <v>North</v>
      </c>
      <c r="D295" s="214" t="str">
        <f>VLOOKUP($A295,SchList!$A$2:$H$476,5,FALSE)</f>
        <v>Tier 2</v>
      </c>
      <c r="E295" s="215" t="str">
        <f>LEFT(VLOOKUP($A295,'2016G8-SALL'!$A$5:$B$499,2,FALSE),2)</f>
        <v>08</v>
      </c>
      <c r="F295" s="230">
        <f>IFERROR(IF($E295="05",VLOOKUP($A295,'2016G5-SALL'!$A$3:$AG$500,4,FALSE),IF($E295="08",VLOOKUP($A295,'2016G8-SALL'!$A$3:$AG$501,4,FALSE),"NA")),"NA")</f>
        <v>6</v>
      </c>
      <c r="G295" s="231">
        <f>IFERROR(IF($E295="05",VLOOKUP($A295,'MemSep 16-2016'!$A$3:$I$498,9,FALSE),IF($E295="08",VLOOKUP($A295,'MemSep 16-2016'!$A$3:$N$498,14,FALSE),"NA")),"NA")</f>
        <v>280</v>
      </c>
      <c r="H295" s="232" t="str">
        <f t="shared" si="5"/>
        <v>NT&lt;10</v>
      </c>
      <c r="I295" s="233" t="str">
        <f>IFERROR(IF(OR($F295&lt;10,$F295="NA",$G295="NA"),"NA",IF($E295="05",VLOOKUP($A295,'2016G5-SALL'!$A$3:$AG$500,6,FALSE),IF($E295="08",VLOOKUP($A295,'2016G8-SALL'!$A$3:$AG$501,6,FALSE),"NA"))),"NA")</f>
        <v>NA</v>
      </c>
      <c r="J295" s="199" t="str">
        <f>IFERROR(IF(OR($F295&lt;10,$F295="NA",$G295="NA"),"NA",IF($E295="05",VLOOKUP($A295,'2016G5-SALL'!$A$3:$AG$500,26,FALSE),IF($E295="08",VLOOKUP($A295,'2016G8-SALL'!$A$3:$AG$501,26,FALSE),"NA"))),"NA")</f>
        <v>NA</v>
      </c>
      <c r="K295" s="200" t="str">
        <f>IFERROR(IF(OR($F295&lt;10,$F295="NA",$G295="NA"),"NA",IF($E295="05",VLOOKUP($A295,'2016G5-SALL'!$A$3:$AG$500,16,FALSE),IF($E295="08",VLOOKUP($A295,'2016G8-SALL'!$A$3:$AG$501,16,FALSE),"NA"))),"NA")</f>
        <v>NA</v>
      </c>
      <c r="L295" s="201" t="str">
        <f>IFERROR(IF(OR($F295&lt;10,$F295="NA",$G295="NA"),"NA",IF($E295="05",VLOOKUP($A295,'2016G5-SALL'!$A$3:$AG$500,31,FALSE),IF($E295="08",VLOOKUP($A295,'2016G8-SALL'!$A$3:$AG$501,31,FALSE),"NA"))),"NA")</f>
        <v>NA</v>
      </c>
      <c r="M295" s="202" t="str">
        <f>IFERROR(IF(OR($F295&lt;10,$F295="NA",$G295="NA"),"NA",IF($E295="05",VLOOKUP($A295,'2016G5-SALL'!$A$3:$AG$500,21,FALSE),IF($E295="08",VLOOKUP($A295,'2016G8-SALL'!$A$3:$AG$501,21,FALSE),"NA"))),"NA")</f>
        <v>NA</v>
      </c>
    </row>
    <row r="296" spans="1:13" x14ac:dyDescent="0.25">
      <c r="A296" s="229" t="s">
        <v>147</v>
      </c>
      <c r="B296" s="228" t="str">
        <f>VLOOKUP($A296,SchList!$A$2:$B$476,2,FALSE)</f>
        <v>NORMA BUTLER BOSSARD ELEM</v>
      </c>
      <c r="C296" s="229" t="str">
        <f>VLOOKUP($A296,SchList!$A$2:$H$476,6,FALSE)</f>
        <v>South</v>
      </c>
      <c r="D296" s="214" t="str">
        <f>VLOOKUP($A296,SchList!$A$2:$H$476,5,FALSE)</f>
        <v>Tier 1</v>
      </c>
      <c r="E296" s="215" t="str">
        <f>LEFT(VLOOKUP($A296,'2016G5-SALL'!$A$5:$B$499,2,FALSE),2)</f>
        <v>05</v>
      </c>
      <c r="F296" s="230">
        <f>IFERROR(IF($E296="05",VLOOKUP($A296,'2016G5-SALL'!$A$3:$AG$500,4,FALSE),IF($E296="08",VLOOKUP($A296,'2016G8-SALL'!$A$3:$AG$501,4,FALSE),"NA")),"NA")</f>
        <v>211</v>
      </c>
      <c r="G296" s="231">
        <f>IFERROR(IF($E296="05",VLOOKUP($A296,'MemSep 16-2016'!$A$3:$I$498,9,FALSE),IF($E296="08",VLOOKUP($A296,'MemSep 16-2016'!$A$3:$N$498,14,FALSE),"NA")),"NA")</f>
        <v>240</v>
      </c>
      <c r="H296" s="232">
        <f t="shared" si="5"/>
        <v>0.87916666666666665</v>
      </c>
      <c r="I296" s="233">
        <f>IFERROR(IF(OR($F296&lt;10,$F296="NA",$G296="NA"),"NA",IF($E296="05",VLOOKUP($A296,'2016G5-SALL'!$A$3:$AG$500,6,FALSE),IF($E296="08",VLOOKUP($A296,'2016G8-SALL'!$A$3:$AG$501,6,FALSE),"NA"))),"NA")</f>
        <v>47.737393364928899</v>
      </c>
      <c r="J296" s="199">
        <f>IFERROR(IF(OR($F296&lt;10,$F296="NA",$G296="NA"),"NA",IF($E296="05",VLOOKUP($A296,'2016G5-SALL'!$A$3:$AG$500,26,FALSE),IF($E296="08",VLOOKUP($A296,'2016G8-SALL'!$A$3:$AG$501,26,FALSE),"NA"))),"NA")</f>
        <v>0.3530331753554502</v>
      </c>
      <c r="K296" s="200">
        <f>IFERROR(IF(OR($F296&lt;10,$F296="NA",$G296="NA"),"NA",IF($E296="05",VLOOKUP($A296,'2016G5-SALL'!$A$3:$AG$500,16,FALSE),IF($E296="08",VLOOKUP($A296,'2016G8-SALL'!$A$3:$AG$501,16,FALSE),"NA"))),"NA")</f>
        <v>0.44322274881516588</v>
      </c>
      <c r="L296" s="201">
        <f>IFERROR(IF(OR($F296&lt;10,$F296="NA",$G296="NA"),"NA",IF($E296="05",VLOOKUP($A296,'2016G5-SALL'!$A$3:$AG$500,31,FALSE),IF($E296="08",VLOOKUP($A296,'2016G8-SALL'!$A$3:$AG$501,31,FALSE),"NA"))),"NA")</f>
        <v>0.54772511848341199</v>
      </c>
      <c r="M296" s="202">
        <f>IFERROR(IF(OR($F296&lt;10,$F296="NA",$G296="NA"),"NA",IF($E296="05",VLOOKUP($A296,'2016G5-SALL'!$A$3:$AG$500,21,FALSE),IF($E296="08",VLOOKUP($A296,'2016G8-SALL'!$A$3:$AG$501,21,FALSE),"NA"))),"NA")</f>
        <v>0.47819905213270109</v>
      </c>
    </row>
    <row r="297" spans="1:13" x14ac:dyDescent="0.25">
      <c r="A297" s="229" t="s">
        <v>140</v>
      </c>
      <c r="B297" s="228" t="str">
        <f>VLOOKUP($A297,SchList!$A$2:$B$476,2,FALSE)</f>
        <v>NORMAN S. EDELCUP/SUNNY ISLES</v>
      </c>
      <c r="C297" s="229" t="str">
        <f>VLOOKUP($A297,SchList!$A$2:$H$476,6,FALSE)</f>
        <v>North</v>
      </c>
      <c r="D297" s="214" t="str">
        <f>VLOOKUP($A297,SchList!$A$2:$H$476,5,FALSE)</f>
        <v>Tier 1</v>
      </c>
      <c r="E297" s="215" t="str">
        <f>LEFT(VLOOKUP($A297,'2016G5-SALL'!$A$5:$B$499,2,FALSE),2)</f>
        <v>05</v>
      </c>
      <c r="F297" s="230">
        <f>IFERROR(IF($E297="05",VLOOKUP($A297,'2016G5-SALL'!$A$3:$AG$500,4,FALSE),IF($E297="08",VLOOKUP($A297,'2016G8-SALL'!$A$3:$AG$501,4,FALSE),"NA")),"NA")</f>
        <v>216</v>
      </c>
      <c r="G297" s="231">
        <f>IFERROR(IF($E297="05",VLOOKUP($A297,'MemSep 16-2016'!$A$3:$I$498,9,FALSE),IF($E297="08",VLOOKUP($A297,'MemSep 16-2016'!$A$3:$N$498,14,FALSE),"NA")),"NA")</f>
        <v>235</v>
      </c>
      <c r="H297" s="232">
        <f t="shared" si="5"/>
        <v>0.91914893617021276</v>
      </c>
      <c r="I297" s="233">
        <f>IFERROR(IF(OR($F297&lt;10,$F297="NA",$G297="NA"),"NA",IF($E297="05",VLOOKUP($A297,'2016G5-SALL'!$A$3:$AG$500,6,FALSE),IF($E297="08",VLOOKUP($A297,'2016G8-SALL'!$A$3:$AG$501,6,FALSE),"NA"))),"NA")</f>
        <v>55.310046296296299</v>
      </c>
      <c r="J297" s="199">
        <f>IFERROR(IF(OR($F297&lt;10,$F297="NA",$G297="NA"),"NA",IF($E297="05",VLOOKUP($A297,'2016G5-SALL'!$A$3:$AG$500,26,FALSE),IF($E297="08",VLOOKUP($A297,'2016G8-SALL'!$A$3:$AG$501,26,FALSE),"NA"))),"NA")</f>
        <v>0.42342592592592543</v>
      </c>
      <c r="K297" s="200">
        <f>IFERROR(IF(OR($F297&lt;10,$F297="NA",$G297="NA"),"NA",IF($E297="05",VLOOKUP($A297,'2016G5-SALL'!$A$3:$AG$500,16,FALSE),IF($E297="08",VLOOKUP($A297,'2016G8-SALL'!$A$3:$AG$501,16,FALSE),"NA"))),"NA")</f>
        <v>0.52444444444444471</v>
      </c>
      <c r="L297" s="201">
        <f>IFERROR(IF(OR($F297&lt;10,$F297="NA",$G297="NA"),"NA",IF($E297="05",VLOOKUP($A297,'2016G5-SALL'!$A$3:$AG$500,31,FALSE),IF($E297="08",VLOOKUP($A297,'2016G8-SALL'!$A$3:$AG$501,31,FALSE),"NA"))),"NA")</f>
        <v>0.63884259259259224</v>
      </c>
      <c r="M297" s="202">
        <f>IFERROR(IF(OR($F297&lt;10,$F297="NA",$G297="NA"),"NA",IF($E297="05",VLOOKUP($A297,'2016G5-SALL'!$A$3:$AG$500,21,FALSE),IF($E297="08",VLOOKUP($A297,'2016G8-SALL'!$A$3:$AG$501,21,FALSE),"NA"))),"NA")</f>
        <v>0.52402777777777765</v>
      </c>
    </row>
    <row r="298" spans="1:13" x14ac:dyDescent="0.25">
      <c r="A298" s="229" t="s">
        <v>140</v>
      </c>
      <c r="B298" s="228" t="str">
        <f>VLOOKUP($A298,SchList!$A$2:$B$476,2,FALSE)</f>
        <v>NORMAN S. EDELCUP/SUNNY ISLES</v>
      </c>
      <c r="C298" s="229" t="str">
        <f>VLOOKUP($A298,SchList!$A$2:$H$476,6,FALSE)</f>
        <v>North</v>
      </c>
      <c r="D298" s="214" t="str">
        <f>VLOOKUP($A298,SchList!$A$2:$H$476,5,FALSE)</f>
        <v>Tier 1</v>
      </c>
      <c r="E298" s="215" t="str">
        <f>LEFT(VLOOKUP($A298,'2016G8-SALL'!$A$5:$B$499,2,FALSE),2)</f>
        <v>08</v>
      </c>
      <c r="F298" s="230">
        <f>IFERROR(IF($E298="05",VLOOKUP($A298,'2016G5-SALL'!$A$3:$AG$500,4,FALSE),IF($E298="08",VLOOKUP($A298,'2016G8-SALL'!$A$3:$AG$501,4,FALSE),"NA")),"NA")</f>
        <v>159</v>
      </c>
      <c r="G298" s="231">
        <f>IFERROR(IF($E298="05",VLOOKUP($A298,'MemSep 16-2016'!$A$3:$I$498,9,FALSE),IF($E298="08",VLOOKUP($A298,'MemSep 16-2016'!$A$3:$N$498,14,FALSE),"NA")),"NA")</f>
        <v>218</v>
      </c>
      <c r="H298" s="232">
        <f t="shared" si="5"/>
        <v>0.72935779816513757</v>
      </c>
      <c r="I298" s="233">
        <f>IFERROR(IF(OR($F298&lt;10,$F298="NA",$G298="NA"),"NA",IF($E298="05",VLOOKUP($A298,'2016G5-SALL'!$A$3:$AG$500,6,FALSE),IF($E298="08",VLOOKUP($A298,'2016G8-SALL'!$A$3:$AG$501,6,FALSE),"NA"))),"NA")</f>
        <v>46.757044025157263</v>
      </c>
      <c r="J298" s="199">
        <f>IFERROR(IF(OR($F298&lt;10,$F298="NA",$G298="NA"),"NA",IF($E298="05",VLOOKUP($A298,'2016G5-SALL'!$A$3:$AG$500,26,FALSE),IF($E298="08",VLOOKUP($A298,'2016G8-SALL'!$A$3:$AG$501,26,FALSE),"NA"))),"NA")</f>
        <v>0.48415094339622661</v>
      </c>
      <c r="K298" s="200">
        <f>IFERROR(IF(OR($F298&lt;10,$F298="NA",$G298="NA"),"NA",IF($E298="05",VLOOKUP($A298,'2016G5-SALL'!$A$3:$AG$500,16,FALSE),IF($E298="08",VLOOKUP($A298,'2016G8-SALL'!$A$3:$AG$501,16,FALSE),"NA"))),"NA")</f>
        <v>0.45522012578616333</v>
      </c>
      <c r="L298" s="201">
        <f>IFERROR(IF(OR($F298&lt;10,$F298="NA",$G298="NA"),"NA",IF($E298="05",VLOOKUP($A298,'2016G5-SALL'!$A$3:$AG$500,31,FALSE),IF($E298="08",VLOOKUP($A298,'2016G8-SALL'!$A$3:$AG$501,31,FALSE),"NA"))),"NA")</f>
        <v>0.44748427672955959</v>
      </c>
      <c r="M298" s="202">
        <f>IFERROR(IF(OR($F298&lt;10,$F298="NA",$G298="NA"),"NA",IF($E298="05",VLOOKUP($A298,'2016G5-SALL'!$A$3:$AG$500,21,FALSE),IF($E298="08",VLOOKUP($A298,'2016G8-SALL'!$A$3:$AG$501,21,FALSE),"NA"))),"NA")</f>
        <v>0.49232704402515698</v>
      </c>
    </row>
    <row r="299" spans="1:13" x14ac:dyDescent="0.25">
      <c r="A299" s="229" t="s">
        <v>287</v>
      </c>
      <c r="B299" s="228" t="str">
        <f>VLOOKUP($A299,SchList!$A$2:$B$476,2,FALSE)</f>
        <v>NORTH BEACH ELEMENTARY</v>
      </c>
      <c r="C299" s="229" t="str">
        <f>VLOOKUP($A299,SchList!$A$2:$H$476,6,FALSE)</f>
        <v>North</v>
      </c>
      <c r="D299" s="214" t="str">
        <f>VLOOKUP($A299,SchList!$A$2:$H$476,5,FALSE)</f>
        <v>Tier 1</v>
      </c>
      <c r="E299" s="215" t="str">
        <f>LEFT(VLOOKUP($A299,'2016G5-SALL'!$A$5:$B$499,2,FALSE),2)</f>
        <v>05</v>
      </c>
      <c r="F299" s="230">
        <f>IFERROR(IF($E299="05",VLOOKUP($A299,'2016G5-SALL'!$A$3:$AG$500,4,FALSE),IF($E299="08",VLOOKUP($A299,'2016G8-SALL'!$A$3:$AG$501,4,FALSE),"NA")),"NA")</f>
        <v>146</v>
      </c>
      <c r="G299" s="231">
        <f>IFERROR(IF($E299="05",VLOOKUP($A299,'MemSep 16-2016'!$A$3:$I$498,9,FALSE),IF($E299="08",VLOOKUP($A299,'MemSep 16-2016'!$A$3:$N$498,14,FALSE),"NA")),"NA")</f>
        <v>148</v>
      </c>
      <c r="H299" s="232">
        <f t="shared" si="5"/>
        <v>0.98648648648648651</v>
      </c>
      <c r="I299" s="233">
        <f>IFERROR(IF(OR($F299&lt;10,$F299="NA",$G299="NA"),"NA",IF($E299="05",VLOOKUP($A299,'2016G5-SALL'!$A$3:$AG$500,6,FALSE),IF($E299="08",VLOOKUP($A299,'2016G8-SALL'!$A$3:$AG$501,6,FALSE),"NA"))),"NA")</f>
        <v>57.067123287671251</v>
      </c>
      <c r="J299" s="199">
        <f>IFERROR(IF(OR($F299&lt;10,$F299="NA",$G299="NA"),"NA",IF($E299="05",VLOOKUP($A299,'2016G5-SALL'!$A$3:$AG$500,26,FALSE),IF($E299="08",VLOOKUP($A299,'2016G8-SALL'!$A$3:$AG$501,26,FALSE),"NA"))),"NA")</f>
        <v>0.46410958904109639</v>
      </c>
      <c r="K299" s="200">
        <f>IFERROR(IF(OR($F299&lt;10,$F299="NA",$G299="NA"),"NA",IF($E299="05",VLOOKUP($A299,'2016G5-SALL'!$A$3:$AG$500,16,FALSE),IF($E299="08",VLOOKUP($A299,'2016G8-SALL'!$A$3:$AG$501,16,FALSE),"NA"))),"NA")</f>
        <v>0.52876712328767128</v>
      </c>
      <c r="L299" s="201">
        <f>IFERROR(IF(OR($F299&lt;10,$F299="NA",$G299="NA"),"NA",IF($E299="05",VLOOKUP($A299,'2016G5-SALL'!$A$3:$AG$500,31,FALSE),IF($E299="08",VLOOKUP($A299,'2016G8-SALL'!$A$3:$AG$501,31,FALSE),"NA"))),"NA")</f>
        <v>0.64328767123287678</v>
      </c>
      <c r="M299" s="202">
        <f>IFERROR(IF(OR($F299&lt;10,$F299="NA",$G299="NA"),"NA",IF($E299="05",VLOOKUP($A299,'2016G5-SALL'!$A$3:$AG$500,21,FALSE),IF($E299="08",VLOOKUP($A299,'2016G8-SALL'!$A$3:$AG$501,21,FALSE),"NA"))),"NA")</f>
        <v>0.5671232876712331</v>
      </c>
    </row>
    <row r="300" spans="1:13" x14ac:dyDescent="0.25">
      <c r="A300" s="229" t="s">
        <v>289</v>
      </c>
      <c r="B300" s="228" t="str">
        <f>VLOOKUP($A300,SchList!$A$2:$B$476,2,FALSE)</f>
        <v>NORTH COUNTY K-8 CENTER</v>
      </c>
      <c r="C300" s="229" t="str">
        <f>VLOOKUP($A300,SchList!$A$2:$H$476,6,FALSE)</f>
        <v>North</v>
      </c>
      <c r="D300" s="214" t="str">
        <f>VLOOKUP($A300,SchList!$A$2:$H$476,5,FALSE)</f>
        <v>Tier 2</v>
      </c>
      <c r="E300" s="215" t="str">
        <f>LEFT(VLOOKUP($A300,'2016G5-SALL'!$A$5:$B$499,2,FALSE),2)</f>
        <v>05</v>
      </c>
      <c r="F300" s="230">
        <f>IFERROR(IF($E300="05",VLOOKUP($A300,'2016G5-SALL'!$A$3:$AG$500,4,FALSE),IF($E300="08",VLOOKUP($A300,'2016G8-SALL'!$A$3:$AG$501,4,FALSE),"NA")),"NA")</f>
        <v>47</v>
      </c>
      <c r="G300" s="231">
        <f>IFERROR(IF($E300="05",VLOOKUP($A300,'MemSep 16-2016'!$A$3:$I$498,9,FALSE),IF($E300="08",VLOOKUP($A300,'MemSep 16-2016'!$A$3:$N$498,14,FALSE),"NA")),"NA")</f>
        <v>49</v>
      </c>
      <c r="H300" s="232">
        <f t="shared" si="5"/>
        <v>0.95918367346938771</v>
      </c>
      <c r="I300" s="233">
        <f>IFERROR(IF(OR($F300&lt;10,$F300="NA",$G300="NA"),"NA",IF($E300="05",VLOOKUP($A300,'2016G5-SALL'!$A$3:$AG$500,6,FALSE),IF($E300="08",VLOOKUP($A300,'2016G8-SALL'!$A$3:$AG$501,6,FALSE),"NA"))),"NA")</f>
        <v>43.068085106382995</v>
      </c>
      <c r="J300" s="199">
        <f>IFERROR(IF(OR($F300&lt;10,$F300="NA",$G300="NA"),"NA",IF($E300="05",VLOOKUP($A300,'2016G5-SALL'!$A$3:$AG$500,26,FALSE),IF($E300="08",VLOOKUP($A300,'2016G8-SALL'!$A$3:$AG$501,26,FALSE),"NA"))),"NA")</f>
        <v>0.31659574468085128</v>
      </c>
      <c r="K300" s="200">
        <f>IFERROR(IF(OR($F300&lt;10,$F300="NA",$G300="NA"),"NA",IF($E300="05",VLOOKUP($A300,'2016G5-SALL'!$A$3:$AG$500,16,FALSE),IF($E300="08",VLOOKUP($A300,'2016G8-SALL'!$A$3:$AG$501,16,FALSE),"NA"))),"NA")</f>
        <v>0.40957446808510656</v>
      </c>
      <c r="L300" s="201">
        <f>IFERROR(IF(OR($F300&lt;10,$F300="NA",$G300="NA"),"NA",IF($E300="05",VLOOKUP($A300,'2016G5-SALL'!$A$3:$AG$500,31,FALSE),IF($E300="08",VLOOKUP($A300,'2016G8-SALL'!$A$3:$AG$501,31,FALSE),"NA"))),"NA")</f>
        <v>0.50808510638297855</v>
      </c>
      <c r="M300" s="202">
        <f>IFERROR(IF(OR($F300&lt;10,$F300="NA",$G300="NA"),"NA",IF($E300="05",VLOOKUP($A300,'2016G5-SALL'!$A$3:$AG$500,21,FALSE),IF($E300="08",VLOOKUP($A300,'2016G8-SALL'!$A$3:$AG$501,21,FALSE),"NA"))),"NA")</f>
        <v>0.39680851063829775</v>
      </c>
    </row>
    <row r="301" spans="1:13" x14ac:dyDescent="0.25">
      <c r="A301" s="229" t="s">
        <v>289</v>
      </c>
      <c r="B301" s="228" t="str">
        <f>VLOOKUP($A301,SchList!$A$2:$B$476,2,FALSE)</f>
        <v>NORTH COUNTY K-8 CENTER</v>
      </c>
      <c r="C301" s="229" t="str">
        <f>VLOOKUP($A301,SchList!$A$2:$H$476,6,FALSE)</f>
        <v>North</v>
      </c>
      <c r="D301" s="214" t="str">
        <f>VLOOKUP($A301,SchList!$A$2:$H$476,5,FALSE)</f>
        <v>Tier 2</v>
      </c>
      <c r="E301" s="215" t="str">
        <f>LEFT(VLOOKUP($A301,'2016G8-SALL'!$A$5:$B$499,2,FALSE),2)</f>
        <v>08</v>
      </c>
      <c r="F301" s="230">
        <f>IFERROR(IF($E301="05",VLOOKUP($A301,'2016G5-SALL'!$A$3:$AG$500,4,FALSE),IF($E301="08",VLOOKUP($A301,'2016G8-SALL'!$A$3:$AG$501,4,FALSE),"NA")),"NA")</f>
        <v>28</v>
      </c>
      <c r="G301" s="231">
        <f>IFERROR(IF($E301="05",VLOOKUP($A301,'MemSep 16-2016'!$A$3:$I$498,9,FALSE),IF($E301="08",VLOOKUP($A301,'MemSep 16-2016'!$A$3:$N$498,14,FALSE),"NA")),"NA")</f>
        <v>30</v>
      </c>
      <c r="H301" s="232">
        <f t="shared" si="5"/>
        <v>0.93333333333333335</v>
      </c>
      <c r="I301" s="233">
        <f>IFERROR(IF(OR($F301&lt;10,$F301="NA",$G301="NA"),"NA",IF($E301="05",VLOOKUP($A301,'2016G5-SALL'!$A$3:$AG$500,6,FALSE),IF($E301="08",VLOOKUP($A301,'2016G8-SALL'!$A$3:$AG$501,6,FALSE),"NA"))),"NA")</f>
        <v>40.755000000000003</v>
      </c>
      <c r="J301" s="199">
        <f>IFERROR(IF(OR($F301&lt;10,$F301="NA",$G301="NA"),"NA",IF($E301="05",VLOOKUP($A301,'2016G5-SALL'!$A$3:$AG$500,26,FALSE),IF($E301="08",VLOOKUP($A301,'2016G8-SALL'!$A$3:$AG$501,26,FALSE),"NA"))),"NA")</f>
        <v>0.42214285714285715</v>
      </c>
      <c r="K301" s="200">
        <f>IFERROR(IF(OR($F301&lt;10,$F301="NA",$G301="NA"),"NA",IF($E301="05",VLOOKUP($A301,'2016G5-SALL'!$A$3:$AG$500,16,FALSE),IF($E301="08",VLOOKUP($A301,'2016G8-SALL'!$A$3:$AG$501,16,FALSE),"NA"))),"NA")</f>
        <v>0.38607142857142851</v>
      </c>
      <c r="L301" s="201">
        <f>IFERROR(IF(OR($F301&lt;10,$F301="NA",$G301="NA"),"NA",IF($E301="05",VLOOKUP($A301,'2016G5-SALL'!$A$3:$AG$500,31,FALSE),IF($E301="08",VLOOKUP($A301,'2016G8-SALL'!$A$3:$AG$501,31,FALSE),"NA"))),"NA")</f>
        <v>0.43571428571428567</v>
      </c>
      <c r="M301" s="202">
        <f>IFERROR(IF(OR($F301&lt;10,$F301="NA",$G301="NA"),"NA",IF($E301="05",VLOOKUP($A301,'2016G5-SALL'!$A$3:$AG$500,21,FALSE),IF($E301="08",VLOOKUP($A301,'2016G8-SALL'!$A$3:$AG$501,21,FALSE),"NA"))),"NA")</f>
        <v>0.39214285714285707</v>
      </c>
    </row>
    <row r="302" spans="1:13" x14ac:dyDescent="0.25">
      <c r="A302" s="229" t="s">
        <v>426</v>
      </c>
      <c r="B302" s="228" t="str">
        <f>VLOOKUP($A302,SchList!$A$2:$B$476,2,FALSE)</f>
        <v>NORTH DADE MIDDLE</v>
      </c>
      <c r="C302" s="229" t="str">
        <f>VLOOKUP($A302,SchList!$A$2:$H$476,6,FALSE)</f>
        <v>North</v>
      </c>
      <c r="D302" s="214" t="str">
        <f>VLOOKUP($A302,SchList!$A$2:$H$476,5,FALSE)</f>
        <v>Tier 3</v>
      </c>
      <c r="E302" s="215" t="str">
        <f>LEFT(VLOOKUP($A302,'2016G8-SALL'!$A$5:$B$499,2,FALSE),2)</f>
        <v>08</v>
      </c>
      <c r="F302" s="230">
        <f>IFERROR(IF($E302="05",VLOOKUP($A302,'2016G5-SALL'!$A$3:$AG$500,4,FALSE),IF($E302="08",VLOOKUP($A302,'2016G8-SALL'!$A$3:$AG$501,4,FALSE),"NA")),"NA")</f>
        <v>119</v>
      </c>
      <c r="G302" s="231">
        <f>IFERROR(IF($E302="05",VLOOKUP($A302,'MemSep 16-2016'!$A$3:$I$498,9,FALSE),IF($E302="08",VLOOKUP($A302,'MemSep 16-2016'!$A$3:$N$498,14,FALSE),"NA")),"NA")</f>
        <v>201</v>
      </c>
      <c r="H302" s="232">
        <f t="shared" si="5"/>
        <v>0.59203980099502485</v>
      </c>
      <c r="I302" s="233">
        <f>IFERROR(IF(OR($F302&lt;10,$F302="NA",$G302="NA"),"NA",IF($E302="05",VLOOKUP($A302,'2016G5-SALL'!$A$3:$AG$500,6,FALSE),IF($E302="08",VLOOKUP($A302,'2016G8-SALL'!$A$3:$AG$501,6,FALSE),"NA"))),"NA")</f>
        <v>38.27731092436975</v>
      </c>
      <c r="J302" s="199">
        <f>IFERROR(IF(OR($F302&lt;10,$F302="NA",$G302="NA"),"NA",IF($E302="05",VLOOKUP($A302,'2016G5-SALL'!$A$3:$AG$500,26,FALSE),IF($E302="08",VLOOKUP($A302,'2016G8-SALL'!$A$3:$AG$501,26,FALSE),"NA"))),"NA")</f>
        <v>0.37957983193277306</v>
      </c>
      <c r="K302" s="200">
        <f>IFERROR(IF(OR($F302&lt;10,$F302="NA",$G302="NA"),"NA",IF($E302="05",VLOOKUP($A302,'2016G5-SALL'!$A$3:$AG$500,16,FALSE),IF($E302="08",VLOOKUP($A302,'2016G8-SALL'!$A$3:$AG$501,16,FALSE),"NA"))),"NA")</f>
        <v>0.39134453781512585</v>
      </c>
      <c r="L302" s="201">
        <f>IFERROR(IF(OR($F302&lt;10,$F302="NA",$G302="NA"),"NA",IF($E302="05",VLOOKUP($A302,'2016G5-SALL'!$A$3:$AG$500,31,FALSE),IF($E302="08",VLOOKUP($A302,'2016G8-SALL'!$A$3:$AG$501,31,FALSE),"NA"))),"NA")</f>
        <v>0.39705882352941158</v>
      </c>
      <c r="M302" s="202">
        <f>IFERROR(IF(OR($F302&lt;10,$F302="NA",$G302="NA"),"NA",IF($E302="05",VLOOKUP($A302,'2016G5-SALL'!$A$3:$AG$500,21,FALSE),IF($E302="08",VLOOKUP($A302,'2016G8-SALL'!$A$3:$AG$501,21,FALSE),"NA"))),"NA")</f>
        <v>0.35991596638655482</v>
      </c>
    </row>
    <row r="303" spans="1:13" x14ac:dyDescent="0.25">
      <c r="A303" s="229" t="s">
        <v>290</v>
      </c>
      <c r="B303" s="228" t="str">
        <f>VLOOKUP($A303,SchList!$A$2:$B$476,2,FALSE)</f>
        <v>NORTH GLADE ELEMENTARY</v>
      </c>
      <c r="C303" s="229" t="str">
        <f>VLOOKUP($A303,SchList!$A$2:$H$476,6,FALSE)</f>
        <v>North</v>
      </c>
      <c r="D303" s="214" t="str">
        <f>VLOOKUP($A303,SchList!$A$2:$H$476,5,FALSE)</f>
        <v>Tier 2</v>
      </c>
      <c r="E303" s="215" t="str">
        <f>LEFT(VLOOKUP($A303,'2016G5-SALL'!$A$5:$B$499,2,FALSE),2)</f>
        <v>05</v>
      </c>
      <c r="F303" s="230">
        <f>IFERROR(IF($E303="05",VLOOKUP($A303,'2016G5-SALL'!$A$3:$AG$500,4,FALSE),IF($E303="08",VLOOKUP($A303,'2016G8-SALL'!$A$3:$AG$501,4,FALSE),"NA")),"NA")</f>
        <v>41</v>
      </c>
      <c r="G303" s="231">
        <f>IFERROR(IF($E303="05",VLOOKUP($A303,'MemSep 16-2016'!$A$3:$I$498,9,FALSE),IF($E303="08",VLOOKUP($A303,'MemSep 16-2016'!$A$3:$N$498,14,FALSE),"NA")),"NA")</f>
        <v>43</v>
      </c>
      <c r="H303" s="232">
        <f t="shared" si="5"/>
        <v>0.95348837209302328</v>
      </c>
      <c r="I303" s="233">
        <f>IFERROR(IF(OR($F303&lt;10,$F303="NA",$G303="NA"),"NA",IF($E303="05",VLOOKUP($A303,'2016G5-SALL'!$A$3:$AG$500,6,FALSE),IF($E303="08",VLOOKUP($A303,'2016G8-SALL'!$A$3:$AG$501,6,FALSE),"NA"))),"NA")</f>
        <v>47.672439024390236</v>
      </c>
      <c r="J303" s="199">
        <f>IFERROR(IF(OR($F303&lt;10,$F303="NA",$G303="NA"),"NA",IF($E303="05",VLOOKUP($A303,'2016G5-SALL'!$A$3:$AG$500,26,FALSE),IF($E303="08",VLOOKUP($A303,'2016G8-SALL'!$A$3:$AG$501,26,FALSE),"NA"))),"NA")</f>
        <v>0.4239024390243904</v>
      </c>
      <c r="K303" s="200">
        <f>IFERROR(IF(OR($F303&lt;10,$F303="NA",$G303="NA"),"NA",IF($E303="05",VLOOKUP($A303,'2016G5-SALL'!$A$3:$AG$500,16,FALSE),IF($E303="08",VLOOKUP($A303,'2016G8-SALL'!$A$3:$AG$501,16,FALSE),"NA"))),"NA")</f>
        <v>0.45243902439024408</v>
      </c>
      <c r="L303" s="201">
        <f>IFERROR(IF(OR($F303&lt;10,$F303="NA",$G303="NA"),"NA",IF($E303="05",VLOOKUP($A303,'2016G5-SALL'!$A$3:$AG$500,31,FALSE),IF($E303="08",VLOOKUP($A303,'2016G8-SALL'!$A$3:$AG$501,31,FALSE),"NA"))),"NA")</f>
        <v>0.53365853658536588</v>
      </c>
      <c r="M303" s="202">
        <f>IFERROR(IF(OR($F303&lt;10,$F303="NA",$G303="NA"),"NA",IF($E303="05",VLOOKUP($A303,'2016G5-SALL'!$A$3:$AG$500,21,FALSE),IF($E303="08",VLOOKUP($A303,'2016G8-SALL'!$A$3:$AG$501,21,FALSE),"NA"))),"NA")</f>
        <v>0.44707317073170727</v>
      </c>
    </row>
    <row r="304" spans="1:13" x14ac:dyDescent="0.25">
      <c r="A304" s="229" t="s">
        <v>291</v>
      </c>
      <c r="B304" s="228" t="str">
        <f>VLOOKUP($A304,SchList!$A$2:$B$476,2,FALSE)</f>
        <v>NORTH HIALEAH ELEMENTARY</v>
      </c>
      <c r="C304" s="229" t="str">
        <f>VLOOKUP($A304,SchList!$A$2:$H$476,6,FALSE)</f>
        <v>North</v>
      </c>
      <c r="D304" s="214" t="str">
        <f>VLOOKUP($A304,SchList!$A$2:$H$476,5,FALSE)</f>
        <v>Tier 1</v>
      </c>
      <c r="E304" s="215" t="str">
        <f>LEFT(VLOOKUP($A304,'2016G5-SALL'!$A$5:$B$499,2,FALSE),2)</f>
        <v>05</v>
      </c>
      <c r="F304" s="230">
        <f>IFERROR(IF($E304="05",VLOOKUP($A304,'2016G5-SALL'!$A$3:$AG$500,4,FALSE),IF($E304="08",VLOOKUP($A304,'2016G8-SALL'!$A$3:$AG$501,4,FALSE),"NA")),"NA")</f>
        <v>86</v>
      </c>
      <c r="G304" s="231">
        <f>IFERROR(IF($E304="05",VLOOKUP($A304,'MemSep 16-2016'!$A$3:$I$498,9,FALSE),IF($E304="08",VLOOKUP($A304,'MemSep 16-2016'!$A$3:$N$498,14,FALSE),"NA")),"NA")</f>
        <v>87</v>
      </c>
      <c r="H304" s="232">
        <f t="shared" si="5"/>
        <v>0.9885057471264368</v>
      </c>
      <c r="I304" s="233">
        <f>IFERROR(IF(OR($F304&lt;10,$F304="NA",$G304="NA"),"NA",IF($E304="05",VLOOKUP($A304,'2016G5-SALL'!$A$3:$AG$500,6,FALSE),IF($E304="08",VLOOKUP($A304,'2016G8-SALL'!$A$3:$AG$501,6,FALSE),"NA"))),"NA")</f>
        <v>46.423488372093033</v>
      </c>
      <c r="J304" s="199">
        <f>IFERROR(IF(OR($F304&lt;10,$F304="NA",$G304="NA"),"NA",IF($E304="05",VLOOKUP($A304,'2016G5-SALL'!$A$3:$AG$500,26,FALSE),IF($E304="08",VLOOKUP($A304,'2016G8-SALL'!$A$3:$AG$501,26,FALSE),"NA"))),"NA")</f>
        <v>0.34860465116279049</v>
      </c>
      <c r="K304" s="200">
        <f>IFERROR(IF(OR($F304&lt;10,$F304="NA",$G304="NA"),"NA",IF($E304="05",VLOOKUP($A304,'2016G5-SALL'!$A$3:$AG$500,16,FALSE),IF($E304="08",VLOOKUP($A304,'2016G8-SALL'!$A$3:$AG$501,16,FALSE),"NA"))),"NA")</f>
        <v>0.41976744186046494</v>
      </c>
      <c r="L304" s="201">
        <f>IFERROR(IF(OR($F304&lt;10,$F304="NA",$G304="NA"),"NA",IF($E304="05",VLOOKUP($A304,'2016G5-SALL'!$A$3:$AG$500,31,FALSE),IF($E304="08",VLOOKUP($A304,'2016G8-SALL'!$A$3:$AG$501,31,FALSE),"NA"))),"NA")</f>
        <v>0.5395348837209305</v>
      </c>
      <c r="M304" s="202">
        <f>IFERROR(IF(OR($F304&lt;10,$F304="NA",$G304="NA"),"NA",IF($E304="05",VLOOKUP($A304,'2016G5-SALL'!$A$3:$AG$500,21,FALSE),IF($E304="08",VLOOKUP($A304,'2016G8-SALL'!$A$3:$AG$501,21,FALSE),"NA"))),"NA")</f>
        <v>0.46593023255813953</v>
      </c>
    </row>
    <row r="305" spans="1:13" x14ac:dyDescent="0.25">
      <c r="A305" s="229" t="s">
        <v>292</v>
      </c>
      <c r="B305" s="228" t="str">
        <f>VLOOKUP($A305,SchList!$A$2:$B$476,2,FALSE)</f>
        <v>NORTH MIAMI ELEMENTARY</v>
      </c>
      <c r="C305" s="229" t="str">
        <f>VLOOKUP($A305,SchList!$A$2:$H$476,6,FALSE)</f>
        <v>North</v>
      </c>
      <c r="D305" s="214" t="str">
        <f>VLOOKUP($A305,SchList!$A$2:$H$476,5,FALSE)</f>
        <v>Tier 2</v>
      </c>
      <c r="E305" s="215" t="str">
        <f>LEFT(VLOOKUP($A305,'2016G5-SALL'!$A$5:$B$499,2,FALSE),2)</f>
        <v>05</v>
      </c>
      <c r="F305" s="230">
        <f>IFERROR(IF($E305="05",VLOOKUP($A305,'2016G5-SALL'!$A$3:$AG$500,4,FALSE),IF($E305="08",VLOOKUP($A305,'2016G8-SALL'!$A$3:$AG$501,4,FALSE),"NA")),"NA")</f>
        <v>75</v>
      </c>
      <c r="G305" s="231">
        <f>IFERROR(IF($E305="05",VLOOKUP($A305,'MemSep 16-2016'!$A$3:$I$498,9,FALSE),IF($E305="08",VLOOKUP($A305,'MemSep 16-2016'!$A$3:$N$498,14,FALSE),"NA")),"NA")</f>
        <v>81</v>
      </c>
      <c r="H305" s="232">
        <f t="shared" si="5"/>
        <v>0.92592592592592593</v>
      </c>
      <c r="I305" s="233">
        <f>IFERROR(IF(OR($F305&lt;10,$F305="NA",$G305="NA"),"NA",IF($E305="05",VLOOKUP($A305,'2016G5-SALL'!$A$3:$AG$500,6,FALSE),IF($E305="08",VLOOKUP($A305,'2016G8-SALL'!$A$3:$AG$501,6,FALSE),"NA"))),"NA")</f>
        <v>41.06960000000003</v>
      </c>
      <c r="J305" s="199">
        <f>IFERROR(IF(OR($F305&lt;10,$F305="NA",$G305="NA"),"NA",IF($E305="05",VLOOKUP($A305,'2016G5-SALL'!$A$3:$AG$500,26,FALSE),IF($E305="08",VLOOKUP($A305,'2016G8-SALL'!$A$3:$AG$501,26,FALSE),"NA"))),"NA")</f>
        <v>0.34359999999999991</v>
      </c>
      <c r="K305" s="200">
        <f>IFERROR(IF(OR($F305&lt;10,$F305="NA",$G305="NA"),"NA",IF($E305="05",VLOOKUP($A305,'2016G5-SALL'!$A$3:$AG$500,16,FALSE),IF($E305="08",VLOOKUP($A305,'2016G8-SALL'!$A$3:$AG$501,16,FALSE),"NA"))),"NA")</f>
        <v>0.38520000000000038</v>
      </c>
      <c r="L305" s="201">
        <f>IFERROR(IF(OR($F305&lt;10,$F305="NA",$G305="NA"),"NA",IF($E305="05",VLOOKUP($A305,'2016G5-SALL'!$A$3:$AG$500,31,FALSE),IF($E305="08",VLOOKUP($A305,'2016G8-SALL'!$A$3:$AG$501,31,FALSE),"NA"))),"NA")</f>
        <v>0.4505333333333334</v>
      </c>
      <c r="M305" s="202">
        <f>IFERROR(IF(OR($F305&lt;10,$F305="NA",$G305="NA"),"NA",IF($E305="05",VLOOKUP($A305,'2016G5-SALL'!$A$3:$AG$500,21,FALSE),IF($E305="08",VLOOKUP($A305,'2016G8-SALL'!$A$3:$AG$501,21,FALSE),"NA"))),"NA")</f>
        <v>0.41693333333333293</v>
      </c>
    </row>
    <row r="306" spans="1:13" x14ac:dyDescent="0.25">
      <c r="A306" s="229" t="s">
        <v>428</v>
      </c>
      <c r="B306" s="228" t="str">
        <f>VLOOKUP($A306,SchList!$A$2:$B$476,2,FALSE)</f>
        <v>NORTH MIAMI MIDDLE</v>
      </c>
      <c r="C306" s="229" t="str">
        <f>VLOOKUP($A306,SchList!$A$2:$H$476,6,FALSE)</f>
        <v>North</v>
      </c>
      <c r="D306" s="214" t="str">
        <f>VLOOKUP($A306,SchList!$A$2:$H$476,5,FALSE)</f>
        <v>Tier 2</v>
      </c>
      <c r="E306" s="215" t="str">
        <f>LEFT(VLOOKUP($A306,'2016G8-SALL'!$A$5:$B$499,2,FALSE),2)</f>
        <v>08</v>
      </c>
      <c r="F306" s="230">
        <f>IFERROR(IF($E306="05",VLOOKUP($A306,'2016G5-SALL'!$A$3:$AG$500,4,FALSE),IF($E306="08",VLOOKUP($A306,'2016G8-SALL'!$A$3:$AG$501,4,FALSE),"NA")),"NA")</f>
        <v>308</v>
      </c>
      <c r="G306" s="231">
        <f>IFERROR(IF($E306="05",VLOOKUP($A306,'MemSep 16-2016'!$A$3:$I$498,9,FALSE),IF($E306="08",VLOOKUP($A306,'MemSep 16-2016'!$A$3:$N$498,14,FALSE),"NA")),"NA")</f>
        <v>343</v>
      </c>
      <c r="H306" s="232">
        <f t="shared" si="5"/>
        <v>0.89795918367346939</v>
      </c>
      <c r="I306" s="233">
        <f>IFERROR(IF(OR($F306&lt;10,$F306="NA",$G306="NA"),"NA",IF($E306="05",VLOOKUP($A306,'2016G5-SALL'!$A$3:$AG$500,6,FALSE),IF($E306="08",VLOOKUP($A306,'2016G8-SALL'!$A$3:$AG$501,6,FALSE),"NA"))),"NA")</f>
        <v>39.461006493506495</v>
      </c>
      <c r="J306" s="199">
        <f>IFERROR(IF(OR($F306&lt;10,$F306="NA",$G306="NA"),"NA",IF($E306="05",VLOOKUP($A306,'2016G5-SALL'!$A$3:$AG$500,26,FALSE),IF($E306="08",VLOOKUP($A306,'2016G8-SALL'!$A$3:$AG$501,26,FALSE),"NA"))),"NA")</f>
        <v>0.37428571428571422</v>
      </c>
      <c r="K306" s="200">
        <f>IFERROR(IF(OR($F306&lt;10,$F306="NA",$G306="NA"),"NA",IF($E306="05",VLOOKUP($A306,'2016G5-SALL'!$A$3:$AG$500,16,FALSE),IF($E306="08",VLOOKUP($A306,'2016G8-SALL'!$A$3:$AG$501,16,FALSE),"NA"))),"NA")</f>
        <v>0.40681818181818163</v>
      </c>
      <c r="L306" s="201">
        <f>IFERROR(IF(OR($F306&lt;10,$F306="NA",$G306="NA"),"NA",IF($E306="05",VLOOKUP($A306,'2016G5-SALL'!$A$3:$AG$500,31,FALSE),IF($E306="08",VLOOKUP($A306,'2016G8-SALL'!$A$3:$AG$501,31,FALSE),"NA"))),"NA")</f>
        <v>0.40909090909090895</v>
      </c>
      <c r="M306" s="202">
        <f>IFERROR(IF(OR($F306&lt;10,$F306="NA",$G306="NA"),"NA",IF($E306="05",VLOOKUP($A306,'2016G5-SALL'!$A$3:$AG$500,21,FALSE),IF($E306="08",VLOOKUP($A306,'2016G8-SALL'!$A$3:$AG$501,21,FALSE),"NA"))),"NA")</f>
        <v>0.37801948051948026</v>
      </c>
    </row>
    <row r="307" spans="1:13" x14ac:dyDescent="0.25">
      <c r="A307" s="229" t="s">
        <v>293</v>
      </c>
      <c r="B307" s="228" t="str">
        <f>VLOOKUP($A307,SchList!$A$2:$B$476,2,FALSE)</f>
        <v>NORTH TWIN LAKES ELEMENTARY</v>
      </c>
      <c r="C307" s="229" t="str">
        <f>VLOOKUP($A307,SchList!$A$2:$H$476,6,FALSE)</f>
        <v>North</v>
      </c>
      <c r="D307" s="214" t="str">
        <f>VLOOKUP($A307,SchList!$A$2:$H$476,5,FALSE)</f>
        <v>Tier 1</v>
      </c>
      <c r="E307" s="215" t="str">
        <f>LEFT(VLOOKUP($A307,'2016G5-SALL'!$A$5:$B$499,2,FALSE),2)</f>
        <v>05</v>
      </c>
      <c r="F307" s="230">
        <f>IFERROR(IF($E307="05",VLOOKUP($A307,'2016G5-SALL'!$A$3:$AG$500,4,FALSE),IF($E307="08",VLOOKUP($A307,'2016G8-SALL'!$A$3:$AG$501,4,FALSE),"NA")),"NA")</f>
        <v>87</v>
      </c>
      <c r="G307" s="231">
        <f>IFERROR(IF($E307="05",VLOOKUP($A307,'MemSep 16-2016'!$A$3:$I$498,9,FALSE),IF($E307="08",VLOOKUP($A307,'MemSep 16-2016'!$A$3:$N$498,14,FALSE),"NA")),"NA")</f>
        <v>87</v>
      </c>
      <c r="H307" s="232">
        <f t="shared" si="5"/>
        <v>1</v>
      </c>
      <c r="I307" s="233">
        <f>IFERROR(IF(OR($F307&lt;10,$F307="NA",$G307="NA"),"NA",IF($E307="05",VLOOKUP($A307,'2016G5-SALL'!$A$3:$AG$500,6,FALSE),IF($E307="08",VLOOKUP($A307,'2016G8-SALL'!$A$3:$AG$501,6,FALSE),"NA"))),"NA")</f>
        <v>49.895632183908035</v>
      </c>
      <c r="J307" s="199">
        <f>IFERROR(IF(OR($F307&lt;10,$F307="NA",$G307="NA"),"NA",IF($E307="05",VLOOKUP($A307,'2016G5-SALL'!$A$3:$AG$500,26,FALSE),IF($E307="08",VLOOKUP($A307,'2016G8-SALL'!$A$3:$AG$501,26,FALSE),"NA"))),"NA")</f>
        <v>0.35620689655172388</v>
      </c>
      <c r="K307" s="200">
        <f>IFERROR(IF(OR($F307&lt;10,$F307="NA",$G307="NA"),"NA",IF($E307="05",VLOOKUP($A307,'2016G5-SALL'!$A$3:$AG$500,16,FALSE),IF($E307="08",VLOOKUP($A307,'2016G8-SALL'!$A$3:$AG$501,16,FALSE),"NA"))),"NA")</f>
        <v>0.49459770114942503</v>
      </c>
      <c r="L307" s="201">
        <f>IFERROR(IF(OR($F307&lt;10,$F307="NA",$G307="NA"),"NA",IF($E307="05",VLOOKUP($A307,'2016G5-SALL'!$A$3:$AG$500,31,FALSE),IF($E307="08",VLOOKUP($A307,'2016G8-SALL'!$A$3:$AG$501,31,FALSE),"NA"))),"NA")</f>
        <v>0.56045977011494275</v>
      </c>
      <c r="M307" s="202">
        <f>IFERROR(IF(OR($F307&lt;10,$F307="NA",$G307="NA"),"NA",IF($E307="05",VLOOKUP($A307,'2016G5-SALL'!$A$3:$AG$500,21,FALSE),IF($E307="08",VLOOKUP($A307,'2016G8-SALL'!$A$3:$AG$501,21,FALSE),"NA"))),"NA")</f>
        <v>0.48586206896551726</v>
      </c>
    </row>
    <row r="308" spans="1:13" x14ac:dyDescent="0.25">
      <c r="A308" s="229" t="s">
        <v>294</v>
      </c>
      <c r="B308" s="228" t="str">
        <f>VLOOKUP($A308,SchList!$A$2:$B$476,2,FALSE)</f>
        <v>NORWOOD ELEMENTARY</v>
      </c>
      <c r="C308" s="229" t="str">
        <f>VLOOKUP($A308,SchList!$A$2:$H$476,6,FALSE)</f>
        <v>North</v>
      </c>
      <c r="D308" s="214" t="str">
        <f>VLOOKUP($A308,SchList!$A$2:$H$476,5,FALSE)</f>
        <v>Tier 1</v>
      </c>
      <c r="E308" s="215" t="str">
        <f>LEFT(VLOOKUP($A308,'2016G5-SALL'!$A$5:$B$499,2,FALSE),2)</f>
        <v>05</v>
      </c>
      <c r="F308" s="230">
        <f>IFERROR(IF($E308="05",VLOOKUP($A308,'2016G5-SALL'!$A$3:$AG$500,4,FALSE),IF($E308="08",VLOOKUP($A308,'2016G8-SALL'!$A$3:$AG$501,4,FALSE),"NA")),"NA")</f>
        <v>72</v>
      </c>
      <c r="G308" s="231">
        <f>IFERROR(IF($E308="05",VLOOKUP($A308,'MemSep 16-2016'!$A$3:$I$498,9,FALSE),IF($E308="08",VLOOKUP($A308,'MemSep 16-2016'!$A$3:$N$498,14,FALSE),"NA")),"NA")</f>
        <v>81</v>
      </c>
      <c r="H308" s="232">
        <f t="shared" si="5"/>
        <v>0.88888888888888884</v>
      </c>
      <c r="I308" s="233">
        <f>IFERROR(IF(OR($F308&lt;10,$F308="NA",$G308="NA"),"NA",IF($E308="05",VLOOKUP($A308,'2016G5-SALL'!$A$3:$AG$500,6,FALSE),IF($E308="08",VLOOKUP($A308,'2016G8-SALL'!$A$3:$AG$501,6,FALSE),"NA"))),"NA")</f>
        <v>43.560138888888908</v>
      </c>
      <c r="J308" s="199">
        <f>IFERROR(IF(OR($F308&lt;10,$F308="NA",$G308="NA"),"NA",IF($E308="05",VLOOKUP($A308,'2016G5-SALL'!$A$3:$AG$500,26,FALSE),IF($E308="08",VLOOKUP($A308,'2016G8-SALL'!$A$3:$AG$501,26,FALSE),"NA"))),"NA")</f>
        <v>0.3341666666666665</v>
      </c>
      <c r="K308" s="200">
        <f>IFERROR(IF(OR($F308&lt;10,$F308="NA",$G308="NA"),"NA",IF($E308="05",VLOOKUP($A308,'2016G5-SALL'!$A$3:$AG$500,16,FALSE),IF($E308="08",VLOOKUP($A308,'2016G8-SALL'!$A$3:$AG$501,16,FALSE),"NA"))),"NA")</f>
        <v>0.40430555555555581</v>
      </c>
      <c r="L308" s="201">
        <f>IFERROR(IF(OR($F308&lt;10,$F308="NA",$G308="NA"),"NA",IF($E308="05",VLOOKUP($A308,'2016G5-SALL'!$A$3:$AG$500,31,FALSE),IF($E308="08",VLOOKUP($A308,'2016G8-SALL'!$A$3:$AG$501,31,FALSE),"NA"))),"NA")</f>
        <v>0.51111111111111129</v>
      </c>
      <c r="M308" s="202">
        <f>IFERROR(IF(OR($F308&lt;10,$F308="NA",$G308="NA"),"NA",IF($E308="05",VLOOKUP($A308,'2016G5-SALL'!$A$3:$AG$500,21,FALSE),IF($E308="08",VLOOKUP($A308,'2016G8-SALL'!$A$3:$AG$501,21,FALSE),"NA"))),"NA")</f>
        <v>0.41194444444444417</v>
      </c>
    </row>
    <row r="309" spans="1:13" x14ac:dyDescent="0.25">
      <c r="A309" s="229" t="s">
        <v>295</v>
      </c>
      <c r="B309" s="228" t="str">
        <f>VLOOKUP($A309,SchList!$A$2:$B$476,2,FALSE)</f>
        <v>OAK GROVE ELEMENTARY</v>
      </c>
      <c r="C309" s="229" t="str">
        <f>VLOOKUP($A309,SchList!$A$2:$H$476,6,FALSE)</f>
        <v>North</v>
      </c>
      <c r="D309" s="214" t="str">
        <f>VLOOKUP($A309,SchList!$A$2:$H$476,5,FALSE)</f>
        <v>Tier 3</v>
      </c>
      <c r="E309" s="215" t="str">
        <f>LEFT(VLOOKUP($A309,'2016G5-SALL'!$A$5:$B$499,2,FALSE),2)</f>
        <v>05</v>
      </c>
      <c r="F309" s="230">
        <f>IFERROR(IF($E309="05",VLOOKUP($A309,'2016G5-SALL'!$A$3:$AG$500,4,FALSE),IF($E309="08",VLOOKUP($A309,'2016G8-SALL'!$A$3:$AG$501,4,FALSE),"NA")),"NA")</f>
        <v>84</v>
      </c>
      <c r="G309" s="231">
        <f>IFERROR(IF($E309="05",VLOOKUP($A309,'MemSep 16-2016'!$A$3:$I$498,9,FALSE),IF($E309="08",VLOOKUP($A309,'MemSep 16-2016'!$A$3:$N$498,14,FALSE),"NA")),"NA")</f>
        <v>91</v>
      </c>
      <c r="H309" s="232">
        <f t="shared" si="5"/>
        <v>0.92307692307692313</v>
      </c>
      <c r="I309" s="233">
        <f>IFERROR(IF(OR($F309&lt;10,$F309="NA",$G309="NA"),"NA",IF($E309="05",VLOOKUP($A309,'2016G5-SALL'!$A$3:$AG$500,6,FALSE),IF($E309="08",VLOOKUP($A309,'2016G8-SALL'!$A$3:$AG$501,6,FALSE),"NA"))),"NA")</f>
        <v>40.475595238095252</v>
      </c>
      <c r="J309" s="199">
        <f>IFERROR(IF(OR($F309&lt;10,$F309="NA",$G309="NA"),"NA",IF($E309="05",VLOOKUP($A309,'2016G5-SALL'!$A$3:$AG$500,26,FALSE),IF($E309="08",VLOOKUP($A309,'2016G8-SALL'!$A$3:$AG$501,26,FALSE),"NA"))),"NA")</f>
        <v>0.30428571428571416</v>
      </c>
      <c r="K309" s="200">
        <f>IFERROR(IF(OR($F309&lt;10,$F309="NA",$G309="NA"),"NA",IF($E309="05",VLOOKUP($A309,'2016G5-SALL'!$A$3:$AG$500,16,FALSE),IF($E309="08",VLOOKUP($A309,'2016G8-SALL'!$A$3:$AG$501,16,FALSE),"NA"))),"NA")</f>
        <v>0.38940476190476225</v>
      </c>
      <c r="L309" s="201">
        <f>IFERROR(IF(OR($F309&lt;10,$F309="NA",$G309="NA"),"NA",IF($E309="05",VLOOKUP($A309,'2016G5-SALL'!$A$3:$AG$500,31,FALSE),IF($E309="08",VLOOKUP($A309,'2016G8-SALL'!$A$3:$AG$501,31,FALSE),"NA"))),"NA")</f>
        <v>0.46488095238095245</v>
      </c>
      <c r="M309" s="202">
        <f>IFERROR(IF(OR($F309&lt;10,$F309="NA",$G309="NA"),"NA",IF($E309="05",VLOOKUP($A309,'2016G5-SALL'!$A$3:$AG$500,21,FALSE),IF($E309="08",VLOOKUP($A309,'2016G8-SALL'!$A$3:$AG$501,21,FALSE),"NA"))),"NA")</f>
        <v>0.38345238095238054</v>
      </c>
    </row>
    <row r="310" spans="1:13" x14ac:dyDescent="0.25">
      <c r="A310" s="229" t="s">
        <v>296</v>
      </c>
      <c r="B310" s="228" t="str">
        <f>VLOOKUP($A310,SchList!$A$2:$B$476,2,FALSE)</f>
        <v>OJUS ELEMENTARY</v>
      </c>
      <c r="C310" s="229" t="str">
        <f>VLOOKUP($A310,SchList!$A$2:$H$476,6,FALSE)</f>
        <v>North</v>
      </c>
      <c r="D310" s="214" t="str">
        <f>VLOOKUP($A310,SchList!$A$2:$H$476,5,FALSE)</f>
        <v>Tier 1</v>
      </c>
      <c r="E310" s="215" t="str">
        <f>LEFT(VLOOKUP($A310,'2016G5-SALL'!$A$5:$B$499,2,FALSE),2)</f>
        <v>05</v>
      </c>
      <c r="F310" s="230">
        <f>IFERROR(IF($E310="05",VLOOKUP($A310,'2016G5-SALL'!$A$3:$AG$500,4,FALSE),IF($E310="08",VLOOKUP($A310,'2016G8-SALL'!$A$3:$AG$501,4,FALSE),"NA")),"NA")</f>
        <v>153</v>
      </c>
      <c r="G310" s="231">
        <f>IFERROR(IF($E310="05",VLOOKUP($A310,'MemSep 16-2016'!$A$3:$I$498,9,FALSE),IF($E310="08",VLOOKUP($A310,'MemSep 16-2016'!$A$3:$N$498,14,FALSE),"NA")),"NA")</f>
        <v>165</v>
      </c>
      <c r="H310" s="232">
        <f t="shared" si="5"/>
        <v>0.92727272727272725</v>
      </c>
      <c r="I310" s="233">
        <f>IFERROR(IF(OR($F310&lt;10,$F310="NA",$G310="NA"),"NA",IF($E310="05",VLOOKUP($A310,'2016G5-SALL'!$A$3:$AG$500,6,FALSE),IF($E310="08",VLOOKUP($A310,'2016G8-SALL'!$A$3:$AG$501,6,FALSE),"NA"))),"NA")</f>
        <v>50.643529411764725</v>
      </c>
      <c r="J310" s="199">
        <f>IFERROR(IF(OR($F310&lt;10,$F310="NA",$G310="NA"),"NA",IF($E310="05",VLOOKUP($A310,'2016G5-SALL'!$A$3:$AG$500,26,FALSE),IF($E310="08",VLOOKUP($A310,'2016G8-SALL'!$A$3:$AG$501,26,FALSE),"NA"))),"NA")</f>
        <v>0.40241830065359546</v>
      </c>
      <c r="K310" s="200">
        <f>IFERROR(IF(OR($F310&lt;10,$F310="NA",$G310="NA"),"NA",IF($E310="05",VLOOKUP($A310,'2016G5-SALL'!$A$3:$AG$500,16,FALSE),IF($E310="08",VLOOKUP($A310,'2016G8-SALL'!$A$3:$AG$501,16,FALSE),"NA"))),"NA")</f>
        <v>0.45732026143790833</v>
      </c>
      <c r="L310" s="201">
        <f>IFERROR(IF(OR($F310&lt;10,$F310="NA",$G310="NA"),"NA",IF($E310="05",VLOOKUP($A310,'2016G5-SALL'!$A$3:$AG$500,31,FALSE),IF($E310="08",VLOOKUP($A310,'2016G8-SALL'!$A$3:$AG$501,31,FALSE),"NA"))),"NA")</f>
        <v>0.57705882352941185</v>
      </c>
      <c r="M310" s="202">
        <f>IFERROR(IF(OR($F310&lt;10,$F310="NA",$G310="NA"),"NA",IF($E310="05",VLOOKUP($A310,'2016G5-SALL'!$A$3:$AG$500,21,FALSE),IF($E310="08",VLOOKUP($A310,'2016G8-SALL'!$A$3:$AG$501,21,FALSE),"NA"))),"NA")</f>
        <v>0.51509803921568609</v>
      </c>
    </row>
    <row r="311" spans="1:13" x14ac:dyDescent="0.25">
      <c r="A311" s="229" t="s">
        <v>242</v>
      </c>
      <c r="B311" s="228" t="str">
        <f>VLOOKUP($A311,SchList!$A$2:$B$476,2,FALSE)</f>
        <v>OLIVER HOOVER ELEMENTARY</v>
      </c>
      <c r="C311" s="229" t="str">
        <f>VLOOKUP($A311,SchList!$A$2:$H$476,6,FALSE)</f>
        <v>South</v>
      </c>
      <c r="D311" s="214" t="str">
        <f>VLOOKUP($A311,SchList!$A$2:$H$476,5,FALSE)</f>
        <v>Tier 1</v>
      </c>
      <c r="E311" s="215" t="str">
        <f>LEFT(VLOOKUP($A311,'2016G5-SALL'!$A$5:$B$499,2,FALSE),2)</f>
        <v>05</v>
      </c>
      <c r="F311" s="230">
        <f>IFERROR(IF($E311="05",VLOOKUP($A311,'2016G5-SALL'!$A$3:$AG$500,4,FALSE),IF($E311="08",VLOOKUP($A311,'2016G8-SALL'!$A$3:$AG$501,4,FALSE),"NA")),"NA")</f>
        <v>116</v>
      </c>
      <c r="G311" s="231">
        <f>IFERROR(IF($E311="05",VLOOKUP($A311,'MemSep 16-2016'!$A$3:$I$498,9,FALSE),IF($E311="08",VLOOKUP($A311,'MemSep 16-2016'!$A$3:$N$498,14,FALSE),"NA")),"NA")</f>
        <v>138</v>
      </c>
      <c r="H311" s="232">
        <f t="shared" si="5"/>
        <v>0.84057971014492749</v>
      </c>
      <c r="I311" s="233">
        <f>IFERROR(IF(OR($F311&lt;10,$F311="NA",$G311="NA"),"NA",IF($E311="05",VLOOKUP($A311,'2016G5-SALL'!$A$3:$AG$500,6,FALSE),IF($E311="08",VLOOKUP($A311,'2016G8-SALL'!$A$3:$AG$501,6,FALSE),"NA"))),"NA")</f>
        <v>51.684827586206907</v>
      </c>
      <c r="J311" s="199">
        <f>IFERROR(IF(OR($F311&lt;10,$F311="NA",$G311="NA"),"NA",IF($E311="05",VLOOKUP($A311,'2016G5-SALL'!$A$3:$AG$500,26,FALSE),IF($E311="08",VLOOKUP($A311,'2016G8-SALL'!$A$3:$AG$501,26,FALSE),"NA"))),"NA")</f>
        <v>0.39387931034482793</v>
      </c>
      <c r="K311" s="200">
        <f>IFERROR(IF(OR($F311&lt;10,$F311="NA",$G311="NA"),"NA",IF($E311="05",VLOOKUP($A311,'2016G5-SALL'!$A$3:$AG$500,16,FALSE),IF($E311="08",VLOOKUP($A311,'2016G8-SALL'!$A$3:$AG$501,16,FALSE),"NA"))),"NA")</f>
        <v>0.47181034482758605</v>
      </c>
      <c r="L311" s="201">
        <f>IFERROR(IF(OR($F311&lt;10,$F311="NA",$G311="NA"),"NA",IF($E311="05",VLOOKUP($A311,'2016G5-SALL'!$A$3:$AG$500,31,FALSE),IF($E311="08",VLOOKUP($A311,'2016G8-SALL'!$A$3:$AG$501,31,FALSE),"NA"))),"NA")</f>
        <v>0.59724137931034493</v>
      </c>
      <c r="M311" s="202">
        <f>IFERROR(IF(OR($F311&lt;10,$F311="NA",$G311="NA"),"NA",IF($E311="05",VLOOKUP($A311,'2016G5-SALL'!$A$3:$AG$500,21,FALSE),IF($E311="08",VLOOKUP($A311,'2016G8-SALL'!$A$3:$AG$501,21,FALSE),"NA"))),"NA")</f>
        <v>0.51379310344827567</v>
      </c>
    </row>
    <row r="312" spans="1:13" x14ac:dyDescent="0.25">
      <c r="A312" s="229" t="s">
        <v>298</v>
      </c>
      <c r="B312" s="228" t="str">
        <f>VLOOKUP($A312,SchList!$A$2:$B$476,2,FALSE)</f>
        <v>OLYMPIA HEIGHTS ELEMENTARY</v>
      </c>
      <c r="C312" s="229" t="str">
        <f>VLOOKUP($A312,SchList!$A$2:$H$476,6,FALSE)</f>
        <v>South</v>
      </c>
      <c r="D312" s="214" t="str">
        <f>VLOOKUP($A312,SchList!$A$2:$H$476,5,FALSE)</f>
        <v>Tier 2</v>
      </c>
      <c r="E312" s="215" t="str">
        <f>LEFT(VLOOKUP($A312,'2016G5-SALL'!$A$5:$B$499,2,FALSE),2)</f>
        <v>05</v>
      </c>
      <c r="F312" s="230">
        <f>IFERROR(IF($E312="05",VLOOKUP($A312,'2016G5-SALL'!$A$3:$AG$500,4,FALSE),IF($E312="08",VLOOKUP($A312,'2016G8-SALL'!$A$3:$AG$501,4,FALSE),"NA")),"NA")</f>
        <v>69</v>
      </c>
      <c r="G312" s="231">
        <f>IFERROR(IF($E312="05",VLOOKUP($A312,'MemSep 16-2016'!$A$3:$I$498,9,FALSE),IF($E312="08",VLOOKUP($A312,'MemSep 16-2016'!$A$3:$N$498,14,FALSE),"NA")),"NA")</f>
        <v>70</v>
      </c>
      <c r="H312" s="232">
        <f t="shared" si="5"/>
        <v>0.98571428571428577</v>
      </c>
      <c r="I312" s="233">
        <f>IFERROR(IF(OR($F312&lt;10,$F312="NA",$G312="NA"),"NA",IF($E312="05",VLOOKUP($A312,'2016G5-SALL'!$A$3:$AG$500,6,FALSE),IF($E312="08",VLOOKUP($A312,'2016G8-SALL'!$A$3:$AG$501,6,FALSE),"NA"))),"NA")</f>
        <v>47.539710144927554</v>
      </c>
      <c r="J312" s="199">
        <f>IFERROR(IF(OR($F312&lt;10,$F312="NA",$G312="NA"),"NA",IF($E312="05",VLOOKUP($A312,'2016G5-SALL'!$A$3:$AG$500,26,FALSE),IF($E312="08",VLOOKUP($A312,'2016G8-SALL'!$A$3:$AG$501,26,FALSE),"NA"))),"NA")</f>
        <v>0.35057971014492745</v>
      </c>
      <c r="K312" s="200">
        <f>IFERROR(IF(OR($F312&lt;10,$F312="NA",$G312="NA"),"NA",IF($E312="05",VLOOKUP($A312,'2016G5-SALL'!$A$3:$AG$500,16,FALSE),IF($E312="08",VLOOKUP($A312,'2016G8-SALL'!$A$3:$AG$501,16,FALSE),"NA"))),"NA")</f>
        <v>0.44449275362318857</v>
      </c>
      <c r="L312" s="201">
        <f>IFERROR(IF(OR($F312&lt;10,$F312="NA",$G312="NA"),"NA",IF($E312="05",VLOOKUP($A312,'2016G5-SALL'!$A$3:$AG$500,31,FALSE),IF($E312="08",VLOOKUP($A312,'2016G8-SALL'!$A$3:$AG$501,31,FALSE),"NA"))),"NA")</f>
        <v>0.56101449275362325</v>
      </c>
      <c r="M312" s="202">
        <f>IFERROR(IF(OR($F312&lt;10,$F312="NA",$G312="NA"),"NA",IF($E312="05",VLOOKUP($A312,'2016G5-SALL'!$A$3:$AG$500,21,FALSE),IF($E312="08",VLOOKUP($A312,'2016G8-SALL'!$A$3:$AG$501,21,FALSE),"NA"))),"NA")</f>
        <v>0.44695652173913009</v>
      </c>
    </row>
    <row r="313" spans="1:13" x14ac:dyDescent="0.25">
      <c r="A313" s="229" t="s">
        <v>300</v>
      </c>
      <c r="B313" s="228" t="str">
        <f>VLOOKUP($A313,SchList!$A$2:$B$476,2,FALSE)</f>
        <v>ORCHARD VILLA ELEMENTARY</v>
      </c>
      <c r="C313" s="229" t="str">
        <f>VLOOKUP($A313,SchList!$A$2:$H$476,6,FALSE)</f>
        <v>Central</v>
      </c>
      <c r="D313" s="214" t="str">
        <f>VLOOKUP($A313,SchList!$A$2:$H$476,5,FALSE)</f>
        <v>Tier 3</v>
      </c>
      <c r="E313" s="215" t="str">
        <f>LEFT(VLOOKUP($A313,'2016G5-SALL'!$A$5:$B$499,2,FALSE),2)</f>
        <v>05</v>
      </c>
      <c r="F313" s="230">
        <f>IFERROR(IF($E313="05",VLOOKUP($A313,'2016G5-SALL'!$A$3:$AG$500,4,FALSE),IF($E313="08",VLOOKUP($A313,'2016G8-SALL'!$A$3:$AG$501,4,FALSE),"NA")),"NA")</f>
        <v>60</v>
      </c>
      <c r="G313" s="231">
        <f>IFERROR(IF($E313="05",VLOOKUP($A313,'MemSep 16-2016'!$A$3:$I$498,9,FALSE),IF($E313="08",VLOOKUP($A313,'MemSep 16-2016'!$A$3:$N$498,14,FALSE),"NA")),"NA")</f>
        <v>61</v>
      </c>
      <c r="H313" s="232">
        <f t="shared" si="5"/>
        <v>0.98360655737704916</v>
      </c>
      <c r="I313" s="233">
        <f>IFERROR(IF(OR($F313&lt;10,$F313="NA",$G313="NA"),"NA",IF($E313="05",VLOOKUP($A313,'2016G5-SALL'!$A$3:$AG$500,6,FALSE),IF($E313="08",VLOOKUP($A313,'2016G8-SALL'!$A$3:$AG$501,6,FALSE),"NA"))),"NA")</f>
        <v>40.302500000000009</v>
      </c>
      <c r="J313" s="199">
        <f>IFERROR(IF(OR($F313&lt;10,$F313="NA",$G313="NA"),"NA",IF($E313="05",VLOOKUP($A313,'2016G5-SALL'!$A$3:$AG$500,26,FALSE),IF($E313="08",VLOOKUP($A313,'2016G8-SALL'!$A$3:$AG$501,26,FALSE),"NA"))),"NA")</f>
        <v>0.3048333333333334</v>
      </c>
      <c r="K313" s="200">
        <f>IFERROR(IF(OR($F313&lt;10,$F313="NA",$G313="NA"),"NA",IF($E313="05",VLOOKUP($A313,'2016G5-SALL'!$A$3:$AG$500,16,FALSE),IF($E313="08",VLOOKUP($A313,'2016G8-SALL'!$A$3:$AG$501,16,FALSE),"NA"))),"NA")</f>
        <v>0.37833333333333347</v>
      </c>
      <c r="L313" s="201">
        <f>IFERROR(IF(OR($F313&lt;10,$F313="NA",$G313="NA"),"NA",IF($E313="05",VLOOKUP($A313,'2016G5-SALL'!$A$3:$AG$500,31,FALSE),IF($E313="08",VLOOKUP($A313,'2016G8-SALL'!$A$3:$AG$501,31,FALSE),"NA"))),"NA")</f>
        <v>0.46966666666666657</v>
      </c>
      <c r="M313" s="202">
        <f>IFERROR(IF(OR($F313&lt;10,$F313="NA",$G313="NA"),"NA",IF($E313="05",VLOOKUP($A313,'2016G5-SALL'!$A$3:$AG$500,21,FALSE),IF($E313="08",VLOOKUP($A313,'2016G8-SALL'!$A$3:$AG$501,21,FALSE),"NA"))),"NA")</f>
        <v>0.38349999999999973</v>
      </c>
    </row>
    <row r="314" spans="1:13" x14ac:dyDescent="0.25">
      <c r="A314" s="229" t="s">
        <v>1368</v>
      </c>
      <c r="B314" s="228" t="str">
        <f>VLOOKUP($A314,SchList!$A$2:$B$476,2,FALSE)</f>
        <v>PACE CENTER FOR GIRLS</v>
      </c>
      <c r="C314" s="229" t="str">
        <f>VLOOKUP($A314,SchList!$A$2:$H$476,6,FALSE)</f>
        <v>Alt &amp; Spe</v>
      </c>
      <c r="D314" s="214" t="str">
        <f>VLOOKUP($A314,SchList!$A$2:$H$476,5,FALSE)</f>
        <v>ALT</v>
      </c>
      <c r="E314" s="215" t="str">
        <f>LEFT(VLOOKUP($A314,'2016G8-SALL'!$A$5:$B$499,2,FALSE),2)</f>
        <v>08</v>
      </c>
      <c r="F314" s="230">
        <f>IFERROR(IF($E314="05",VLOOKUP($A314,'2016G5-SALL'!$A$3:$AG$500,4,FALSE),IF($E314="08",VLOOKUP($A314,'2016G8-SALL'!$A$3:$AG$501,4,FALSE),"NA")),"NA")</f>
        <v>3</v>
      </c>
      <c r="G314" s="231">
        <f>IFERROR(IF($E314="05",VLOOKUP($A314,'MemSep 16-2016'!$A$3:$I$498,9,FALSE),IF($E314="08",VLOOKUP($A314,'MemSep 16-2016'!$A$3:$N$498,14,FALSE),"NA")),"NA")</f>
        <v>12</v>
      </c>
      <c r="H314" s="232" t="str">
        <f t="shared" si="5"/>
        <v>NT&lt;10</v>
      </c>
      <c r="I314" s="233" t="str">
        <f>IFERROR(IF(OR($F314&lt;10,$F314="NA",$G314="NA"),"NA",IF($E314="05",VLOOKUP($A314,'2016G5-SALL'!$A$3:$AG$500,6,FALSE),IF($E314="08",VLOOKUP($A314,'2016G8-SALL'!$A$3:$AG$501,6,FALSE),"NA"))),"NA")</f>
        <v>NA</v>
      </c>
      <c r="J314" s="199" t="str">
        <f>IFERROR(IF(OR($F314&lt;10,$F314="NA",$G314="NA"),"NA",IF($E314="05",VLOOKUP($A314,'2016G5-SALL'!$A$3:$AG$500,26,FALSE),IF($E314="08",VLOOKUP($A314,'2016G8-SALL'!$A$3:$AG$501,26,FALSE),"NA"))),"NA")</f>
        <v>NA</v>
      </c>
      <c r="K314" s="200" t="str">
        <f>IFERROR(IF(OR($F314&lt;10,$F314="NA",$G314="NA"),"NA",IF($E314="05",VLOOKUP($A314,'2016G5-SALL'!$A$3:$AG$500,16,FALSE),IF($E314="08",VLOOKUP($A314,'2016G8-SALL'!$A$3:$AG$501,16,FALSE),"NA"))),"NA")</f>
        <v>NA</v>
      </c>
      <c r="L314" s="201" t="str">
        <f>IFERROR(IF(OR($F314&lt;10,$F314="NA",$G314="NA"),"NA",IF($E314="05",VLOOKUP($A314,'2016G5-SALL'!$A$3:$AG$500,31,FALSE),IF($E314="08",VLOOKUP($A314,'2016G8-SALL'!$A$3:$AG$501,31,FALSE),"NA"))),"NA")</f>
        <v>NA</v>
      </c>
      <c r="M314" s="202" t="str">
        <f>IFERROR(IF(OR($F314&lt;10,$F314="NA",$G314="NA"),"NA",IF($E314="05",VLOOKUP($A314,'2016G5-SALL'!$A$3:$AG$500,21,FALSE),IF($E314="08",VLOOKUP($A314,'2016G8-SALL'!$A$3:$AG$501,21,FALSE),"NA"))),"NA")</f>
        <v>NA</v>
      </c>
    </row>
    <row r="315" spans="1:13" x14ac:dyDescent="0.25">
      <c r="A315" s="229" t="s">
        <v>302</v>
      </c>
      <c r="B315" s="228" t="str">
        <f>VLOOKUP($A315,SchList!$A$2:$B$476,2,FALSE)</f>
        <v>PALM LAKES ELEMENTARY</v>
      </c>
      <c r="C315" s="229" t="str">
        <f>VLOOKUP($A315,SchList!$A$2:$H$476,6,FALSE)</f>
        <v>North</v>
      </c>
      <c r="D315" s="214" t="str">
        <f>VLOOKUP($A315,SchList!$A$2:$H$476,5,FALSE)</f>
        <v>Tier 1</v>
      </c>
      <c r="E315" s="215" t="str">
        <f>LEFT(VLOOKUP($A315,'2016G5-SALL'!$A$5:$B$499,2,FALSE),2)</f>
        <v>05</v>
      </c>
      <c r="F315" s="230">
        <f>IFERROR(IF($E315="05",VLOOKUP($A315,'2016G5-SALL'!$A$3:$AG$500,4,FALSE),IF($E315="08",VLOOKUP($A315,'2016G8-SALL'!$A$3:$AG$501,4,FALSE),"NA")),"NA")</f>
        <v>145</v>
      </c>
      <c r="G315" s="231">
        <f>IFERROR(IF($E315="05",VLOOKUP($A315,'MemSep 16-2016'!$A$3:$I$498,9,FALSE),IF($E315="08",VLOOKUP($A315,'MemSep 16-2016'!$A$3:$N$498,14,FALSE),"NA")),"NA")</f>
        <v>147</v>
      </c>
      <c r="H315" s="232">
        <f t="shared" si="5"/>
        <v>0.98639455782312924</v>
      </c>
      <c r="I315" s="233">
        <f>IFERROR(IF(OR($F315&lt;10,$F315="NA",$G315="NA"),"NA",IF($E315="05",VLOOKUP($A315,'2016G5-SALL'!$A$3:$AG$500,6,FALSE),IF($E315="08",VLOOKUP($A315,'2016G8-SALL'!$A$3:$AG$501,6,FALSE),"NA"))),"NA")</f>
        <v>47.356413793103428</v>
      </c>
      <c r="J315" s="199">
        <f>IFERROR(IF(OR($F315&lt;10,$F315="NA",$G315="NA"),"NA",IF($E315="05",VLOOKUP($A315,'2016G5-SALL'!$A$3:$AG$500,26,FALSE),IF($E315="08",VLOOKUP($A315,'2016G8-SALL'!$A$3:$AG$501,26,FALSE),"NA"))),"NA")</f>
        <v>0.36634482758620751</v>
      </c>
      <c r="K315" s="200">
        <f>IFERROR(IF(OR($F315&lt;10,$F315="NA",$G315="NA"),"NA",IF($E315="05",VLOOKUP($A315,'2016G5-SALL'!$A$3:$AG$500,16,FALSE),IF($E315="08",VLOOKUP($A315,'2016G8-SALL'!$A$3:$AG$501,16,FALSE),"NA"))),"NA")</f>
        <v>0.44903448275862029</v>
      </c>
      <c r="L315" s="201">
        <f>IFERROR(IF(OR($F315&lt;10,$F315="NA",$G315="NA"),"NA",IF($E315="05",VLOOKUP($A315,'2016G5-SALL'!$A$3:$AG$500,31,FALSE),IF($E315="08",VLOOKUP($A315,'2016G8-SALL'!$A$3:$AG$501,31,FALSE),"NA"))),"NA")</f>
        <v>0.5356551724137929</v>
      </c>
      <c r="M315" s="202">
        <f>IFERROR(IF(OR($F315&lt;10,$F315="NA",$G315="NA"),"NA",IF($E315="05",VLOOKUP($A315,'2016G5-SALL'!$A$3:$AG$500,21,FALSE),IF($E315="08",VLOOKUP($A315,'2016G8-SALL'!$A$3:$AG$501,21,FALSE),"NA"))),"NA")</f>
        <v>0.46475862068965518</v>
      </c>
    </row>
    <row r="316" spans="1:13" x14ac:dyDescent="0.25">
      <c r="A316" s="229" t="s">
        <v>303</v>
      </c>
      <c r="B316" s="228" t="str">
        <f>VLOOKUP($A316,SchList!$A$2:$B$476,2,FALSE)</f>
        <v>PALM SPRINGS ELEMENTARY</v>
      </c>
      <c r="C316" s="229" t="str">
        <f>VLOOKUP($A316,SchList!$A$2:$H$476,6,FALSE)</f>
        <v>North</v>
      </c>
      <c r="D316" s="214" t="str">
        <f>VLOOKUP($A316,SchList!$A$2:$H$476,5,FALSE)</f>
        <v>Tier 1</v>
      </c>
      <c r="E316" s="215" t="str">
        <f>LEFT(VLOOKUP($A316,'2016G5-SALL'!$A$5:$B$499,2,FALSE),2)</f>
        <v>05</v>
      </c>
      <c r="F316" s="230">
        <f>IFERROR(IF($E316="05",VLOOKUP($A316,'2016G5-SALL'!$A$3:$AG$500,4,FALSE),IF($E316="08",VLOOKUP($A316,'2016G8-SALL'!$A$3:$AG$501,4,FALSE),"NA")),"NA")</f>
        <v>120</v>
      </c>
      <c r="G316" s="231">
        <f>IFERROR(IF($E316="05",VLOOKUP($A316,'MemSep 16-2016'!$A$3:$I$498,9,FALSE),IF($E316="08",VLOOKUP($A316,'MemSep 16-2016'!$A$3:$N$498,14,FALSE),"NA")),"NA")</f>
        <v>122</v>
      </c>
      <c r="H316" s="232">
        <f t="shared" si="5"/>
        <v>0.98360655737704916</v>
      </c>
      <c r="I316" s="233">
        <f>IFERROR(IF(OR($F316&lt;10,$F316="NA",$G316="NA"),"NA",IF($E316="05",VLOOKUP($A316,'2016G5-SALL'!$A$3:$AG$500,6,FALSE),IF($E316="08",VLOOKUP($A316,'2016G8-SALL'!$A$3:$AG$501,6,FALSE),"NA"))),"NA")</f>
        <v>43.90141666666667</v>
      </c>
      <c r="J316" s="199">
        <f>IFERROR(IF(OR($F316&lt;10,$F316="NA",$G316="NA"),"NA",IF($E316="05",VLOOKUP($A316,'2016G5-SALL'!$A$3:$AG$500,26,FALSE),IF($E316="08",VLOOKUP($A316,'2016G8-SALL'!$A$3:$AG$501,26,FALSE),"NA"))),"NA")</f>
        <v>0.33266666666666683</v>
      </c>
      <c r="K316" s="200">
        <f>IFERROR(IF(OR($F316&lt;10,$F316="NA",$G316="NA"),"NA",IF($E316="05",VLOOKUP($A316,'2016G5-SALL'!$A$3:$AG$500,16,FALSE),IF($E316="08",VLOOKUP($A316,'2016G8-SALL'!$A$3:$AG$501,16,FALSE),"NA"))),"NA")</f>
        <v>0.421833333333333</v>
      </c>
      <c r="L316" s="201">
        <f>IFERROR(IF(OR($F316&lt;10,$F316="NA",$G316="NA"),"NA",IF($E316="05",VLOOKUP($A316,'2016G5-SALL'!$A$3:$AG$500,31,FALSE),IF($E316="08",VLOOKUP($A316,'2016G8-SALL'!$A$3:$AG$501,31,FALSE),"NA"))),"NA")</f>
        <v>0.48933333333333329</v>
      </c>
      <c r="M316" s="202">
        <f>IFERROR(IF(OR($F316&lt;10,$F316="NA",$G316="NA"),"NA",IF($E316="05",VLOOKUP($A316,'2016G5-SALL'!$A$3:$AG$500,21,FALSE),IF($E316="08",VLOOKUP($A316,'2016G8-SALL'!$A$3:$AG$501,21,FALSE),"NA"))),"NA")</f>
        <v>0.4397500000000002</v>
      </c>
    </row>
    <row r="317" spans="1:13" x14ac:dyDescent="0.25">
      <c r="A317" s="229" t="s">
        <v>429</v>
      </c>
      <c r="B317" s="228" t="str">
        <f>VLOOKUP($A317,SchList!$A$2:$B$476,2,FALSE)</f>
        <v>PALM SPRINGS MIDDLE</v>
      </c>
      <c r="C317" s="229" t="str">
        <f>VLOOKUP($A317,SchList!$A$2:$H$476,6,FALSE)</f>
        <v>North</v>
      </c>
      <c r="D317" s="214" t="str">
        <f>VLOOKUP($A317,SchList!$A$2:$H$476,5,FALSE)</f>
        <v>Tier 1</v>
      </c>
      <c r="E317" s="215" t="str">
        <f>LEFT(VLOOKUP($A317,'2016G8-SALL'!$A$5:$B$499,2,FALSE),2)</f>
        <v>08</v>
      </c>
      <c r="F317" s="230">
        <f>IFERROR(IF($E317="05",VLOOKUP($A317,'2016G5-SALL'!$A$3:$AG$500,4,FALSE),IF($E317="08",VLOOKUP($A317,'2016G8-SALL'!$A$3:$AG$501,4,FALSE),"NA")),"NA")</f>
        <v>304</v>
      </c>
      <c r="G317" s="231">
        <f>IFERROR(IF($E317="05",VLOOKUP($A317,'MemSep 16-2016'!$A$3:$I$498,9,FALSE),IF($E317="08",VLOOKUP($A317,'MemSep 16-2016'!$A$3:$N$498,14,FALSE),"NA")),"NA")</f>
        <v>338</v>
      </c>
      <c r="H317" s="232">
        <f t="shared" si="5"/>
        <v>0.89940828402366868</v>
      </c>
      <c r="I317" s="233">
        <f>IFERROR(IF(OR($F317&lt;10,$F317="NA",$G317="NA"),"NA",IF($E317="05",VLOOKUP($A317,'2016G5-SALL'!$A$3:$AG$500,6,FALSE),IF($E317="08",VLOOKUP($A317,'2016G8-SALL'!$A$3:$AG$501,6,FALSE),"NA"))),"NA")</f>
        <v>34.703717105263173</v>
      </c>
      <c r="J317" s="199">
        <f>IFERROR(IF(OR($F317&lt;10,$F317="NA",$G317="NA"),"NA",IF($E317="05",VLOOKUP($A317,'2016G5-SALL'!$A$3:$AG$500,26,FALSE),IF($E317="08",VLOOKUP($A317,'2016G8-SALL'!$A$3:$AG$501,26,FALSE),"NA"))),"NA")</f>
        <v>0.33315789473684215</v>
      </c>
      <c r="K317" s="200">
        <f>IFERROR(IF(OR($F317&lt;10,$F317="NA",$G317="NA"),"NA",IF($E317="05",VLOOKUP($A317,'2016G5-SALL'!$A$3:$AG$500,16,FALSE),IF($E317="08",VLOOKUP($A317,'2016G8-SALL'!$A$3:$AG$501,16,FALSE),"NA"))),"NA")</f>
        <v>0.36026315789473645</v>
      </c>
      <c r="L317" s="201">
        <f>IFERROR(IF(OR($F317&lt;10,$F317="NA",$G317="NA"),"NA",IF($E317="05",VLOOKUP($A317,'2016G5-SALL'!$A$3:$AG$500,31,FALSE),IF($E317="08",VLOOKUP($A317,'2016G8-SALL'!$A$3:$AG$501,31,FALSE),"NA"))),"NA")</f>
        <v>0.33750000000000008</v>
      </c>
      <c r="M317" s="202">
        <f>IFERROR(IF(OR($F317&lt;10,$F317="NA",$G317="NA"),"NA",IF($E317="05",VLOOKUP($A317,'2016G5-SALL'!$A$3:$AG$500,21,FALSE),IF($E317="08",VLOOKUP($A317,'2016G8-SALL'!$A$3:$AG$501,21,FALSE),"NA"))),"NA")</f>
        <v>0.35065789473684178</v>
      </c>
    </row>
    <row r="318" spans="1:13" x14ac:dyDescent="0.25">
      <c r="A318" s="229" t="s">
        <v>304</v>
      </c>
      <c r="B318" s="228" t="str">
        <f>VLOOKUP($A318,SchList!$A$2:$B$476,2,FALSE)</f>
        <v>PALM SPRINGS NORTH ELEMENTARY</v>
      </c>
      <c r="C318" s="229" t="str">
        <f>VLOOKUP($A318,SchList!$A$2:$H$476,6,FALSE)</f>
        <v>North</v>
      </c>
      <c r="D318" s="214" t="str">
        <f>VLOOKUP($A318,SchList!$A$2:$H$476,5,FALSE)</f>
        <v>Tier 1</v>
      </c>
      <c r="E318" s="215" t="str">
        <f>LEFT(VLOOKUP($A318,'2016G5-SALL'!$A$5:$B$499,2,FALSE),2)</f>
        <v>05</v>
      </c>
      <c r="F318" s="230">
        <f>IFERROR(IF($E318="05",VLOOKUP($A318,'2016G5-SALL'!$A$3:$AG$500,4,FALSE),IF($E318="08",VLOOKUP($A318,'2016G8-SALL'!$A$3:$AG$501,4,FALSE),"NA")),"NA")</f>
        <v>140</v>
      </c>
      <c r="G318" s="231">
        <f>IFERROR(IF($E318="05",VLOOKUP($A318,'MemSep 16-2016'!$A$3:$I$498,9,FALSE),IF($E318="08",VLOOKUP($A318,'MemSep 16-2016'!$A$3:$N$498,14,FALSE),"NA")),"NA")</f>
        <v>154</v>
      </c>
      <c r="H318" s="232">
        <f t="shared" si="5"/>
        <v>0.90909090909090906</v>
      </c>
      <c r="I318" s="233">
        <f>IFERROR(IF(OR($F318&lt;10,$F318="NA",$G318="NA"),"NA",IF($E318="05",VLOOKUP($A318,'2016G5-SALL'!$A$3:$AG$500,6,FALSE),IF($E318="08",VLOOKUP($A318,'2016G8-SALL'!$A$3:$AG$501,6,FALSE),"NA"))),"NA")</f>
        <v>45.043357142857133</v>
      </c>
      <c r="J318" s="199">
        <f>IFERROR(IF(OR($F318&lt;10,$F318="NA",$G318="NA"),"NA",IF($E318="05",VLOOKUP($A318,'2016G5-SALL'!$A$3:$AG$500,26,FALSE),IF($E318="08",VLOOKUP($A318,'2016G8-SALL'!$A$3:$AG$501,26,FALSE),"NA"))),"NA")</f>
        <v>0.36750000000000038</v>
      </c>
      <c r="K318" s="200">
        <f>IFERROR(IF(OR($F318&lt;10,$F318="NA",$G318="NA"),"NA",IF($E318="05",VLOOKUP($A318,'2016G5-SALL'!$A$3:$AG$500,16,FALSE),IF($E318="08",VLOOKUP($A318,'2016G8-SALL'!$A$3:$AG$501,16,FALSE),"NA"))),"NA")</f>
        <v>0.44149999999999984</v>
      </c>
      <c r="L318" s="201">
        <f>IFERROR(IF(OR($F318&lt;10,$F318="NA",$G318="NA"),"NA",IF($E318="05",VLOOKUP($A318,'2016G5-SALL'!$A$3:$AG$500,31,FALSE),IF($E318="08",VLOOKUP($A318,'2016G8-SALL'!$A$3:$AG$501,31,FALSE),"NA"))),"NA")</f>
        <v>0.49964285714285706</v>
      </c>
      <c r="M318" s="202">
        <f>IFERROR(IF(OR($F318&lt;10,$F318="NA",$G318="NA"),"NA",IF($E318="05",VLOOKUP($A318,'2016G5-SALL'!$A$3:$AG$500,21,FALSE),IF($E318="08",VLOOKUP($A318,'2016G8-SALL'!$A$3:$AG$501,21,FALSE),"NA"))),"NA")</f>
        <v>0.4302142857142861</v>
      </c>
    </row>
    <row r="319" spans="1:13" x14ac:dyDescent="0.25">
      <c r="A319" s="229" t="s">
        <v>301</v>
      </c>
      <c r="B319" s="228" t="str">
        <f>VLOOKUP($A319,SchList!$A$2:$B$476,2,FALSE)</f>
        <v>PALMETTO ELEMENTARY</v>
      </c>
      <c r="C319" s="229" t="str">
        <f>VLOOKUP($A319,SchList!$A$2:$H$476,6,FALSE)</f>
        <v>South</v>
      </c>
      <c r="D319" s="214" t="str">
        <f>VLOOKUP($A319,SchList!$A$2:$H$476,5,FALSE)</f>
        <v>Tier 1</v>
      </c>
      <c r="E319" s="215" t="str">
        <f>LEFT(VLOOKUP($A319,'2016G5-SALL'!$A$5:$B$499,2,FALSE),2)</f>
        <v>05</v>
      </c>
      <c r="F319" s="230">
        <f>IFERROR(IF($E319="05",VLOOKUP($A319,'2016G5-SALL'!$A$3:$AG$500,4,FALSE),IF($E319="08",VLOOKUP($A319,'2016G8-SALL'!$A$3:$AG$501,4,FALSE),"NA")),"NA")</f>
        <v>117</v>
      </c>
      <c r="G319" s="231">
        <f>IFERROR(IF($E319="05",VLOOKUP($A319,'MemSep 16-2016'!$A$3:$I$498,9,FALSE),IF($E319="08",VLOOKUP($A319,'MemSep 16-2016'!$A$3:$N$498,14,FALSE),"NA")),"NA")</f>
        <v>118</v>
      </c>
      <c r="H319" s="232">
        <f t="shared" si="5"/>
        <v>0.99152542372881358</v>
      </c>
      <c r="I319" s="233">
        <f>IFERROR(IF(OR($F319&lt;10,$F319="NA",$G319="NA"),"NA",IF($E319="05",VLOOKUP($A319,'2016G5-SALL'!$A$3:$AG$500,6,FALSE),IF($E319="08",VLOOKUP($A319,'2016G8-SALL'!$A$3:$AG$501,6,FALSE),"NA"))),"NA")</f>
        <v>56.44888888888886</v>
      </c>
      <c r="J319" s="199">
        <f>IFERROR(IF(OR($F319&lt;10,$F319="NA",$G319="NA"),"NA",IF($E319="05",VLOOKUP($A319,'2016G5-SALL'!$A$3:$AG$500,26,FALSE),IF($E319="08",VLOOKUP($A319,'2016G8-SALL'!$A$3:$AG$501,26,FALSE),"NA"))),"NA")</f>
        <v>0.4441025641025646</v>
      </c>
      <c r="K319" s="200">
        <f>IFERROR(IF(OR($F319&lt;10,$F319="NA",$G319="NA"),"NA",IF($E319="05",VLOOKUP($A319,'2016G5-SALL'!$A$3:$AG$500,16,FALSE),IF($E319="08",VLOOKUP($A319,'2016G8-SALL'!$A$3:$AG$501,16,FALSE),"NA"))),"NA")</f>
        <v>0.52162393162393161</v>
      </c>
      <c r="L319" s="201">
        <f>IFERROR(IF(OR($F319&lt;10,$F319="NA",$G319="NA"),"NA",IF($E319="05",VLOOKUP($A319,'2016G5-SALL'!$A$3:$AG$500,31,FALSE),IF($E319="08",VLOOKUP($A319,'2016G8-SALL'!$A$3:$AG$501,31,FALSE),"NA"))),"NA")</f>
        <v>0.61923076923076936</v>
      </c>
      <c r="M319" s="202">
        <f>IFERROR(IF(OR($F319&lt;10,$F319="NA",$G319="NA"),"NA",IF($E319="05",VLOOKUP($A319,'2016G5-SALL'!$A$3:$AG$500,21,FALSE),IF($E319="08",VLOOKUP($A319,'2016G8-SALL'!$A$3:$AG$501,21,FALSE),"NA"))),"NA")</f>
        <v>0.59829059829059794</v>
      </c>
    </row>
    <row r="320" spans="1:13" x14ac:dyDescent="0.25">
      <c r="A320" s="229" t="s">
        <v>430</v>
      </c>
      <c r="B320" s="228" t="str">
        <f>VLOOKUP($A320,SchList!$A$2:$B$476,2,FALSE)</f>
        <v>PALMETTO MIDDLE</v>
      </c>
      <c r="C320" s="229" t="str">
        <f>VLOOKUP($A320,SchList!$A$2:$H$476,6,FALSE)</f>
        <v>South</v>
      </c>
      <c r="D320" s="214" t="str">
        <f>VLOOKUP($A320,SchList!$A$2:$H$476,5,FALSE)</f>
        <v>Tier 1</v>
      </c>
      <c r="E320" s="215" t="str">
        <f>LEFT(VLOOKUP($A320,'2016G8-SALL'!$A$5:$B$499,2,FALSE),2)</f>
        <v>08</v>
      </c>
      <c r="F320" s="230">
        <f>IFERROR(IF($E320="05",VLOOKUP($A320,'2016G5-SALL'!$A$3:$AG$500,4,FALSE),IF($E320="08",VLOOKUP($A320,'2016G8-SALL'!$A$3:$AG$501,4,FALSE),"NA")),"NA")</f>
        <v>158</v>
      </c>
      <c r="G320" s="231">
        <f>IFERROR(IF($E320="05",VLOOKUP($A320,'MemSep 16-2016'!$A$3:$I$498,9,FALSE),IF($E320="08",VLOOKUP($A320,'MemSep 16-2016'!$A$3:$N$498,14,FALSE),"NA")),"NA")</f>
        <v>344</v>
      </c>
      <c r="H320" s="232">
        <f t="shared" si="5"/>
        <v>0.45930232558139533</v>
      </c>
      <c r="I320" s="233">
        <f>IFERROR(IF(OR($F320&lt;10,$F320="NA",$G320="NA"),"NA",IF($E320="05",VLOOKUP($A320,'2016G5-SALL'!$A$3:$AG$500,6,FALSE),IF($E320="08",VLOOKUP($A320,'2016G8-SALL'!$A$3:$AG$501,6,FALSE),"NA"))),"NA")</f>
        <v>35.289050632911419</v>
      </c>
      <c r="J320" s="199">
        <f>IFERROR(IF(OR($F320&lt;10,$F320="NA",$G320="NA"),"NA",IF($E320="05",VLOOKUP($A320,'2016G5-SALL'!$A$3:$AG$500,26,FALSE),IF($E320="08",VLOOKUP($A320,'2016G8-SALL'!$A$3:$AG$501,26,FALSE),"NA"))),"NA")</f>
        <v>0.33031645569620255</v>
      </c>
      <c r="K320" s="200">
        <f>IFERROR(IF(OR($F320&lt;10,$F320="NA",$G320="NA"),"NA",IF($E320="05",VLOOKUP($A320,'2016G5-SALL'!$A$3:$AG$500,16,FALSE),IF($E320="08",VLOOKUP($A320,'2016G8-SALL'!$A$3:$AG$501,16,FALSE),"NA"))),"NA")</f>
        <v>0.3613924050632909</v>
      </c>
      <c r="L320" s="201">
        <f>IFERROR(IF(OR($F320&lt;10,$F320="NA",$G320="NA"),"NA",IF($E320="05",VLOOKUP($A320,'2016G5-SALL'!$A$3:$AG$500,31,FALSE),IF($E320="08",VLOOKUP($A320,'2016G8-SALL'!$A$3:$AG$501,31,FALSE),"NA"))),"NA")</f>
        <v>0.35664556962025307</v>
      </c>
      <c r="M320" s="202">
        <f>IFERROR(IF(OR($F320&lt;10,$F320="NA",$G320="NA"),"NA",IF($E320="05",VLOOKUP($A320,'2016G5-SALL'!$A$3:$AG$500,21,FALSE),IF($E320="08",VLOOKUP($A320,'2016G8-SALL'!$A$3:$AG$501,21,FALSE),"NA"))),"NA")</f>
        <v>0.35379746835443027</v>
      </c>
    </row>
    <row r="321" spans="1:13" x14ac:dyDescent="0.25">
      <c r="A321" s="229" t="s">
        <v>305</v>
      </c>
      <c r="B321" s="228" t="str">
        <f>VLOOKUP($A321,SchList!$A$2:$B$476,2,FALSE)</f>
        <v>PARKVIEW ELEMENTARY</v>
      </c>
      <c r="C321" s="229" t="str">
        <f>VLOOKUP($A321,SchList!$A$2:$H$476,6,FALSE)</f>
        <v>North</v>
      </c>
      <c r="D321" s="214" t="str">
        <f>VLOOKUP($A321,SchList!$A$2:$H$476,5,FALSE)</f>
        <v>Tier 3</v>
      </c>
      <c r="E321" s="215" t="str">
        <f>LEFT(VLOOKUP($A321,'2016G5-SALL'!$A$5:$B$499,2,FALSE),2)</f>
        <v>05</v>
      </c>
      <c r="F321" s="230">
        <f>IFERROR(IF($E321="05",VLOOKUP($A321,'2016G5-SALL'!$A$3:$AG$500,4,FALSE),IF($E321="08",VLOOKUP($A321,'2016G8-SALL'!$A$3:$AG$501,4,FALSE),"NA")),"NA")</f>
        <v>45</v>
      </c>
      <c r="G321" s="231">
        <f>IFERROR(IF($E321="05",VLOOKUP($A321,'MemSep 16-2016'!$A$3:$I$498,9,FALSE),IF($E321="08",VLOOKUP($A321,'MemSep 16-2016'!$A$3:$N$498,14,FALSE),"NA")),"NA")</f>
        <v>53</v>
      </c>
      <c r="H321" s="232">
        <f t="shared" si="5"/>
        <v>0.84905660377358494</v>
      </c>
      <c r="I321" s="233">
        <f>IFERROR(IF(OR($F321&lt;10,$F321="NA",$G321="NA"),"NA",IF($E321="05",VLOOKUP($A321,'2016G5-SALL'!$A$3:$AG$500,6,FALSE),IF($E321="08",VLOOKUP($A321,'2016G8-SALL'!$A$3:$AG$501,6,FALSE),"NA"))),"NA")</f>
        <v>37.676444444444442</v>
      </c>
      <c r="J321" s="199">
        <f>IFERROR(IF(OR($F321&lt;10,$F321="NA",$G321="NA"),"NA",IF($E321="05",VLOOKUP($A321,'2016G5-SALL'!$A$3:$AG$500,26,FALSE),IF($E321="08",VLOOKUP($A321,'2016G8-SALL'!$A$3:$AG$501,26,FALSE),"NA"))),"NA")</f>
        <v>0.33066666666666694</v>
      </c>
      <c r="K321" s="200">
        <f>IFERROR(IF(OR($F321&lt;10,$F321="NA",$G321="NA"),"NA",IF($E321="05",VLOOKUP($A321,'2016G5-SALL'!$A$3:$AG$500,16,FALSE),IF($E321="08",VLOOKUP($A321,'2016G8-SALL'!$A$3:$AG$501,16,FALSE),"NA"))),"NA")</f>
        <v>0.3942222222222222</v>
      </c>
      <c r="L321" s="201">
        <f>IFERROR(IF(OR($F321&lt;10,$F321="NA",$G321="NA"),"NA",IF($E321="05",VLOOKUP($A321,'2016G5-SALL'!$A$3:$AG$500,31,FALSE),IF($E321="08",VLOOKUP($A321,'2016G8-SALL'!$A$3:$AG$501,31,FALSE),"NA"))),"NA")</f>
        <v>0.40511111111111126</v>
      </c>
      <c r="M321" s="202">
        <f>IFERROR(IF(OR($F321&lt;10,$F321="NA",$G321="NA"),"NA",IF($E321="05",VLOOKUP($A321,'2016G5-SALL'!$A$3:$AG$500,21,FALSE),IF($E321="08",VLOOKUP($A321,'2016G8-SALL'!$A$3:$AG$501,21,FALSE),"NA"))),"NA")</f>
        <v>0.33644444444444438</v>
      </c>
    </row>
    <row r="322" spans="1:13" x14ac:dyDescent="0.25">
      <c r="A322" s="229" t="s">
        <v>306</v>
      </c>
      <c r="B322" s="228" t="str">
        <f>VLOOKUP($A322,SchList!$A$2:$B$476,2,FALSE)</f>
        <v>PARKWAY ELEMENTARY</v>
      </c>
      <c r="C322" s="229" t="str">
        <f>VLOOKUP($A322,SchList!$A$2:$H$476,6,FALSE)</f>
        <v>North</v>
      </c>
      <c r="D322" s="214" t="str">
        <f>VLOOKUP($A322,SchList!$A$2:$H$476,5,FALSE)</f>
        <v>Tier 2</v>
      </c>
      <c r="E322" s="215" t="str">
        <f>LEFT(VLOOKUP($A322,'2016G5-SALL'!$A$5:$B$499,2,FALSE),2)</f>
        <v>05</v>
      </c>
      <c r="F322" s="230">
        <f>IFERROR(IF($E322="05",VLOOKUP($A322,'2016G5-SALL'!$A$3:$AG$500,4,FALSE),IF($E322="08",VLOOKUP($A322,'2016G8-SALL'!$A$3:$AG$501,4,FALSE),"NA")),"NA")</f>
        <v>40</v>
      </c>
      <c r="G322" s="231">
        <f>IFERROR(IF($E322="05",VLOOKUP($A322,'MemSep 16-2016'!$A$3:$I$498,9,FALSE),IF($E322="08",VLOOKUP($A322,'MemSep 16-2016'!$A$3:$N$498,14,FALSE),"NA")),"NA")</f>
        <v>41</v>
      </c>
      <c r="H322" s="232">
        <f t="shared" si="5"/>
        <v>0.97560975609756095</v>
      </c>
      <c r="I322" s="233">
        <f>IFERROR(IF(OR($F322&lt;10,$F322="NA",$G322="NA"),"NA",IF($E322="05",VLOOKUP($A322,'2016G5-SALL'!$A$3:$AG$500,6,FALSE),IF($E322="08",VLOOKUP($A322,'2016G8-SALL'!$A$3:$AG$501,6,FALSE),"NA"))),"NA")</f>
        <v>49.091749999999998</v>
      </c>
      <c r="J322" s="199">
        <f>IFERROR(IF(OR($F322&lt;10,$F322="NA",$G322="NA"),"NA",IF($E322="05",VLOOKUP($A322,'2016G5-SALL'!$A$3:$AG$500,26,FALSE),IF($E322="08",VLOOKUP($A322,'2016G8-SALL'!$A$3:$AG$501,26,FALSE),"NA"))),"NA")</f>
        <v>0.37125000000000025</v>
      </c>
      <c r="K322" s="200">
        <f>IFERROR(IF(OR($F322&lt;10,$F322="NA",$G322="NA"),"NA",IF($E322="05",VLOOKUP($A322,'2016G5-SALL'!$A$3:$AG$500,16,FALSE),IF($E322="08",VLOOKUP($A322,'2016G8-SALL'!$A$3:$AG$501,16,FALSE),"NA"))),"NA")</f>
        <v>0.46975</v>
      </c>
      <c r="L322" s="201">
        <f>IFERROR(IF(OR($F322&lt;10,$F322="NA",$G322="NA"),"NA",IF($E322="05",VLOOKUP($A322,'2016G5-SALL'!$A$3:$AG$500,31,FALSE),IF($E322="08",VLOOKUP($A322,'2016G8-SALL'!$A$3:$AG$501,31,FALSE),"NA"))),"NA")</f>
        <v>0.57524999999999993</v>
      </c>
      <c r="M322" s="202">
        <f>IFERROR(IF(OR($F322&lt;10,$F322="NA",$G322="NA"),"NA",IF($E322="05",VLOOKUP($A322,'2016G5-SALL'!$A$3:$AG$500,21,FALSE),IF($E322="08",VLOOKUP($A322,'2016G8-SALL'!$A$3:$AG$501,21,FALSE),"NA"))),"NA")</f>
        <v>0.44974999999999987</v>
      </c>
    </row>
    <row r="323" spans="1:13" x14ac:dyDescent="0.25">
      <c r="A323" s="229" t="s">
        <v>203</v>
      </c>
      <c r="B323" s="228" t="str">
        <f>VLOOKUP($A323,SchList!$A$2:$B$476,2,FALSE)</f>
        <v>PAUL LAURENCE DUNBAR K-8 CTR</v>
      </c>
      <c r="C323" s="229" t="str">
        <f>VLOOKUP($A323,SchList!$A$2:$H$476,6,FALSE)</f>
        <v>Central</v>
      </c>
      <c r="D323" s="214" t="str">
        <f>VLOOKUP($A323,SchList!$A$2:$H$476,5,FALSE)</f>
        <v>Tier 3</v>
      </c>
      <c r="E323" s="215" t="str">
        <f>LEFT(VLOOKUP($A323,'2016G5-SALL'!$A$5:$B$499,2,FALSE),2)</f>
        <v>05</v>
      </c>
      <c r="F323" s="230">
        <f>IFERROR(IF($E323="05",VLOOKUP($A323,'2016G5-SALL'!$A$3:$AG$500,4,FALSE),IF($E323="08",VLOOKUP($A323,'2016G8-SALL'!$A$3:$AG$501,4,FALSE),"NA")),"NA")</f>
        <v>43</v>
      </c>
      <c r="G323" s="231">
        <f>IFERROR(IF($E323="05",VLOOKUP($A323,'MemSep 16-2016'!$A$3:$I$498,9,FALSE),IF($E323="08",VLOOKUP($A323,'MemSep 16-2016'!$A$3:$N$498,14,FALSE),"NA")),"NA")</f>
        <v>48</v>
      </c>
      <c r="H323" s="232">
        <f t="shared" si="5"/>
        <v>0.89583333333333337</v>
      </c>
      <c r="I323" s="233">
        <f>IFERROR(IF(OR($F323&lt;10,$F323="NA",$G323="NA"),"NA",IF($E323="05",VLOOKUP($A323,'2016G5-SALL'!$A$3:$AG$500,6,FALSE),IF($E323="08",VLOOKUP($A323,'2016G8-SALL'!$A$3:$AG$501,6,FALSE),"NA"))),"NA")</f>
        <v>42.000465116279074</v>
      </c>
      <c r="J323" s="199">
        <f>IFERROR(IF(OR($F323&lt;10,$F323="NA",$G323="NA"),"NA",IF($E323="05",VLOOKUP($A323,'2016G5-SALL'!$A$3:$AG$500,26,FALSE),IF($E323="08",VLOOKUP($A323,'2016G8-SALL'!$A$3:$AG$501,26,FALSE),"NA"))),"NA")</f>
        <v>0.32255813953488394</v>
      </c>
      <c r="K323" s="200">
        <f>IFERROR(IF(OR($F323&lt;10,$F323="NA",$G323="NA"),"NA",IF($E323="05",VLOOKUP($A323,'2016G5-SALL'!$A$3:$AG$500,16,FALSE),IF($E323="08",VLOOKUP($A323,'2016G8-SALL'!$A$3:$AG$501,16,FALSE),"NA"))),"NA")</f>
        <v>0.42651162790697672</v>
      </c>
      <c r="L323" s="201">
        <f>IFERROR(IF(OR($F323&lt;10,$F323="NA",$G323="NA"),"NA",IF($E323="05",VLOOKUP($A323,'2016G5-SALL'!$A$3:$AG$500,31,FALSE),IF($E323="08",VLOOKUP($A323,'2016G8-SALL'!$A$3:$AG$501,31,FALSE),"NA"))),"NA")</f>
        <v>0.49302325581395356</v>
      </c>
      <c r="M323" s="202">
        <f>IFERROR(IF(OR($F323&lt;10,$F323="NA",$G323="NA"),"NA",IF($E323="05",VLOOKUP($A323,'2016G5-SALL'!$A$3:$AG$500,21,FALSE),IF($E323="08",VLOOKUP($A323,'2016G8-SALL'!$A$3:$AG$501,21,FALSE),"NA"))),"NA")</f>
        <v>0.34906976744186052</v>
      </c>
    </row>
    <row r="324" spans="1:13" x14ac:dyDescent="0.25">
      <c r="A324" s="229" t="s">
        <v>203</v>
      </c>
      <c r="B324" s="228" t="str">
        <f>VLOOKUP($A324,SchList!$A$2:$B$476,2,FALSE)</f>
        <v>PAUL LAURENCE DUNBAR K-8 CTR</v>
      </c>
      <c r="C324" s="229" t="str">
        <f>VLOOKUP($A324,SchList!$A$2:$H$476,6,FALSE)</f>
        <v>Central</v>
      </c>
      <c r="D324" s="214" t="str">
        <f>VLOOKUP($A324,SchList!$A$2:$H$476,5,FALSE)</f>
        <v>Tier 3</v>
      </c>
      <c r="E324" s="215" t="str">
        <f>LEFT(VLOOKUP($A324,'2016G8-SALL'!$A$5:$B$499,2,FALSE),2)</f>
        <v>08</v>
      </c>
      <c r="F324" s="230">
        <f>IFERROR(IF($E324="05",VLOOKUP($A324,'2016G5-SALL'!$A$3:$AG$500,4,FALSE),IF($E324="08",VLOOKUP($A324,'2016G8-SALL'!$A$3:$AG$501,4,FALSE),"NA")),"NA")</f>
        <v>22</v>
      </c>
      <c r="G324" s="231">
        <f>IFERROR(IF($E324="05",VLOOKUP($A324,'MemSep 16-2016'!$A$3:$I$498,9,FALSE),IF($E324="08",VLOOKUP($A324,'MemSep 16-2016'!$A$3:$N$498,14,FALSE),"NA")),"NA")</f>
        <v>24</v>
      </c>
      <c r="H324" s="232">
        <f t="shared" si="5"/>
        <v>0.91666666666666663</v>
      </c>
      <c r="I324" s="233">
        <f>IFERROR(IF(OR($F324&lt;10,$F324="NA",$G324="NA"),"NA",IF($E324="05",VLOOKUP($A324,'2016G5-SALL'!$A$3:$AG$500,6,FALSE),IF($E324="08",VLOOKUP($A324,'2016G8-SALL'!$A$3:$AG$501,6,FALSE),"NA"))),"NA")</f>
        <v>37.798636363636369</v>
      </c>
      <c r="J324" s="199">
        <f>IFERROR(IF(OR($F324&lt;10,$F324="NA",$G324="NA"),"NA",IF($E324="05",VLOOKUP($A324,'2016G5-SALL'!$A$3:$AG$500,26,FALSE),IF($E324="08",VLOOKUP($A324,'2016G8-SALL'!$A$3:$AG$501,26,FALSE),"NA"))),"NA")</f>
        <v>0.4272727272727273</v>
      </c>
      <c r="K324" s="200">
        <f>IFERROR(IF(OR($F324&lt;10,$F324="NA",$G324="NA"),"NA",IF($E324="05",VLOOKUP($A324,'2016G5-SALL'!$A$3:$AG$500,16,FALSE),IF($E324="08",VLOOKUP($A324,'2016G8-SALL'!$A$3:$AG$501,16,FALSE),"NA"))),"NA")</f>
        <v>0.40045454545454556</v>
      </c>
      <c r="L324" s="201">
        <f>IFERROR(IF(OR($F324&lt;10,$F324="NA",$G324="NA"),"NA",IF($E324="05",VLOOKUP($A324,'2016G5-SALL'!$A$3:$AG$500,31,FALSE),IF($E324="08",VLOOKUP($A324,'2016G8-SALL'!$A$3:$AG$501,31,FALSE),"NA"))),"NA")</f>
        <v>0.34772727272727277</v>
      </c>
      <c r="M324" s="202">
        <f>IFERROR(IF(OR($F324&lt;10,$F324="NA",$G324="NA"),"NA",IF($E324="05",VLOOKUP($A324,'2016G5-SALL'!$A$3:$AG$500,21,FALSE),IF($E324="08",VLOOKUP($A324,'2016G8-SALL'!$A$3:$AG$501,21,FALSE),"NA"))),"NA")</f>
        <v>0.35136363636363632</v>
      </c>
    </row>
    <row r="325" spans="1:13" x14ac:dyDescent="0.25">
      <c r="A325" s="229" t="s">
        <v>389</v>
      </c>
      <c r="B325" s="228" t="str">
        <f>VLOOKUP($A325,SchList!$A$2:$B$476,2,FALSE)</f>
        <v>PAUL W. BELL MIDDLE</v>
      </c>
      <c r="C325" s="229" t="str">
        <f>VLOOKUP($A325,SchList!$A$2:$H$476,6,FALSE)</f>
        <v>South</v>
      </c>
      <c r="D325" s="214" t="str">
        <f>VLOOKUP($A325,SchList!$A$2:$H$476,5,FALSE)</f>
        <v>Tier 1</v>
      </c>
      <c r="E325" s="215" t="str">
        <f>LEFT(VLOOKUP($A325,'2016G8-SALL'!$A$5:$B$499,2,FALSE),2)</f>
        <v>08</v>
      </c>
      <c r="F325" s="230">
        <f>IFERROR(IF($E325="05",VLOOKUP($A325,'2016G5-SALL'!$A$3:$AG$500,4,FALSE),IF($E325="08",VLOOKUP($A325,'2016G8-SALL'!$A$3:$AG$501,4,FALSE),"NA")),"NA")</f>
        <v>113</v>
      </c>
      <c r="G325" s="231">
        <f>IFERROR(IF($E325="05",VLOOKUP($A325,'MemSep 16-2016'!$A$3:$I$498,9,FALSE),IF($E325="08",VLOOKUP($A325,'MemSep 16-2016'!$A$3:$N$498,14,FALSE),"NA")),"NA")</f>
        <v>142</v>
      </c>
      <c r="H325" s="232">
        <f t="shared" si="5"/>
        <v>0.79577464788732399</v>
      </c>
      <c r="I325" s="233">
        <f>IFERROR(IF(OR($F325&lt;10,$F325="NA",$G325="NA"),"NA",IF($E325="05",VLOOKUP($A325,'2016G5-SALL'!$A$3:$AG$500,6,FALSE),IF($E325="08",VLOOKUP($A325,'2016G8-SALL'!$A$3:$AG$501,6,FALSE),"NA"))),"NA")</f>
        <v>44.818407079646008</v>
      </c>
      <c r="J325" s="199">
        <f>IFERROR(IF(OR($F325&lt;10,$F325="NA",$G325="NA"),"NA",IF($E325="05",VLOOKUP($A325,'2016G5-SALL'!$A$3:$AG$500,26,FALSE),IF($E325="08",VLOOKUP($A325,'2016G8-SALL'!$A$3:$AG$501,26,FALSE),"NA"))),"NA")</f>
        <v>0.44513274336283204</v>
      </c>
      <c r="K325" s="200">
        <f>IFERROR(IF(OR($F325&lt;10,$F325="NA",$G325="NA"),"NA",IF($E325="05",VLOOKUP($A325,'2016G5-SALL'!$A$3:$AG$500,16,FALSE),IF($E325="08",VLOOKUP($A325,'2016G8-SALL'!$A$3:$AG$501,16,FALSE),"NA"))),"NA")</f>
        <v>0.46513274336283189</v>
      </c>
      <c r="L325" s="201">
        <f>IFERROR(IF(OR($F325&lt;10,$F325="NA",$G325="NA"),"NA",IF($E325="05",VLOOKUP($A325,'2016G5-SALL'!$A$3:$AG$500,31,FALSE),IF($E325="08",VLOOKUP($A325,'2016G8-SALL'!$A$3:$AG$501,31,FALSE),"NA"))),"NA")</f>
        <v>0.45575221238938074</v>
      </c>
      <c r="M325" s="202">
        <f>IFERROR(IF(OR($F325&lt;10,$F325="NA",$G325="NA"),"NA",IF($E325="05",VLOOKUP($A325,'2016G5-SALL'!$A$3:$AG$500,21,FALSE),IF($E325="08",VLOOKUP($A325,'2016G8-SALL'!$A$3:$AG$501,21,FALSE),"NA"))),"NA")</f>
        <v>0.42318584070796467</v>
      </c>
    </row>
    <row r="326" spans="1:13" x14ac:dyDescent="0.25">
      <c r="A326" s="229" t="s">
        <v>366</v>
      </c>
      <c r="B326" s="228" t="str">
        <f>VLOOKUP($A326,SchList!$A$2:$B$476,2,FALSE)</f>
        <v>PHILLIS WHEATLEY ELEMENTARY</v>
      </c>
      <c r="C326" s="229" t="str">
        <f>VLOOKUP($A326,SchList!$A$2:$H$476,6,FALSE)</f>
        <v>Central</v>
      </c>
      <c r="D326" s="214" t="str">
        <f>VLOOKUP($A326,SchList!$A$2:$H$476,5,FALSE)</f>
        <v>Tier 3</v>
      </c>
      <c r="E326" s="215" t="str">
        <f>LEFT(VLOOKUP($A326,'2016G5-SALL'!$A$5:$B$499,2,FALSE),2)</f>
        <v>05</v>
      </c>
      <c r="F326" s="230">
        <f>IFERROR(IF($E326="05",VLOOKUP($A326,'2016G5-SALL'!$A$3:$AG$500,4,FALSE),IF($E326="08",VLOOKUP($A326,'2016G8-SALL'!$A$3:$AG$501,4,FALSE),"NA")),"NA")</f>
        <v>33</v>
      </c>
      <c r="G326" s="231">
        <f>IFERROR(IF($E326="05",VLOOKUP($A326,'MemSep 16-2016'!$A$3:$I$498,9,FALSE),IF($E326="08",VLOOKUP($A326,'MemSep 16-2016'!$A$3:$N$498,14,FALSE),"NA")),"NA")</f>
        <v>33</v>
      </c>
      <c r="H326" s="232">
        <f t="shared" si="5"/>
        <v>1</v>
      </c>
      <c r="I326" s="233">
        <f>IFERROR(IF(OR($F326&lt;10,$F326="NA",$G326="NA"),"NA",IF($E326="05",VLOOKUP($A326,'2016G5-SALL'!$A$3:$AG$500,6,FALSE),IF($E326="08",VLOOKUP($A326,'2016G8-SALL'!$A$3:$AG$501,6,FALSE),"NA"))),"NA")</f>
        <v>41.826666666666668</v>
      </c>
      <c r="J326" s="199">
        <f>IFERROR(IF(OR($F326&lt;10,$F326="NA",$G326="NA"),"NA",IF($E326="05",VLOOKUP($A326,'2016G5-SALL'!$A$3:$AG$500,26,FALSE),IF($E326="08",VLOOKUP($A326,'2016G8-SALL'!$A$3:$AG$501,26,FALSE),"NA"))),"NA")</f>
        <v>0.34696969696969704</v>
      </c>
      <c r="K326" s="200">
        <f>IFERROR(IF(OR($F326&lt;10,$F326="NA",$G326="NA"),"NA",IF($E326="05",VLOOKUP($A326,'2016G5-SALL'!$A$3:$AG$500,16,FALSE),IF($E326="08",VLOOKUP($A326,'2016G8-SALL'!$A$3:$AG$501,16,FALSE),"NA"))),"NA")</f>
        <v>0.39969696969696977</v>
      </c>
      <c r="L326" s="201">
        <f>IFERROR(IF(OR($F326&lt;10,$F326="NA",$G326="NA"),"NA",IF($E326="05",VLOOKUP($A326,'2016G5-SALL'!$A$3:$AG$500,31,FALSE),IF($E326="08",VLOOKUP($A326,'2016G8-SALL'!$A$3:$AG$501,31,FALSE),"NA"))),"NA")</f>
        <v>0.48848484848484874</v>
      </c>
      <c r="M326" s="202">
        <f>IFERROR(IF(OR($F326&lt;10,$F326="NA",$G326="NA"),"NA",IF($E326="05",VLOOKUP($A326,'2016G5-SALL'!$A$3:$AG$500,21,FALSE),IF($E326="08",VLOOKUP($A326,'2016G8-SALL'!$A$3:$AG$501,21,FALSE),"NA"))),"NA")</f>
        <v>0.37151515151515158</v>
      </c>
    </row>
    <row r="327" spans="1:13" x14ac:dyDescent="0.25">
      <c r="A327" s="229" t="s">
        <v>278</v>
      </c>
      <c r="B327" s="228" t="str">
        <f>VLOOKUP($A327,SchList!$A$2:$B$476,2,FALSE)</f>
        <v>PHYLLIS RUTH MILLER ELEMENTARY</v>
      </c>
      <c r="C327" s="229" t="str">
        <f>VLOOKUP($A327,SchList!$A$2:$H$476,6,FALSE)</f>
        <v>Central</v>
      </c>
      <c r="D327" s="214" t="str">
        <f>VLOOKUP($A327,SchList!$A$2:$H$476,5,FALSE)</f>
        <v>Tier 1</v>
      </c>
      <c r="E327" s="215" t="str">
        <f>LEFT(VLOOKUP($A327,'2016G5-SALL'!$A$5:$B$499,2,FALSE),2)</f>
        <v>05</v>
      </c>
      <c r="F327" s="230">
        <f>IFERROR(IF($E327="05",VLOOKUP($A327,'2016G5-SALL'!$A$3:$AG$500,4,FALSE),IF($E327="08",VLOOKUP($A327,'2016G8-SALL'!$A$3:$AG$501,4,FALSE),"NA")),"NA")</f>
        <v>72</v>
      </c>
      <c r="G327" s="231">
        <f>IFERROR(IF($E327="05",VLOOKUP($A327,'MemSep 16-2016'!$A$3:$I$498,9,FALSE),IF($E327="08",VLOOKUP($A327,'MemSep 16-2016'!$A$3:$N$498,14,FALSE),"NA")),"NA")</f>
        <v>80</v>
      </c>
      <c r="H327" s="232">
        <f t="shared" si="5"/>
        <v>0.9</v>
      </c>
      <c r="I327" s="233">
        <f>IFERROR(IF(OR($F327&lt;10,$F327="NA",$G327="NA"),"NA",IF($E327="05",VLOOKUP($A327,'2016G5-SALL'!$A$3:$AG$500,6,FALSE),IF($E327="08",VLOOKUP($A327,'2016G8-SALL'!$A$3:$AG$501,6,FALSE),"NA"))),"NA")</f>
        <v>44.1076388888889</v>
      </c>
      <c r="J327" s="199">
        <f>IFERROR(IF(OR($F327&lt;10,$F327="NA",$G327="NA"),"NA",IF($E327="05",VLOOKUP($A327,'2016G5-SALL'!$A$3:$AG$500,26,FALSE),IF($E327="08",VLOOKUP($A327,'2016G8-SALL'!$A$3:$AG$501,26,FALSE),"NA"))),"NA")</f>
        <v>0.37041666666666662</v>
      </c>
      <c r="K327" s="200">
        <f>IFERROR(IF(OR($F327&lt;10,$F327="NA",$G327="NA"),"NA",IF($E327="05",VLOOKUP($A327,'2016G5-SALL'!$A$3:$AG$500,16,FALSE),IF($E327="08",VLOOKUP($A327,'2016G8-SALL'!$A$3:$AG$501,16,FALSE),"NA"))),"NA")</f>
        <v>0.39319444444444462</v>
      </c>
      <c r="L327" s="201">
        <f>IFERROR(IF(OR($F327&lt;10,$F327="NA",$G327="NA"),"NA",IF($E327="05",VLOOKUP($A327,'2016G5-SALL'!$A$3:$AG$500,31,FALSE),IF($E327="08",VLOOKUP($A327,'2016G8-SALL'!$A$3:$AG$501,31,FALSE),"NA"))),"NA")</f>
        <v>0.5084722222222221</v>
      </c>
      <c r="M327" s="202">
        <f>IFERROR(IF(OR($F327&lt;10,$F327="NA",$G327="NA"),"NA",IF($E327="05",VLOOKUP($A327,'2016G5-SALL'!$A$3:$AG$500,21,FALSE),IF($E327="08",VLOOKUP($A327,'2016G8-SALL'!$A$3:$AG$501,21,FALSE),"NA"))),"NA")</f>
        <v>0.43486111111111087</v>
      </c>
    </row>
    <row r="328" spans="1:13" x14ac:dyDescent="0.25">
      <c r="A328" s="229" t="s">
        <v>311</v>
      </c>
      <c r="B328" s="228" t="str">
        <f>VLOOKUP($A328,SchList!$A$2:$B$476,2,FALSE)</f>
        <v>PINE LAKE ELEMENTARY</v>
      </c>
      <c r="C328" s="229" t="str">
        <f>VLOOKUP($A328,SchList!$A$2:$H$476,6,FALSE)</f>
        <v>South</v>
      </c>
      <c r="D328" s="214" t="str">
        <f>VLOOKUP($A328,SchList!$A$2:$H$476,5,FALSE)</f>
        <v>Tier 2</v>
      </c>
      <c r="E328" s="215" t="str">
        <f>LEFT(VLOOKUP($A328,'2016G5-SALL'!$A$5:$B$499,2,FALSE),2)</f>
        <v>05</v>
      </c>
      <c r="F328" s="230">
        <f>IFERROR(IF($E328="05",VLOOKUP($A328,'2016G5-SALL'!$A$3:$AG$500,4,FALSE),IF($E328="08",VLOOKUP($A328,'2016G8-SALL'!$A$3:$AG$501,4,FALSE),"NA")),"NA")</f>
        <v>48</v>
      </c>
      <c r="G328" s="231">
        <f>IFERROR(IF($E328="05",VLOOKUP($A328,'MemSep 16-2016'!$A$3:$I$498,9,FALSE),IF($E328="08",VLOOKUP($A328,'MemSep 16-2016'!$A$3:$N$498,14,FALSE),"NA")),"NA")</f>
        <v>49</v>
      </c>
      <c r="H328" s="232">
        <f t="shared" si="5"/>
        <v>0.97959183673469385</v>
      </c>
      <c r="I328" s="233">
        <f>IFERROR(IF(OR($F328&lt;10,$F328="NA",$G328="NA"),"NA",IF($E328="05",VLOOKUP($A328,'2016G5-SALL'!$A$3:$AG$500,6,FALSE),IF($E328="08",VLOOKUP($A328,'2016G8-SALL'!$A$3:$AG$501,6,FALSE),"NA"))),"NA")</f>
        <v>39.393750000000004</v>
      </c>
      <c r="J328" s="199">
        <f>IFERROR(IF(OR($F328&lt;10,$F328="NA",$G328="NA"),"NA",IF($E328="05",VLOOKUP($A328,'2016G5-SALL'!$A$3:$AG$500,26,FALSE),IF($E328="08",VLOOKUP($A328,'2016G8-SALL'!$A$3:$AG$501,26,FALSE),"NA"))),"NA")</f>
        <v>0.28958333333333353</v>
      </c>
      <c r="K328" s="200">
        <f>IFERROR(IF(OR($F328&lt;10,$F328="NA",$G328="NA"),"NA",IF($E328="05",VLOOKUP($A328,'2016G5-SALL'!$A$3:$AG$500,16,FALSE),IF($E328="08",VLOOKUP($A328,'2016G8-SALL'!$A$3:$AG$501,16,FALSE),"NA"))),"NA")</f>
        <v>0.39041666666666691</v>
      </c>
      <c r="L328" s="201">
        <f>IFERROR(IF(OR($F328&lt;10,$F328="NA",$G328="NA"),"NA",IF($E328="05",VLOOKUP($A328,'2016G5-SALL'!$A$3:$AG$500,31,FALSE),IF($E328="08",VLOOKUP($A328,'2016G8-SALL'!$A$3:$AG$501,31,FALSE),"NA"))),"NA")</f>
        <v>0.45291666666666658</v>
      </c>
      <c r="M328" s="202">
        <f>IFERROR(IF(OR($F328&lt;10,$F328="NA",$G328="NA"),"NA",IF($E328="05",VLOOKUP($A328,'2016G5-SALL'!$A$3:$AG$500,21,FALSE),IF($E328="08",VLOOKUP($A328,'2016G8-SALL'!$A$3:$AG$501,21,FALSE),"NA"))),"NA")</f>
        <v>0.36416666666666658</v>
      </c>
    </row>
    <row r="329" spans="1:13" x14ac:dyDescent="0.25">
      <c r="A329" s="229" t="s">
        <v>312</v>
      </c>
      <c r="B329" s="228" t="str">
        <f>VLOOKUP($A329,SchList!$A$2:$B$476,2,FALSE)</f>
        <v>PINE VILLA ELEMENTARY</v>
      </c>
      <c r="C329" s="229" t="str">
        <f>VLOOKUP($A329,SchList!$A$2:$H$476,6,FALSE)</f>
        <v>South</v>
      </c>
      <c r="D329" s="214" t="str">
        <f>VLOOKUP($A329,SchList!$A$2:$H$476,5,FALSE)</f>
        <v>Tier 3</v>
      </c>
      <c r="E329" s="215" t="str">
        <f>LEFT(VLOOKUP($A329,'2016G5-SALL'!$A$5:$B$499,2,FALSE),2)</f>
        <v>05</v>
      </c>
      <c r="F329" s="230">
        <f>IFERROR(IF($E329="05",VLOOKUP($A329,'2016G5-SALL'!$A$3:$AG$500,4,FALSE),IF($E329="08",VLOOKUP($A329,'2016G8-SALL'!$A$3:$AG$501,4,FALSE),"NA")),"NA")</f>
        <v>52</v>
      </c>
      <c r="G329" s="231">
        <f>IFERROR(IF($E329="05",VLOOKUP($A329,'MemSep 16-2016'!$A$3:$I$498,9,FALSE),IF($E329="08",VLOOKUP($A329,'MemSep 16-2016'!$A$3:$N$498,14,FALSE),"NA")),"NA")</f>
        <v>53</v>
      </c>
      <c r="H329" s="232">
        <f t="shared" ref="H329:H392" si="6">IFERROR(IF(OR($F329="NA",$F329&lt;10),"NT&lt;10",IF($F329&gt;$G329,1,$F329/$G329)),"NA")</f>
        <v>0.98113207547169812</v>
      </c>
      <c r="I329" s="233">
        <f>IFERROR(IF(OR($F329&lt;10,$F329="NA",$G329="NA"),"NA",IF($E329="05",VLOOKUP($A329,'2016G5-SALL'!$A$3:$AG$500,6,FALSE),IF($E329="08",VLOOKUP($A329,'2016G8-SALL'!$A$3:$AG$501,6,FALSE),"NA"))),"NA")</f>
        <v>41.69442307692308</v>
      </c>
      <c r="J329" s="199">
        <f>IFERROR(IF(OR($F329&lt;10,$F329="NA",$G329="NA"),"NA",IF($E329="05",VLOOKUP($A329,'2016G5-SALL'!$A$3:$AG$500,26,FALSE),IF($E329="08",VLOOKUP($A329,'2016G8-SALL'!$A$3:$AG$501,26,FALSE),"NA"))),"NA")</f>
        <v>0.33230769230769247</v>
      </c>
      <c r="K329" s="200">
        <f>IFERROR(IF(OR($F329&lt;10,$F329="NA",$G329="NA"),"NA",IF($E329="05",VLOOKUP($A329,'2016G5-SALL'!$A$3:$AG$500,16,FALSE),IF($E329="08",VLOOKUP($A329,'2016G8-SALL'!$A$3:$AG$501,16,FALSE),"NA"))),"NA")</f>
        <v>0.39519230769230795</v>
      </c>
      <c r="L329" s="201">
        <f>IFERROR(IF(OR($F329&lt;10,$F329="NA",$G329="NA"),"NA",IF($E329="05",VLOOKUP($A329,'2016G5-SALL'!$A$3:$AG$500,31,FALSE),IF($E329="08",VLOOKUP($A329,'2016G8-SALL'!$A$3:$AG$501,31,FALSE),"NA"))),"NA")</f>
        <v>0.48769230769230759</v>
      </c>
      <c r="M329" s="202">
        <f>IFERROR(IF(OR($F329&lt;10,$F329="NA",$G329="NA"),"NA",IF($E329="05",VLOOKUP($A329,'2016G5-SALL'!$A$3:$AG$500,21,FALSE),IF($E329="08",VLOOKUP($A329,'2016G8-SALL'!$A$3:$AG$501,21,FALSE),"NA"))),"NA")</f>
        <v>0.37961538461538435</v>
      </c>
    </row>
    <row r="330" spans="1:13" x14ac:dyDescent="0.25">
      <c r="A330" s="229" t="s">
        <v>382</v>
      </c>
      <c r="B330" s="228" t="str">
        <f>VLOOKUP($A330,SchList!$A$2:$B$476,2,FALSE)</f>
        <v>PINECREST ACADEMY CHARTER MIDD</v>
      </c>
      <c r="C330" s="229" t="str">
        <f>VLOOKUP($A330,SchList!$A$2:$H$476,6,FALSE)</f>
        <v>Charter</v>
      </c>
      <c r="D330" s="214" t="str">
        <f>VLOOKUP($A330,SchList!$A$2:$H$476,5,FALSE)</f>
        <v>CHT</v>
      </c>
      <c r="E330" s="215" t="str">
        <f>LEFT(VLOOKUP($A330,'2016G8-SALL'!$A$5:$B$499,2,FALSE),2)</f>
        <v>08</v>
      </c>
      <c r="F330" s="230">
        <f>IFERROR(IF($E330="05",VLOOKUP($A330,'2016G5-SALL'!$A$3:$AG$500,4,FALSE),IF($E330="08",VLOOKUP($A330,'2016G8-SALL'!$A$3:$AG$501,4,FALSE),"NA")),"NA")</f>
        <v>26</v>
      </c>
      <c r="G330" s="231">
        <f>IFERROR(IF($E330="05",VLOOKUP($A330,'MemSep 16-2016'!$A$3:$I$498,9,FALSE),IF($E330="08",VLOOKUP($A330,'MemSep 16-2016'!$A$3:$N$498,14,FALSE),"NA")),"NA")</f>
        <v>84</v>
      </c>
      <c r="H330" s="232">
        <f t="shared" si="6"/>
        <v>0.30952380952380953</v>
      </c>
      <c r="I330" s="233">
        <f>IFERROR(IF(OR($F330&lt;10,$F330="NA",$G330="NA"),"NA",IF($E330="05",VLOOKUP($A330,'2016G5-SALL'!$A$3:$AG$500,6,FALSE),IF($E330="08",VLOOKUP($A330,'2016G8-SALL'!$A$3:$AG$501,6,FALSE),"NA"))),"NA")</f>
        <v>34.723461538461535</v>
      </c>
      <c r="J330" s="199">
        <f>IFERROR(IF(OR($F330&lt;10,$F330="NA",$G330="NA"),"NA",IF($E330="05",VLOOKUP($A330,'2016G5-SALL'!$A$3:$AG$500,26,FALSE),IF($E330="08",VLOOKUP($A330,'2016G8-SALL'!$A$3:$AG$501,26,FALSE),"NA"))),"NA")</f>
        <v>0.34307692307692306</v>
      </c>
      <c r="K330" s="200">
        <f>IFERROR(IF(OR($F330&lt;10,$F330="NA",$G330="NA"),"NA",IF($E330="05",VLOOKUP($A330,'2016G5-SALL'!$A$3:$AG$500,16,FALSE),IF($E330="08",VLOOKUP($A330,'2016G8-SALL'!$A$3:$AG$501,16,FALSE),"NA"))),"NA")</f>
        <v>0.35615384615384621</v>
      </c>
      <c r="L330" s="201">
        <f>IFERROR(IF(OR($F330&lt;10,$F330="NA",$G330="NA"),"NA",IF($E330="05",VLOOKUP($A330,'2016G5-SALL'!$A$3:$AG$500,31,FALSE),IF($E330="08",VLOOKUP($A330,'2016G8-SALL'!$A$3:$AG$501,31,FALSE),"NA"))),"NA")</f>
        <v>0.34230769230769226</v>
      </c>
      <c r="M330" s="202">
        <f>IFERROR(IF(OR($F330&lt;10,$F330="NA",$G330="NA"),"NA",IF($E330="05",VLOOKUP($A330,'2016G5-SALL'!$A$3:$AG$500,21,FALSE),IF($E330="08",VLOOKUP($A330,'2016G8-SALL'!$A$3:$AG$501,21,FALSE),"NA"))),"NA")</f>
        <v>0.3446153846153846</v>
      </c>
    </row>
    <row r="331" spans="1:13" x14ac:dyDescent="0.25">
      <c r="A331" s="229" t="s">
        <v>831</v>
      </c>
      <c r="B331" s="228" t="str">
        <f>VLOOKUP($A331,SchList!$A$2:$B$476,2,FALSE)</f>
        <v>PINECREST ACADEMY SCHOOL</v>
      </c>
      <c r="C331" s="229" t="str">
        <f>VLOOKUP($A331,SchList!$A$2:$H$476,6,FALSE)</f>
        <v>Charter</v>
      </c>
      <c r="D331" s="214" t="str">
        <f>VLOOKUP($A331,SchList!$A$2:$H$476,5,FALSE)</f>
        <v>CHT</v>
      </c>
      <c r="E331" s="215" t="str">
        <f>LEFT(VLOOKUP($A331,'2016G5-SALL'!$A$5:$B$499,2,FALSE),2)</f>
        <v>05</v>
      </c>
      <c r="F331" s="230">
        <f>IFERROR(IF($E331="05",VLOOKUP($A331,'2016G5-SALL'!$A$3:$AG$500,4,FALSE),IF($E331="08",VLOOKUP($A331,'2016G8-SALL'!$A$3:$AG$501,4,FALSE),"NA")),"NA")</f>
        <v>12</v>
      </c>
      <c r="G331" s="231">
        <f>IFERROR(IF($E331="05",VLOOKUP($A331,'MemSep 16-2016'!$A$3:$I$498,9,FALSE),IF($E331="08",VLOOKUP($A331,'MemSep 16-2016'!$A$3:$N$498,14,FALSE),"NA")),"NA")</f>
        <v>54</v>
      </c>
      <c r="H331" s="232">
        <f t="shared" si="6"/>
        <v>0.22222222222222221</v>
      </c>
      <c r="I331" s="233">
        <f>IFERROR(IF(OR($F331&lt;10,$F331="NA",$G331="NA"),"NA",IF($E331="05",VLOOKUP($A331,'2016G5-SALL'!$A$3:$AG$500,6,FALSE),IF($E331="08",VLOOKUP($A331,'2016G8-SALL'!$A$3:$AG$501,6,FALSE),"NA"))),"NA")</f>
        <v>46.465833333333329</v>
      </c>
      <c r="J331" s="199">
        <f>IFERROR(IF(OR($F331&lt;10,$F331="NA",$G331="NA"),"NA",IF($E331="05",VLOOKUP($A331,'2016G5-SALL'!$A$3:$AG$500,26,FALSE),IF($E331="08",VLOOKUP($A331,'2016G8-SALL'!$A$3:$AG$501,26,FALSE),"NA"))),"NA")</f>
        <v>0.38833333333333336</v>
      </c>
      <c r="K331" s="200">
        <f>IFERROR(IF(OR($F331&lt;10,$F331="NA",$G331="NA"),"NA",IF($E331="05",VLOOKUP($A331,'2016G5-SALL'!$A$3:$AG$500,16,FALSE),IF($E331="08",VLOOKUP($A331,'2016G8-SALL'!$A$3:$AG$501,16,FALSE),"NA"))),"NA")</f>
        <v>0.43416666666666665</v>
      </c>
      <c r="L331" s="201">
        <f>IFERROR(IF(OR($F331&lt;10,$F331="NA",$G331="NA"),"NA",IF($E331="05",VLOOKUP($A331,'2016G5-SALL'!$A$3:$AG$500,31,FALSE),IF($E331="08",VLOOKUP($A331,'2016G8-SALL'!$A$3:$AG$501,31,FALSE),"NA"))),"NA")</f>
        <v>0.54249999999999998</v>
      </c>
      <c r="M331" s="202">
        <f>IFERROR(IF(OR($F331&lt;10,$F331="NA",$G331="NA"),"NA",IF($E331="05",VLOOKUP($A331,'2016G5-SALL'!$A$3:$AG$500,21,FALSE),IF($E331="08",VLOOKUP($A331,'2016G8-SALL'!$A$3:$AG$501,21,FALSE),"NA"))),"NA")</f>
        <v>0.42083333333333339</v>
      </c>
    </row>
    <row r="332" spans="1:13" x14ac:dyDescent="0.25">
      <c r="A332" s="229" t="s">
        <v>831</v>
      </c>
      <c r="B332" s="228" t="str">
        <f>VLOOKUP($A332,SchList!$A$2:$B$476,2,FALSE)</f>
        <v>PINECREST ACADEMY SCHOOL</v>
      </c>
      <c r="C332" s="229" t="str">
        <f>VLOOKUP($A332,SchList!$A$2:$H$476,6,FALSE)</f>
        <v>Charter</v>
      </c>
      <c r="D332" s="214" t="str">
        <f>VLOOKUP($A332,SchList!$A$2:$H$476,5,FALSE)</f>
        <v>CHT</v>
      </c>
      <c r="E332" s="215" t="str">
        <f>LEFT(VLOOKUP($A332,'2016G8-SALL'!$A$5:$B$499,2,FALSE),2)</f>
        <v>08</v>
      </c>
      <c r="F332" s="230">
        <f>IFERROR(IF($E332="05",VLOOKUP($A332,'2016G5-SALL'!$A$3:$AG$500,4,FALSE),IF($E332="08",VLOOKUP($A332,'2016G8-SALL'!$A$3:$AG$501,4,FALSE),"NA")),"NA")</f>
        <v>7</v>
      </c>
      <c r="G332" s="231">
        <f>IFERROR(IF($E332="05",VLOOKUP($A332,'MemSep 16-2016'!$A$3:$I$498,9,FALSE),IF($E332="08",VLOOKUP($A332,'MemSep 16-2016'!$A$3:$N$498,14,FALSE),"NA")),"NA")</f>
        <v>17</v>
      </c>
      <c r="H332" s="232" t="str">
        <f t="shared" si="6"/>
        <v>NT&lt;10</v>
      </c>
      <c r="I332" s="233" t="str">
        <f>IFERROR(IF(OR($F332&lt;10,$F332="NA",$G332="NA"),"NA",IF($E332="05",VLOOKUP($A332,'2016G5-SALL'!$A$3:$AG$500,6,FALSE),IF($E332="08",VLOOKUP($A332,'2016G8-SALL'!$A$3:$AG$501,6,FALSE),"NA"))),"NA")</f>
        <v>NA</v>
      </c>
      <c r="J332" s="199" t="str">
        <f>IFERROR(IF(OR($F332&lt;10,$F332="NA",$G332="NA"),"NA",IF($E332="05",VLOOKUP($A332,'2016G5-SALL'!$A$3:$AG$500,26,FALSE),IF($E332="08",VLOOKUP($A332,'2016G8-SALL'!$A$3:$AG$501,26,FALSE),"NA"))),"NA")</f>
        <v>NA</v>
      </c>
      <c r="K332" s="200" t="str">
        <f>IFERROR(IF(OR($F332&lt;10,$F332="NA",$G332="NA"),"NA",IF($E332="05",VLOOKUP($A332,'2016G5-SALL'!$A$3:$AG$500,16,FALSE),IF($E332="08",VLOOKUP($A332,'2016G8-SALL'!$A$3:$AG$501,16,FALSE),"NA"))),"NA")</f>
        <v>NA</v>
      </c>
      <c r="L332" s="201" t="str">
        <f>IFERROR(IF(OR($F332&lt;10,$F332="NA",$G332="NA"),"NA",IF($E332="05",VLOOKUP($A332,'2016G5-SALL'!$A$3:$AG$500,31,FALSE),IF($E332="08",VLOOKUP($A332,'2016G8-SALL'!$A$3:$AG$501,31,FALSE),"NA"))),"NA")</f>
        <v>NA</v>
      </c>
      <c r="M332" s="202" t="str">
        <f>IFERROR(IF(OR($F332&lt;10,$F332="NA",$G332="NA"),"NA",IF($E332="05",VLOOKUP($A332,'2016G5-SALL'!$A$3:$AG$500,21,FALSE),IF($E332="08",VLOOKUP($A332,'2016G8-SALL'!$A$3:$AG$501,21,FALSE),"NA"))),"NA")</f>
        <v>NA</v>
      </c>
    </row>
    <row r="333" spans="1:13" x14ac:dyDescent="0.25">
      <c r="A333" s="229" t="s">
        <v>161</v>
      </c>
      <c r="B333" s="228" t="str">
        <f>VLOOKUP($A333,SchList!$A$2:$B$476,2,FALSE)</f>
        <v>PINECREST ACADEMY SOUTH CAMPUS</v>
      </c>
      <c r="C333" s="229" t="str">
        <f>VLOOKUP($A333,SchList!$A$2:$H$476,6,FALSE)</f>
        <v>Charter</v>
      </c>
      <c r="D333" s="214" t="str">
        <f>VLOOKUP($A333,SchList!$A$2:$H$476,5,FALSE)</f>
        <v>CHT</v>
      </c>
      <c r="E333" s="215" t="str">
        <f>LEFT(VLOOKUP($A333,'2016G5-SALL'!$A$5:$B$499,2,FALSE),2)</f>
        <v>05</v>
      </c>
      <c r="F333" s="230">
        <f>IFERROR(IF($E333="05",VLOOKUP($A333,'2016G5-SALL'!$A$3:$AG$500,4,FALSE),IF($E333="08",VLOOKUP($A333,'2016G8-SALL'!$A$3:$AG$501,4,FALSE),"NA")),"NA")</f>
        <v>96</v>
      </c>
      <c r="G333" s="231">
        <f>IFERROR(IF($E333="05",VLOOKUP($A333,'MemSep 16-2016'!$A$3:$I$498,9,FALSE),IF($E333="08",VLOOKUP($A333,'MemSep 16-2016'!$A$3:$N$498,14,FALSE),"NA")),"NA")</f>
        <v>122</v>
      </c>
      <c r="H333" s="232">
        <f t="shared" si="6"/>
        <v>0.78688524590163933</v>
      </c>
      <c r="I333" s="233">
        <f>IFERROR(IF(OR($F333&lt;10,$F333="NA",$G333="NA"),"NA",IF($E333="05",VLOOKUP($A333,'2016G5-SALL'!$A$3:$AG$500,6,FALSE),IF($E333="08",VLOOKUP($A333,'2016G8-SALL'!$A$3:$AG$501,6,FALSE),"NA"))),"NA")</f>
        <v>51.878749999999989</v>
      </c>
      <c r="J333" s="199">
        <f>IFERROR(IF(OR($F333&lt;10,$F333="NA",$G333="NA"),"NA",IF($E333="05",VLOOKUP($A333,'2016G5-SALL'!$A$3:$AG$500,26,FALSE),IF($E333="08",VLOOKUP($A333,'2016G8-SALL'!$A$3:$AG$501,26,FALSE),"NA"))),"NA")</f>
        <v>0.41937500000000011</v>
      </c>
      <c r="K333" s="200">
        <f>IFERROR(IF(OR($F333&lt;10,$F333="NA",$G333="NA"),"NA",IF($E333="05",VLOOKUP($A333,'2016G5-SALL'!$A$3:$AG$500,16,FALSE),IF($E333="08",VLOOKUP($A333,'2016G8-SALL'!$A$3:$AG$501,16,FALSE),"NA"))),"NA")</f>
        <v>0.49229166666666657</v>
      </c>
      <c r="L333" s="201">
        <f>IFERROR(IF(OR($F333&lt;10,$F333="NA",$G333="NA"),"NA",IF($E333="05",VLOOKUP($A333,'2016G5-SALL'!$A$3:$AG$500,31,FALSE),IF($E333="08",VLOOKUP($A333,'2016G8-SALL'!$A$3:$AG$501,31,FALSE),"NA"))),"NA")</f>
        <v>0.60375000000000012</v>
      </c>
      <c r="M333" s="202">
        <f>IFERROR(IF(OR($F333&lt;10,$F333="NA",$G333="NA"),"NA",IF($E333="05",VLOOKUP($A333,'2016G5-SALL'!$A$3:$AG$500,21,FALSE),IF($E333="08",VLOOKUP($A333,'2016G8-SALL'!$A$3:$AG$501,21,FALSE),"NA"))),"NA")</f>
        <v>0.47093750000000006</v>
      </c>
    </row>
    <row r="334" spans="1:13" x14ac:dyDescent="0.25">
      <c r="A334" s="229" t="s">
        <v>882</v>
      </c>
      <c r="B334" s="228" t="str">
        <f>VLOOKUP($A334,SchList!$A$2:$B$476,2,FALSE)</f>
        <v>PINECREST COVE ACADEMY</v>
      </c>
      <c r="C334" s="229" t="str">
        <f>VLOOKUP($A334,SchList!$A$2:$H$476,6,FALSE)</f>
        <v>Charter</v>
      </c>
      <c r="D334" s="214" t="str">
        <f>VLOOKUP($A334,SchList!$A$2:$H$476,5,FALSE)</f>
        <v>CHT</v>
      </c>
      <c r="E334" s="215" t="str">
        <f>LEFT(VLOOKUP($A334,'2016G5-SALL'!$A$5:$B$499,2,FALSE),2)</f>
        <v>05</v>
      </c>
      <c r="F334" s="230">
        <f>IFERROR(IF($E334="05",VLOOKUP($A334,'2016G5-SALL'!$A$3:$AG$500,4,FALSE),IF($E334="08",VLOOKUP($A334,'2016G8-SALL'!$A$3:$AG$501,4,FALSE),"NA")),"NA")</f>
        <v>112</v>
      </c>
      <c r="G334" s="231">
        <f>IFERROR(IF($E334="05",VLOOKUP($A334,'MemSep 16-2016'!$A$3:$I$498,9,FALSE),IF($E334="08",VLOOKUP($A334,'MemSep 16-2016'!$A$3:$N$498,14,FALSE),"NA")),"NA")</f>
        <v>115</v>
      </c>
      <c r="H334" s="232">
        <f t="shared" si="6"/>
        <v>0.97391304347826091</v>
      </c>
      <c r="I334" s="233">
        <f>IFERROR(IF(OR($F334&lt;10,$F334="NA",$G334="NA"),"NA",IF($E334="05",VLOOKUP($A334,'2016G5-SALL'!$A$3:$AG$500,6,FALSE),IF($E334="08",VLOOKUP($A334,'2016G8-SALL'!$A$3:$AG$501,6,FALSE),"NA"))),"NA")</f>
        <v>55.952410714285712</v>
      </c>
      <c r="J334" s="199">
        <f>IFERROR(IF(OR($F334&lt;10,$F334="NA",$G334="NA"),"NA",IF($E334="05",VLOOKUP($A334,'2016G5-SALL'!$A$3:$AG$500,26,FALSE),IF($E334="08",VLOOKUP($A334,'2016G8-SALL'!$A$3:$AG$501,26,FALSE),"NA"))),"NA")</f>
        <v>0.49142857142857188</v>
      </c>
      <c r="K334" s="200">
        <f>IFERROR(IF(OR($F334&lt;10,$F334="NA",$G334="NA"),"NA",IF($E334="05",VLOOKUP($A334,'2016G5-SALL'!$A$3:$AG$500,16,FALSE),IF($E334="08",VLOOKUP($A334,'2016G8-SALL'!$A$3:$AG$501,16,FALSE),"NA"))),"NA")</f>
        <v>0.51330357142857108</v>
      </c>
      <c r="L334" s="201">
        <f>IFERROR(IF(OR($F334&lt;10,$F334="NA",$G334="NA"),"NA",IF($E334="05",VLOOKUP($A334,'2016G5-SALL'!$A$3:$AG$500,31,FALSE),IF($E334="08",VLOOKUP($A334,'2016G8-SALL'!$A$3:$AG$501,31,FALSE),"NA"))),"NA")</f>
        <v>0.63446428571428548</v>
      </c>
      <c r="M334" s="202">
        <f>IFERROR(IF(OR($F334&lt;10,$F334="NA",$G334="NA"),"NA",IF($E334="05",VLOOKUP($A334,'2016G5-SALL'!$A$3:$AG$500,21,FALSE),IF($E334="08",VLOOKUP($A334,'2016G8-SALL'!$A$3:$AG$501,21,FALSE),"NA"))),"NA")</f>
        <v>0.53714285714285692</v>
      </c>
    </row>
    <row r="335" spans="1:13" x14ac:dyDescent="0.25">
      <c r="A335" s="229" t="s">
        <v>882</v>
      </c>
      <c r="B335" s="228" t="str">
        <f>VLOOKUP($A335,SchList!$A$2:$B$476,2,FALSE)</f>
        <v>PINECREST COVE ACADEMY</v>
      </c>
      <c r="C335" s="229" t="str">
        <f>VLOOKUP($A335,SchList!$A$2:$H$476,6,FALSE)</f>
        <v>Charter</v>
      </c>
      <c r="D335" s="214" t="str">
        <f>VLOOKUP($A335,SchList!$A$2:$H$476,5,FALSE)</f>
        <v>CHT</v>
      </c>
      <c r="E335" s="215" t="str">
        <f>LEFT(VLOOKUP($A335,'2016G8-SALL'!$A$5:$B$499,2,FALSE),2)</f>
        <v>08</v>
      </c>
      <c r="F335" s="230">
        <f>IFERROR(IF($E335="05",VLOOKUP($A335,'2016G5-SALL'!$A$3:$AG$500,4,FALSE),IF($E335="08",VLOOKUP($A335,'2016G8-SALL'!$A$3:$AG$501,4,FALSE),"NA")),"NA")</f>
        <v>48</v>
      </c>
      <c r="G335" s="231">
        <f>IFERROR(IF($E335="05",VLOOKUP($A335,'MemSep 16-2016'!$A$3:$I$498,9,FALSE),IF($E335="08",VLOOKUP($A335,'MemSep 16-2016'!$A$3:$N$498,14,FALSE),"NA")),"NA")</f>
        <v>48</v>
      </c>
      <c r="H335" s="232">
        <f t="shared" si="6"/>
        <v>1</v>
      </c>
      <c r="I335" s="233">
        <f>IFERROR(IF(OR($F335&lt;10,$F335="NA",$G335="NA"),"NA",IF($E335="05",VLOOKUP($A335,'2016G5-SALL'!$A$3:$AG$500,6,FALSE),IF($E335="08",VLOOKUP($A335,'2016G8-SALL'!$A$3:$AG$501,6,FALSE),"NA"))),"NA")</f>
        <v>56.477916666666658</v>
      </c>
      <c r="J335" s="199">
        <f>IFERROR(IF(OR($F335&lt;10,$F335="NA",$G335="NA"),"NA",IF($E335="05",VLOOKUP($A335,'2016G5-SALL'!$A$3:$AG$500,26,FALSE),IF($E335="08",VLOOKUP($A335,'2016G8-SALL'!$A$3:$AG$501,26,FALSE),"NA"))),"NA")</f>
        <v>0.60916666666666675</v>
      </c>
      <c r="K335" s="200">
        <f>IFERROR(IF(OR($F335&lt;10,$F335="NA",$G335="NA"),"NA",IF($E335="05",VLOOKUP($A335,'2016G5-SALL'!$A$3:$AG$500,16,FALSE),IF($E335="08",VLOOKUP($A335,'2016G8-SALL'!$A$3:$AG$501,16,FALSE),"NA"))),"NA")</f>
        <v>0.55833333333333324</v>
      </c>
      <c r="L335" s="201">
        <f>IFERROR(IF(OR($F335&lt;10,$F335="NA",$G335="NA"),"NA",IF($E335="05",VLOOKUP($A335,'2016G5-SALL'!$A$3:$AG$500,31,FALSE),IF($E335="08",VLOOKUP($A335,'2016G8-SALL'!$A$3:$AG$501,31,FALSE),"NA"))),"NA")</f>
        <v>0.56145833333333339</v>
      </c>
      <c r="M335" s="202">
        <f>IFERROR(IF(OR($F335&lt;10,$F335="NA",$G335="NA"),"NA",IF($E335="05",VLOOKUP($A335,'2016G5-SALL'!$A$3:$AG$500,21,FALSE),IF($E335="08",VLOOKUP($A335,'2016G8-SALL'!$A$3:$AG$501,21,FALSE),"NA"))),"NA")</f>
        <v>0.546875</v>
      </c>
    </row>
    <row r="336" spans="1:13" x14ac:dyDescent="0.25">
      <c r="A336" s="229" t="s">
        <v>310</v>
      </c>
      <c r="B336" s="228" t="str">
        <f>VLOOKUP($A336,SchList!$A$2:$B$476,2,FALSE)</f>
        <v>PINECREST ELEMENTARY</v>
      </c>
      <c r="C336" s="229" t="str">
        <f>VLOOKUP($A336,SchList!$A$2:$H$476,6,FALSE)</f>
        <v>South</v>
      </c>
      <c r="D336" s="214" t="str">
        <f>VLOOKUP($A336,SchList!$A$2:$H$476,5,FALSE)</f>
        <v>Tier 1</v>
      </c>
      <c r="E336" s="215" t="str">
        <f>LEFT(VLOOKUP($A336,'2016G5-SALL'!$A$5:$B$499,2,FALSE),2)</f>
        <v>05</v>
      </c>
      <c r="F336" s="230">
        <f>IFERROR(IF($E336="05",VLOOKUP($A336,'2016G5-SALL'!$A$3:$AG$500,4,FALSE),IF($E336="08",VLOOKUP($A336,'2016G8-SALL'!$A$3:$AG$501,4,FALSE),"NA")),"NA")</f>
        <v>170</v>
      </c>
      <c r="G336" s="231">
        <f>IFERROR(IF($E336="05",VLOOKUP($A336,'MemSep 16-2016'!$A$3:$I$498,9,FALSE),IF($E336="08",VLOOKUP($A336,'MemSep 16-2016'!$A$3:$N$498,14,FALSE),"NA")),"NA")</f>
        <v>186</v>
      </c>
      <c r="H336" s="232">
        <f t="shared" si="6"/>
        <v>0.91397849462365588</v>
      </c>
      <c r="I336" s="233">
        <f>IFERROR(IF(OR($F336&lt;10,$F336="NA",$G336="NA"),"NA",IF($E336="05",VLOOKUP($A336,'2016G5-SALL'!$A$3:$AG$500,6,FALSE),IF($E336="08",VLOOKUP($A336,'2016G8-SALL'!$A$3:$AG$501,6,FALSE),"NA"))),"NA")</f>
        <v>57.362058823529388</v>
      </c>
      <c r="J336" s="199">
        <f>IFERROR(IF(OR($F336&lt;10,$F336="NA",$G336="NA"),"NA",IF($E336="05",VLOOKUP($A336,'2016G5-SALL'!$A$3:$AG$500,26,FALSE),IF($E336="08",VLOOKUP($A336,'2016G8-SALL'!$A$3:$AG$501,26,FALSE),"NA"))),"NA")</f>
        <v>0.49099999999999994</v>
      </c>
      <c r="K336" s="200">
        <f>IFERROR(IF(OR($F336&lt;10,$F336="NA",$G336="NA"),"NA",IF($E336="05",VLOOKUP($A336,'2016G5-SALL'!$A$3:$AG$500,16,FALSE),IF($E336="08",VLOOKUP($A336,'2016G8-SALL'!$A$3:$AG$501,16,FALSE),"NA"))),"NA")</f>
        <v>0.52564705882352958</v>
      </c>
      <c r="L336" s="201">
        <f>IFERROR(IF(OR($F336&lt;10,$F336="NA",$G336="NA"),"NA",IF($E336="05",VLOOKUP($A336,'2016G5-SALL'!$A$3:$AG$500,31,FALSE),IF($E336="08",VLOOKUP($A336,'2016G8-SALL'!$A$3:$AG$501,31,FALSE),"NA"))),"NA")</f>
        <v>0.63576470588235257</v>
      </c>
      <c r="M336" s="202">
        <f>IFERROR(IF(OR($F336&lt;10,$F336="NA",$G336="NA"),"NA",IF($E336="05",VLOOKUP($A336,'2016G5-SALL'!$A$3:$AG$500,21,FALSE),IF($E336="08",VLOOKUP($A336,'2016G8-SALL'!$A$3:$AG$501,21,FALSE),"NA"))),"NA")</f>
        <v>0.58176470588235285</v>
      </c>
    </row>
    <row r="337" spans="1:13" x14ac:dyDescent="0.25">
      <c r="A337" s="229" t="s">
        <v>5252</v>
      </c>
      <c r="B337" s="228" t="str">
        <f>VLOOKUP($A337,SchList!$A$2:$B$476,2,FALSE)</f>
        <v>PINECREST GLADES ACADEMY</v>
      </c>
      <c r="C337" s="229" t="str">
        <f>VLOOKUP($A337,SchList!$A$2:$H$476,6,FALSE)</f>
        <v>Charter</v>
      </c>
      <c r="D337" s="214" t="str">
        <f>VLOOKUP($A337,SchList!$A$2:$H$476,5,FALSE)</f>
        <v>CHT</v>
      </c>
      <c r="E337" s="215" t="str">
        <f>LEFT(VLOOKUP($A337,'2016G5-SALL'!$A$5:$B$499,2,FALSE),2)</f>
        <v>05</v>
      </c>
      <c r="F337" s="230">
        <f>IFERROR(IF($E337="05",VLOOKUP($A337,'2016G5-SALL'!$A$3:$AG$500,4,FALSE),IF($E337="08",VLOOKUP($A337,'2016G8-SALL'!$A$3:$AG$501,4,FALSE),"NA")),"NA")</f>
        <v>60</v>
      </c>
      <c r="G337" s="231">
        <f>IFERROR(IF($E337="05",VLOOKUP($A337,'MemSep 16-2016'!$A$3:$I$498,9,FALSE),IF($E337="08",VLOOKUP($A337,'MemSep 16-2016'!$A$3:$N$498,14,FALSE),"NA")),"NA")</f>
        <v>61</v>
      </c>
      <c r="H337" s="232">
        <f t="shared" si="6"/>
        <v>0.98360655737704916</v>
      </c>
      <c r="I337" s="233">
        <f>IFERROR(IF(OR($F337&lt;10,$F337="NA",$G337="NA"),"NA",IF($E337="05",VLOOKUP($A337,'2016G5-SALL'!$A$3:$AG$500,6,FALSE),IF($E337="08",VLOOKUP($A337,'2016G8-SALL'!$A$3:$AG$501,6,FALSE),"NA"))),"NA")</f>
        <v>55.757499999999979</v>
      </c>
      <c r="J337" s="199">
        <f>IFERROR(IF(OR($F337&lt;10,$F337="NA",$G337="NA"),"NA",IF($E337="05",VLOOKUP($A337,'2016G5-SALL'!$A$3:$AG$500,26,FALSE),IF($E337="08",VLOOKUP($A337,'2016G8-SALL'!$A$3:$AG$501,26,FALSE),"NA"))),"NA")</f>
        <v>0.46066666666666656</v>
      </c>
      <c r="K337" s="200">
        <f>IFERROR(IF(OR($F337&lt;10,$F337="NA",$G337="NA"),"NA",IF($E337="05",VLOOKUP($A337,'2016G5-SALL'!$A$3:$AG$500,16,FALSE),IF($E337="08",VLOOKUP($A337,'2016G8-SALL'!$A$3:$AG$501,16,FALSE),"NA"))),"NA")</f>
        <v>0.50783333333333347</v>
      </c>
      <c r="L337" s="201">
        <f>IFERROR(IF(OR($F337&lt;10,$F337="NA",$G337="NA"),"NA",IF($E337="05",VLOOKUP($A337,'2016G5-SALL'!$A$3:$AG$500,31,FALSE),IF($E337="08",VLOOKUP($A337,'2016G8-SALL'!$A$3:$AG$501,31,FALSE),"NA"))),"NA")</f>
        <v>0.63300000000000012</v>
      </c>
      <c r="M337" s="202">
        <f>IFERROR(IF(OR($F337&lt;10,$F337="NA",$G337="NA"),"NA",IF($E337="05",VLOOKUP($A337,'2016G5-SALL'!$A$3:$AG$500,21,FALSE),IF($E337="08",VLOOKUP($A337,'2016G8-SALL'!$A$3:$AG$501,21,FALSE),"NA"))),"NA")</f>
        <v>0.5541666666666667</v>
      </c>
    </row>
    <row r="338" spans="1:13" x14ac:dyDescent="0.25">
      <c r="A338" s="229" t="s">
        <v>5263</v>
      </c>
      <c r="B338" s="228" t="str">
        <f>VLOOKUP($A338,SchList!$A$2:$B$476,2,FALSE)</f>
        <v>PINECREST GLADES PREP ACADEMY</v>
      </c>
      <c r="C338" s="229" t="str">
        <f>VLOOKUP($A338,SchList!$A$2:$H$476,6,FALSE)</f>
        <v>Charter</v>
      </c>
      <c r="D338" s="214" t="str">
        <f>VLOOKUP($A338,SchList!$A$2:$H$476,5,FALSE)</f>
        <v>CHT</v>
      </c>
      <c r="E338" s="215" t="str">
        <f>LEFT(VLOOKUP($A338,'2016G8-SALL'!$A$5:$B$499,2,FALSE),2)</f>
        <v>08</v>
      </c>
      <c r="F338" s="230">
        <f>IFERROR(IF($E338="05",VLOOKUP($A338,'2016G5-SALL'!$A$3:$AG$500,4,FALSE),IF($E338="08",VLOOKUP($A338,'2016G8-SALL'!$A$3:$AG$501,4,FALSE),"NA")),"NA")</f>
        <v>16</v>
      </c>
      <c r="G338" s="231">
        <f>IFERROR(IF($E338="05",VLOOKUP($A338,'MemSep 16-2016'!$A$3:$I$498,9,FALSE),IF($E338="08",VLOOKUP($A338,'MemSep 16-2016'!$A$3:$N$498,14,FALSE),"NA")),"NA")</f>
        <v>30</v>
      </c>
      <c r="H338" s="232">
        <f t="shared" si="6"/>
        <v>0.53333333333333333</v>
      </c>
      <c r="I338" s="233">
        <f>IFERROR(IF(OR($F338&lt;10,$F338="NA",$G338="NA"),"NA",IF($E338="05",VLOOKUP($A338,'2016G5-SALL'!$A$3:$AG$500,6,FALSE),IF($E338="08",VLOOKUP($A338,'2016G8-SALL'!$A$3:$AG$501,6,FALSE),"NA"))),"NA")</f>
        <v>40.584375000000001</v>
      </c>
      <c r="J338" s="199">
        <f>IFERROR(IF(OR($F338&lt;10,$F338="NA",$G338="NA"),"NA",IF($E338="05",VLOOKUP($A338,'2016G5-SALL'!$A$3:$AG$500,26,FALSE),IF($E338="08",VLOOKUP($A338,'2016G8-SALL'!$A$3:$AG$501,26,FALSE),"NA"))),"NA")</f>
        <v>0.39124999999999999</v>
      </c>
      <c r="K338" s="200">
        <f>IFERROR(IF(OR($F338&lt;10,$F338="NA",$G338="NA"),"NA",IF($E338="05",VLOOKUP($A338,'2016G5-SALL'!$A$3:$AG$500,16,FALSE),IF($E338="08",VLOOKUP($A338,'2016G8-SALL'!$A$3:$AG$501,16,FALSE),"NA"))),"NA")</f>
        <v>0.41125000000000012</v>
      </c>
      <c r="L338" s="201">
        <f>IFERROR(IF(OR($F338&lt;10,$F338="NA",$G338="NA"),"NA",IF($E338="05",VLOOKUP($A338,'2016G5-SALL'!$A$3:$AG$500,31,FALSE),IF($E338="08",VLOOKUP($A338,'2016G8-SALL'!$A$3:$AG$501,31,FALSE),"NA"))),"NA")</f>
        <v>0.40937500000000004</v>
      </c>
      <c r="M338" s="202">
        <f>IFERROR(IF(OR($F338&lt;10,$F338="NA",$G338="NA"),"NA",IF($E338="05",VLOOKUP($A338,'2016G5-SALL'!$A$3:$AG$500,21,FALSE),IF($E338="08",VLOOKUP($A338,'2016G8-SALL'!$A$3:$AG$501,21,FALSE),"NA"))),"NA")</f>
        <v>0.40437499999999998</v>
      </c>
    </row>
    <row r="339" spans="1:13" x14ac:dyDescent="0.25">
      <c r="A339" s="229" t="s">
        <v>173</v>
      </c>
      <c r="B339" s="228" t="str">
        <f>VLOOKUP($A339,SchList!$A$2:$B$476,2,FALSE)</f>
        <v>PINECREST PREP ACADEMY</v>
      </c>
      <c r="C339" s="229" t="str">
        <f>VLOOKUP($A339,SchList!$A$2:$H$476,6,FALSE)</f>
        <v>Charter</v>
      </c>
      <c r="D339" s="214" t="str">
        <f>VLOOKUP($A339,SchList!$A$2:$H$476,5,FALSE)</f>
        <v>CHT</v>
      </c>
      <c r="E339" s="215" t="str">
        <f>LEFT(VLOOKUP($A339,'2016G5-SALL'!$A$5:$B$499,2,FALSE),2)</f>
        <v>05</v>
      </c>
      <c r="F339" s="230">
        <f>IFERROR(IF($E339="05",VLOOKUP($A339,'2016G5-SALL'!$A$3:$AG$500,4,FALSE),IF($E339="08",VLOOKUP($A339,'2016G8-SALL'!$A$3:$AG$501,4,FALSE),"NA")),"NA")</f>
        <v>119</v>
      </c>
      <c r="G339" s="231">
        <f>IFERROR(IF($E339="05",VLOOKUP($A339,'MemSep 16-2016'!$A$3:$I$498,9,FALSE),IF($E339="08",VLOOKUP($A339,'MemSep 16-2016'!$A$3:$N$498,14,FALSE),"NA")),"NA")</f>
        <v>124</v>
      </c>
      <c r="H339" s="232">
        <f t="shared" si="6"/>
        <v>0.95967741935483875</v>
      </c>
      <c r="I339" s="233">
        <f>IFERROR(IF(OR($F339&lt;10,$F339="NA",$G339="NA"),"NA",IF($E339="05",VLOOKUP($A339,'2016G5-SALL'!$A$3:$AG$500,6,FALSE),IF($E339="08",VLOOKUP($A339,'2016G8-SALL'!$A$3:$AG$501,6,FALSE),"NA"))),"NA")</f>
        <v>55.996974789915967</v>
      </c>
      <c r="J339" s="199">
        <f>IFERROR(IF(OR($F339&lt;10,$F339="NA",$G339="NA"),"NA",IF($E339="05",VLOOKUP($A339,'2016G5-SALL'!$A$3:$AG$500,26,FALSE),IF($E339="08",VLOOKUP($A339,'2016G8-SALL'!$A$3:$AG$501,26,FALSE),"NA"))),"NA")</f>
        <v>0.47697478991596681</v>
      </c>
      <c r="K339" s="200">
        <f>IFERROR(IF(OR($F339&lt;10,$F339="NA",$G339="NA"),"NA",IF($E339="05",VLOOKUP($A339,'2016G5-SALL'!$A$3:$AG$500,16,FALSE),IF($E339="08",VLOOKUP($A339,'2016G8-SALL'!$A$3:$AG$501,16,FALSE),"NA"))),"NA")</f>
        <v>0.52865546218487369</v>
      </c>
      <c r="L339" s="201">
        <f>IFERROR(IF(OR($F339&lt;10,$F339="NA",$G339="NA"),"NA",IF($E339="05",VLOOKUP($A339,'2016G5-SALL'!$A$3:$AG$500,31,FALSE),IF($E339="08",VLOOKUP($A339,'2016G8-SALL'!$A$3:$AG$501,31,FALSE),"NA"))),"NA")</f>
        <v>0.61773109243697466</v>
      </c>
      <c r="M339" s="202">
        <f>IFERROR(IF(OR($F339&lt;10,$F339="NA",$G339="NA"),"NA",IF($E339="05",VLOOKUP($A339,'2016G5-SALL'!$A$3:$AG$500,21,FALSE),IF($E339="08",VLOOKUP($A339,'2016G8-SALL'!$A$3:$AG$501,21,FALSE),"NA"))),"NA")</f>
        <v>0.5543697478991596</v>
      </c>
    </row>
    <row r="340" spans="1:13" x14ac:dyDescent="0.25">
      <c r="A340" s="229" t="s">
        <v>314</v>
      </c>
      <c r="B340" s="228" t="str">
        <f>VLOOKUP($A340,SchList!$A$2:$B$476,2,FALSE)</f>
        <v>POINCIANA PARK ELEMENTARY</v>
      </c>
      <c r="C340" s="229" t="str">
        <f>VLOOKUP($A340,SchList!$A$2:$H$476,6,FALSE)</f>
        <v>Central</v>
      </c>
      <c r="D340" s="214" t="str">
        <f>VLOOKUP($A340,SchList!$A$2:$H$476,5,FALSE)</f>
        <v>Tier 3</v>
      </c>
      <c r="E340" s="215" t="str">
        <f>LEFT(VLOOKUP($A340,'2016G5-SALL'!$A$5:$B$499,2,FALSE),2)</f>
        <v>05</v>
      </c>
      <c r="F340" s="230">
        <f>IFERROR(IF($E340="05",VLOOKUP($A340,'2016G5-SALL'!$A$3:$AG$500,4,FALSE),IF($E340="08",VLOOKUP($A340,'2016G8-SALL'!$A$3:$AG$501,4,FALSE),"NA")),"NA")</f>
        <v>37</v>
      </c>
      <c r="G340" s="231">
        <f>IFERROR(IF($E340="05",VLOOKUP($A340,'MemSep 16-2016'!$A$3:$I$498,9,FALSE),IF($E340="08",VLOOKUP($A340,'MemSep 16-2016'!$A$3:$N$498,14,FALSE),"NA")),"NA")</f>
        <v>37</v>
      </c>
      <c r="H340" s="232">
        <f t="shared" si="6"/>
        <v>1</v>
      </c>
      <c r="I340" s="233">
        <f>IFERROR(IF(OR($F340&lt;10,$F340="NA",$G340="NA"),"NA",IF($E340="05",VLOOKUP($A340,'2016G5-SALL'!$A$3:$AG$500,6,FALSE),IF($E340="08",VLOOKUP($A340,'2016G8-SALL'!$A$3:$AG$501,6,FALSE),"NA"))),"NA")</f>
        <v>43.20189189189189</v>
      </c>
      <c r="J340" s="199">
        <f>IFERROR(IF(OR($F340&lt;10,$F340="NA",$G340="NA"),"NA",IF($E340="05",VLOOKUP($A340,'2016G5-SALL'!$A$3:$AG$500,26,FALSE),IF($E340="08",VLOOKUP($A340,'2016G8-SALL'!$A$3:$AG$501,26,FALSE),"NA"))),"NA")</f>
        <v>0.28567567567567576</v>
      </c>
      <c r="K340" s="200">
        <f>IFERROR(IF(OR($F340&lt;10,$F340="NA",$G340="NA"),"NA",IF($E340="05",VLOOKUP($A340,'2016G5-SALL'!$A$3:$AG$500,16,FALSE),IF($E340="08",VLOOKUP($A340,'2016G8-SALL'!$A$3:$AG$501,16,FALSE),"NA"))),"NA")</f>
        <v>0.42081081081081084</v>
      </c>
      <c r="L340" s="201">
        <f>IFERROR(IF(OR($F340&lt;10,$F340="NA",$G340="NA"),"NA",IF($E340="05",VLOOKUP($A340,'2016G5-SALL'!$A$3:$AG$500,31,FALSE),IF($E340="08",VLOOKUP($A340,'2016G8-SALL'!$A$3:$AG$501,31,FALSE),"NA"))),"NA")</f>
        <v>0.5191891891891891</v>
      </c>
      <c r="M340" s="202">
        <f>IFERROR(IF(OR($F340&lt;10,$F340="NA",$G340="NA"),"NA",IF($E340="05",VLOOKUP($A340,'2016G5-SALL'!$A$3:$AG$500,21,FALSE),IF($E340="08",VLOOKUP($A340,'2016G8-SALL'!$A$3:$AG$501,21,FALSE),"NA"))),"NA")</f>
        <v>0.38648648648648654</v>
      </c>
    </row>
    <row r="341" spans="1:13" x14ac:dyDescent="0.25">
      <c r="A341" s="229" t="s">
        <v>432</v>
      </c>
      <c r="B341" s="228" t="str">
        <f>VLOOKUP($A341,SchList!$A$2:$B$476,2,FALSE)</f>
        <v>PONCE DE LEON MIDDLE</v>
      </c>
      <c r="C341" s="229" t="str">
        <f>VLOOKUP($A341,SchList!$A$2:$H$476,6,FALSE)</f>
        <v>Central</v>
      </c>
      <c r="D341" s="214" t="str">
        <f>VLOOKUP($A341,SchList!$A$2:$H$476,5,FALSE)</f>
        <v>Tier 1</v>
      </c>
      <c r="E341" s="215" t="str">
        <f>LEFT(VLOOKUP($A341,'2016G8-SALL'!$A$5:$B$499,2,FALSE),2)</f>
        <v>08</v>
      </c>
      <c r="F341" s="230">
        <f>IFERROR(IF($E341="05",VLOOKUP($A341,'2016G5-SALL'!$A$3:$AG$500,4,FALSE),IF($E341="08",VLOOKUP($A341,'2016G8-SALL'!$A$3:$AG$501,4,FALSE),"NA")),"NA")</f>
        <v>228</v>
      </c>
      <c r="G341" s="231">
        <f>IFERROR(IF($E341="05",VLOOKUP($A341,'MemSep 16-2016'!$A$3:$I$498,9,FALSE),IF($E341="08",VLOOKUP($A341,'MemSep 16-2016'!$A$3:$N$498,14,FALSE),"NA")),"NA")</f>
        <v>364</v>
      </c>
      <c r="H341" s="232">
        <f t="shared" si="6"/>
        <v>0.62637362637362637</v>
      </c>
      <c r="I341" s="233">
        <f>IFERROR(IF(OR($F341&lt;10,$F341="NA",$G341="NA"),"NA",IF($E341="05",VLOOKUP($A341,'2016G5-SALL'!$A$3:$AG$500,6,FALSE),IF($E341="08",VLOOKUP($A341,'2016G8-SALL'!$A$3:$AG$501,6,FALSE),"NA"))),"NA")</f>
        <v>41.193245614035106</v>
      </c>
      <c r="J341" s="199">
        <f>IFERROR(IF(OR($F341&lt;10,$F341="NA",$G341="NA"),"NA",IF($E341="05",VLOOKUP($A341,'2016G5-SALL'!$A$3:$AG$500,26,FALSE),IF($E341="08",VLOOKUP($A341,'2016G8-SALL'!$A$3:$AG$501,26,FALSE),"NA"))),"NA")</f>
        <v>0.41135964912280698</v>
      </c>
      <c r="K341" s="200">
        <f>IFERROR(IF(OR($F341&lt;10,$F341="NA",$G341="NA"),"NA",IF($E341="05",VLOOKUP($A341,'2016G5-SALL'!$A$3:$AG$500,16,FALSE),IF($E341="08",VLOOKUP($A341,'2016G8-SALL'!$A$3:$AG$501,16,FALSE),"NA"))),"NA")</f>
        <v>0.42530701754385958</v>
      </c>
      <c r="L341" s="201">
        <f>IFERROR(IF(OR($F341&lt;10,$F341="NA",$G341="NA"),"NA",IF($E341="05",VLOOKUP($A341,'2016G5-SALL'!$A$3:$AG$500,31,FALSE),IF($E341="08",VLOOKUP($A341,'2016G8-SALL'!$A$3:$AG$501,31,FALSE),"NA"))),"NA")</f>
        <v>0.42236842105263139</v>
      </c>
      <c r="M341" s="202">
        <f>IFERROR(IF(OR($F341&lt;10,$F341="NA",$G341="NA"),"NA",IF($E341="05",VLOOKUP($A341,'2016G5-SALL'!$A$3:$AG$500,21,FALSE),IF($E341="08",VLOOKUP($A341,'2016G8-SALL'!$A$3:$AG$501,21,FALSE),"NA"))),"NA")</f>
        <v>0.38578947368421029</v>
      </c>
    </row>
    <row r="342" spans="1:13" x14ac:dyDescent="0.25">
      <c r="A342" s="229" t="s">
        <v>316</v>
      </c>
      <c r="B342" s="228" t="str">
        <f>VLOOKUP($A342,SchList!$A$2:$B$476,2,FALSE)</f>
        <v>RAINBOW PARK ELEMENTARY</v>
      </c>
      <c r="C342" s="229" t="str">
        <f>VLOOKUP($A342,SchList!$A$2:$H$476,6,FALSE)</f>
        <v>North</v>
      </c>
      <c r="D342" s="214" t="str">
        <f>VLOOKUP($A342,SchList!$A$2:$H$476,5,FALSE)</f>
        <v>Tier 3</v>
      </c>
      <c r="E342" s="215" t="str">
        <f>LEFT(VLOOKUP($A342,'2016G5-SALL'!$A$5:$B$499,2,FALSE),2)</f>
        <v>05</v>
      </c>
      <c r="F342" s="230">
        <f>IFERROR(IF($E342="05",VLOOKUP($A342,'2016G5-SALL'!$A$3:$AG$500,4,FALSE),IF($E342="08",VLOOKUP($A342,'2016G8-SALL'!$A$3:$AG$501,4,FALSE),"NA")),"NA")</f>
        <v>51</v>
      </c>
      <c r="G342" s="231">
        <f>IFERROR(IF($E342="05",VLOOKUP($A342,'MemSep 16-2016'!$A$3:$I$498,9,FALSE),IF($E342="08",VLOOKUP($A342,'MemSep 16-2016'!$A$3:$N$498,14,FALSE),"NA")),"NA")</f>
        <v>66</v>
      </c>
      <c r="H342" s="232">
        <f t="shared" si="6"/>
        <v>0.77272727272727271</v>
      </c>
      <c r="I342" s="233">
        <f>IFERROR(IF(OR($F342&lt;10,$F342="NA",$G342="NA"),"NA",IF($E342="05",VLOOKUP($A342,'2016G5-SALL'!$A$3:$AG$500,6,FALSE),IF($E342="08",VLOOKUP($A342,'2016G8-SALL'!$A$3:$AG$501,6,FALSE),"NA"))),"NA")</f>
        <v>39.036666666666669</v>
      </c>
      <c r="J342" s="199">
        <f>IFERROR(IF(OR($F342&lt;10,$F342="NA",$G342="NA"),"NA",IF($E342="05",VLOOKUP($A342,'2016G5-SALL'!$A$3:$AG$500,26,FALSE),IF($E342="08",VLOOKUP($A342,'2016G8-SALL'!$A$3:$AG$501,26,FALSE),"NA"))),"NA")</f>
        <v>0.32607843137254922</v>
      </c>
      <c r="K342" s="200">
        <f>IFERROR(IF(OR($F342&lt;10,$F342="NA",$G342="NA"),"NA",IF($E342="05",VLOOKUP($A342,'2016G5-SALL'!$A$3:$AG$500,16,FALSE),IF($E342="08",VLOOKUP($A342,'2016G8-SALL'!$A$3:$AG$501,16,FALSE),"NA"))),"NA")</f>
        <v>0.38274509803921569</v>
      </c>
      <c r="L342" s="201">
        <f>IFERROR(IF(OR($F342&lt;10,$F342="NA",$G342="NA"),"NA",IF($E342="05",VLOOKUP($A342,'2016G5-SALL'!$A$3:$AG$500,31,FALSE),IF($E342="08",VLOOKUP($A342,'2016G8-SALL'!$A$3:$AG$501,31,FALSE),"NA"))),"NA")</f>
        <v>0.44431372549019615</v>
      </c>
      <c r="M342" s="202">
        <f>IFERROR(IF(OR($F342&lt;10,$F342="NA",$G342="NA"),"NA",IF($E342="05",VLOOKUP($A342,'2016G5-SALL'!$A$3:$AG$500,21,FALSE),IF($E342="08",VLOOKUP($A342,'2016G8-SALL'!$A$3:$AG$501,21,FALSE),"NA"))),"NA")</f>
        <v>0.35411764705882337</v>
      </c>
    </row>
    <row r="343" spans="1:13" x14ac:dyDescent="0.25">
      <c r="A343" s="229" t="s">
        <v>317</v>
      </c>
      <c r="B343" s="228" t="str">
        <f>VLOOKUP($A343,SchList!$A$2:$B$476,2,FALSE)</f>
        <v>REDLAND ELEMENTARY</v>
      </c>
      <c r="C343" s="229" t="str">
        <f>VLOOKUP($A343,SchList!$A$2:$H$476,6,FALSE)</f>
        <v>South</v>
      </c>
      <c r="D343" s="214" t="str">
        <f>VLOOKUP($A343,SchList!$A$2:$H$476,5,FALSE)</f>
        <v>Tier 2</v>
      </c>
      <c r="E343" s="215" t="str">
        <f>LEFT(VLOOKUP($A343,'2016G5-SALL'!$A$5:$B$499,2,FALSE),2)</f>
        <v>05</v>
      </c>
      <c r="F343" s="230">
        <f>IFERROR(IF($E343="05",VLOOKUP($A343,'2016G5-SALL'!$A$3:$AG$500,4,FALSE),IF($E343="08",VLOOKUP($A343,'2016G8-SALL'!$A$3:$AG$501,4,FALSE),"NA")),"NA")</f>
        <v>136</v>
      </c>
      <c r="G343" s="231">
        <f>IFERROR(IF($E343="05",VLOOKUP($A343,'MemSep 16-2016'!$A$3:$I$498,9,FALSE),IF($E343="08",VLOOKUP($A343,'MemSep 16-2016'!$A$3:$N$498,14,FALSE),"NA")),"NA")</f>
        <v>151</v>
      </c>
      <c r="H343" s="232">
        <f t="shared" si="6"/>
        <v>0.90066225165562919</v>
      </c>
      <c r="I343" s="233">
        <f>IFERROR(IF(OR($F343&lt;10,$F343="NA",$G343="NA"),"NA",IF($E343="05",VLOOKUP($A343,'2016G5-SALL'!$A$3:$AG$500,6,FALSE),IF($E343="08",VLOOKUP($A343,'2016G8-SALL'!$A$3:$AG$501,6,FALSE),"NA"))),"NA")</f>
        <v>43.983676470588236</v>
      </c>
      <c r="J343" s="199">
        <f>IFERROR(IF(OR($F343&lt;10,$F343="NA",$G343="NA"),"NA",IF($E343="05",VLOOKUP($A343,'2016G5-SALL'!$A$3:$AG$500,26,FALSE),IF($E343="08",VLOOKUP($A343,'2016G8-SALL'!$A$3:$AG$501,26,FALSE),"NA"))),"NA")</f>
        <v>0.33279411764705902</v>
      </c>
      <c r="K343" s="200">
        <f>IFERROR(IF(OR($F343&lt;10,$F343="NA",$G343="NA"),"NA",IF($E343="05",VLOOKUP($A343,'2016G5-SALL'!$A$3:$AG$500,16,FALSE),IF($E343="08",VLOOKUP($A343,'2016G8-SALL'!$A$3:$AG$501,16,FALSE),"NA"))),"NA")</f>
        <v>0.41426470588235276</v>
      </c>
      <c r="L343" s="201">
        <f>IFERROR(IF(OR($F343&lt;10,$F343="NA",$G343="NA"),"NA",IF($E343="05",VLOOKUP($A343,'2016G5-SALL'!$A$3:$AG$500,31,FALSE),IF($E343="08",VLOOKUP($A343,'2016G8-SALL'!$A$3:$AG$501,31,FALSE),"NA"))),"NA")</f>
        <v>0.50617647058823534</v>
      </c>
      <c r="M343" s="202">
        <f>IFERROR(IF(OR($F343&lt;10,$F343="NA",$G343="NA"),"NA",IF($E343="05",VLOOKUP($A343,'2016G5-SALL'!$A$3:$AG$500,21,FALSE),IF($E343="08",VLOOKUP($A343,'2016G8-SALL'!$A$3:$AG$501,21,FALSE),"NA"))),"NA")</f>
        <v>0.42683823529411791</v>
      </c>
    </row>
    <row r="344" spans="1:13" x14ac:dyDescent="0.25">
      <c r="A344" s="229" t="s">
        <v>434</v>
      </c>
      <c r="B344" s="228" t="str">
        <f>VLOOKUP($A344,SchList!$A$2:$B$476,2,FALSE)</f>
        <v>REDLAND MIDDLE</v>
      </c>
      <c r="C344" s="229" t="str">
        <f>VLOOKUP($A344,SchList!$A$2:$H$476,6,FALSE)</f>
        <v>South</v>
      </c>
      <c r="D344" s="214" t="str">
        <f>VLOOKUP($A344,SchList!$A$2:$H$476,5,FALSE)</f>
        <v>Tier 3</v>
      </c>
      <c r="E344" s="215" t="str">
        <f>LEFT(VLOOKUP($A344,'2016G8-SALL'!$A$5:$B$499,2,FALSE),2)</f>
        <v>08</v>
      </c>
      <c r="F344" s="230">
        <f>IFERROR(IF($E344="05",VLOOKUP($A344,'2016G5-SALL'!$A$3:$AG$500,4,FALSE),IF($E344="08",VLOOKUP($A344,'2016G8-SALL'!$A$3:$AG$501,4,FALSE),"NA")),"NA")</f>
        <v>157</v>
      </c>
      <c r="G344" s="231">
        <f>IFERROR(IF($E344="05",VLOOKUP($A344,'MemSep 16-2016'!$A$3:$I$498,9,FALSE),IF($E344="08",VLOOKUP($A344,'MemSep 16-2016'!$A$3:$N$498,14,FALSE),"NA")),"NA")</f>
        <v>167</v>
      </c>
      <c r="H344" s="232">
        <f t="shared" si="6"/>
        <v>0.94011976047904189</v>
      </c>
      <c r="I344" s="233">
        <f>IFERROR(IF(OR($F344&lt;10,$F344="NA",$G344="NA"),"NA",IF($E344="05",VLOOKUP($A344,'2016G5-SALL'!$A$3:$AG$500,6,FALSE),IF($E344="08",VLOOKUP($A344,'2016G8-SALL'!$A$3:$AG$501,6,FALSE),"NA"))),"NA")</f>
        <v>37.215350318471359</v>
      </c>
      <c r="J344" s="199">
        <f>IFERROR(IF(OR($F344&lt;10,$F344="NA",$G344="NA"),"NA",IF($E344="05",VLOOKUP($A344,'2016G5-SALL'!$A$3:$AG$500,26,FALSE),IF($E344="08",VLOOKUP($A344,'2016G8-SALL'!$A$3:$AG$501,26,FALSE),"NA"))),"NA")</f>
        <v>0.36006369426751578</v>
      </c>
      <c r="K344" s="200">
        <f>IFERROR(IF(OR($F344&lt;10,$F344="NA",$G344="NA"),"NA",IF($E344="05",VLOOKUP($A344,'2016G5-SALL'!$A$3:$AG$500,16,FALSE),IF($E344="08",VLOOKUP($A344,'2016G8-SALL'!$A$3:$AG$501,16,FALSE),"NA"))),"NA")</f>
        <v>0.38598726114649667</v>
      </c>
      <c r="L344" s="201">
        <f>IFERROR(IF(OR($F344&lt;10,$F344="NA",$G344="NA"),"NA",IF($E344="05",VLOOKUP($A344,'2016G5-SALL'!$A$3:$AG$500,31,FALSE),IF($E344="08",VLOOKUP($A344,'2016G8-SALL'!$A$3:$AG$501,31,FALSE),"NA"))),"NA")</f>
        <v>0.38089171974522285</v>
      </c>
      <c r="M344" s="202">
        <f>IFERROR(IF(OR($F344&lt;10,$F344="NA",$G344="NA"),"NA",IF($E344="05",VLOOKUP($A344,'2016G5-SALL'!$A$3:$AG$500,21,FALSE),IF($E344="08",VLOOKUP($A344,'2016G8-SALL'!$A$3:$AG$501,21,FALSE),"NA"))),"NA")</f>
        <v>0.35477707006369408</v>
      </c>
    </row>
    <row r="345" spans="1:13" x14ac:dyDescent="0.25">
      <c r="A345" s="229" t="s">
        <v>163</v>
      </c>
      <c r="B345" s="228" t="str">
        <f>VLOOKUP($A345,SchList!$A$2:$B$476,2,FALSE)</f>
        <v>RENAISSANCE ELEMENTARY CHARTER</v>
      </c>
      <c r="C345" s="229" t="str">
        <f>VLOOKUP($A345,SchList!$A$2:$H$476,6,FALSE)</f>
        <v>Charter</v>
      </c>
      <c r="D345" s="214" t="str">
        <f>VLOOKUP($A345,SchList!$A$2:$H$476,5,FALSE)</f>
        <v>CHT</v>
      </c>
      <c r="E345" s="215" t="str">
        <f>LEFT(VLOOKUP($A345,'2016G5-SALL'!$A$5:$B$499,2,FALSE),2)</f>
        <v>05</v>
      </c>
      <c r="F345" s="230">
        <f>IFERROR(IF($E345="05",VLOOKUP($A345,'2016G5-SALL'!$A$3:$AG$500,4,FALSE),IF($E345="08",VLOOKUP($A345,'2016G8-SALL'!$A$3:$AG$501,4,FALSE),"NA")),"NA")</f>
        <v>3</v>
      </c>
      <c r="G345" s="231">
        <f>IFERROR(IF($E345="05",VLOOKUP($A345,'MemSep 16-2016'!$A$3:$I$498,9,FALSE),IF($E345="08",VLOOKUP($A345,'MemSep 16-2016'!$A$3:$N$498,14,FALSE),"NA")),"NA")</f>
        <v>146</v>
      </c>
      <c r="H345" s="232" t="str">
        <f t="shared" si="6"/>
        <v>NT&lt;10</v>
      </c>
      <c r="I345" s="233" t="str">
        <f>IFERROR(IF(OR($F345&lt;10,$F345="NA",$G345="NA"),"NA",IF($E345="05",VLOOKUP($A345,'2016G5-SALL'!$A$3:$AG$500,6,FALSE),IF($E345="08",VLOOKUP($A345,'2016G8-SALL'!$A$3:$AG$501,6,FALSE),"NA"))),"NA")</f>
        <v>NA</v>
      </c>
      <c r="J345" s="199" t="str">
        <f>IFERROR(IF(OR($F345&lt;10,$F345="NA",$G345="NA"),"NA",IF($E345="05",VLOOKUP($A345,'2016G5-SALL'!$A$3:$AG$500,26,FALSE),IF($E345="08",VLOOKUP($A345,'2016G8-SALL'!$A$3:$AG$501,26,FALSE),"NA"))),"NA")</f>
        <v>NA</v>
      </c>
      <c r="K345" s="200" t="str">
        <f>IFERROR(IF(OR($F345&lt;10,$F345="NA",$G345="NA"),"NA",IF($E345="05",VLOOKUP($A345,'2016G5-SALL'!$A$3:$AG$500,16,FALSE),IF($E345="08",VLOOKUP($A345,'2016G8-SALL'!$A$3:$AG$501,16,FALSE),"NA"))),"NA")</f>
        <v>NA</v>
      </c>
      <c r="L345" s="201" t="str">
        <f>IFERROR(IF(OR($F345&lt;10,$F345="NA",$G345="NA"),"NA",IF($E345="05",VLOOKUP($A345,'2016G5-SALL'!$A$3:$AG$500,31,FALSE),IF($E345="08",VLOOKUP($A345,'2016G8-SALL'!$A$3:$AG$501,31,FALSE),"NA"))),"NA")</f>
        <v>NA</v>
      </c>
      <c r="M345" s="202" t="str">
        <f>IFERROR(IF(OR($F345&lt;10,$F345="NA",$G345="NA"),"NA",IF($E345="05",VLOOKUP($A345,'2016G5-SALL'!$A$3:$AG$500,21,FALSE),IF($E345="08",VLOOKUP($A345,'2016G8-SALL'!$A$3:$AG$501,21,FALSE),"NA"))),"NA")</f>
        <v>NA</v>
      </c>
    </row>
    <row r="346" spans="1:13" x14ac:dyDescent="0.25">
      <c r="A346" s="229" t="s">
        <v>436</v>
      </c>
      <c r="B346" s="228" t="str">
        <f>VLOOKUP($A346,SchList!$A$2:$B$476,2,FALSE)</f>
        <v>RICHMOND HEIGHTS MIDDLE</v>
      </c>
      <c r="C346" s="229" t="str">
        <f>VLOOKUP($A346,SchList!$A$2:$H$476,6,FALSE)</f>
        <v>South</v>
      </c>
      <c r="D346" s="214" t="str">
        <f>VLOOKUP($A346,SchList!$A$2:$H$476,5,FALSE)</f>
        <v>Tier 2</v>
      </c>
      <c r="E346" s="215" t="str">
        <f>LEFT(VLOOKUP($A346,'2016G8-SALL'!$A$5:$B$499,2,FALSE),2)</f>
        <v>08</v>
      </c>
      <c r="F346" s="230">
        <f>IFERROR(IF($E346="05",VLOOKUP($A346,'2016G5-SALL'!$A$3:$AG$500,4,FALSE),IF($E346="08",VLOOKUP($A346,'2016G8-SALL'!$A$3:$AG$501,4,FALSE),"NA")),"NA")</f>
        <v>183</v>
      </c>
      <c r="G346" s="231">
        <f>IFERROR(IF($E346="05",VLOOKUP($A346,'MemSep 16-2016'!$A$3:$I$498,9,FALSE),IF($E346="08",VLOOKUP($A346,'MemSep 16-2016'!$A$3:$N$498,14,FALSE),"NA")),"NA")</f>
        <v>204</v>
      </c>
      <c r="H346" s="232">
        <f t="shared" si="6"/>
        <v>0.8970588235294118</v>
      </c>
      <c r="I346" s="233">
        <f>IFERROR(IF(OR($F346&lt;10,$F346="NA",$G346="NA"),"NA",IF($E346="05",VLOOKUP($A346,'2016G5-SALL'!$A$3:$AG$500,6,FALSE),IF($E346="08",VLOOKUP($A346,'2016G8-SALL'!$A$3:$AG$501,6,FALSE),"NA"))),"NA")</f>
        <v>38.934153005464481</v>
      </c>
      <c r="J346" s="199">
        <f>IFERROR(IF(OR($F346&lt;10,$F346="NA",$G346="NA"),"NA",IF($E346="05",VLOOKUP($A346,'2016G5-SALL'!$A$3:$AG$500,26,FALSE),IF($E346="08",VLOOKUP($A346,'2016G8-SALL'!$A$3:$AG$501,26,FALSE),"NA"))),"NA")</f>
        <v>0.40344262295081967</v>
      </c>
      <c r="K346" s="200">
        <f>IFERROR(IF(OR($F346&lt;10,$F346="NA",$G346="NA"),"NA",IF($E346="05",VLOOKUP($A346,'2016G5-SALL'!$A$3:$AG$500,16,FALSE),IF($E346="08",VLOOKUP($A346,'2016G8-SALL'!$A$3:$AG$501,16,FALSE),"NA"))),"NA")</f>
        <v>0.3960655737704919</v>
      </c>
      <c r="L346" s="201">
        <f>IFERROR(IF(OR($F346&lt;10,$F346="NA",$G346="NA"),"NA",IF($E346="05",VLOOKUP($A346,'2016G5-SALL'!$A$3:$AG$500,31,FALSE),IF($E346="08",VLOOKUP($A346,'2016G8-SALL'!$A$3:$AG$501,31,FALSE),"NA"))),"NA")</f>
        <v>0.39207650273224054</v>
      </c>
      <c r="M346" s="202">
        <f>IFERROR(IF(OR($F346&lt;10,$F346="NA",$G346="NA"),"NA",IF($E346="05",VLOOKUP($A346,'2016G5-SALL'!$A$3:$AG$500,21,FALSE),IF($E346="08",VLOOKUP($A346,'2016G8-SALL'!$A$3:$AG$501,21,FALSE),"NA"))),"NA")</f>
        <v>0.37021857923497214</v>
      </c>
    </row>
    <row r="347" spans="1:13" x14ac:dyDescent="0.25">
      <c r="A347" s="229" t="s">
        <v>320</v>
      </c>
      <c r="B347" s="228" t="str">
        <f>VLOOKUP($A347,SchList!$A$2:$B$476,2,FALSE)</f>
        <v>RIVERSIDE ELEMENTARY</v>
      </c>
      <c r="C347" s="229" t="str">
        <f>VLOOKUP($A347,SchList!$A$2:$H$476,6,FALSE)</f>
        <v>Central</v>
      </c>
      <c r="D347" s="214" t="str">
        <f>VLOOKUP($A347,SchList!$A$2:$H$476,5,FALSE)</f>
        <v>Tier 3</v>
      </c>
      <c r="E347" s="215" t="str">
        <f>LEFT(VLOOKUP($A347,'2016G5-SALL'!$A$5:$B$499,2,FALSE),2)</f>
        <v>05</v>
      </c>
      <c r="F347" s="230">
        <f>IFERROR(IF($E347="05",VLOOKUP($A347,'2016G5-SALL'!$A$3:$AG$500,4,FALSE),IF($E347="08",VLOOKUP($A347,'2016G8-SALL'!$A$3:$AG$501,4,FALSE),"NA")),"NA")</f>
        <v>201</v>
      </c>
      <c r="G347" s="231">
        <f>IFERROR(IF($E347="05",VLOOKUP($A347,'MemSep 16-2016'!$A$3:$I$498,9,FALSE),IF($E347="08",VLOOKUP($A347,'MemSep 16-2016'!$A$3:$N$498,14,FALSE),"NA")),"NA")</f>
        <v>214</v>
      </c>
      <c r="H347" s="232">
        <f t="shared" si="6"/>
        <v>0.93925233644859818</v>
      </c>
      <c r="I347" s="233">
        <f>IFERROR(IF(OR($F347&lt;10,$F347="NA",$G347="NA"),"NA",IF($E347="05",VLOOKUP($A347,'2016G5-SALL'!$A$3:$AG$500,6,FALSE),IF($E347="08",VLOOKUP($A347,'2016G8-SALL'!$A$3:$AG$501,6,FALSE),"NA"))),"NA")</f>
        <v>41.828358208955223</v>
      </c>
      <c r="J347" s="199">
        <f>IFERROR(IF(OR($F347&lt;10,$F347="NA",$G347="NA"),"NA",IF($E347="05",VLOOKUP($A347,'2016G5-SALL'!$A$3:$AG$500,26,FALSE),IF($E347="08",VLOOKUP($A347,'2016G8-SALL'!$A$3:$AG$501,26,FALSE),"NA"))),"NA")</f>
        <v>0.32238805970149315</v>
      </c>
      <c r="K347" s="200">
        <f>IFERROR(IF(OR($F347&lt;10,$F347="NA",$G347="NA"),"NA",IF($E347="05",VLOOKUP($A347,'2016G5-SALL'!$A$3:$AG$500,16,FALSE),IF($E347="08",VLOOKUP($A347,'2016G8-SALL'!$A$3:$AG$501,16,FALSE),"NA"))),"NA")</f>
        <v>0.41671641791044767</v>
      </c>
      <c r="L347" s="201">
        <f>IFERROR(IF(OR($F347&lt;10,$F347="NA",$G347="NA"),"NA",IF($E347="05",VLOOKUP($A347,'2016G5-SALL'!$A$3:$AG$500,31,FALSE),IF($E347="08",VLOOKUP($A347,'2016G8-SALL'!$A$3:$AG$501,31,FALSE),"NA"))),"NA")</f>
        <v>0.45940298507462674</v>
      </c>
      <c r="M347" s="202">
        <f>IFERROR(IF(OR($F347&lt;10,$F347="NA",$G347="NA"),"NA",IF($E347="05",VLOOKUP($A347,'2016G5-SALL'!$A$3:$AG$500,21,FALSE),IF($E347="08",VLOOKUP($A347,'2016G8-SALL'!$A$3:$AG$501,21,FALSE),"NA"))),"NA")</f>
        <v>0.40830845771144308</v>
      </c>
    </row>
    <row r="348" spans="1:13" x14ac:dyDescent="0.25">
      <c r="A348" s="215" t="s">
        <v>437</v>
      </c>
      <c r="B348" s="228" t="str">
        <f>VLOOKUP($A348,SchList!$A$2:$B$476,2,FALSE)</f>
        <v>RIVIERA MIDDLE</v>
      </c>
      <c r="C348" s="229" t="str">
        <f>VLOOKUP($A348,SchList!$A$2:$H$476,6,FALSE)</f>
        <v>South</v>
      </c>
      <c r="D348" s="214" t="str">
        <f>VLOOKUP($A348,SchList!$A$2:$H$476,5,FALSE)</f>
        <v>Tier 1</v>
      </c>
      <c r="E348" s="215" t="str">
        <f>LEFT(VLOOKUP($A348,'2016G8-SALL'!$A$5:$B$499,2,FALSE),2)</f>
        <v>08</v>
      </c>
      <c r="F348" s="230">
        <f>IFERROR(IF($E348="05",VLOOKUP($A348,'2016G5-SALL'!$A$3:$AG$500,4,FALSE),IF($E348="08",VLOOKUP($A348,'2016G8-SALL'!$A$3:$AG$501,4,FALSE),"NA")),"NA")</f>
        <v>140</v>
      </c>
      <c r="G348" s="231">
        <f>IFERROR(IF($E348="05",VLOOKUP($A348,'MemSep 16-2016'!$A$3:$I$498,9,FALSE),IF($E348="08",VLOOKUP($A348,'MemSep 16-2016'!$A$3:$N$498,14,FALSE),"NA")),"NA")</f>
        <v>161</v>
      </c>
      <c r="H348" s="232">
        <f t="shared" si="6"/>
        <v>0.86956521739130432</v>
      </c>
      <c r="I348" s="233">
        <f>IFERROR(IF(OR($F348&lt;10,$F348="NA",$G348="NA"),"NA",IF($E348="05",VLOOKUP($A348,'2016G5-SALL'!$A$3:$AG$500,6,FALSE),IF($E348="08",VLOOKUP($A348,'2016G8-SALL'!$A$3:$AG$501,6,FALSE),"NA"))),"NA")</f>
        <v>39.072000000000003</v>
      </c>
      <c r="J348" s="199">
        <f>IFERROR(IF(OR($F348&lt;10,$F348="NA",$G348="NA"),"NA",IF($E348="05",VLOOKUP($A348,'2016G5-SALL'!$A$3:$AG$500,26,FALSE),IF($E348="08",VLOOKUP($A348,'2016G8-SALL'!$A$3:$AG$501,26,FALSE),"NA"))),"NA")</f>
        <v>0.36850000000000005</v>
      </c>
      <c r="K348" s="200">
        <f>IFERROR(IF(OR($F348&lt;10,$F348="NA",$G348="NA"),"NA",IF($E348="05",VLOOKUP($A348,'2016G5-SALL'!$A$3:$AG$500,16,FALSE),IF($E348="08",VLOOKUP($A348,'2016G8-SALL'!$A$3:$AG$501,16,FALSE),"NA"))),"NA")</f>
        <v>0.41478571428571415</v>
      </c>
      <c r="L348" s="201">
        <f>IFERROR(IF(OR($F348&lt;10,$F348="NA",$G348="NA"),"NA",IF($E348="05",VLOOKUP($A348,'2016G5-SALL'!$A$3:$AG$500,31,FALSE),IF($E348="08",VLOOKUP($A348,'2016G8-SALL'!$A$3:$AG$501,31,FALSE),"NA"))),"NA")</f>
        <v>0.39857142857142863</v>
      </c>
      <c r="M348" s="202">
        <f>IFERROR(IF(OR($F348&lt;10,$F348="NA",$G348="NA"),"NA",IF($E348="05",VLOOKUP($A348,'2016G5-SALL'!$A$3:$AG$500,21,FALSE),IF($E348="08",VLOOKUP($A348,'2016G8-SALL'!$A$3:$AG$501,21,FALSE),"NA"))),"NA")</f>
        <v>0.36885714285714272</v>
      </c>
    </row>
    <row r="349" spans="1:13" x14ac:dyDescent="0.25">
      <c r="A349" s="229" t="s">
        <v>505</v>
      </c>
      <c r="B349" s="228" t="str">
        <f>VLOOKUP($A349,SchList!$A$2:$B$476,2,FALSE)</f>
        <v>ROBERT RENICK EDUCATION CTR</v>
      </c>
      <c r="C349" s="229" t="str">
        <f>VLOOKUP($A349,SchList!$A$2:$H$476,6,FALSE)</f>
        <v>North</v>
      </c>
      <c r="D349" s="214" t="str">
        <f>VLOOKUP($A349,SchList!$A$2:$H$476,5,FALSE)</f>
        <v>Tier 1</v>
      </c>
      <c r="E349" s="215" t="str">
        <f>LEFT(VLOOKUP($A349,'2016G5-SALL'!$A$5:$B$499,2,FALSE),2)</f>
        <v>05</v>
      </c>
      <c r="F349" s="230">
        <f>IFERROR(IF($E349="05",VLOOKUP($A349,'2016G5-SALL'!$A$3:$AG$500,4,FALSE),IF($E349="08",VLOOKUP($A349,'2016G8-SALL'!$A$3:$AG$501,4,FALSE),"NA")),"NA")</f>
        <v>6</v>
      </c>
      <c r="G349" s="231">
        <f>IFERROR(IF($E349="05",VLOOKUP($A349,'MemSep 16-2016'!$A$3:$I$498,9,FALSE),IF($E349="08",VLOOKUP($A349,'MemSep 16-2016'!$A$3:$N$498,14,FALSE),"NA")),"NA")</f>
        <v>6</v>
      </c>
      <c r="H349" s="232" t="str">
        <f t="shared" si="6"/>
        <v>NT&lt;10</v>
      </c>
      <c r="I349" s="233" t="str">
        <f>IFERROR(IF(OR($F349&lt;10,$F349="NA",$G349="NA"),"NA",IF($E349="05",VLOOKUP($A349,'2016G5-SALL'!$A$3:$AG$500,6,FALSE),IF($E349="08",VLOOKUP($A349,'2016G8-SALL'!$A$3:$AG$501,6,FALSE),"NA"))),"NA")</f>
        <v>NA</v>
      </c>
      <c r="J349" s="199" t="str">
        <f>IFERROR(IF(OR($F349&lt;10,$F349="NA",$G349="NA"),"NA",IF($E349="05",VLOOKUP($A349,'2016G5-SALL'!$A$3:$AG$500,26,FALSE),IF($E349="08",VLOOKUP($A349,'2016G8-SALL'!$A$3:$AG$501,26,FALSE),"NA"))),"NA")</f>
        <v>NA</v>
      </c>
      <c r="K349" s="200" t="str">
        <f>IFERROR(IF(OR($F349&lt;10,$F349="NA",$G349="NA"),"NA",IF($E349="05",VLOOKUP($A349,'2016G5-SALL'!$A$3:$AG$500,16,FALSE),IF($E349="08",VLOOKUP($A349,'2016G8-SALL'!$A$3:$AG$501,16,FALSE),"NA"))),"NA")</f>
        <v>NA</v>
      </c>
      <c r="L349" s="201" t="str">
        <f>IFERROR(IF(OR($F349&lt;10,$F349="NA",$G349="NA"),"NA",IF($E349="05",VLOOKUP($A349,'2016G5-SALL'!$A$3:$AG$500,31,FALSE),IF($E349="08",VLOOKUP($A349,'2016G8-SALL'!$A$3:$AG$501,31,FALSE),"NA"))),"NA")</f>
        <v>NA</v>
      </c>
      <c r="M349" s="202" t="str">
        <f>IFERROR(IF(OR($F349&lt;10,$F349="NA",$G349="NA"),"NA",IF($E349="05",VLOOKUP($A349,'2016G5-SALL'!$A$3:$AG$500,21,FALSE),IF($E349="08",VLOOKUP($A349,'2016G8-SALL'!$A$3:$AG$501,21,FALSE),"NA"))),"NA")</f>
        <v>NA</v>
      </c>
    </row>
    <row r="350" spans="1:13" x14ac:dyDescent="0.25">
      <c r="A350" s="229" t="s">
        <v>505</v>
      </c>
      <c r="B350" s="228" t="str">
        <f>VLOOKUP($A350,SchList!$A$2:$B$476,2,FALSE)</f>
        <v>ROBERT RENICK EDUCATION CTR</v>
      </c>
      <c r="C350" s="229" t="str">
        <f>VLOOKUP($A350,SchList!$A$2:$H$476,6,FALSE)</f>
        <v>North</v>
      </c>
      <c r="D350" s="214" t="str">
        <f>VLOOKUP($A350,SchList!$A$2:$H$476,5,FALSE)</f>
        <v>Tier 1</v>
      </c>
      <c r="E350" s="215" t="str">
        <f>LEFT(VLOOKUP($A350,'2016G8-SALL'!$A$5:$B$499,2,FALSE),2)</f>
        <v>08</v>
      </c>
      <c r="F350" s="230">
        <f>IFERROR(IF($E350="05",VLOOKUP($A350,'2016G5-SALL'!$A$3:$AG$500,4,FALSE),IF($E350="08",VLOOKUP($A350,'2016G8-SALL'!$A$3:$AG$501,4,FALSE),"NA")),"NA")</f>
        <v>8</v>
      </c>
      <c r="G350" s="231">
        <f>IFERROR(IF($E350="05",VLOOKUP($A350,'MemSep 16-2016'!$A$3:$I$498,9,FALSE),IF($E350="08",VLOOKUP($A350,'MemSep 16-2016'!$A$3:$N$498,14,FALSE),"NA")),"NA")</f>
        <v>10</v>
      </c>
      <c r="H350" s="232" t="str">
        <f t="shared" si="6"/>
        <v>NT&lt;10</v>
      </c>
      <c r="I350" s="233" t="str">
        <f>IFERROR(IF(OR($F350&lt;10,$F350="NA",$G350="NA"),"NA",IF($E350="05",VLOOKUP($A350,'2016G5-SALL'!$A$3:$AG$500,6,FALSE),IF($E350="08",VLOOKUP($A350,'2016G8-SALL'!$A$3:$AG$501,6,FALSE),"NA"))),"NA")</f>
        <v>NA</v>
      </c>
      <c r="J350" s="199" t="str">
        <f>IFERROR(IF(OR($F350&lt;10,$F350="NA",$G350="NA"),"NA",IF($E350="05",VLOOKUP($A350,'2016G5-SALL'!$A$3:$AG$500,26,FALSE),IF($E350="08",VLOOKUP($A350,'2016G8-SALL'!$A$3:$AG$501,26,FALSE),"NA"))),"NA")</f>
        <v>NA</v>
      </c>
      <c r="K350" s="200" t="str">
        <f>IFERROR(IF(OR($F350&lt;10,$F350="NA",$G350="NA"),"NA",IF($E350="05",VLOOKUP($A350,'2016G5-SALL'!$A$3:$AG$500,16,FALSE),IF($E350="08",VLOOKUP($A350,'2016G8-SALL'!$A$3:$AG$501,16,FALSE),"NA"))),"NA")</f>
        <v>NA</v>
      </c>
      <c r="L350" s="201" t="str">
        <f>IFERROR(IF(OR($F350&lt;10,$F350="NA",$G350="NA"),"NA",IF($E350="05",VLOOKUP($A350,'2016G5-SALL'!$A$3:$AG$500,31,FALSE),IF($E350="08",VLOOKUP($A350,'2016G8-SALL'!$A$3:$AG$501,31,FALSE),"NA"))),"NA")</f>
        <v>NA</v>
      </c>
      <c r="M350" s="202" t="str">
        <f>IFERROR(IF(OR($F350&lt;10,$F350="NA",$G350="NA"),"NA",IF($E350="05",VLOOKUP($A350,'2016G5-SALL'!$A$3:$AG$500,21,FALSE),IF($E350="08",VLOOKUP($A350,'2016G8-SALL'!$A$3:$AG$501,21,FALSE),"NA"))),"NA")</f>
        <v>NA</v>
      </c>
    </row>
    <row r="351" spans="1:13" x14ac:dyDescent="0.25">
      <c r="A351" s="229" t="s">
        <v>280</v>
      </c>
      <c r="B351" s="228" t="str">
        <f>VLOOKUP($A351,SchList!$A$2:$B$476,2,FALSE)</f>
        <v>ROBERT RUSSA MOTON ELEMENTARY</v>
      </c>
      <c r="C351" s="229" t="str">
        <f>VLOOKUP($A351,SchList!$A$2:$H$476,6,FALSE)</f>
        <v>South</v>
      </c>
      <c r="D351" s="214" t="str">
        <f>VLOOKUP($A351,SchList!$A$2:$H$476,5,FALSE)</f>
        <v>Tier 3</v>
      </c>
      <c r="E351" s="215" t="str">
        <f>LEFT(VLOOKUP($A351,'2016G5-SALL'!$A$5:$B$499,2,FALSE),2)</f>
        <v>05</v>
      </c>
      <c r="F351" s="230">
        <f>IFERROR(IF($E351="05",VLOOKUP($A351,'2016G5-SALL'!$A$3:$AG$500,4,FALSE),IF($E351="08",VLOOKUP($A351,'2016G8-SALL'!$A$3:$AG$501,4,FALSE),"NA")),"NA")</f>
        <v>44</v>
      </c>
      <c r="G351" s="231">
        <f>IFERROR(IF($E351="05",VLOOKUP($A351,'MemSep 16-2016'!$A$3:$I$498,9,FALSE),IF($E351="08",VLOOKUP($A351,'MemSep 16-2016'!$A$3:$N$498,14,FALSE),"NA")),"NA")</f>
        <v>45</v>
      </c>
      <c r="H351" s="232">
        <f t="shared" si="6"/>
        <v>0.97777777777777775</v>
      </c>
      <c r="I351" s="233">
        <f>IFERROR(IF(OR($F351&lt;10,$F351="NA",$G351="NA"),"NA",IF($E351="05",VLOOKUP($A351,'2016G5-SALL'!$A$3:$AG$500,6,FALSE),IF($E351="08",VLOOKUP($A351,'2016G8-SALL'!$A$3:$AG$501,6,FALSE),"NA"))),"NA")</f>
        <v>39.152272727272724</v>
      </c>
      <c r="J351" s="199">
        <f>IFERROR(IF(OR($F351&lt;10,$F351="NA",$G351="NA"),"NA",IF($E351="05",VLOOKUP($A351,'2016G5-SALL'!$A$3:$AG$500,26,FALSE),IF($E351="08",VLOOKUP($A351,'2016G8-SALL'!$A$3:$AG$501,26,FALSE),"NA"))),"NA")</f>
        <v>0.28909090909090912</v>
      </c>
      <c r="K351" s="200">
        <f>IFERROR(IF(OR($F351&lt;10,$F351="NA",$G351="NA"),"NA",IF($E351="05",VLOOKUP($A351,'2016G5-SALL'!$A$3:$AG$500,16,FALSE),IF($E351="08",VLOOKUP($A351,'2016G8-SALL'!$A$3:$AG$501,16,FALSE),"NA"))),"NA")</f>
        <v>0.3556818181818181</v>
      </c>
      <c r="L351" s="201">
        <f>IFERROR(IF(OR($F351&lt;10,$F351="NA",$G351="NA"),"NA",IF($E351="05",VLOOKUP($A351,'2016G5-SALL'!$A$3:$AG$500,31,FALSE),IF($E351="08",VLOOKUP($A351,'2016G8-SALL'!$A$3:$AG$501,31,FALSE),"NA"))),"NA")</f>
        <v>0.46249999999999997</v>
      </c>
      <c r="M351" s="202">
        <f>IFERROR(IF(OR($F351&lt;10,$F351="NA",$G351="NA"),"NA",IF($E351="05",VLOOKUP($A351,'2016G5-SALL'!$A$3:$AG$500,21,FALSE),IF($E351="08",VLOOKUP($A351,'2016G8-SALL'!$A$3:$AG$501,21,FALSE),"NA"))),"NA")</f>
        <v>0.3802272727272728</v>
      </c>
    </row>
    <row r="352" spans="1:13" x14ac:dyDescent="0.25">
      <c r="A352" s="229" t="s">
        <v>322</v>
      </c>
      <c r="B352" s="228" t="str">
        <f>VLOOKUP($A352,SchList!$A$2:$B$476,2,FALSE)</f>
        <v>ROCKWAY ELEMENTARY</v>
      </c>
      <c r="C352" s="229" t="str">
        <f>VLOOKUP($A352,SchList!$A$2:$H$476,6,FALSE)</f>
        <v>Central</v>
      </c>
      <c r="D352" s="214" t="str">
        <f>VLOOKUP($A352,SchList!$A$2:$H$476,5,FALSE)</f>
        <v>Tier 1</v>
      </c>
      <c r="E352" s="215" t="str">
        <f>LEFT(VLOOKUP($A352,'2016G5-SALL'!$A$5:$B$499,2,FALSE),2)</f>
        <v>05</v>
      </c>
      <c r="F352" s="230">
        <f>IFERROR(IF($E352="05",VLOOKUP($A352,'2016G5-SALL'!$A$3:$AG$500,4,FALSE),IF($E352="08",VLOOKUP($A352,'2016G8-SALL'!$A$3:$AG$501,4,FALSE),"NA")),"NA")</f>
        <v>61</v>
      </c>
      <c r="G352" s="231">
        <f>IFERROR(IF($E352="05",VLOOKUP($A352,'MemSep 16-2016'!$A$3:$I$498,9,FALSE),IF($E352="08",VLOOKUP($A352,'MemSep 16-2016'!$A$3:$N$498,14,FALSE),"NA")),"NA")</f>
        <v>65</v>
      </c>
      <c r="H352" s="232">
        <f t="shared" si="6"/>
        <v>0.93846153846153846</v>
      </c>
      <c r="I352" s="233">
        <f>IFERROR(IF(OR($F352&lt;10,$F352="NA",$G352="NA"),"NA",IF($E352="05",VLOOKUP($A352,'2016G5-SALL'!$A$3:$AG$500,6,FALSE),IF($E352="08",VLOOKUP($A352,'2016G8-SALL'!$A$3:$AG$501,6,FALSE),"NA"))),"NA")</f>
        <v>50.819672131147549</v>
      </c>
      <c r="J352" s="199">
        <f>IFERROR(IF(OR($F352&lt;10,$F352="NA",$G352="NA"),"NA",IF($E352="05",VLOOKUP($A352,'2016G5-SALL'!$A$3:$AG$500,26,FALSE),IF($E352="08",VLOOKUP($A352,'2016G8-SALL'!$A$3:$AG$501,26,FALSE),"NA"))),"NA")</f>
        <v>0.37754098360655736</v>
      </c>
      <c r="K352" s="200">
        <f>IFERROR(IF(OR($F352&lt;10,$F352="NA",$G352="NA"),"NA",IF($E352="05",VLOOKUP($A352,'2016G5-SALL'!$A$3:$AG$500,16,FALSE),IF($E352="08",VLOOKUP($A352,'2016G8-SALL'!$A$3:$AG$501,16,FALSE),"NA"))),"NA")</f>
        <v>0.47131147540983626</v>
      </c>
      <c r="L352" s="201">
        <f>IFERROR(IF(OR($F352&lt;10,$F352="NA",$G352="NA"),"NA",IF($E352="05",VLOOKUP($A352,'2016G5-SALL'!$A$3:$AG$500,31,FALSE),IF($E352="08",VLOOKUP($A352,'2016G8-SALL'!$A$3:$AG$501,31,FALSE),"NA"))),"NA")</f>
        <v>0.58098360655737702</v>
      </c>
      <c r="M352" s="202">
        <f>IFERROR(IF(OR($F352&lt;10,$F352="NA",$G352="NA"),"NA",IF($E352="05",VLOOKUP($A352,'2016G5-SALL'!$A$3:$AG$500,21,FALSE),IF($E352="08",VLOOKUP($A352,'2016G8-SALL'!$A$3:$AG$501,21,FALSE),"NA"))),"NA")</f>
        <v>0.51016393442622965</v>
      </c>
    </row>
    <row r="353" spans="1:13" x14ac:dyDescent="0.25">
      <c r="A353" s="215" t="s">
        <v>438</v>
      </c>
      <c r="B353" s="228" t="str">
        <f>VLOOKUP($A353,SchList!$A$2:$B$476,2,FALSE)</f>
        <v>ROCKWAY MIDDLE</v>
      </c>
      <c r="C353" s="229" t="str">
        <f>VLOOKUP($A353,SchList!$A$2:$H$476,6,FALSE)</f>
        <v>Central</v>
      </c>
      <c r="D353" s="214" t="str">
        <f>VLOOKUP($A353,SchList!$A$2:$H$476,5,FALSE)</f>
        <v>Tier 1</v>
      </c>
      <c r="E353" s="215" t="str">
        <f>LEFT(VLOOKUP($A353,'2016G8-SALL'!$A$5:$B$499,2,FALSE),2)</f>
        <v>08</v>
      </c>
      <c r="F353" s="230">
        <f>IFERROR(IF($E353="05",VLOOKUP($A353,'2016G5-SALL'!$A$3:$AG$500,4,FALSE),IF($E353="08",VLOOKUP($A353,'2016G8-SALL'!$A$3:$AG$501,4,FALSE),"NA")),"NA")</f>
        <v>257</v>
      </c>
      <c r="G353" s="231">
        <f>IFERROR(IF($E353="05",VLOOKUP($A353,'MemSep 16-2016'!$A$3:$I$498,9,FALSE),IF($E353="08",VLOOKUP($A353,'MemSep 16-2016'!$A$3:$N$498,14,FALSE),"NA")),"NA")</f>
        <v>278</v>
      </c>
      <c r="H353" s="232">
        <f t="shared" si="6"/>
        <v>0.92446043165467628</v>
      </c>
      <c r="I353" s="233">
        <f>IFERROR(IF(OR($F353&lt;10,$F353="NA",$G353="NA"),"NA",IF($E353="05",VLOOKUP($A353,'2016G5-SALL'!$A$3:$AG$500,6,FALSE),IF($E353="08",VLOOKUP($A353,'2016G8-SALL'!$A$3:$AG$501,6,FALSE),"NA"))),"NA")</f>
        <v>34.339610894941664</v>
      </c>
      <c r="J353" s="199">
        <f>IFERROR(IF(OR($F353&lt;10,$F353="NA",$G353="NA"),"NA",IF($E353="05",VLOOKUP($A353,'2016G5-SALL'!$A$3:$AG$500,26,FALSE),IF($E353="08",VLOOKUP($A353,'2016G8-SALL'!$A$3:$AG$501,26,FALSE),"NA"))),"NA")</f>
        <v>0.3347081712062257</v>
      </c>
      <c r="K353" s="200">
        <f>IFERROR(IF(OR($F353&lt;10,$F353="NA",$G353="NA"),"NA",IF($E353="05",VLOOKUP($A353,'2016G5-SALL'!$A$3:$AG$500,16,FALSE),IF($E353="08",VLOOKUP($A353,'2016G8-SALL'!$A$3:$AG$501,16,FALSE),"NA"))),"NA")</f>
        <v>0.35385214007782084</v>
      </c>
      <c r="L353" s="201">
        <f>IFERROR(IF(OR($F353&lt;10,$F353="NA",$G353="NA"),"NA",IF($E353="05",VLOOKUP($A353,'2016G5-SALL'!$A$3:$AG$500,31,FALSE),IF($E353="08",VLOOKUP($A353,'2016G8-SALL'!$A$3:$AG$501,31,FALSE),"NA"))),"NA")</f>
        <v>0.33249027237354095</v>
      </c>
      <c r="M353" s="202">
        <f>IFERROR(IF(OR($F353&lt;10,$F353="NA",$G353="NA"),"NA",IF($E353="05",VLOOKUP($A353,'2016G5-SALL'!$A$3:$AG$500,21,FALSE),IF($E353="08",VLOOKUP($A353,'2016G8-SALL'!$A$3:$AG$501,21,FALSE),"NA"))),"NA")</f>
        <v>0.3482490272373539</v>
      </c>
    </row>
    <row r="354" spans="1:13" x14ac:dyDescent="0.25">
      <c r="A354" s="229" t="s">
        <v>323</v>
      </c>
      <c r="B354" s="228" t="str">
        <f>VLOOKUP($A354,SchList!$A$2:$B$476,2,FALSE)</f>
        <v>ROYAL GREEN ELEMENTARY</v>
      </c>
      <c r="C354" s="229" t="str">
        <f>VLOOKUP($A354,SchList!$A$2:$H$476,6,FALSE)</f>
        <v>South</v>
      </c>
      <c r="D354" s="214" t="str">
        <f>VLOOKUP($A354,SchList!$A$2:$H$476,5,FALSE)</f>
        <v>Tier 1</v>
      </c>
      <c r="E354" s="215" t="str">
        <f>LEFT(VLOOKUP($A354,'2016G5-SALL'!$A$5:$B$499,2,FALSE),2)</f>
        <v>05</v>
      </c>
      <c r="F354" s="230">
        <f>IFERROR(IF($E354="05",VLOOKUP($A354,'2016G5-SALL'!$A$3:$AG$500,4,FALSE),IF($E354="08",VLOOKUP($A354,'2016G8-SALL'!$A$3:$AG$501,4,FALSE),"NA")),"NA")</f>
        <v>98</v>
      </c>
      <c r="G354" s="231">
        <f>IFERROR(IF($E354="05",VLOOKUP($A354,'MemSep 16-2016'!$A$3:$I$498,9,FALSE),IF($E354="08",VLOOKUP($A354,'MemSep 16-2016'!$A$3:$N$498,14,FALSE),"NA")),"NA")</f>
        <v>101</v>
      </c>
      <c r="H354" s="232">
        <f t="shared" si="6"/>
        <v>0.97029702970297027</v>
      </c>
      <c r="I354" s="233">
        <f>IFERROR(IF(OR($F354&lt;10,$F354="NA",$G354="NA"),"NA",IF($E354="05",VLOOKUP($A354,'2016G5-SALL'!$A$3:$AG$500,6,FALSE),IF($E354="08",VLOOKUP($A354,'2016G8-SALL'!$A$3:$AG$501,6,FALSE),"NA"))),"NA")</f>
        <v>51.546224489795897</v>
      </c>
      <c r="J354" s="199">
        <f>IFERROR(IF(OR($F354&lt;10,$F354="NA",$G354="NA"),"NA",IF($E354="05",VLOOKUP($A354,'2016G5-SALL'!$A$3:$AG$500,26,FALSE),IF($E354="08",VLOOKUP($A354,'2016G8-SALL'!$A$3:$AG$501,26,FALSE),"NA"))),"NA")</f>
        <v>0.38755102040816336</v>
      </c>
      <c r="K354" s="200">
        <f>IFERROR(IF(OR($F354&lt;10,$F354="NA",$G354="NA"),"NA",IF($E354="05",VLOOKUP($A354,'2016G5-SALL'!$A$3:$AG$500,16,FALSE),IF($E354="08",VLOOKUP($A354,'2016G8-SALL'!$A$3:$AG$501,16,FALSE),"NA"))),"NA")</f>
        <v>0.4771428571428572</v>
      </c>
      <c r="L354" s="201">
        <f>IFERROR(IF(OR($F354&lt;10,$F354="NA",$G354="NA"),"NA",IF($E354="05",VLOOKUP($A354,'2016G5-SALL'!$A$3:$AG$500,31,FALSE),IF($E354="08",VLOOKUP($A354,'2016G8-SALL'!$A$3:$AG$501,31,FALSE),"NA"))),"NA")</f>
        <v>0.59285714285714319</v>
      </c>
      <c r="M354" s="202">
        <f>IFERROR(IF(OR($F354&lt;10,$F354="NA",$G354="NA"),"NA",IF($E354="05",VLOOKUP($A354,'2016G5-SALL'!$A$3:$AG$500,21,FALSE),IF($E354="08",VLOOKUP($A354,'2016G8-SALL'!$A$3:$AG$501,21,FALSE),"NA"))),"NA")</f>
        <v>0.51193877551020417</v>
      </c>
    </row>
    <row r="355" spans="1:13" x14ac:dyDescent="0.25">
      <c r="A355" s="229" t="s">
        <v>324</v>
      </c>
      <c r="B355" s="228" t="str">
        <f>VLOOKUP($A355,SchList!$A$2:$B$476,2,FALSE)</f>
        <v>ROYAL PALM ELEMENTARY</v>
      </c>
      <c r="C355" s="229" t="str">
        <f>VLOOKUP($A355,SchList!$A$2:$H$476,6,FALSE)</f>
        <v>South</v>
      </c>
      <c r="D355" s="214" t="str">
        <f>VLOOKUP($A355,SchList!$A$2:$H$476,5,FALSE)</f>
        <v>Tier 1</v>
      </c>
      <c r="E355" s="215" t="str">
        <f>LEFT(VLOOKUP($A355,'2016G5-SALL'!$A$5:$B$499,2,FALSE),2)</f>
        <v>05</v>
      </c>
      <c r="F355" s="230">
        <f>IFERROR(IF($E355="05",VLOOKUP($A355,'2016G5-SALL'!$A$3:$AG$500,4,FALSE),IF($E355="08",VLOOKUP($A355,'2016G8-SALL'!$A$3:$AG$501,4,FALSE),"NA")),"NA")</f>
        <v>80</v>
      </c>
      <c r="G355" s="231">
        <f>IFERROR(IF($E355="05",VLOOKUP($A355,'MemSep 16-2016'!$A$3:$I$498,9,FALSE),IF($E355="08",VLOOKUP($A355,'MemSep 16-2016'!$A$3:$N$498,14,FALSE),"NA")),"NA")</f>
        <v>82</v>
      </c>
      <c r="H355" s="232">
        <f t="shared" si="6"/>
        <v>0.97560975609756095</v>
      </c>
      <c r="I355" s="233">
        <f>IFERROR(IF(OR($F355&lt;10,$F355="NA",$G355="NA"),"NA",IF($E355="05",VLOOKUP($A355,'2016G5-SALL'!$A$3:$AG$500,6,FALSE),IF($E355="08",VLOOKUP($A355,'2016G8-SALL'!$A$3:$AG$501,6,FALSE),"NA"))),"NA")</f>
        <v>44.39400000000002</v>
      </c>
      <c r="J355" s="199">
        <f>IFERROR(IF(OR($F355&lt;10,$F355="NA",$G355="NA"),"NA",IF($E355="05",VLOOKUP($A355,'2016G5-SALL'!$A$3:$AG$500,26,FALSE),IF($E355="08",VLOOKUP($A355,'2016G8-SALL'!$A$3:$AG$501,26,FALSE),"NA"))),"NA")</f>
        <v>0.32862499999999983</v>
      </c>
      <c r="K355" s="200">
        <f>IFERROR(IF(OR($F355&lt;10,$F355="NA",$G355="NA"),"NA",IF($E355="05",VLOOKUP($A355,'2016G5-SALL'!$A$3:$AG$500,16,FALSE),IF($E355="08",VLOOKUP($A355,'2016G8-SALL'!$A$3:$AG$501,16,FALSE),"NA"))),"NA")</f>
        <v>0.42675000000000002</v>
      </c>
      <c r="L355" s="201">
        <f>IFERROR(IF(OR($F355&lt;10,$F355="NA",$G355="NA"),"NA",IF($E355="05",VLOOKUP($A355,'2016G5-SALL'!$A$3:$AG$500,31,FALSE),IF($E355="08",VLOOKUP($A355,'2016G8-SALL'!$A$3:$AG$501,31,FALSE),"NA"))),"NA")</f>
        <v>0.48962500000000009</v>
      </c>
      <c r="M355" s="202">
        <f>IFERROR(IF(OR($F355&lt;10,$F355="NA",$G355="NA"),"NA",IF($E355="05",VLOOKUP($A355,'2016G5-SALL'!$A$3:$AG$500,21,FALSE),IF($E355="08",VLOOKUP($A355,'2016G8-SALL'!$A$3:$AG$501,21,FALSE),"NA"))),"NA")</f>
        <v>0.45762499999999989</v>
      </c>
    </row>
    <row r="356" spans="1:13" x14ac:dyDescent="0.25">
      <c r="A356" s="229" t="s">
        <v>404</v>
      </c>
      <c r="B356" s="228" t="str">
        <f>VLOOKUP($A356,SchList!$A$2:$B$476,2,FALSE)</f>
        <v>RUBEN DARIO MIDDLE</v>
      </c>
      <c r="C356" s="229" t="str">
        <f>VLOOKUP($A356,SchList!$A$2:$H$476,6,FALSE)</f>
        <v>Central</v>
      </c>
      <c r="D356" s="214" t="str">
        <f>VLOOKUP($A356,SchList!$A$2:$H$476,5,FALSE)</f>
        <v>Tier 1</v>
      </c>
      <c r="E356" s="215" t="str">
        <f>LEFT(VLOOKUP($A356,'2016G8-SALL'!$A$5:$B$499,2,FALSE),2)</f>
        <v>08</v>
      </c>
      <c r="F356" s="230">
        <f>IFERROR(IF($E356="05",VLOOKUP($A356,'2016G5-SALL'!$A$3:$AG$500,4,FALSE),IF($E356="08",VLOOKUP($A356,'2016G8-SALL'!$A$3:$AG$501,4,FALSE),"NA")),"NA")</f>
        <v>67</v>
      </c>
      <c r="G356" s="231">
        <f>IFERROR(IF($E356="05",VLOOKUP($A356,'MemSep 16-2016'!$A$3:$I$498,9,FALSE),IF($E356="08",VLOOKUP($A356,'MemSep 16-2016'!$A$3:$N$498,14,FALSE),"NA")),"NA")</f>
        <v>207</v>
      </c>
      <c r="H356" s="232">
        <f t="shared" si="6"/>
        <v>0.32367149758454106</v>
      </c>
      <c r="I356" s="233">
        <f>IFERROR(IF(OR($F356&lt;10,$F356="NA",$G356="NA"),"NA",IF($E356="05",VLOOKUP($A356,'2016G5-SALL'!$A$3:$AG$500,6,FALSE),IF($E356="08",VLOOKUP($A356,'2016G8-SALL'!$A$3:$AG$501,6,FALSE),"NA"))),"NA")</f>
        <v>41.403432835820901</v>
      </c>
      <c r="J356" s="199">
        <f>IFERROR(IF(OR($F356&lt;10,$F356="NA",$G356="NA"),"NA",IF($E356="05",VLOOKUP($A356,'2016G5-SALL'!$A$3:$AG$500,26,FALSE),IF($E356="08",VLOOKUP($A356,'2016G8-SALL'!$A$3:$AG$501,26,FALSE),"NA"))),"NA")</f>
        <v>0.43059701492537311</v>
      </c>
      <c r="K356" s="200">
        <f>IFERROR(IF(OR($F356&lt;10,$F356="NA",$G356="NA"),"NA",IF($E356="05",VLOOKUP($A356,'2016G5-SALL'!$A$3:$AG$500,16,FALSE),IF($E356="08",VLOOKUP($A356,'2016G8-SALL'!$A$3:$AG$501,16,FALSE),"NA"))),"NA")</f>
        <v>0.41985074626865665</v>
      </c>
      <c r="L356" s="201">
        <f>IFERROR(IF(OR($F356&lt;10,$F356="NA",$G356="NA"),"NA",IF($E356="05",VLOOKUP($A356,'2016G5-SALL'!$A$3:$AG$500,31,FALSE),IF($E356="08",VLOOKUP($A356,'2016G8-SALL'!$A$3:$AG$501,31,FALSE),"NA"))),"NA")</f>
        <v>0.40223880597014916</v>
      </c>
      <c r="M356" s="202">
        <f>IFERROR(IF(OR($F356&lt;10,$F356="NA",$G356="NA"),"NA",IF($E356="05",VLOOKUP($A356,'2016G5-SALL'!$A$3:$AG$500,21,FALSE),IF($E356="08",VLOOKUP($A356,'2016G8-SALL'!$A$3:$AG$501,21,FALSE),"NA"))),"NA")</f>
        <v>0.40970149253731364</v>
      </c>
    </row>
    <row r="357" spans="1:13" x14ac:dyDescent="0.25">
      <c r="A357" s="229" t="s">
        <v>152</v>
      </c>
      <c r="B357" s="228" t="str">
        <f>VLOOKUP($A357,SchList!$A$2:$B$476,2,FALSE)</f>
        <v>RUTH K BROAD/BAY HARBOR K-8</v>
      </c>
      <c r="C357" s="229" t="str">
        <f>VLOOKUP($A357,SchList!$A$2:$H$476,6,FALSE)</f>
        <v>North</v>
      </c>
      <c r="D357" s="214" t="str">
        <f>VLOOKUP($A357,SchList!$A$2:$H$476,5,FALSE)</f>
        <v>Tier 1</v>
      </c>
      <c r="E357" s="215" t="str">
        <f>LEFT(VLOOKUP($A357,'2016G5-SALL'!$A$5:$B$499,2,FALSE),2)</f>
        <v>05</v>
      </c>
      <c r="F357" s="230">
        <f>IFERROR(IF($E357="05",VLOOKUP($A357,'2016G5-SALL'!$A$3:$AG$500,4,FALSE),IF($E357="08",VLOOKUP($A357,'2016G8-SALL'!$A$3:$AG$501,4,FALSE),"NA")),"NA")</f>
        <v>142</v>
      </c>
      <c r="G357" s="231">
        <f>IFERROR(IF($E357="05",VLOOKUP($A357,'MemSep 16-2016'!$A$3:$I$498,9,FALSE),IF($E357="08",VLOOKUP($A357,'MemSep 16-2016'!$A$3:$N$498,14,FALSE),"NA")),"NA")</f>
        <v>146</v>
      </c>
      <c r="H357" s="232">
        <f t="shared" si="6"/>
        <v>0.9726027397260274</v>
      </c>
      <c r="I357" s="233">
        <f>IFERROR(IF(OR($F357&lt;10,$F357="NA",$G357="NA"),"NA",IF($E357="05",VLOOKUP($A357,'2016G5-SALL'!$A$3:$AG$500,6,FALSE),IF($E357="08",VLOOKUP($A357,'2016G8-SALL'!$A$3:$AG$501,6,FALSE),"NA"))),"NA")</f>
        <v>55.922112676056344</v>
      </c>
      <c r="J357" s="199">
        <f>IFERROR(IF(OR($F357&lt;10,$F357="NA",$G357="NA"),"NA",IF($E357="05",VLOOKUP($A357,'2016G5-SALL'!$A$3:$AG$500,26,FALSE),IF($E357="08",VLOOKUP($A357,'2016G8-SALL'!$A$3:$AG$501,26,FALSE),"NA"))),"NA")</f>
        <v>0.47619718309859199</v>
      </c>
      <c r="K357" s="200">
        <f>IFERROR(IF(OR($F357&lt;10,$F357="NA",$G357="NA"),"NA",IF($E357="05",VLOOKUP($A357,'2016G5-SALL'!$A$3:$AG$500,16,FALSE),IF($E357="08",VLOOKUP($A357,'2016G8-SALL'!$A$3:$AG$501,16,FALSE),"NA"))),"NA")</f>
        <v>0.50563380281690129</v>
      </c>
      <c r="L357" s="201">
        <f>IFERROR(IF(OR($F357&lt;10,$F357="NA",$G357="NA"),"NA",IF($E357="05",VLOOKUP($A357,'2016G5-SALL'!$A$3:$AG$500,31,FALSE),IF($E357="08",VLOOKUP($A357,'2016G8-SALL'!$A$3:$AG$501,31,FALSE),"NA"))),"NA")</f>
        <v>0.62556338028169012</v>
      </c>
      <c r="M357" s="202">
        <f>IFERROR(IF(OR($F357&lt;10,$F357="NA",$G357="NA"),"NA",IF($E357="05",VLOOKUP($A357,'2016G5-SALL'!$A$3:$AG$500,21,FALSE),IF($E357="08",VLOOKUP($A357,'2016G8-SALL'!$A$3:$AG$501,21,FALSE),"NA"))),"NA")</f>
        <v>0.56809859154929587</v>
      </c>
    </row>
    <row r="358" spans="1:13" x14ac:dyDescent="0.25">
      <c r="A358" s="229" t="s">
        <v>152</v>
      </c>
      <c r="B358" s="228" t="str">
        <f>VLOOKUP($A358,SchList!$A$2:$B$476,2,FALSE)</f>
        <v>RUTH K BROAD/BAY HARBOR K-8</v>
      </c>
      <c r="C358" s="229" t="str">
        <f>VLOOKUP($A358,SchList!$A$2:$H$476,6,FALSE)</f>
        <v>North</v>
      </c>
      <c r="D358" s="214" t="str">
        <f>VLOOKUP($A358,SchList!$A$2:$H$476,5,FALSE)</f>
        <v>Tier 1</v>
      </c>
      <c r="E358" s="215" t="str">
        <f>LEFT(VLOOKUP($A358,'2016G8-SALL'!$A$5:$B$499,2,FALSE),2)</f>
        <v>08</v>
      </c>
      <c r="F358" s="230">
        <f>IFERROR(IF($E358="05",VLOOKUP($A358,'2016G5-SALL'!$A$3:$AG$500,4,FALSE),IF($E358="08",VLOOKUP($A358,'2016G8-SALL'!$A$3:$AG$501,4,FALSE),"NA")),"NA")</f>
        <v>120</v>
      </c>
      <c r="G358" s="231">
        <f>IFERROR(IF($E358="05",VLOOKUP($A358,'MemSep 16-2016'!$A$3:$I$498,9,FALSE),IF($E358="08",VLOOKUP($A358,'MemSep 16-2016'!$A$3:$N$498,14,FALSE),"NA")),"NA")</f>
        <v>121</v>
      </c>
      <c r="H358" s="232">
        <f t="shared" si="6"/>
        <v>0.99173553719008267</v>
      </c>
      <c r="I358" s="233">
        <f>IFERROR(IF(OR($F358&lt;10,$F358="NA",$G358="NA"),"NA",IF($E358="05",VLOOKUP($A358,'2016G5-SALL'!$A$3:$AG$500,6,FALSE),IF($E358="08",VLOOKUP($A358,'2016G8-SALL'!$A$3:$AG$501,6,FALSE),"NA"))),"NA")</f>
        <v>46.930000000000014</v>
      </c>
      <c r="J358" s="199">
        <f>IFERROR(IF(OR($F358&lt;10,$F358="NA",$G358="NA"),"NA",IF($E358="05",VLOOKUP($A358,'2016G5-SALL'!$A$3:$AG$500,26,FALSE),IF($E358="08",VLOOKUP($A358,'2016G8-SALL'!$A$3:$AG$501,26,FALSE),"NA"))),"NA")</f>
        <v>0.49008333333333332</v>
      </c>
      <c r="K358" s="200">
        <f>IFERROR(IF(OR($F358&lt;10,$F358="NA",$G358="NA"),"NA",IF($E358="05",VLOOKUP($A358,'2016G5-SALL'!$A$3:$AG$500,16,FALSE),IF($E358="08",VLOOKUP($A358,'2016G8-SALL'!$A$3:$AG$501,16,FALSE),"NA"))),"NA")</f>
        <v>0.45791666666666658</v>
      </c>
      <c r="L358" s="201">
        <f>IFERROR(IF(OR($F358&lt;10,$F358="NA",$G358="NA"),"NA",IF($E358="05",VLOOKUP($A358,'2016G5-SALL'!$A$3:$AG$500,31,FALSE),IF($E358="08",VLOOKUP($A358,'2016G8-SALL'!$A$3:$AG$501,31,FALSE),"NA"))),"NA")</f>
        <v>0.48291666666666655</v>
      </c>
      <c r="M358" s="202">
        <f>IFERROR(IF(OR($F358&lt;10,$F358="NA",$G358="NA"),"NA",IF($E358="05",VLOOKUP($A358,'2016G5-SALL'!$A$3:$AG$500,21,FALSE),IF($E358="08",VLOOKUP($A358,'2016G8-SALL'!$A$3:$AG$501,21,FALSE),"NA"))),"NA")</f>
        <v>0.45466666666666661</v>
      </c>
    </row>
    <row r="359" spans="1:13" x14ac:dyDescent="0.25">
      <c r="A359" s="229" t="s">
        <v>326</v>
      </c>
      <c r="B359" s="228" t="str">
        <f>VLOOKUP($A359,SchList!$A$2:$B$476,2,FALSE)</f>
        <v>SANTA CLARA ELEMENTARY</v>
      </c>
      <c r="C359" s="229" t="str">
        <f>VLOOKUP($A359,SchList!$A$2:$H$476,6,FALSE)</f>
        <v>Central</v>
      </c>
      <c r="D359" s="214" t="str">
        <f>VLOOKUP($A359,SchList!$A$2:$H$476,5,FALSE)</f>
        <v>Tier 3</v>
      </c>
      <c r="E359" s="215" t="str">
        <f>LEFT(VLOOKUP($A359,'2016G5-SALL'!$A$5:$B$499,2,FALSE),2)</f>
        <v>05</v>
      </c>
      <c r="F359" s="230">
        <f>IFERROR(IF($E359="05",VLOOKUP($A359,'2016G5-SALL'!$A$3:$AG$500,4,FALSE),IF($E359="08",VLOOKUP($A359,'2016G8-SALL'!$A$3:$AG$501,4,FALSE),"NA")),"NA")</f>
        <v>98</v>
      </c>
      <c r="G359" s="231">
        <f>IFERROR(IF($E359="05",VLOOKUP($A359,'MemSep 16-2016'!$A$3:$I$498,9,FALSE),IF($E359="08",VLOOKUP($A359,'MemSep 16-2016'!$A$3:$N$498,14,FALSE),"NA")),"NA")</f>
        <v>99</v>
      </c>
      <c r="H359" s="232">
        <f t="shared" si="6"/>
        <v>0.98989898989898994</v>
      </c>
      <c r="I359" s="233">
        <f>IFERROR(IF(OR($F359&lt;10,$F359="NA",$G359="NA"),"NA",IF($E359="05",VLOOKUP($A359,'2016G5-SALL'!$A$3:$AG$500,6,FALSE),IF($E359="08",VLOOKUP($A359,'2016G8-SALL'!$A$3:$AG$501,6,FALSE),"NA"))),"NA")</f>
        <v>41.789693877551016</v>
      </c>
      <c r="J359" s="199">
        <f>IFERROR(IF(OR($F359&lt;10,$F359="NA",$G359="NA"),"NA",IF($E359="05",VLOOKUP($A359,'2016G5-SALL'!$A$3:$AG$500,26,FALSE),IF($E359="08",VLOOKUP($A359,'2016G8-SALL'!$A$3:$AG$501,26,FALSE),"NA"))),"NA")</f>
        <v>0.34683673469387744</v>
      </c>
      <c r="K359" s="200">
        <f>IFERROR(IF(OR($F359&lt;10,$F359="NA",$G359="NA"),"NA",IF($E359="05",VLOOKUP($A359,'2016G5-SALL'!$A$3:$AG$500,16,FALSE),IF($E359="08",VLOOKUP($A359,'2016G8-SALL'!$A$3:$AG$501,16,FALSE),"NA"))),"NA")</f>
        <v>0.39285714285714302</v>
      </c>
      <c r="L359" s="201">
        <f>IFERROR(IF(OR($F359&lt;10,$F359="NA",$G359="NA"),"NA",IF($E359="05",VLOOKUP($A359,'2016G5-SALL'!$A$3:$AG$500,31,FALSE),IF($E359="08",VLOOKUP($A359,'2016G8-SALL'!$A$3:$AG$501,31,FALSE),"NA"))),"NA")</f>
        <v>0.47816326530612258</v>
      </c>
      <c r="M359" s="202">
        <f>IFERROR(IF(OR($F359&lt;10,$F359="NA",$G359="NA"),"NA",IF($E359="05",VLOOKUP($A359,'2016G5-SALL'!$A$3:$AG$500,21,FALSE),IF($E359="08",VLOOKUP($A359,'2016G8-SALL'!$A$3:$AG$501,21,FALSE),"NA"))),"NA")</f>
        <v>0.39397959183673431</v>
      </c>
    </row>
    <row r="360" spans="1:13" x14ac:dyDescent="0.25">
      <c r="A360" s="229" t="s">
        <v>327</v>
      </c>
      <c r="B360" s="228" t="str">
        <f>VLOOKUP($A360,SchList!$A$2:$B$476,2,FALSE)</f>
        <v>SCOTT LAKE ELEMENTARY</v>
      </c>
      <c r="C360" s="229" t="str">
        <f>VLOOKUP($A360,SchList!$A$2:$H$476,6,FALSE)</f>
        <v>North</v>
      </c>
      <c r="D360" s="214" t="str">
        <f>VLOOKUP($A360,SchList!$A$2:$H$476,5,FALSE)</f>
        <v>Tier 2</v>
      </c>
      <c r="E360" s="215" t="str">
        <f>LEFT(VLOOKUP($A360,'2016G5-SALL'!$A$5:$B$499,2,FALSE),2)</f>
        <v>05</v>
      </c>
      <c r="F360" s="230">
        <f>IFERROR(IF($E360="05",VLOOKUP($A360,'2016G5-SALL'!$A$3:$AG$500,4,FALSE),IF($E360="08",VLOOKUP($A360,'2016G8-SALL'!$A$3:$AG$501,4,FALSE),"NA")),"NA")</f>
        <v>75</v>
      </c>
      <c r="G360" s="231">
        <f>IFERROR(IF($E360="05",VLOOKUP($A360,'MemSep 16-2016'!$A$3:$I$498,9,FALSE),IF($E360="08",VLOOKUP($A360,'MemSep 16-2016'!$A$3:$N$498,14,FALSE),"NA")),"NA")</f>
        <v>76</v>
      </c>
      <c r="H360" s="232">
        <f t="shared" si="6"/>
        <v>0.98684210526315785</v>
      </c>
      <c r="I360" s="233">
        <f>IFERROR(IF(OR($F360&lt;10,$F360="NA",$G360="NA"),"NA",IF($E360="05",VLOOKUP($A360,'2016G5-SALL'!$A$3:$AG$500,6,FALSE),IF($E360="08",VLOOKUP($A360,'2016G8-SALL'!$A$3:$AG$501,6,FALSE),"NA"))),"NA")</f>
        <v>41.958800000000011</v>
      </c>
      <c r="J360" s="199">
        <f>IFERROR(IF(OR($F360&lt;10,$F360="NA",$G360="NA"),"NA",IF($E360="05",VLOOKUP($A360,'2016G5-SALL'!$A$3:$AG$500,26,FALSE),IF($E360="08",VLOOKUP($A360,'2016G8-SALL'!$A$3:$AG$501,26,FALSE),"NA"))),"NA")</f>
        <v>0.27120000000000011</v>
      </c>
      <c r="K360" s="200">
        <f>IFERROR(IF(OR($F360&lt;10,$F360="NA",$G360="NA"),"NA",IF($E360="05",VLOOKUP($A360,'2016G5-SALL'!$A$3:$AG$500,16,FALSE),IF($E360="08",VLOOKUP($A360,'2016G8-SALL'!$A$3:$AG$501,16,FALSE),"NA"))),"NA")</f>
        <v>0.41506666666666692</v>
      </c>
      <c r="L360" s="201">
        <f>IFERROR(IF(OR($F360&lt;10,$F360="NA",$G360="NA"),"NA",IF($E360="05",VLOOKUP($A360,'2016G5-SALL'!$A$3:$AG$500,31,FALSE),IF($E360="08",VLOOKUP($A360,'2016G8-SALL'!$A$3:$AG$501,31,FALSE),"NA"))),"NA")</f>
        <v>0.49053333333333321</v>
      </c>
      <c r="M360" s="202">
        <f>IFERROR(IF(OR($F360&lt;10,$F360="NA",$G360="NA"),"NA",IF($E360="05",VLOOKUP($A360,'2016G5-SALL'!$A$3:$AG$500,21,FALSE),IF($E360="08",VLOOKUP($A360,'2016G8-SALL'!$A$3:$AG$501,21,FALSE),"NA"))),"NA")</f>
        <v>0.39186666666666625</v>
      </c>
    </row>
    <row r="361" spans="1:13" x14ac:dyDescent="0.25">
      <c r="A361" s="229" t="s">
        <v>328</v>
      </c>
      <c r="B361" s="228" t="str">
        <f>VLOOKUP($A361,SchList!$A$2:$B$476,2,FALSE)</f>
        <v>SEMINOLE ELEMENTARY</v>
      </c>
      <c r="C361" s="229" t="str">
        <f>VLOOKUP($A361,SchList!$A$2:$H$476,6,FALSE)</f>
        <v>Central</v>
      </c>
      <c r="D361" s="214" t="str">
        <f>VLOOKUP($A361,SchList!$A$2:$H$476,5,FALSE)</f>
        <v>Tier 1</v>
      </c>
      <c r="E361" s="215" t="str">
        <f>LEFT(VLOOKUP($A361,'2016G5-SALL'!$A$5:$B$499,2,FALSE),2)</f>
        <v>05</v>
      </c>
      <c r="F361" s="230">
        <f>IFERROR(IF($E361="05",VLOOKUP($A361,'2016G5-SALL'!$A$3:$AG$500,4,FALSE),IF($E361="08",VLOOKUP($A361,'2016G8-SALL'!$A$3:$AG$501,4,FALSE),"NA")),"NA")</f>
        <v>86</v>
      </c>
      <c r="G361" s="231">
        <f>IFERROR(IF($E361="05",VLOOKUP($A361,'MemSep 16-2016'!$A$3:$I$498,9,FALSE),IF($E361="08",VLOOKUP($A361,'MemSep 16-2016'!$A$3:$N$498,14,FALSE),"NA")),"NA")</f>
        <v>87</v>
      </c>
      <c r="H361" s="232">
        <f t="shared" si="6"/>
        <v>0.9885057471264368</v>
      </c>
      <c r="I361" s="233">
        <f>IFERROR(IF(OR($F361&lt;10,$F361="NA",$G361="NA"),"NA",IF($E361="05",VLOOKUP($A361,'2016G5-SALL'!$A$3:$AG$500,6,FALSE),IF($E361="08",VLOOKUP($A361,'2016G8-SALL'!$A$3:$AG$501,6,FALSE),"NA"))),"NA")</f>
        <v>48.943372093023257</v>
      </c>
      <c r="J361" s="199">
        <f>IFERROR(IF(OR($F361&lt;10,$F361="NA",$G361="NA"),"NA",IF($E361="05",VLOOKUP($A361,'2016G5-SALL'!$A$3:$AG$500,26,FALSE),IF($E361="08",VLOOKUP($A361,'2016G8-SALL'!$A$3:$AG$501,26,FALSE),"NA"))),"NA")</f>
        <v>0.38325581395348823</v>
      </c>
      <c r="K361" s="200">
        <f>IFERROR(IF(OR($F361&lt;10,$F361="NA",$G361="NA"),"NA",IF($E361="05",VLOOKUP($A361,'2016G5-SALL'!$A$3:$AG$500,16,FALSE),IF($E361="08",VLOOKUP($A361,'2016G8-SALL'!$A$3:$AG$501,16,FALSE),"NA"))),"NA")</f>
        <v>0.46383720930232553</v>
      </c>
      <c r="L361" s="201">
        <f>IFERROR(IF(OR($F361&lt;10,$F361="NA",$G361="NA"),"NA",IF($E361="05",VLOOKUP($A361,'2016G5-SALL'!$A$3:$AG$500,31,FALSE),IF($E361="08",VLOOKUP($A361,'2016G8-SALL'!$A$3:$AG$501,31,FALSE),"NA"))),"NA")</f>
        <v>0.56081395348837237</v>
      </c>
      <c r="M361" s="202">
        <f>IFERROR(IF(OR($F361&lt;10,$F361="NA",$G361="NA"),"NA",IF($E361="05",VLOOKUP($A361,'2016G5-SALL'!$A$3:$AG$500,21,FALSE),IF($E361="08",VLOOKUP($A361,'2016G8-SALL'!$A$3:$AG$501,21,FALSE),"NA"))),"NA")</f>
        <v>0.46848837209302319</v>
      </c>
    </row>
    <row r="362" spans="1:13" x14ac:dyDescent="0.25">
      <c r="A362" s="229" t="s">
        <v>329</v>
      </c>
      <c r="B362" s="228" t="str">
        <f>VLOOKUP($A362,SchList!$A$2:$B$476,2,FALSE)</f>
        <v>SHADOWLAWN ELEMENTARY</v>
      </c>
      <c r="C362" s="229" t="str">
        <f>VLOOKUP($A362,SchList!$A$2:$H$476,6,FALSE)</f>
        <v>Central</v>
      </c>
      <c r="D362" s="214" t="str">
        <f>VLOOKUP($A362,SchList!$A$2:$H$476,5,FALSE)</f>
        <v>Tier 2</v>
      </c>
      <c r="E362" s="215" t="str">
        <f>LEFT(VLOOKUP($A362,'2016G5-SALL'!$A$5:$B$499,2,FALSE),2)</f>
        <v>05</v>
      </c>
      <c r="F362" s="230">
        <f>IFERROR(IF($E362="05",VLOOKUP($A362,'2016G5-SALL'!$A$3:$AG$500,4,FALSE),IF($E362="08",VLOOKUP($A362,'2016G8-SALL'!$A$3:$AG$501,4,FALSE),"NA")),"NA")</f>
        <v>38</v>
      </c>
      <c r="G362" s="231">
        <f>IFERROR(IF($E362="05",VLOOKUP($A362,'MemSep 16-2016'!$A$3:$I$498,9,FALSE),IF($E362="08",VLOOKUP($A362,'MemSep 16-2016'!$A$3:$N$498,14,FALSE),"NA")),"NA")</f>
        <v>39</v>
      </c>
      <c r="H362" s="232">
        <f t="shared" si="6"/>
        <v>0.97435897435897434</v>
      </c>
      <c r="I362" s="233">
        <f>IFERROR(IF(OR($F362&lt;10,$F362="NA",$G362="NA"),"NA",IF($E362="05",VLOOKUP($A362,'2016G5-SALL'!$A$3:$AG$500,6,FALSE),IF($E362="08",VLOOKUP($A362,'2016G8-SALL'!$A$3:$AG$501,6,FALSE),"NA"))),"NA")</f>
        <v>43.380526315789467</v>
      </c>
      <c r="J362" s="199">
        <f>IFERROR(IF(OR($F362&lt;10,$F362="NA",$G362="NA"),"NA",IF($E362="05",VLOOKUP($A362,'2016G5-SALL'!$A$3:$AG$500,26,FALSE),IF($E362="08",VLOOKUP($A362,'2016G8-SALL'!$A$3:$AG$501,26,FALSE),"NA"))),"NA")</f>
        <v>0.3736842105263159</v>
      </c>
      <c r="K362" s="200">
        <f>IFERROR(IF(OR($F362&lt;10,$F362="NA",$G362="NA"),"NA",IF($E362="05",VLOOKUP($A362,'2016G5-SALL'!$A$3:$AG$500,16,FALSE),IF($E362="08",VLOOKUP($A362,'2016G8-SALL'!$A$3:$AG$501,16,FALSE),"NA"))),"NA")</f>
        <v>0.38947368421052636</v>
      </c>
      <c r="L362" s="201">
        <f>IFERROR(IF(OR($F362&lt;10,$F362="NA",$G362="NA"),"NA",IF($E362="05",VLOOKUP($A362,'2016G5-SALL'!$A$3:$AG$500,31,FALSE),IF($E362="08",VLOOKUP($A362,'2016G8-SALL'!$A$3:$AG$501,31,FALSE),"NA"))),"NA")</f>
        <v>0.52210526315789485</v>
      </c>
      <c r="M362" s="202">
        <f>IFERROR(IF(OR($F362&lt;10,$F362="NA",$G362="NA"),"NA",IF($E362="05",VLOOKUP($A362,'2016G5-SALL'!$A$3:$AG$500,21,FALSE),IF($E362="08",VLOOKUP($A362,'2016G8-SALL'!$A$3:$AG$501,21,FALSE),"NA"))),"NA")</f>
        <v>0.38394736842105265</v>
      </c>
    </row>
    <row r="363" spans="1:13" x14ac:dyDescent="0.25">
      <c r="A363" s="229" t="s">
        <v>330</v>
      </c>
      <c r="B363" s="228" t="str">
        <f>VLOOKUP($A363,SchList!$A$2:$B$476,2,FALSE)</f>
        <v>SHENANDOAH ELEMENTARY</v>
      </c>
      <c r="C363" s="229" t="str">
        <f>VLOOKUP($A363,SchList!$A$2:$H$476,6,FALSE)</f>
        <v>Central</v>
      </c>
      <c r="D363" s="214" t="str">
        <f>VLOOKUP($A363,SchList!$A$2:$H$476,5,FALSE)</f>
        <v>Tier 1</v>
      </c>
      <c r="E363" s="215" t="str">
        <f>LEFT(VLOOKUP($A363,'2016G5-SALL'!$A$5:$B$499,2,FALSE),2)</f>
        <v>05</v>
      </c>
      <c r="F363" s="230">
        <f>IFERROR(IF($E363="05",VLOOKUP($A363,'2016G5-SALL'!$A$3:$AG$500,4,FALSE),IF($E363="08",VLOOKUP($A363,'2016G8-SALL'!$A$3:$AG$501,4,FALSE),"NA")),"NA")</f>
        <v>164</v>
      </c>
      <c r="G363" s="231">
        <f>IFERROR(IF($E363="05",VLOOKUP($A363,'MemSep 16-2016'!$A$3:$I$498,9,FALSE),IF($E363="08",VLOOKUP($A363,'MemSep 16-2016'!$A$3:$N$498,14,FALSE),"NA")),"NA")</f>
        <v>171</v>
      </c>
      <c r="H363" s="232">
        <f t="shared" si="6"/>
        <v>0.95906432748538006</v>
      </c>
      <c r="I363" s="233">
        <f>IFERROR(IF(OR($F363&lt;10,$F363="NA",$G363="NA"),"NA",IF($E363="05",VLOOKUP($A363,'2016G5-SALL'!$A$3:$AG$500,6,FALSE),IF($E363="08",VLOOKUP($A363,'2016G8-SALL'!$A$3:$AG$501,6,FALSE),"NA"))),"NA")</f>
        <v>42.414512195121937</v>
      </c>
      <c r="J363" s="199">
        <f>IFERROR(IF(OR($F363&lt;10,$F363="NA",$G363="NA"),"NA",IF($E363="05",VLOOKUP($A363,'2016G5-SALL'!$A$3:$AG$500,26,FALSE),IF($E363="08",VLOOKUP($A363,'2016G8-SALL'!$A$3:$AG$501,26,FALSE),"NA"))),"NA")</f>
        <v>0.32250000000000029</v>
      </c>
      <c r="K363" s="200">
        <f>IFERROR(IF(OR($F363&lt;10,$F363="NA",$G363="NA"),"NA",IF($E363="05",VLOOKUP($A363,'2016G5-SALL'!$A$3:$AG$500,16,FALSE),IF($E363="08",VLOOKUP($A363,'2016G8-SALL'!$A$3:$AG$501,16,FALSE),"NA"))),"NA")</f>
        <v>0.39902439024390235</v>
      </c>
      <c r="L363" s="201">
        <f>IFERROR(IF(OR($F363&lt;10,$F363="NA",$G363="NA"),"NA",IF($E363="05",VLOOKUP($A363,'2016G5-SALL'!$A$3:$AG$500,31,FALSE),IF($E363="08",VLOOKUP($A363,'2016G8-SALL'!$A$3:$AG$501,31,FALSE),"NA"))),"NA")</f>
        <v>0.48317073170731706</v>
      </c>
      <c r="M363" s="202">
        <f>IFERROR(IF(OR($F363&lt;10,$F363="NA",$G363="NA"),"NA",IF($E363="05",VLOOKUP($A363,'2016G5-SALL'!$A$3:$AG$500,21,FALSE),IF($E363="08",VLOOKUP($A363,'2016G8-SALL'!$A$3:$AG$501,21,FALSE),"NA"))),"NA")</f>
        <v>0.41902439024390242</v>
      </c>
    </row>
    <row r="364" spans="1:13" x14ac:dyDescent="0.25">
      <c r="A364" s="215" t="s">
        <v>439</v>
      </c>
      <c r="B364" s="228" t="str">
        <f>VLOOKUP($A364,SchList!$A$2:$B$476,2,FALSE)</f>
        <v>SHENANDOAH MIDDLE</v>
      </c>
      <c r="C364" s="229" t="str">
        <f>VLOOKUP($A364,SchList!$A$2:$H$476,6,FALSE)</f>
        <v>Central</v>
      </c>
      <c r="D364" s="214" t="str">
        <f>VLOOKUP($A364,SchList!$A$2:$H$476,5,FALSE)</f>
        <v>Tier 1</v>
      </c>
      <c r="E364" s="215" t="str">
        <f>LEFT(VLOOKUP($A364,'2016G8-SALL'!$A$5:$B$499,2,FALSE),2)</f>
        <v>08</v>
      </c>
      <c r="F364" s="230">
        <f>IFERROR(IF($E364="05",VLOOKUP($A364,'2016G5-SALL'!$A$3:$AG$500,4,FALSE),IF($E364="08",VLOOKUP($A364,'2016G8-SALL'!$A$3:$AG$501,4,FALSE),"NA")),"NA")</f>
        <v>300</v>
      </c>
      <c r="G364" s="231">
        <f>IFERROR(IF($E364="05",VLOOKUP($A364,'MemSep 16-2016'!$A$3:$I$498,9,FALSE),IF($E364="08",VLOOKUP($A364,'MemSep 16-2016'!$A$3:$N$498,14,FALSE),"NA")),"NA")</f>
        <v>390</v>
      </c>
      <c r="H364" s="232">
        <f t="shared" si="6"/>
        <v>0.76923076923076927</v>
      </c>
      <c r="I364" s="233">
        <f>IFERROR(IF(OR($F364&lt;10,$F364="NA",$G364="NA"),"NA",IF($E364="05",VLOOKUP($A364,'2016G5-SALL'!$A$3:$AG$500,6,FALSE),IF($E364="08",VLOOKUP($A364,'2016G8-SALL'!$A$3:$AG$501,6,FALSE),"NA"))),"NA")</f>
        <v>37.760166666666692</v>
      </c>
      <c r="J364" s="199">
        <f>IFERROR(IF(OR($F364&lt;10,$F364="NA",$G364="NA"),"NA",IF($E364="05",VLOOKUP($A364,'2016G5-SALL'!$A$3:$AG$500,26,FALSE),IF($E364="08",VLOOKUP($A364,'2016G8-SALL'!$A$3:$AG$501,26,FALSE),"NA"))),"NA")</f>
        <v>0.3783999999999999</v>
      </c>
      <c r="K364" s="200">
        <f>IFERROR(IF(OR($F364&lt;10,$F364="NA",$G364="NA"),"NA",IF($E364="05",VLOOKUP($A364,'2016G5-SALL'!$A$3:$AG$500,16,FALSE),IF($E364="08",VLOOKUP($A364,'2016G8-SALL'!$A$3:$AG$501,16,FALSE),"NA"))),"NA")</f>
        <v>0.38566666666666632</v>
      </c>
      <c r="L364" s="201">
        <f>IFERROR(IF(OR($F364&lt;10,$F364="NA",$G364="NA"),"NA",IF($E364="05",VLOOKUP($A364,'2016G5-SALL'!$A$3:$AG$500,31,FALSE),IF($E364="08",VLOOKUP($A364,'2016G8-SALL'!$A$3:$AG$501,31,FALSE),"NA"))),"NA")</f>
        <v>0.3795</v>
      </c>
      <c r="M364" s="202">
        <f>IFERROR(IF(OR($F364&lt;10,$F364="NA",$G364="NA"),"NA",IF($E364="05",VLOOKUP($A364,'2016G5-SALL'!$A$3:$AG$500,21,FALSE),IF($E364="08",VLOOKUP($A364,'2016G8-SALL'!$A$3:$AG$501,21,FALSE),"NA"))),"NA")</f>
        <v>0.36519999999999975</v>
      </c>
    </row>
    <row r="365" spans="1:13" x14ac:dyDescent="0.25">
      <c r="A365" s="229" t="s">
        <v>336</v>
      </c>
      <c r="B365" s="228" t="str">
        <f>VLOOKUP($A365,SchList!$A$2:$B$476,2,FALSE)</f>
        <v>SILVER BLUFF ELEMENTARY</v>
      </c>
      <c r="C365" s="229" t="str">
        <f>VLOOKUP($A365,SchList!$A$2:$H$476,6,FALSE)</f>
        <v>Central</v>
      </c>
      <c r="D365" s="214" t="str">
        <f>VLOOKUP($A365,SchList!$A$2:$H$476,5,FALSE)</f>
        <v>Tier 1</v>
      </c>
      <c r="E365" s="215" t="str">
        <f>LEFT(VLOOKUP($A365,'2016G5-SALL'!$A$5:$B$499,2,FALSE),2)</f>
        <v>05</v>
      </c>
      <c r="F365" s="230">
        <f>IFERROR(IF($E365="05",VLOOKUP($A365,'2016G5-SALL'!$A$3:$AG$500,4,FALSE),IF($E365="08",VLOOKUP($A365,'2016G8-SALL'!$A$3:$AG$501,4,FALSE),"NA")),"NA")</f>
        <v>73</v>
      </c>
      <c r="G365" s="231">
        <f>IFERROR(IF($E365="05",VLOOKUP($A365,'MemSep 16-2016'!$A$3:$I$498,9,FALSE),IF($E365="08",VLOOKUP($A365,'MemSep 16-2016'!$A$3:$N$498,14,FALSE),"NA")),"NA")</f>
        <v>83</v>
      </c>
      <c r="H365" s="232">
        <f t="shared" si="6"/>
        <v>0.87951807228915657</v>
      </c>
      <c r="I365" s="233">
        <f>IFERROR(IF(OR($F365&lt;10,$F365="NA",$G365="NA"),"NA",IF($E365="05",VLOOKUP($A365,'2016G5-SALL'!$A$3:$AG$500,6,FALSE),IF($E365="08",VLOOKUP($A365,'2016G8-SALL'!$A$3:$AG$501,6,FALSE),"NA"))),"NA")</f>
        <v>44.997260273972607</v>
      </c>
      <c r="J365" s="199">
        <f>IFERROR(IF(OR($F365&lt;10,$F365="NA",$G365="NA"),"NA",IF($E365="05",VLOOKUP($A365,'2016G5-SALL'!$A$3:$AG$500,26,FALSE),IF($E365="08",VLOOKUP($A365,'2016G8-SALL'!$A$3:$AG$501,26,FALSE),"NA"))),"NA")</f>
        <v>0.34342465753424656</v>
      </c>
      <c r="K365" s="200">
        <f>IFERROR(IF(OR($F365&lt;10,$F365="NA",$G365="NA"),"NA",IF($E365="05",VLOOKUP($A365,'2016G5-SALL'!$A$3:$AG$500,16,FALSE),IF($E365="08",VLOOKUP($A365,'2016G8-SALL'!$A$3:$AG$501,16,FALSE),"NA"))),"NA")</f>
        <v>0.44342465753424665</v>
      </c>
      <c r="L365" s="201">
        <f>IFERROR(IF(OR($F365&lt;10,$F365="NA",$G365="NA"),"NA",IF($E365="05",VLOOKUP($A365,'2016G5-SALL'!$A$3:$AG$500,31,FALSE),IF($E365="08",VLOOKUP($A365,'2016G8-SALL'!$A$3:$AG$501,31,FALSE),"NA"))),"NA")</f>
        <v>0.50260273972602731</v>
      </c>
      <c r="M365" s="202">
        <f>IFERROR(IF(OR($F365&lt;10,$F365="NA",$G365="NA"),"NA",IF($E365="05",VLOOKUP($A365,'2016G5-SALL'!$A$3:$AG$500,21,FALSE),IF($E365="08",VLOOKUP($A365,'2016G8-SALL'!$A$3:$AG$501,21,FALSE),"NA"))),"NA")</f>
        <v>0.43383561643835605</v>
      </c>
    </row>
    <row r="366" spans="1:13" x14ac:dyDescent="0.25">
      <c r="A366" s="229" t="s">
        <v>342</v>
      </c>
      <c r="B366" s="228" t="str">
        <f>VLOOKUP($A366,SchList!$A$2:$B$476,2,FALSE)</f>
        <v>SNAPPER CREEK ELEMENTARY</v>
      </c>
      <c r="C366" s="229" t="str">
        <f>VLOOKUP($A366,SchList!$A$2:$H$476,6,FALSE)</f>
        <v>South</v>
      </c>
      <c r="D366" s="214" t="str">
        <f>VLOOKUP($A366,SchList!$A$2:$H$476,5,FALSE)</f>
        <v>Tier 1</v>
      </c>
      <c r="E366" s="215" t="str">
        <f>LEFT(VLOOKUP($A366,'2016G5-SALL'!$A$5:$B$499,2,FALSE),2)</f>
        <v>05</v>
      </c>
      <c r="F366" s="230">
        <f>IFERROR(IF($E366="05",VLOOKUP($A366,'2016G5-SALL'!$A$3:$AG$500,4,FALSE),IF($E366="08",VLOOKUP($A366,'2016G8-SALL'!$A$3:$AG$501,4,FALSE),"NA")),"NA")</f>
        <v>81</v>
      </c>
      <c r="G366" s="231">
        <f>IFERROR(IF($E366="05",VLOOKUP($A366,'MemSep 16-2016'!$A$3:$I$498,9,FALSE),IF($E366="08",VLOOKUP($A366,'MemSep 16-2016'!$A$3:$N$498,14,FALSE),"NA")),"NA")</f>
        <v>86</v>
      </c>
      <c r="H366" s="232">
        <f t="shared" si="6"/>
        <v>0.94186046511627908</v>
      </c>
      <c r="I366" s="233">
        <f>IFERROR(IF(OR($F366&lt;10,$F366="NA",$G366="NA"),"NA",IF($E366="05",VLOOKUP($A366,'2016G5-SALL'!$A$3:$AG$500,6,FALSE),IF($E366="08",VLOOKUP($A366,'2016G8-SALL'!$A$3:$AG$501,6,FALSE),"NA"))),"NA")</f>
        <v>50.467777777777769</v>
      </c>
      <c r="J366" s="199">
        <f>IFERROR(IF(OR($F366&lt;10,$F366="NA",$G366="NA"),"NA",IF($E366="05",VLOOKUP($A366,'2016G5-SALL'!$A$3:$AG$500,26,FALSE),IF($E366="08",VLOOKUP($A366,'2016G8-SALL'!$A$3:$AG$501,26,FALSE),"NA"))),"NA")</f>
        <v>0.39419753086419751</v>
      </c>
      <c r="K366" s="200">
        <f>IFERROR(IF(OR($F366&lt;10,$F366="NA",$G366="NA"),"NA",IF($E366="05",VLOOKUP($A366,'2016G5-SALL'!$A$3:$AG$500,16,FALSE),IF($E366="08",VLOOKUP($A366,'2016G8-SALL'!$A$3:$AG$501,16,FALSE),"NA"))),"NA")</f>
        <v>0.47296296296296292</v>
      </c>
      <c r="L366" s="201">
        <f>IFERROR(IF(OR($F366&lt;10,$F366="NA",$G366="NA"),"NA",IF($E366="05",VLOOKUP($A366,'2016G5-SALL'!$A$3:$AG$500,31,FALSE),IF($E366="08",VLOOKUP($A366,'2016G8-SALL'!$A$3:$AG$501,31,FALSE),"NA"))),"NA")</f>
        <v>0.57172839506172846</v>
      </c>
      <c r="M366" s="202">
        <f>IFERROR(IF(OR($F366&lt;10,$F366="NA",$G366="NA"),"NA",IF($E366="05",VLOOKUP($A366,'2016G5-SALL'!$A$3:$AG$500,21,FALSE),IF($E366="08",VLOOKUP($A366,'2016G8-SALL'!$A$3:$AG$501,21,FALSE),"NA"))),"NA")</f>
        <v>0.49888888888888905</v>
      </c>
    </row>
    <row r="367" spans="1:13" x14ac:dyDescent="0.25">
      <c r="A367" s="229" t="s">
        <v>873</v>
      </c>
      <c r="B367" s="228" t="str">
        <f>VLOOKUP($A367,SchList!$A$2:$B$476,2,FALSE)</f>
        <v>SOMERSET ACAD AT SILVER PALMS</v>
      </c>
      <c r="C367" s="229" t="str">
        <f>VLOOKUP($A367,SchList!$A$2:$H$476,6,FALSE)</f>
        <v>Charter</v>
      </c>
      <c r="D367" s="214" t="str">
        <f>VLOOKUP($A367,SchList!$A$2:$H$476,5,FALSE)</f>
        <v>CHT</v>
      </c>
      <c r="E367" s="215" t="str">
        <f>LEFT(VLOOKUP($A367,'2016G5-SALL'!$A$5:$B$499,2,FALSE),2)</f>
        <v>05</v>
      </c>
      <c r="F367" s="230">
        <f>IFERROR(IF($E367="05",VLOOKUP($A367,'2016G5-SALL'!$A$3:$AG$500,4,FALSE),IF($E367="08",VLOOKUP($A367,'2016G8-SALL'!$A$3:$AG$501,4,FALSE),"NA")),"NA")</f>
        <v>96</v>
      </c>
      <c r="G367" s="231">
        <f>IFERROR(IF($E367="05",VLOOKUP($A367,'MemSep 16-2016'!$A$3:$I$498,9,FALSE),IF($E367="08",VLOOKUP($A367,'MemSep 16-2016'!$A$3:$N$498,14,FALSE),"NA")),"NA")</f>
        <v>97</v>
      </c>
      <c r="H367" s="232">
        <f t="shared" si="6"/>
        <v>0.98969072164948457</v>
      </c>
      <c r="I367" s="233">
        <f>IFERROR(IF(OR($F367&lt;10,$F367="NA",$G367="NA"),"NA",IF($E367="05",VLOOKUP($A367,'2016G5-SALL'!$A$3:$AG$500,6,FALSE),IF($E367="08",VLOOKUP($A367,'2016G8-SALL'!$A$3:$AG$501,6,FALSE),"NA"))),"NA")</f>
        <v>55.539687499999992</v>
      </c>
      <c r="J367" s="199">
        <f>IFERROR(IF(OR($F367&lt;10,$F367="NA",$G367="NA"),"NA",IF($E367="05",VLOOKUP($A367,'2016G5-SALL'!$A$3:$AG$500,26,FALSE),IF($E367="08",VLOOKUP($A367,'2016G8-SALL'!$A$3:$AG$501,26,FALSE),"NA"))),"NA")</f>
        <v>0.41541666666666682</v>
      </c>
      <c r="K367" s="200">
        <f>IFERROR(IF(OR($F367&lt;10,$F367="NA",$G367="NA"),"NA",IF($E367="05",VLOOKUP($A367,'2016G5-SALL'!$A$3:$AG$500,16,FALSE),IF($E367="08",VLOOKUP($A367,'2016G8-SALL'!$A$3:$AG$501,16,FALSE),"NA"))),"NA")</f>
        <v>0.51395833333333318</v>
      </c>
      <c r="L367" s="201">
        <f>IFERROR(IF(OR($F367&lt;10,$F367="NA",$G367="NA"),"NA",IF($E367="05",VLOOKUP($A367,'2016G5-SALL'!$A$3:$AG$500,31,FALSE),IF($E367="08",VLOOKUP($A367,'2016G8-SALL'!$A$3:$AG$501,31,FALSE),"NA"))),"NA")</f>
        <v>0.6361458333333333</v>
      </c>
      <c r="M367" s="202">
        <f>IFERROR(IF(OR($F367&lt;10,$F367="NA",$G367="NA"),"NA",IF($E367="05",VLOOKUP($A367,'2016G5-SALL'!$A$3:$AG$500,21,FALSE),IF($E367="08",VLOOKUP($A367,'2016G8-SALL'!$A$3:$AG$501,21,FALSE),"NA"))),"NA")</f>
        <v>0.55552083333333335</v>
      </c>
    </row>
    <row r="368" spans="1:13" x14ac:dyDescent="0.25">
      <c r="A368" s="229" t="s">
        <v>170</v>
      </c>
      <c r="B368" s="228" t="str">
        <f>VLOOKUP($A368,SchList!$A$2:$B$476,2,FALSE)</f>
        <v>SOMERSET ACADEMY</v>
      </c>
      <c r="C368" s="229" t="str">
        <f>VLOOKUP($A368,SchList!$A$2:$H$476,6,FALSE)</f>
        <v>Charter</v>
      </c>
      <c r="D368" s="214" t="str">
        <f>VLOOKUP($A368,SchList!$A$2:$H$476,5,FALSE)</f>
        <v>CHT</v>
      </c>
      <c r="E368" s="215" t="str">
        <f>LEFT(VLOOKUP($A368,'2016G5-SALL'!$A$5:$B$499,2,FALSE),2)</f>
        <v>05</v>
      </c>
      <c r="F368" s="230">
        <f>IFERROR(IF($E368="05",VLOOKUP($A368,'2016G5-SALL'!$A$3:$AG$500,4,FALSE),IF($E368="08",VLOOKUP($A368,'2016G8-SALL'!$A$3:$AG$501,4,FALSE),"NA")),"NA")</f>
        <v>94</v>
      </c>
      <c r="G368" s="231">
        <f>IFERROR(IF($E368="05",VLOOKUP($A368,'MemSep 16-2016'!$A$3:$I$498,9,FALSE),IF($E368="08",VLOOKUP($A368,'MemSep 16-2016'!$A$3:$N$498,14,FALSE),"NA")),"NA")</f>
        <v>107</v>
      </c>
      <c r="H368" s="232">
        <f t="shared" si="6"/>
        <v>0.87850467289719625</v>
      </c>
      <c r="I368" s="233">
        <f>IFERROR(IF(OR($F368&lt;10,$F368="NA",$G368="NA"),"NA",IF($E368="05",VLOOKUP($A368,'2016G5-SALL'!$A$3:$AG$500,6,FALSE),IF($E368="08",VLOOKUP($A368,'2016G8-SALL'!$A$3:$AG$501,6,FALSE),"NA"))),"NA")</f>
        <v>54.029893617021294</v>
      </c>
      <c r="J368" s="199">
        <f>IFERROR(IF(OR($F368&lt;10,$F368="NA",$G368="NA"),"NA",IF($E368="05",VLOOKUP($A368,'2016G5-SALL'!$A$3:$AG$500,26,FALSE),IF($E368="08",VLOOKUP($A368,'2016G8-SALL'!$A$3:$AG$501,26,FALSE),"NA"))),"NA")</f>
        <v>0.42308510638297886</v>
      </c>
      <c r="K368" s="200">
        <f>IFERROR(IF(OR($F368&lt;10,$F368="NA",$G368="NA"),"NA",IF($E368="05",VLOOKUP($A368,'2016G5-SALL'!$A$3:$AG$500,16,FALSE),IF($E368="08",VLOOKUP($A368,'2016G8-SALL'!$A$3:$AG$501,16,FALSE),"NA"))),"NA")</f>
        <v>0.49723404255319126</v>
      </c>
      <c r="L368" s="201">
        <f>IFERROR(IF(OR($F368&lt;10,$F368="NA",$G368="NA"),"NA",IF($E368="05",VLOOKUP($A368,'2016G5-SALL'!$A$3:$AG$500,31,FALSE),IF($E368="08",VLOOKUP($A368,'2016G8-SALL'!$A$3:$AG$501,31,FALSE),"NA"))),"NA")</f>
        <v>0.61010638297872344</v>
      </c>
      <c r="M368" s="202">
        <f>IFERROR(IF(OR($F368&lt;10,$F368="NA",$G368="NA"),"NA",IF($E368="05",VLOOKUP($A368,'2016G5-SALL'!$A$3:$AG$500,21,FALSE),IF($E368="08",VLOOKUP($A368,'2016G8-SALL'!$A$3:$AG$501,21,FALSE),"NA"))),"NA")</f>
        <v>0.54829787234042549</v>
      </c>
    </row>
    <row r="369" spans="1:13" x14ac:dyDescent="0.25">
      <c r="A369" s="229" t="s">
        <v>965</v>
      </c>
      <c r="B369" s="228" t="str">
        <f>VLOOKUP($A369,SchList!$A$2:$B$476,2,FALSE)</f>
        <v>SOMERSET ACADEMY BAY</v>
      </c>
      <c r="C369" s="229" t="str">
        <f>VLOOKUP($A369,SchList!$A$2:$H$476,6,FALSE)</f>
        <v>Charter</v>
      </c>
      <c r="D369" s="214" t="str">
        <f>VLOOKUP($A369,SchList!$A$2:$H$476,5,FALSE)</f>
        <v>CHT</v>
      </c>
      <c r="E369" s="215" t="str">
        <f>LEFT(VLOOKUP($A369,'2016G5-SALL'!$A$5:$B$499,2,FALSE),2)</f>
        <v>05</v>
      </c>
      <c r="F369" s="230">
        <f>IFERROR(IF($E369="05",VLOOKUP($A369,'2016G5-SALL'!$A$3:$AG$500,4,FALSE),IF($E369="08",VLOOKUP($A369,'2016G8-SALL'!$A$3:$AG$501,4,FALSE),"NA")),"NA")</f>
        <v>35</v>
      </c>
      <c r="G369" s="231">
        <f>IFERROR(IF($E369="05",VLOOKUP($A369,'MemSep 16-2016'!$A$3:$I$498,9,FALSE),IF($E369="08",VLOOKUP($A369,'MemSep 16-2016'!$A$3:$N$498,14,FALSE),"NA")),"NA")</f>
        <v>36</v>
      </c>
      <c r="H369" s="232">
        <f t="shared" si="6"/>
        <v>0.97222222222222221</v>
      </c>
      <c r="I369" s="233">
        <f>IFERROR(IF(OR($F369&lt;10,$F369="NA",$G369="NA"),"NA",IF($E369="05",VLOOKUP($A369,'2016G5-SALL'!$A$3:$AG$500,6,FALSE),IF($E369="08",VLOOKUP($A369,'2016G8-SALL'!$A$3:$AG$501,6,FALSE),"NA"))),"NA")</f>
        <v>57.87914285714286</v>
      </c>
      <c r="J369" s="199">
        <f>IFERROR(IF(OR($F369&lt;10,$F369="NA",$G369="NA"),"NA",IF($E369="05",VLOOKUP($A369,'2016G5-SALL'!$A$3:$AG$500,26,FALSE),IF($E369="08",VLOOKUP($A369,'2016G8-SALL'!$A$3:$AG$501,26,FALSE),"NA"))),"NA")</f>
        <v>0.49600000000000016</v>
      </c>
      <c r="K369" s="200">
        <f>IFERROR(IF(OR($F369&lt;10,$F369="NA",$G369="NA"),"NA",IF($E369="05",VLOOKUP($A369,'2016G5-SALL'!$A$3:$AG$500,16,FALSE),IF($E369="08",VLOOKUP($A369,'2016G8-SALL'!$A$3:$AG$501,16,FALSE),"NA"))),"NA")</f>
        <v>0.51857142857142868</v>
      </c>
      <c r="L369" s="201">
        <f>IFERROR(IF(OR($F369&lt;10,$F369="NA",$G369="NA"),"NA",IF($E369="05",VLOOKUP($A369,'2016G5-SALL'!$A$3:$AG$500,31,FALSE),IF($E369="08",VLOOKUP($A369,'2016G8-SALL'!$A$3:$AG$501,31,FALSE),"NA"))),"NA")</f>
        <v>0.66885714285714304</v>
      </c>
      <c r="M369" s="202">
        <f>IFERROR(IF(OR($F369&lt;10,$F369="NA",$G369="NA"),"NA",IF($E369="05",VLOOKUP($A369,'2016G5-SALL'!$A$3:$AG$500,21,FALSE),IF($E369="08",VLOOKUP($A369,'2016G8-SALL'!$A$3:$AG$501,21,FALSE),"NA"))),"NA")</f>
        <v>0.5574285714285715</v>
      </c>
    </row>
    <row r="370" spans="1:13" x14ac:dyDescent="0.25">
      <c r="A370" s="229" t="s">
        <v>966</v>
      </c>
      <c r="B370" s="228" t="str">
        <f>VLOOKUP($A370,SchList!$A$2:$B$476,2,FALSE)</f>
        <v>SOMERSET ACADEMY BAY MIDDLE</v>
      </c>
      <c r="C370" s="229" t="str">
        <f>VLOOKUP($A370,SchList!$A$2:$H$476,6,FALSE)</f>
        <v>Charter</v>
      </c>
      <c r="D370" s="214" t="str">
        <f>VLOOKUP($A370,SchList!$A$2:$H$476,5,FALSE)</f>
        <v>CHT</v>
      </c>
      <c r="E370" s="215" t="str">
        <f>LEFT(VLOOKUP($A370,'2016G8-SALL'!$A$5:$B$499,2,FALSE),2)</f>
        <v>08</v>
      </c>
      <c r="F370" s="230">
        <f>IFERROR(IF($E370="05",VLOOKUP($A370,'2016G5-SALL'!$A$3:$AG$500,4,FALSE),IF($E370="08",VLOOKUP($A370,'2016G8-SALL'!$A$3:$AG$501,4,FALSE),"NA")),"NA")</f>
        <v>13</v>
      </c>
      <c r="G370" s="231">
        <f>IFERROR(IF($E370="05",VLOOKUP($A370,'MemSep 16-2016'!$A$3:$I$498,9,FALSE),IF($E370="08",VLOOKUP($A370,'MemSep 16-2016'!$A$3:$N$498,14,FALSE),"NA")),"NA")</f>
        <v>13</v>
      </c>
      <c r="H370" s="232">
        <f t="shared" si="6"/>
        <v>1</v>
      </c>
      <c r="I370" s="233">
        <f>IFERROR(IF(OR($F370&lt;10,$F370="NA",$G370="NA"),"NA",IF($E370="05",VLOOKUP($A370,'2016G5-SALL'!$A$3:$AG$500,6,FALSE),IF($E370="08",VLOOKUP($A370,'2016G8-SALL'!$A$3:$AG$501,6,FALSE),"NA"))),"NA")</f>
        <v>45.417692307692306</v>
      </c>
      <c r="J370" s="199">
        <f>IFERROR(IF(OR($F370&lt;10,$F370="NA",$G370="NA"),"NA",IF($E370="05",VLOOKUP($A370,'2016G5-SALL'!$A$3:$AG$500,26,FALSE),IF($E370="08",VLOOKUP($A370,'2016G8-SALL'!$A$3:$AG$501,26,FALSE),"NA"))),"NA")</f>
        <v>0.41076923076923078</v>
      </c>
      <c r="K370" s="200">
        <f>IFERROR(IF(OR($F370&lt;10,$F370="NA",$G370="NA"),"NA",IF($E370="05",VLOOKUP($A370,'2016G5-SALL'!$A$3:$AG$500,16,FALSE),IF($E370="08",VLOOKUP($A370,'2016G8-SALL'!$A$3:$AG$501,16,FALSE),"NA"))),"NA")</f>
        <v>0.49</v>
      </c>
      <c r="L370" s="201">
        <f>IFERROR(IF(OR($F370&lt;10,$F370="NA",$G370="NA"),"NA",IF($E370="05",VLOOKUP($A370,'2016G5-SALL'!$A$3:$AG$500,31,FALSE),IF($E370="08",VLOOKUP($A370,'2016G8-SALL'!$A$3:$AG$501,31,FALSE),"NA"))),"NA")</f>
        <v>0.49230769230769234</v>
      </c>
      <c r="M370" s="202">
        <f>IFERROR(IF(OR($F370&lt;10,$F370="NA",$G370="NA"),"NA",IF($E370="05",VLOOKUP($A370,'2016G5-SALL'!$A$3:$AG$500,21,FALSE),IF($E370="08",VLOOKUP($A370,'2016G8-SALL'!$A$3:$AG$501,21,FALSE),"NA"))),"NA")</f>
        <v>0.40153846153846151</v>
      </c>
    </row>
    <row r="371" spans="1:13" x14ac:dyDescent="0.25">
      <c r="A371" s="229" t="s">
        <v>785</v>
      </c>
      <c r="B371" s="228" t="str">
        <f>VLOOKUP($A371,SchList!$A$2:$B$476,2,FALSE)</f>
        <v>SOMERSET ACADEMY CHARTER ELEM</v>
      </c>
      <c r="C371" s="229" t="str">
        <f>VLOOKUP($A371,SchList!$A$2:$H$476,6,FALSE)</f>
        <v>Charter</v>
      </c>
      <c r="D371" s="214" t="str">
        <f>VLOOKUP($A371,SchList!$A$2:$H$476,5,FALSE)</f>
        <v>CHT</v>
      </c>
      <c r="E371" s="215" t="str">
        <f>LEFT(VLOOKUP($A371,'2016G5-SALL'!$A$5:$B$499,2,FALSE),2)</f>
        <v>05</v>
      </c>
      <c r="F371" s="230">
        <f>IFERROR(IF($E371="05",VLOOKUP($A371,'2016G5-SALL'!$A$3:$AG$500,4,FALSE),IF($E371="08",VLOOKUP($A371,'2016G8-SALL'!$A$3:$AG$501,4,FALSE),"NA")),"NA")</f>
        <v>53</v>
      </c>
      <c r="G371" s="231">
        <f>IFERROR(IF($E371="05",VLOOKUP($A371,'MemSep 16-2016'!$A$3:$I$498,9,FALSE),IF($E371="08",VLOOKUP($A371,'MemSep 16-2016'!$A$3:$N$498,14,FALSE),"NA")),"NA")</f>
        <v>56</v>
      </c>
      <c r="H371" s="232">
        <f t="shared" si="6"/>
        <v>0.9464285714285714</v>
      </c>
      <c r="I371" s="233">
        <f>IFERROR(IF(OR($F371&lt;10,$F371="NA",$G371="NA"),"NA",IF($E371="05",VLOOKUP($A371,'2016G5-SALL'!$A$3:$AG$500,6,FALSE),IF($E371="08",VLOOKUP($A371,'2016G8-SALL'!$A$3:$AG$501,6,FALSE),"NA"))),"NA")</f>
        <v>49.628490566037726</v>
      </c>
      <c r="J371" s="199">
        <f>IFERROR(IF(OR($F371&lt;10,$F371="NA",$G371="NA"),"NA",IF($E371="05",VLOOKUP($A371,'2016G5-SALL'!$A$3:$AG$500,26,FALSE),IF($E371="08",VLOOKUP($A371,'2016G8-SALL'!$A$3:$AG$501,26,FALSE),"NA"))),"NA")</f>
        <v>0.42754716981132063</v>
      </c>
      <c r="K371" s="200">
        <f>IFERROR(IF(OR($F371&lt;10,$F371="NA",$G371="NA"),"NA",IF($E371="05",VLOOKUP($A371,'2016G5-SALL'!$A$3:$AG$500,16,FALSE),IF($E371="08",VLOOKUP($A371,'2016G8-SALL'!$A$3:$AG$501,16,FALSE),"NA"))),"NA")</f>
        <v>0.4405660377358494</v>
      </c>
      <c r="L371" s="201">
        <f>IFERROR(IF(OR($F371&lt;10,$F371="NA",$G371="NA"),"NA",IF($E371="05",VLOOKUP($A371,'2016G5-SALL'!$A$3:$AG$500,31,FALSE),IF($E371="08",VLOOKUP($A371,'2016G8-SALL'!$A$3:$AG$501,31,FALSE),"NA"))),"NA")</f>
        <v>0.57339622641509436</v>
      </c>
      <c r="M371" s="202">
        <f>IFERROR(IF(OR($F371&lt;10,$F371="NA",$G371="NA"),"NA",IF($E371="05",VLOOKUP($A371,'2016G5-SALL'!$A$3:$AG$500,21,FALSE),IF($E371="08",VLOOKUP($A371,'2016G8-SALL'!$A$3:$AG$501,21,FALSE),"NA"))),"NA")</f>
        <v>0.48301886792452814</v>
      </c>
    </row>
    <row r="372" spans="1:13" x14ac:dyDescent="0.25">
      <c r="A372" s="229" t="s">
        <v>742</v>
      </c>
      <c r="B372" s="228" t="str">
        <f>VLOOKUP($A372,SchList!$A$2:$B$476,2,FALSE)</f>
        <v>SOMERSET ACADEMY ELEMENTARY</v>
      </c>
      <c r="C372" s="229" t="str">
        <f>VLOOKUP($A372,SchList!$A$2:$H$476,6,FALSE)</f>
        <v>Charter</v>
      </c>
      <c r="D372" s="214" t="str">
        <f>VLOOKUP($A372,SchList!$A$2:$H$476,5,FALSE)</f>
        <v>CHT</v>
      </c>
      <c r="E372" s="215" t="str">
        <f>LEFT(VLOOKUP($A372,'2016G5-SALL'!$A$5:$B$499,2,FALSE),2)</f>
        <v>05</v>
      </c>
      <c r="F372" s="230">
        <f>IFERROR(IF($E372="05",VLOOKUP($A372,'2016G5-SALL'!$A$3:$AG$500,4,FALSE),IF($E372="08",VLOOKUP($A372,'2016G8-SALL'!$A$3:$AG$501,4,FALSE),"NA")),"NA")</f>
        <v>76</v>
      </c>
      <c r="G372" s="231">
        <f>IFERROR(IF($E372="05",VLOOKUP($A372,'MemSep 16-2016'!$A$3:$I$498,9,FALSE),IF($E372="08",VLOOKUP($A372,'MemSep 16-2016'!$A$3:$N$498,14,FALSE),"NA")),"NA")</f>
        <v>76</v>
      </c>
      <c r="H372" s="232">
        <f t="shared" si="6"/>
        <v>1</v>
      </c>
      <c r="I372" s="233">
        <f>IFERROR(IF(OR($F372&lt;10,$F372="NA",$G372="NA"),"NA",IF($E372="05",VLOOKUP($A372,'2016G5-SALL'!$A$3:$AG$500,6,FALSE),IF($E372="08",VLOOKUP($A372,'2016G8-SALL'!$A$3:$AG$501,6,FALSE),"NA"))),"NA")</f>
        <v>56.340263157894732</v>
      </c>
      <c r="J372" s="199">
        <f>IFERROR(IF(OR($F372&lt;10,$F372="NA",$G372="NA"),"NA",IF($E372="05",VLOOKUP($A372,'2016G5-SALL'!$A$3:$AG$500,26,FALSE),IF($E372="08",VLOOKUP($A372,'2016G8-SALL'!$A$3:$AG$501,26,FALSE),"NA"))),"NA")</f>
        <v>0.44960526315789467</v>
      </c>
      <c r="K372" s="200">
        <f>IFERROR(IF(OR($F372&lt;10,$F372="NA",$G372="NA"),"NA",IF($E372="05",VLOOKUP($A372,'2016G5-SALL'!$A$3:$AG$500,16,FALSE),IF($E372="08",VLOOKUP($A372,'2016G8-SALL'!$A$3:$AG$501,16,FALSE),"NA"))),"NA")</f>
        <v>0.52013157894736828</v>
      </c>
      <c r="L372" s="201">
        <f>IFERROR(IF(OR($F372&lt;10,$F372="NA",$G372="NA"),"NA",IF($E372="05",VLOOKUP($A372,'2016G5-SALL'!$A$3:$AG$500,31,FALSE),IF($E372="08",VLOOKUP($A372,'2016G8-SALL'!$A$3:$AG$501,31,FALSE),"NA"))),"NA")</f>
        <v>0.65894736842105284</v>
      </c>
      <c r="M372" s="202">
        <f>IFERROR(IF(OR($F372&lt;10,$F372="NA",$G372="NA"),"NA",IF($E372="05",VLOOKUP($A372,'2016G5-SALL'!$A$3:$AG$500,21,FALSE),IF($E372="08",VLOOKUP($A372,'2016G8-SALL'!$A$3:$AG$501,21,FALSE),"NA"))),"NA")</f>
        <v>0.52881578947368435</v>
      </c>
    </row>
    <row r="373" spans="1:13" x14ac:dyDescent="0.25">
      <c r="A373" s="229" t="s">
        <v>373</v>
      </c>
      <c r="B373" s="228" t="str">
        <f>VLOOKUP($A373,SchList!$A$2:$B$476,2,FALSE)</f>
        <v>SOMERSET ACADEMY MIDDLE</v>
      </c>
      <c r="C373" s="229" t="str">
        <f>VLOOKUP($A373,SchList!$A$2:$H$476,6,FALSE)</f>
        <v>Charter</v>
      </c>
      <c r="D373" s="214" t="str">
        <f>VLOOKUP($A373,SchList!$A$2:$H$476,5,FALSE)</f>
        <v>CHT</v>
      </c>
      <c r="E373" s="215" t="str">
        <f>LEFT(VLOOKUP($A373,'2016G8-SALL'!$A$5:$B$499,2,FALSE),2)</f>
        <v>08</v>
      </c>
      <c r="F373" s="230">
        <f>IFERROR(IF($E373="05",VLOOKUP($A373,'2016G5-SALL'!$A$3:$AG$500,4,FALSE),IF($E373="08",VLOOKUP($A373,'2016G8-SALL'!$A$3:$AG$501,4,FALSE),"NA")),"NA")</f>
        <v>40</v>
      </c>
      <c r="G373" s="231">
        <f>IFERROR(IF($E373="05",VLOOKUP($A373,'MemSep 16-2016'!$A$3:$I$498,9,FALSE),IF($E373="08",VLOOKUP($A373,'MemSep 16-2016'!$A$3:$N$498,14,FALSE),"NA")),"NA")</f>
        <v>43</v>
      </c>
      <c r="H373" s="232">
        <f t="shared" si="6"/>
        <v>0.93023255813953487</v>
      </c>
      <c r="I373" s="233">
        <f>IFERROR(IF(OR($F373&lt;10,$F373="NA",$G373="NA"),"NA",IF($E373="05",VLOOKUP($A373,'2016G5-SALL'!$A$3:$AG$500,6,FALSE),IF($E373="08",VLOOKUP($A373,'2016G8-SALL'!$A$3:$AG$501,6,FALSE),"NA"))),"NA")</f>
        <v>39.694000000000003</v>
      </c>
      <c r="J373" s="199">
        <f>IFERROR(IF(OR($F373&lt;10,$F373="NA",$G373="NA"),"NA",IF($E373="05",VLOOKUP($A373,'2016G5-SALL'!$A$3:$AG$500,26,FALSE),IF($E373="08",VLOOKUP($A373,'2016G8-SALL'!$A$3:$AG$501,26,FALSE),"NA"))),"NA")</f>
        <v>0.37275000000000003</v>
      </c>
      <c r="K373" s="200">
        <f>IFERROR(IF(OR($F373&lt;10,$F373="NA",$G373="NA"),"NA",IF($E373="05",VLOOKUP($A373,'2016G5-SALL'!$A$3:$AG$500,16,FALSE),IF($E373="08",VLOOKUP($A373,'2016G8-SALL'!$A$3:$AG$501,16,FALSE),"NA"))),"NA")</f>
        <v>0.42825000000000008</v>
      </c>
      <c r="L373" s="201">
        <f>IFERROR(IF(OR($F373&lt;10,$F373="NA",$G373="NA"),"NA",IF($E373="05",VLOOKUP($A373,'2016G5-SALL'!$A$3:$AG$500,31,FALSE),IF($E373="08",VLOOKUP($A373,'2016G8-SALL'!$A$3:$AG$501,31,FALSE),"NA"))),"NA")</f>
        <v>0.38624999999999993</v>
      </c>
      <c r="M373" s="202">
        <f>IFERROR(IF(OR($F373&lt;10,$F373="NA",$G373="NA"),"NA",IF($E373="05",VLOOKUP($A373,'2016G5-SALL'!$A$3:$AG$500,21,FALSE),IF($E373="08",VLOOKUP($A373,'2016G8-SALL'!$A$3:$AG$501,21,FALSE),"NA"))),"NA")</f>
        <v>0.38724999999999998</v>
      </c>
    </row>
    <row r="374" spans="1:13" x14ac:dyDescent="0.25">
      <c r="A374" s="229" t="s">
        <v>617</v>
      </c>
      <c r="B374" s="228" t="str">
        <f>VLOOKUP($A374,SchList!$A$2:$B$476,2,FALSE)</f>
        <v>SOMERSET ACADEMY MIDDLE-SOUTH</v>
      </c>
      <c r="C374" s="229" t="str">
        <f>VLOOKUP($A374,SchList!$A$2:$H$476,6,FALSE)</f>
        <v>Charter</v>
      </c>
      <c r="D374" s="214" t="str">
        <f>VLOOKUP($A374,SchList!$A$2:$H$476,5,FALSE)</f>
        <v>CHT</v>
      </c>
      <c r="E374" s="215" t="str">
        <f>LEFT(VLOOKUP($A374,'2016G8-SALL'!$A$5:$B$499,2,FALSE),2)</f>
        <v>08</v>
      </c>
      <c r="F374" s="230">
        <f>IFERROR(IF($E374="05",VLOOKUP($A374,'2016G5-SALL'!$A$3:$AG$500,4,FALSE),IF($E374="08",VLOOKUP($A374,'2016G8-SALL'!$A$3:$AG$501,4,FALSE),"NA")),"NA")</f>
        <v>96</v>
      </c>
      <c r="G374" s="231">
        <f>IFERROR(IF($E374="05",VLOOKUP($A374,'MemSep 16-2016'!$A$3:$I$498,9,FALSE),IF($E374="08",VLOOKUP($A374,'MemSep 16-2016'!$A$3:$N$498,14,FALSE),"NA")),"NA")</f>
        <v>100</v>
      </c>
      <c r="H374" s="232">
        <f t="shared" si="6"/>
        <v>0.96</v>
      </c>
      <c r="I374" s="233">
        <f>IFERROR(IF(OR($F374&lt;10,$F374="NA",$G374="NA"),"NA",IF($E374="05",VLOOKUP($A374,'2016G5-SALL'!$A$3:$AG$500,6,FALSE),IF($E374="08",VLOOKUP($A374,'2016G8-SALL'!$A$3:$AG$501,6,FALSE),"NA"))),"NA")</f>
        <v>39.185937500000009</v>
      </c>
      <c r="J374" s="199">
        <f>IFERROR(IF(OR($F374&lt;10,$F374="NA",$G374="NA"),"NA",IF($E374="05",VLOOKUP($A374,'2016G5-SALL'!$A$3:$AG$500,26,FALSE),IF($E374="08",VLOOKUP($A374,'2016G8-SALL'!$A$3:$AG$501,26,FALSE),"NA"))),"NA")</f>
        <v>0.38020833333333331</v>
      </c>
      <c r="K374" s="200">
        <f>IFERROR(IF(OR($F374&lt;10,$F374="NA",$G374="NA"),"NA",IF($E374="05",VLOOKUP($A374,'2016G5-SALL'!$A$3:$AG$500,16,FALSE),IF($E374="08",VLOOKUP($A374,'2016G8-SALL'!$A$3:$AG$501,16,FALSE),"NA"))),"NA")</f>
        <v>0.40989583333333318</v>
      </c>
      <c r="L374" s="201">
        <f>IFERROR(IF(OR($F374&lt;10,$F374="NA",$G374="NA"),"NA",IF($E374="05",VLOOKUP($A374,'2016G5-SALL'!$A$3:$AG$500,31,FALSE),IF($E374="08",VLOOKUP($A374,'2016G8-SALL'!$A$3:$AG$501,31,FALSE),"NA"))),"NA")</f>
        <v>0.39114583333333347</v>
      </c>
      <c r="M374" s="202">
        <f>IFERROR(IF(OR($F374&lt;10,$F374="NA",$G374="NA"),"NA",IF($E374="05",VLOOKUP($A374,'2016G5-SALL'!$A$3:$AG$500,21,FALSE),IF($E374="08",VLOOKUP($A374,'2016G8-SALL'!$A$3:$AG$501,21,FALSE),"NA"))),"NA")</f>
        <v>0.37895833333333356</v>
      </c>
    </row>
    <row r="375" spans="1:13" x14ac:dyDescent="0.25">
      <c r="A375" s="229" t="s">
        <v>159</v>
      </c>
      <c r="B375" s="228" t="str">
        <f>VLOOKUP($A375,SchList!$A$2:$B$476,2,FALSE)</f>
        <v>SOMERSET ACADEMY(SILVER PALMS)</v>
      </c>
      <c r="C375" s="229" t="str">
        <f>VLOOKUP($A375,SchList!$A$2:$H$476,6,FALSE)</f>
        <v>Charter</v>
      </c>
      <c r="D375" s="214" t="str">
        <f>VLOOKUP($A375,SchList!$A$2:$H$476,5,FALSE)</f>
        <v>CHT</v>
      </c>
      <c r="E375" s="215" t="str">
        <f>LEFT(VLOOKUP($A375,'2016G5-SALL'!$A$5:$B$499,2,FALSE),2)</f>
        <v>05</v>
      </c>
      <c r="F375" s="230">
        <f>IFERROR(IF($E375="05",VLOOKUP($A375,'2016G5-SALL'!$A$3:$AG$500,4,FALSE),IF($E375="08",VLOOKUP($A375,'2016G8-SALL'!$A$3:$AG$501,4,FALSE),"NA")),"NA")</f>
        <v>66</v>
      </c>
      <c r="G375" s="231">
        <f>IFERROR(IF($E375="05",VLOOKUP($A375,'MemSep 16-2016'!$A$3:$I$498,9,FALSE),IF($E375="08",VLOOKUP($A375,'MemSep 16-2016'!$A$3:$N$498,14,FALSE),"NA")),"NA")</f>
        <v>67</v>
      </c>
      <c r="H375" s="232">
        <f t="shared" si="6"/>
        <v>0.9850746268656716</v>
      </c>
      <c r="I375" s="233">
        <f>IFERROR(IF(OR($F375&lt;10,$F375="NA",$G375="NA"),"NA",IF($E375="05",VLOOKUP($A375,'2016G5-SALL'!$A$3:$AG$500,6,FALSE),IF($E375="08",VLOOKUP($A375,'2016G8-SALL'!$A$3:$AG$501,6,FALSE),"NA"))),"NA")</f>
        <v>49.5862121212121</v>
      </c>
      <c r="J375" s="199">
        <f>IFERROR(IF(OR($F375&lt;10,$F375="NA",$G375="NA"),"NA",IF($E375="05",VLOOKUP($A375,'2016G5-SALL'!$A$3:$AG$500,26,FALSE),IF($E375="08",VLOOKUP($A375,'2016G8-SALL'!$A$3:$AG$501,26,FALSE),"NA"))),"NA")</f>
        <v>0.37818181818181801</v>
      </c>
      <c r="K375" s="200">
        <f>IFERROR(IF(OR($F375&lt;10,$F375="NA",$G375="NA"),"NA",IF($E375="05",VLOOKUP($A375,'2016G5-SALL'!$A$3:$AG$500,16,FALSE),IF($E375="08",VLOOKUP($A375,'2016G8-SALL'!$A$3:$AG$501,16,FALSE),"NA"))),"NA")</f>
        <v>0.47136363636363643</v>
      </c>
      <c r="L375" s="201">
        <f>IFERROR(IF(OR($F375&lt;10,$F375="NA",$G375="NA"),"NA",IF($E375="05",VLOOKUP($A375,'2016G5-SALL'!$A$3:$AG$500,31,FALSE),IF($E375="08",VLOOKUP($A375,'2016G8-SALL'!$A$3:$AG$501,31,FALSE),"NA"))),"NA")</f>
        <v>0.55500000000000005</v>
      </c>
      <c r="M375" s="202">
        <f>IFERROR(IF(OR($F375&lt;10,$F375="NA",$G375="NA"),"NA",IF($E375="05",VLOOKUP($A375,'2016G5-SALL'!$A$3:$AG$500,21,FALSE),IF($E375="08",VLOOKUP($A375,'2016G8-SALL'!$A$3:$AG$501,21,FALSE),"NA"))),"NA")</f>
        <v>0.49833333333333324</v>
      </c>
    </row>
    <row r="376" spans="1:13" x14ac:dyDescent="0.25">
      <c r="A376" s="229" t="s">
        <v>159</v>
      </c>
      <c r="B376" s="228" t="str">
        <f>VLOOKUP($A376,SchList!$A$2:$B$476,2,FALSE)</f>
        <v>SOMERSET ACADEMY(SILVER PALMS)</v>
      </c>
      <c r="C376" s="229" t="str">
        <f>VLOOKUP($A376,SchList!$A$2:$H$476,6,FALSE)</f>
        <v>Charter</v>
      </c>
      <c r="D376" s="214" t="str">
        <f>VLOOKUP($A376,SchList!$A$2:$H$476,5,FALSE)</f>
        <v>CHT</v>
      </c>
      <c r="E376" s="215" t="str">
        <f>LEFT(VLOOKUP($A376,'2016G8-SALL'!$A$5:$B$499,2,FALSE),2)</f>
        <v>08</v>
      </c>
      <c r="F376" s="230">
        <f>IFERROR(IF($E376="05",VLOOKUP($A376,'2016G5-SALL'!$A$3:$AG$500,4,FALSE),IF($E376="08",VLOOKUP($A376,'2016G8-SALL'!$A$3:$AG$501,4,FALSE),"NA")),"NA")</f>
        <v>94</v>
      </c>
      <c r="G376" s="231">
        <f>IFERROR(IF($E376="05",VLOOKUP($A376,'MemSep 16-2016'!$A$3:$I$498,9,FALSE),IF($E376="08",VLOOKUP($A376,'MemSep 16-2016'!$A$3:$N$498,14,FALSE),"NA")),"NA")</f>
        <v>107</v>
      </c>
      <c r="H376" s="232">
        <f t="shared" si="6"/>
        <v>0.87850467289719625</v>
      </c>
      <c r="I376" s="233">
        <f>IFERROR(IF(OR($F376&lt;10,$F376="NA",$G376="NA"),"NA",IF($E376="05",VLOOKUP($A376,'2016G5-SALL'!$A$3:$AG$500,6,FALSE),IF($E376="08",VLOOKUP($A376,'2016G8-SALL'!$A$3:$AG$501,6,FALSE),"NA"))),"NA")</f>
        <v>40.267021276595742</v>
      </c>
      <c r="J376" s="199">
        <f>IFERROR(IF(OR($F376&lt;10,$F376="NA",$G376="NA"),"NA",IF($E376="05",VLOOKUP($A376,'2016G5-SALL'!$A$3:$AG$500,26,FALSE),IF($E376="08",VLOOKUP($A376,'2016G8-SALL'!$A$3:$AG$501,26,FALSE),"NA"))),"NA")</f>
        <v>0.38904255319148923</v>
      </c>
      <c r="K376" s="200">
        <f>IFERROR(IF(OR($F376&lt;10,$F376="NA",$G376="NA"),"NA",IF($E376="05",VLOOKUP($A376,'2016G5-SALL'!$A$3:$AG$500,16,FALSE),IF($E376="08",VLOOKUP($A376,'2016G8-SALL'!$A$3:$AG$501,16,FALSE),"NA"))),"NA")</f>
        <v>0.41223404255319163</v>
      </c>
      <c r="L376" s="201">
        <f>IFERROR(IF(OR($F376&lt;10,$F376="NA",$G376="NA"),"NA",IF($E376="05",VLOOKUP($A376,'2016G5-SALL'!$A$3:$AG$500,31,FALSE),IF($E376="08",VLOOKUP($A376,'2016G8-SALL'!$A$3:$AG$501,31,FALSE),"NA"))),"NA")</f>
        <v>0.41329787234042548</v>
      </c>
      <c r="M376" s="202">
        <f>IFERROR(IF(OR($F376&lt;10,$F376="NA",$G376="NA"),"NA",IF($E376="05",VLOOKUP($A376,'2016G5-SALL'!$A$3:$AG$500,21,FALSE),IF($E376="08",VLOOKUP($A376,'2016G8-SALL'!$A$3:$AG$501,21,FALSE),"NA"))),"NA")</f>
        <v>0.38851063829787247</v>
      </c>
    </row>
    <row r="377" spans="1:13" x14ac:dyDescent="0.25">
      <c r="A377" s="229" t="s">
        <v>741</v>
      </c>
      <c r="B377" s="228" t="str">
        <f>VLOOKUP($A377,SchList!$A$2:$B$476,2,FALSE)</f>
        <v>SOMERSET ARTS ACADEMY</v>
      </c>
      <c r="C377" s="229" t="str">
        <f>VLOOKUP($A377,SchList!$A$2:$H$476,6,FALSE)</f>
        <v>Charter</v>
      </c>
      <c r="D377" s="214" t="str">
        <f>VLOOKUP($A377,SchList!$A$2:$H$476,5,FALSE)</f>
        <v>CHT</v>
      </c>
      <c r="E377" s="215" t="str">
        <f>LEFT(VLOOKUP($A377,'2016G5-SALL'!$A$5:$B$499,2,FALSE),2)</f>
        <v>05</v>
      </c>
      <c r="F377" s="230">
        <f>IFERROR(IF($E377="05",VLOOKUP($A377,'2016G5-SALL'!$A$3:$AG$500,4,FALSE),IF($E377="08",VLOOKUP($A377,'2016G8-SALL'!$A$3:$AG$501,4,FALSE),"NA")),"NA")</f>
        <v>66</v>
      </c>
      <c r="G377" s="231">
        <f>IFERROR(IF($E377="05",VLOOKUP($A377,'MemSep 16-2016'!$A$3:$I$498,9,FALSE),IF($E377="08",VLOOKUP($A377,'MemSep 16-2016'!$A$3:$N$498,14,FALSE),"NA")),"NA")</f>
        <v>73</v>
      </c>
      <c r="H377" s="232">
        <f t="shared" si="6"/>
        <v>0.90410958904109584</v>
      </c>
      <c r="I377" s="233">
        <f>IFERROR(IF(OR($F377&lt;10,$F377="NA",$G377="NA"),"NA",IF($E377="05",VLOOKUP($A377,'2016G5-SALL'!$A$3:$AG$500,6,FALSE),IF($E377="08",VLOOKUP($A377,'2016G8-SALL'!$A$3:$AG$501,6,FALSE),"NA"))),"NA")</f>
        <v>49.012575757575746</v>
      </c>
      <c r="J377" s="199">
        <f>IFERROR(IF(OR($F377&lt;10,$F377="NA",$G377="NA"),"NA",IF($E377="05",VLOOKUP($A377,'2016G5-SALL'!$A$3:$AG$500,26,FALSE),IF($E377="08",VLOOKUP($A377,'2016G8-SALL'!$A$3:$AG$501,26,FALSE),"NA"))),"NA")</f>
        <v>0.39818181818181797</v>
      </c>
      <c r="K377" s="200">
        <f>IFERROR(IF(OR($F377&lt;10,$F377="NA",$G377="NA"),"NA",IF($E377="05",VLOOKUP($A377,'2016G5-SALL'!$A$3:$AG$500,16,FALSE),IF($E377="08",VLOOKUP($A377,'2016G8-SALL'!$A$3:$AG$501,16,FALSE),"NA"))),"NA")</f>
        <v>0.45030303030303059</v>
      </c>
      <c r="L377" s="201">
        <f>IFERROR(IF(OR($F377&lt;10,$F377="NA",$G377="NA"),"NA",IF($E377="05",VLOOKUP($A377,'2016G5-SALL'!$A$3:$AG$500,31,FALSE),IF($E377="08",VLOOKUP($A377,'2016G8-SALL'!$A$3:$AG$501,31,FALSE),"NA"))),"NA")</f>
        <v>0.54606060606060602</v>
      </c>
      <c r="M377" s="202">
        <f>IFERROR(IF(OR($F377&lt;10,$F377="NA",$G377="NA"),"NA",IF($E377="05",VLOOKUP($A377,'2016G5-SALL'!$A$3:$AG$500,21,FALSE),IF($E377="08",VLOOKUP($A377,'2016G8-SALL'!$A$3:$AG$501,21,FALSE),"NA"))),"NA")</f>
        <v>0.50151515151515147</v>
      </c>
    </row>
    <row r="378" spans="1:13" x14ac:dyDescent="0.25">
      <c r="A378" s="229" t="s">
        <v>825</v>
      </c>
      <c r="B378" s="228" t="str">
        <f>VLOOKUP($A378,SchList!$A$2:$B$476,2,FALSE)</f>
        <v>SOMERSET GABLES ACADEMY</v>
      </c>
      <c r="C378" s="229" t="str">
        <f>VLOOKUP($A378,SchList!$A$2:$H$476,6,FALSE)</f>
        <v>Charter</v>
      </c>
      <c r="D378" s="214" t="str">
        <f>VLOOKUP($A378,SchList!$A$2:$H$476,5,FALSE)</f>
        <v>CHT</v>
      </c>
      <c r="E378" s="215" t="str">
        <f>LEFT(VLOOKUP($A378,'2016G5-SALL'!$A$5:$B$499,2,FALSE),2)</f>
        <v>05</v>
      </c>
      <c r="F378" s="230">
        <f>IFERROR(IF($E378="05",VLOOKUP($A378,'2016G5-SALL'!$A$3:$AG$500,4,FALSE),IF($E378="08",VLOOKUP($A378,'2016G8-SALL'!$A$3:$AG$501,4,FALSE),"NA")),"NA")</f>
        <v>21</v>
      </c>
      <c r="G378" s="231">
        <f>IFERROR(IF($E378="05",VLOOKUP($A378,'MemSep 16-2016'!$A$3:$I$498,9,FALSE),IF($E378="08",VLOOKUP($A378,'MemSep 16-2016'!$A$3:$N$498,14,FALSE),"NA")),"NA")</f>
        <v>21</v>
      </c>
      <c r="H378" s="232">
        <f t="shared" si="6"/>
        <v>1</v>
      </c>
      <c r="I378" s="233">
        <f>IFERROR(IF(OR($F378&lt;10,$F378="NA",$G378="NA"),"NA",IF($E378="05",VLOOKUP($A378,'2016G5-SALL'!$A$3:$AG$500,6,FALSE),IF($E378="08",VLOOKUP($A378,'2016G8-SALL'!$A$3:$AG$501,6,FALSE),"NA"))),"NA")</f>
        <v>59.883809523809518</v>
      </c>
      <c r="J378" s="199">
        <f>IFERROR(IF(OR($F378&lt;10,$F378="NA",$G378="NA"),"NA",IF($E378="05",VLOOKUP($A378,'2016G5-SALL'!$A$3:$AG$500,26,FALSE),IF($E378="08",VLOOKUP($A378,'2016G8-SALL'!$A$3:$AG$501,26,FALSE),"NA"))),"NA")</f>
        <v>0.49714285714285728</v>
      </c>
      <c r="K378" s="200">
        <f>IFERROR(IF(OR($F378&lt;10,$F378="NA",$G378="NA"),"NA",IF($E378="05",VLOOKUP($A378,'2016G5-SALL'!$A$3:$AG$500,16,FALSE),IF($E378="08",VLOOKUP($A378,'2016G8-SALL'!$A$3:$AG$501,16,FALSE),"NA"))),"NA")</f>
        <v>0.51857142857142846</v>
      </c>
      <c r="L378" s="201">
        <f>IFERROR(IF(OR($F378&lt;10,$F378="NA",$G378="NA"),"NA",IF($E378="05",VLOOKUP($A378,'2016G5-SALL'!$A$3:$AG$500,31,FALSE),IF($E378="08",VLOOKUP($A378,'2016G8-SALL'!$A$3:$AG$501,31,FALSE),"NA"))),"NA")</f>
        <v>0.70095238095238099</v>
      </c>
      <c r="M378" s="202">
        <f>IFERROR(IF(OR($F378&lt;10,$F378="NA",$G378="NA"),"NA",IF($E378="05",VLOOKUP($A378,'2016G5-SALL'!$A$3:$AG$500,21,FALSE),IF($E378="08",VLOOKUP($A378,'2016G8-SALL'!$A$3:$AG$501,21,FALSE),"NA"))),"NA")</f>
        <v>0.59333333333333316</v>
      </c>
    </row>
    <row r="379" spans="1:13" x14ac:dyDescent="0.25">
      <c r="A379" s="229" t="s">
        <v>867</v>
      </c>
      <c r="B379" s="228" t="str">
        <f>VLOOKUP($A379,SchList!$A$2:$B$476,2,FALSE)</f>
        <v>SOMERSET OAKS ACADEMY</v>
      </c>
      <c r="C379" s="229" t="str">
        <f>VLOOKUP($A379,SchList!$A$2:$H$476,6,FALSE)</f>
        <v>Charter</v>
      </c>
      <c r="D379" s="214" t="str">
        <f>VLOOKUP($A379,SchList!$A$2:$H$476,5,FALSE)</f>
        <v>CHT</v>
      </c>
      <c r="E379" s="215" t="str">
        <f>LEFT(VLOOKUP($A379,'2016G5-SALL'!$A$5:$B$499,2,FALSE),2)</f>
        <v>05</v>
      </c>
      <c r="F379" s="230">
        <f>IFERROR(IF($E379="05",VLOOKUP($A379,'2016G5-SALL'!$A$3:$AG$500,4,FALSE),IF($E379="08",VLOOKUP($A379,'2016G8-SALL'!$A$3:$AG$501,4,FALSE),"NA")),"NA")</f>
        <v>41</v>
      </c>
      <c r="G379" s="231">
        <f>IFERROR(IF($E379="05",VLOOKUP($A379,'MemSep 16-2016'!$A$3:$I$498,9,FALSE),IF($E379="08",VLOOKUP($A379,'MemSep 16-2016'!$A$3:$N$498,14,FALSE),"NA")),"NA")</f>
        <v>88</v>
      </c>
      <c r="H379" s="232">
        <f t="shared" si="6"/>
        <v>0.46590909090909088</v>
      </c>
      <c r="I379" s="233">
        <f>IFERROR(IF(OR($F379&lt;10,$F379="NA",$G379="NA"),"NA",IF($E379="05",VLOOKUP($A379,'2016G5-SALL'!$A$3:$AG$500,6,FALSE),IF($E379="08",VLOOKUP($A379,'2016G8-SALL'!$A$3:$AG$501,6,FALSE),"NA"))),"NA")</f>
        <v>43.68024390243901</v>
      </c>
      <c r="J379" s="199">
        <f>IFERROR(IF(OR($F379&lt;10,$F379="NA",$G379="NA"),"NA",IF($E379="05",VLOOKUP($A379,'2016G5-SALL'!$A$3:$AG$500,26,FALSE),IF($E379="08",VLOOKUP($A379,'2016G8-SALL'!$A$3:$AG$501,26,FALSE),"NA"))),"NA")</f>
        <v>0.31975609756097578</v>
      </c>
      <c r="K379" s="200">
        <f>IFERROR(IF(OR($F379&lt;10,$F379="NA",$G379="NA"),"NA",IF($E379="05",VLOOKUP($A379,'2016G5-SALL'!$A$3:$AG$500,16,FALSE),IF($E379="08",VLOOKUP($A379,'2016G8-SALL'!$A$3:$AG$501,16,FALSE),"NA"))),"NA")</f>
        <v>0.40780487804878057</v>
      </c>
      <c r="L379" s="201">
        <f>IFERROR(IF(OR($F379&lt;10,$F379="NA",$G379="NA"),"NA",IF($E379="05",VLOOKUP($A379,'2016G5-SALL'!$A$3:$AG$500,31,FALSE),IF($E379="08",VLOOKUP($A379,'2016G8-SALL'!$A$3:$AG$501,31,FALSE),"NA"))),"NA")</f>
        <v>0.50975609756097562</v>
      </c>
      <c r="M379" s="202">
        <f>IFERROR(IF(OR($F379&lt;10,$F379="NA",$G379="NA"),"NA",IF($E379="05",VLOOKUP($A379,'2016G5-SALL'!$A$3:$AG$500,21,FALSE),IF($E379="08",VLOOKUP($A379,'2016G8-SALL'!$A$3:$AG$501,21,FALSE),"NA"))),"NA")</f>
        <v>0.42121951219512194</v>
      </c>
    </row>
    <row r="380" spans="1:13" x14ac:dyDescent="0.25">
      <c r="A380" s="229" t="s">
        <v>5194</v>
      </c>
      <c r="B380" s="228" t="str">
        <f>VLOOKUP($A380,SchList!$A$2:$B$476,2,FALSE)</f>
        <v>SOMERSET PREP ACADEMY SUNSET</v>
      </c>
      <c r="C380" s="229" t="str">
        <f>VLOOKUP($A380,SchList!$A$2:$H$476,6,FALSE)</f>
        <v>Charter</v>
      </c>
      <c r="D380" s="214" t="str">
        <f>VLOOKUP($A380,SchList!$A$2:$H$476,5,FALSE)</f>
        <v>CHT</v>
      </c>
      <c r="E380" s="215" t="str">
        <f>LEFT(VLOOKUP($A380,'2016G5-SALL'!$A$5:$B$499,2,FALSE),2)</f>
        <v>05</v>
      </c>
      <c r="F380" s="230">
        <f>IFERROR(IF($E380="05",VLOOKUP($A380,'2016G5-SALL'!$A$3:$AG$500,4,FALSE),IF($E380="08",VLOOKUP($A380,'2016G8-SALL'!$A$3:$AG$501,4,FALSE),"NA")),"NA")</f>
        <v>16</v>
      </c>
      <c r="G380" s="231">
        <f>IFERROR(IF($E380="05",VLOOKUP($A380,'MemSep 16-2016'!$A$3:$I$498,9,FALSE),IF($E380="08",VLOOKUP($A380,'MemSep 16-2016'!$A$3:$N$498,14,FALSE),"NA")),"NA")</f>
        <v>16</v>
      </c>
      <c r="H380" s="232">
        <f t="shared" si="6"/>
        <v>1</v>
      </c>
      <c r="I380" s="233">
        <f>IFERROR(IF(OR($F380&lt;10,$F380="NA",$G380="NA"),"NA",IF($E380="05",VLOOKUP($A380,'2016G5-SALL'!$A$3:$AG$500,6,FALSE),IF($E380="08",VLOOKUP($A380,'2016G8-SALL'!$A$3:$AG$501,6,FALSE),"NA"))),"NA")</f>
        <v>57.766250000000007</v>
      </c>
      <c r="J380" s="199">
        <f>IFERROR(IF(OR($F380&lt;10,$F380="NA",$G380="NA"),"NA",IF($E380="05",VLOOKUP($A380,'2016G5-SALL'!$A$3:$AG$500,26,FALSE),IF($E380="08",VLOOKUP($A380,'2016G8-SALL'!$A$3:$AG$501,26,FALSE),"NA"))),"NA")</f>
        <v>0.47937499999999994</v>
      </c>
      <c r="K380" s="200">
        <f>IFERROR(IF(OR($F380&lt;10,$F380="NA",$G380="NA"),"NA",IF($E380="05",VLOOKUP($A380,'2016G5-SALL'!$A$3:$AG$500,16,FALSE),IF($E380="08",VLOOKUP($A380,'2016G8-SALL'!$A$3:$AG$501,16,FALSE),"NA"))),"NA")</f>
        <v>0.54875000000000007</v>
      </c>
      <c r="L380" s="201">
        <f>IFERROR(IF(OR($F380&lt;10,$F380="NA",$G380="NA"),"NA",IF($E380="05",VLOOKUP($A380,'2016G5-SALL'!$A$3:$AG$500,31,FALSE),IF($E380="08",VLOOKUP($A380,'2016G8-SALL'!$A$3:$AG$501,31,FALSE),"NA"))),"NA")</f>
        <v>0.63500000000000001</v>
      </c>
      <c r="M380" s="202">
        <f>IFERROR(IF(OR($F380&lt;10,$F380="NA",$G380="NA"),"NA",IF($E380="05",VLOOKUP($A380,'2016G5-SALL'!$A$3:$AG$500,21,FALSE),IF($E380="08",VLOOKUP($A380,'2016G8-SALL'!$A$3:$AG$501,21,FALSE),"NA"))),"NA")</f>
        <v>0.57374999999999998</v>
      </c>
    </row>
    <row r="381" spans="1:13" x14ac:dyDescent="0.25">
      <c r="A381" s="229" t="s">
        <v>331</v>
      </c>
      <c r="B381" s="228" t="str">
        <f>VLOOKUP($A381,SchList!$A$2:$B$476,2,FALSE)</f>
        <v>SOUTH DADE MIDDLE SCHOOL</v>
      </c>
      <c r="C381" s="229" t="str">
        <f>VLOOKUP($A381,SchList!$A$2:$H$476,6,FALSE)</f>
        <v>South</v>
      </c>
      <c r="D381" s="214" t="str">
        <f>VLOOKUP($A381,SchList!$A$2:$H$476,5,FALSE)</f>
        <v>Tier 1</v>
      </c>
      <c r="E381" s="215" t="str">
        <f>LEFT(VLOOKUP($A381,'2016G5-SALL'!$A$5:$B$499,2,FALSE),2)</f>
        <v>05</v>
      </c>
      <c r="F381" s="230">
        <f>IFERROR(IF($E381="05",VLOOKUP($A381,'2016G5-SALL'!$A$3:$AG$500,4,FALSE),IF($E381="08",VLOOKUP($A381,'2016G8-SALL'!$A$3:$AG$501,4,FALSE),"NA")),"NA")</f>
        <v>219</v>
      </c>
      <c r="G381" s="231">
        <f>IFERROR(IF($E381="05",VLOOKUP($A381,'MemSep 16-2016'!$A$3:$I$498,9,FALSE),IF($E381="08",VLOOKUP($A381,'MemSep 16-2016'!$A$3:$N$498,14,FALSE),"NA")),"NA")</f>
        <v>225</v>
      </c>
      <c r="H381" s="232">
        <f t="shared" si="6"/>
        <v>0.97333333333333338</v>
      </c>
      <c r="I381" s="233">
        <f>IFERROR(IF(OR($F381&lt;10,$F381="NA",$G381="NA"),"NA",IF($E381="05",VLOOKUP($A381,'2016G5-SALL'!$A$3:$AG$500,6,FALSE),IF($E381="08",VLOOKUP($A381,'2016G8-SALL'!$A$3:$AG$501,6,FALSE),"NA"))),"NA")</f>
        <v>42.458264840182636</v>
      </c>
      <c r="J381" s="199">
        <f>IFERROR(IF(OR($F381&lt;10,$F381="NA",$G381="NA"),"NA",IF($E381="05",VLOOKUP($A381,'2016G5-SALL'!$A$3:$AG$500,26,FALSE),IF($E381="08",VLOOKUP($A381,'2016G8-SALL'!$A$3:$AG$501,26,FALSE),"NA"))),"NA")</f>
        <v>0.32515981735159849</v>
      </c>
      <c r="K381" s="200">
        <f>IFERROR(IF(OR($F381&lt;10,$F381="NA",$G381="NA"),"NA",IF($E381="05",VLOOKUP($A381,'2016G5-SALL'!$A$3:$AG$500,16,FALSE),IF($E381="08",VLOOKUP($A381,'2016G8-SALL'!$A$3:$AG$501,16,FALSE),"NA"))),"NA")</f>
        <v>0.42429223744292205</v>
      </c>
      <c r="L381" s="201">
        <f>IFERROR(IF(OR($F381&lt;10,$F381="NA",$G381="NA"),"NA",IF($E381="05",VLOOKUP($A381,'2016G5-SALL'!$A$3:$AG$500,31,FALSE),IF($E381="08",VLOOKUP($A381,'2016G8-SALL'!$A$3:$AG$501,31,FALSE),"NA"))),"NA")</f>
        <v>0.47374429223744274</v>
      </c>
      <c r="M381" s="202">
        <f>IFERROR(IF(OR($F381&lt;10,$F381="NA",$G381="NA"),"NA",IF($E381="05",VLOOKUP($A381,'2016G5-SALL'!$A$3:$AG$500,21,FALSE),IF($E381="08",VLOOKUP($A381,'2016G8-SALL'!$A$3:$AG$501,21,FALSE),"NA"))),"NA")</f>
        <v>0.40283105022831084</v>
      </c>
    </row>
    <row r="382" spans="1:13" x14ac:dyDescent="0.25">
      <c r="A382" s="229" t="s">
        <v>331</v>
      </c>
      <c r="B382" s="228" t="str">
        <f>VLOOKUP($A382,SchList!$A$2:$B$476,2,FALSE)</f>
        <v>SOUTH DADE MIDDLE SCHOOL</v>
      </c>
      <c r="C382" s="229" t="str">
        <f>VLOOKUP($A382,SchList!$A$2:$H$476,6,FALSE)</f>
        <v>South</v>
      </c>
      <c r="D382" s="214" t="str">
        <f>VLOOKUP($A382,SchList!$A$2:$H$476,5,FALSE)</f>
        <v>Tier 1</v>
      </c>
      <c r="E382" s="215" t="str">
        <f>LEFT(VLOOKUP($A382,'2016G8-SALL'!$A$5:$B$499,2,FALSE),2)</f>
        <v>08</v>
      </c>
      <c r="F382" s="230">
        <f>IFERROR(IF($E382="05",VLOOKUP($A382,'2016G5-SALL'!$A$3:$AG$500,4,FALSE),IF($E382="08",VLOOKUP($A382,'2016G8-SALL'!$A$3:$AG$501,4,FALSE),"NA")),"NA")</f>
        <v>213</v>
      </c>
      <c r="G382" s="231">
        <f>IFERROR(IF($E382="05",VLOOKUP($A382,'MemSep 16-2016'!$A$3:$I$498,9,FALSE),IF($E382="08",VLOOKUP($A382,'MemSep 16-2016'!$A$3:$N$498,14,FALSE),"NA")),"NA")</f>
        <v>219</v>
      </c>
      <c r="H382" s="232">
        <f t="shared" si="6"/>
        <v>0.9726027397260274</v>
      </c>
      <c r="I382" s="233">
        <f>IFERROR(IF(OR($F382&lt;10,$F382="NA",$G382="NA"),"NA",IF($E382="05",VLOOKUP($A382,'2016G5-SALL'!$A$3:$AG$500,6,FALSE),IF($E382="08",VLOOKUP($A382,'2016G8-SALL'!$A$3:$AG$501,6,FALSE),"NA"))),"NA")</f>
        <v>36.268075117370891</v>
      </c>
      <c r="J382" s="199">
        <f>IFERROR(IF(OR($F382&lt;10,$F382="NA",$G382="NA"),"NA",IF($E382="05",VLOOKUP($A382,'2016G5-SALL'!$A$3:$AG$500,26,FALSE),IF($E382="08",VLOOKUP($A382,'2016G8-SALL'!$A$3:$AG$501,26,FALSE),"NA"))),"NA")</f>
        <v>0.34173708920187784</v>
      </c>
      <c r="K382" s="200">
        <f>IFERROR(IF(OR($F382&lt;10,$F382="NA",$G382="NA"),"NA",IF($E382="05",VLOOKUP($A382,'2016G5-SALL'!$A$3:$AG$500,16,FALSE),IF($E382="08",VLOOKUP($A382,'2016G8-SALL'!$A$3:$AG$501,16,FALSE),"NA"))),"NA")</f>
        <v>0.3687323943661972</v>
      </c>
      <c r="L382" s="201">
        <f>IFERROR(IF(OR($F382&lt;10,$F382="NA",$G382="NA"),"NA",IF($E382="05",VLOOKUP($A382,'2016G5-SALL'!$A$3:$AG$500,31,FALSE),IF($E382="08",VLOOKUP($A382,'2016G8-SALL'!$A$3:$AG$501,31,FALSE),"NA"))),"NA")</f>
        <v>0.36924882629107969</v>
      </c>
      <c r="M382" s="202">
        <f>IFERROR(IF(OR($F382&lt;10,$F382="NA",$G382="NA"),"NA",IF($E382="05",VLOOKUP($A382,'2016G5-SALL'!$A$3:$AG$500,21,FALSE),IF($E382="08",VLOOKUP($A382,'2016G8-SALL'!$A$3:$AG$501,21,FALSE),"NA"))),"NA")</f>
        <v>0.3619248826291076</v>
      </c>
    </row>
    <row r="383" spans="1:13" x14ac:dyDescent="0.25">
      <c r="A383" s="229" t="s">
        <v>345</v>
      </c>
      <c r="B383" s="228" t="str">
        <f>VLOOKUP($A383,SchList!$A$2:$B$476,2,FALSE)</f>
        <v>SOUTH HIALEAH ELEMENTARY</v>
      </c>
      <c r="C383" s="229" t="str">
        <f>VLOOKUP($A383,SchList!$A$2:$H$476,6,FALSE)</f>
        <v>Central</v>
      </c>
      <c r="D383" s="214" t="str">
        <f>VLOOKUP($A383,SchList!$A$2:$H$476,5,FALSE)</f>
        <v>Tier 1</v>
      </c>
      <c r="E383" s="215" t="str">
        <f>LEFT(VLOOKUP($A383,'2016G5-SALL'!$A$5:$B$499,2,FALSE),2)</f>
        <v>05</v>
      </c>
      <c r="F383" s="230">
        <f>IFERROR(IF($E383="05",VLOOKUP($A383,'2016G5-SALL'!$A$3:$AG$500,4,FALSE),IF($E383="08",VLOOKUP($A383,'2016G8-SALL'!$A$3:$AG$501,4,FALSE),"NA")),"NA")</f>
        <v>168</v>
      </c>
      <c r="G383" s="231">
        <f>IFERROR(IF($E383="05",VLOOKUP($A383,'MemSep 16-2016'!$A$3:$I$498,9,FALSE),IF($E383="08",VLOOKUP($A383,'MemSep 16-2016'!$A$3:$N$498,14,FALSE),"NA")),"NA")</f>
        <v>191</v>
      </c>
      <c r="H383" s="232">
        <f t="shared" si="6"/>
        <v>0.87958115183246077</v>
      </c>
      <c r="I383" s="233">
        <f>IFERROR(IF(OR($F383&lt;10,$F383="NA",$G383="NA"),"NA",IF($E383="05",VLOOKUP($A383,'2016G5-SALL'!$A$3:$AG$500,6,FALSE),IF($E383="08",VLOOKUP($A383,'2016G8-SALL'!$A$3:$AG$501,6,FALSE),"NA"))),"NA")</f>
        <v>41.432261904761909</v>
      </c>
      <c r="J383" s="199">
        <f>IFERROR(IF(OR($F383&lt;10,$F383="NA",$G383="NA"),"NA",IF($E383="05",VLOOKUP($A383,'2016G5-SALL'!$A$3:$AG$500,26,FALSE),IF($E383="08",VLOOKUP($A383,'2016G8-SALL'!$A$3:$AG$501,26,FALSE),"NA"))),"NA")</f>
        <v>0.33148809523809586</v>
      </c>
      <c r="K383" s="200">
        <f>IFERROR(IF(OR($F383&lt;10,$F383="NA",$G383="NA"),"NA",IF($E383="05",VLOOKUP($A383,'2016G5-SALL'!$A$3:$AG$500,16,FALSE),IF($E383="08",VLOOKUP($A383,'2016G8-SALL'!$A$3:$AG$501,16,FALSE),"NA"))),"NA")</f>
        <v>0.40577380952380926</v>
      </c>
      <c r="L383" s="201">
        <f>IFERROR(IF(OR($F383&lt;10,$F383="NA",$G383="NA"),"NA",IF($E383="05",VLOOKUP($A383,'2016G5-SALL'!$A$3:$AG$500,31,FALSE),IF($E383="08",VLOOKUP($A383,'2016G8-SALL'!$A$3:$AG$501,31,FALSE),"NA"))),"NA")</f>
        <v>0.45095238095238083</v>
      </c>
      <c r="M383" s="202">
        <f>IFERROR(IF(OR($F383&lt;10,$F383="NA",$G383="NA"),"NA",IF($E383="05",VLOOKUP($A383,'2016G5-SALL'!$A$3:$AG$500,21,FALSE),IF($E383="08",VLOOKUP($A383,'2016G8-SALL'!$A$3:$AG$501,21,FALSE),"NA"))),"NA")</f>
        <v>0.41339285714285717</v>
      </c>
    </row>
    <row r="384" spans="1:13" x14ac:dyDescent="0.25">
      <c r="A384" s="229" t="s">
        <v>347</v>
      </c>
      <c r="B384" s="228" t="str">
        <f>VLOOKUP($A384,SchList!$A$2:$B$476,2,FALSE)</f>
        <v>SOUTH MIAMI HEIGHTS ELEMENTARY</v>
      </c>
      <c r="C384" s="229" t="str">
        <f>VLOOKUP($A384,SchList!$A$2:$H$476,6,FALSE)</f>
        <v>South</v>
      </c>
      <c r="D384" s="214" t="str">
        <f>VLOOKUP($A384,SchList!$A$2:$H$476,5,FALSE)</f>
        <v>Tier 1</v>
      </c>
      <c r="E384" s="215" t="str">
        <f>LEFT(VLOOKUP($A384,'2016G5-SALL'!$A$5:$B$499,2,FALSE),2)</f>
        <v>05</v>
      </c>
      <c r="F384" s="230">
        <f>IFERROR(IF($E384="05",VLOOKUP($A384,'2016G5-SALL'!$A$3:$AG$500,4,FALSE),IF($E384="08",VLOOKUP($A384,'2016G8-SALL'!$A$3:$AG$501,4,FALSE),"NA")),"NA")</f>
        <v>115</v>
      </c>
      <c r="G384" s="231">
        <f>IFERROR(IF($E384="05",VLOOKUP($A384,'MemSep 16-2016'!$A$3:$I$498,9,FALSE),IF($E384="08",VLOOKUP($A384,'MemSep 16-2016'!$A$3:$N$498,14,FALSE),"NA")),"NA")</f>
        <v>131</v>
      </c>
      <c r="H384" s="232">
        <f t="shared" si="6"/>
        <v>0.87786259541984735</v>
      </c>
      <c r="I384" s="233">
        <f>IFERROR(IF(OR($F384&lt;10,$F384="NA",$G384="NA"),"NA",IF($E384="05",VLOOKUP($A384,'2016G5-SALL'!$A$3:$AG$500,6,FALSE),IF($E384="08",VLOOKUP($A384,'2016G8-SALL'!$A$3:$AG$501,6,FALSE),"NA"))),"NA")</f>
        <v>42.44982608695652</v>
      </c>
      <c r="J384" s="199">
        <f>IFERROR(IF(OR($F384&lt;10,$F384="NA",$G384="NA"),"NA",IF($E384="05",VLOOKUP($A384,'2016G5-SALL'!$A$3:$AG$500,26,FALSE),IF($E384="08",VLOOKUP($A384,'2016G8-SALL'!$A$3:$AG$501,26,FALSE),"NA"))),"NA")</f>
        <v>0.3489565217391305</v>
      </c>
      <c r="K384" s="200">
        <f>IFERROR(IF(OR($F384&lt;10,$F384="NA",$G384="NA"),"NA",IF($E384="05",VLOOKUP($A384,'2016G5-SALL'!$A$3:$AG$500,16,FALSE),IF($E384="08",VLOOKUP($A384,'2016G8-SALL'!$A$3:$AG$501,16,FALSE),"NA"))),"NA")</f>
        <v>0.40513043478260846</v>
      </c>
      <c r="L384" s="201">
        <f>IFERROR(IF(OR($F384&lt;10,$F384="NA",$G384="NA"),"NA",IF($E384="05",VLOOKUP($A384,'2016G5-SALL'!$A$3:$AG$500,31,FALSE),IF($E384="08",VLOOKUP($A384,'2016G8-SALL'!$A$3:$AG$501,31,FALSE),"NA"))),"NA")</f>
        <v>0.47904347826086968</v>
      </c>
      <c r="M384" s="202">
        <f>IFERROR(IF(OR($F384&lt;10,$F384="NA",$G384="NA"),"NA",IF($E384="05",VLOOKUP($A384,'2016G5-SALL'!$A$3:$AG$500,21,FALSE),IF($E384="08",VLOOKUP($A384,'2016G8-SALL'!$A$3:$AG$501,21,FALSE),"NA"))),"NA")</f>
        <v>0.40460869565217406</v>
      </c>
    </row>
    <row r="385" spans="1:13" x14ac:dyDescent="0.25">
      <c r="A385" s="229" t="s">
        <v>346</v>
      </c>
      <c r="B385" s="228" t="str">
        <f>VLOOKUP($A385,SchList!$A$2:$B$476,2,FALSE)</f>
        <v>SOUTH MIAMI K-8 CENTER</v>
      </c>
      <c r="C385" s="229" t="str">
        <f>VLOOKUP($A385,SchList!$A$2:$H$476,6,FALSE)</f>
        <v>Central</v>
      </c>
      <c r="D385" s="214" t="str">
        <f>VLOOKUP($A385,SchList!$A$2:$H$476,5,FALSE)</f>
        <v>Tier 1</v>
      </c>
      <c r="E385" s="215" t="str">
        <f>LEFT(VLOOKUP($A385,'2016G5-SALL'!$A$5:$B$499,2,FALSE),2)</f>
        <v>05</v>
      </c>
      <c r="F385" s="230">
        <f>IFERROR(IF($E385="05",VLOOKUP($A385,'2016G5-SALL'!$A$3:$AG$500,4,FALSE),IF($E385="08",VLOOKUP($A385,'2016G8-SALL'!$A$3:$AG$501,4,FALSE),"NA")),"NA")</f>
        <v>85</v>
      </c>
      <c r="G385" s="231">
        <f>IFERROR(IF($E385="05",VLOOKUP($A385,'MemSep 16-2016'!$A$3:$I$498,9,FALSE),IF($E385="08",VLOOKUP($A385,'MemSep 16-2016'!$A$3:$N$498,14,FALSE),"NA")),"NA")</f>
        <v>148</v>
      </c>
      <c r="H385" s="232">
        <f t="shared" si="6"/>
        <v>0.57432432432432434</v>
      </c>
      <c r="I385" s="233">
        <f>IFERROR(IF(OR($F385&lt;10,$F385="NA",$G385="NA"),"NA",IF($E385="05",VLOOKUP($A385,'2016G5-SALL'!$A$3:$AG$500,6,FALSE),IF($E385="08",VLOOKUP($A385,'2016G8-SALL'!$A$3:$AG$501,6,FALSE),"NA"))),"NA")</f>
        <v>52.656352941176479</v>
      </c>
      <c r="J385" s="199">
        <f>IFERROR(IF(OR($F385&lt;10,$F385="NA",$G385="NA"),"NA",IF($E385="05",VLOOKUP($A385,'2016G5-SALL'!$A$3:$AG$500,26,FALSE),IF($E385="08",VLOOKUP($A385,'2016G8-SALL'!$A$3:$AG$501,26,FALSE),"NA"))),"NA")</f>
        <v>0.4014117647058823</v>
      </c>
      <c r="K385" s="200">
        <f>IFERROR(IF(OR($F385&lt;10,$F385="NA",$G385="NA"),"NA",IF($E385="05",VLOOKUP($A385,'2016G5-SALL'!$A$3:$AG$500,16,FALSE),IF($E385="08",VLOOKUP($A385,'2016G8-SALL'!$A$3:$AG$501,16,FALSE),"NA"))),"NA")</f>
        <v>0.48482352941176471</v>
      </c>
      <c r="L385" s="201">
        <f>IFERROR(IF(OR($F385&lt;10,$F385="NA",$G385="NA"),"NA",IF($E385="05",VLOOKUP($A385,'2016G5-SALL'!$A$3:$AG$500,31,FALSE),IF($E385="08",VLOOKUP($A385,'2016G8-SALL'!$A$3:$AG$501,31,FALSE),"NA"))),"NA")</f>
        <v>0.59905882352941175</v>
      </c>
      <c r="M385" s="202">
        <f>IFERROR(IF(OR($F385&lt;10,$F385="NA",$G385="NA"),"NA",IF($E385="05",VLOOKUP($A385,'2016G5-SALL'!$A$3:$AG$500,21,FALSE),IF($E385="08",VLOOKUP($A385,'2016G8-SALL'!$A$3:$AG$501,21,FALSE),"NA"))),"NA")</f>
        <v>0.53388235294117703</v>
      </c>
    </row>
    <row r="386" spans="1:13" x14ac:dyDescent="0.25">
      <c r="A386" s="229" t="s">
        <v>346</v>
      </c>
      <c r="B386" s="228" t="str">
        <f>VLOOKUP($A386,SchList!$A$2:$B$476,2,FALSE)</f>
        <v>SOUTH MIAMI K-8 CENTER</v>
      </c>
      <c r="C386" s="229" t="str">
        <f>VLOOKUP($A386,SchList!$A$2:$H$476,6,FALSE)</f>
        <v>Central</v>
      </c>
      <c r="D386" s="214" t="str">
        <f>VLOOKUP($A386,SchList!$A$2:$H$476,5,FALSE)</f>
        <v>Tier 1</v>
      </c>
      <c r="E386" s="215" t="str">
        <f>LEFT(VLOOKUP($A386,'2016G8-SALL'!$A$5:$B$499,2,FALSE),2)</f>
        <v>08</v>
      </c>
      <c r="F386" s="230">
        <f>IFERROR(IF($E386="05",VLOOKUP($A386,'2016G5-SALL'!$A$3:$AG$500,4,FALSE),IF($E386="08",VLOOKUP($A386,'2016G8-SALL'!$A$3:$AG$501,4,FALSE),"NA")),"NA")</f>
        <v>51</v>
      </c>
      <c r="G386" s="231">
        <f>IFERROR(IF($E386="05",VLOOKUP($A386,'MemSep 16-2016'!$A$3:$I$498,9,FALSE),IF($E386="08",VLOOKUP($A386,'MemSep 16-2016'!$A$3:$N$498,14,FALSE),"NA")),"NA")</f>
        <v>70</v>
      </c>
      <c r="H386" s="232">
        <f t="shared" si="6"/>
        <v>0.72857142857142854</v>
      </c>
      <c r="I386" s="233">
        <f>IFERROR(IF(OR($F386&lt;10,$F386="NA",$G386="NA"),"NA",IF($E386="05",VLOOKUP($A386,'2016G5-SALL'!$A$3:$AG$500,6,FALSE),IF($E386="08",VLOOKUP($A386,'2016G8-SALL'!$A$3:$AG$501,6,FALSE),"NA"))),"NA")</f>
        <v>48.455686274509809</v>
      </c>
      <c r="J386" s="199">
        <f>IFERROR(IF(OR($F386&lt;10,$F386="NA",$G386="NA"),"NA",IF($E386="05",VLOOKUP($A386,'2016G5-SALL'!$A$3:$AG$500,26,FALSE),IF($E386="08",VLOOKUP($A386,'2016G8-SALL'!$A$3:$AG$501,26,FALSE),"NA"))),"NA")</f>
        <v>0.4878431372549018</v>
      </c>
      <c r="K386" s="200">
        <f>IFERROR(IF(OR($F386&lt;10,$F386="NA",$G386="NA"),"NA",IF($E386="05",VLOOKUP($A386,'2016G5-SALL'!$A$3:$AG$500,16,FALSE),IF($E386="08",VLOOKUP($A386,'2016G8-SALL'!$A$3:$AG$501,16,FALSE),"NA"))),"NA")</f>
        <v>0.49176470588235283</v>
      </c>
      <c r="L386" s="201">
        <f>IFERROR(IF(OR($F386&lt;10,$F386="NA",$G386="NA"),"NA",IF($E386="05",VLOOKUP($A386,'2016G5-SALL'!$A$3:$AG$500,31,FALSE),IF($E386="08",VLOOKUP($A386,'2016G8-SALL'!$A$3:$AG$501,31,FALSE),"NA"))),"NA")</f>
        <v>0.52156862745098032</v>
      </c>
      <c r="M386" s="202">
        <f>IFERROR(IF(OR($F386&lt;10,$F386="NA",$G386="NA"),"NA",IF($E386="05",VLOOKUP($A386,'2016G5-SALL'!$A$3:$AG$500,21,FALSE),IF($E386="08",VLOOKUP($A386,'2016G8-SALL'!$A$3:$AG$501,21,FALSE),"NA"))),"NA")</f>
        <v>0.4343137254901962</v>
      </c>
    </row>
    <row r="387" spans="1:13" x14ac:dyDescent="0.25">
      <c r="A387" s="215" t="s">
        <v>441</v>
      </c>
      <c r="B387" s="228" t="str">
        <f>VLOOKUP($A387,SchList!$A$2:$B$476,2,FALSE)</f>
        <v>SOUTH MIAMI MIDDLE SCHOOL</v>
      </c>
      <c r="C387" s="229" t="str">
        <f>VLOOKUP($A387,SchList!$A$2:$H$476,6,FALSE)</f>
        <v>Central</v>
      </c>
      <c r="D387" s="214" t="str">
        <f>VLOOKUP($A387,SchList!$A$2:$H$476,5,FALSE)</f>
        <v>Tier 1</v>
      </c>
      <c r="E387" s="215" t="str">
        <f>LEFT(VLOOKUP($A387,'2016G8-SALL'!$A$5:$B$499,2,FALSE),2)</f>
        <v>08</v>
      </c>
      <c r="F387" s="230">
        <f>IFERROR(IF($E387="05",VLOOKUP($A387,'2016G5-SALL'!$A$3:$AG$500,4,FALSE),IF($E387="08",VLOOKUP($A387,'2016G8-SALL'!$A$3:$AG$501,4,FALSE),"NA")),"NA")</f>
        <v>299</v>
      </c>
      <c r="G387" s="231">
        <f>IFERROR(IF($E387="05",VLOOKUP($A387,'MemSep 16-2016'!$A$3:$I$498,9,FALSE),IF($E387="08",VLOOKUP($A387,'MemSep 16-2016'!$A$3:$N$498,14,FALSE),"NA")),"NA")</f>
        <v>310</v>
      </c>
      <c r="H387" s="232">
        <f t="shared" si="6"/>
        <v>0.96451612903225803</v>
      </c>
      <c r="I387" s="233">
        <f>IFERROR(IF(OR($F387&lt;10,$F387="NA",$G387="NA"),"NA",IF($E387="05",VLOOKUP($A387,'2016G5-SALL'!$A$3:$AG$500,6,FALSE),IF($E387="08",VLOOKUP($A387,'2016G8-SALL'!$A$3:$AG$501,6,FALSE),"NA"))),"NA")</f>
        <v>52.183010033444823</v>
      </c>
      <c r="J387" s="199">
        <f>IFERROR(IF(OR($F387&lt;10,$F387="NA",$G387="NA"),"NA",IF($E387="05",VLOOKUP($A387,'2016G5-SALL'!$A$3:$AG$500,26,FALSE),IF($E387="08",VLOOKUP($A387,'2016G8-SALL'!$A$3:$AG$501,26,FALSE),"NA"))),"NA")</f>
        <v>0.5116053511705686</v>
      </c>
      <c r="K387" s="200">
        <f>IFERROR(IF(OR($F387&lt;10,$F387="NA",$G387="NA"),"NA",IF($E387="05",VLOOKUP($A387,'2016G5-SALL'!$A$3:$AG$500,16,FALSE),IF($E387="08",VLOOKUP($A387,'2016G8-SALL'!$A$3:$AG$501,16,FALSE),"NA"))),"NA")</f>
        <v>0.52458193979933099</v>
      </c>
      <c r="L387" s="201">
        <f>IFERROR(IF(OR($F387&lt;10,$F387="NA",$G387="NA"),"NA",IF($E387="05",VLOOKUP($A387,'2016G5-SALL'!$A$3:$AG$500,31,FALSE),IF($E387="08",VLOOKUP($A387,'2016G8-SALL'!$A$3:$AG$501,31,FALSE),"NA"))),"NA")</f>
        <v>0.52859531772575241</v>
      </c>
      <c r="M387" s="202">
        <f>IFERROR(IF(OR($F387&lt;10,$F387="NA",$G387="NA"),"NA",IF($E387="05",VLOOKUP($A387,'2016G5-SALL'!$A$3:$AG$500,21,FALSE),IF($E387="08",VLOOKUP($A387,'2016G8-SALL'!$A$3:$AG$501,21,FALSE),"NA"))),"NA")</f>
        <v>0.51775919732441456</v>
      </c>
    </row>
    <row r="388" spans="1:13" x14ac:dyDescent="0.25">
      <c r="A388" s="229" t="s">
        <v>340</v>
      </c>
      <c r="B388" s="228" t="str">
        <f>VLOOKUP($A388,SchList!$A$2:$B$476,2,FALSE)</f>
        <v>SOUTH POINTE ELEMENTARY</v>
      </c>
      <c r="C388" s="229" t="str">
        <f>VLOOKUP($A388,SchList!$A$2:$H$476,6,FALSE)</f>
        <v>North</v>
      </c>
      <c r="D388" s="214" t="str">
        <f>VLOOKUP($A388,SchList!$A$2:$H$476,5,FALSE)</f>
        <v>Tier 1</v>
      </c>
      <c r="E388" s="215" t="str">
        <f>LEFT(VLOOKUP($A388,'2016G5-SALL'!$A$5:$B$499,2,FALSE),2)</f>
        <v>05</v>
      </c>
      <c r="F388" s="230">
        <f>IFERROR(IF($E388="05",VLOOKUP($A388,'2016G5-SALL'!$A$3:$AG$500,4,FALSE),IF($E388="08",VLOOKUP($A388,'2016G8-SALL'!$A$3:$AG$501,4,FALSE),"NA")),"NA")</f>
        <v>81</v>
      </c>
      <c r="G388" s="231">
        <f>IFERROR(IF($E388="05",VLOOKUP($A388,'MemSep 16-2016'!$A$3:$I$498,9,FALSE),IF($E388="08",VLOOKUP($A388,'MemSep 16-2016'!$A$3:$N$498,14,FALSE),"NA")),"NA")</f>
        <v>83</v>
      </c>
      <c r="H388" s="232">
        <f t="shared" si="6"/>
        <v>0.97590361445783136</v>
      </c>
      <c r="I388" s="233">
        <f>IFERROR(IF(OR($F388&lt;10,$F388="NA",$G388="NA"),"NA",IF($E388="05",VLOOKUP($A388,'2016G5-SALL'!$A$3:$AG$500,6,FALSE),IF($E388="08",VLOOKUP($A388,'2016G8-SALL'!$A$3:$AG$501,6,FALSE),"NA"))),"NA")</f>
        <v>51.590246913580252</v>
      </c>
      <c r="J388" s="199">
        <f>IFERROR(IF(OR($F388&lt;10,$F388="NA",$G388="NA"),"NA",IF($E388="05",VLOOKUP($A388,'2016G5-SALL'!$A$3:$AG$500,26,FALSE),IF($E388="08",VLOOKUP($A388,'2016G8-SALL'!$A$3:$AG$501,26,FALSE),"NA"))),"NA")</f>
        <v>0.43037037037037046</v>
      </c>
      <c r="K388" s="200">
        <f>IFERROR(IF(OR($F388&lt;10,$F388="NA",$G388="NA"),"NA",IF($E388="05",VLOOKUP($A388,'2016G5-SALL'!$A$3:$AG$500,16,FALSE),IF($E388="08",VLOOKUP($A388,'2016G8-SALL'!$A$3:$AG$501,16,FALSE),"NA"))),"NA")</f>
        <v>0.48555555555555546</v>
      </c>
      <c r="L388" s="201">
        <f>IFERROR(IF(OR($F388&lt;10,$F388="NA",$G388="NA"),"NA",IF($E388="05",VLOOKUP($A388,'2016G5-SALL'!$A$3:$AG$500,31,FALSE),IF($E388="08",VLOOKUP($A388,'2016G8-SALL'!$A$3:$AG$501,31,FALSE),"NA"))),"NA")</f>
        <v>0.57382716049382709</v>
      </c>
      <c r="M388" s="202">
        <f>IFERROR(IF(OR($F388&lt;10,$F388="NA",$G388="NA"),"NA",IF($E388="05",VLOOKUP($A388,'2016G5-SALL'!$A$3:$AG$500,21,FALSE),IF($E388="08",VLOOKUP($A388,'2016G8-SALL'!$A$3:$AG$501,21,FALSE),"NA"))),"NA")</f>
        <v>0.5102469135802471</v>
      </c>
    </row>
    <row r="389" spans="1:13" x14ac:dyDescent="0.25">
      <c r="A389" s="229" t="s">
        <v>348</v>
      </c>
      <c r="B389" s="228" t="str">
        <f>VLOOKUP($A389,SchList!$A$2:$B$476,2,FALSE)</f>
        <v>SOUTHSIDE ELEMENTARY</v>
      </c>
      <c r="C389" s="229" t="str">
        <f>VLOOKUP($A389,SchList!$A$2:$H$476,6,FALSE)</f>
        <v>Central</v>
      </c>
      <c r="D389" s="214" t="str">
        <f>VLOOKUP($A389,SchList!$A$2:$H$476,5,FALSE)</f>
        <v>Tier 1</v>
      </c>
      <c r="E389" s="215" t="str">
        <f>LEFT(VLOOKUP($A389,'2016G5-SALL'!$A$5:$B$499,2,FALSE),2)</f>
        <v>05</v>
      </c>
      <c r="F389" s="230">
        <f>IFERROR(IF($E389="05",VLOOKUP($A389,'2016G5-SALL'!$A$3:$AG$500,4,FALSE),IF($E389="08",VLOOKUP($A389,'2016G8-SALL'!$A$3:$AG$501,4,FALSE),"NA")),"NA")</f>
        <v>67</v>
      </c>
      <c r="G389" s="231">
        <f>IFERROR(IF($E389="05",VLOOKUP($A389,'MemSep 16-2016'!$A$3:$I$498,9,FALSE),IF($E389="08",VLOOKUP($A389,'MemSep 16-2016'!$A$3:$N$498,14,FALSE),"NA")),"NA")</f>
        <v>124</v>
      </c>
      <c r="H389" s="232">
        <f t="shared" si="6"/>
        <v>0.54032258064516125</v>
      </c>
      <c r="I389" s="233">
        <f>IFERROR(IF(OR($F389&lt;10,$F389="NA",$G389="NA"),"NA",IF($E389="05",VLOOKUP($A389,'2016G5-SALL'!$A$3:$AG$500,6,FALSE),IF($E389="08",VLOOKUP($A389,'2016G8-SALL'!$A$3:$AG$501,6,FALSE),"NA"))),"NA")</f>
        <v>51.854626865671641</v>
      </c>
      <c r="J389" s="199">
        <f>IFERROR(IF(OR($F389&lt;10,$F389="NA",$G389="NA"),"NA",IF($E389="05",VLOOKUP($A389,'2016G5-SALL'!$A$3:$AG$500,26,FALSE),IF($E389="08",VLOOKUP($A389,'2016G8-SALL'!$A$3:$AG$501,26,FALSE),"NA"))),"NA")</f>
        <v>0.37611940298507446</v>
      </c>
      <c r="K389" s="200">
        <f>IFERROR(IF(OR($F389&lt;10,$F389="NA",$G389="NA"),"NA",IF($E389="05",VLOOKUP($A389,'2016G5-SALL'!$A$3:$AG$500,16,FALSE),IF($E389="08",VLOOKUP($A389,'2016G8-SALL'!$A$3:$AG$501,16,FALSE),"NA"))),"NA")</f>
        <v>0.49059701492537333</v>
      </c>
      <c r="L389" s="201">
        <f>IFERROR(IF(OR($F389&lt;10,$F389="NA",$G389="NA"),"NA",IF($E389="05",VLOOKUP($A389,'2016G5-SALL'!$A$3:$AG$500,31,FALSE),IF($E389="08",VLOOKUP($A389,'2016G8-SALL'!$A$3:$AG$501,31,FALSE),"NA"))),"NA")</f>
        <v>0.57805970149253727</v>
      </c>
      <c r="M389" s="202">
        <f>IFERROR(IF(OR($F389&lt;10,$F389="NA",$G389="NA"),"NA",IF($E389="05",VLOOKUP($A389,'2016G5-SALL'!$A$3:$AG$500,21,FALSE),IF($E389="08",VLOOKUP($A389,'2016G8-SALL'!$A$3:$AG$501,21,FALSE),"NA"))),"NA")</f>
        <v>0.53731343283582111</v>
      </c>
    </row>
    <row r="390" spans="1:13" x14ac:dyDescent="0.25">
      <c r="A390" s="215" t="s">
        <v>440</v>
      </c>
      <c r="B390" s="228" t="str">
        <f>VLOOKUP($A390,SchList!$A$2:$B$476,2,FALSE)</f>
        <v>SOUTHWOOD MIDDLE</v>
      </c>
      <c r="C390" s="229" t="str">
        <f>VLOOKUP($A390,SchList!$A$2:$H$476,6,FALSE)</f>
        <v>South</v>
      </c>
      <c r="D390" s="214" t="str">
        <f>VLOOKUP($A390,SchList!$A$2:$H$476,5,FALSE)</f>
        <v>Tier 1</v>
      </c>
      <c r="E390" s="215" t="str">
        <f>LEFT(VLOOKUP($A390,'2016G8-SALL'!$A$5:$B$499,2,FALSE),2)</f>
        <v>08</v>
      </c>
      <c r="F390" s="230">
        <f>IFERROR(IF($E390="05",VLOOKUP($A390,'2016G5-SALL'!$A$3:$AG$500,4,FALSE),IF($E390="08",VLOOKUP($A390,'2016G8-SALL'!$A$3:$AG$501,4,FALSE),"NA")),"NA")</f>
        <v>316</v>
      </c>
      <c r="G390" s="231">
        <f>IFERROR(IF($E390="05",VLOOKUP($A390,'MemSep 16-2016'!$A$3:$I$498,9,FALSE),IF($E390="08",VLOOKUP($A390,'MemSep 16-2016'!$A$3:$N$498,14,FALSE),"NA")),"NA")</f>
        <v>483</v>
      </c>
      <c r="H390" s="232">
        <f t="shared" si="6"/>
        <v>0.65424430641821951</v>
      </c>
      <c r="I390" s="233">
        <f>IFERROR(IF(OR($F390&lt;10,$F390="NA",$G390="NA"),"NA",IF($E390="05",VLOOKUP($A390,'2016G5-SALL'!$A$3:$AG$500,6,FALSE),IF($E390="08",VLOOKUP($A390,'2016G8-SALL'!$A$3:$AG$501,6,FALSE),"NA"))),"NA")</f>
        <v>44.41284810126583</v>
      </c>
      <c r="J390" s="199">
        <f>IFERROR(IF(OR($F390&lt;10,$F390="NA",$G390="NA"),"NA",IF($E390="05",VLOOKUP($A390,'2016G5-SALL'!$A$3:$AG$500,26,FALSE),IF($E390="08",VLOOKUP($A390,'2016G8-SALL'!$A$3:$AG$501,26,FALSE),"NA"))),"NA")</f>
        <v>0.44060126582278453</v>
      </c>
      <c r="K390" s="200">
        <f>IFERROR(IF(OR($F390&lt;10,$F390="NA",$G390="NA"),"NA",IF($E390="05",VLOOKUP($A390,'2016G5-SALL'!$A$3:$AG$500,16,FALSE),IF($E390="08",VLOOKUP($A390,'2016G8-SALL'!$A$3:$AG$501,16,FALSE),"NA"))),"NA")</f>
        <v>0.44202531645569643</v>
      </c>
      <c r="L390" s="201">
        <f>IFERROR(IF(OR($F390&lt;10,$F390="NA",$G390="NA"),"NA",IF($E390="05",VLOOKUP($A390,'2016G5-SALL'!$A$3:$AG$500,31,FALSE),IF($E390="08",VLOOKUP($A390,'2016G8-SALL'!$A$3:$AG$501,31,FALSE),"NA"))),"NA")</f>
        <v>0.47658227848101237</v>
      </c>
      <c r="M390" s="202">
        <f>IFERROR(IF(OR($F390&lt;10,$F390="NA",$G390="NA"),"NA",IF($E390="05",VLOOKUP($A390,'2016G5-SALL'!$A$3:$AG$500,21,FALSE),IF($E390="08",VLOOKUP($A390,'2016G8-SALL'!$A$3:$AG$501,21,FALSE),"NA"))),"NA")</f>
        <v>0.41522151898734161</v>
      </c>
    </row>
    <row r="391" spans="1:13" x14ac:dyDescent="0.25">
      <c r="A391" s="229" t="s">
        <v>228</v>
      </c>
      <c r="B391" s="228" t="str">
        <f>VLOOKUP($A391,SchList!$A$2:$B$476,2,FALSE)</f>
        <v>SPANISH LAKE ELEMENTARY</v>
      </c>
      <c r="C391" s="229" t="str">
        <f>VLOOKUP($A391,SchList!$A$2:$H$476,6,FALSE)</f>
        <v>North</v>
      </c>
      <c r="D391" s="214" t="str">
        <f>VLOOKUP($A391,SchList!$A$2:$H$476,5,FALSE)</f>
        <v>Tier 1</v>
      </c>
      <c r="E391" s="215" t="str">
        <f>LEFT(VLOOKUP($A391,'2016G5-SALL'!$A$5:$B$499,2,FALSE),2)</f>
        <v>05</v>
      </c>
      <c r="F391" s="230">
        <f>IFERROR(IF($E391="05",VLOOKUP($A391,'2016G5-SALL'!$A$3:$AG$500,4,FALSE),IF($E391="08",VLOOKUP($A391,'2016G8-SALL'!$A$3:$AG$501,4,FALSE),"NA")),"NA")</f>
        <v>253</v>
      </c>
      <c r="G391" s="231">
        <f>IFERROR(IF($E391="05",VLOOKUP($A391,'MemSep 16-2016'!$A$3:$I$498,9,FALSE),IF($E391="08",VLOOKUP($A391,'MemSep 16-2016'!$A$3:$N$498,14,FALSE),"NA")),"NA")</f>
        <v>288</v>
      </c>
      <c r="H391" s="232">
        <f t="shared" si="6"/>
        <v>0.87847222222222221</v>
      </c>
      <c r="I391" s="233">
        <f>IFERROR(IF(OR($F391&lt;10,$F391="NA",$G391="NA"),"NA",IF($E391="05",VLOOKUP($A391,'2016G5-SALL'!$A$3:$AG$500,6,FALSE),IF($E391="08",VLOOKUP($A391,'2016G8-SALL'!$A$3:$AG$501,6,FALSE),"NA"))),"NA")</f>
        <v>43.148656126482223</v>
      </c>
      <c r="J391" s="199">
        <f>IFERROR(IF(OR($F391&lt;10,$F391="NA",$G391="NA"),"NA",IF($E391="05",VLOOKUP($A391,'2016G5-SALL'!$A$3:$AG$500,26,FALSE),IF($E391="08",VLOOKUP($A391,'2016G8-SALL'!$A$3:$AG$501,26,FALSE),"NA"))),"NA")</f>
        <v>0.34537549407114587</v>
      </c>
      <c r="K391" s="200">
        <f>IFERROR(IF(OR($F391&lt;10,$F391="NA",$G391="NA"),"NA",IF($E391="05",VLOOKUP($A391,'2016G5-SALL'!$A$3:$AG$500,16,FALSE),IF($E391="08",VLOOKUP($A391,'2016G8-SALL'!$A$3:$AG$501,16,FALSE),"NA"))),"NA")</f>
        <v>0.41197628458498003</v>
      </c>
      <c r="L391" s="201">
        <f>IFERROR(IF(OR($F391&lt;10,$F391="NA",$G391="NA"),"NA",IF($E391="05",VLOOKUP($A391,'2016G5-SALL'!$A$3:$AG$500,31,FALSE),IF($E391="08",VLOOKUP($A391,'2016G8-SALL'!$A$3:$AG$501,31,FALSE),"NA"))),"NA")</f>
        <v>0.48474308300395241</v>
      </c>
      <c r="M391" s="202">
        <f>IFERROR(IF(OR($F391&lt;10,$F391="NA",$G391="NA"),"NA",IF($E391="05",VLOOKUP($A391,'2016G5-SALL'!$A$3:$AG$500,21,FALSE),IF($E391="08",VLOOKUP($A391,'2016G8-SALL'!$A$3:$AG$501,21,FALSE),"NA"))),"NA")</f>
        <v>0.41968379446640292</v>
      </c>
    </row>
    <row r="392" spans="1:13" x14ac:dyDescent="0.25">
      <c r="A392" s="229" t="s">
        <v>985</v>
      </c>
      <c r="B392" s="228" t="str">
        <f>VLOOKUP($A392,SchList!$A$2:$B$476,2,FALSE)</f>
        <v>SPORTS LEADERSHIP AND MGMT CMS</v>
      </c>
      <c r="C392" s="229" t="str">
        <f>VLOOKUP($A392,SchList!$A$2:$H$476,6,FALSE)</f>
        <v>Charter</v>
      </c>
      <c r="D392" s="214" t="str">
        <f>VLOOKUP($A392,SchList!$A$2:$H$476,5,FALSE)</f>
        <v>CHT</v>
      </c>
      <c r="E392" s="215" t="str">
        <f>LEFT(VLOOKUP($A392,'2016G8-SALL'!$A$5:$B$499,2,FALSE),2)</f>
        <v>08</v>
      </c>
      <c r="F392" s="230">
        <f>IFERROR(IF($E392="05",VLOOKUP($A392,'2016G5-SALL'!$A$3:$AG$500,4,FALSE),IF($E392="08",VLOOKUP($A392,'2016G8-SALL'!$A$3:$AG$501,4,FALSE),"NA")),"NA")</f>
        <v>47</v>
      </c>
      <c r="G392" s="231">
        <f>IFERROR(IF($E392="05",VLOOKUP($A392,'MemSep 16-2016'!$A$3:$I$498,9,FALSE),IF($E392="08",VLOOKUP($A392,'MemSep 16-2016'!$A$3:$N$498,14,FALSE),"NA")),"NA")</f>
        <v>158</v>
      </c>
      <c r="H392" s="232">
        <f t="shared" si="6"/>
        <v>0.29746835443037972</v>
      </c>
      <c r="I392" s="233">
        <f>IFERROR(IF(OR($F392&lt;10,$F392="NA",$G392="NA"),"NA",IF($E392="05",VLOOKUP($A392,'2016G5-SALL'!$A$3:$AG$500,6,FALSE),IF($E392="08",VLOOKUP($A392,'2016G8-SALL'!$A$3:$AG$501,6,FALSE),"NA"))),"NA")</f>
        <v>42.788297872340422</v>
      </c>
      <c r="J392" s="199">
        <f>IFERROR(IF(OR($F392&lt;10,$F392="NA",$G392="NA"),"NA",IF($E392="05",VLOOKUP($A392,'2016G5-SALL'!$A$3:$AG$500,26,FALSE),IF($E392="08",VLOOKUP($A392,'2016G8-SALL'!$A$3:$AG$501,26,FALSE),"NA"))),"NA")</f>
        <v>0.46489361702127663</v>
      </c>
      <c r="K392" s="200">
        <f>IFERROR(IF(OR($F392&lt;10,$F392="NA",$G392="NA"),"NA",IF($E392="05",VLOOKUP($A392,'2016G5-SALL'!$A$3:$AG$500,16,FALSE),IF($E392="08",VLOOKUP($A392,'2016G8-SALL'!$A$3:$AG$501,16,FALSE),"NA"))),"NA")</f>
        <v>0.434255319148936</v>
      </c>
      <c r="L392" s="201">
        <f>IFERROR(IF(OR($F392&lt;10,$F392="NA",$G392="NA"),"NA",IF($E392="05",VLOOKUP($A392,'2016G5-SALL'!$A$3:$AG$500,31,FALSE),IF($E392="08",VLOOKUP($A392,'2016G8-SALL'!$A$3:$AG$501,31,FALSE),"NA"))),"NA")</f>
        <v>0.41595744680851066</v>
      </c>
      <c r="M392" s="202">
        <f>IFERROR(IF(OR($F392&lt;10,$F392="NA",$G392="NA"),"NA",IF($E392="05",VLOOKUP($A392,'2016G5-SALL'!$A$3:$AG$500,21,FALSE),IF($E392="08",VLOOKUP($A392,'2016G8-SALL'!$A$3:$AG$501,21,FALSE),"NA"))),"NA")</f>
        <v>0.40872340425531933</v>
      </c>
    </row>
    <row r="393" spans="1:13" x14ac:dyDescent="0.25">
      <c r="A393" s="229" t="s">
        <v>349</v>
      </c>
      <c r="B393" s="228" t="str">
        <f>VLOOKUP($A393,SchList!$A$2:$B$476,2,FALSE)</f>
        <v>SPRINGVIEW ELEMENTARY</v>
      </c>
      <c r="C393" s="229" t="str">
        <f>VLOOKUP($A393,SchList!$A$2:$H$476,6,FALSE)</f>
        <v>Central</v>
      </c>
      <c r="D393" s="214" t="str">
        <f>VLOOKUP($A393,SchList!$A$2:$H$476,5,FALSE)</f>
        <v>Tier 1</v>
      </c>
      <c r="E393" s="215" t="str">
        <f>LEFT(VLOOKUP($A393,'2016G5-SALL'!$A$5:$B$499,2,FALSE),2)</f>
        <v>05</v>
      </c>
      <c r="F393" s="230">
        <f>IFERROR(IF($E393="05",VLOOKUP($A393,'2016G5-SALL'!$A$3:$AG$500,4,FALSE),IF($E393="08",VLOOKUP($A393,'2016G8-SALL'!$A$3:$AG$501,4,FALSE),"NA")),"NA")</f>
        <v>65</v>
      </c>
      <c r="G393" s="231">
        <f>IFERROR(IF($E393="05",VLOOKUP($A393,'MemSep 16-2016'!$A$3:$I$498,9,FALSE),IF($E393="08",VLOOKUP($A393,'MemSep 16-2016'!$A$3:$N$498,14,FALSE),"NA")),"NA")</f>
        <v>66</v>
      </c>
      <c r="H393" s="232">
        <f t="shared" ref="H393:H425" si="7">IFERROR(IF(OR($F393="NA",$F393&lt;10),"NT&lt;10",IF($F393&gt;$G393,1,$F393/$G393)),"NA")</f>
        <v>0.98484848484848486</v>
      </c>
      <c r="I393" s="233">
        <f>IFERROR(IF(OR($F393&lt;10,$F393="NA",$G393="NA"),"NA",IF($E393="05",VLOOKUP($A393,'2016G5-SALL'!$A$3:$AG$500,6,FALSE),IF($E393="08",VLOOKUP($A393,'2016G8-SALL'!$A$3:$AG$501,6,FALSE),"NA"))),"NA")</f>
        <v>54.756153846153858</v>
      </c>
      <c r="J393" s="199">
        <f>IFERROR(IF(OR($F393&lt;10,$F393="NA",$G393="NA"),"NA",IF($E393="05",VLOOKUP($A393,'2016G5-SALL'!$A$3:$AG$500,26,FALSE),IF($E393="08",VLOOKUP($A393,'2016G8-SALL'!$A$3:$AG$501,26,FALSE),"NA"))),"NA")</f>
        <v>0.43907692307692292</v>
      </c>
      <c r="K393" s="200">
        <f>IFERROR(IF(OR($F393&lt;10,$F393="NA",$G393="NA"),"NA",IF($E393="05",VLOOKUP($A393,'2016G5-SALL'!$A$3:$AG$500,16,FALSE),IF($E393="08",VLOOKUP($A393,'2016G8-SALL'!$A$3:$AG$501,16,FALSE),"NA"))),"NA")</f>
        <v>0.52615384615384597</v>
      </c>
      <c r="L393" s="201">
        <f>IFERROR(IF(OR($F393&lt;10,$F393="NA",$G393="NA"),"NA",IF($E393="05",VLOOKUP($A393,'2016G5-SALL'!$A$3:$AG$500,31,FALSE),IF($E393="08",VLOOKUP($A393,'2016G8-SALL'!$A$3:$AG$501,31,FALSE),"NA"))),"NA")</f>
        <v>0.62230769230769245</v>
      </c>
      <c r="M393" s="202">
        <f>IFERROR(IF(OR($F393&lt;10,$F393="NA",$G393="NA"),"NA",IF($E393="05",VLOOKUP($A393,'2016G5-SALL'!$A$3:$AG$500,21,FALSE),IF($E393="08",VLOOKUP($A393,'2016G8-SALL'!$A$3:$AG$501,21,FALSE),"NA"))),"NA")</f>
        <v>0.5155384615384615</v>
      </c>
    </row>
    <row r="394" spans="1:13" x14ac:dyDescent="0.25">
      <c r="A394" s="229" t="s">
        <v>136</v>
      </c>
      <c r="B394" s="228" t="str">
        <f>VLOOKUP($A394,SchList!$A$2:$B$476,2,FALSE)</f>
        <v>SUMMERVILLE ADVANTAGE ACADEMY</v>
      </c>
      <c r="C394" s="229" t="str">
        <f>VLOOKUP($A394,SchList!$A$2:$H$476,6,FALSE)</f>
        <v>Charter</v>
      </c>
      <c r="D394" s="214" t="str">
        <f>VLOOKUP($A394,SchList!$A$2:$H$476,5,FALSE)</f>
        <v>CHT</v>
      </c>
      <c r="E394" s="215" t="str">
        <f>LEFT(VLOOKUP($A394,'2016G5-SALL'!$A$5:$B$499,2,FALSE),2)</f>
        <v>05</v>
      </c>
      <c r="F394" s="230">
        <f>IFERROR(IF($E394="05",VLOOKUP($A394,'2016G5-SALL'!$A$3:$AG$500,4,FALSE),IF($E394="08",VLOOKUP($A394,'2016G8-SALL'!$A$3:$AG$501,4,FALSE),"NA")),"NA")</f>
        <v>77</v>
      </c>
      <c r="G394" s="231">
        <f>IFERROR(IF($E394="05",VLOOKUP($A394,'MemSep 16-2016'!$A$3:$I$498,9,FALSE),IF($E394="08",VLOOKUP($A394,'MemSep 16-2016'!$A$3:$N$498,14,FALSE),"NA")),"NA")</f>
        <v>90</v>
      </c>
      <c r="H394" s="232">
        <f t="shared" si="7"/>
        <v>0.85555555555555551</v>
      </c>
      <c r="I394" s="233">
        <f>IFERROR(IF(OR($F394&lt;10,$F394="NA",$G394="NA"),"NA",IF($E394="05",VLOOKUP($A394,'2016G5-SALL'!$A$3:$AG$500,6,FALSE),IF($E394="08",VLOOKUP($A394,'2016G8-SALL'!$A$3:$AG$501,6,FALSE),"NA"))),"NA")</f>
        <v>50.314675324675328</v>
      </c>
      <c r="J394" s="199">
        <f>IFERROR(IF(OR($F394&lt;10,$F394="NA",$G394="NA"),"NA",IF($E394="05",VLOOKUP($A394,'2016G5-SALL'!$A$3:$AG$500,26,FALSE),IF($E394="08",VLOOKUP($A394,'2016G8-SALL'!$A$3:$AG$501,26,FALSE),"NA"))),"NA")</f>
        <v>0.42818181818181805</v>
      </c>
      <c r="K394" s="200">
        <f>IFERROR(IF(OR($F394&lt;10,$F394="NA",$G394="NA"),"NA",IF($E394="05",VLOOKUP($A394,'2016G5-SALL'!$A$3:$AG$500,16,FALSE),IF($E394="08",VLOOKUP($A394,'2016G8-SALL'!$A$3:$AG$501,16,FALSE),"NA"))),"NA")</f>
        <v>0.44246753246753245</v>
      </c>
      <c r="L394" s="201">
        <f>IFERROR(IF(OR($F394&lt;10,$F394="NA",$G394="NA"),"NA",IF($E394="05",VLOOKUP($A394,'2016G5-SALL'!$A$3:$AG$500,31,FALSE),IF($E394="08",VLOOKUP($A394,'2016G8-SALL'!$A$3:$AG$501,31,FALSE),"NA"))),"NA")</f>
        <v>0.57831168831168833</v>
      </c>
      <c r="M394" s="202">
        <f>IFERROR(IF(OR($F394&lt;10,$F394="NA",$G394="NA"),"NA",IF($E394="05",VLOOKUP($A394,'2016G5-SALL'!$A$3:$AG$500,21,FALSE),IF($E394="08",VLOOKUP($A394,'2016G8-SALL'!$A$3:$AG$501,21,FALSE),"NA"))),"NA")</f>
        <v>0.50168831168831163</v>
      </c>
    </row>
    <row r="395" spans="1:13" x14ac:dyDescent="0.25">
      <c r="A395" s="229" t="s">
        <v>351</v>
      </c>
      <c r="B395" s="228" t="str">
        <f>VLOOKUP($A395,SchList!$A$2:$B$476,2,FALSE)</f>
        <v>SUNSET ELEMENTARY</v>
      </c>
      <c r="C395" s="229" t="str">
        <f>VLOOKUP($A395,SchList!$A$2:$H$476,6,FALSE)</f>
        <v>Central</v>
      </c>
      <c r="D395" s="214" t="str">
        <f>VLOOKUP($A395,SchList!$A$2:$H$476,5,FALSE)</f>
        <v>Tier 1</v>
      </c>
      <c r="E395" s="215" t="str">
        <f>LEFT(VLOOKUP($A395,'2016G5-SALL'!$A$5:$B$499,2,FALSE),2)</f>
        <v>05</v>
      </c>
      <c r="F395" s="230">
        <f>IFERROR(IF($E395="05",VLOOKUP($A395,'2016G5-SALL'!$A$3:$AG$500,4,FALSE),IF($E395="08",VLOOKUP($A395,'2016G8-SALL'!$A$3:$AG$501,4,FALSE),"NA")),"NA")</f>
        <v>199</v>
      </c>
      <c r="G395" s="231">
        <f>IFERROR(IF($E395="05",VLOOKUP($A395,'MemSep 16-2016'!$A$3:$I$498,9,FALSE),IF($E395="08",VLOOKUP($A395,'MemSep 16-2016'!$A$3:$N$498,14,FALSE),"NA")),"NA")</f>
        <v>202</v>
      </c>
      <c r="H395" s="232">
        <f t="shared" si="7"/>
        <v>0.98514851485148514</v>
      </c>
      <c r="I395" s="233">
        <f>IFERROR(IF(OR($F395&lt;10,$F395="NA",$G395="NA"),"NA",IF($E395="05",VLOOKUP($A395,'2016G5-SALL'!$A$3:$AG$500,6,FALSE),IF($E395="08",VLOOKUP($A395,'2016G8-SALL'!$A$3:$AG$501,6,FALSE),"NA"))),"NA")</f>
        <v>62.121809045226158</v>
      </c>
      <c r="J395" s="199">
        <f>IFERROR(IF(OR($F395&lt;10,$F395="NA",$G395="NA"),"NA",IF($E395="05",VLOOKUP($A395,'2016G5-SALL'!$A$3:$AG$500,26,FALSE),IF($E395="08",VLOOKUP($A395,'2016G8-SALL'!$A$3:$AG$501,26,FALSE),"NA"))),"NA")</f>
        <v>0.48241206030150713</v>
      </c>
      <c r="K395" s="200">
        <f>IFERROR(IF(OR($F395&lt;10,$F395="NA",$G395="NA"),"NA",IF($E395="05",VLOOKUP($A395,'2016G5-SALL'!$A$3:$AG$500,16,FALSE),IF($E395="08",VLOOKUP($A395,'2016G8-SALL'!$A$3:$AG$501,16,FALSE),"NA"))),"NA")</f>
        <v>0.57326633165829155</v>
      </c>
      <c r="L395" s="201">
        <f>IFERROR(IF(OR($F395&lt;10,$F395="NA",$G395="NA"),"NA",IF($E395="05",VLOOKUP($A395,'2016G5-SALL'!$A$3:$AG$500,31,FALSE),IF($E395="08",VLOOKUP($A395,'2016G8-SALL'!$A$3:$AG$501,31,FALSE),"NA"))),"NA")</f>
        <v>0.68844221105527592</v>
      </c>
      <c r="M395" s="202">
        <f>IFERROR(IF(OR($F395&lt;10,$F395="NA",$G395="NA"),"NA",IF($E395="05",VLOOKUP($A395,'2016G5-SALL'!$A$3:$AG$500,21,FALSE),IF($E395="08",VLOOKUP($A395,'2016G8-SALL'!$A$3:$AG$501,21,FALSE),"NA"))),"NA")</f>
        <v>0.65120603015075396</v>
      </c>
    </row>
    <row r="396" spans="1:13" x14ac:dyDescent="0.25">
      <c r="A396" s="229" t="s">
        <v>352</v>
      </c>
      <c r="B396" s="228" t="str">
        <f>VLOOKUP($A396,SchList!$A$2:$B$476,2,FALSE)</f>
        <v>SUNSET PARK ELEMENTARY</v>
      </c>
      <c r="C396" s="229" t="str">
        <f>VLOOKUP($A396,SchList!$A$2:$H$476,6,FALSE)</f>
        <v>South</v>
      </c>
      <c r="D396" s="214" t="str">
        <f>VLOOKUP($A396,SchList!$A$2:$H$476,5,FALSE)</f>
        <v>Tier 1</v>
      </c>
      <c r="E396" s="215" t="str">
        <f>LEFT(VLOOKUP($A396,'2016G5-SALL'!$A$5:$B$499,2,FALSE),2)</f>
        <v>05</v>
      </c>
      <c r="F396" s="230">
        <f>IFERROR(IF($E396="05",VLOOKUP($A396,'2016G5-SALL'!$A$3:$AG$500,4,FALSE),IF($E396="08",VLOOKUP($A396,'2016G8-SALL'!$A$3:$AG$501,4,FALSE),"NA")),"NA")</f>
        <v>106</v>
      </c>
      <c r="G396" s="231">
        <f>IFERROR(IF($E396="05",VLOOKUP($A396,'MemSep 16-2016'!$A$3:$I$498,9,FALSE),IF($E396="08",VLOOKUP($A396,'MemSep 16-2016'!$A$3:$N$498,14,FALSE),"NA")),"NA")</f>
        <v>108</v>
      </c>
      <c r="H396" s="232">
        <f t="shared" si="7"/>
        <v>0.98148148148148151</v>
      </c>
      <c r="I396" s="233">
        <f>IFERROR(IF(OR($F396&lt;10,$F396="NA",$G396="NA"),"NA",IF($E396="05",VLOOKUP($A396,'2016G5-SALL'!$A$3:$AG$500,6,FALSE),IF($E396="08",VLOOKUP($A396,'2016G8-SALL'!$A$3:$AG$501,6,FALSE),"NA"))),"NA")</f>
        <v>55.088584905660397</v>
      </c>
      <c r="J396" s="199">
        <f>IFERROR(IF(OR($F396&lt;10,$F396="NA",$G396="NA"),"NA",IF($E396="05",VLOOKUP($A396,'2016G5-SALL'!$A$3:$AG$500,26,FALSE),IF($E396="08",VLOOKUP($A396,'2016G8-SALL'!$A$3:$AG$501,26,FALSE),"NA"))),"NA")</f>
        <v>0.43547169811320807</v>
      </c>
      <c r="K396" s="200">
        <f>IFERROR(IF(OR($F396&lt;10,$F396="NA",$G396="NA"),"NA",IF($E396="05",VLOOKUP($A396,'2016G5-SALL'!$A$3:$AG$500,16,FALSE),IF($E396="08",VLOOKUP($A396,'2016G8-SALL'!$A$3:$AG$501,16,FALSE),"NA"))),"NA")</f>
        <v>0.51452830188679255</v>
      </c>
      <c r="L396" s="201">
        <f>IFERROR(IF(OR($F396&lt;10,$F396="NA",$G396="NA"),"NA",IF($E396="05",VLOOKUP($A396,'2016G5-SALL'!$A$3:$AG$500,31,FALSE),IF($E396="08",VLOOKUP($A396,'2016G8-SALL'!$A$3:$AG$501,31,FALSE),"NA"))),"NA")</f>
        <v>0.62584905660377388</v>
      </c>
      <c r="M396" s="202">
        <f>IFERROR(IF(OR($F396&lt;10,$F396="NA",$G396="NA"),"NA",IF($E396="05",VLOOKUP($A396,'2016G5-SALL'!$A$3:$AG$500,21,FALSE),IF($E396="08",VLOOKUP($A396,'2016G8-SALL'!$A$3:$AG$501,21,FALSE),"NA"))),"NA")</f>
        <v>0.54245283018867929</v>
      </c>
    </row>
    <row r="397" spans="1:13" x14ac:dyDescent="0.25">
      <c r="A397" s="229" t="s">
        <v>353</v>
      </c>
      <c r="B397" s="228" t="str">
        <f>VLOOKUP($A397,SchList!$A$2:$B$476,2,FALSE)</f>
        <v>SWEETWATER ELEMENTARY</v>
      </c>
      <c r="C397" s="229" t="str">
        <f>VLOOKUP($A397,SchList!$A$2:$H$476,6,FALSE)</f>
        <v>Central</v>
      </c>
      <c r="D397" s="214" t="str">
        <f>VLOOKUP($A397,SchList!$A$2:$H$476,5,FALSE)</f>
        <v>Tier 1</v>
      </c>
      <c r="E397" s="215" t="str">
        <f>LEFT(VLOOKUP($A397,'2016G5-SALL'!$A$5:$B$499,2,FALSE),2)</f>
        <v>05</v>
      </c>
      <c r="F397" s="230">
        <f>IFERROR(IF($E397="05",VLOOKUP($A397,'2016G5-SALL'!$A$3:$AG$500,4,FALSE),IF($E397="08",VLOOKUP($A397,'2016G8-SALL'!$A$3:$AG$501,4,FALSE),"NA")),"NA")</f>
        <v>106</v>
      </c>
      <c r="G397" s="231">
        <f>IFERROR(IF($E397="05",VLOOKUP($A397,'MemSep 16-2016'!$A$3:$I$498,9,FALSE),IF($E397="08",VLOOKUP($A397,'MemSep 16-2016'!$A$3:$N$498,14,FALSE),"NA")),"NA")</f>
        <v>113</v>
      </c>
      <c r="H397" s="232">
        <f t="shared" si="7"/>
        <v>0.93805309734513276</v>
      </c>
      <c r="I397" s="233">
        <f>IFERROR(IF(OR($F397&lt;10,$F397="NA",$G397="NA"),"NA",IF($E397="05",VLOOKUP($A397,'2016G5-SALL'!$A$3:$AG$500,6,FALSE),IF($E397="08",VLOOKUP($A397,'2016G8-SALL'!$A$3:$AG$501,6,FALSE),"NA"))),"NA")</f>
        <v>45.125094339622649</v>
      </c>
      <c r="J397" s="199">
        <f>IFERROR(IF(OR($F397&lt;10,$F397="NA",$G397="NA"),"NA",IF($E397="05",VLOOKUP($A397,'2016G5-SALL'!$A$3:$AG$500,26,FALSE),IF($E397="08",VLOOKUP($A397,'2016G8-SALL'!$A$3:$AG$501,26,FALSE),"NA"))),"NA")</f>
        <v>0.31141509433962261</v>
      </c>
      <c r="K397" s="200">
        <f>IFERROR(IF(OR($F397&lt;10,$F397="NA",$G397="NA"),"NA",IF($E397="05",VLOOKUP($A397,'2016G5-SALL'!$A$3:$AG$500,16,FALSE),IF($E397="08",VLOOKUP($A397,'2016G8-SALL'!$A$3:$AG$501,16,FALSE),"NA"))),"NA")</f>
        <v>0.43792452830188666</v>
      </c>
      <c r="L397" s="201">
        <f>IFERROR(IF(OR($F397&lt;10,$F397="NA",$G397="NA"),"NA",IF($E397="05",VLOOKUP($A397,'2016G5-SALL'!$A$3:$AG$500,31,FALSE),IF($E397="08",VLOOKUP($A397,'2016G8-SALL'!$A$3:$AG$501,31,FALSE),"NA"))),"NA")</f>
        <v>0.51849056603773602</v>
      </c>
      <c r="M397" s="202">
        <f>IFERROR(IF(OR($F397&lt;10,$F397="NA",$G397="NA"),"NA",IF($E397="05",VLOOKUP($A397,'2016G5-SALL'!$A$3:$AG$500,21,FALSE),IF($E397="08",VLOOKUP($A397,'2016G8-SALL'!$A$3:$AG$501,21,FALSE),"NA"))),"NA")</f>
        <v>0.43726415094339643</v>
      </c>
    </row>
    <row r="398" spans="1:13" x14ac:dyDescent="0.25">
      <c r="A398" s="229" t="s">
        <v>354</v>
      </c>
      <c r="B398" s="228" t="str">
        <f>VLOOKUP($A398,SchList!$A$2:$B$476,2,FALSE)</f>
        <v>SYLVANIA HEIGHTS ELEMENTARY</v>
      </c>
      <c r="C398" s="229" t="str">
        <f>VLOOKUP($A398,SchList!$A$2:$H$476,6,FALSE)</f>
        <v>Central</v>
      </c>
      <c r="D398" s="214" t="str">
        <f>VLOOKUP($A398,SchList!$A$2:$H$476,5,FALSE)</f>
        <v>Tier 1</v>
      </c>
      <c r="E398" s="215" t="str">
        <f>LEFT(VLOOKUP($A398,'2016G5-SALL'!$A$5:$B$499,2,FALSE),2)</f>
        <v>05</v>
      </c>
      <c r="F398" s="230">
        <f>IFERROR(IF($E398="05",VLOOKUP($A398,'2016G5-SALL'!$A$3:$AG$500,4,FALSE),IF($E398="08",VLOOKUP($A398,'2016G8-SALL'!$A$3:$AG$501,4,FALSE),"NA")),"NA")</f>
        <v>69</v>
      </c>
      <c r="G398" s="231">
        <f>IFERROR(IF($E398="05",VLOOKUP($A398,'MemSep 16-2016'!$A$3:$I$498,9,FALSE),IF($E398="08",VLOOKUP($A398,'MemSep 16-2016'!$A$3:$N$498,14,FALSE),"NA")),"NA")</f>
        <v>70</v>
      </c>
      <c r="H398" s="232">
        <f t="shared" si="7"/>
        <v>0.98571428571428577</v>
      </c>
      <c r="I398" s="233">
        <f>IFERROR(IF(OR($F398&lt;10,$F398="NA",$G398="NA"),"NA",IF($E398="05",VLOOKUP($A398,'2016G5-SALL'!$A$3:$AG$500,6,FALSE),IF($E398="08",VLOOKUP($A398,'2016G8-SALL'!$A$3:$AG$501,6,FALSE),"NA"))),"NA")</f>
        <v>46.486376811594205</v>
      </c>
      <c r="J398" s="199">
        <f>IFERROR(IF(OR($F398&lt;10,$F398="NA",$G398="NA"),"NA",IF($E398="05",VLOOKUP($A398,'2016G5-SALL'!$A$3:$AG$500,26,FALSE),IF($E398="08",VLOOKUP($A398,'2016G8-SALL'!$A$3:$AG$501,26,FALSE),"NA"))),"NA")</f>
        <v>0.32159420289855056</v>
      </c>
      <c r="K398" s="200">
        <f>IFERROR(IF(OR($F398&lt;10,$F398="NA",$G398="NA"),"NA",IF($E398="05",VLOOKUP($A398,'2016G5-SALL'!$A$3:$AG$500,16,FALSE),IF($E398="08",VLOOKUP($A398,'2016G8-SALL'!$A$3:$AG$501,16,FALSE),"NA"))),"NA")</f>
        <v>0.45782608695652188</v>
      </c>
      <c r="L398" s="201">
        <f>IFERROR(IF(OR($F398&lt;10,$F398="NA",$G398="NA"),"NA",IF($E398="05",VLOOKUP($A398,'2016G5-SALL'!$A$3:$AG$500,31,FALSE),IF($E398="08",VLOOKUP($A398,'2016G8-SALL'!$A$3:$AG$501,31,FALSE),"NA"))),"NA")</f>
        <v>0.52101449275362299</v>
      </c>
      <c r="M398" s="202">
        <f>IFERROR(IF(OR($F398&lt;10,$F398="NA",$G398="NA"),"NA",IF($E398="05",VLOOKUP($A398,'2016G5-SALL'!$A$3:$AG$500,21,FALSE),IF($E398="08",VLOOKUP($A398,'2016G8-SALL'!$A$3:$AG$501,21,FALSE),"NA"))),"NA")</f>
        <v>0.46289855072463765</v>
      </c>
    </row>
    <row r="399" spans="1:13" x14ac:dyDescent="0.25">
      <c r="A399" s="229" t="s">
        <v>413</v>
      </c>
      <c r="B399" s="228" t="str">
        <f>VLOOKUP($A399,SchList!$A$2:$B$476,2,FALSE)</f>
        <v>THOMAS JEFFERSON MIDDLE</v>
      </c>
      <c r="C399" s="229" t="str">
        <f>VLOOKUP($A399,SchList!$A$2:$H$476,6,FALSE)</f>
        <v>North</v>
      </c>
      <c r="D399" s="214" t="str">
        <f>VLOOKUP($A399,SchList!$A$2:$H$476,5,FALSE)</f>
        <v>Tier 2</v>
      </c>
      <c r="E399" s="215" t="str">
        <f>LEFT(VLOOKUP($A399,'2016G8-SALL'!$A$5:$B$499,2,FALSE),2)</f>
        <v>08</v>
      </c>
      <c r="F399" s="230">
        <f>IFERROR(IF($E399="05",VLOOKUP($A399,'2016G5-SALL'!$A$3:$AG$500,4,FALSE),IF($E399="08",VLOOKUP($A399,'2016G8-SALL'!$A$3:$AG$501,4,FALSE),"NA")),"NA")</f>
        <v>80</v>
      </c>
      <c r="G399" s="231">
        <f>IFERROR(IF($E399="05",VLOOKUP($A399,'MemSep 16-2016'!$A$3:$I$498,9,FALSE),IF($E399="08",VLOOKUP($A399,'MemSep 16-2016'!$A$3:$N$498,14,FALSE),"NA")),"NA")</f>
        <v>86</v>
      </c>
      <c r="H399" s="232">
        <f t="shared" si="7"/>
        <v>0.93023255813953487</v>
      </c>
      <c r="I399" s="233">
        <f>IFERROR(IF(OR($F399&lt;10,$F399="NA",$G399="NA"),"NA",IF($E399="05",VLOOKUP($A399,'2016G5-SALL'!$A$3:$AG$500,6,FALSE),IF($E399="08",VLOOKUP($A399,'2016G8-SALL'!$A$3:$AG$501,6,FALSE),"NA"))),"NA")</f>
        <v>38.888500000000008</v>
      </c>
      <c r="J399" s="199">
        <f>IFERROR(IF(OR($F399&lt;10,$F399="NA",$G399="NA"),"NA",IF($E399="05",VLOOKUP($A399,'2016G5-SALL'!$A$3:$AG$500,26,FALSE),IF($E399="08",VLOOKUP($A399,'2016G8-SALL'!$A$3:$AG$501,26,FALSE),"NA"))),"NA")</f>
        <v>0.41149999999999992</v>
      </c>
      <c r="K399" s="200">
        <f>IFERROR(IF(OR($F399&lt;10,$F399="NA",$G399="NA"),"NA",IF($E399="05",VLOOKUP($A399,'2016G5-SALL'!$A$3:$AG$500,16,FALSE),IF($E399="08",VLOOKUP($A399,'2016G8-SALL'!$A$3:$AG$501,16,FALSE),"NA"))),"NA")</f>
        <v>0.40199999999999997</v>
      </c>
      <c r="L399" s="201">
        <f>IFERROR(IF(OR($F399&lt;10,$F399="NA",$G399="NA"),"NA",IF($E399="05",VLOOKUP($A399,'2016G5-SALL'!$A$3:$AG$500,31,FALSE),IF($E399="08",VLOOKUP($A399,'2016G8-SALL'!$A$3:$AG$501,31,FALSE),"NA"))),"NA")</f>
        <v>0.39500000000000007</v>
      </c>
      <c r="M399" s="202">
        <f>IFERROR(IF(OR($F399&lt;10,$F399="NA",$G399="NA"),"NA",IF($E399="05",VLOOKUP($A399,'2016G5-SALL'!$A$3:$AG$500,21,FALSE),IF($E399="08",VLOOKUP($A399,'2016G8-SALL'!$A$3:$AG$501,21,FALSE),"NA"))),"NA")</f>
        <v>0.35325000000000023</v>
      </c>
    </row>
    <row r="400" spans="1:13" x14ac:dyDescent="0.25">
      <c r="A400" s="229" t="s">
        <v>263</v>
      </c>
      <c r="B400" s="228" t="str">
        <f>VLOOKUP($A400,SchList!$A$2:$B$476,2,FALSE)</f>
        <v>TOUSSAINT L'OUVERTURE ELEM</v>
      </c>
      <c r="C400" s="229" t="str">
        <f>VLOOKUP($A400,SchList!$A$2:$H$476,6,FALSE)</f>
        <v>Central</v>
      </c>
      <c r="D400" s="214" t="str">
        <f>VLOOKUP($A400,SchList!$A$2:$H$476,5,FALSE)</f>
        <v>Tier 3</v>
      </c>
      <c r="E400" s="215" t="str">
        <f>LEFT(VLOOKUP($A400,'2016G5-SALL'!$A$5:$B$499,2,FALSE),2)</f>
        <v>05</v>
      </c>
      <c r="F400" s="230">
        <f>IFERROR(IF($E400="05",VLOOKUP($A400,'2016G5-SALL'!$A$3:$AG$500,4,FALSE),IF($E400="08",VLOOKUP($A400,'2016G8-SALL'!$A$3:$AG$501,4,FALSE),"NA")),"NA")</f>
        <v>80</v>
      </c>
      <c r="G400" s="231">
        <f>IFERROR(IF($E400="05",VLOOKUP($A400,'MemSep 16-2016'!$A$3:$I$498,9,FALSE),IF($E400="08",VLOOKUP($A400,'MemSep 16-2016'!$A$3:$N$498,14,FALSE),"NA")),"NA")</f>
        <v>81</v>
      </c>
      <c r="H400" s="232">
        <f t="shared" si="7"/>
        <v>0.98765432098765427</v>
      </c>
      <c r="I400" s="233">
        <f>IFERROR(IF(OR($F400&lt;10,$F400="NA",$G400="NA"),"NA",IF($E400="05",VLOOKUP($A400,'2016G5-SALL'!$A$3:$AG$500,6,FALSE),IF($E400="08",VLOOKUP($A400,'2016G8-SALL'!$A$3:$AG$501,6,FALSE),"NA"))),"NA")</f>
        <v>41.15450000000002</v>
      </c>
      <c r="J400" s="199">
        <f>IFERROR(IF(OR($F400&lt;10,$F400="NA",$G400="NA"),"NA",IF($E400="05",VLOOKUP($A400,'2016G5-SALL'!$A$3:$AG$500,26,FALSE),IF($E400="08",VLOOKUP($A400,'2016G8-SALL'!$A$3:$AG$501,26,FALSE),"NA"))),"NA")</f>
        <v>0.31912499999999994</v>
      </c>
      <c r="K400" s="200">
        <f>IFERROR(IF(OR($F400&lt;10,$F400="NA",$G400="NA"),"NA",IF($E400="05",VLOOKUP($A400,'2016G5-SALL'!$A$3:$AG$500,16,FALSE),IF($E400="08",VLOOKUP($A400,'2016G8-SALL'!$A$3:$AG$501,16,FALSE),"NA"))),"NA")</f>
        <v>0.39425000000000016</v>
      </c>
      <c r="L400" s="201">
        <f>IFERROR(IF(OR($F400&lt;10,$F400="NA",$G400="NA"),"NA",IF($E400="05",VLOOKUP($A400,'2016G5-SALL'!$A$3:$AG$500,31,FALSE),IF($E400="08",VLOOKUP($A400,'2016G8-SALL'!$A$3:$AG$501,31,FALSE),"NA"))),"NA")</f>
        <v>0.47962499999999986</v>
      </c>
      <c r="M400" s="202">
        <f>IFERROR(IF(OR($F400&lt;10,$F400="NA",$G400="NA"),"NA",IF($E400="05",VLOOKUP($A400,'2016G5-SALL'!$A$3:$AG$500,21,FALSE),IF($E400="08",VLOOKUP($A400,'2016G8-SALL'!$A$3:$AG$501,21,FALSE),"NA"))),"NA")</f>
        <v>0.37762499999999954</v>
      </c>
    </row>
    <row r="401" spans="1:13" x14ac:dyDescent="0.25">
      <c r="A401" s="229" t="s">
        <v>355</v>
      </c>
      <c r="B401" s="228" t="str">
        <f>VLOOKUP($A401,SchList!$A$2:$B$476,2,FALSE)</f>
        <v>TREASURE ISLAND ELEMENTARY</v>
      </c>
      <c r="C401" s="229" t="str">
        <f>VLOOKUP($A401,SchList!$A$2:$H$476,6,FALSE)</f>
        <v>North</v>
      </c>
      <c r="D401" s="214" t="str">
        <f>VLOOKUP($A401,SchList!$A$2:$H$476,5,FALSE)</f>
        <v>Tier 1</v>
      </c>
      <c r="E401" s="215" t="str">
        <f>LEFT(VLOOKUP($A401,'2016G5-SALL'!$A$5:$B$499,2,FALSE),2)</f>
        <v>05</v>
      </c>
      <c r="F401" s="230">
        <f>IFERROR(IF($E401="05",VLOOKUP($A401,'2016G5-SALL'!$A$3:$AG$500,4,FALSE),IF($E401="08",VLOOKUP($A401,'2016G8-SALL'!$A$3:$AG$501,4,FALSE),"NA")),"NA")</f>
        <v>70</v>
      </c>
      <c r="G401" s="231">
        <f>IFERROR(IF($E401="05",VLOOKUP($A401,'MemSep 16-2016'!$A$3:$I$498,9,FALSE),IF($E401="08",VLOOKUP($A401,'MemSep 16-2016'!$A$3:$N$498,14,FALSE),"NA")),"NA")</f>
        <v>79</v>
      </c>
      <c r="H401" s="232">
        <f t="shared" si="7"/>
        <v>0.88607594936708856</v>
      </c>
      <c r="I401" s="233">
        <f>IFERROR(IF(OR($F401&lt;10,$F401="NA",$G401="NA"),"NA",IF($E401="05",VLOOKUP($A401,'2016G5-SALL'!$A$3:$AG$500,6,FALSE),IF($E401="08",VLOOKUP($A401,'2016G8-SALL'!$A$3:$AG$501,6,FALSE),"NA"))),"NA")</f>
        <v>47.272857142857127</v>
      </c>
      <c r="J401" s="199">
        <f>IFERROR(IF(OR($F401&lt;10,$F401="NA",$G401="NA"),"NA",IF($E401="05",VLOOKUP($A401,'2016G5-SALL'!$A$3:$AG$500,26,FALSE),IF($E401="08",VLOOKUP($A401,'2016G8-SALL'!$A$3:$AG$501,26,FALSE),"NA"))),"NA")</f>
        <v>0.42042857142857115</v>
      </c>
      <c r="K401" s="200">
        <f>IFERROR(IF(OR($F401&lt;10,$F401="NA",$G401="NA"),"NA",IF($E401="05",VLOOKUP($A401,'2016G5-SALL'!$A$3:$AG$500,16,FALSE),IF($E401="08",VLOOKUP($A401,'2016G8-SALL'!$A$3:$AG$501,16,FALSE),"NA"))),"NA")</f>
        <v>0.42685714285714321</v>
      </c>
      <c r="L401" s="201">
        <f>IFERROR(IF(OR($F401&lt;10,$F401="NA",$G401="NA"),"NA",IF($E401="05",VLOOKUP($A401,'2016G5-SALL'!$A$3:$AG$500,31,FALSE),IF($E401="08",VLOOKUP($A401,'2016G8-SALL'!$A$3:$AG$501,31,FALSE),"NA"))),"NA")</f>
        <v>0.52700000000000002</v>
      </c>
      <c r="M401" s="202">
        <f>IFERROR(IF(OR($F401&lt;10,$F401="NA",$G401="NA"),"NA",IF($E401="05",VLOOKUP($A401,'2016G5-SALL'!$A$3:$AG$500,21,FALSE),IF($E401="08",VLOOKUP($A401,'2016G8-SALL'!$A$3:$AG$501,21,FALSE),"NA"))),"NA")</f>
        <v>0.47471428571428548</v>
      </c>
    </row>
    <row r="402" spans="1:13" x14ac:dyDescent="0.25">
      <c r="A402" s="229" t="s">
        <v>356</v>
      </c>
      <c r="B402" s="228" t="str">
        <f>VLOOKUP($A402,SchList!$A$2:$B$476,2,FALSE)</f>
        <v>TROPICAL ELEMENTARY</v>
      </c>
      <c r="C402" s="229" t="str">
        <f>VLOOKUP($A402,SchList!$A$2:$H$476,6,FALSE)</f>
        <v>South</v>
      </c>
      <c r="D402" s="214" t="str">
        <f>VLOOKUP($A402,SchList!$A$2:$H$476,5,FALSE)</f>
        <v>Tier 1</v>
      </c>
      <c r="E402" s="215" t="str">
        <f>LEFT(VLOOKUP($A402,'2016G5-SALL'!$A$5:$B$499,2,FALSE),2)</f>
        <v>05</v>
      </c>
      <c r="F402" s="230">
        <f>IFERROR(IF($E402="05",VLOOKUP($A402,'2016G5-SALL'!$A$3:$AG$500,4,FALSE),IF($E402="08",VLOOKUP($A402,'2016G8-SALL'!$A$3:$AG$501,4,FALSE),"NA")),"NA")</f>
        <v>43</v>
      </c>
      <c r="G402" s="231">
        <f>IFERROR(IF($E402="05",VLOOKUP($A402,'MemSep 16-2016'!$A$3:$I$498,9,FALSE),IF($E402="08",VLOOKUP($A402,'MemSep 16-2016'!$A$3:$N$498,14,FALSE),"NA")),"NA")</f>
        <v>45</v>
      </c>
      <c r="H402" s="232">
        <f t="shared" si="7"/>
        <v>0.9555555555555556</v>
      </c>
      <c r="I402" s="233">
        <f>IFERROR(IF(OR($F402&lt;10,$F402="NA",$G402="NA"),"NA",IF($E402="05",VLOOKUP($A402,'2016G5-SALL'!$A$3:$AG$500,6,FALSE),IF($E402="08",VLOOKUP($A402,'2016G8-SALL'!$A$3:$AG$501,6,FALSE),"NA"))),"NA")</f>
        <v>51.128139534883729</v>
      </c>
      <c r="J402" s="199">
        <f>IFERROR(IF(OR($F402&lt;10,$F402="NA",$G402="NA"),"NA",IF($E402="05",VLOOKUP($A402,'2016G5-SALL'!$A$3:$AG$500,26,FALSE),IF($E402="08",VLOOKUP($A402,'2016G8-SALL'!$A$3:$AG$501,26,FALSE),"NA"))),"NA")</f>
        <v>0.38883720930232574</v>
      </c>
      <c r="K402" s="200">
        <f>IFERROR(IF(OR($F402&lt;10,$F402="NA",$G402="NA"),"NA",IF($E402="05",VLOOKUP($A402,'2016G5-SALL'!$A$3:$AG$500,16,FALSE),IF($E402="08",VLOOKUP($A402,'2016G8-SALL'!$A$3:$AG$501,16,FALSE),"NA"))),"NA")</f>
        <v>0.51906976744186062</v>
      </c>
      <c r="L402" s="201">
        <f>IFERROR(IF(OR($F402&lt;10,$F402="NA",$G402="NA"),"NA",IF($E402="05",VLOOKUP($A402,'2016G5-SALL'!$A$3:$AG$500,31,FALSE),IF($E402="08",VLOOKUP($A402,'2016G8-SALL'!$A$3:$AG$501,31,FALSE),"NA"))),"NA")</f>
        <v>0.58697674418604662</v>
      </c>
      <c r="M402" s="202">
        <f>IFERROR(IF(OR($F402&lt;10,$F402="NA",$G402="NA"),"NA",IF($E402="05",VLOOKUP($A402,'2016G5-SALL'!$A$3:$AG$500,21,FALSE),IF($E402="08",VLOOKUP($A402,'2016G8-SALL'!$A$3:$AG$501,21,FALSE),"NA"))),"NA")</f>
        <v>0.44720930232558115</v>
      </c>
    </row>
    <row r="403" spans="1:13" s="238" customFormat="1" x14ac:dyDescent="0.25">
      <c r="A403" s="229" t="s">
        <v>5190</v>
      </c>
      <c r="B403" s="228" t="str">
        <f>VLOOKUP($A403,SchList!$A$2:$B$476,2,FALSE)</f>
        <v>TRUE NORTH CLASSICAL ACADEMY</v>
      </c>
      <c r="C403" s="229" t="str">
        <f>VLOOKUP($A403,SchList!$A$2:$H$476,6,FALSE)</f>
        <v>Charter</v>
      </c>
      <c r="D403" s="214" t="str">
        <f>VLOOKUP($A403,SchList!$A$2:$H$476,5,FALSE)</f>
        <v>CHT</v>
      </c>
      <c r="E403" s="215" t="str">
        <f>LEFT(VLOOKUP($A403,'2016G5-SALL'!$A$5:$B$499,2,FALSE),2)</f>
        <v>05</v>
      </c>
      <c r="F403" s="230">
        <f>IFERROR(IF($E403="05",VLOOKUP($A403,'2016G5-SALL'!$A$3:$AG$500,4,FALSE),IF($E403="08",VLOOKUP($A403,'2016G8-SALL'!$A$3:$AG$501,4,FALSE),"NA")),"NA")</f>
        <v>41</v>
      </c>
      <c r="G403" s="231">
        <f>IFERROR(IF($E403="05",VLOOKUP($A403,'MemSep 16-2016'!$A$3:$I$498,9,FALSE),IF($E403="08",VLOOKUP($A403,'MemSep 16-2016'!$A$3:$N$498,14,FALSE),"NA")),"NA")</f>
        <v>43</v>
      </c>
      <c r="H403" s="232">
        <f t="shared" si="7"/>
        <v>0.95348837209302328</v>
      </c>
      <c r="I403" s="233">
        <f>IFERROR(IF(OR($F403&lt;10,$F403="NA",$G403="NA"),"NA",IF($E403="05",VLOOKUP($A403,'2016G5-SALL'!$A$3:$AG$500,6,FALSE),IF($E403="08",VLOOKUP($A403,'2016G8-SALL'!$A$3:$AG$501,6,FALSE),"NA"))),"NA")</f>
        <v>52.179999999999993</v>
      </c>
      <c r="J403" s="199">
        <f>IFERROR(IF(OR($F403&lt;10,$F403="NA",$G403="NA"),"NA",IF($E403="05",VLOOKUP($A403,'2016G5-SALL'!$A$3:$AG$500,26,FALSE),IF($E403="08",VLOOKUP($A403,'2016G8-SALL'!$A$3:$AG$501,26,FALSE),"NA"))),"NA")</f>
        <v>0.42365853658536595</v>
      </c>
      <c r="K403" s="200">
        <f>IFERROR(IF(OR($F403&lt;10,$F403="NA",$G403="NA"),"NA",IF($E403="05",VLOOKUP($A403,'2016G5-SALL'!$A$3:$AG$500,16,FALSE),IF($E403="08",VLOOKUP($A403,'2016G8-SALL'!$A$3:$AG$501,16,FALSE),"NA"))),"NA")</f>
        <v>0.48560975609756113</v>
      </c>
      <c r="L403" s="201">
        <f>IFERROR(IF(OR($F403&lt;10,$F403="NA",$G403="NA"),"NA",IF($E403="05",VLOOKUP($A403,'2016G5-SALL'!$A$3:$AG$500,31,FALSE),IF($E403="08",VLOOKUP($A403,'2016G8-SALL'!$A$3:$AG$501,31,FALSE),"NA"))),"NA")</f>
        <v>0.59317073170731704</v>
      </c>
      <c r="M403" s="202">
        <f>IFERROR(IF(OR($F403&lt;10,$F403="NA",$G403="NA"),"NA",IF($E403="05",VLOOKUP($A403,'2016G5-SALL'!$A$3:$AG$500,21,FALSE),IF($E403="08",VLOOKUP($A403,'2016G8-SALL'!$A$3:$AG$501,21,FALSE),"NA"))),"NA")</f>
        <v>0.50902439024390245</v>
      </c>
    </row>
    <row r="404" spans="1:13" s="238" customFormat="1" x14ac:dyDescent="0.25">
      <c r="A404" s="229" t="s">
        <v>358</v>
      </c>
      <c r="B404" s="228" t="str">
        <f>VLOOKUP($A404,SchList!$A$2:$B$476,2,FALSE)</f>
        <v>TWIN LAKES ELEMENTARY</v>
      </c>
      <c r="C404" s="229" t="str">
        <f>VLOOKUP($A404,SchList!$A$2:$H$476,6,FALSE)</f>
        <v>North</v>
      </c>
      <c r="D404" s="214" t="str">
        <f>VLOOKUP($A404,SchList!$A$2:$H$476,5,FALSE)</f>
        <v>Tier 1</v>
      </c>
      <c r="E404" s="215" t="str">
        <f>LEFT(VLOOKUP($A404,'2016G5-SALL'!$A$5:$B$499,2,FALSE),2)</f>
        <v>05</v>
      </c>
      <c r="F404" s="230">
        <f>IFERROR(IF($E404="05",VLOOKUP($A404,'2016G5-SALL'!$A$3:$AG$500,4,FALSE),IF($E404="08",VLOOKUP($A404,'2016G8-SALL'!$A$3:$AG$501,4,FALSE),"NA")),"NA")</f>
        <v>87</v>
      </c>
      <c r="G404" s="231">
        <f>IFERROR(IF($E404="05",VLOOKUP($A404,'MemSep 16-2016'!$A$3:$I$498,9,FALSE),IF($E404="08",VLOOKUP($A404,'MemSep 16-2016'!$A$3:$N$498,14,FALSE),"NA")),"NA")</f>
        <v>90</v>
      </c>
      <c r="H404" s="232">
        <f t="shared" si="7"/>
        <v>0.96666666666666667</v>
      </c>
      <c r="I404" s="233">
        <f>IFERROR(IF(OR($F404&lt;10,$F404="NA",$G404="NA"),"NA",IF($E404="05",VLOOKUP($A404,'2016G5-SALL'!$A$3:$AG$500,6,FALSE),IF($E404="08",VLOOKUP($A404,'2016G8-SALL'!$A$3:$AG$501,6,FALSE),"NA"))),"NA")</f>
        <v>50.505057471264365</v>
      </c>
      <c r="J404" s="199">
        <f>IFERROR(IF(OR($F404&lt;10,$F404="NA",$G404="NA"),"NA",IF($E404="05",VLOOKUP($A404,'2016G5-SALL'!$A$3:$AG$500,26,FALSE),IF($E404="08",VLOOKUP($A404,'2016G8-SALL'!$A$3:$AG$501,26,FALSE),"NA"))),"NA")</f>
        <v>0.38758620689655171</v>
      </c>
      <c r="K404" s="200">
        <f>IFERROR(IF(OR($F404&lt;10,$F404="NA",$G404="NA"),"NA",IF($E404="05",VLOOKUP($A404,'2016G5-SALL'!$A$3:$AG$500,16,FALSE),IF($E404="08",VLOOKUP($A404,'2016G8-SALL'!$A$3:$AG$501,16,FALSE),"NA"))),"NA")</f>
        <v>0.46034482758620693</v>
      </c>
      <c r="L404" s="201">
        <f>IFERROR(IF(OR($F404&lt;10,$F404="NA",$G404="NA"),"NA",IF($E404="05",VLOOKUP($A404,'2016G5-SALL'!$A$3:$AG$500,31,FALSE),IF($E404="08",VLOOKUP($A404,'2016G8-SALL'!$A$3:$AG$501,31,FALSE),"NA"))),"NA")</f>
        <v>0.55862068965517275</v>
      </c>
      <c r="M404" s="202">
        <f>IFERROR(IF(OR($F404&lt;10,$F404="NA",$G404="NA"),"NA",IF($E404="05",VLOOKUP($A404,'2016G5-SALL'!$A$3:$AG$500,21,FALSE),IF($E404="08",VLOOKUP($A404,'2016G8-SALL'!$A$3:$AG$501,21,FALSE),"NA"))),"NA")</f>
        <v>0.54218390804597738</v>
      </c>
    </row>
    <row r="405" spans="1:13" s="238" customFormat="1" x14ac:dyDescent="0.25">
      <c r="A405" s="229" t="s">
        <v>164</v>
      </c>
      <c r="B405" s="228" t="str">
        <f>VLOOKUP($A405,SchList!$A$2:$B$476,2,FALSE)</f>
        <v>VAN E. BLANTON ELEMENTARY</v>
      </c>
      <c r="C405" s="229" t="str">
        <f>VLOOKUP($A405,SchList!$A$2:$H$476,6,FALSE)</f>
        <v>Central</v>
      </c>
      <c r="D405" s="214" t="str">
        <f>VLOOKUP($A405,SchList!$A$2:$H$476,5,FALSE)</f>
        <v>Tier 3</v>
      </c>
      <c r="E405" s="215" t="str">
        <f>LEFT(VLOOKUP($A405,'2016G5-SALL'!$A$5:$B$499,2,FALSE),2)</f>
        <v>05</v>
      </c>
      <c r="F405" s="230">
        <f>IFERROR(IF($E405="05",VLOOKUP($A405,'2016G5-SALL'!$A$3:$AG$500,4,FALSE),IF($E405="08",VLOOKUP($A405,'2016G8-SALL'!$A$3:$AG$501,4,FALSE),"NA")),"NA")</f>
        <v>84</v>
      </c>
      <c r="G405" s="231">
        <f>IFERROR(IF($E405="05",VLOOKUP($A405,'MemSep 16-2016'!$A$3:$I$498,9,FALSE),IF($E405="08",VLOOKUP($A405,'MemSep 16-2016'!$A$3:$N$498,14,FALSE),"NA")),"NA")</f>
        <v>89</v>
      </c>
      <c r="H405" s="232">
        <f t="shared" si="7"/>
        <v>0.9438202247191011</v>
      </c>
      <c r="I405" s="233">
        <f>IFERROR(IF(OR($F405&lt;10,$F405="NA",$G405="NA"),"NA",IF($E405="05",VLOOKUP($A405,'2016G5-SALL'!$A$3:$AG$500,6,FALSE),IF($E405="08",VLOOKUP($A405,'2016G8-SALL'!$A$3:$AG$501,6,FALSE),"NA"))),"NA")</f>
        <v>43.289166666666674</v>
      </c>
      <c r="J405" s="199">
        <f>IFERROR(IF(OR($F405&lt;10,$F405="NA",$G405="NA"),"NA",IF($E405="05",VLOOKUP($A405,'2016G5-SALL'!$A$3:$AG$500,26,FALSE),IF($E405="08",VLOOKUP($A405,'2016G8-SALL'!$A$3:$AG$501,26,FALSE),"NA"))),"NA")</f>
        <v>0.35714285714285687</v>
      </c>
      <c r="K405" s="200">
        <f>IFERROR(IF(OR($F405&lt;10,$F405="NA",$G405="NA"),"NA",IF($E405="05",VLOOKUP($A405,'2016G5-SALL'!$A$3:$AG$500,16,FALSE),IF($E405="08",VLOOKUP($A405,'2016G8-SALL'!$A$3:$AG$501,16,FALSE),"NA"))),"NA")</f>
        <v>0.40904761904761927</v>
      </c>
      <c r="L405" s="201">
        <f>IFERROR(IF(OR($F405&lt;10,$F405="NA",$G405="NA"),"NA",IF($E405="05",VLOOKUP($A405,'2016G5-SALL'!$A$3:$AG$500,31,FALSE),IF($E405="08",VLOOKUP($A405,'2016G8-SALL'!$A$3:$AG$501,31,FALSE),"NA"))),"NA")</f>
        <v>0.4894047619047619</v>
      </c>
      <c r="M405" s="202">
        <f>IFERROR(IF(OR($F405&lt;10,$F405="NA",$G405="NA"),"NA",IF($E405="05",VLOOKUP($A405,'2016G5-SALL'!$A$3:$AG$500,21,FALSE),IF($E405="08",VLOOKUP($A405,'2016G8-SALL'!$A$3:$AG$501,21,FALSE),"NA"))),"NA")</f>
        <v>0.41464285714285676</v>
      </c>
    </row>
    <row r="406" spans="1:13" s="238" customFormat="1" x14ac:dyDescent="0.25">
      <c r="A406" s="229" t="s">
        <v>359</v>
      </c>
      <c r="B406" s="228" t="str">
        <f>VLOOKUP($A406,SchList!$A$2:$B$476,2,FALSE)</f>
        <v>VILLAGE GREEN ELEMENTARY</v>
      </c>
      <c r="C406" s="229" t="str">
        <f>VLOOKUP($A406,SchList!$A$2:$H$476,6,FALSE)</f>
        <v>South</v>
      </c>
      <c r="D406" s="214" t="str">
        <f>VLOOKUP($A406,SchList!$A$2:$H$476,5,FALSE)</f>
        <v>Tier 1</v>
      </c>
      <c r="E406" s="215" t="str">
        <f>LEFT(VLOOKUP($A406,'2016G5-SALL'!$A$5:$B$499,2,FALSE),2)</f>
        <v>05</v>
      </c>
      <c r="F406" s="230">
        <f>IFERROR(IF($E406="05",VLOOKUP($A406,'2016G5-SALL'!$A$3:$AG$500,4,FALSE),IF($E406="08",VLOOKUP($A406,'2016G8-SALL'!$A$3:$AG$501,4,FALSE),"NA")),"NA")</f>
        <v>49</v>
      </c>
      <c r="G406" s="231">
        <f>IFERROR(IF($E406="05",VLOOKUP($A406,'MemSep 16-2016'!$A$3:$I$498,9,FALSE),IF($E406="08",VLOOKUP($A406,'MemSep 16-2016'!$A$3:$N$498,14,FALSE),"NA")),"NA")</f>
        <v>55</v>
      </c>
      <c r="H406" s="232">
        <f t="shared" si="7"/>
        <v>0.89090909090909087</v>
      </c>
      <c r="I406" s="233">
        <f>IFERROR(IF(OR($F406&lt;10,$F406="NA",$G406="NA"),"NA",IF($E406="05",VLOOKUP($A406,'2016G5-SALL'!$A$3:$AG$500,6,FALSE),IF($E406="08",VLOOKUP($A406,'2016G8-SALL'!$A$3:$AG$501,6,FALSE),"NA"))),"NA")</f>
        <v>50.680612244897965</v>
      </c>
      <c r="J406" s="199">
        <f>IFERROR(IF(OR($F406&lt;10,$F406="NA",$G406="NA"),"NA",IF($E406="05",VLOOKUP($A406,'2016G5-SALL'!$A$3:$AG$500,26,FALSE),IF($E406="08",VLOOKUP($A406,'2016G8-SALL'!$A$3:$AG$501,26,FALSE),"NA"))),"NA")</f>
        <v>0.40326530612244899</v>
      </c>
      <c r="K406" s="200">
        <f>IFERROR(IF(OR($F406&lt;10,$F406="NA",$G406="NA"),"NA",IF($E406="05",VLOOKUP($A406,'2016G5-SALL'!$A$3:$AG$500,16,FALSE),IF($E406="08",VLOOKUP($A406,'2016G8-SALL'!$A$3:$AG$501,16,FALSE),"NA"))),"NA")</f>
        <v>0.50020408163265306</v>
      </c>
      <c r="L406" s="201">
        <f>IFERROR(IF(OR($F406&lt;10,$F406="NA",$G406="NA"),"NA",IF($E406="05",VLOOKUP($A406,'2016G5-SALL'!$A$3:$AG$500,31,FALSE),IF($E406="08",VLOOKUP($A406,'2016G8-SALL'!$A$3:$AG$501,31,FALSE),"NA"))),"NA")</f>
        <v>0.56183673469387763</v>
      </c>
      <c r="M406" s="202">
        <f>IFERROR(IF(OR($F406&lt;10,$F406="NA",$G406="NA"),"NA",IF($E406="05",VLOOKUP($A406,'2016G5-SALL'!$A$3:$AG$500,21,FALSE),IF($E406="08",VLOOKUP($A406,'2016G8-SALL'!$A$3:$AG$501,21,FALSE),"NA"))),"NA")</f>
        <v>0.48734693877550994</v>
      </c>
    </row>
    <row r="407" spans="1:13" s="238" customFormat="1" x14ac:dyDescent="0.25">
      <c r="A407" s="229" t="s">
        <v>360</v>
      </c>
      <c r="B407" s="228" t="str">
        <f>VLOOKUP($A407,SchList!$A$2:$B$476,2,FALSE)</f>
        <v>VINELAND K-8 CENTER</v>
      </c>
      <c r="C407" s="229" t="str">
        <f>VLOOKUP($A407,SchList!$A$2:$H$476,6,FALSE)</f>
        <v>South</v>
      </c>
      <c r="D407" s="214" t="str">
        <f>VLOOKUP($A407,SchList!$A$2:$H$476,5,FALSE)</f>
        <v>Tier 1</v>
      </c>
      <c r="E407" s="215" t="str">
        <f>LEFT(VLOOKUP($A407,'2016G5-SALL'!$A$5:$B$499,2,FALSE),2)</f>
        <v>05</v>
      </c>
      <c r="F407" s="230">
        <f>IFERROR(IF($E407="05",VLOOKUP($A407,'2016G5-SALL'!$A$3:$AG$500,4,FALSE),IF($E407="08",VLOOKUP($A407,'2016G8-SALL'!$A$3:$AG$501,4,FALSE),"NA")),"NA")</f>
        <v>110</v>
      </c>
      <c r="G407" s="231">
        <f>IFERROR(IF($E407="05",VLOOKUP($A407,'MemSep 16-2016'!$A$3:$I$498,9,FALSE),IF($E407="08",VLOOKUP($A407,'MemSep 16-2016'!$A$3:$N$498,14,FALSE),"NA")),"NA")</f>
        <v>112</v>
      </c>
      <c r="H407" s="232">
        <f t="shared" si="7"/>
        <v>0.9821428571428571</v>
      </c>
      <c r="I407" s="233">
        <f>IFERROR(IF(OR($F407&lt;10,$F407="NA",$G407="NA"),"NA",IF($E407="05",VLOOKUP($A407,'2016G5-SALL'!$A$3:$AG$500,6,FALSE),IF($E407="08",VLOOKUP($A407,'2016G8-SALL'!$A$3:$AG$501,6,FALSE),"NA"))),"NA")</f>
        <v>52.176363636363618</v>
      </c>
      <c r="J407" s="199">
        <f>IFERROR(IF(OR($F407&lt;10,$F407="NA",$G407="NA"),"NA",IF($E407="05",VLOOKUP($A407,'2016G5-SALL'!$A$3:$AG$500,26,FALSE),IF($E407="08",VLOOKUP($A407,'2016G8-SALL'!$A$3:$AG$501,26,FALSE),"NA"))),"NA")</f>
        <v>0.38409090909090937</v>
      </c>
      <c r="K407" s="200">
        <f>IFERROR(IF(OR($F407&lt;10,$F407="NA",$G407="NA"),"NA",IF($E407="05",VLOOKUP($A407,'2016G5-SALL'!$A$3:$AG$500,16,FALSE),IF($E407="08",VLOOKUP($A407,'2016G8-SALL'!$A$3:$AG$501,16,FALSE),"NA"))),"NA")</f>
        <v>0.4914545454545452</v>
      </c>
      <c r="L407" s="201">
        <f>IFERROR(IF(OR($F407&lt;10,$F407="NA",$G407="NA"),"NA",IF($E407="05",VLOOKUP($A407,'2016G5-SALL'!$A$3:$AG$500,31,FALSE),IF($E407="08",VLOOKUP($A407,'2016G8-SALL'!$A$3:$AG$501,31,FALSE),"NA"))),"NA")</f>
        <v>0.59709090909090923</v>
      </c>
      <c r="M407" s="202">
        <f>IFERROR(IF(OR($F407&lt;10,$F407="NA",$G407="NA"),"NA",IF($E407="05",VLOOKUP($A407,'2016G5-SALL'!$A$3:$AG$500,21,FALSE),IF($E407="08",VLOOKUP($A407,'2016G8-SALL'!$A$3:$AG$501,21,FALSE),"NA"))),"NA")</f>
        <v>0.51572727272727281</v>
      </c>
    </row>
    <row r="408" spans="1:13" s="238" customFormat="1" x14ac:dyDescent="0.25">
      <c r="A408" s="229" t="s">
        <v>360</v>
      </c>
      <c r="B408" s="228" t="str">
        <f>VLOOKUP($A408,SchList!$A$2:$B$476,2,FALSE)</f>
        <v>VINELAND K-8 CENTER</v>
      </c>
      <c r="C408" s="229" t="str">
        <f>VLOOKUP($A408,SchList!$A$2:$H$476,6,FALSE)</f>
        <v>South</v>
      </c>
      <c r="D408" s="214" t="str">
        <f>VLOOKUP($A408,SchList!$A$2:$H$476,5,FALSE)</f>
        <v>Tier 1</v>
      </c>
      <c r="E408" s="215" t="str">
        <f>LEFT(VLOOKUP($A408,'2016G8-SALL'!$A$5:$B$499,2,FALSE),2)</f>
        <v>08</v>
      </c>
      <c r="F408" s="230">
        <f>IFERROR(IF($E408="05",VLOOKUP($A408,'2016G5-SALL'!$A$3:$AG$500,4,FALSE),IF($E408="08",VLOOKUP($A408,'2016G8-SALL'!$A$3:$AG$501,4,FALSE),"NA")),"NA")</f>
        <v>71</v>
      </c>
      <c r="G408" s="231">
        <f>IFERROR(IF($E408="05",VLOOKUP($A408,'MemSep 16-2016'!$A$3:$I$498,9,FALSE),IF($E408="08",VLOOKUP($A408,'MemSep 16-2016'!$A$3:$N$498,14,FALSE),"NA")),"NA")</f>
        <v>111</v>
      </c>
      <c r="H408" s="232">
        <f t="shared" si="7"/>
        <v>0.63963963963963966</v>
      </c>
      <c r="I408" s="233">
        <f>IFERROR(IF(OR($F408&lt;10,$F408="NA",$G408="NA"),"NA",IF($E408="05",VLOOKUP($A408,'2016G5-SALL'!$A$3:$AG$500,6,FALSE),IF($E408="08",VLOOKUP($A408,'2016G8-SALL'!$A$3:$AG$501,6,FALSE),"NA"))),"NA")</f>
        <v>55.85436619718309</v>
      </c>
      <c r="J408" s="199">
        <f>IFERROR(IF(OR($F408&lt;10,$F408="NA",$G408="NA"),"NA",IF($E408="05",VLOOKUP($A408,'2016G5-SALL'!$A$3:$AG$500,26,FALSE),IF($E408="08",VLOOKUP($A408,'2016G8-SALL'!$A$3:$AG$501,26,FALSE),"NA"))),"NA")</f>
        <v>0.54478873239436632</v>
      </c>
      <c r="K408" s="200">
        <f>IFERROR(IF(OR($F408&lt;10,$F408="NA",$G408="NA"),"NA",IF($E408="05",VLOOKUP($A408,'2016G5-SALL'!$A$3:$AG$500,16,FALSE),IF($E408="08",VLOOKUP($A408,'2016G8-SALL'!$A$3:$AG$501,16,FALSE),"NA"))),"NA")</f>
        <v>0.55605633802816878</v>
      </c>
      <c r="L408" s="201">
        <f>IFERROR(IF(OR($F408&lt;10,$F408="NA",$G408="NA"),"NA",IF($E408="05",VLOOKUP($A408,'2016G5-SALL'!$A$3:$AG$500,31,FALSE),IF($E408="08",VLOOKUP($A408,'2016G8-SALL'!$A$3:$AG$501,31,FALSE),"NA"))),"NA")</f>
        <v>0.55985915492957705</v>
      </c>
      <c r="M408" s="202">
        <f>IFERROR(IF(OR($F408&lt;10,$F408="NA",$G408="NA"),"NA",IF($E408="05",VLOOKUP($A408,'2016G5-SALL'!$A$3:$AG$500,21,FALSE),IF($E408="08",VLOOKUP($A408,'2016G8-SALL'!$A$3:$AG$501,21,FALSE),"NA"))),"NA")</f>
        <v>0.56887323943661983</v>
      </c>
    </row>
    <row r="409" spans="1:13" x14ac:dyDescent="0.25">
      <c r="A409" s="229" t="s">
        <v>239</v>
      </c>
      <c r="B409" s="228" t="str">
        <f>VLOOKUP($A409,SchList!$A$2:$B$476,2,FALSE)</f>
        <v>VIRGINIA A BOONE/HIGHLAND OAKS</v>
      </c>
      <c r="C409" s="229" t="str">
        <f>VLOOKUP($A409,SchList!$A$2:$H$476,6,FALSE)</f>
        <v>North</v>
      </c>
      <c r="D409" s="214" t="str">
        <f>VLOOKUP($A409,SchList!$A$2:$H$476,5,FALSE)</f>
        <v>Tier 1</v>
      </c>
      <c r="E409" s="215" t="str">
        <f>LEFT(VLOOKUP($A409,'2016G5-SALL'!$A$5:$B$499,2,FALSE),2)</f>
        <v>05</v>
      </c>
      <c r="F409" s="230">
        <f>IFERROR(IF($E409="05",VLOOKUP($A409,'2016G5-SALL'!$A$3:$AG$500,4,FALSE),IF($E409="08",VLOOKUP($A409,'2016G8-SALL'!$A$3:$AG$501,4,FALSE),"NA")),"NA")</f>
        <v>130</v>
      </c>
      <c r="G409" s="231">
        <f>IFERROR(IF($E409="05",VLOOKUP($A409,'MemSep 16-2016'!$A$3:$I$498,9,FALSE),IF($E409="08",VLOOKUP($A409,'MemSep 16-2016'!$A$3:$N$498,14,FALSE),"NA")),"NA")</f>
        <v>135</v>
      </c>
      <c r="H409" s="232">
        <f t="shared" si="7"/>
        <v>0.96296296296296291</v>
      </c>
      <c r="I409" s="233">
        <f>IFERROR(IF(OR($F409&lt;10,$F409="NA",$G409="NA"),"NA",IF($E409="05",VLOOKUP($A409,'2016G5-SALL'!$A$3:$AG$500,6,FALSE),IF($E409="08",VLOOKUP($A409,'2016G8-SALL'!$A$3:$AG$501,6,FALSE),"NA"))),"NA")</f>
        <v>54.219307692307702</v>
      </c>
      <c r="J409" s="199">
        <f>IFERROR(IF(OR($F409&lt;10,$F409="NA",$G409="NA"),"NA",IF($E409="05",VLOOKUP($A409,'2016G5-SALL'!$A$3:$AG$500,26,FALSE),IF($E409="08",VLOOKUP($A409,'2016G8-SALL'!$A$3:$AG$501,26,FALSE),"NA"))),"NA")</f>
        <v>0.4209230769230774</v>
      </c>
      <c r="K409" s="200">
        <f>IFERROR(IF(OR($F409&lt;10,$F409="NA",$G409="NA"),"NA",IF($E409="05",VLOOKUP($A409,'2016G5-SALL'!$A$3:$AG$500,16,FALSE),IF($E409="08",VLOOKUP($A409,'2016G8-SALL'!$A$3:$AG$501,16,FALSE),"NA"))),"NA")</f>
        <v>0.50723076923076937</v>
      </c>
      <c r="L409" s="201">
        <f>IFERROR(IF(OR($F409&lt;10,$F409="NA",$G409="NA"),"NA",IF($E409="05",VLOOKUP($A409,'2016G5-SALL'!$A$3:$AG$500,31,FALSE),IF($E409="08",VLOOKUP($A409,'2016G8-SALL'!$A$3:$AG$501,31,FALSE),"NA"))),"NA")</f>
        <v>0.61700000000000021</v>
      </c>
      <c r="M409" s="202">
        <f>IFERROR(IF(OR($F409&lt;10,$F409="NA",$G409="NA"),"NA",IF($E409="05",VLOOKUP($A409,'2016G5-SALL'!$A$3:$AG$500,21,FALSE),IF($E409="08",VLOOKUP($A409,'2016G8-SALL'!$A$3:$AG$501,21,FALSE),"NA"))),"NA")</f>
        <v>0.53353846153846129</v>
      </c>
    </row>
    <row r="410" spans="1:13" x14ac:dyDescent="0.25">
      <c r="A410" s="215" t="s">
        <v>442</v>
      </c>
      <c r="B410" s="228" t="str">
        <f>VLOOKUP($A410,SchList!$A$2:$B$476,2,FALSE)</f>
        <v>W. R. THOMAS MIDDLE</v>
      </c>
      <c r="C410" s="229" t="str">
        <f>VLOOKUP($A410,SchList!$A$2:$H$476,6,FALSE)</f>
        <v>South</v>
      </c>
      <c r="D410" s="214" t="str">
        <f>VLOOKUP($A410,SchList!$A$2:$H$476,5,FALSE)</f>
        <v>Tier 1</v>
      </c>
      <c r="E410" s="215" t="str">
        <f>LEFT(VLOOKUP($A410,'2016G8-SALL'!$A$5:$B$499,2,FALSE),2)</f>
        <v>08</v>
      </c>
      <c r="F410" s="230">
        <f>IFERROR(IF($E410="05",VLOOKUP($A410,'2016G5-SALL'!$A$3:$AG$500,4,FALSE),IF($E410="08",VLOOKUP($A410,'2016G8-SALL'!$A$3:$AG$501,4,FALSE),"NA")),"NA")</f>
        <v>164</v>
      </c>
      <c r="G410" s="231">
        <f>IFERROR(IF($E410="05",VLOOKUP($A410,'MemSep 16-2016'!$A$3:$I$498,9,FALSE),IF($E410="08",VLOOKUP($A410,'MemSep 16-2016'!$A$3:$N$498,14,FALSE),"NA")),"NA")</f>
        <v>211</v>
      </c>
      <c r="H410" s="232">
        <f t="shared" si="7"/>
        <v>0.77725118483412325</v>
      </c>
      <c r="I410" s="233">
        <f>IFERROR(IF(OR($F410&lt;10,$F410="NA",$G410="NA"),"NA",IF($E410="05",VLOOKUP($A410,'2016G5-SALL'!$A$3:$AG$500,6,FALSE),IF($E410="08",VLOOKUP($A410,'2016G8-SALL'!$A$3:$AG$501,6,FALSE),"NA"))),"NA")</f>
        <v>39.04280487804877</v>
      </c>
      <c r="J410" s="199">
        <f>IFERROR(IF(OR($F410&lt;10,$F410="NA",$G410="NA"),"NA",IF($E410="05",VLOOKUP($A410,'2016G5-SALL'!$A$3:$AG$500,26,FALSE),IF($E410="08",VLOOKUP($A410,'2016G8-SALL'!$A$3:$AG$501,26,FALSE),"NA"))),"NA")</f>
        <v>0.35817073170731722</v>
      </c>
      <c r="K410" s="200">
        <f>IFERROR(IF(OR($F410&lt;10,$F410="NA",$G410="NA"),"NA",IF($E410="05",VLOOKUP($A410,'2016G5-SALL'!$A$3:$AG$500,16,FALSE),IF($E410="08",VLOOKUP($A410,'2016G8-SALL'!$A$3:$AG$501,16,FALSE),"NA"))),"NA")</f>
        <v>0.40201219512195119</v>
      </c>
      <c r="L410" s="201">
        <f>IFERROR(IF(OR($F410&lt;10,$F410="NA",$G410="NA"),"NA",IF($E410="05",VLOOKUP($A410,'2016G5-SALL'!$A$3:$AG$500,31,FALSE),IF($E410="08",VLOOKUP($A410,'2016G8-SALL'!$A$3:$AG$501,31,FALSE),"NA"))),"NA")</f>
        <v>0.4106707317073171</v>
      </c>
      <c r="M410" s="202">
        <f>IFERROR(IF(OR($F410&lt;10,$F410="NA",$G410="NA"),"NA",IF($E410="05",VLOOKUP($A410,'2016G5-SALL'!$A$3:$AG$500,21,FALSE),IF($E410="08",VLOOKUP($A410,'2016G8-SALL'!$A$3:$AG$501,21,FALSE),"NA"))),"NA")</f>
        <v>0.37628048780487788</v>
      </c>
    </row>
    <row r="411" spans="1:13" x14ac:dyDescent="0.25">
      <c r="A411" s="229" t="s">
        <v>172</v>
      </c>
      <c r="B411" s="228" t="str">
        <f>VLOOKUP($A411,SchList!$A$2:$B$476,2,FALSE)</f>
        <v>W.J. BRYAN ELEMENTARY</v>
      </c>
      <c r="C411" s="229" t="str">
        <f>VLOOKUP($A411,SchList!$A$2:$H$476,6,FALSE)</f>
        <v>North</v>
      </c>
      <c r="D411" s="214" t="str">
        <f>VLOOKUP($A411,SchList!$A$2:$H$476,5,FALSE)</f>
        <v>Tier 2</v>
      </c>
      <c r="E411" s="215" t="str">
        <f>LEFT(VLOOKUP($A411,'2016G5-SALL'!$A$5:$B$499,2,FALSE),2)</f>
        <v>05</v>
      </c>
      <c r="F411" s="230">
        <f>IFERROR(IF($E411="05",VLOOKUP($A411,'2016G5-SALL'!$A$3:$AG$500,4,FALSE),IF($E411="08",VLOOKUP($A411,'2016G8-SALL'!$A$3:$AG$501,4,FALSE),"NA")),"NA")</f>
        <v>109</v>
      </c>
      <c r="G411" s="231">
        <f>IFERROR(IF($E411="05",VLOOKUP($A411,'MemSep 16-2016'!$A$3:$I$498,9,FALSE),IF($E411="08",VLOOKUP($A411,'MemSep 16-2016'!$A$3:$N$498,14,FALSE),"NA")),"NA")</f>
        <v>124</v>
      </c>
      <c r="H411" s="232">
        <f t="shared" si="7"/>
        <v>0.87903225806451613</v>
      </c>
      <c r="I411" s="233">
        <f>IFERROR(IF(OR($F411&lt;10,$F411="NA",$G411="NA"),"NA",IF($E411="05",VLOOKUP($A411,'2016G5-SALL'!$A$3:$AG$500,6,FALSE),IF($E411="08",VLOOKUP($A411,'2016G8-SALL'!$A$3:$AG$501,6,FALSE),"NA"))),"NA")</f>
        <v>45.217889908256865</v>
      </c>
      <c r="J411" s="199">
        <f>IFERROR(IF(OR($F411&lt;10,$F411="NA",$G411="NA"),"NA",IF($E411="05",VLOOKUP($A411,'2016G5-SALL'!$A$3:$AG$500,26,FALSE),IF($E411="08",VLOOKUP($A411,'2016G8-SALL'!$A$3:$AG$501,26,FALSE),"NA"))),"NA")</f>
        <v>0.36935779816513781</v>
      </c>
      <c r="K411" s="200">
        <f>IFERROR(IF(OR($F411&lt;10,$F411="NA",$G411="NA"),"NA",IF($E411="05",VLOOKUP($A411,'2016G5-SALL'!$A$3:$AG$500,16,FALSE),IF($E411="08",VLOOKUP($A411,'2016G8-SALL'!$A$3:$AG$501,16,FALSE),"NA"))),"NA")</f>
        <v>0.44211009174311927</v>
      </c>
      <c r="L411" s="201">
        <f>IFERROR(IF(OR($F411&lt;10,$F411="NA",$G411="NA"),"NA",IF($E411="05",VLOOKUP($A411,'2016G5-SALL'!$A$3:$AG$500,31,FALSE),IF($E411="08",VLOOKUP($A411,'2016G8-SALL'!$A$3:$AG$501,31,FALSE),"NA"))),"NA")</f>
        <v>0.51211009174311961</v>
      </c>
      <c r="M411" s="202">
        <f>IFERROR(IF(OR($F411&lt;10,$F411="NA",$G411="NA"),"NA",IF($E411="05",VLOOKUP($A411,'2016G5-SALL'!$A$3:$AG$500,21,FALSE),IF($E411="08",VLOOKUP($A411,'2016G8-SALL'!$A$3:$AG$501,21,FALSE),"NA"))),"NA")</f>
        <v>0.4174311926605504</v>
      </c>
    </row>
    <row r="412" spans="1:13" x14ac:dyDescent="0.25">
      <c r="A412" s="229" t="s">
        <v>267</v>
      </c>
      <c r="B412" s="228" t="str">
        <f>VLOOKUP($A412,SchList!$A$2:$B$476,2,FALSE)</f>
        <v>WESLEY MATTHEWS ELEMENTARY</v>
      </c>
      <c r="C412" s="229" t="str">
        <f>VLOOKUP($A412,SchList!$A$2:$H$476,6,FALSE)</f>
        <v>South</v>
      </c>
      <c r="D412" s="214" t="str">
        <f>VLOOKUP($A412,SchList!$A$2:$H$476,5,FALSE)</f>
        <v>Tier 1</v>
      </c>
      <c r="E412" s="215" t="str">
        <f>LEFT(VLOOKUP($A412,'2016G5-SALL'!$A$5:$B$499,2,FALSE),2)</f>
        <v>05</v>
      </c>
      <c r="F412" s="230">
        <f>IFERROR(IF($E412="05",VLOOKUP($A412,'2016G5-SALL'!$A$3:$AG$500,4,FALSE),IF($E412="08",VLOOKUP($A412,'2016G8-SALL'!$A$3:$AG$501,4,FALSE),"NA")),"NA")</f>
        <v>90</v>
      </c>
      <c r="G412" s="231">
        <f>IFERROR(IF($E412="05",VLOOKUP($A412,'MemSep 16-2016'!$A$3:$I$498,9,FALSE),IF($E412="08",VLOOKUP($A412,'MemSep 16-2016'!$A$3:$N$498,14,FALSE),"NA")),"NA")</f>
        <v>92</v>
      </c>
      <c r="H412" s="232">
        <f t="shared" si="7"/>
        <v>0.97826086956521741</v>
      </c>
      <c r="I412" s="233">
        <f>IFERROR(IF(OR($F412&lt;10,$F412="NA",$G412="NA"),"NA",IF($E412="05",VLOOKUP($A412,'2016G5-SALL'!$A$3:$AG$500,6,FALSE),IF($E412="08",VLOOKUP($A412,'2016G8-SALL'!$A$3:$AG$501,6,FALSE),"NA"))),"NA")</f>
        <v>51.161555555555566</v>
      </c>
      <c r="J412" s="199">
        <f>IFERROR(IF(OR($F412&lt;10,$F412="NA",$G412="NA"),"NA",IF($E412="05",VLOOKUP($A412,'2016G5-SALL'!$A$3:$AG$500,26,FALSE),IF($E412="08",VLOOKUP($A412,'2016G8-SALL'!$A$3:$AG$501,26,FALSE),"NA"))),"NA")</f>
        <v>0.38155555555555554</v>
      </c>
      <c r="K412" s="200">
        <f>IFERROR(IF(OR($F412&lt;10,$F412="NA",$G412="NA"),"NA",IF($E412="05",VLOOKUP($A412,'2016G5-SALL'!$A$3:$AG$500,16,FALSE),IF($E412="08",VLOOKUP($A412,'2016G8-SALL'!$A$3:$AG$501,16,FALSE),"NA"))),"NA")</f>
        <v>0.48288888888888876</v>
      </c>
      <c r="L412" s="201">
        <f>IFERROR(IF(OR($F412&lt;10,$F412="NA",$G412="NA"),"NA",IF($E412="05",VLOOKUP($A412,'2016G5-SALL'!$A$3:$AG$500,31,FALSE),IF($E412="08",VLOOKUP($A412,'2016G8-SALL'!$A$3:$AG$501,31,FALSE),"NA"))),"NA")</f>
        <v>0.58211111111111125</v>
      </c>
      <c r="M412" s="202">
        <f>IFERROR(IF(OR($F412&lt;10,$F412="NA",$G412="NA"),"NA",IF($E412="05",VLOOKUP($A412,'2016G5-SALL'!$A$3:$AG$500,21,FALSE),IF($E412="08",VLOOKUP($A412,'2016G8-SALL'!$A$3:$AG$501,21,FALSE),"NA"))),"NA")</f>
        <v>0.50711111111111129</v>
      </c>
    </row>
    <row r="413" spans="1:13" x14ac:dyDescent="0.25">
      <c r="A413" s="229" t="s">
        <v>237</v>
      </c>
      <c r="B413" s="228" t="str">
        <f>VLOOKUP($A413,SchList!$A$2:$B$476,2,FALSE)</f>
        <v>WEST HIALEAH GARDENS ELEM</v>
      </c>
      <c r="C413" s="229" t="str">
        <f>VLOOKUP($A413,SchList!$A$2:$H$476,6,FALSE)</f>
        <v>North</v>
      </c>
      <c r="D413" s="214" t="str">
        <f>VLOOKUP($A413,SchList!$A$2:$H$476,5,FALSE)</f>
        <v>Tier 1</v>
      </c>
      <c r="E413" s="215" t="str">
        <f>LEFT(VLOOKUP($A413,'2016G5-SALL'!$A$5:$B$499,2,FALSE),2)</f>
        <v>05</v>
      </c>
      <c r="F413" s="230">
        <f>IFERROR(IF($E413="05",VLOOKUP($A413,'2016G5-SALL'!$A$3:$AG$500,4,FALSE),IF($E413="08",VLOOKUP($A413,'2016G8-SALL'!$A$3:$AG$501,4,FALSE),"NA")),"NA")</f>
        <v>192</v>
      </c>
      <c r="G413" s="231">
        <f>IFERROR(IF($E413="05",VLOOKUP($A413,'MemSep 16-2016'!$A$3:$I$498,9,FALSE),IF($E413="08",VLOOKUP($A413,'MemSep 16-2016'!$A$3:$N$498,14,FALSE),"NA")),"NA")</f>
        <v>222</v>
      </c>
      <c r="H413" s="232">
        <f t="shared" si="7"/>
        <v>0.86486486486486491</v>
      </c>
      <c r="I413" s="233">
        <f>IFERROR(IF(OR($F413&lt;10,$F413="NA",$G413="NA"),"NA",IF($E413="05",VLOOKUP($A413,'2016G5-SALL'!$A$3:$AG$500,6,FALSE),IF($E413="08",VLOOKUP($A413,'2016G8-SALL'!$A$3:$AG$501,6,FALSE),"NA"))),"NA")</f>
        <v>43.836354166666666</v>
      </c>
      <c r="J413" s="199">
        <f>IFERROR(IF(OR($F413&lt;10,$F413="NA",$G413="NA"),"NA",IF($E413="05",VLOOKUP($A413,'2016G5-SALL'!$A$3:$AG$500,26,FALSE),IF($E413="08",VLOOKUP($A413,'2016G8-SALL'!$A$3:$AG$501,26,FALSE),"NA"))),"NA")</f>
        <v>0.33786458333333363</v>
      </c>
      <c r="K413" s="200">
        <f>IFERROR(IF(OR($F413&lt;10,$F413="NA",$G413="NA"),"NA",IF($E413="05",VLOOKUP($A413,'2016G5-SALL'!$A$3:$AG$500,16,FALSE),IF($E413="08",VLOOKUP($A413,'2016G8-SALL'!$A$3:$AG$501,16,FALSE),"NA"))),"NA")</f>
        <v>0.41062500000000007</v>
      </c>
      <c r="L413" s="201">
        <f>IFERROR(IF(OR($F413&lt;10,$F413="NA",$G413="NA"),"NA",IF($E413="05",VLOOKUP($A413,'2016G5-SALL'!$A$3:$AG$500,31,FALSE),IF($E413="08",VLOOKUP($A413,'2016G8-SALL'!$A$3:$AG$501,31,FALSE),"NA"))),"NA")</f>
        <v>0.49796874999999979</v>
      </c>
      <c r="M413" s="202">
        <f>IFERROR(IF(OR($F413&lt;10,$F413="NA",$G413="NA"),"NA",IF($E413="05",VLOOKUP($A413,'2016G5-SALL'!$A$3:$AG$500,21,FALSE),IF($E413="08",VLOOKUP($A413,'2016G8-SALL'!$A$3:$AG$501,21,FALSE),"NA"))),"NA")</f>
        <v>0.43515625000000008</v>
      </c>
    </row>
    <row r="414" spans="1:13" x14ac:dyDescent="0.25">
      <c r="A414" s="229" t="s">
        <v>362</v>
      </c>
      <c r="B414" s="228" t="str">
        <f>VLOOKUP($A414,SchList!$A$2:$B$476,2,FALSE)</f>
        <v>WEST HOMESTEAD K-8 CENTER</v>
      </c>
      <c r="C414" s="229" t="str">
        <f>VLOOKUP($A414,SchList!$A$2:$H$476,6,FALSE)</f>
        <v>South</v>
      </c>
      <c r="D414" s="214" t="str">
        <f>VLOOKUP($A414,SchList!$A$2:$H$476,5,FALSE)</f>
        <v>Tier 3</v>
      </c>
      <c r="E414" s="215" t="str">
        <f>LEFT(VLOOKUP($A414,'2016G5-SALL'!$A$5:$B$499,2,FALSE),2)</f>
        <v>05</v>
      </c>
      <c r="F414" s="230">
        <f>IFERROR(IF($E414="05",VLOOKUP($A414,'2016G5-SALL'!$A$3:$AG$500,4,FALSE),IF($E414="08",VLOOKUP($A414,'2016G8-SALL'!$A$3:$AG$501,4,FALSE),"NA")),"NA")</f>
        <v>101</v>
      </c>
      <c r="G414" s="231">
        <f>IFERROR(IF($E414="05",VLOOKUP($A414,'MemSep 16-2016'!$A$3:$I$498,9,FALSE),IF($E414="08",VLOOKUP($A414,'MemSep 16-2016'!$A$3:$N$498,14,FALSE),"NA")),"NA")</f>
        <v>102</v>
      </c>
      <c r="H414" s="232">
        <f t="shared" si="7"/>
        <v>0.99019607843137258</v>
      </c>
      <c r="I414" s="233">
        <f>IFERROR(IF(OR($F414&lt;10,$F414="NA",$G414="NA"),"NA",IF($E414="05",VLOOKUP($A414,'2016G5-SALL'!$A$3:$AG$500,6,FALSE),IF($E414="08",VLOOKUP($A414,'2016G8-SALL'!$A$3:$AG$501,6,FALSE),"NA"))),"NA")</f>
        <v>39.978613861386144</v>
      </c>
      <c r="J414" s="199">
        <f>IFERROR(IF(OR($F414&lt;10,$F414="NA",$G414="NA"),"NA",IF($E414="05",VLOOKUP($A414,'2016G5-SALL'!$A$3:$AG$500,26,FALSE),IF($E414="08",VLOOKUP($A414,'2016G8-SALL'!$A$3:$AG$501,26,FALSE),"NA"))),"NA")</f>
        <v>0.30217821782178195</v>
      </c>
      <c r="K414" s="200">
        <f>IFERROR(IF(OR($F414&lt;10,$F414="NA",$G414="NA"),"NA",IF($E414="05",VLOOKUP($A414,'2016G5-SALL'!$A$3:$AG$500,16,FALSE),IF($E414="08",VLOOKUP($A414,'2016G8-SALL'!$A$3:$AG$501,16,FALSE),"NA"))),"NA")</f>
        <v>0.38980198019801987</v>
      </c>
      <c r="L414" s="201">
        <f>IFERROR(IF(OR($F414&lt;10,$F414="NA",$G414="NA"),"NA",IF($E414="05",VLOOKUP($A414,'2016G5-SALL'!$A$3:$AG$500,31,FALSE),IF($E414="08",VLOOKUP($A414,'2016G8-SALL'!$A$3:$AG$501,31,FALSE),"NA"))),"NA")</f>
        <v>0.45257425742574264</v>
      </c>
      <c r="M414" s="202">
        <f>IFERROR(IF(OR($F414&lt;10,$F414="NA",$G414="NA"),"NA",IF($E414="05",VLOOKUP($A414,'2016G5-SALL'!$A$3:$AG$500,21,FALSE),IF($E414="08",VLOOKUP($A414,'2016G8-SALL'!$A$3:$AG$501,21,FALSE),"NA"))),"NA")</f>
        <v>0.38336633663366315</v>
      </c>
    </row>
    <row r="415" spans="1:13" x14ac:dyDescent="0.25">
      <c r="A415" s="229" t="s">
        <v>362</v>
      </c>
      <c r="B415" s="228" t="str">
        <f>VLOOKUP($A415,SchList!$A$2:$B$476,2,FALSE)</f>
        <v>WEST HOMESTEAD K-8 CENTER</v>
      </c>
      <c r="C415" s="229" t="str">
        <f>VLOOKUP($A415,SchList!$A$2:$H$476,6,FALSE)</f>
        <v>South</v>
      </c>
      <c r="D415" s="214" t="str">
        <f>VLOOKUP($A415,SchList!$A$2:$H$476,5,FALSE)</f>
        <v>Tier 3</v>
      </c>
      <c r="E415" s="215" t="str">
        <f>LEFT(VLOOKUP($A415,'2016G8-SALL'!$A$5:$B$499,2,FALSE),2)</f>
        <v>08</v>
      </c>
      <c r="F415" s="230">
        <f>IFERROR(IF($E415="05",VLOOKUP($A415,'2016G5-SALL'!$A$3:$AG$500,4,FALSE),IF($E415="08",VLOOKUP($A415,'2016G8-SALL'!$A$3:$AG$501,4,FALSE),"NA")),"NA")</f>
        <v>32</v>
      </c>
      <c r="G415" s="231">
        <f>IFERROR(IF($E415="05",VLOOKUP($A415,'MemSep 16-2016'!$A$3:$I$498,9,FALSE),IF($E415="08",VLOOKUP($A415,'MemSep 16-2016'!$A$3:$N$498,14,FALSE),"NA")),"NA")</f>
        <v>36</v>
      </c>
      <c r="H415" s="232">
        <f t="shared" si="7"/>
        <v>0.88888888888888884</v>
      </c>
      <c r="I415" s="233">
        <f>IFERROR(IF(OR($F415&lt;10,$F415="NA",$G415="NA"),"NA",IF($E415="05",VLOOKUP($A415,'2016G5-SALL'!$A$3:$AG$500,6,FALSE),IF($E415="08",VLOOKUP($A415,'2016G8-SALL'!$A$3:$AG$501,6,FALSE),"NA"))),"NA")</f>
        <v>35.0625</v>
      </c>
      <c r="J415" s="199">
        <f>IFERROR(IF(OR($F415&lt;10,$F415="NA",$G415="NA"),"NA",IF($E415="05",VLOOKUP($A415,'2016G5-SALL'!$A$3:$AG$500,26,FALSE),IF($E415="08",VLOOKUP($A415,'2016G8-SALL'!$A$3:$AG$501,26,FALSE),"NA"))),"NA")</f>
        <v>0.37437500000000001</v>
      </c>
      <c r="K415" s="200">
        <f>IFERROR(IF(OR($F415&lt;10,$F415="NA",$G415="NA"),"NA",IF($E415="05",VLOOKUP($A415,'2016G5-SALL'!$A$3:$AG$500,16,FALSE),IF($E415="08",VLOOKUP($A415,'2016G8-SALL'!$A$3:$AG$501,16,FALSE),"NA"))),"NA")</f>
        <v>0.33999999999999997</v>
      </c>
      <c r="L415" s="201">
        <f>IFERROR(IF(OR($F415&lt;10,$F415="NA",$G415="NA"),"NA",IF($E415="05",VLOOKUP($A415,'2016G5-SALL'!$A$3:$AG$500,31,FALSE),IF($E415="08",VLOOKUP($A415,'2016G8-SALL'!$A$3:$AG$501,31,FALSE),"NA"))),"NA")</f>
        <v>0.34062499999999996</v>
      </c>
      <c r="M415" s="202">
        <f>IFERROR(IF(OR($F415&lt;10,$F415="NA",$G415="NA"),"NA",IF($E415="05",VLOOKUP($A415,'2016G5-SALL'!$A$3:$AG$500,21,FALSE),IF($E415="08",VLOOKUP($A415,'2016G8-SALL'!$A$3:$AG$501,21,FALSE),"NA"))),"NA")</f>
        <v>0.35781249999999998</v>
      </c>
    </row>
    <row r="416" spans="1:13" x14ac:dyDescent="0.25">
      <c r="A416" s="229" t="s">
        <v>444</v>
      </c>
      <c r="B416" s="228" t="str">
        <f>VLOOKUP($A416,SchList!$A$2:$B$476,2,FALSE)</f>
        <v>WEST MIAMI MIDDLE</v>
      </c>
      <c r="C416" s="229" t="str">
        <f>VLOOKUP($A416,SchList!$A$2:$H$476,6,FALSE)</f>
        <v>Central</v>
      </c>
      <c r="D416" s="214" t="str">
        <f>VLOOKUP($A416,SchList!$A$2:$H$476,5,FALSE)</f>
        <v>Tier 1</v>
      </c>
      <c r="E416" s="215" t="str">
        <f>LEFT(VLOOKUP($A416,'2016G8-SALL'!$A$5:$B$499,2,FALSE),2)</f>
        <v>08</v>
      </c>
      <c r="F416" s="230">
        <f>IFERROR(IF($E416="05",VLOOKUP($A416,'2016G5-SALL'!$A$3:$AG$500,4,FALSE),IF($E416="08",VLOOKUP($A416,'2016G8-SALL'!$A$3:$AG$501,4,FALSE),"NA")),"NA")</f>
        <v>202</v>
      </c>
      <c r="G416" s="231">
        <f>IFERROR(IF($E416="05",VLOOKUP($A416,'MemSep 16-2016'!$A$3:$I$498,9,FALSE),IF($E416="08",VLOOKUP($A416,'MemSep 16-2016'!$A$3:$N$498,14,FALSE),"NA")),"NA")</f>
        <v>278</v>
      </c>
      <c r="H416" s="232">
        <f t="shared" si="7"/>
        <v>0.72661870503597126</v>
      </c>
      <c r="I416" s="233">
        <f>IFERROR(IF(OR($F416&lt;10,$F416="NA",$G416="NA"),"NA",IF($E416="05",VLOOKUP($A416,'2016G5-SALL'!$A$3:$AG$500,6,FALSE),IF($E416="08",VLOOKUP($A416,'2016G8-SALL'!$A$3:$AG$501,6,FALSE),"NA"))),"NA")</f>
        <v>39.815841584158456</v>
      </c>
      <c r="J416" s="199">
        <f>IFERROR(IF(OR($F416&lt;10,$F416="NA",$G416="NA"),"NA",IF($E416="05",VLOOKUP($A416,'2016G5-SALL'!$A$3:$AG$500,26,FALSE),IF($E416="08",VLOOKUP($A416,'2016G8-SALL'!$A$3:$AG$501,26,FALSE),"NA"))),"NA")</f>
        <v>0.4021782178217822</v>
      </c>
      <c r="K416" s="200">
        <f>IFERROR(IF(OR($F416&lt;10,$F416="NA",$G416="NA"),"NA",IF($E416="05",VLOOKUP($A416,'2016G5-SALL'!$A$3:$AG$500,16,FALSE),IF($E416="08",VLOOKUP($A416,'2016G8-SALL'!$A$3:$AG$501,16,FALSE),"NA"))),"NA")</f>
        <v>0.4054455445544552</v>
      </c>
      <c r="L416" s="201">
        <f>IFERROR(IF(OR($F416&lt;10,$F416="NA",$G416="NA"),"NA",IF($E416="05",VLOOKUP($A416,'2016G5-SALL'!$A$3:$AG$500,31,FALSE),IF($E416="08",VLOOKUP($A416,'2016G8-SALL'!$A$3:$AG$501,31,FALSE),"NA"))),"NA")</f>
        <v>0.40074257425742554</v>
      </c>
      <c r="M416" s="202">
        <f>IFERROR(IF(OR($F416&lt;10,$F416="NA",$G416="NA"),"NA",IF($E416="05",VLOOKUP($A416,'2016G5-SALL'!$A$3:$AG$500,21,FALSE),IF($E416="08",VLOOKUP($A416,'2016G8-SALL'!$A$3:$AG$501,21,FALSE),"NA"))),"NA")</f>
        <v>0.38445544554455402</v>
      </c>
    </row>
    <row r="417" spans="1:13" x14ac:dyDescent="0.25">
      <c r="A417" s="229" t="s">
        <v>367</v>
      </c>
      <c r="B417" s="228" t="str">
        <f>VLOOKUP($A417,SchList!$A$2:$B$476,2,FALSE)</f>
        <v>WHISPERING PINES ELEMENTARY</v>
      </c>
      <c r="C417" s="229" t="str">
        <f>VLOOKUP($A417,SchList!$A$2:$H$476,6,FALSE)</f>
        <v>South</v>
      </c>
      <c r="D417" s="214" t="str">
        <f>VLOOKUP($A417,SchList!$A$2:$H$476,5,FALSE)</f>
        <v>Tier 1</v>
      </c>
      <c r="E417" s="215" t="str">
        <f>LEFT(VLOOKUP($A417,'2016G5-SALL'!$A$5:$B$499,2,FALSE),2)</f>
        <v>05</v>
      </c>
      <c r="F417" s="230">
        <f>IFERROR(IF($E417="05",VLOOKUP($A417,'2016G5-SALL'!$A$3:$AG$500,4,FALSE),IF($E417="08",VLOOKUP($A417,'2016G8-SALL'!$A$3:$AG$501,4,FALSE),"NA")),"NA")</f>
        <v>77</v>
      </c>
      <c r="G417" s="231">
        <f>IFERROR(IF($E417="05",VLOOKUP($A417,'MemSep 16-2016'!$A$3:$I$498,9,FALSE),IF($E417="08",VLOOKUP($A417,'MemSep 16-2016'!$A$3:$N$498,14,FALSE),"NA")),"NA")</f>
        <v>82</v>
      </c>
      <c r="H417" s="232">
        <f t="shared" si="7"/>
        <v>0.93902439024390238</v>
      </c>
      <c r="I417" s="233">
        <f>IFERROR(IF(OR($F417&lt;10,$F417="NA",$G417="NA"),"NA",IF($E417="05",VLOOKUP($A417,'2016G5-SALL'!$A$3:$AG$500,6,FALSE),IF($E417="08",VLOOKUP($A417,'2016G8-SALL'!$A$3:$AG$501,6,FALSE),"NA"))),"NA")</f>
        <v>48.996753246753237</v>
      </c>
      <c r="J417" s="199">
        <f>IFERROR(IF(OR($F417&lt;10,$F417="NA",$G417="NA"),"NA",IF($E417="05",VLOOKUP($A417,'2016G5-SALL'!$A$3:$AG$500,26,FALSE),IF($E417="08",VLOOKUP($A417,'2016G8-SALL'!$A$3:$AG$501,26,FALSE),"NA"))),"NA")</f>
        <v>0.4309090909090908</v>
      </c>
      <c r="K417" s="200">
        <f>IFERROR(IF(OR($F417&lt;10,$F417="NA",$G417="NA"),"NA",IF($E417="05",VLOOKUP($A417,'2016G5-SALL'!$A$3:$AG$500,16,FALSE),IF($E417="08",VLOOKUP($A417,'2016G8-SALL'!$A$3:$AG$501,16,FALSE),"NA"))),"NA")</f>
        <v>0.43376623376623386</v>
      </c>
      <c r="L417" s="201">
        <f>IFERROR(IF(OR($F417&lt;10,$F417="NA",$G417="NA"),"NA",IF($E417="05",VLOOKUP($A417,'2016G5-SALL'!$A$3:$AG$500,31,FALSE),IF($E417="08",VLOOKUP($A417,'2016G8-SALL'!$A$3:$AG$501,31,FALSE),"NA"))),"NA")</f>
        <v>0.56376623376623369</v>
      </c>
      <c r="M417" s="202">
        <f>IFERROR(IF(OR($F417&lt;10,$F417="NA",$G417="NA"),"NA",IF($E417="05",VLOOKUP($A417,'2016G5-SALL'!$A$3:$AG$500,21,FALSE),IF($E417="08",VLOOKUP($A417,'2016G8-SALL'!$A$3:$AG$501,21,FALSE),"NA"))),"NA")</f>
        <v>0.47805194805194801</v>
      </c>
    </row>
    <row r="418" spans="1:13" x14ac:dyDescent="0.25">
      <c r="A418" s="229" t="s">
        <v>181</v>
      </c>
      <c r="B418" s="228" t="str">
        <f>VLOOKUP($A418,SchList!$A$2:$B$476,2,FALSE)</f>
        <v>WILLIAM A. CHAPMAN ELEMENTARY</v>
      </c>
      <c r="C418" s="229" t="str">
        <f>VLOOKUP($A418,SchList!$A$2:$H$476,6,FALSE)</f>
        <v>South</v>
      </c>
      <c r="D418" s="214" t="str">
        <f>VLOOKUP($A418,SchList!$A$2:$H$476,5,FALSE)</f>
        <v>Tier 1</v>
      </c>
      <c r="E418" s="215" t="str">
        <f>LEFT(VLOOKUP($A418,'2016G5-SALL'!$A$5:$B$499,2,FALSE),2)</f>
        <v>05</v>
      </c>
      <c r="F418" s="230">
        <f>IFERROR(IF($E418="05",VLOOKUP($A418,'2016G5-SALL'!$A$3:$AG$500,4,FALSE),IF($E418="08",VLOOKUP($A418,'2016G8-SALL'!$A$3:$AG$501,4,FALSE),"NA")),"NA")</f>
        <v>73</v>
      </c>
      <c r="G418" s="231">
        <f>IFERROR(IF($E418="05",VLOOKUP($A418,'MemSep 16-2016'!$A$3:$I$498,9,FALSE),IF($E418="08",VLOOKUP($A418,'MemSep 16-2016'!$A$3:$N$498,14,FALSE),"NA")),"NA")</f>
        <v>78</v>
      </c>
      <c r="H418" s="232">
        <f t="shared" si="7"/>
        <v>0.9358974358974359</v>
      </c>
      <c r="I418" s="233">
        <f>IFERROR(IF(OR($F418&lt;10,$F418="NA",$G418="NA"),"NA",IF($E418="05",VLOOKUP($A418,'2016G5-SALL'!$A$3:$AG$500,6,FALSE),IF($E418="08",VLOOKUP($A418,'2016G8-SALL'!$A$3:$AG$501,6,FALSE),"NA"))),"NA")</f>
        <v>41.323972602739737</v>
      </c>
      <c r="J418" s="199">
        <f>IFERROR(IF(OR($F418&lt;10,$F418="NA",$G418="NA"),"NA",IF($E418="05",VLOOKUP($A418,'2016G5-SALL'!$A$3:$AG$500,26,FALSE),IF($E418="08",VLOOKUP($A418,'2016G8-SALL'!$A$3:$AG$501,26,FALSE),"NA"))),"NA")</f>
        <v>0.3160273972602739</v>
      </c>
      <c r="K418" s="200">
        <f>IFERROR(IF(OR($F418&lt;10,$F418="NA",$G418="NA"),"NA",IF($E418="05",VLOOKUP($A418,'2016G5-SALL'!$A$3:$AG$500,16,FALSE),IF($E418="08",VLOOKUP($A418,'2016G8-SALL'!$A$3:$AG$501,16,FALSE),"NA"))),"NA")</f>
        <v>0.39301369863013708</v>
      </c>
      <c r="L418" s="201">
        <f>IFERROR(IF(OR($F418&lt;10,$F418="NA",$G418="NA"),"NA",IF($E418="05",VLOOKUP($A418,'2016G5-SALL'!$A$3:$AG$500,31,FALSE),IF($E418="08",VLOOKUP($A418,'2016G8-SALL'!$A$3:$AG$501,31,FALSE),"NA"))),"NA")</f>
        <v>0.46465753424657508</v>
      </c>
      <c r="M418" s="202">
        <f>IFERROR(IF(OR($F418&lt;10,$F418="NA",$G418="NA"),"NA",IF($E418="05",VLOOKUP($A418,'2016G5-SALL'!$A$3:$AG$500,21,FALSE),IF($E418="08",VLOOKUP($A418,'2016G8-SALL'!$A$3:$AG$501,21,FALSE),"NA"))),"NA")</f>
        <v>0.41013698630136969</v>
      </c>
    </row>
    <row r="419" spans="1:13" x14ac:dyDescent="0.25">
      <c r="A419" s="229" t="s">
        <v>255</v>
      </c>
      <c r="B419" s="228" t="str">
        <f>VLOOKUP($A419,SchList!$A$2:$B$476,2,FALSE)</f>
        <v>WILLIAM LEHMAN ELEMENTARY</v>
      </c>
      <c r="C419" s="229" t="str">
        <f>VLOOKUP($A419,SchList!$A$2:$H$476,6,FALSE)</f>
        <v>South</v>
      </c>
      <c r="D419" s="214" t="str">
        <f>VLOOKUP($A419,SchList!$A$2:$H$476,5,FALSE)</f>
        <v>Tier 1</v>
      </c>
      <c r="E419" s="215" t="str">
        <f>LEFT(VLOOKUP($A419,'2016G5-SALL'!$A$5:$B$499,2,FALSE),2)</f>
        <v>05</v>
      </c>
      <c r="F419" s="230">
        <f>IFERROR(IF($E419="05",VLOOKUP($A419,'2016G5-SALL'!$A$3:$AG$500,4,FALSE),IF($E419="08",VLOOKUP($A419,'2016G8-SALL'!$A$3:$AG$501,4,FALSE),"NA")),"NA")</f>
        <v>106</v>
      </c>
      <c r="G419" s="231">
        <f>IFERROR(IF($E419="05",VLOOKUP($A419,'MemSep 16-2016'!$A$3:$I$498,9,FALSE),IF($E419="08",VLOOKUP($A419,'MemSep 16-2016'!$A$3:$N$498,14,FALSE),"NA")),"NA")</f>
        <v>107</v>
      </c>
      <c r="H419" s="232">
        <f t="shared" si="7"/>
        <v>0.99065420560747663</v>
      </c>
      <c r="I419" s="233">
        <f>IFERROR(IF(OR($F419&lt;10,$F419="NA",$G419="NA"),"NA",IF($E419="05",VLOOKUP($A419,'2016G5-SALL'!$A$3:$AG$500,6,FALSE),IF($E419="08",VLOOKUP($A419,'2016G8-SALL'!$A$3:$AG$501,6,FALSE),"NA"))),"NA")</f>
        <v>51.529905660377352</v>
      </c>
      <c r="J419" s="199">
        <f>IFERROR(IF(OR($F419&lt;10,$F419="NA",$G419="NA"),"NA",IF($E419="05",VLOOKUP($A419,'2016G5-SALL'!$A$3:$AG$500,26,FALSE),IF($E419="08",VLOOKUP($A419,'2016G8-SALL'!$A$3:$AG$501,26,FALSE),"NA"))),"NA")</f>
        <v>0.38216981132075489</v>
      </c>
      <c r="K419" s="200">
        <f>IFERROR(IF(OR($F419&lt;10,$F419="NA",$G419="NA"),"NA",IF($E419="05",VLOOKUP($A419,'2016G5-SALL'!$A$3:$AG$500,16,FALSE),IF($E419="08",VLOOKUP($A419,'2016G8-SALL'!$A$3:$AG$501,16,FALSE),"NA"))),"NA")</f>
        <v>0.46632075471698098</v>
      </c>
      <c r="L419" s="201">
        <f>IFERROR(IF(OR($F419&lt;10,$F419="NA",$G419="NA"),"NA",IF($E419="05",VLOOKUP($A419,'2016G5-SALL'!$A$3:$AG$500,31,FALSE),IF($E419="08",VLOOKUP($A419,'2016G8-SALL'!$A$3:$AG$501,31,FALSE),"NA"))),"NA")</f>
        <v>0.61500000000000044</v>
      </c>
      <c r="M419" s="202">
        <f>IFERROR(IF(OR($F419&lt;10,$F419="NA",$G419="NA"),"NA",IF($E419="05",VLOOKUP($A419,'2016G5-SALL'!$A$3:$AG$500,21,FALSE),IF($E419="08",VLOOKUP($A419,'2016G8-SALL'!$A$3:$AG$501,21,FALSE),"NA"))),"NA")</f>
        <v>0.49160377358490598</v>
      </c>
    </row>
    <row r="420" spans="1:13" x14ac:dyDescent="0.25">
      <c r="A420" s="229" t="s">
        <v>368</v>
      </c>
      <c r="B420" s="228" t="str">
        <f>VLOOKUP($A420,SchList!$A$2:$B$476,2,FALSE)</f>
        <v>WINSTON PARK K-8 CENTER</v>
      </c>
      <c r="C420" s="229" t="str">
        <f>VLOOKUP($A420,SchList!$A$2:$H$476,6,FALSE)</f>
        <v>South</v>
      </c>
      <c r="D420" s="214" t="str">
        <f>VLOOKUP($A420,SchList!$A$2:$H$476,5,FALSE)</f>
        <v>Tier 1</v>
      </c>
      <c r="E420" s="215" t="str">
        <f>LEFT(VLOOKUP($A420,'2016G5-SALL'!$A$5:$B$499,2,FALSE),2)</f>
        <v>05</v>
      </c>
      <c r="F420" s="230">
        <f>IFERROR(IF($E420="05",VLOOKUP($A420,'2016G5-SALL'!$A$3:$AG$500,4,FALSE),IF($E420="08",VLOOKUP($A420,'2016G8-SALL'!$A$3:$AG$501,4,FALSE),"NA")),"NA")</f>
        <v>140</v>
      </c>
      <c r="G420" s="231">
        <f>IFERROR(IF($E420="05",VLOOKUP($A420,'MemSep 16-2016'!$A$3:$I$498,9,FALSE),IF($E420="08",VLOOKUP($A420,'MemSep 16-2016'!$A$3:$N$498,14,FALSE),"NA")),"NA")</f>
        <v>179</v>
      </c>
      <c r="H420" s="232">
        <f t="shared" si="7"/>
        <v>0.78212290502793291</v>
      </c>
      <c r="I420" s="233">
        <f>IFERROR(IF(OR($F420&lt;10,$F420="NA",$G420="NA"),"NA",IF($E420="05",VLOOKUP($A420,'2016G5-SALL'!$A$3:$AG$500,6,FALSE),IF($E420="08",VLOOKUP($A420,'2016G8-SALL'!$A$3:$AG$501,6,FALSE),"NA"))),"NA")</f>
        <v>44.96764285714287</v>
      </c>
      <c r="J420" s="199">
        <f>IFERROR(IF(OR($F420&lt;10,$F420="NA",$G420="NA"),"NA",IF($E420="05",VLOOKUP($A420,'2016G5-SALL'!$A$3:$AG$500,26,FALSE),IF($E420="08",VLOOKUP($A420,'2016G8-SALL'!$A$3:$AG$501,26,FALSE),"NA"))),"NA")</f>
        <v>0.35550000000000043</v>
      </c>
      <c r="K420" s="200">
        <f>IFERROR(IF(OR($F420&lt;10,$F420="NA",$G420="NA"),"NA",IF($E420="05",VLOOKUP($A420,'2016G5-SALL'!$A$3:$AG$500,16,FALSE),IF($E420="08",VLOOKUP($A420,'2016G8-SALL'!$A$3:$AG$501,16,FALSE),"NA"))),"NA")</f>
        <v>0.42028571428571404</v>
      </c>
      <c r="L420" s="201">
        <f>IFERROR(IF(OR($F420&lt;10,$F420="NA",$G420="NA"),"NA",IF($E420="05",VLOOKUP($A420,'2016G5-SALL'!$A$3:$AG$500,31,FALSE),IF($E420="08",VLOOKUP($A420,'2016G8-SALL'!$A$3:$AG$501,31,FALSE),"NA"))),"NA")</f>
        <v>0.51928571428571435</v>
      </c>
      <c r="M420" s="202">
        <f>IFERROR(IF(OR($F420&lt;10,$F420="NA",$G420="NA"),"NA",IF($E420="05",VLOOKUP($A420,'2016G5-SALL'!$A$3:$AG$500,21,FALSE),IF($E420="08",VLOOKUP($A420,'2016G8-SALL'!$A$3:$AG$501,21,FALSE),"NA"))),"NA")</f>
        <v>0.42928571428571449</v>
      </c>
    </row>
    <row r="421" spans="1:13" x14ac:dyDescent="0.25">
      <c r="A421" s="229" t="s">
        <v>368</v>
      </c>
      <c r="B421" s="228" t="str">
        <f>VLOOKUP($A421,SchList!$A$2:$B$476,2,FALSE)</f>
        <v>WINSTON PARK K-8 CENTER</v>
      </c>
      <c r="C421" s="229" t="str">
        <f>VLOOKUP($A421,SchList!$A$2:$H$476,6,FALSE)</f>
        <v>South</v>
      </c>
      <c r="D421" s="214" t="str">
        <f>VLOOKUP($A421,SchList!$A$2:$H$476,5,FALSE)</f>
        <v>Tier 1</v>
      </c>
      <c r="E421" s="215" t="str">
        <f>LEFT(VLOOKUP($A421,'2016G8-SALL'!$A$5:$B$499,2,FALSE),2)</f>
        <v>08</v>
      </c>
      <c r="F421" s="230">
        <f>IFERROR(IF($E421="05",VLOOKUP($A421,'2016G5-SALL'!$A$3:$AG$500,4,FALSE),IF($E421="08",VLOOKUP($A421,'2016G8-SALL'!$A$3:$AG$501,4,FALSE),"NA")),"NA")</f>
        <v>146</v>
      </c>
      <c r="G421" s="231">
        <f>IFERROR(IF($E421="05",VLOOKUP($A421,'MemSep 16-2016'!$A$3:$I$498,9,FALSE),IF($E421="08",VLOOKUP($A421,'MemSep 16-2016'!$A$3:$N$498,14,FALSE),"NA")),"NA")</f>
        <v>156</v>
      </c>
      <c r="H421" s="232">
        <f t="shared" si="7"/>
        <v>0.9358974358974359</v>
      </c>
      <c r="I421" s="233">
        <f>IFERROR(IF(OR($F421&lt;10,$F421="NA",$G421="NA"),"NA",IF($E421="05",VLOOKUP($A421,'2016G5-SALL'!$A$3:$AG$500,6,FALSE),IF($E421="08",VLOOKUP($A421,'2016G8-SALL'!$A$3:$AG$501,6,FALSE),"NA"))),"NA")</f>
        <v>45.534999999999989</v>
      </c>
      <c r="J421" s="199">
        <f>IFERROR(IF(OR($F421&lt;10,$F421="NA",$G421="NA"),"NA",IF($E421="05",VLOOKUP($A421,'2016G5-SALL'!$A$3:$AG$500,26,FALSE),IF($E421="08",VLOOKUP($A421,'2016G8-SALL'!$A$3:$AG$501,26,FALSE),"NA"))),"NA")</f>
        <v>0.45815068493150696</v>
      </c>
      <c r="K421" s="200">
        <f>IFERROR(IF(OR($F421&lt;10,$F421="NA",$G421="NA"),"NA",IF($E421="05",VLOOKUP($A421,'2016G5-SALL'!$A$3:$AG$500,16,FALSE),IF($E421="08",VLOOKUP($A421,'2016G8-SALL'!$A$3:$AG$501,16,FALSE),"NA"))),"NA")</f>
        <v>0.47054794520547938</v>
      </c>
      <c r="L421" s="201">
        <f>IFERROR(IF(OR($F421&lt;10,$F421="NA",$G421="NA"),"NA",IF($E421="05",VLOOKUP($A421,'2016G5-SALL'!$A$3:$AG$500,31,FALSE),IF($E421="08",VLOOKUP($A421,'2016G8-SALL'!$A$3:$AG$501,31,FALSE),"NA"))),"NA")</f>
        <v>0.46917808219178092</v>
      </c>
      <c r="M421" s="202">
        <f>IFERROR(IF(OR($F421&lt;10,$F421="NA",$G421="NA"),"NA",IF($E421="05",VLOOKUP($A421,'2016G5-SALL'!$A$3:$AG$500,21,FALSE),IF($E421="08",VLOOKUP($A421,'2016G8-SALL'!$A$3:$AG$501,21,FALSE),"NA"))),"NA")</f>
        <v>0.42109589041095874</v>
      </c>
    </row>
    <row r="422" spans="1:13" x14ac:dyDescent="0.25">
      <c r="A422" s="229" t="s">
        <v>459</v>
      </c>
      <c r="B422" s="228" t="str">
        <f>VLOOKUP($A422,SchList!$A$2:$B$476,2,FALSE)</f>
        <v>YOUNG MENS PREPARATORY ACADEMY</v>
      </c>
      <c r="C422" s="229" t="str">
        <f>VLOOKUP($A422,SchList!$A$2:$H$476,6,FALSE)</f>
        <v>Central</v>
      </c>
      <c r="D422" s="214" t="str">
        <f>VLOOKUP($A422,SchList!$A$2:$H$476,5,FALSE)</f>
        <v>Tier 1</v>
      </c>
      <c r="E422" s="215" t="str">
        <f>LEFT(VLOOKUP($A422,'2016G8-SALL'!$A$5:$B$499,2,FALSE),2)</f>
        <v>08</v>
      </c>
      <c r="F422" s="230">
        <f>IFERROR(IF($E422="05",VLOOKUP($A422,'2016G5-SALL'!$A$3:$AG$500,4,FALSE),IF($E422="08",VLOOKUP($A422,'2016G8-SALL'!$A$3:$AG$501,4,FALSE),"NA")),"NA")</f>
        <v>24</v>
      </c>
      <c r="G422" s="231">
        <f>IFERROR(IF($E422="05",VLOOKUP($A422,'MemSep 16-2016'!$A$3:$I$498,9,FALSE),IF($E422="08",VLOOKUP($A422,'MemSep 16-2016'!$A$3:$N$498,14,FALSE),"NA")),"NA")</f>
        <v>32</v>
      </c>
      <c r="H422" s="232">
        <f t="shared" si="7"/>
        <v>0.75</v>
      </c>
      <c r="I422" s="233">
        <f>IFERROR(IF(OR($F422&lt;10,$F422="NA",$G422="NA"),"NA",IF($E422="05",VLOOKUP($A422,'2016G5-SALL'!$A$3:$AG$500,6,FALSE),IF($E422="08",VLOOKUP($A422,'2016G8-SALL'!$A$3:$AG$501,6,FALSE),"NA"))),"NA")</f>
        <v>33.735833333333332</v>
      </c>
      <c r="J422" s="199">
        <f>IFERROR(IF(OR($F422&lt;10,$F422="NA",$G422="NA"),"NA",IF($E422="05",VLOOKUP($A422,'2016G5-SALL'!$A$3:$AG$500,26,FALSE),IF($E422="08",VLOOKUP($A422,'2016G8-SALL'!$A$3:$AG$501,26,FALSE),"NA"))),"NA")</f>
        <v>0.29125000000000001</v>
      </c>
      <c r="K422" s="200">
        <f>IFERROR(IF(OR($F422&lt;10,$F422="NA",$G422="NA"),"NA",IF($E422="05",VLOOKUP($A422,'2016G5-SALL'!$A$3:$AG$500,16,FALSE),IF($E422="08",VLOOKUP($A422,'2016G8-SALL'!$A$3:$AG$501,16,FALSE),"NA"))),"NA")</f>
        <v>0.37666666666666671</v>
      </c>
      <c r="L422" s="201">
        <f>IFERROR(IF(OR($F422&lt;10,$F422="NA",$G422="NA"),"NA",IF($E422="05",VLOOKUP($A422,'2016G5-SALL'!$A$3:$AG$500,31,FALSE),IF($E422="08",VLOOKUP($A422,'2016G8-SALL'!$A$3:$AG$501,31,FALSE),"NA"))),"NA")</f>
        <v>0.30208333333333331</v>
      </c>
      <c r="M422" s="202">
        <f>IFERROR(IF(OR($F422&lt;10,$F422="NA",$G422="NA"),"NA",IF($E422="05",VLOOKUP($A422,'2016G5-SALL'!$A$3:$AG$500,21,FALSE),IF($E422="08",VLOOKUP($A422,'2016G8-SALL'!$A$3:$AG$501,21,FALSE),"NA"))),"NA")</f>
        <v>0.35791666666666672</v>
      </c>
    </row>
    <row r="423" spans="1:13" x14ac:dyDescent="0.25">
      <c r="A423" s="229" t="s">
        <v>192</v>
      </c>
      <c r="B423" s="228" t="str">
        <f>VLOOKUP($A423,SchList!$A$2:$B$476,2,FALSE)</f>
        <v>YOUTH CO-OP CHARTER SCHOOL</v>
      </c>
      <c r="C423" s="229" t="str">
        <f>VLOOKUP($A423,SchList!$A$2:$H$476,6,FALSE)</f>
        <v>Charter</v>
      </c>
      <c r="D423" s="214" t="str">
        <f>VLOOKUP($A423,SchList!$A$2:$H$476,5,FALSE)</f>
        <v>CHT</v>
      </c>
      <c r="E423" s="215" t="str">
        <f>LEFT(VLOOKUP($A423,'2016G5-SALL'!$A$5:$B$499,2,FALSE),2)</f>
        <v>05</v>
      </c>
      <c r="F423" s="230">
        <f>IFERROR(IF($E423="05",VLOOKUP($A423,'2016G5-SALL'!$A$3:$AG$500,4,FALSE),IF($E423="08",VLOOKUP($A423,'2016G8-SALL'!$A$3:$AG$501,4,FALSE),"NA")),"NA")</f>
        <v>96</v>
      </c>
      <c r="G423" s="231">
        <f>IFERROR(IF($E423="05",VLOOKUP($A423,'MemSep 16-2016'!$A$3:$I$498,9,FALSE),IF($E423="08",VLOOKUP($A423,'MemSep 16-2016'!$A$3:$N$498,14,FALSE),"NA")),"NA")</f>
        <v>100</v>
      </c>
      <c r="H423" s="232">
        <f t="shared" si="7"/>
        <v>0.96</v>
      </c>
      <c r="I423" s="233">
        <f>IFERROR(IF(OR($F423&lt;10,$F423="NA",$G423="NA"),"NA",IF($E423="05",VLOOKUP($A423,'2016G5-SALL'!$A$3:$AG$500,6,FALSE),IF($E423="08",VLOOKUP($A423,'2016G8-SALL'!$A$3:$AG$501,6,FALSE),"NA"))),"NA")</f>
        <v>50.931249999999999</v>
      </c>
      <c r="J423" s="199">
        <f>IFERROR(IF(OR($F423&lt;10,$F423="NA",$G423="NA"),"NA",IF($E423="05",VLOOKUP($A423,'2016G5-SALL'!$A$3:$AG$500,26,FALSE),IF($E423="08",VLOOKUP($A423,'2016G8-SALL'!$A$3:$AG$501,26,FALSE),"NA"))),"NA")</f>
        <v>0.39187500000000025</v>
      </c>
      <c r="K423" s="200">
        <f>IFERROR(IF(OR($F423&lt;10,$F423="NA",$G423="NA"),"NA",IF($E423="05",VLOOKUP($A423,'2016G5-SALL'!$A$3:$AG$500,16,FALSE),IF($E423="08",VLOOKUP($A423,'2016G8-SALL'!$A$3:$AG$501,16,FALSE),"NA"))),"NA")</f>
        <v>0.49791666666666679</v>
      </c>
      <c r="L423" s="201">
        <f>IFERROR(IF(OR($F423&lt;10,$F423="NA",$G423="NA"),"NA",IF($E423="05",VLOOKUP($A423,'2016G5-SALL'!$A$3:$AG$500,31,FALSE),IF($E423="08",VLOOKUP($A423,'2016G8-SALL'!$A$3:$AG$501,31,FALSE),"NA"))),"NA")</f>
        <v>0.5503125000000002</v>
      </c>
      <c r="M423" s="202">
        <f>IFERROR(IF(OR($F423&lt;10,$F423="NA",$G423="NA"),"NA",IF($E423="05",VLOOKUP($A423,'2016G5-SALL'!$A$3:$AG$500,21,FALSE),IF($E423="08",VLOOKUP($A423,'2016G8-SALL'!$A$3:$AG$501,21,FALSE),"NA"))),"NA")</f>
        <v>0.52312499999999973</v>
      </c>
    </row>
    <row r="424" spans="1:13" x14ac:dyDescent="0.25">
      <c r="A424" s="229" t="s">
        <v>192</v>
      </c>
      <c r="B424" s="228" t="str">
        <f>VLOOKUP($A424,SchList!$A$2:$B$476,2,FALSE)</f>
        <v>YOUTH CO-OP CHARTER SCHOOL</v>
      </c>
      <c r="C424" s="229" t="str">
        <f>VLOOKUP($A424,SchList!$A$2:$H$476,6,FALSE)</f>
        <v>Charter</v>
      </c>
      <c r="D424" s="214" t="str">
        <f>VLOOKUP($A424,SchList!$A$2:$H$476,5,FALSE)</f>
        <v>CHT</v>
      </c>
      <c r="E424" s="215" t="str">
        <f>LEFT(VLOOKUP($A424,'2016G8-SALL'!$A$5:$B$499,2,FALSE),2)</f>
        <v>08</v>
      </c>
      <c r="F424" s="230">
        <f>IFERROR(IF($E424="05",VLOOKUP($A424,'2016G5-SALL'!$A$3:$AG$500,4,FALSE),IF($E424="08",VLOOKUP($A424,'2016G8-SALL'!$A$3:$AG$501,4,FALSE),"NA")),"NA")</f>
        <v>80</v>
      </c>
      <c r="G424" s="231">
        <f>IFERROR(IF($E424="05",VLOOKUP($A424,'MemSep 16-2016'!$A$3:$I$498,9,FALSE),IF($E424="08",VLOOKUP($A424,'MemSep 16-2016'!$A$3:$N$498,14,FALSE),"NA")),"NA")</f>
        <v>85</v>
      </c>
      <c r="H424" s="232">
        <f t="shared" si="7"/>
        <v>0.94117647058823528</v>
      </c>
      <c r="I424" s="233">
        <f>IFERROR(IF(OR($F424&lt;10,$F424="NA",$G424="NA"),"NA",IF($E424="05",VLOOKUP($A424,'2016G5-SALL'!$A$3:$AG$500,6,FALSE),IF($E424="08",VLOOKUP($A424,'2016G8-SALL'!$A$3:$AG$501,6,FALSE),"NA"))),"NA")</f>
        <v>41.2</v>
      </c>
      <c r="J424" s="199">
        <f>IFERROR(IF(OR($F424&lt;10,$F424="NA",$G424="NA"),"NA",IF($E424="05",VLOOKUP($A424,'2016G5-SALL'!$A$3:$AG$500,26,FALSE),IF($E424="08",VLOOKUP($A424,'2016G8-SALL'!$A$3:$AG$501,26,FALSE),"NA"))),"NA")</f>
        <v>0.39900000000000013</v>
      </c>
      <c r="K424" s="200">
        <f>IFERROR(IF(OR($F424&lt;10,$F424="NA",$G424="NA"),"NA",IF($E424="05",VLOOKUP($A424,'2016G5-SALL'!$A$3:$AG$500,16,FALSE),IF($E424="08",VLOOKUP($A424,'2016G8-SALL'!$A$3:$AG$501,16,FALSE),"NA"))),"NA")</f>
        <v>0.40662500000000001</v>
      </c>
      <c r="L424" s="201">
        <f>IFERROR(IF(OR($F424&lt;10,$F424="NA",$G424="NA"),"NA",IF($E424="05",VLOOKUP($A424,'2016G5-SALL'!$A$3:$AG$500,31,FALSE),IF($E424="08",VLOOKUP($A424,'2016G8-SALL'!$A$3:$AG$501,31,FALSE),"NA"))),"NA")</f>
        <v>0.43312500000000009</v>
      </c>
      <c r="M424" s="202">
        <f>IFERROR(IF(OR($F424&lt;10,$F424="NA",$G424="NA"),"NA",IF($E424="05",VLOOKUP($A424,'2016G5-SALL'!$A$3:$AG$500,21,FALSE),IF($E424="08",VLOOKUP($A424,'2016G8-SALL'!$A$3:$AG$501,21,FALSE),"NA"))),"NA")</f>
        <v>0.40387500000000021</v>
      </c>
    </row>
    <row r="425" spans="1:13" x14ac:dyDescent="0.25">
      <c r="A425" s="229" t="s">
        <v>241</v>
      </c>
      <c r="B425" s="228" t="str">
        <f>VLOOKUP($A425,SchList!$A$2:$B$476,2,FALSE)</f>
        <v>ZORA NEALE HURSTON ELEMENTARY</v>
      </c>
      <c r="C425" s="229" t="str">
        <f>VLOOKUP($A425,SchList!$A$2:$H$476,6,FALSE)</f>
        <v>South</v>
      </c>
      <c r="D425" s="214" t="str">
        <f>VLOOKUP($A425,SchList!$A$2:$H$476,5,FALSE)</f>
        <v>Tier 1</v>
      </c>
      <c r="E425" s="215" t="str">
        <f>LEFT(VLOOKUP($A425,'2016G5-SALL'!$A$5:$B$499,2,FALSE),2)</f>
        <v>05</v>
      </c>
      <c r="F425" s="230">
        <f>IFERROR(IF($E425="05",VLOOKUP($A425,'2016G5-SALL'!$A$3:$AG$500,4,FALSE),IF($E425="08",VLOOKUP($A425,'2016G8-SALL'!$A$3:$AG$501,4,FALSE),"NA")),"NA")</f>
        <v>101</v>
      </c>
      <c r="G425" s="231">
        <f>IFERROR(IF($E425="05",VLOOKUP($A425,'MemSep 16-2016'!$A$3:$I$498,9,FALSE),IF($E425="08",VLOOKUP($A425,'MemSep 16-2016'!$A$3:$N$498,14,FALSE),"NA")),"NA")</f>
        <v>100</v>
      </c>
      <c r="H425" s="232">
        <f t="shared" si="7"/>
        <v>1</v>
      </c>
      <c r="I425" s="233">
        <f>IFERROR(IF(OR($F425&lt;10,$F425="NA",$G425="NA"),"NA",IF($E425="05",VLOOKUP($A425,'2016G5-SALL'!$A$3:$AG$500,6,FALSE),IF($E425="08",VLOOKUP($A425,'2016G8-SALL'!$A$3:$AG$501,6,FALSE),"NA"))),"NA")</f>
        <v>44.989108910891098</v>
      </c>
      <c r="J425" s="199">
        <f>IFERROR(IF(OR($F425&lt;10,$F425="NA",$G425="NA"),"NA",IF($E425="05",VLOOKUP($A425,'2016G5-SALL'!$A$3:$AG$500,26,FALSE),IF($E425="08",VLOOKUP($A425,'2016G8-SALL'!$A$3:$AG$501,26,FALSE),"NA"))),"NA")</f>
        <v>0.34752475247524756</v>
      </c>
      <c r="K425" s="200">
        <f>IFERROR(IF(OR($F425&lt;10,$F425="NA",$G425="NA"),"NA",IF($E425="05",VLOOKUP($A425,'2016G5-SALL'!$A$3:$AG$500,16,FALSE),IF($E425="08",VLOOKUP($A425,'2016G8-SALL'!$A$3:$AG$501,16,FALSE),"NA"))),"NA")</f>
        <v>0.42217821782178233</v>
      </c>
      <c r="L425" s="201">
        <f>IFERROR(IF(OR($F425&lt;10,$F425="NA",$G425="NA"),"NA",IF($E425="05",VLOOKUP($A425,'2016G5-SALL'!$A$3:$AG$500,31,FALSE),IF($E425="08",VLOOKUP($A425,'2016G8-SALL'!$A$3:$AG$501,31,FALSE),"NA"))),"NA")</f>
        <v>0.50029702970297052</v>
      </c>
      <c r="M425" s="202">
        <f>IFERROR(IF(OR($F425&lt;10,$F425="NA",$G425="NA"),"NA",IF($E425="05",VLOOKUP($A425,'2016G5-SALL'!$A$3:$AG$500,21,FALSE),IF($E425="08",VLOOKUP($A425,'2016G8-SALL'!$A$3:$AG$501,21,FALSE),"NA"))),"NA")</f>
        <v>0.46207920792079238</v>
      </c>
    </row>
  </sheetData>
  <autoFilter ref="A6:M425">
    <sortState ref="A9:N390">
      <sortCondition ref="A6:A390"/>
    </sortState>
  </autoFilter>
  <sortState ref="A9:M425">
    <sortCondition ref="B9:B425"/>
  </sortState>
  <mergeCells count="12">
    <mergeCell ref="H5:H6"/>
    <mergeCell ref="I5:M5"/>
    <mergeCell ref="D5:D6"/>
    <mergeCell ref="A1:H1"/>
    <mergeCell ref="A2:H2"/>
    <mergeCell ref="A3:H3"/>
    <mergeCell ref="A5:A6"/>
    <mergeCell ref="B5:B6"/>
    <mergeCell ref="C5:C6"/>
    <mergeCell ref="E5:E6"/>
    <mergeCell ref="F5:F6"/>
    <mergeCell ref="G5:G6"/>
  </mergeCells>
  <printOptions horizontalCentered="1"/>
  <pageMargins left="0.7" right="0.7" top="0.75" bottom="0.75" header="0.3" footer="0.3"/>
  <pageSetup scale="69" fitToHeight="0" orientation="portrait" r:id="rId1"/>
  <headerFooter>
    <oddHeader>&amp;C2016-17 Scice Baseline Results
(Downloaded from Gateway2Data Website as of September 23, 2016)</oddHeader>
    <oddFooter xml:space="preserve">&amp;LNT&lt;10: Results are suppressed for number tested &lt; 10 students&amp;C&amp;P of &amp;N&amp;RFor question regarding this report,
call Dr. Yuwadee Wongbundhit 305-995-1988.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90000"/>
  </sheetPr>
  <dimension ref="A1:P478"/>
  <sheetViews>
    <sheetView workbookViewId="0">
      <pane xSplit="2" ySplit="2" topLeftCell="C449" activePane="bottomRight" state="frozen"/>
      <selection activeCell="M3" sqref="M3"/>
      <selection pane="topRight" activeCell="M3" sqref="M3"/>
      <selection pane="bottomLeft" activeCell="M3" sqref="M3"/>
      <selection pane="bottomRight" activeCell="M449" sqref="M449"/>
    </sheetView>
  </sheetViews>
  <sheetFormatPr defaultColWidth="8.85546875" defaultRowHeight="15" x14ac:dyDescent="0.25"/>
  <cols>
    <col min="1" max="12" width="8.85546875" style="54"/>
    <col min="13" max="13" width="8.85546875" style="65"/>
    <col min="14" max="14" width="19.7109375" style="65" customWidth="1"/>
    <col min="15" max="16384" width="8.85546875" style="54"/>
  </cols>
  <sheetData>
    <row r="1" spans="1:14" x14ac:dyDescent="0.25">
      <c r="A1" s="246">
        <v>1</v>
      </c>
      <c r="B1" s="246">
        <v>2</v>
      </c>
      <c r="C1" s="246">
        <v>3</v>
      </c>
      <c r="D1" s="246">
        <v>4</v>
      </c>
      <c r="E1" s="246">
        <v>5</v>
      </c>
      <c r="F1" s="246">
        <v>6</v>
      </c>
      <c r="G1" s="246">
        <v>7</v>
      </c>
      <c r="H1" s="246">
        <v>8</v>
      </c>
      <c r="I1" s="246">
        <v>9</v>
      </c>
      <c r="J1" s="246">
        <v>10</v>
      </c>
      <c r="K1" s="246">
        <v>11</v>
      </c>
      <c r="L1" s="246">
        <v>12</v>
      </c>
      <c r="M1" s="246">
        <v>13</v>
      </c>
      <c r="N1" s="246">
        <v>14</v>
      </c>
    </row>
    <row r="2" spans="1:14" s="63" customFormat="1" ht="38.25" x14ac:dyDescent="0.2">
      <c r="A2" s="247" t="s">
        <v>814</v>
      </c>
      <c r="B2" s="247" t="s">
        <v>813</v>
      </c>
      <c r="C2" s="247" t="s">
        <v>812</v>
      </c>
      <c r="D2" s="247" t="s">
        <v>811</v>
      </c>
      <c r="E2" s="247" t="s">
        <v>94</v>
      </c>
      <c r="F2" s="247" t="s">
        <v>103</v>
      </c>
      <c r="G2" s="247" t="s">
        <v>121</v>
      </c>
      <c r="H2" s="247" t="s">
        <v>95</v>
      </c>
      <c r="I2" s="247" t="s">
        <v>810</v>
      </c>
      <c r="J2" s="247" t="s">
        <v>809</v>
      </c>
      <c r="K2" s="247" t="s">
        <v>808</v>
      </c>
      <c r="L2" s="247" t="s">
        <v>807</v>
      </c>
      <c r="M2" s="247" t="s">
        <v>5199</v>
      </c>
      <c r="N2" s="247" t="s">
        <v>5200</v>
      </c>
    </row>
    <row r="3" spans="1:14" x14ac:dyDescent="0.25">
      <c r="A3" s="248" t="s">
        <v>133</v>
      </c>
      <c r="B3" s="249" t="s">
        <v>1387</v>
      </c>
      <c r="C3" s="248">
        <v>1064</v>
      </c>
      <c r="D3" s="248">
        <v>86</v>
      </c>
      <c r="E3" s="248">
        <v>97</v>
      </c>
      <c r="F3" s="248">
        <v>127</v>
      </c>
      <c r="G3" s="248">
        <v>113</v>
      </c>
      <c r="H3" s="248">
        <v>133</v>
      </c>
      <c r="I3" s="248">
        <v>137</v>
      </c>
      <c r="J3" s="248">
        <v>108</v>
      </c>
      <c r="K3" s="248">
        <v>98</v>
      </c>
      <c r="L3" s="248">
        <v>90</v>
      </c>
      <c r="M3" s="250">
        <f>IFERROR(VLOOKUP(A3,'GR8-SCHL 9-16-2016'!$A$5:$D$500,3,FALSE),0)</f>
        <v>24</v>
      </c>
      <c r="N3" s="251">
        <f>IF(L3="","",L3-M3)</f>
        <v>66</v>
      </c>
    </row>
    <row r="4" spans="1:14" x14ac:dyDescent="0.25">
      <c r="A4" s="248" t="s">
        <v>134</v>
      </c>
      <c r="B4" s="249" t="s">
        <v>801</v>
      </c>
      <c r="C4" s="248">
        <v>434</v>
      </c>
      <c r="D4" s="248">
        <v>72</v>
      </c>
      <c r="E4" s="248">
        <v>56</v>
      </c>
      <c r="F4" s="248">
        <v>62</v>
      </c>
      <c r="G4" s="248">
        <v>60</v>
      </c>
      <c r="H4" s="248">
        <v>49</v>
      </c>
      <c r="I4" s="248">
        <v>44</v>
      </c>
      <c r="J4" s="248">
        <v>33</v>
      </c>
      <c r="K4" s="248">
        <v>35</v>
      </c>
      <c r="L4" s="248">
        <v>23</v>
      </c>
      <c r="M4" s="250">
        <f>IFERROR(VLOOKUP(A4,'GR8-SCHL 9-16-2016'!$A$5:$D$500,3,FALSE),0)</f>
        <v>0</v>
      </c>
      <c r="N4" s="251">
        <f t="shared" ref="N4:N67" si="0">IF(L4="","",L4-M4)</f>
        <v>23</v>
      </c>
    </row>
    <row r="5" spans="1:14" x14ac:dyDescent="0.25">
      <c r="A5" s="248" t="s">
        <v>135</v>
      </c>
      <c r="B5" s="249" t="s">
        <v>96</v>
      </c>
      <c r="C5" s="248">
        <v>1658</v>
      </c>
      <c r="D5" s="248">
        <v>143</v>
      </c>
      <c r="E5" s="248">
        <v>165</v>
      </c>
      <c r="F5" s="248">
        <v>156</v>
      </c>
      <c r="G5" s="248">
        <v>198</v>
      </c>
      <c r="H5" s="248">
        <v>180</v>
      </c>
      <c r="I5" s="248">
        <v>213</v>
      </c>
      <c r="J5" s="248">
        <v>194</v>
      </c>
      <c r="K5" s="248">
        <v>172</v>
      </c>
      <c r="L5" s="248">
        <v>196</v>
      </c>
      <c r="M5" s="250">
        <f>IFERROR(VLOOKUP(A5,'GR8-SCHL 9-16-2016'!$A$5:$D$500,3,FALSE),0)</f>
        <v>18</v>
      </c>
      <c r="N5" s="251">
        <f t="shared" si="0"/>
        <v>178</v>
      </c>
    </row>
    <row r="6" spans="1:14" x14ac:dyDescent="0.25">
      <c r="A6" s="248" t="s">
        <v>136</v>
      </c>
      <c r="B6" s="249" t="s">
        <v>5249</v>
      </c>
      <c r="C6" s="248">
        <v>540</v>
      </c>
      <c r="D6" s="248">
        <v>86</v>
      </c>
      <c r="E6" s="248">
        <v>72</v>
      </c>
      <c r="F6" s="248">
        <v>109</v>
      </c>
      <c r="G6" s="248">
        <v>103</v>
      </c>
      <c r="H6" s="248">
        <v>80</v>
      </c>
      <c r="I6" s="248">
        <v>90</v>
      </c>
      <c r="J6" s="248"/>
      <c r="K6" s="248"/>
      <c r="L6" s="248"/>
      <c r="M6" s="250">
        <f>IFERROR(VLOOKUP(A6,'GR8-SCHL 9-16-2016'!$A$5:$D$500,3,FALSE),0)</f>
        <v>0</v>
      </c>
      <c r="N6" s="251" t="str">
        <f t="shared" si="0"/>
        <v/>
      </c>
    </row>
    <row r="7" spans="1:14" x14ac:dyDescent="0.25">
      <c r="A7" s="248" t="s">
        <v>137</v>
      </c>
      <c r="B7" s="249" t="s">
        <v>77</v>
      </c>
      <c r="C7" s="248">
        <v>960</v>
      </c>
      <c r="D7" s="248">
        <v>99</v>
      </c>
      <c r="E7" s="248">
        <v>98</v>
      </c>
      <c r="F7" s="248">
        <v>103</v>
      </c>
      <c r="G7" s="248">
        <v>146</v>
      </c>
      <c r="H7" s="248">
        <v>105</v>
      </c>
      <c r="I7" s="248">
        <v>150</v>
      </c>
      <c r="J7" s="248">
        <v>91</v>
      </c>
      <c r="K7" s="248">
        <v>82</v>
      </c>
      <c r="L7" s="248">
        <v>86</v>
      </c>
      <c r="M7" s="250">
        <f>IFERROR(VLOOKUP(A7,'GR8-SCHL 9-16-2016'!$A$5:$D$500,3,FALSE),0)</f>
        <v>0</v>
      </c>
      <c r="N7" s="251">
        <f t="shared" si="0"/>
        <v>86</v>
      </c>
    </row>
    <row r="8" spans="1:14" x14ac:dyDescent="0.25">
      <c r="A8" s="248" t="s">
        <v>138</v>
      </c>
      <c r="B8" s="249" t="s">
        <v>800</v>
      </c>
      <c r="C8" s="248">
        <v>423</v>
      </c>
      <c r="D8" s="248">
        <v>69</v>
      </c>
      <c r="E8" s="248">
        <v>68</v>
      </c>
      <c r="F8" s="248">
        <v>82</v>
      </c>
      <c r="G8" s="248">
        <v>52</v>
      </c>
      <c r="H8" s="248">
        <v>51</v>
      </c>
      <c r="I8" s="248">
        <v>63</v>
      </c>
      <c r="J8" s="248"/>
      <c r="K8" s="248"/>
      <c r="L8" s="248"/>
      <c r="M8" s="250">
        <f>IFERROR(VLOOKUP(A8,'GR8-SCHL 9-16-2016'!$A$5:$D$500,3,FALSE),0)</f>
        <v>0</v>
      </c>
      <c r="N8" s="251" t="str">
        <f t="shared" si="0"/>
        <v/>
      </c>
    </row>
    <row r="9" spans="1:14" x14ac:dyDescent="0.25">
      <c r="A9" s="248" t="s">
        <v>139</v>
      </c>
      <c r="B9" s="249" t="s">
        <v>799</v>
      </c>
      <c r="C9" s="248">
        <v>1761</v>
      </c>
      <c r="D9" s="248">
        <v>145</v>
      </c>
      <c r="E9" s="248">
        <v>146</v>
      </c>
      <c r="F9" s="248">
        <v>187</v>
      </c>
      <c r="G9" s="248">
        <v>200</v>
      </c>
      <c r="H9" s="248">
        <v>176</v>
      </c>
      <c r="I9" s="248">
        <v>214</v>
      </c>
      <c r="J9" s="248">
        <v>219</v>
      </c>
      <c r="K9" s="248">
        <v>218</v>
      </c>
      <c r="L9" s="248">
        <v>215</v>
      </c>
      <c r="M9" s="250">
        <f>IFERROR(VLOOKUP(A9,'GR8-SCHL 9-16-2016'!$A$5:$D$500,3,FALSE),0)</f>
        <v>8</v>
      </c>
      <c r="N9" s="251">
        <f t="shared" si="0"/>
        <v>207</v>
      </c>
    </row>
    <row r="10" spans="1:14" x14ac:dyDescent="0.25">
      <c r="A10" s="248" t="s">
        <v>140</v>
      </c>
      <c r="B10" s="249" t="s">
        <v>854</v>
      </c>
      <c r="C10" s="248">
        <v>2160</v>
      </c>
      <c r="D10" s="248">
        <v>192</v>
      </c>
      <c r="E10" s="248">
        <v>222</v>
      </c>
      <c r="F10" s="248">
        <v>236</v>
      </c>
      <c r="G10" s="248">
        <v>268</v>
      </c>
      <c r="H10" s="248">
        <v>255</v>
      </c>
      <c r="I10" s="248">
        <v>235</v>
      </c>
      <c r="J10" s="248">
        <v>269</v>
      </c>
      <c r="K10" s="248">
        <v>244</v>
      </c>
      <c r="L10" s="248">
        <v>235</v>
      </c>
      <c r="M10" s="250">
        <f>IFERROR(VLOOKUP(A10,'GR8-SCHL 9-16-2016'!$A$5:$D$500,3,FALSE),0)</f>
        <v>17</v>
      </c>
      <c r="N10" s="251">
        <f t="shared" si="0"/>
        <v>218</v>
      </c>
    </row>
    <row r="11" spans="1:14" x14ac:dyDescent="0.25">
      <c r="A11" s="248" t="s">
        <v>141</v>
      </c>
      <c r="B11" s="249" t="s">
        <v>72</v>
      </c>
      <c r="C11" s="248">
        <v>1107</v>
      </c>
      <c r="D11" s="248">
        <v>166</v>
      </c>
      <c r="E11" s="248">
        <v>204</v>
      </c>
      <c r="F11" s="248">
        <v>213</v>
      </c>
      <c r="G11" s="248">
        <v>199</v>
      </c>
      <c r="H11" s="248">
        <v>152</v>
      </c>
      <c r="I11" s="248">
        <v>173</v>
      </c>
      <c r="J11" s="248"/>
      <c r="K11" s="248"/>
      <c r="L11" s="248"/>
      <c r="M11" s="250">
        <f>IFERROR(VLOOKUP(A11,'GR8-SCHL 9-16-2016'!$A$5:$D$500,3,FALSE),0)</f>
        <v>0</v>
      </c>
      <c r="N11" s="251" t="str">
        <f t="shared" si="0"/>
        <v/>
      </c>
    </row>
    <row r="12" spans="1:14" x14ac:dyDescent="0.25">
      <c r="A12" s="248" t="s">
        <v>142</v>
      </c>
      <c r="B12" s="249" t="s">
        <v>798</v>
      </c>
      <c r="C12" s="248">
        <v>534</v>
      </c>
      <c r="D12" s="248">
        <v>87</v>
      </c>
      <c r="E12" s="248">
        <v>81</v>
      </c>
      <c r="F12" s="248">
        <v>63</v>
      </c>
      <c r="G12" s="248">
        <v>82</v>
      </c>
      <c r="H12" s="248">
        <v>59</v>
      </c>
      <c r="I12" s="248">
        <v>76</v>
      </c>
      <c r="J12" s="248"/>
      <c r="K12" s="248"/>
      <c r="L12" s="248"/>
      <c r="M12" s="250">
        <f>IFERROR(VLOOKUP(A12,'GR8-SCHL 9-16-2016'!$A$5:$D$500,3,FALSE),0)</f>
        <v>0</v>
      </c>
      <c r="N12" s="251" t="str">
        <f t="shared" si="0"/>
        <v/>
      </c>
    </row>
    <row r="13" spans="1:14" x14ac:dyDescent="0.25">
      <c r="A13" s="248" t="s">
        <v>143</v>
      </c>
      <c r="B13" s="249" t="s">
        <v>97</v>
      </c>
      <c r="C13" s="248">
        <v>530</v>
      </c>
      <c r="D13" s="248">
        <v>76</v>
      </c>
      <c r="E13" s="248">
        <v>88</v>
      </c>
      <c r="F13" s="248">
        <v>95</v>
      </c>
      <c r="G13" s="248">
        <v>104</v>
      </c>
      <c r="H13" s="248">
        <v>89</v>
      </c>
      <c r="I13" s="248">
        <v>78</v>
      </c>
      <c r="J13" s="248"/>
      <c r="K13" s="248"/>
      <c r="L13" s="248"/>
      <c r="M13" s="250">
        <f>IFERROR(VLOOKUP(A13,'GR8-SCHL 9-16-2016'!$A$5:$D$500,3,FALSE),0)</f>
        <v>0</v>
      </c>
      <c r="N13" s="251" t="str">
        <f t="shared" si="0"/>
        <v/>
      </c>
    </row>
    <row r="14" spans="1:14" x14ac:dyDescent="0.25">
      <c r="A14" s="248" t="s">
        <v>144</v>
      </c>
      <c r="B14" s="249" t="s">
        <v>797</v>
      </c>
      <c r="C14" s="248">
        <v>778</v>
      </c>
      <c r="D14" s="248">
        <v>93</v>
      </c>
      <c r="E14" s="248">
        <v>107</v>
      </c>
      <c r="F14" s="248">
        <v>136</v>
      </c>
      <c r="G14" s="248">
        <v>161</v>
      </c>
      <c r="H14" s="248">
        <v>115</v>
      </c>
      <c r="I14" s="248">
        <v>125</v>
      </c>
      <c r="J14" s="248"/>
      <c r="K14" s="248"/>
      <c r="L14" s="248"/>
      <c r="M14" s="250">
        <f>IFERROR(VLOOKUP(A14,'GR8-SCHL 9-16-2016'!$A$5:$D$500,3,FALSE),0)</f>
        <v>0</v>
      </c>
      <c r="N14" s="251" t="str">
        <f t="shared" si="0"/>
        <v/>
      </c>
    </row>
    <row r="15" spans="1:14" x14ac:dyDescent="0.25">
      <c r="A15" s="248" t="s">
        <v>145</v>
      </c>
      <c r="B15" s="249" t="s">
        <v>796</v>
      </c>
      <c r="C15" s="248">
        <v>846</v>
      </c>
      <c r="D15" s="248">
        <v>114</v>
      </c>
      <c r="E15" s="248">
        <v>138</v>
      </c>
      <c r="F15" s="248">
        <v>147</v>
      </c>
      <c r="G15" s="248">
        <v>131</v>
      </c>
      <c r="H15" s="248">
        <v>119</v>
      </c>
      <c r="I15" s="248">
        <v>133</v>
      </c>
      <c r="J15" s="248"/>
      <c r="K15" s="248"/>
      <c r="L15" s="248"/>
      <c r="M15" s="250">
        <f>IFERROR(VLOOKUP(A15,'GR8-SCHL 9-16-2016'!$A$5:$D$500,3,FALSE),0)</f>
        <v>0</v>
      </c>
      <c r="N15" s="251" t="str">
        <f t="shared" si="0"/>
        <v/>
      </c>
    </row>
    <row r="16" spans="1:14" x14ac:dyDescent="0.25">
      <c r="A16" s="248" t="s">
        <v>146</v>
      </c>
      <c r="B16" s="249" t="s">
        <v>795</v>
      </c>
      <c r="C16" s="248">
        <v>1328</v>
      </c>
      <c r="D16" s="248">
        <v>126</v>
      </c>
      <c r="E16" s="248">
        <v>103</v>
      </c>
      <c r="F16" s="248">
        <v>137</v>
      </c>
      <c r="G16" s="248">
        <v>123</v>
      </c>
      <c r="H16" s="248">
        <v>119</v>
      </c>
      <c r="I16" s="248">
        <v>175</v>
      </c>
      <c r="J16" s="248">
        <v>158</v>
      </c>
      <c r="K16" s="248">
        <v>178</v>
      </c>
      <c r="L16" s="248">
        <v>190</v>
      </c>
      <c r="M16" s="250">
        <f>IFERROR(VLOOKUP(A16,'GR8-SCHL 9-16-2016'!$A$5:$D$500,3,FALSE),0)</f>
        <v>0</v>
      </c>
      <c r="N16" s="251">
        <f t="shared" si="0"/>
        <v>190</v>
      </c>
    </row>
    <row r="17" spans="1:14" x14ac:dyDescent="0.25">
      <c r="A17" s="248" t="s">
        <v>147</v>
      </c>
      <c r="B17" s="249" t="s">
        <v>794</v>
      </c>
      <c r="C17" s="248">
        <v>1209</v>
      </c>
      <c r="D17" s="248">
        <v>155</v>
      </c>
      <c r="E17" s="248">
        <v>177</v>
      </c>
      <c r="F17" s="248">
        <v>195</v>
      </c>
      <c r="G17" s="248">
        <v>197</v>
      </c>
      <c r="H17" s="248">
        <v>226</v>
      </c>
      <c r="I17" s="248">
        <v>240</v>
      </c>
      <c r="J17" s="248"/>
      <c r="K17" s="248"/>
      <c r="L17" s="248"/>
      <c r="M17" s="250">
        <f>IFERROR(VLOOKUP(A17,'GR8-SCHL 9-16-2016'!$A$5:$D$500,3,FALSE),0)</f>
        <v>0</v>
      </c>
      <c r="N17" s="251" t="str">
        <f t="shared" si="0"/>
        <v/>
      </c>
    </row>
    <row r="18" spans="1:14" x14ac:dyDescent="0.25">
      <c r="A18" s="248" t="s">
        <v>148</v>
      </c>
      <c r="B18" s="249" t="s">
        <v>793</v>
      </c>
      <c r="C18" s="248">
        <v>433</v>
      </c>
      <c r="D18" s="248">
        <v>129</v>
      </c>
      <c r="E18" s="248">
        <v>97</v>
      </c>
      <c r="F18" s="248">
        <v>94</v>
      </c>
      <c r="G18" s="248">
        <v>106</v>
      </c>
      <c r="H18" s="248"/>
      <c r="I18" s="248"/>
      <c r="J18" s="248"/>
      <c r="K18" s="248"/>
      <c r="L18" s="248"/>
      <c r="M18" s="250">
        <f>IFERROR(VLOOKUP(A18,'GR8-SCHL 9-16-2016'!$A$5:$D$500,3,FALSE),0)</f>
        <v>0</v>
      </c>
      <c r="N18" s="251" t="str">
        <f t="shared" si="0"/>
        <v/>
      </c>
    </row>
    <row r="19" spans="1:14" x14ac:dyDescent="0.25">
      <c r="A19" s="248" t="s">
        <v>149</v>
      </c>
      <c r="B19" s="249" t="s">
        <v>792</v>
      </c>
      <c r="C19" s="248">
        <v>361</v>
      </c>
      <c r="D19" s="248">
        <v>59</v>
      </c>
      <c r="E19" s="248">
        <v>40</v>
      </c>
      <c r="F19" s="248">
        <v>59</v>
      </c>
      <c r="G19" s="248">
        <v>53</v>
      </c>
      <c r="H19" s="248">
        <v>49</v>
      </c>
      <c r="I19" s="248">
        <v>45</v>
      </c>
      <c r="J19" s="248"/>
      <c r="K19" s="248"/>
      <c r="L19" s="248"/>
      <c r="M19" s="250">
        <f>IFERROR(VLOOKUP(A19,'GR8-SCHL 9-16-2016'!$A$5:$D$500,3,FALSE),0)</f>
        <v>0</v>
      </c>
      <c r="N19" s="251" t="str">
        <f t="shared" si="0"/>
        <v/>
      </c>
    </row>
    <row r="20" spans="1:14" x14ac:dyDescent="0.25">
      <c r="A20" s="248" t="s">
        <v>150</v>
      </c>
      <c r="B20" s="249" t="s">
        <v>791</v>
      </c>
      <c r="C20" s="248">
        <v>752</v>
      </c>
      <c r="D20" s="248">
        <v>88</v>
      </c>
      <c r="E20" s="248">
        <v>92</v>
      </c>
      <c r="F20" s="248">
        <v>115</v>
      </c>
      <c r="G20" s="248">
        <v>129</v>
      </c>
      <c r="H20" s="248">
        <v>160</v>
      </c>
      <c r="I20" s="248">
        <v>149</v>
      </c>
      <c r="J20" s="248"/>
      <c r="K20" s="248"/>
      <c r="L20" s="248"/>
      <c r="M20" s="250">
        <f>IFERROR(VLOOKUP(A20,'GR8-SCHL 9-16-2016'!$A$5:$D$500,3,FALSE),0)</f>
        <v>0</v>
      </c>
      <c r="N20" s="251" t="str">
        <f t="shared" si="0"/>
        <v/>
      </c>
    </row>
    <row r="21" spans="1:14" x14ac:dyDescent="0.25">
      <c r="A21" s="248" t="s">
        <v>151</v>
      </c>
      <c r="B21" s="249" t="s">
        <v>78</v>
      </c>
      <c r="C21" s="248">
        <v>2081</v>
      </c>
      <c r="D21" s="248">
        <v>205</v>
      </c>
      <c r="E21" s="248">
        <v>182</v>
      </c>
      <c r="F21" s="248">
        <v>263</v>
      </c>
      <c r="G21" s="248">
        <v>257</v>
      </c>
      <c r="H21" s="248">
        <v>234</v>
      </c>
      <c r="I21" s="248">
        <v>267</v>
      </c>
      <c r="J21" s="248">
        <v>241</v>
      </c>
      <c r="K21" s="248">
        <v>221</v>
      </c>
      <c r="L21" s="248">
        <v>211</v>
      </c>
      <c r="M21" s="250">
        <f>IFERROR(VLOOKUP(A21,'GR8-SCHL 9-16-2016'!$A$5:$D$500,3,FALSE),0)</f>
        <v>0</v>
      </c>
      <c r="N21" s="251">
        <f t="shared" si="0"/>
        <v>211</v>
      </c>
    </row>
    <row r="22" spans="1:14" x14ac:dyDescent="0.25">
      <c r="A22" s="248" t="s">
        <v>152</v>
      </c>
      <c r="B22" s="249" t="s">
        <v>790</v>
      </c>
      <c r="C22" s="248">
        <v>1377</v>
      </c>
      <c r="D22" s="248">
        <v>117</v>
      </c>
      <c r="E22" s="248">
        <v>144</v>
      </c>
      <c r="F22" s="248">
        <v>142</v>
      </c>
      <c r="G22" s="248">
        <v>173</v>
      </c>
      <c r="H22" s="248">
        <v>170</v>
      </c>
      <c r="I22" s="248">
        <v>146</v>
      </c>
      <c r="J22" s="248">
        <v>147</v>
      </c>
      <c r="K22" s="248">
        <v>158</v>
      </c>
      <c r="L22" s="248">
        <v>160</v>
      </c>
      <c r="M22" s="250">
        <f>IFERROR(VLOOKUP(A22,'GR8-SCHL 9-16-2016'!$A$5:$D$500,3,FALSE),0)</f>
        <v>39</v>
      </c>
      <c r="N22" s="251">
        <f t="shared" si="0"/>
        <v>121</v>
      </c>
    </row>
    <row r="23" spans="1:14" x14ac:dyDescent="0.25">
      <c r="A23" s="248" t="s">
        <v>153</v>
      </c>
      <c r="B23" s="249" t="s">
        <v>98</v>
      </c>
      <c r="C23" s="248">
        <v>802</v>
      </c>
      <c r="D23" s="248">
        <v>113</v>
      </c>
      <c r="E23" s="248">
        <v>110</v>
      </c>
      <c r="F23" s="248">
        <v>129</v>
      </c>
      <c r="G23" s="248">
        <v>135</v>
      </c>
      <c r="H23" s="248">
        <v>141</v>
      </c>
      <c r="I23" s="248">
        <v>136</v>
      </c>
      <c r="J23" s="248"/>
      <c r="K23" s="248"/>
      <c r="L23" s="248"/>
      <c r="M23" s="250">
        <f>IFERROR(VLOOKUP(A23,'GR8-SCHL 9-16-2016'!$A$5:$D$500,3,FALSE),0)</f>
        <v>0</v>
      </c>
      <c r="N23" s="251" t="str">
        <f t="shared" si="0"/>
        <v/>
      </c>
    </row>
    <row r="24" spans="1:14" x14ac:dyDescent="0.25">
      <c r="A24" s="248" t="s">
        <v>154</v>
      </c>
      <c r="B24" s="249" t="s">
        <v>789</v>
      </c>
      <c r="C24" s="248">
        <v>336</v>
      </c>
      <c r="D24" s="248">
        <v>52</v>
      </c>
      <c r="E24" s="248">
        <v>42</v>
      </c>
      <c r="F24" s="248">
        <v>60</v>
      </c>
      <c r="G24" s="248">
        <v>66</v>
      </c>
      <c r="H24" s="248">
        <v>40</v>
      </c>
      <c r="I24" s="248">
        <v>69</v>
      </c>
      <c r="J24" s="248"/>
      <c r="K24" s="248"/>
      <c r="L24" s="248"/>
      <c r="M24" s="250">
        <f>IFERROR(VLOOKUP(A24,'GR8-SCHL 9-16-2016'!$A$5:$D$500,3,FALSE),0)</f>
        <v>0</v>
      </c>
      <c r="N24" s="251" t="str">
        <f t="shared" si="0"/>
        <v/>
      </c>
    </row>
    <row r="25" spans="1:14" x14ac:dyDescent="0.25">
      <c r="A25" s="248" t="s">
        <v>155</v>
      </c>
      <c r="B25" s="249" t="s">
        <v>788</v>
      </c>
      <c r="C25" s="248">
        <v>433</v>
      </c>
      <c r="D25" s="248">
        <v>63</v>
      </c>
      <c r="E25" s="248">
        <v>82</v>
      </c>
      <c r="F25" s="248">
        <v>59</v>
      </c>
      <c r="G25" s="248">
        <v>69</v>
      </c>
      <c r="H25" s="248">
        <v>73</v>
      </c>
      <c r="I25" s="248">
        <v>59</v>
      </c>
      <c r="J25" s="248"/>
      <c r="K25" s="248"/>
      <c r="L25" s="248"/>
      <c r="M25" s="250">
        <f>IFERROR(VLOOKUP(A25,'GR8-SCHL 9-16-2016'!$A$5:$D$500,3,FALSE),0)</f>
        <v>0</v>
      </c>
      <c r="N25" s="251" t="str">
        <f t="shared" si="0"/>
        <v/>
      </c>
    </row>
    <row r="26" spans="1:14" x14ac:dyDescent="0.25">
      <c r="A26" s="248" t="s">
        <v>156</v>
      </c>
      <c r="B26" s="249" t="s">
        <v>521</v>
      </c>
      <c r="C26" s="248">
        <v>591</v>
      </c>
      <c r="D26" s="248">
        <v>77</v>
      </c>
      <c r="E26" s="248">
        <v>103</v>
      </c>
      <c r="F26" s="248">
        <v>102</v>
      </c>
      <c r="G26" s="248">
        <v>107</v>
      </c>
      <c r="H26" s="248">
        <v>92</v>
      </c>
      <c r="I26" s="248">
        <v>99</v>
      </c>
      <c r="J26" s="248"/>
      <c r="K26" s="248"/>
      <c r="L26" s="248"/>
      <c r="M26" s="250">
        <f>IFERROR(VLOOKUP(A26,'GR8-SCHL 9-16-2016'!$A$5:$D$500,3,FALSE),0)</f>
        <v>0</v>
      </c>
      <c r="N26" s="251" t="str">
        <f t="shared" si="0"/>
        <v/>
      </c>
    </row>
    <row r="27" spans="1:14" x14ac:dyDescent="0.25">
      <c r="A27" s="248" t="s">
        <v>157</v>
      </c>
      <c r="B27" s="249" t="s">
        <v>4</v>
      </c>
      <c r="C27" s="248">
        <v>585</v>
      </c>
      <c r="D27" s="248">
        <v>96</v>
      </c>
      <c r="E27" s="248">
        <v>96</v>
      </c>
      <c r="F27" s="248">
        <v>100</v>
      </c>
      <c r="G27" s="248">
        <v>96</v>
      </c>
      <c r="H27" s="248">
        <v>97</v>
      </c>
      <c r="I27" s="248">
        <v>100</v>
      </c>
      <c r="J27" s="248"/>
      <c r="K27" s="248"/>
      <c r="L27" s="248"/>
      <c r="M27" s="250">
        <f>IFERROR(VLOOKUP(A27,'GR8-SCHL 9-16-2016'!$A$5:$D$500,3,FALSE),0)</f>
        <v>0</v>
      </c>
      <c r="N27" s="251" t="str">
        <f t="shared" si="0"/>
        <v/>
      </c>
    </row>
    <row r="28" spans="1:14" x14ac:dyDescent="0.25">
      <c r="A28" s="248" t="s">
        <v>158</v>
      </c>
      <c r="B28" s="249" t="s">
        <v>787</v>
      </c>
      <c r="C28" s="248">
        <v>732</v>
      </c>
      <c r="D28" s="248">
        <v>110</v>
      </c>
      <c r="E28" s="248">
        <v>116</v>
      </c>
      <c r="F28" s="248">
        <v>102</v>
      </c>
      <c r="G28" s="248">
        <v>129</v>
      </c>
      <c r="H28" s="248">
        <v>84</v>
      </c>
      <c r="I28" s="248">
        <v>107</v>
      </c>
      <c r="J28" s="248"/>
      <c r="K28" s="248"/>
      <c r="L28" s="248"/>
      <c r="M28" s="250">
        <f>IFERROR(VLOOKUP(A28,'GR8-SCHL 9-16-2016'!$A$5:$D$500,3,FALSE),0)</f>
        <v>0</v>
      </c>
      <c r="N28" s="251" t="str">
        <f t="shared" si="0"/>
        <v/>
      </c>
    </row>
    <row r="29" spans="1:14" x14ac:dyDescent="0.25">
      <c r="A29" s="248" t="s">
        <v>924</v>
      </c>
      <c r="B29" s="249" t="s">
        <v>925</v>
      </c>
      <c r="C29" s="248">
        <v>43</v>
      </c>
      <c r="D29" s="248"/>
      <c r="E29" s="248"/>
      <c r="F29" s="248"/>
      <c r="G29" s="248"/>
      <c r="H29" s="248"/>
      <c r="I29" s="248"/>
      <c r="J29" s="248"/>
      <c r="K29" s="248"/>
      <c r="L29" s="248"/>
      <c r="M29" s="250">
        <f>IFERROR(VLOOKUP(A29,'GR8-SCHL 9-16-2016'!$A$5:$D$500,3,FALSE),0)</f>
        <v>0</v>
      </c>
      <c r="N29" s="251" t="str">
        <f t="shared" si="0"/>
        <v/>
      </c>
    </row>
    <row r="30" spans="1:14" x14ac:dyDescent="0.25">
      <c r="A30" s="248" t="s">
        <v>159</v>
      </c>
      <c r="B30" s="249" t="s">
        <v>786</v>
      </c>
      <c r="C30" s="248">
        <v>811</v>
      </c>
      <c r="D30" s="248"/>
      <c r="E30" s="248"/>
      <c r="F30" s="248"/>
      <c r="G30" s="248">
        <v>91</v>
      </c>
      <c r="H30" s="248">
        <v>84</v>
      </c>
      <c r="I30" s="248">
        <v>67</v>
      </c>
      <c r="J30" s="248">
        <v>207</v>
      </c>
      <c r="K30" s="248">
        <v>200</v>
      </c>
      <c r="L30" s="248">
        <v>162</v>
      </c>
      <c r="M30" s="250">
        <f>IFERROR(VLOOKUP(A30,'GR8-SCHL 9-16-2016'!$A$5:$D$500,3,FALSE),0)</f>
        <v>55</v>
      </c>
      <c r="N30" s="251">
        <f t="shared" si="0"/>
        <v>107</v>
      </c>
    </row>
    <row r="31" spans="1:14" x14ac:dyDescent="0.25">
      <c r="A31" s="248" t="s">
        <v>785</v>
      </c>
      <c r="B31" s="249" t="s">
        <v>784</v>
      </c>
      <c r="C31" s="248">
        <v>515</v>
      </c>
      <c r="D31" s="248">
        <v>111</v>
      </c>
      <c r="E31" s="248">
        <v>92</v>
      </c>
      <c r="F31" s="248">
        <v>114</v>
      </c>
      <c r="G31" s="248">
        <v>84</v>
      </c>
      <c r="H31" s="248">
        <v>58</v>
      </c>
      <c r="I31" s="248">
        <v>56</v>
      </c>
      <c r="J31" s="248"/>
      <c r="K31" s="248"/>
      <c r="L31" s="248"/>
      <c r="M31" s="250">
        <f>IFERROR(VLOOKUP(A31,'GR8-SCHL 9-16-2016'!$A$5:$D$500,3,FALSE),0)</f>
        <v>0</v>
      </c>
      <c r="N31" s="251" t="str">
        <f t="shared" si="0"/>
        <v/>
      </c>
    </row>
    <row r="32" spans="1:14" x14ac:dyDescent="0.25">
      <c r="A32" s="248" t="s">
        <v>160</v>
      </c>
      <c r="B32" s="249" t="s">
        <v>93</v>
      </c>
      <c r="C32" s="248">
        <v>578</v>
      </c>
      <c r="D32" s="248">
        <v>82</v>
      </c>
      <c r="E32" s="248">
        <v>80</v>
      </c>
      <c r="F32" s="248">
        <v>115</v>
      </c>
      <c r="G32" s="248">
        <v>126</v>
      </c>
      <c r="H32" s="248">
        <v>72</v>
      </c>
      <c r="I32" s="248">
        <v>103</v>
      </c>
      <c r="J32" s="248"/>
      <c r="K32" s="248"/>
      <c r="L32" s="248"/>
      <c r="M32" s="250">
        <f>IFERROR(VLOOKUP(A32,'GR8-SCHL 9-16-2016'!$A$5:$D$500,3,FALSE),0)</f>
        <v>0</v>
      </c>
      <c r="N32" s="251" t="str">
        <f t="shared" si="0"/>
        <v/>
      </c>
    </row>
    <row r="33" spans="1:14" x14ac:dyDescent="0.25">
      <c r="A33" s="248" t="s">
        <v>161</v>
      </c>
      <c r="B33" s="249" t="s">
        <v>544</v>
      </c>
      <c r="C33" s="248">
        <v>751</v>
      </c>
      <c r="D33" s="248">
        <v>119</v>
      </c>
      <c r="E33" s="248">
        <v>122</v>
      </c>
      <c r="F33" s="248">
        <v>129</v>
      </c>
      <c r="G33" s="248">
        <v>121</v>
      </c>
      <c r="H33" s="248">
        <v>138</v>
      </c>
      <c r="I33" s="248">
        <v>122</v>
      </c>
      <c r="J33" s="248"/>
      <c r="K33" s="248"/>
      <c r="L33" s="248"/>
      <c r="M33" s="250">
        <f>IFERROR(VLOOKUP(A33,'GR8-SCHL 9-16-2016'!$A$5:$D$500,3,FALSE),0)</f>
        <v>0</v>
      </c>
      <c r="N33" s="251" t="str">
        <f t="shared" si="0"/>
        <v/>
      </c>
    </row>
    <row r="34" spans="1:14" x14ac:dyDescent="0.25">
      <c r="A34" s="248" t="s">
        <v>926</v>
      </c>
      <c r="B34" s="249" t="s">
        <v>927</v>
      </c>
      <c r="C34" s="248">
        <v>75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50">
        <f>IFERROR(VLOOKUP(A34,'GR8-SCHL 9-16-2016'!$A$5:$D$500,3,FALSE),0)</f>
        <v>0</v>
      </c>
      <c r="N34" s="251" t="str">
        <f t="shared" si="0"/>
        <v/>
      </c>
    </row>
    <row r="35" spans="1:14" x14ac:dyDescent="0.25">
      <c r="A35" s="248" t="s">
        <v>162</v>
      </c>
      <c r="B35" s="249" t="s">
        <v>99</v>
      </c>
      <c r="C35" s="248">
        <v>512</v>
      </c>
      <c r="D35" s="248">
        <v>88</v>
      </c>
      <c r="E35" s="248">
        <v>78</v>
      </c>
      <c r="F35" s="248">
        <v>77</v>
      </c>
      <c r="G35" s="248">
        <v>96</v>
      </c>
      <c r="H35" s="248">
        <v>56</v>
      </c>
      <c r="I35" s="248">
        <v>70</v>
      </c>
      <c r="J35" s="248"/>
      <c r="K35" s="248"/>
      <c r="L35" s="248"/>
      <c r="M35" s="250">
        <f>IFERROR(VLOOKUP(A35,'GR8-SCHL 9-16-2016'!$A$5:$D$500,3,FALSE),0)</f>
        <v>0</v>
      </c>
      <c r="N35" s="251" t="str">
        <f t="shared" si="0"/>
        <v/>
      </c>
    </row>
    <row r="36" spans="1:14" x14ac:dyDescent="0.25">
      <c r="A36" s="248" t="s">
        <v>163</v>
      </c>
      <c r="B36" s="249" t="s">
        <v>783</v>
      </c>
      <c r="C36" s="248">
        <v>895</v>
      </c>
      <c r="D36" s="248">
        <v>158</v>
      </c>
      <c r="E36" s="248">
        <v>152</v>
      </c>
      <c r="F36" s="248">
        <v>148</v>
      </c>
      <c r="G36" s="248">
        <v>151</v>
      </c>
      <c r="H36" s="248">
        <v>140</v>
      </c>
      <c r="I36" s="248">
        <v>146</v>
      </c>
      <c r="J36" s="248"/>
      <c r="K36" s="248"/>
      <c r="L36" s="248"/>
      <c r="M36" s="250">
        <f>IFERROR(VLOOKUP(A36,'GR8-SCHL 9-16-2016'!$A$5:$D$500,3,FALSE),0)</f>
        <v>0</v>
      </c>
      <c r="N36" s="251" t="str">
        <f t="shared" si="0"/>
        <v/>
      </c>
    </row>
    <row r="37" spans="1:14" x14ac:dyDescent="0.25">
      <c r="A37" s="248" t="s">
        <v>164</v>
      </c>
      <c r="B37" s="249" t="s">
        <v>782</v>
      </c>
      <c r="C37" s="248">
        <v>589</v>
      </c>
      <c r="D37" s="248">
        <v>101</v>
      </c>
      <c r="E37" s="248">
        <v>92</v>
      </c>
      <c r="F37" s="248">
        <v>98</v>
      </c>
      <c r="G37" s="248">
        <v>99</v>
      </c>
      <c r="H37" s="248">
        <v>71</v>
      </c>
      <c r="I37" s="248">
        <v>89</v>
      </c>
      <c r="J37" s="248"/>
      <c r="K37" s="248"/>
      <c r="L37" s="248"/>
      <c r="M37" s="250">
        <f>IFERROR(VLOOKUP(A37,'GR8-SCHL 9-16-2016'!$A$5:$D$500,3,FALSE),0)</f>
        <v>0</v>
      </c>
      <c r="N37" s="251" t="str">
        <f t="shared" si="0"/>
        <v/>
      </c>
    </row>
    <row r="38" spans="1:14" x14ac:dyDescent="0.25">
      <c r="A38" s="248" t="s">
        <v>819</v>
      </c>
      <c r="B38" s="249" t="s">
        <v>820</v>
      </c>
      <c r="C38" s="248">
        <v>606</v>
      </c>
      <c r="D38" s="248">
        <v>107</v>
      </c>
      <c r="E38" s="248">
        <v>113</v>
      </c>
      <c r="F38" s="248">
        <v>86</v>
      </c>
      <c r="G38" s="248">
        <v>99</v>
      </c>
      <c r="H38" s="248">
        <v>86</v>
      </c>
      <c r="I38" s="248">
        <v>115</v>
      </c>
      <c r="J38" s="248"/>
      <c r="K38" s="248"/>
      <c r="L38" s="248"/>
      <c r="M38" s="250">
        <f>IFERROR(VLOOKUP(A38,'GR8-SCHL 9-16-2016'!$A$5:$D$500,3,FALSE),0)</f>
        <v>0</v>
      </c>
      <c r="N38" s="251" t="str">
        <f t="shared" si="0"/>
        <v/>
      </c>
    </row>
    <row r="39" spans="1:14" x14ac:dyDescent="0.25">
      <c r="A39" s="248" t="s">
        <v>165</v>
      </c>
      <c r="B39" s="249" t="s">
        <v>1388</v>
      </c>
      <c r="C39" s="248">
        <v>402</v>
      </c>
      <c r="D39" s="248">
        <v>58</v>
      </c>
      <c r="E39" s="248">
        <v>49</v>
      </c>
      <c r="F39" s="248">
        <v>66</v>
      </c>
      <c r="G39" s="248">
        <v>69</v>
      </c>
      <c r="H39" s="248">
        <v>53</v>
      </c>
      <c r="I39" s="248">
        <v>50</v>
      </c>
      <c r="J39" s="248"/>
      <c r="K39" s="248"/>
      <c r="L39" s="248"/>
      <c r="M39" s="250">
        <f>IFERROR(VLOOKUP(A39,'GR8-SCHL 9-16-2016'!$A$5:$D$500,3,FALSE),0)</f>
        <v>0</v>
      </c>
      <c r="N39" s="251" t="str">
        <f t="shared" si="0"/>
        <v/>
      </c>
    </row>
    <row r="40" spans="1:14" x14ac:dyDescent="0.25">
      <c r="A40" s="248" t="s">
        <v>166</v>
      </c>
      <c r="B40" s="249" t="s">
        <v>923</v>
      </c>
      <c r="C40" s="248">
        <v>1019</v>
      </c>
      <c r="D40" s="248">
        <v>77</v>
      </c>
      <c r="E40" s="248">
        <v>92</v>
      </c>
      <c r="F40" s="248">
        <v>106</v>
      </c>
      <c r="G40" s="248">
        <v>130</v>
      </c>
      <c r="H40" s="248">
        <v>129</v>
      </c>
      <c r="I40" s="248">
        <v>128</v>
      </c>
      <c r="J40" s="248">
        <v>87</v>
      </c>
      <c r="K40" s="248">
        <v>96</v>
      </c>
      <c r="L40" s="248">
        <v>127</v>
      </c>
      <c r="M40" s="250">
        <f>IFERROR(VLOOKUP(A40,'GR8-SCHL 9-16-2016'!$A$5:$D$500,3,FALSE),0)</f>
        <v>0</v>
      </c>
      <c r="N40" s="251">
        <f t="shared" si="0"/>
        <v>127</v>
      </c>
    </row>
    <row r="41" spans="1:14" x14ac:dyDescent="0.25">
      <c r="A41" s="248" t="s">
        <v>167</v>
      </c>
      <c r="B41" s="249" t="s">
        <v>780</v>
      </c>
      <c r="C41" s="248">
        <v>588</v>
      </c>
      <c r="D41" s="248">
        <v>98</v>
      </c>
      <c r="E41" s="248">
        <v>86</v>
      </c>
      <c r="F41" s="248">
        <v>87</v>
      </c>
      <c r="G41" s="248">
        <v>102</v>
      </c>
      <c r="H41" s="248">
        <v>77</v>
      </c>
      <c r="I41" s="248">
        <v>81</v>
      </c>
      <c r="J41" s="248"/>
      <c r="K41" s="248"/>
      <c r="L41" s="248"/>
      <c r="M41" s="250">
        <f>IFERROR(VLOOKUP(A41,'GR8-SCHL 9-16-2016'!$A$5:$D$500,3,FALSE),0)</f>
        <v>0</v>
      </c>
      <c r="N41" s="251" t="str">
        <f t="shared" si="0"/>
        <v/>
      </c>
    </row>
    <row r="42" spans="1:14" x14ac:dyDescent="0.25">
      <c r="A42" s="248" t="s">
        <v>168</v>
      </c>
      <c r="B42" s="249" t="s">
        <v>917</v>
      </c>
      <c r="C42" s="248">
        <v>590</v>
      </c>
      <c r="D42" s="248">
        <v>88</v>
      </c>
      <c r="E42" s="248">
        <v>84</v>
      </c>
      <c r="F42" s="248">
        <v>82</v>
      </c>
      <c r="G42" s="248">
        <v>106</v>
      </c>
      <c r="H42" s="248">
        <v>95</v>
      </c>
      <c r="I42" s="248">
        <v>93</v>
      </c>
      <c r="J42" s="248"/>
      <c r="K42" s="248"/>
      <c r="L42" s="248"/>
      <c r="M42" s="250">
        <f>IFERROR(VLOOKUP(A42,'GR8-SCHL 9-16-2016'!$A$5:$D$500,3,FALSE),0)</f>
        <v>0</v>
      </c>
      <c r="N42" s="251" t="str">
        <f t="shared" si="0"/>
        <v/>
      </c>
    </row>
    <row r="43" spans="1:14" x14ac:dyDescent="0.25">
      <c r="A43" s="248" t="s">
        <v>169</v>
      </c>
      <c r="B43" s="249" t="s">
        <v>16</v>
      </c>
      <c r="C43" s="248">
        <v>649</v>
      </c>
      <c r="D43" s="248">
        <v>100</v>
      </c>
      <c r="E43" s="248">
        <v>111</v>
      </c>
      <c r="F43" s="248">
        <v>109</v>
      </c>
      <c r="G43" s="248">
        <v>110</v>
      </c>
      <c r="H43" s="248">
        <v>109</v>
      </c>
      <c r="I43" s="248">
        <v>110</v>
      </c>
      <c r="J43" s="248"/>
      <c r="K43" s="248"/>
      <c r="L43" s="248"/>
      <c r="M43" s="250">
        <f>IFERROR(VLOOKUP(A43,'GR8-SCHL 9-16-2016'!$A$5:$D$500,3,FALSE),0)</f>
        <v>0</v>
      </c>
      <c r="N43" s="251" t="str">
        <f t="shared" si="0"/>
        <v/>
      </c>
    </row>
    <row r="44" spans="1:14" x14ac:dyDescent="0.25">
      <c r="A44" s="248" t="s">
        <v>170</v>
      </c>
      <c r="B44" s="249" t="s">
        <v>73</v>
      </c>
      <c r="C44" s="248">
        <v>613</v>
      </c>
      <c r="D44" s="248">
        <v>134</v>
      </c>
      <c r="E44" s="248">
        <v>103</v>
      </c>
      <c r="F44" s="248">
        <v>87</v>
      </c>
      <c r="G44" s="248">
        <v>82</v>
      </c>
      <c r="H44" s="248">
        <v>100</v>
      </c>
      <c r="I44" s="248">
        <v>107</v>
      </c>
      <c r="J44" s="248"/>
      <c r="K44" s="248"/>
      <c r="L44" s="248"/>
      <c r="M44" s="250">
        <f>IFERROR(VLOOKUP(A44,'GR8-SCHL 9-16-2016'!$A$5:$D$500,3,FALSE),0)</f>
        <v>0</v>
      </c>
      <c r="N44" s="251" t="str">
        <f t="shared" si="0"/>
        <v/>
      </c>
    </row>
    <row r="45" spans="1:14" x14ac:dyDescent="0.25">
      <c r="A45" s="248" t="s">
        <v>171</v>
      </c>
      <c r="B45" s="249" t="s">
        <v>779</v>
      </c>
      <c r="C45" s="248">
        <v>459</v>
      </c>
      <c r="D45" s="248">
        <v>68</v>
      </c>
      <c r="E45" s="248">
        <v>72</v>
      </c>
      <c r="F45" s="248">
        <v>68</v>
      </c>
      <c r="G45" s="248">
        <v>85</v>
      </c>
      <c r="H45" s="248">
        <v>52</v>
      </c>
      <c r="I45" s="248">
        <v>75</v>
      </c>
      <c r="J45" s="248"/>
      <c r="K45" s="248"/>
      <c r="L45" s="248"/>
      <c r="M45" s="250">
        <f>IFERROR(VLOOKUP(A45,'GR8-SCHL 9-16-2016'!$A$5:$D$500,3,FALSE),0)</f>
        <v>0</v>
      </c>
      <c r="N45" s="251" t="str">
        <f t="shared" si="0"/>
        <v/>
      </c>
    </row>
    <row r="46" spans="1:14" x14ac:dyDescent="0.25">
      <c r="A46" s="248" t="s">
        <v>172</v>
      </c>
      <c r="B46" s="249" t="s">
        <v>778</v>
      </c>
      <c r="C46" s="248">
        <v>727</v>
      </c>
      <c r="D46" s="248">
        <v>111</v>
      </c>
      <c r="E46" s="248">
        <v>97</v>
      </c>
      <c r="F46" s="248">
        <v>119</v>
      </c>
      <c r="G46" s="248">
        <v>127</v>
      </c>
      <c r="H46" s="248">
        <v>115</v>
      </c>
      <c r="I46" s="248">
        <v>124</v>
      </c>
      <c r="J46" s="248"/>
      <c r="K46" s="248"/>
      <c r="L46" s="248"/>
      <c r="M46" s="250">
        <f>IFERROR(VLOOKUP(A46,'GR8-SCHL 9-16-2016'!$A$5:$D$500,3,FALSE),0)</f>
        <v>0</v>
      </c>
      <c r="N46" s="251" t="str">
        <f t="shared" si="0"/>
        <v/>
      </c>
    </row>
    <row r="47" spans="1:14" x14ac:dyDescent="0.25">
      <c r="A47" s="248" t="s">
        <v>173</v>
      </c>
      <c r="B47" s="249" t="s">
        <v>17</v>
      </c>
      <c r="C47" s="248">
        <v>612</v>
      </c>
      <c r="D47" s="248">
        <v>108</v>
      </c>
      <c r="E47" s="248">
        <v>109</v>
      </c>
      <c r="F47" s="248">
        <v>120</v>
      </c>
      <c r="G47" s="248">
        <v>85</v>
      </c>
      <c r="H47" s="248">
        <v>66</v>
      </c>
      <c r="I47" s="248">
        <v>124</v>
      </c>
      <c r="J47" s="248"/>
      <c r="K47" s="248"/>
      <c r="L47" s="248"/>
      <c r="M47" s="250">
        <f>IFERROR(VLOOKUP(A47,'GR8-SCHL 9-16-2016'!$A$5:$D$500,3,FALSE),0)</f>
        <v>0</v>
      </c>
      <c r="N47" s="251" t="str">
        <f t="shared" si="0"/>
        <v/>
      </c>
    </row>
    <row r="48" spans="1:14" x14ac:dyDescent="0.25">
      <c r="A48" s="248" t="s">
        <v>174</v>
      </c>
      <c r="B48" s="249" t="s">
        <v>777</v>
      </c>
      <c r="C48" s="248">
        <v>339</v>
      </c>
      <c r="D48" s="248">
        <v>54</v>
      </c>
      <c r="E48" s="248">
        <v>65</v>
      </c>
      <c r="F48" s="248">
        <v>56</v>
      </c>
      <c r="G48" s="248">
        <v>59</v>
      </c>
      <c r="H48" s="248">
        <v>36</v>
      </c>
      <c r="I48" s="248">
        <v>35</v>
      </c>
      <c r="J48" s="248"/>
      <c r="K48" s="248"/>
      <c r="L48" s="248"/>
      <c r="M48" s="250">
        <f>IFERROR(VLOOKUP(A48,'GR8-SCHL 9-16-2016'!$A$5:$D$500,3,FALSE),0)</f>
        <v>0</v>
      </c>
      <c r="N48" s="251" t="str">
        <f t="shared" si="0"/>
        <v/>
      </c>
    </row>
    <row r="49" spans="1:14" x14ac:dyDescent="0.25">
      <c r="A49" s="248" t="s">
        <v>175</v>
      </c>
      <c r="B49" s="249" t="s">
        <v>855</v>
      </c>
      <c r="C49" s="248">
        <v>962</v>
      </c>
      <c r="D49" s="248">
        <v>110</v>
      </c>
      <c r="E49" s="248">
        <v>96</v>
      </c>
      <c r="F49" s="248">
        <v>102</v>
      </c>
      <c r="G49" s="248">
        <v>138</v>
      </c>
      <c r="H49" s="248">
        <v>103</v>
      </c>
      <c r="I49" s="248">
        <v>114</v>
      </c>
      <c r="J49" s="248">
        <v>98</v>
      </c>
      <c r="K49" s="248">
        <v>81</v>
      </c>
      <c r="L49" s="248">
        <v>67</v>
      </c>
      <c r="M49" s="250">
        <f>IFERROR(VLOOKUP(A49,'GR8-SCHL 9-16-2016'!$A$5:$D$500,3,FALSE),0)</f>
        <v>0</v>
      </c>
      <c r="N49" s="251">
        <f t="shared" si="0"/>
        <v>67</v>
      </c>
    </row>
    <row r="50" spans="1:14" x14ac:dyDescent="0.25">
      <c r="A50" s="248" t="s">
        <v>176</v>
      </c>
      <c r="B50" s="249" t="s">
        <v>5148</v>
      </c>
      <c r="C50" s="248">
        <v>706</v>
      </c>
      <c r="D50" s="248">
        <v>90</v>
      </c>
      <c r="E50" s="248">
        <v>104</v>
      </c>
      <c r="F50" s="248">
        <v>84</v>
      </c>
      <c r="G50" s="248">
        <v>92</v>
      </c>
      <c r="H50" s="248">
        <v>83</v>
      </c>
      <c r="I50" s="248">
        <v>78</v>
      </c>
      <c r="J50" s="248">
        <v>72</v>
      </c>
      <c r="K50" s="248">
        <v>63</v>
      </c>
      <c r="L50" s="248"/>
      <c r="M50" s="250">
        <f>IFERROR(VLOOKUP(A50,'GR8-SCHL 9-16-2016'!$A$5:$D$500,3,FALSE),0)</f>
        <v>0</v>
      </c>
      <c r="N50" s="251" t="str">
        <f t="shared" si="0"/>
        <v/>
      </c>
    </row>
    <row r="51" spans="1:14" x14ac:dyDescent="0.25">
      <c r="A51" s="248" t="s">
        <v>177</v>
      </c>
      <c r="B51" s="249" t="s">
        <v>775</v>
      </c>
      <c r="C51" s="248">
        <v>853</v>
      </c>
      <c r="D51" s="248">
        <v>115</v>
      </c>
      <c r="E51" s="248">
        <v>135</v>
      </c>
      <c r="F51" s="248">
        <v>136</v>
      </c>
      <c r="G51" s="248">
        <v>139</v>
      </c>
      <c r="H51" s="248">
        <v>148</v>
      </c>
      <c r="I51" s="248">
        <v>161</v>
      </c>
      <c r="J51" s="248"/>
      <c r="K51" s="248"/>
      <c r="L51" s="248"/>
      <c r="M51" s="250">
        <f>IFERROR(VLOOKUP(A51,'GR8-SCHL 9-16-2016'!$A$5:$D$500,3,FALSE),0)</f>
        <v>0</v>
      </c>
      <c r="N51" s="251" t="str">
        <f t="shared" si="0"/>
        <v/>
      </c>
    </row>
    <row r="52" spans="1:14" x14ac:dyDescent="0.25">
      <c r="A52" s="248" t="s">
        <v>178</v>
      </c>
      <c r="B52" s="249" t="s">
        <v>774</v>
      </c>
      <c r="C52" s="248">
        <v>404</v>
      </c>
      <c r="D52" s="248">
        <v>45</v>
      </c>
      <c r="E52" s="248">
        <v>59</v>
      </c>
      <c r="F52" s="248">
        <v>67</v>
      </c>
      <c r="G52" s="248">
        <v>61</v>
      </c>
      <c r="H52" s="248">
        <v>56</v>
      </c>
      <c r="I52" s="248">
        <v>49</v>
      </c>
      <c r="J52" s="248"/>
      <c r="K52" s="248"/>
      <c r="L52" s="248"/>
      <c r="M52" s="250">
        <f>IFERROR(VLOOKUP(A52,'GR8-SCHL 9-16-2016'!$A$5:$D$500,3,FALSE),0)</f>
        <v>0</v>
      </c>
      <c r="N52" s="251" t="str">
        <f t="shared" si="0"/>
        <v/>
      </c>
    </row>
    <row r="53" spans="1:14" x14ac:dyDescent="0.25">
      <c r="A53" s="248" t="s">
        <v>179</v>
      </c>
      <c r="B53" s="249" t="s">
        <v>773</v>
      </c>
      <c r="C53" s="248">
        <v>427</v>
      </c>
      <c r="D53" s="248">
        <v>66</v>
      </c>
      <c r="E53" s="248">
        <v>54</v>
      </c>
      <c r="F53" s="248">
        <v>60</v>
      </c>
      <c r="G53" s="248">
        <v>71</v>
      </c>
      <c r="H53" s="248">
        <v>75</v>
      </c>
      <c r="I53" s="248">
        <v>86</v>
      </c>
      <c r="J53" s="248"/>
      <c r="K53" s="248"/>
      <c r="L53" s="248"/>
      <c r="M53" s="250">
        <f>IFERROR(VLOOKUP(A53,'GR8-SCHL 9-16-2016'!$A$5:$D$500,3,FALSE),0)</f>
        <v>0</v>
      </c>
      <c r="N53" s="251" t="str">
        <f t="shared" si="0"/>
        <v/>
      </c>
    </row>
    <row r="54" spans="1:14" x14ac:dyDescent="0.25">
      <c r="A54" s="248" t="s">
        <v>180</v>
      </c>
      <c r="B54" s="249" t="s">
        <v>517</v>
      </c>
      <c r="C54" s="248">
        <v>877</v>
      </c>
      <c r="D54" s="248">
        <v>91</v>
      </c>
      <c r="E54" s="248">
        <v>89</v>
      </c>
      <c r="F54" s="248">
        <v>88</v>
      </c>
      <c r="G54" s="248">
        <v>91</v>
      </c>
      <c r="H54" s="248">
        <v>74</v>
      </c>
      <c r="I54" s="248">
        <v>96</v>
      </c>
      <c r="J54" s="248">
        <v>94</v>
      </c>
      <c r="K54" s="248">
        <v>84</v>
      </c>
      <c r="L54" s="248">
        <v>83</v>
      </c>
      <c r="M54" s="250">
        <f>IFERROR(VLOOKUP(A54,'GR8-SCHL 9-16-2016'!$A$5:$D$500,3,FALSE),0)</f>
        <v>0</v>
      </c>
      <c r="N54" s="251">
        <f t="shared" si="0"/>
        <v>83</v>
      </c>
    </row>
    <row r="55" spans="1:14" x14ac:dyDescent="0.25">
      <c r="A55" s="248" t="s">
        <v>181</v>
      </c>
      <c r="B55" s="249" t="s">
        <v>772</v>
      </c>
      <c r="C55" s="248">
        <v>539</v>
      </c>
      <c r="D55" s="248">
        <v>64</v>
      </c>
      <c r="E55" s="248">
        <v>73</v>
      </c>
      <c r="F55" s="248">
        <v>68</v>
      </c>
      <c r="G55" s="248">
        <v>83</v>
      </c>
      <c r="H55" s="248">
        <v>64</v>
      </c>
      <c r="I55" s="248">
        <v>78</v>
      </c>
      <c r="J55" s="248"/>
      <c r="K55" s="248"/>
      <c r="L55" s="248"/>
      <c r="M55" s="250">
        <f>IFERROR(VLOOKUP(A55,'GR8-SCHL 9-16-2016'!$A$5:$D$500,3,FALSE),0)</f>
        <v>0</v>
      </c>
      <c r="N55" s="251" t="str">
        <f t="shared" si="0"/>
        <v/>
      </c>
    </row>
    <row r="56" spans="1:14" x14ac:dyDescent="0.25">
      <c r="A56" s="248" t="s">
        <v>182</v>
      </c>
      <c r="B56" s="249" t="s">
        <v>771</v>
      </c>
      <c r="C56" s="248">
        <v>896</v>
      </c>
      <c r="D56" s="248">
        <v>134</v>
      </c>
      <c r="E56" s="248">
        <v>148</v>
      </c>
      <c r="F56" s="248">
        <v>155</v>
      </c>
      <c r="G56" s="248">
        <v>145</v>
      </c>
      <c r="H56" s="248">
        <v>108</v>
      </c>
      <c r="I56" s="248">
        <v>158</v>
      </c>
      <c r="J56" s="248"/>
      <c r="K56" s="248"/>
      <c r="L56" s="248"/>
      <c r="M56" s="250">
        <f>IFERROR(VLOOKUP(A56,'GR8-SCHL 9-16-2016'!$A$5:$D$500,3,FALSE),0)</f>
        <v>0</v>
      </c>
      <c r="N56" s="251" t="str">
        <f t="shared" si="0"/>
        <v/>
      </c>
    </row>
    <row r="57" spans="1:14" x14ac:dyDescent="0.25">
      <c r="A57" s="248" t="s">
        <v>183</v>
      </c>
      <c r="B57" s="249" t="s">
        <v>770</v>
      </c>
      <c r="C57" s="248">
        <v>589</v>
      </c>
      <c r="D57" s="248">
        <v>88</v>
      </c>
      <c r="E57" s="248">
        <v>78</v>
      </c>
      <c r="F57" s="248">
        <v>83</v>
      </c>
      <c r="G57" s="248">
        <v>111</v>
      </c>
      <c r="H57" s="248">
        <v>97</v>
      </c>
      <c r="I57" s="248">
        <v>109</v>
      </c>
      <c r="J57" s="248"/>
      <c r="K57" s="248"/>
      <c r="L57" s="248"/>
      <c r="M57" s="250">
        <f>IFERROR(VLOOKUP(A57,'GR8-SCHL 9-16-2016'!$A$5:$D$500,3,FALSE),0)</f>
        <v>0</v>
      </c>
      <c r="N57" s="251" t="str">
        <f t="shared" si="0"/>
        <v/>
      </c>
    </row>
    <row r="58" spans="1:14" x14ac:dyDescent="0.25">
      <c r="A58" s="248" t="s">
        <v>184</v>
      </c>
      <c r="B58" s="249" t="s">
        <v>769</v>
      </c>
      <c r="C58" s="248">
        <v>471</v>
      </c>
      <c r="D58" s="248">
        <v>82</v>
      </c>
      <c r="E58" s="248">
        <v>76</v>
      </c>
      <c r="F58" s="248">
        <v>66</v>
      </c>
      <c r="G58" s="248">
        <v>76</v>
      </c>
      <c r="H58" s="248">
        <v>80</v>
      </c>
      <c r="I58" s="248">
        <v>75</v>
      </c>
      <c r="J58" s="248"/>
      <c r="K58" s="248"/>
      <c r="L58" s="248"/>
      <c r="M58" s="250">
        <f>IFERROR(VLOOKUP(A58,'GR8-SCHL 9-16-2016'!$A$5:$D$500,3,FALSE),0)</f>
        <v>0</v>
      </c>
      <c r="N58" s="251" t="str">
        <f t="shared" si="0"/>
        <v/>
      </c>
    </row>
    <row r="59" spans="1:14" x14ac:dyDescent="0.25">
      <c r="A59" s="248" t="s">
        <v>185</v>
      </c>
      <c r="B59" s="249" t="s">
        <v>768</v>
      </c>
      <c r="C59" s="248">
        <v>300</v>
      </c>
      <c r="D59" s="248">
        <v>46</v>
      </c>
      <c r="E59" s="248">
        <v>52</v>
      </c>
      <c r="F59" s="248">
        <v>48</v>
      </c>
      <c r="G59" s="248">
        <v>59</v>
      </c>
      <c r="H59" s="248">
        <v>51</v>
      </c>
      <c r="I59" s="248">
        <v>44</v>
      </c>
      <c r="J59" s="248"/>
      <c r="K59" s="248"/>
      <c r="L59" s="248"/>
      <c r="M59" s="250">
        <f>IFERROR(VLOOKUP(A59,'GR8-SCHL 9-16-2016'!$A$5:$D$500,3,FALSE),0)</f>
        <v>0</v>
      </c>
      <c r="N59" s="251" t="str">
        <f t="shared" si="0"/>
        <v/>
      </c>
    </row>
    <row r="60" spans="1:14" x14ac:dyDescent="0.25">
      <c r="A60" s="248" t="s">
        <v>186</v>
      </c>
      <c r="B60" s="249" t="s">
        <v>767</v>
      </c>
      <c r="C60" s="248">
        <v>557</v>
      </c>
      <c r="D60" s="248">
        <v>71</v>
      </c>
      <c r="E60" s="248">
        <v>101</v>
      </c>
      <c r="F60" s="248">
        <v>94</v>
      </c>
      <c r="G60" s="248">
        <v>86</v>
      </c>
      <c r="H60" s="248">
        <v>55</v>
      </c>
      <c r="I60" s="248">
        <v>96</v>
      </c>
      <c r="J60" s="248"/>
      <c r="K60" s="248"/>
      <c r="L60" s="248"/>
      <c r="M60" s="250">
        <f>IFERROR(VLOOKUP(A60,'GR8-SCHL 9-16-2016'!$A$5:$D$500,3,FALSE),0)</f>
        <v>0</v>
      </c>
      <c r="N60" s="251" t="str">
        <f t="shared" si="0"/>
        <v/>
      </c>
    </row>
    <row r="61" spans="1:14" x14ac:dyDescent="0.25">
      <c r="A61" s="248" t="s">
        <v>187</v>
      </c>
      <c r="B61" s="249" t="s">
        <v>542</v>
      </c>
      <c r="C61" s="248">
        <v>19</v>
      </c>
      <c r="D61" s="248">
        <v>1</v>
      </c>
      <c r="E61" s="248">
        <v>2</v>
      </c>
      <c r="F61" s="248">
        <v>4</v>
      </c>
      <c r="G61" s="248">
        <v>2</v>
      </c>
      <c r="H61" s="248"/>
      <c r="I61" s="248"/>
      <c r="J61" s="248"/>
      <c r="K61" s="248"/>
      <c r="L61" s="248"/>
      <c r="M61" s="250">
        <f>IFERROR(VLOOKUP(A61,'GR8-SCHL 9-16-2016'!$A$5:$D$500,3,FALSE),0)</f>
        <v>0</v>
      </c>
      <c r="N61" s="251" t="str">
        <f t="shared" si="0"/>
        <v/>
      </c>
    </row>
    <row r="62" spans="1:14" x14ac:dyDescent="0.25">
      <c r="A62" s="248" t="s">
        <v>188</v>
      </c>
      <c r="B62" s="249" t="s">
        <v>766</v>
      </c>
      <c r="C62" s="248">
        <v>1018</v>
      </c>
      <c r="D62" s="248">
        <v>116</v>
      </c>
      <c r="E62" s="248">
        <v>118</v>
      </c>
      <c r="F62" s="248">
        <v>113</v>
      </c>
      <c r="G62" s="248">
        <v>115</v>
      </c>
      <c r="H62" s="248">
        <v>114</v>
      </c>
      <c r="I62" s="248">
        <v>114</v>
      </c>
      <c r="J62" s="248">
        <v>114</v>
      </c>
      <c r="K62" s="248">
        <v>110</v>
      </c>
      <c r="L62" s="248">
        <v>104</v>
      </c>
      <c r="M62" s="250">
        <f>IFERROR(VLOOKUP(A62,'GR8-SCHL 9-16-2016'!$A$5:$D$500,3,FALSE),0)</f>
        <v>38</v>
      </c>
      <c r="N62" s="251">
        <f t="shared" si="0"/>
        <v>66</v>
      </c>
    </row>
    <row r="63" spans="1:14" x14ac:dyDescent="0.25">
      <c r="A63" s="248" t="s">
        <v>189</v>
      </c>
      <c r="B63" s="249" t="s">
        <v>848</v>
      </c>
      <c r="C63" s="248">
        <v>930</v>
      </c>
      <c r="D63" s="248">
        <v>141</v>
      </c>
      <c r="E63" s="248">
        <v>106</v>
      </c>
      <c r="F63" s="248">
        <v>113</v>
      </c>
      <c r="G63" s="248">
        <v>98</v>
      </c>
      <c r="H63" s="248">
        <v>117</v>
      </c>
      <c r="I63" s="248">
        <v>103</v>
      </c>
      <c r="J63" s="248">
        <v>70</v>
      </c>
      <c r="K63" s="248">
        <v>78</v>
      </c>
      <c r="L63" s="248">
        <v>87</v>
      </c>
      <c r="M63" s="250">
        <f>IFERROR(VLOOKUP(A63,'GR8-SCHL 9-16-2016'!$A$5:$D$500,3,FALSE),0)</f>
        <v>0</v>
      </c>
      <c r="N63" s="251">
        <f t="shared" si="0"/>
        <v>87</v>
      </c>
    </row>
    <row r="64" spans="1:14" x14ac:dyDescent="0.25">
      <c r="A64" s="248" t="s">
        <v>5190</v>
      </c>
      <c r="B64" s="249" t="s">
        <v>5149</v>
      </c>
      <c r="C64" s="248">
        <v>268</v>
      </c>
      <c r="D64" s="248">
        <v>34</v>
      </c>
      <c r="E64" s="248">
        <v>36</v>
      </c>
      <c r="F64" s="248">
        <v>35</v>
      </c>
      <c r="G64" s="248">
        <v>41</v>
      </c>
      <c r="H64" s="248">
        <v>40</v>
      </c>
      <c r="I64" s="248">
        <v>43</v>
      </c>
      <c r="J64" s="248">
        <v>39</v>
      </c>
      <c r="K64" s="248"/>
      <c r="L64" s="248"/>
      <c r="M64" s="250">
        <f>IFERROR(VLOOKUP(A64,'GR8-SCHL 9-16-2016'!$A$5:$D$500,3,FALSE),0)</f>
        <v>0</v>
      </c>
      <c r="N64" s="251" t="str">
        <f t="shared" si="0"/>
        <v/>
      </c>
    </row>
    <row r="65" spans="1:14" x14ac:dyDescent="0.25">
      <c r="A65" s="248" t="s">
        <v>190</v>
      </c>
      <c r="B65" s="249" t="s">
        <v>765</v>
      </c>
      <c r="C65" s="248">
        <v>1171</v>
      </c>
      <c r="D65" s="248">
        <v>165</v>
      </c>
      <c r="E65" s="248">
        <v>175</v>
      </c>
      <c r="F65" s="248">
        <v>169</v>
      </c>
      <c r="G65" s="248">
        <v>185</v>
      </c>
      <c r="H65" s="248">
        <v>182</v>
      </c>
      <c r="I65" s="248">
        <v>183</v>
      </c>
      <c r="J65" s="248"/>
      <c r="K65" s="248"/>
      <c r="L65" s="248"/>
      <c r="M65" s="250">
        <f>IFERROR(VLOOKUP(A65,'GR8-SCHL 9-16-2016'!$A$5:$D$500,3,FALSE),0)</f>
        <v>0</v>
      </c>
      <c r="N65" s="251" t="str">
        <f t="shared" si="0"/>
        <v/>
      </c>
    </row>
    <row r="66" spans="1:14" x14ac:dyDescent="0.25">
      <c r="A66" s="248" t="s">
        <v>191</v>
      </c>
      <c r="B66" s="249" t="s">
        <v>511</v>
      </c>
      <c r="C66" s="248">
        <v>969</v>
      </c>
      <c r="D66" s="248">
        <v>1</v>
      </c>
      <c r="E66" s="248">
        <v>173</v>
      </c>
      <c r="F66" s="248">
        <v>177</v>
      </c>
      <c r="G66" s="248">
        <v>167</v>
      </c>
      <c r="H66" s="248">
        <v>223</v>
      </c>
      <c r="I66" s="248">
        <v>228</v>
      </c>
      <c r="J66" s="248"/>
      <c r="K66" s="248"/>
      <c r="L66" s="248"/>
      <c r="M66" s="250">
        <f>IFERROR(VLOOKUP(A66,'GR8-SCHL 9-16-2016'!$A$5:$D$500,3,FALSE),0)</f>
        <v>0</v>
      </c>
      <c r="N66" s="251" t="str">
        <f t="shared" si="0"/>
        <v/>
      </c>
    </row>
    <row r="67" spans="1:14" x14ac:dyDescent="0.25">
      <c r="A67" s="248" t="s">
        <v>764</v>
      </c>
      <c r="B67" s="249" t="s">
        <v>972</v>
      </c>
      <c r="C67" s="248">
        <v>562</v>
      </c>
      <c r="D67" s="248">
        <v>40</v>
      </c>
      <c r="E67" s="248">
        <v>51</v>
      </c>
      <c r="F67" s="248">
        <v>102</v>
      </c>
      <c r="G67" s="248">
        <v>69</v>
      </c>
      <c r="H67" s="248">
        <v>47</v>
      </c>
      <c r="I67" s="248">
        <v>95</v>
      </c>
      <c r="J67" s="248">
        <v>63</v>
      </c>
      <c r="K67" s="248">
        <v>58</v>
      </c>
      <c r="L67" s="248">
        <v>37</v>
      </c>
      <c r="M67" s="250">
        <f>IFERROR(VLOOKUP(A67,'GR8-SCHL 9-16-2016'!$A$5:$D$500,3,FALSE),0)</f>
        <v>18</v>
      </c>
      <c r="N67" s="251">
        <f t="shared" si="0"/>
        <v>19</v>
      </c>
    </row>
    <row r="68" spans="1:14" x14ac:dyDescent="0.25">
      <c r="A68" s="248" t="s">
        <v>5250</v>
      </c>
      <c r="B68" s="249" t="s">
        <v>5251</v>
      </c>
      <c r="C68" s="248">
        <v>562</v>
      </c>
      <c r="D68" s="248">
        <v>180</v>
      </c>
      <c r="E68" s="248">
        <v>100</v>
      </c>
      <c r="F68" s="248">
        <v>81</v>
      </c>
      <c r="G68" s="248">
        <v>85</v>
      </c>
      <c r="H68" s="248">
        <v>68</v>
      </c>
      <c r="I68" s="248">
        <v>48</v>
      </c>
      <c r="J68" s="248"/>
      <c r="K68" s="248"/>
      <c r="L68" s="248"/>
      <c r="M68" s="250">
        <f>IFERROR(VLOOKUP(A68,'GR8-SCHL 9-16-2016'!$A$5:$D$500,3,FALSE),0)</f>
        <v>0</v>
      </c>
      <c r="N68" s="251" t="str">
        <f t="shared" ref="N68:N131" si="1">IF(L68="","",L68-M68)</f>
        <v/>
      </c>
    </row>
    <row r="69" spans="1:14" x14ac:dyDescent="0.25">
      <c r="A69" s="248" t="s">
        <v>763</v>
      </c>
      <c r="B69" s="249" t="s">
        <v>532</v>
      </c>
      <c r="C69" s="248">
        <v>539</v>
      </c>
      <c r="D69" s="248">
        <v>88</v>
      </c>
      <c r="E69" s="248">
        <v>77</v>
      </c>
      <c r="F69" s="248">
        <v>81</v>
      </c>
      <c r="G69" s="248">
        <v>117</v>
      </c>
      <c r="H69" s="248">
        <v>108</v>
      </c>
      <c r="I69" s="248">
        <v>68</v>
      </c>
      <c r="J69" s="248"/>
      <c r="K69" s="248"/>
      <c r="L69" s="248"/>
      <c r="M69" s="250">
        <f>IFERROR(VLOOKUP(A69,'GR8-SCHL 9-16-2016'!$A$5:$D$500,3,FALSE),0)</f>
        <v>0</v>
      </c>
      <c r="N69" s="251" t="str">
        <f t="shared" si="1"/>
        <v/>
      </c>
    </row>
    <row r="70" spans="1:14" x14ac:dyDescent="0.25">
      <c r="A70" s="248" t="s">
        <v>192</v>
      </c>
      <c r="B70" s="249" t="s">
        <v>101</v>
      </c>
      <c r="C70" s="248">
        <v>1047</v>
      </c>
      <c r="D70" s="248">
        <v>104</v>
      </c>
      <c r="E70" s="248">
        <v>129</v>
      </c>
      <c r="F70" s="248">
        <v>121</v>
      </c>
      <c r="G70" s="248">
        <v>138</v>
      </c>
      <c r="H70" s="248">
        <v>116</v>
      </c>
      <c r="I70" s="248">
        <v>100</v>
      </c>
      <c r="J70" s="248">
        <v>110</v>
      </c>
      <c r="K70" s="248">
        <v>130</v>
      </c>
      <c r="L70" s="248">
        <v>99</v>
      </c>
      <c r="M70" s="250">
        <f>IFERROR(VLOOKUP(A70,'GR8-SCHL 9-16-2016'!$A$5:$D$500,3,FALSE),0)</f>
        <v>14</v>
      </c>
      <c r="N70" s="251">
        <f t="shared" si="1"/>
        <v>85</v>
      </c>
    </row>
    <row r="71" spans="1:14" x14ac:dyDescent="0.25">
      <c r="A71" s="248" t="s">
        <v>193</v>
      </c>
      <c r="B71" s="249" t="s">
        <v>762</v>
      </c>
      <c r="C71" s="248">
        <v>875</v>
      </c>
      <c r="D71" s="248">
        <v>141</v>
      </c>
      <c r="E71" s="248">
        <v>164</v>
      </c>
      <c r="F71" s="248">
        <v>148</v>
      </c>
      <c r="G71" s="248">
        <v>136</v>
      </c>
      <c r="H71" s="248">
        <v>149</v>
      </c>
      <c r="I71" s="248">
        <v>118</v>
      </c>
      <c r="J71" s="248"/>
      <c r="K71" s="248"/>
      <c r="L71" s="248"/>
      <c r="M71" s="250">
        <f>IFERROR(VLOOKUP(A71,'GR8-SCHL 9-16-2016'!$A$5:$D$500,3,FALSE),0)</f>
        <v>0</v>
      </c>
      <c r="N71" s="251" t="str">
        <f t="shared" si="1"/>
        <v/>
      </c>
    </row>
    <row r="72" spans="1:14" x14ac:dyDescent="0.25">
      <c r="A72" s="248" t="s">
        <v>761</v>
      </c>
      <c r="B72" s="249" t="s">
        <v>552</v>
      </c>
      <c r="C72" s="248">
        <v>30</v>
      </c>
      <c r="D72" s="248">
        <v>9</v>
      </c>
      <c r="E72" s="248">
        <v>9</v>
      </c>
      <c r="F72" s="248">
        <v>3</v>
      </c>
      <c r="G72" s="248">
        <v>1</v>
      </c>
      <c r="H72" s="248"/>
      <c r="I72" s="248">
        <v>4</v>
      </c>
      <c r="J72" s="248">
        <v>2</v>
      </c>
      <c r="K72" s="248"/>
      <c r="L72" s="248"/>
      <c r="M72" s="250">
        <f>IFERROR(VLOOKUP(A72,'GR8-SCHL 9-16-2016'!$A$5:$D$500,3,FALSE),0)</f>
        <v>0</v>
      </c>
      <c r="N72" s="251" t="str">
        <f t="shared" si="1"/>
        <v/>
      </c>
    </row>
    <row r="73" spans="1:14" x14ac:dyDescent="0.25">
      <c r="A73" s="248" t="s">
        <v>194</v>
      </c>
      <c r="B73" s="249" t="s">
        <v>760</v>
      </c>
      <c r="C73" s="248">
        <v>417</v>
      </c>
      <c r="D73" s="248">
        <v>53</v>
      </c>
      <c r="E73" s="248">
        <v>70</v>
      </c>
      <c r="F73" s="248">
        <v>65</v>
      </c>
      <c r="G73" s="248">
        <v>77</v>
      </c>
      <c r="H73" s="248">
        <v>67</v>
      </c>
      <c r="I73" s="248">
        <v>67</v>
      </c>
      <c r="J73" s="248"/>
      <c r="K73" s="248"/>
      <c r="L73" s="248"/>
      <c r="M73" s="250">
        <f>IFERROR(VLOOKUP(A73,'GR8-SCHL 9-16-2016'!$A$5:$D$500,3,FALSE),0)</f>
        <v>0</v>
      </c>
      <c r="N73" s="251" t="str">
        <f t="shared" si="1"/>
        <v/>
      </c>
    </row>
    <row r="74" spans="1:14" x14ac:dyDescent="0.25">
      <c r="A74" s="248" t="s">
        <v>195</v>
      </c>
      <c r="B74" s="249" t="s">
        <v>74</v>
      </c>
      <c r="C74" s="248">
        <v>1425</v>
      </c>
      <c r="D74" s="248">
        <v>122</v>
      </c>
      <c r="E74" s="248">
        <v>156</v>
      </c>
      <c r="F74" s="248">
        <v>179</v>
      </c>
      <c r="G74" s="248">
        <v>160</v>
      </c>
      <c r="H74" s="248">
        <v>169</v>
      </c>
      <c r="I74" s="248">
        <v>157</v>
      </c>
      <c r="J74" s="248">
        <v>158</v>
      </c>
      <c r="K74" s="248">
        <v>142</v>
      </c>
      <c r="L74" s="248">
        <v>153</v>
      </c>
      <c r="M74" s="250">
        <f>IFERROR(VLOOKUP(A74,'GR8-SCHL 9-16-2016'!$A$5:$D$500,3,FALSE),0)</f>
        <v>0</v>
      </c>
      <c r="N74" s="251">
        <f t="shared" si="1"/>
        <v>153</v>
      </c>
    </row>
    <row r="75" spans="1:14" x14ac:dyDescent="0.25">
      <c r="A75" s="248" t="s">
        <v>196</v>
      </c>
      <c r="B75" s="249" t="s">
        <v>759</v>
      </c>
      <c r="C75" s="248">
        <v>396</v>
      </c>
      <c r="D75" s="248">
        <v>60</v>
      </c>
      <c r="E75" s="248">
        <v>71</v>
      </c>
      <c r="F75" s="248">
        <v>79</v>
      </c>
      <c r="G75" s="248">
        <v>66</v>
      </c>
      <c r="H75" s="248">
        <v>46</v>
      </c>
      <c r="I75" s="248">
        <v>56</v>
      </c>
      <c r="J75" s="248"/>
      <c r="K75" s="248"/>
      <c r="L75" s="248"/>
      <c r="M75" s="250">
        <f>IFERROR(VLOOKUP(A75,'GR8-SCHL 9-16-2016'!$A$5:$D$500,3,FALSE),0)</f>
        <v>0</v>
      </c>
      <c r="N75" s="251" t="str">
        <f t="shared" si="1"/>
        <v/>
      </c>
    </row>
    <row r="76" spans="1:14" x14ac:dyDescent="0.25">
      <c r="A76" s="248" t="s">
        <v>197</v>
      </c>
      <c r="B76" s="249" t="s">
        <v>758</v>
      </c>
      <c r="C76" s="248">
        <v>544</v>
      </c>
      <c r="D76" s="248">
        <v>77</v>
      </c>
      <c r="E76" s="248">
        <v>74</v>
      </c>
      <c r="F76" s="248">
        <v>87</v>
      </c>
      <c r="G76" s="248">
        <v>110</v>
      </c>
      <c r="H76" s="248">
        <v>102</v>
      </c>
      <c r="I76" s="248">
        <v>78</v>
      </c>
      <c r="J76" s="248"/>
      <c r="K76" s="248"/>
      <c r="L76" s="248"/>
      <c r="M76" s="250">
        <f>IFERROR(VLOOKUP(A76,'GR8-SCHL 9-16-2016'!$A$5:$D$500,3,FALSE),0)</f>
        <v>0</v>
      </c>
      <c r="N76" s="251" t="str">
        <f t="shared" si="1"/>
        <v/>
      </c>
    </row>
    <row r="77" spans="1:14" x14ac:dyDescent="0.25">
      <c r="A77" s="248" t="s">
        <v>198</v>
      </c>
      <c r="B77" s="249" t="s">
        <v>5150</v>
      </c>
      <c r="C77" s="248">
        <v>346</v>
      </c>
      <c r="D77" s="248">
        <v>30</v>
      </c>
      <c r="E77" s="248">
        <v>36</v>
      </c>
      <c r="F77" s="248">
        <v>43</v>
      </c>
      <c r="G77" s="248">
        <v>43</v>
      </c>
      <c r="H77" s="248">
        <v>46</v>
      </c>
      <c r="I77" s="248">
        <v>66</v>
      </c>
      <c r="J77" s="248">
        <v>39</v>
      </c>
      <c r="K77" s="248">
        <v>23</v>
      </c>
      <c r="L77" s="248"/>
      <c r="M77" s="250">
        <f>IFERROR(VLOOKUP(A77,'GR8-SCHL 9-16-2016'!$A$5:$D$500,3,FALSE),0)</f>
        <v>0</v>
      </c>
      <c r="N77" s="251" t="str">
        <f t="shared" si="1"/>
        <v/>
      </c>
    </row>
    <row r="78" spans="1:14" x14ac:dyDescent="0.25">
      <c r="A78" s="248" t="s">
        <v>199</v>
      </c>
      <c r="B78" s="249" t="s">
        <v>5</v>
      </c>
      <c r="C78" s="248">
        <v>1538</v>
      </c>
      <c r="D78" s="248">
        <v>168</v>
      </c>
      <c r="E78" s="248">
        <v>120</v>
      </c>
      <c r="F78" s="248">
        <v>186</v>
      </c>
      <c r="G78" s="248">
        <v>164</v>
      </c>
      <c r="H78" s="248">
        <v>148</v>
      </c>
      <c r="I78" s="248">
        <v>195</v>
      </c>
      <c r="J78" s="248">
        <v>204</v>
      </c>
      <c r="K78" s="248">
        <v>169</v>
      </c>
      <c r="L78" s="248">
        <v>165</v>
      </c>
      <c r="M78" s="250">
        <f>IFERROR(VLOOKUP(A78,'GR8-SCHL 9-16-2016'!$A$5:$D$500,3,FALSE),0)</f>
        <v>14</v>
      </c>
      <c r="N78" s="251">
        <f t="shared" si="1"/>
        <v>151</v>
      </c>
    </row>
    <row r="79" spans="1:14" x14ac:dyDescent="0.25">
      <c r="A79" s="248" t="s">
        <v>200</v>
      </c>
      <c r="B79" s="249" t="s">
        <v>756</v>
      </c>
      <c r="C79" s="248">
        <v>180</v>
      </c>
      <c r="D79" s="248">
        <v>30</v>
      </c>
      <c r="E79" s="248">
        <v>29</v>
      </c>
      <c r="F79" s="248">
        <v>27</v>
      </c>
      <c r="G79" s="248">
        <v>45</v>
      </c>
      <c r="H79" s="248">
        <v>28</v>
      </c>
      <c r="I79" s="248">
        <v>21</v>
      </c>
      <c r="J79" s="248"/>
      <c r="K79" s="248"/>
      <c r="L79" s="248"/>
      <c r="M79" s="250">
        <f>IFERROR(VLOOKUP(A79,'GR8-SCHL 9-16-2016'!$A$5:$D$500,3,FALSE),0)</f>
        <v>0</v>
      </c>
      <c r="N79" s="251" t="str">
        <f t="shared" si="1"/>
        <v/>
      </c>
    </row>
    <row r="80" spans="1:14" x14ac:dyDescent="0.25">
      <c r="A80" s="248" t="s">
        <v>201</v>
      </c>
      <c r="B80" s="249" t="s">
        <v>102</v>
      </c>
      <c r="C80" s="248">
        <v>955</v>
      </c>
      <c r="D80" s="248">
        <v>118</v>
      </c>
      <c r="E80" s="248">
        <v>142</v>
      </c>
      <c r="F80" s="248">
        <v>151</v>
      </c>
      <c r="G80" s="248">
        <v>158</v>
      </c>
      <c r="H80" s="248">
        <v>149</v>
      </c>
      <c r="I80" s="248">
        <v>177</v>
      </c>
      <c r="J80" s="248"/>
      <c r="K80" s="248"/>
      <c r="L80" s="248"/>
      <c r="M80" s="250">
        <f>IFERROR(VLOOKUP(A80,'GR8-SCHL 9-16-2016'!$A$5:$D$500,3,FALSE),0)</f>
        <v>0</v>
      </c>
      <c r="N80" s="251" t="str">
        <f t="shared" si="1"/>
        <v/>
      </c>
    </row>
    <row r="81" spans="1:14" x14ac:dyDescent="0.25">
      <c r="A81" s="248" t="s">
        <v>202</v>
      </c>
      <c r="B81" s="249" t="s">
        <v>959</v>
      </c>
      <c r="C81" s="248">
        <v>463</v>
      </c>
      <c r="D81" s="248">
        <v>50</v>
      </c>
      <c r="E81" s="248">
        <v>53</v>
      </c>
      <c r="F81" s="248">
        <v>33</v>
      </c>
      <c r="G81" s="248">
        <v>54</v>
      </c>
      <c r="H81" s="248">
        <v>32</v>
      </c>
      <c r="I81" s="248">
        <v>42</v>
      </c>
      <c r="J81" s="248">
        <v>45</v>
      </c>
      <c r="K81" s="248">
        <v>39</v>
      </c>
      <c r="L81" s="248">
        <v>49</v>
      </c>
      <c r="M81" s="250">
        <f>IFERROR(VLOOKUP(A81,'GR8-SCHL 9-16-2016'!$A$5:$D$500,3,FALSE),0)</f>
        <v>0</v>
      </c>
      <c r="N81" s="251">
        <f t="shared" si="1"/>
        <v>49</v>
      </c>
    </row>
    <row r="82" spans="1:14" x14ac:dyDescent="0.25">
      <c r="A82" s="248" t="s">
        <v>203</v>
      </c>
      <c r="B82" s="249" t="s">
        <v>960</v>
      </c>
      <c r="C82" s="248">
        <v>382</v>
      </c>
      <c r="D82" s="248">
        <v>37</v>
      </c>
      <c r="E82" s="248">
        <v>31</v>
      </c>
      <c r="F82" s="248">
        <v>45</v>
      </c>
      <c r="G82" s="248">
        <v>47</v>
      </c>
      <c r="H82" s="248">
        <v>38</v>
      </c>
      <c r="I82" s="248">
        <v>48</v>
      </c>
      <c r="J82" s="248">
        <v>40</v>
      </c>
      <c r="K82" s="248">
        <v>19</v>
      </c>
      <c r="L82" s="248">
        <v>24</v>
      </c>
      <c r="M82" s="250">
        <f>IFERROR(VLOOKUP(A82,'GR8-SCHL 9-16-2016'!$A$5:$D$500,3,FALSE),0)</f>
        <v>0</v>
      </c>
      <c r="N82" s="251">
        <f t="shared" si="1"/>
        <v>24</v>
      </c>
    </row>
    <row r="83" spans="1:14" x14ac:dyDescent="0.25">
      <c r="A83" s="248" t="s">
        <v>204</v>
      </c>
      <c r="B83" s="249" t="s">
        <v>755</v>
      </c>
      <c r="C83" s="248">
        <v>545</v>
      </c>
      <c r="D83" s="248">
        <v>66</v>
      </c>
      <c r="E83" s="248">
        <v>71</v>
      </c>
      <c r="F83" s="248">
        <v>63</v>
      </c>
      <c r="G83" s="248">
        <v>90</v>
      </c>
      <c r="H83" s="248">
        <v>87</v>
      </c>
      <c r="I83" s="248">
        <v>101</v>
      </c>
      <c r="J83" s="248"/>
      <c r="K83" s="248"/>
      <c r="L83" s="248"/>
      <c r="M83" s="250">
        <f>IFERROR(VLOOKUP(A83,'GR8-SCHL 9-16-2016'!$A$5:$D$500,3,FALSE),0)</f>
        <v>0</v>
      </c>
      <c r="N83" s="251" t="str">
        <f t="shared" si="1"/>
        <v/>
      </c>
    </row>
    <row r="84" spans="1:14" x14ac:dyDescent="0.25">
      <c r="A84" s="248" t="s">
        <v>205</v>
      </c>
      <c r="B84" s="249" t="s">
        <v>754</v>
      </c>
      <c r="C84" s="248">
        <v>449</v>
      </c>
      <c r="D84" s="248">
        <v>54</v>
      </c>
      <c r="E84" s="248">
        <v>68</v>
      </c>
      <c r="F84" s="248">
        <v>70</v>
      </c>
      <c r="G84" s="248">
        <v>76</v>
      </c>
      <c r="H84" s="248">
        <v>71</v>
      </c>
      <c r="I84" s="248">
        <v>65</v>
      </c>
      <c r="J84" s="248"/>
      <c r="K84" s="248"/>
      <c r="L84" s="248"/>
      <c r="M84" s="250">
        <f>IFERROR(VLOOKUP(A84,'GR8-SCHL 9-16-2016'!$A$5:$D$500,3,FALSE),0)</f>
        <v>0</v>
      </c>
      <c r="N84" s="251" t="str">
        <f t="shared" si="1"/>
        <v/>
      </c>
    </row>
    <row r="85" spans="1:14" x14ac:dyDescent="0.25">
      <c r="A85" s="248" t="s">
        <v>206</v>
      </c>
      <c r="B85" s="249" t="s">
        <v>753</v>
      </c>
      <c r="C85" s="248">
        <v>455</v>
      </c>
      <c r="D85" s="248">
        <v>67</v>
      </c>
      <c r="E85" s="248">
        <v>73</v>
      </c>
      <c r="F85" s="248">
        <v>79</v>
      </c>
      <c r="G85" s="248">
        <v>94</v>
      </c>
      <c r="H85" s="248">
        <v>52</v>
      </c>
      <c r="I85" s="248">
        <v>72</v>
      </c>
      <c r="J85" s="248"/>
      <c r="K85" s="248"/>
      <c r="L85" s="248"/>
      <c r="M85" s="250">
        <f>IFERROR(VLOOKUP(A85,'GR8-SCHL 9-16-2016'!$A$5:$D$500,3,FALSE),0)</f>
        <v>0</v>
      </c>
      <c r="N85" s="251" t="str">
        <f t="shared" si="1"/>
        <v/>
      </c>
    </row>
    <row r="86" spans="1:14" x14ac:dyDescent="0.25">
      <c r="A86" s="248" t="s">
        <v>207</v>
      </c>
      <c r="B86" s="249" t="s">
        <v>961</v>
      </c>
      <c r="C86" s="248">
        <v>427</v>
      </c>
      <c r="D86" s="248">
        <v>52</v>
      </c>
      <c r="E86" s="248">
        <v>56</v>
      </c>
      <c r="F86" s="248">
        <v>42</v>
      </c>
      <c r="G86" s="248">
        <v>55</v>
      </c>
      <c r="H86" s="248">
        <v>47</v>
      </c>
      <c r="I86" s="248">
        <v>54</v>
      </c>
      <c r="J86" s="248">
        <v>33</v>
      </c>
      <c r="K86" s="248">
        <v>36</v>
      </c>
      <c r="L86" s="248">
        <v>33</v>
      </c>
      <c r="M86" s="250">
        <f>IFERROR(VLOOKUP(A86,'GR8-SCHL 9-16-2016'!$A$5:$D$500,3,FALSE),0)</f>
        <v>0</v>
      </c>
      <c r="N86" s="251">
        <f t="shared" si="1"/>
        <v>33</v>
      </c>
    </row>
    <row r="87" spans="1:14" x14ac:dyDescent="0.25">
      <c r="A87" s="248" t="s">
        <v>208</v>
      </c>
      <c r="B87" s="249" t="s">
        <v>752</v>
      </c>
      <c r="C87" s="248">
        <v>367</v>
      </c>
      <c r="D87" s="248">
        <v>56</v>
      </c>
      <c r="E87" s="248">
        <v>60</v>
      </c>
      <c r="F87" s="248">
        <v>52</v>
      </c>
      <c r="G87" s="248">
        <v>63</v>
      </c>
      <c r="H87" s="248">
        <v>58</v>
      </c>
      <c r="I87" s="248">
        <v>59</v>
      </c>
      <c r="J87" s="248"/>
      <c r="K87" s="248"/>
      <c r="L87" s="248"/>
      <c r="M87" s="250">
        <f>IFERROR(VLOOKUP(A87,'GR8-SCHL 9-16-2016'!$A$5:$D$500,3,FALSE),0)</f>
        <v>0</v>
      </c>
      <c r="N87" s="251" t="str">
        <f t="shared" si="1"/>
        <v/>
      </c>
    </row>
    <row r="88" spans="1:14" x14ac:dyDescent="0.25">
      <c r="A88" s="248" t="s">
        <v>209</v>
      </c>
      <c r="B88" s="249" t="s">
        <v>856</v>
      </c>
      <c r="C88" s="248">
        <v>403</v>
      </c>
      <c r="D88" s="248">
        <v>32</v>
      </c>
      <c r="E88" s="248">
        <v>44</v>
      </c>
      <c r="F88" s="248">
        <v>47</v>
      </c>
      <c r="G88" s="248">
        <v>40</v>
      </c>
      <c r="H88" s="248">
        <v>25</v>
      </c>
      <c r="I88" s="248">
        <v>40</v>
      </c>
      <c r="J88" s="248">
        <v>38</v>
      </c>
      <c r="K88" s="248">
        <v>35</v>
      </c>
      <c r="L88" s="248">
        <v>51</v>
      </c>
      <c r="M88" s="250">
        <f>IFERROR(VLOOKUP(A88,'GR8-SCHL 9-16-2016'!$A$5:$D$500,3,FALSE),0)</f>
        <v>0</v>
      </c>
      <c r="N88" s="251">
        <f t="shared" si="1"/>
        <v>51</v>
      </c>
    </row>
    <row r="89" spans="1:14" x14ac:dyDescent="0.25">
      <c r="A89" s="248" t="s">
        <v>210</v>
      </c>
      <c r="B89" s="249" t="s">
        <v>751</v>
      </c>
      <c r="C89" s="248">
        <v>839</v>
      </c>
      <c r="D89" s="248">
        <v>128</v>
      </c>
      <c r="E89" s="248">
        <v>106</v>
      </c>
      <c r="F89" s="248">
        <v>137</v>
      </c>
      <c r="G89" s="248">
        <v>133</v>
      </c>
      <c r="H89" s="248">
        <v>146</v>
      </c>
      <c r="I89" s="248">
        <v>155</v>
      </c>
      <c r="J89" s="248"/>
      <c r="K89" s="248"/>
      <c r="L89" s="248"/>
      <c r="M89" s="250">
        <f>IFERROR(VLOOKUP(A89,'GR8-SCHL 9-16-2016'!$A$5:$D$500,3,FALSE),0)</f>
        <v>0</v>
      </c>
      <c r="N89" s="251" t="str">
        <f t="shared" si="1"/>
        <v/>
      </c>
    </row>
    <row r="90" spans="1:14" x14ac:dyDescent="0.25">
      <c r="A90" s="248" t="s">
        <v>211</v>
      </c>
      <c r="B90" s="249" t="s">
        <v>18</v>
      </c>
      <c r="C90" s="248">
        <v>1004</v>
      </c>
      <c r="D90" s="248">
        <v>87</v>
      </c>
      <c r="E90" s="248">
        <v>105</v>
      </c>
      <c r="F90" s="248">
        <v>98</v>
      </c>
      <c r="G90" s="248">
        <v>105</v>
      </c>
      <c r="H90" s="248">
        <v>103</v>
      </c>
      <c r="I90" s="248">
        <v>124</v>
      </c>
      <c r="J90" s="248">
        <v>102</v>
      </c>
      <c r="K90" s="248">
        <v>122</v>
      </c>
      <c r="L90" s="248">
        <v>117</v>
      </c>
      <c r="M90" s="250">
        <f>IFERROR(VLOOKUP(A90,'GR8-SCHL 9-16-2016'!$A$5:$D$500,3,FALSE),0)</f>
        <v>0</v>
      </c>
      <c r="N90" s="251">
        <f t="shared" si="1"/>
        <v>117</v>
      </c>
    </row>
    <row r="91" spans="1:14" x14ac:dyDescent="0.25">
      <c r="A91" s="248" t="s">
        <v>212</v>
      </c>
      <c r="B91" s="249" t="s">
        <v>750</v>
      </c>
      <c r="C91" s="248">
        <v>594</v>
      </c>
      <c r="D91" s="248">
        <v>95</v>
      </c>
      <c r="E91" s="248">
        <v>89</v>
      </c>
      <c r="F91" s="248">
        <v>105</v>
      </c>
      <c r="G91" s="248">
        <v>97</v>
      </c>
      <c r="H91" s="248">
        <v>90</v>
      </c>
      <c r="I91" s="248">
        <v>89</v>
      </c>
      <c r="J91" s="248"/>
      <c r="K91" s="248"/>
      <c r="L91" s="248"/>
      <c r="M91" s="250">
        <f>IFERROR(VLOOKUP(A91,'GR8-SCHL 9-16-2016'!$A$5:$D$500,3,FALSE),0)</f>
        <v>0</v>
      </c>
      <c r="N91" s="251" t="str">
        <f t="shared" si="1"/>
        <v/>
      </c>
    </row>
    <row r="92" spans="1:14" x14ac:dyDescent="0.25">
      <c r="A92" s="248" t="s">
        <v>213</v>
      </c>
      <c r="B92" s="249" t="s">
        <v>749</v>
      </c>
      <c r="C92" s="248">
        <v>607</v>
      </c>
      <c r="D92" s="248">
        <v>95</v>
      </c>
      <c r="E92" s="248">
        <v>89</v>
      </c>
      <c r="F92" s="248">
        <v>98</v>
      </c>
      <c r="G92" s="248">
        <v>100</v>
      </c>
      <c r="H92" s="248">
        <v>94</v>
      </c>
      <c r="I92" s="248">
        <v>111</v>
      </c>
      <c r="J92" s="248"/>
      <c r="K92" s="248"/>
      <c r="L92" s="248"/>
      <c r="M92" s="250">
        <f>IFERROR(VLOOKUP(A92,'GR8-SCHL 9-16-2016'!$A$5:$D$500,3,FALSE),0)</f>
        <v>0</v>
      </c>
      <c r="N92" s="251" t="str">
        <f t="shared" si="1"/>
        <v/>
      </c>
    </row>
    <row r="93" spans="1:14" x14ac:dyDescent="0.25">
      <c r="A93" s="248" t="s">
        <v>214</v>
      </c>
      <c r="B93" s="249" t="s">
        <v>748</v>
      </c>
      <c r="C93" s="248">
        <v>508</v>
      </c>
      <c r="D93" s="248">
        <v>65</v>
      </c>
      <c r="E93" s="248">
        <v>75</v>
      </c>
      <c r="F93" s="248">
        <v>80</v>
      </c>
      <c r="G93" s="248">
        <v>80</v>
      </c>
      <c r="H93" s="248">
        <v>76</v>
      </c>
      <c r="I93" s="248">
        <v>82</v>
      </c>
      <c r="J93" s="248"/>
      <c r="K93" s="248"/>
      <c r="L93" s="248"/>
      <c r="M93" s="250">
        <f>IFERROR(VLOOKUP(A93,'GR8-SCHL 9-16-2016'!$A$5:$D$500,3,FALSE),0)</f>
        <v>0</v>
      </c>
      <c r="N93" s="251" t="str">
        <f t="shared" si="1"/>
        <v/>
      </c>
    </row>
    <row r="94" spans="1:14" x14ac:dyDescent="0.25">
      <c r="A94" s="248" t="s">
        <v>215</v>
      </c>
      <c r="B94" s="249" t="s">
        <v>747</v>
      </c>
      <c r="C94" s="248">
        <v>426</v>
      </c>
      <c r="D94" s="248">
        <v>66</v>
      </c>
      <c r="E94" s="248">
        <v>61</v>
      </c>
      <c r="F94" s="248">
        <v>61</v>
      </c>
      <c r="G94" s="248">
        <v>63</v>
      </c>
      <c r="H94" s="248">
        <v>79</v>
      </c>
      <c r="I94" s="248">
        <v>69</v>
      </c>
      <c r="J94" s="248"/>
      <c r="K94" s="248"/>
      <c r="L94" s="248"/>
      <c r="M94" s="250">
        <f>IFERROR(VLOOKUP(A94,'GR8-SCHL 9-16-2016'!$A$5:$D$500,3,FALSE),0)</f>
        <v>0</v>
      </c>
      <c r="N94" s="251" t="str">
        <f t="shared" si="1"/>
        <v/>
      </c>
    </row>
    <row r="95" spans="1:14" x14ac:dyDescent="0.25">
      <c r="A95" s="248" t="s">
        <v>216</v>
      </c>
      <c r="B95" s="249" t="s">
        <v>746</v>
      </c>
      <c r="C95" s="248">
        <v>768</v>
      </c>
      <c r="D95" s="248">
        <v>135</v>
      </c>
      <c r="E95" s="248">
        <v>121</v>
      </c>
      <c r="F95" s="248">
        <v>115</v>
      </c>
      <c r="G95" s="248">
        <v>120</v>
      </c>
      <c r="H95" s="248">
        <v>119</v>
      </c>
      <c r="I95" s="248">
        <v>105</v>
      </c>
      <c r="J95" s="248"/>
      <c r="K95" s="248"/>
      <c r="L95" s="248"/>
      <c r="M95" s="250">
        <f>IFERROR(VLOOKUP(A95,'GR8-SCHL 9-16-2016'!$A$5:$D$500,3,FALSE),0)</f>
        <v>0</v>
      </c>
      <c r="N95" s="251" t="str">
        <f t="shared" si="1"/>
        <v/>
      </c>
    </row>
    <row r="96" spans="1:14" x14ac:dyDescent="0.25">
      <c r="A96" s="248" t="s">
        <v>217</v>
      </c>
      <c r="B96" s="249" t="s">
        <v>745</v>
      </c>
      <c r="C96" s="248">
        <v>606</v>
      </c>
      <c r="D96" s="248">
        <v>60</v>
      </c>
      <c r="E96" s="248">
        <v>89</v>
      </c>
      <c r="F96" s="248">
        <v>101</v>
      </c>
      <c r="G96" s="248">
        <v>122</v>
      </c>
      <c r="H96" s="248">
        <v>113</v>
      </c>
      <c r="I96" s="248">
        <v>102</v>
      </c>
      <c r="J96" s="248"/>
      <c r="K96" s="248"/>
      <c r="L96" s="248"/>
      <c r="M96" s="250">
        <f>IFERROR(VLOOKUP(A96,'GR8-SCHL 9-16-2016'!$A$5:$D$500,3,FALSE),0)</f>
        <v>0</v>
      </c>
      <c r="N96" s="251" t="str">
        <f t="shared" si="1"/>
        <v/>
      </c>
    </row>
    <row r="97" spans="1:14" x14ac:dyDescent="0.25">
      <c r="A97" s="248" t="s">
        <v>218</v>
      </c>
      <c r="B97" s="249" t="s">
        <v>744</v>
      </c>
      <c r="C97" s="248">
        <v>790</v>
      </c>
      <c r="D97" s="248">
        <v>117</v>
      </c>
      <c r="E97" s="248">
        <v>108</v>
      </c>
      <c r="F97" s="248">
        <v>136</v>
      </c>
      <c r="G97" s="248">
        <v>149</v>
      </c>
      <c r="H97" s="248">
        <v>113</v>
      </c>
      <c r="I97" s="248">
        <v>127</v>
      </c>
      <c r="J97" s="248"/>
      <c r="K97" s="248"/>
      <c r="L97" s="248"/>
      <c r="M97" s="250">
        <f>IFERROR(VLOOKUP(A97,'GR8-SCHL 9-16-2016'!$A$5:$D$500,3,FALSE),0)</f>
        <v>0</v>
      </c>
      <c r="N97" s="251" t="str">
        <f t="shared" si="1"/>
        <v/>
      </c>
    </row>
    <row r="98" spans="1:14" x14ac:dyDescent="0.25">
      <c r="A98" s="248" t="s">
        <v>5191</v>
      </c>
      <c r="B98" s="249" t="s">
        <v>5151</v>
      </c>
      <c r="C98" s="248">
        <v>242</v>
      </c>
      <c r="D98" s="248">
        <v>57</v>
      </c>
      <c r="E98" s="248">
        <v>39</v>
      </c>
      <c r="F98" s="248">
        <v>35</v>
      </c>
      <c r="G98" s="248">
        <v>42</v>
      </c>
      <c r="H98" s="248">
        <v>35</v>
      </c>
      <c r="I98" s="248">
        <v>34</v>
      </c>
      <c r="J98" s="248"/>
      <c r="K98" s="248"/>
      <c r="L98" s="248"/>
      <c r="M98" s="250">
        <f>IFERROR(VLOOKUP(A98,'GR8-SCHL 9-16-2016'!$A$5:$D$500,3,FALSE),0)</f>
        <v>0</v>
      </c>
      <c r="N98" s="251" t="str">
        <f t="shared" si="1"/>
        <v/>
      </c>
    </row>
    <row r="99" spans="1:14" x14ac:dyDescent="0.25">
      <c r="A99" s="248" t="s">
        <v>821</v>
      </c>
      <c r="B99" s="249" t="s">
        <v>973</v>
      </c>
      <c r="C99" s="248">
        <v>597</v>
      </c>
      <c r="D99" s="248">
        <v>73</v>
      </c>
      <c r="E99" s="248">
        <v>68</v>
      </c>
      <c r="F99" s="248">
        <v>79</v>
      </c>
      <c r="G99" s="248">
        <v>78</v>
      </c>
      <c r="H99" s="248">
        <v>75</v>
      </c>
      <c r="I99" s="248">
        <v>62</v>
      </c>
      <c r="J99" s="248">
        <v>73</v>
      </c>
      <c r="K99" s="248">
        <v>46</v>
      </c>
      <c r="L99" s="248">
        <v>43</v>
      </c>
      <c r="M99" s="250">
        <f>IFERROR(VLOOKUP(A99,'GR8-SCHL 9-16-2016'!$A$5:$D$500,3,FALSE),0)</f>
        <v>0</v>
      </c>
      <c r="N99" s="251">
        <f t="shared" si="1"/>
        <v>43</v>
      </c>
    </row>
    <row r="100" spans="1:14" x14ac:dyDescent="0.25">
      <c r="A100" s="248" t="s">
        <v>743</v>
      </c>
      <c r="B100" s="249" t="s">
        <v>524</v>
      </c>
      <c r="C100" s="248">
        <v>143</v>
      </c>
      <c r="D100" s="248">
        <v>43</v>
      </c>
      <c r="E100" s="248">
        <v>37</v>
      </c>
      <c r="F100" s="248">
        <v>22</v>
      </c>
      <c r="G100" s="248">
        <v>19</v>
      </c>
      <c r="H100" s="248">
        <v>22</v>
      </c>
      <c r="I100" s="248"/>
      <c r="J100" s="248"/>
      <c r="K100" s="248"/>
      <c r="L100" s="248"/>
      <c r="M100" s="250">
        <f>IFERROR(VLOOKUP(A100,'GR8-SCHL 9-16-2016'!$A$5:$D$500,3,FALSE),0)</f>
        <v>0</v>
      </c>
      <c r="N100" s="251" t="str">
        <f t="shared" si="1"/>
        <v/>
      </c>
    </row>
    <row r="101" spans="1:14" x14ac:dyDescent="0.25">
      <c r="A101" s="248" t="s">
        <v>742</v>
      </c>
      <c r="B101" s="249" t="s">
        <v>549</v>
      </c>
      <c r="C101" s="248">
        <v>400</v>
      </c>
      <c r="D101" s="248">
        <v>77</v>
      </c>
      <c r="E101" s="248">
        <v>69</v>
      </c>
      <c r="F101" s="248">
        <v>54</v>
      </c>
      <c r="G101" s="248">
        <v>51</v>
      </c>
      <c r="H101" s="248">
        <v>73</v>
      </c>
      <c r="I101" s="248">
        <v>76</v>
      </c>
      <c r="J101" s="248"/>
      <c r="K101" s="248"/>
      <c r="L101" s="248"/>
      <c r="M101" s="250">
        <f>IFERROR(VLOOKUP(A101,'GR8-SCHL 9-16-2016'!$A$5:$D$500,3,FALSE),0)</f>
        <v>0</v>
      </c>
      <c r="N101" s="251" t="str">
        <f t="shared" si="1"/>
        <v/>
      </c>
    </row>
    <row r="102" spans="1:14" x14ac:dyDescent="0.25">
      <c r="A102" s="248" t="s">
        <v>741</v>
      </c>
      <c r="B102" s="249" t="s">
        <v>551</v>
      </c>
      <c r="C102" s="248">
        <v>389</v>
      </c>
      <c r="D102" s="248">
        <v>41</v>
      </c>
      <c r="E102" s="248">
        <v>64</v>
      </c>
      <c r="F102" s="248">
        <v>75</v>
      </c>
      <c r="G102" s="248">
        <v>64</v>
      </c>
      <c r="H102" s="248">
        <v>72</v>
      </c>
      <c r="I102" s="248">
        <v>73</v>
      </c>
      <c r="J102" s="248"/>
      <c r="K102" s="248"/>
      <c r="L102" s="248"/>
      <c r="M102" s="250">
        <f>IFERROR(VLOOKUP(A102,'GR8-SCHL 9-16-2016'!$A$5:$D$500,3,FALSE),0)</f>
        <v>0</v>
      </c>
      <c r="N102" s="251" t="str">
        <f t="shared" si="1"/>
        <v/>
      </c>
    </row>
    <row r="103" spans="1:14" x14ac:dyDescent="0.25">
      <c r="A103" s="248" t="s">
        <v>857</v>
      </c>
      <c r="B103" s="249" t="s">
        <v>974</v>
      </c>
      <c r="C103" s="248">
        <v>455</v>
      </c>
      <c r="D103" s="248">
        <v>68</v>
      </c>
      <c r="E103" s="248">
        <v>98</v>
      </c>
      <c r="F103" s="248">
        <v>88</v>
      </c>
      <c r="G103" s="248">
        <v>74</v>
      </c>
      <c r="H103" s="248">
        <v>66</v>
      </c>
      <c r="I103" s="248">
        <v>61</v>
      </c>
      <c r="J103" s="248"/>
      <c r="K103" s="248"/>
      <c r="L103" s="248"/>
      <c r="M103" s="250">
        <f>IFERROR(VLOOKUP(A103,'GR8-SCHL 9-16-2016'!$A$5:$D$500,3,FALSE),0)</f>
        <v>0</v>
      </c>
      <c r="N103" s="251" t="str">
        <f t="shared" si="1"/>
        <v/>
      </c>
    </row>
    <row r="104" spans="1:14" x14ac:dyDescent="0.25">
      <c r="A104" s="248" t="s">
        <v>220</v>
      </c>
      <c r="B104" s="249" t="s">
        <v>740</v>
      </c>
      <c r="C104" s="248">
        <v>536</v>
      </c>
      <c r="D104" s="248">
        <v>67</v>
      </c>
      <c r="E104" s="248">
        <v>79</v>
      </c>
      <c r="F104" s="248">
        <v>95</v>
      </c>
      <c r="G104" s="248">
        <v>88</v>
      </c>
      <c r="H104" s="248">
        <v>89</v>
      </c>
      <c r="I104" s="248">
        <v>81</v>
      </c>
      <c r="J104" s="248"/>
      <c r="K104" s="248"/>
      <c r="L104" s="248"/>
      <c r="M104" s="250">
        <f>IFERROR(VLOOKUP(A104,'GR8-SCHL 9-16-2016'!$A$5:$D$500,3,FALSE),0)</f>
        <v>0</v>
      </c>
      <c r="N104" s="251" t="str">
        <f t="shared" si="1"/>
        <v/>
      </c>
    </row>
    <row r="105" spans="1:14" x14ac:dyDescent="0.25">
      <c r="A105" s="248" t="s">
        <v>5252</v>
      </c>
      <c r="B105" s="249" t="s">
        <v>5253</v>
      </c>
      <c r="C105" s="248">
        <v>434</v>
      </c>
      <c r="D105" s="248">
        <v>78</v>
      </c>
      <c r="E105" s="248">
        <v>76</v>
      </c>
      <c r="F105" s="248">
        <v>65</v>
      </c>
      <c r="G105" s="248">
        <v>88</v>
      </c>
      <c r="H105" s="248">
        <v>66</v>
      </c>
      <c r="I105" s="248">
        <v>61</v>
      </c>
      <c r="J105" s="248"/>
      <c r="K105" s="248"/>
      <c r="L105" s="248"/>
      <c r="M105" s="250">
        <f>IFERROR(VLOOKUP(A105,'GR8-SCHL 9-16-2016'!$A$5:$D$500,3,FALSE),0)</f>
        <v>0</v>
      </c>
      <c r="N105" s="251" t="str">
        <f t="shared" si="1"/>
        <v/>
      </c>
    </row>
    <row r="106" spans="1:14" x14ac:dyDescent="0.25">
      <c r="A106" s="248" t="s">
        <v>221</v>
      </c>
      <c r="B106" s="249" t="s">
        <v>858</v>
      </c>
      <c r="C106" s="248">
        <v>557</v>
      </c>
      <c r="D106" s="248">
        <v>62</v>
      </c>
      <c r="E106" s="248">
        <v>62</v>
      </c>
      <c r="F106" s="248">
        <v>56</v>
      </c>
      <c r="G106" s="248">
        <v>75</v>
      </c>
      <c r="H106" s="248">
        <v>60</v>
      </c>
      <c r="I106" s="248">
        <v>75</v>
      </c>
      <c r="J106" s="248">
        <v>56</v>
      </c>
      <c r="K106" s="248">
        <v>42</v>
      </c>
      <c r="L106" s="248">
        <v>51</v>
      </c>
      <c r="M106" s="250">
        <f>IFERROR(VLOOKUP(A106,'GR8-SCHL 9-16-2016'!$A$5:$D$500,3,FALSE),0)</f>
        <v>0</v>
      </c>
      <c r="N106" s="251">
        <f t="shared" si="1"/>
        <v>51</v>
      </c>
    </row>
    <row r="107" spans="1:14" x14ac:dyDescent="0.25">
      <c r="A107" s="248" t="s">
        <v>222</v>
      </c>
      <c r="B107" s="249" t="s">
        <v>20</v>
      </c>
      <c r="C107" s="248">
        <v>169</v>
      </c>
      <c r="D107" s="248">
        <v>34</v>
      </c>
      <c r="E107" s="248">
        <v>24</v>
      </c>
      <c r="F107" s="248">
        <v>32</v>
      </c>
      <c r="G107" s="248">
        <v>26</v>
      </c>
      <c r="H107" s="248">
        <v>24</v>
      </c>
      <c r="I107" s="248">
        <v>29</v>
      </c>
      <c r="J107" s="248"/>
      <c r="K107" s="248"/>
      <c r="L107" s="248"/>
      <c r="M107" s="250">
        <f>IFERROR(VLOOKUP(A107,'GR8-SCHL 9-16-2016'!$A$5:$D$500,3,FALSE),0)</f>
        <v>0</v>
      </c>
      <c r="N107" s="251" t="str">
        <f t="shared" si="1"/>
        <v/>
      </c>
    </row>
    <row r="108" spans="1:14" x14ac:dyDescent="0.25">
      <c r="A108" s="248" t="s">
        <v>223</v>
      </c>
      <c r="B108" s="249" t="s">
        <v>739</v>
      </c>
      <c r="C108" s="248">
        <v>552</v>
      </c>
      <c r="D108" s="248">
        <v>93</v>
      </c>
      <c r="E108" s="248">
        <v>88</v>
      </c>
      <c r="F108" s="248">
        <v>87</v>
      </c>
      <c r="G108" s="248">
        <v>114</v>
      </c>
      <c r="H108" s="248">
        <v>71</v>
      </c>
      <c r="I108" s="248">
        <v>80</v>
      </c>
      <c r="J108" s="248"/>
      <c r="K108" s="248"/>
      <c r="L108" s="248"/>
      <c r="M108" s="250">
        <f>IFERROR(VLOOKUP(A108,'GR8-SCHL 9-16-2016'!$A$5:$D$500,3,FALSE),0)</f>
        <v>0</v>
      </c>
      <c r="N108" s="251" t="str">
        <f t="shared" si="1"/>
        <v/>
      </c>
    </row>
    <row r="109" spans="1:14" x14ac:dyDescent="0.25">
      <c r="A109" s="248" t="s">
        <v>224</v>
      </c>
      <c r="B109" s="249" t="s">
        <v>738</v>
      </c>
      <c r="C109" s="248">
        <v>895</v>
      </c>
      <c r="D109" s="248">
        <v>130</v>
      </c>
      <c r="E109" s="248">
        <v>143</v>
      </c>
      <c r="F109" s="248">
        <v>154</v>
      </c>
      <c r="G109" s="248">
        <v>145</v>
      </c>
      <c r="H109" s="248">
        <v>157</v>
      </c>
      <c r="I109" s="248">
        <v>126</v>
      </c>
      <c r="J109" s="248"/>
      <c r="K109" s="248"/>
      <c r="L109" s="248"/>
      <c r="M109" s="250">
        <f>IFERROR(VLOOKUP(A109,'GR8-SCHL 9-16-2016'!$A$5:$D$500,3,FALSE),0)</f>
        <v>0</v>
      </c>
      <c r="N109" s="251" t="str">
        <f t="shared" si="1"/>
        <v/>
      </c>
    </row>
    <row r="110" spans="1:14" x14ac:dyDescent="0.25">
      <c r="A110" s="248" t="s">
        <v>225</v>
      </c>
      <c r="B110" s="249" t="s">
        <v>737</v>
      </c>
      <c r="C110" s="248">
        <v>1011</v>
      </c>
      <c r="D110" s="248">
        <v>130</v>
      </c>
      <c r="E110" s="248">
        <v>163</v>
      </c>
      <c r="F110" s="248">
        <v>176</v>
      </c>
      <c r="G110" s="248">
        <v>185</v>
      </c>
      <c r="H110" s="248">
        <v>169</v>
      </c>
      <c r="I110" s="248">
        <v>169</v>
      </c>
      <c r="J110" s="248"/>
      <c r="K110" s="248"/>
      <c r="L110" s="248"/>
      <c r="M110" s="250">
        <f>IFERROR(VLOOKUP(A110,'GR8-SCHL 9-16-2016'!$A$5:$D$500,3,FALSE),0)</f>
        <v>0</v>
      </c>
      <c r="N110" s="251" t="str">
        <f t="shared" si="1"/>
        <v/>
      </c>
    </row>
    <row r="111" spans="1:14" x14ac:dyDescent="0.25">
      <c r="A111" s="248" t="s">
        <v>226</v>
      </c>
      <c r="B111" s="249" t="s">
        <v>736</v>
      </c>
      <c r="C111" s="248">
        <v>237</v>
      </c>
      <c r="D111" s="248">
        <v>38</v>
      </c>
      <c r="E111" s="248">
        <v>34</v>
      </c>
      <c r="F111" s="248">
        <v>36</v>
      </c>
      <c r="G111" s="248">
        <v>44</v>
      </c>
      <c r="H111" s="248">
        <v>35</v>
      </c>
      <c r="I111" s="248">
        <v>32</v>
      </c>
      <c r="J111" s="248"/>
      <c r="K111" s="248"/>
      <c r="L111" s="248"/>
      <c r="M111" s="250">
        <f>IFERROR(VLOOKUP(A111,'GR8-SCHL 9-16-2016'!$A$5:$D$500,3,FALSE),0)</f>
        <v>0</v>
      </c>
      <c r="N111" s="251" t="str">
        <f t="shared" si="1"/>
        <v/>
      </c>
    </row>
    <row r="112" spans="1:14" x14ac:dyDescent="0.25">
      <c r="A112" s="248" t="s">
        <v>227</v>
      </c>
      <c r="B112" s="249" t="s">
        <v>735</v>
      </c>
      <c r="C112" s="248">
        <v>1003</v>
      </c>
      <c r="D112" s="248">
        <v>158</v>
      </c>
      <c r="E112" s="248">
        <v>148</v>
      </c>
      <c r="F112" s="248">
        <v>158</v>
      </c>
      <c r="G112" s="248">
        <v>166</v>
      </c>
      <c r="H112" s="248">
        <v>178</v>
      </c>
      <c r="I112" s="248">
        <v>173</v>
      </c>
      <c r="J112" s="248"/>
      <c r="K112" s="248"/>
      <c r="L112" s="248"/>
      <c r="M112" s="250">
        <f>IFERROR(VLOOKUP(A112,'GR8-SCHL 9-16-2016'!$A$5:$D$500,3,FALSE),0)</f>
        <v>0</v>
      </c>
      <c r="N112" s="251" t="str">
        <f t="shared" si="1"/>
        <v/>
      </c>
    </row>
    <row r="113" spans="1:14" x14ac:dyDescent="0.25">
      <c r="A113" s="248" t="s">
        <v>228</v>
      </c>
      <c r="B113" s="249" t="s">
        <v>734</v>
      </c>
      <c r="C113" s="248">
        <v>1637</v>
      </c>
      <c r="D113" s="248">
        <v>244</v>
      </c>
      <c r="E113" s="248">
        <v>265</v>
      </c>
      <c r="F113" s="248">
        <v>245</v>
      </c>
      <c r="G113" s="248">
        <v>301</v>
      </c>
      <c r="H113" s="248">
        <v>290</v>
      </c>
      <c r="I113" s="248">
        <v>288</v>
      </c>
      <c r="J113" s="248"/>
      <c r="K113" s="248"/>
      <c r="L113" s="248"/>
      <c r="M113" s="250">
        <f>IFERROR(VLOOKUP(A113,'GR8-SCHL 9-16-2016'!$A$5:$D$500,3,FALSE),0)</f>
        <v>0</v>
      </c>
      <c r="N113" s="251" t="str">
        <f t="shared" si="1"/>
        <v/>
      </c>
    </row>
    <row r="114" spans="1:14" x14ac:dyDescent="0.25">
      <c r="A114" s="248" t="s">
        <v>229</v>
      </c>
      <c r="B114" s="249" t="s">
        <v>733</v>
      </c>
      <c r="C114" s="248">
        <v>557</v>
      </c>
      <c r="D114" s="248">
        <v>81</v>
      </c>
      <c r="E114" s="248">
        <v>99</v>
      </c>
      <c r="F114" s="248">
        <v>69</v>
      </c>
      <c r="G114" s="248">
        <v>93</v>
      </c>
      <c r="H114" s="248">
        <v>67</v>
      </c>
      <c r="I114" s="248">
        <v>78</v>
      </c>
      <c r="J114" s="248"/>
      <c r="K114" s="248"/>
      <c r="L114" s="248"/>
      <c r="M114" s="250">
        <f>IFERROR(VLOOKUP(A114,'GR8-SCHL 9-16-2016'!$A$5:$D$500,3,FALSE),0)</f>
        <v>0</v>
      </c>
      <c r="N114" s="251" t="str">
        <f t="shared" si="1"/>
        <v/>
      </c>
    </row>
    <row r="115" spans="1:14" x14ac:dyDescent="0.25">
      <c r="A115" s="248" t="s">
        <v>230</v>
      </c>
      <c r="B115" s="249" t="s">
        <v>732</v>
      </c>
      <c r="C115" s="248">
        <v>521</v>
      </c>
      <c r="D115" s="248">
        <v>64</v>
      </c>
      <c r="E115" s="248">
        <v>83</v>
      </c>
      <c r="F115" s="248">
        <v>74</v>
      </c>
      <c r="G115" s="248">
        <v>93</v>
      </c>
      <c r="H115" s="248">
        <v>89</v>
      </c>
      <c r="I115" s="248">
        <v>81</v>
      </c>
      <c r="J115" s="248"/>
      <c r="K115" s="248"/>
      <c r="L115" s="248"/>
      <c r="M115" s="250">
        <f>IFERROR(VLOOKUP(A115,'GR8-SCHL 9-16-2016'!$A$5:$D$500,3,FALSE),0)</f>
        <v>0</v>
      </c>
      <c r="N115" s="251" t="str">
        <f t="shared" si="1"/>
        <v/>
      </c>
    </row>
    <row r="116" spans="1:14" x14ac:dyDescent="0.25">
      <c r="A116" s="248" t="s">
        <v>231</v>
      </c>
      <c r="B116" s="249" t="s">
        <v>731</v>
      </c>
      <c r="C116" s="248">
        <v>777</v>
      </c>
      <c r="D116" s="248">
        <v>130</v>
      </c>
      <c r="E116" s="248">
        <v>112</v>
      </c>
      <c r="F116" s="248">
        <v>123</v>
      </c>
      <c r="G116" s="248">
        <v>127</v>
      </c>
      <c r="H116" s="248">
        <v>102</v>
      </c>
      <c r="I116" s="248">
        <v>103</v>
      </c>
      <c r="J116" s="248"/>
      <c r="K116" s="248"/>
      <c r="L116" s="248"/>
      <c r="M116" s="250">
        <f>IFERROR(VLOOKUP(A116,'GR8-SCHL 9-16-2016'!$A$5:$D$500,3,FALSE),0)</f>
        <v>0</v>
      </c>
      <c r="N116" s="251" t="str">
        <f t="shared" si="1"/>
        <v/>
      </c>
    </row>
    <row r="117" spans="1:14" x14ac:dyDescent="0.25">
      <c r="A117" s="248" t="s">
        <v>232</v>
      </c>
      <c r="B117" s="249" t="s">
        <v>730</v>
      </c>
      <c r="C117" s="248">
        <v>618</v>
      </c>
      <c r="D117" s="248">
        <v>91</v>
      </c>
      <c r="E117" s="248">
        <v>92</v>
      </c>
      <c r="F117" s="248">
        <v>104</v>
      </c>
      <c r="G117" s="248">
        <v>85</v>
      </c>
      <c r="H117" s="248">
        <v>79</v>
      </c>
      <c r="I117" s="248">
        <v>76</v>
      </c>
      <c r="J117" s="248"/>
      <c r="K117" s="248"/>
      <c r="L117" s="248"/>
      <c r="M117" s="250">
        <f>IFERROR(VLOOKUP(A117,'GR8-SCHL 9-16-2016'!$A$5:$D$500,3,FALSE),0)</f>
        <v>0</v>
      </c>
      <c r="N117" s="251" t="str">
        <f t="shared" si="1"/>
        <v/>
      </c>
    </row>
    <row r="118" spans="1:14" x14ac:dyDescent="0.25">
      <c r="A118" s="248" t="s">
        <v>233</v>
      </c>
      <c r="B118" s="249" t="s">
        <v>729</v>
      </c>
      <c r="C118" s="248">
        <v>976</v>
      </c>
      <c r="D118" s="248">
        <v>172</v>
      </c>
      <c r="E118" s="248">
        <v>139</v>
      </c>
      <c r="F118" s="248">
        <v>158</v>
      </c>
      <c r="G118" s="248">
        <v>161</v>
      </c>
      <c r="H118" s="248">
        <v>140</v>
      </c>
      <c r="I118" s="248">
        <v>156</v>
      </c>
      <c r="J118" s="248"/>
      <c r="K118" s="248"/>
      <c r="L118" s="248"/>
      <c r="M118" s="250">
        <f>IFERROR(VLOOKUP(A118,'GR8-SCHL 9-16-2016'!$A$5:$D$500,3,FALSE),0)</f>
        <v>0</v>
      </c>
      <c r="N118" s="251" t="str">
        <f t="shared" si="1"/>
        <v/>
      </c>
    </row>
    <row r="119" spans="1:14" x14ac:dyDescent="0.25">
      <c r="A119" s="248" t="s">
        <v>234</v>
      </c>
      <c r="B119" s="249" t="s">
        <v>728</v>
      </c>
      <c r="C119" s="248">
        <v>494</v>
      </c>
      <c r="D119" s="248">
        <v>60</v>
      </c>
      <c r="E119" s="248">
        <v>88</v>
      </c>
      <c r="F119" s="248">
        <v>87</v>
      </c>
      <c r="G119" s="248">
        <v>77</v>
      </c>
      <c r="H119" s="248">
        <v>82</v>
      </c>
      <c r="I119" s="248">
        <v>80</v>
      </c>
      <c r="J119" s="248"/>
      <c r="K119" s="248"/>
      <c r="L119" s="248"/>
      <c r="M119" s="250">
        <f>IFERROR(VLOOKUP(A119,'GR8-SCHL 9-16-2016'!$A$5:$D$500,3,FALSE),0)</f>
        <v>0</v>
      </c>
      <c r="N119" s="251" t="str">
        <f t="shared" si="1"/>
        <v/>
      </c>
    </row>
    <row r="120" spans="1:14" x14ac:dyDescent="0.25">
      <c r="A120" s="248" t="s">
        <v>235</v>
      </c>
      <c r="B120" s="249" t="s">
        <v>727</v>
      </c>
      <c r="C120" s="248">
        <v>474</v>
      </c>
      <c r="D120" s="248">
        <v>65</v>
      </c>
      <c r="E120" s="248">
        <v>73</v>
      </c>
      <c r="F120" s="248">
        <v>76</v>
      </c>
      <c r="G120" s="248">
        <v>86</v>
      </c>
      <c r="H120" s="248">
        <v>73</v>
      </c>
      <c r="I120" s="248">
        <v>84</v>
      </c>
      <c r="J120" s="248"/>
      <c r="K120" s="248"/>
      <c r="L120" s="248"/>
      <c r="M120" s="250">
        <f>IFERROR(VLOOKUP(A120,'GR8-SCHL 9-16-2016'!$A$5:$D$500,3,FALSE),0)</f>
        <v>0</v>
      </c>
      <c r="N120" s="251" t="str">
        <f t="shared" si="1"/>
        <v/>
      </c>
    </row>
    <row r="121" spans="1:14" x14ac:dyDescent="0.25">
      <c r="A121" s="248" t="s">
        <v>236</v>
      </c>
      <c r="B121" s="249" t="s">
        <v>726</v>
      </c>
      <c r="C121" s="248">
        <v>637</v>
      </c>
      <c r="D121" s="248">
        <v>71</v>
      </c>
      <c r="E121" s="248">
        <v>94</v>
      </c>
      <c r="F121" s="248">
        <v>99</v>
      </c>
      <c r="G121" s="248">
        <v>111</v>
      </c>
      <c r="H121" s="248">
        <v>102</v>
      </c>
      <c r="I121" s="248">
        <v>134</v>
      </c>
      <c r="J121" s="248"/>
      <c r="K121" s="248"/>
      <c r="L121" s="248"/>
      <c r="M121" s="250">
        <f>IFERROR(VLOOKUP(A121,'GR8-SCHL 9-16-2016'!$A$5:$D$500,3,FALSE),0)</f>
        <v>0</v>
      </c>
      <c r="N121" s="251" t="str">
        <f t="shared" si="1"/>
        <v/>
      </c>
    </row>
    <row r="122" spans="1:14" x14ac:dyDescent="0.25">
      <c r="A122" s="248" t="s">
        <v>237</v>
      </c>
      <c r="B122" s="249" t="s">
        <v>725</v>
      </c>
      <c r="C122" s="248">
        <v>1184</v>
      </c>
      <c r="D122" s="248">
        <v>140</v>
      </c>
      <c r="E122" s="248">
        <v>181</v>
      </c>
      <c r="F122" s="248">
        <v>186</v>
      </c>
      <c r="G122" s="248">
        <v>227</v>
      </c>
      <c r="H122" s="248">
        <v>211</v>
      </c>
      <c r="I122" s="248">
        <v>222</v>
      </c>
      <c r="J122" s="248"/>
      <c r="K122" s="248"/>
      <c r="L122" s="248"/>
      <c r="M122" s="250">
        <f>IFERROR(VLOOKUP(A122,'GR8-SCHL 9-16-2016'!$A$5:$D$500,3,FALSE),0)</f>
        <v>0</v>
      </c>
      <c r="N122" s="251" t="str">
        <f t="shared" si="1"/>
        <v/>
      </c>
    </row>
    <row r="123" spans="1:14" x14ac:dyDescent="0.25">
      <c r="A123" s="248" t="s">
        <v>238</v>
      </c>
      <c r="B123" s="249" t="s">
        <v>724</v>
      </c>
      <c r="C123" s="248">
        <v>536</v>
      </c>
      <c r="D123" s="248">
        <v>91</v>
      </c>
      <c r="E123" s="248">
        <v>111</v>
      </c>
      <c r="F123" s="248">
        <v>77</v>
      </c>
      <c r="G123" s="248">
        <v>80</v>
      </c>
      <c r="H123" s="248">
        <v>65</v>
      </c>
      <c r="I123" s="248">
        <v>70</v>
      </c>
      <c r="J123" s="248"/>
      <c r="K123" s="248"/>
      <c r="L123" s="248"/>
      <c r="M123" s="250">
        <f>IFERROR(VLOOKUP(A123,'GR8-SCHL 9-16-2016'!$A$5:$D$500,3,FALSE),0)</f>
        <v>0</v>
      </c>
      <c r="N123" s="251" t="str">
        <f t="shared" si="1"/>
        <v/>
      </c>
    </row>
    <row r="124" spans="1:14" x14ac:dyDescent="0.25">
      <c r="A124" s="248" t="s">
        <v>239</v>
      </c>
      <c r="B124" s="249" t="s">
        <v>723</v>
      </c>
      <c r="C124" s="248">
        <v>701</v>
      </c>
      <c r="D124" s="248">
        <v>100</v>
      </c>
      <c r="E124" s="248">
        <v>99</v>
      </c>
      <c r="F124" s="248">
        <v>105</v>
      </c>
      <c r="G124" s="248">
        <v>116</v>
      </c>
      <c r="H124" s="248">
        <v>118</v>
      </c>
      <c r="I124" s="248">
        <v>135</v>
      </c>
      <c r="J124" s="248"/>
      <c r="K124" s="248"/>
      <c r="L124" s="248"/>
      <c r="M124" s="250">
        <f>IFERROR(VLOOKUP(A124,'GR8-SCHL 9-16-2016'!$A$5:$D$500,3,FALSE),0)</f>
        <v>0</v>
      </c>
      <c r="N124" s="251" t="str">
        <f t="shared" si="1"/>
        <v/>
      </c>
    </row>
    <row r="125" spans="1:14" x14ac:dyDescent="0.25">
      <c r="A125" s="248" t="s">
        <v>240</v>
      </c>
      <c r="B125" s="249" t="s">
        <v>6</v>
      </c>
      <c r="C125" s="248">
        <v>522</v>
      </c>
      <c r="D125" s="248">
        <v>72</v>
      </c>
      <c r="E125" s="248">
        <v>102</v>
      </c>
      <c r="F125" s="248">
        <v>82</v>
      </c>
      <c r="G125" s="248">
        <v>104</v>
      </c>
      <c r="H125" s="248">
        <v>56</v>
      </c>
      <c r="I125" s="248">
        <v>89</v>
      </c>
      <c r="J125" s="248"/>
      <c r="K125" s="248"/>
      <c r="L125" s="248"/>
      <c r="M125" s="250">
        <f>IFERROR(VLOOKUP(A125,'GR8-SCHL 9-16-2016'!$A$5:$D$500,3,FALSE),0)</f>
        <v>0</v>
      </c>
      <c r="N125" s="251" t="str">
        <f t="shared" si="1"/>
        <v/>
      </c>
    </row>
    <row r="126" spans="1:14" x14ac:dyDescent="0.25">
      <c r="A126" s="248" t="s">
        <v>241</v>
      </c>
      <c r="B126" s="249" t="s">
        <v>722</v>
      </c>
      <c r="C126" s="248">
        <v>624</v>
      </c>
      <c r="D126" s="248">
        <v>79</v>
      </c>
      <c r="E126" s="248">
        <v>85</v>
      </c>
      <c r="F126" s="248">
        <v>78</v>
      </c>
      <c r="G126" s="248">
        <v>96</v>
      </c>
      <c r="H126" s="248">
        <v>95</v>
      </c>
      <c r="I126" s="248">
        <v>100</v>
      </c>
      <c r="J126" s="248"/>
      <c r="K126" s="248"/>
      <c r="L126" s="248"/>
      <c r="M126" s="250">
        <f>IFERROR(VLOOKUP(A126,'GR8-SCHL 9-16-2016'!$A$5:$D$500,3,FALSE),0)</f>
        <v>0</v>
      </c>
      <c r="N126" s="251" t="str">
        <f t="shared" si="1"/>
        <v/>
      </c>
    </row>
    <row r="127" spans="1:14" x14ac:dyDescent="0.25">
      <c r="A127" s="248" t="s">
        <v>242</v>
      </c>
      <c r="B127" s="249" t="s">
        <v>721</v>
      </c>
      <c r="C127" s="248">
        <v>752</v>
      </c>
      <c r="D127" s="248">
        <v>102</v>
      </c>
      <c r="E127" s="248">
        <v>105</v>
      </c>
      <c r="F127" s="248">
        <v>125</v>
      </c>
      <c r="G127" s="248">
        <v>99</v>
      </c>
      <c r="H127" s="248">
        <v>126</v>
      </c>
      <c r="I127" s="248">
        <v>138</v>
      </c>
      <c r="J127" s="248"/>
      <c r="K127" s="248"/>
      <c r="L127" s="248"/>
      <c r="M127" s="250">
        <f>IFERROR(VLOOKUP(A127,'GR8-SCHL 9-16-2016'!$A$5:$D$500,3,FALSE),0)</f>
        <v>0</v>
      </c>
      <c r="N127" s="251" t="str">
        <f t="shared" si="1"/>
        <v/>
      </c>
    </row>
    <row r="128" spans="1:14" x14ac:dyDescent="0.25">
      <c r="A128" s="248" t="s">
        <v>243</v>
      </c>
      <c r="B128" s="249" t="s">
        <v>928</v>
      </c>
      <c r="C128" s="248">
        <v>67</v>
      </c>
      <c r="D128" s="248"/>
      <c r="E128" s="248"/>
      <c r="F128" s="248"/>
      <c r="G128" s="248"/>
      <c r="H128" s="248"/>
      <c r="I128" s="248"/>
      <c r="J128" s="248"/>
      <c r="K128" s="248"/>
      <c r="L128" s="248"/>
      <c r="M128" s="250">
        <f>IFERROR(VLOOKUP(A128,'GR8-SCHL 9-16-2016'!$A$5:$D$500,3,FALSE),0)</f>
        <v>0</v>
      </c>
      <c r="N128" s="251" t="str">
        <f t="shared" si="1"/>
        <v/>
      </c>
    </row>
    <row r="129" spans="1:14" x14ac:dyDescent="0.25">
      <c r="A129" s="248" t="s">
        <v>244</v>
      </c>
      <c r="B129" s="249" t="s">
        <v>720</v>
      </c>
      <c r="C129" s="248">
        <v>609</v>
      </c>
      <c r="D129" s="248">
        <v>73</v>
      </c>
      <c r="E129" s="248">
        <v>84</v>
      </c>
      <c r="F129" s="248">
        <v>96</v>
      </c>
      <c r="G129" s="248">
        <v>98</v>
      </c>
      <c r="H129" s="248">
        <v>107</v>
      </c>
      <c r="I129" s="248">
        <v>111</v>
      </c>
      <c r="J129" s="248"/>
      <c r="K129" s="248"/>
      <c r="L129" s="248"/>
      <c r="M129" s="250">
        <f>IFERROR(VLOOKUP(A129,'GR8-SCHL 9-16-2016'!$A$5:$D$500,3,FALSE),0)</f>
        <v>0</v>
      </c>
      <c r="N129" s="251" t="str">
        <f t="shared" si="1"/>
        <v/>
      </c>
    </row>
    <row r="130" spans="1:14" x14ac:dyDescent="0.25">
      <c r="A130" s="248" t="s">
        <v>245</v>
      </c>
      <c r="B130" s="249" t="s">
        <v>7</v>
      </c>
      <c r="C130" s="248">
        <v>644</v>
      </c>
      <c r="D130" s="248">
        <v>98</v>
      </c>
      <c r="E130" s="248">
        <v>91</v>
      </c>
      <c r="F130" s="248">
        <v>91</v>
      </c>
      <c r="G130" s="248">
        <v>100</v>
      </c>
      <c r="H130" s="248">
        <v>109</v>
      </c>
      <c r="I130" s="248">
        <v>137</v>
      </c>
      <c r="J130" s="248"/>
      <c r="K130" s="248"/>
      <c r="L130" s="248"/>
      <c r="M130" s="250">
        <f>IFERROR(VLOOKUP(A130,'GR8-SCHL 9-16-2016'!$A$5:$D$500,3,FALSE),0)</f>
        <v>0</v>
      </c>
      <c r="N130" s="251" t="str">
        <f t="shared" si="1"/>
        <v/>
      </c>
    </row>
    <row r="131" spans="1:14" x14ac:dyDescent="0.25">
      <c r="A131" s="248" t="s">
        <v>246</v>
      </c>
      <c r="B131" s="249" t="s">
        <v>719</v>
      </c>
      <c r="C131" s="248">
        <v>538</v>
      </c>
      <c r="D131" s="248">
        <v>70</v>
      </c>
      <c r="E131" s="248">
        <v>93</v>
      </c>
      <c r="F131" s="248">
        <v>90</v>
      </c>
      <c r="G131" s="248">
        <v>85</v>
      </c>
      <c r="H131" s="248">
        <v>87</v>
      </c>
      <c r="I131" s="248">
        <v>86</v>
      </c>
      <c r="J131" s="248"/>
      <c r="K131" s="248"/>
      <c r="L131" s="248"/>
      <c r="M131" s="250">
        <f>IFERROR(VLOOKUP(A131,'GR8-SCHL 9-16-2016'!$A$5:$D$500,3,FALSE),0)</f>
        <v>0</v>
      </c>
      <c r="N131" s="251" t="str">
        <f t="shared" si="1"/>
        <v/>
      </c>
    </row>
    <row r="132" spans="1:14" x14ac:dyDescent="0.25">
      <c r="A132" s="248" t="s">
        <v>247</v>
      </c>
      <c r="B132" s="249" t="s">
        <v>718</v>
      </c>
      <c r="C132" s="248">
        <v>794</v>
      </c>
      <c r="D132" s="248">
        <v>105</v>
      </c>
      <c r="E132" s="248">
        <v>92</v>
      </c>
      <c r="F132" s="248">
        <v>116</v>
      </c>
      <c r="G132" s="248">
        <v>143</v>
      </c>
      <c r="H132" s="248">
        <v>145</v>
      </c>
      <c r="I132" s="248">
        <v>130</v>
      </c>
      <c r="J132" s="248"/>
      <c r="K132" s="248"/>
      <c r="L132" s="248"/>
      <c r="M132" s="250">
        <f>IFERROR(VLOOKUP(A132,'GR8-SCHL 9-16-2016'!$A$5:$D$500,3,FALSE),0)</f>
        <v>0</v>
      </c>
      <c r="N132" s="251" t="str">
        <f t="shared" ref="N132:N195" si="2">IF(L132="","",L132-M132)</f>
        <v/>
      </c>
    </row>
    <row r="133" spans="1:14" x14ac:dyDescent="0.25">
      <c r="A133" s="248" t="s">
        <v>248</v>
      </c>
      <c r="B133" s="249" t="s">
        <v>717</v>
      </c>
      <c r="C133" s="248">
        <v>1053</v>
      </c>
      <c r="D133" s="248">
        <v>156</v>
      </c>
      <c r="E133" s="248">
        <v>171</v>
      </c>
      <c r="F133" s="248">
        <v>180</v>
      </c>
      <c r="G133" s="248">
        <v>180</v>
      </c>
      <c r="H133" s="248">
        <v>148</v>
      </c>
      <c r="I133" s="248">
        <v>163</v>
      </c>
      <c r="J133" s="248"/>
      <c r="K133" s="248"/>
      <c r="L133" s="248"/>
      <c r="M133" s="250">
        <f>IFERROR(VLOOKUP(A133,'GR8-SCHL 9-16-2016'!$A$5:$D$500,3,FALSE),0)</f>
        <v>0</v>
      </c>
      <c r="N133" s="251" t="str">
        <f t="shared" si="2"/>
        <v/>
      </c>
    </row>
    <row r="134" spans="1:14" x14ac:dyDescent="0.25">
      <c r="A134" s="248" t="s">
        <v>249</v>
      </c>
      <c r="B134" s="249" t="s">
        <v>19</v>
      </c>
      <c r="C134" s="248">
        <v>1106</v>
      </c>
      <c r="D134" s="248">
        <v>88</v>
      </c>
      <c r="E134" s="248">
        <v>91</v>
      </c>
      <c r="F134" s="248">
        <v>123</v>
      </c>
      <c r="G134" s="248">
        <v>126</v>
      </c>
      <c r="H134" s="248">
        <v>141</v>
      </c>
      <c r="I134" s="248">
        <v>107</v>
      </c>
      <c r="J134" s="248">
        <v>143</v>
      </c>
      <c r="K134" s="248">
        <v>133</v>
      </c>
      <c r="L134" s="248">
        <v>127</v>
      </c>
      <c r="M134" s="250">
        <f>IFERROR(VLOOKUP(A134,'GR8-SCHL 9-16-2016'!$A$5:$D$500,3,FALSE),0)</f>
        <v>23</v>
      </c>
      <c r="N134" s="251">
        <f t="shared" si="2"/>
        <v>104</v>
      </c>
    </row>
    <row r="135" spans="1:14" x14ac:dyDescent="0.25">
      <c r="A135" s="248" t="s">
        <v>250</v>
      </c>
      <c r="B135" s="249" t="s">
        <v>104</v>
      </c>
      <c r="C135" s="248">
        <v>1256</v>
      </c>
      <c r="D135" s="248">
        <v>123</v>
      </c>
      <c r="E135" s="248">
        <v>148</v>
      </c>
      <c r="F135" s="248">
        <v>178</v>
      </c>
      <c r="G135" s="248">
        <v>175</v>
      </c>
      <c r="H135" s="248">
        <v>209</v>
      </c>
      <c r="I135" s="248">
        <v>200</v>
      </c>
      <c r="J135" s="248">
        <v>68</v>
      </c>
      <c r="K135" s="248">
        <v>67</v>
      </c>
      <c r="L135" s="248">
        <v>68</v>
      </c>
      <c r="M135" s="250">
        <f>IFERROR(VLOOKUP(A135,'GR8-SCHL 9-16-2016'!$A$5:$D$500,3,FALSE),0)</f>
        <v>0</v>
      </c>
      <c r="N135" s="251">
        <f t="shared" si="2"/>
        <v>68</v>
      </c>
    </row>
    <row r="136" spans="1:14" x14ac:dyDescent="0.25">
      <c r="A136" s="248" t="s">
        <v>251</v>
      </c>
      <c r="B136" s="249" t="s">
        <v>716</v>
      </c>
      <c r="C136" s="248">
        <v>652</v>
      </c>
      <c r="D136" s="248">
        <v>79</v>
      </c>
      <c r="E136" s="248">
        <v>82</v>
      </c>
      <c r="F136" s="248">
        <v>106</v>
      </c>
      <c r="G136" s="248">
        <v>98</v>
      </c>
      <c r="H136" s="248">
        <v>115</v>
      </c>
      <c r="I136" s="248">
        <v>133</v>
      </c>
      <c r="J136" s="248"/>
      <c r="K136" s="248"/>
      <c r="L136" s="248"/>
      <c r="M136" s="250">
        <f>IFERROR(VLOOKUP(A136,'GR8-SCHL 9-16-2016'!$A$5:$D$500,3,FALSE),0)</f>
        <v>0</v>
      </c>
      <c r="N136" s="251" t="str">
        <f t="shared" si="2"/>
        <v/>
      </c>
    </row>
    <row r="137" spans="1:14" x14ac:dyDescent="0.25">
      <c r="A137" s="248" t="s">
        <v>252</v>
      </c>
      <c r="B137" s="249" t="s">
        <v>715</v>
      </c>
      <c r="C137" s="248">
        <v>289</v>
      </c>
      <c r="D137" s="248">
        <v>46</v>
      </c>
      <c r="E137" s="248">
        <v>32</v>
      </c>
      <c r="F137" s="248">
        <v>38</v>
      </c>
      <c r="G137" s="248">
        <v>41</v>
      </c>
      <c r="H137" s="248">
        <v>49</v>
      </c>
      <c r="I137" s="248">
        <v>51</v>
      </c>
      <c r="J137" s="248"/>
      <c r="K137" s="248"/>
      <c r="L137" s="248"/>
      <c r="M137" s="250">
        <f>IFERROR(VLOOKUP(A137,'GR8-SCHL 9-16-2016'!$A$5:$D$500,3,FALSE),0)</f>
        <v>0</v>
      </c>
      <c r="N137" s="251" t="str">
        <f t="shared" si="2"/>
        <v/>
      </c>
    </row>
    <row r="138" spans="1:14" x14ac:dyDescent="0.25">
      <c r="A138" s="248" t="s">
        <v>253</v>
      </c>
      <c r="B138" s="249" t="s">
        <v>714</v>
      </c>
      <c r="C138" s="248">
        <v>418</v>
      </c>
      <c r="D138" s="248">
        <v>58</v>
      </c>
      <c r="E138" s="248">
        <v>73</v>
      </c>
      <c r="F138" s="248">
        <v>75</v>
      </c>
      <c r="G138" s="248">
        <v>73</v>
      </c>
      <c r="H138" s="248">
        <v>54</v>
      </c>
      <c r="I138" s="248">
        <v>60</v>
      </c>
      <c r="J138" s="248"/>
      <c r="K138" s="248"/>
      <c r="L138" s="248"/>
      <c r="M138" s="250">
        <f>IFERROR(VLOOKUP(A138,'GR8-SCHL 9-16-2016'!$A$5:$D$500,3,FALSE),0)</f>
        <v>0</v>
      </c>
      <c r="N138" s="251" t="str">
        <f t="shared" si="2"/>
        <v/>
      </c>
    </row>
    <row r="139" spans="1:14" x14ac:dyDescent="0.25">
      <c r="A139" s="248" t="s">
        <v>254</v>
      </c>
      <c r="B139" s="249" t="s">
        <v>105</v>
      </c>
      <c r="C139" s="248">
        <v>812</v>
      </c>
      <c r="D139" s="248">
        <v>70</v>
      </c>
      <c r="E139" s="248">
        <v>65</v>
      </c>
      <c r="F139" s="248">
        <v>92</v>
      </c>
      <c r="G139" s="248">
        <v>80</v>
      </c>
      <c r="H139" s="248">
        <v>106</v>
      </c>
      <c r="I139" s="248">
        <v>95</v>
      </c>
      <c r="J139" s="248">
        <v>92</v>
      </c>
      <c r="K139" s="248">
        <v>101</v>
      </c>
      <c r="L139" s="248">
        <v>73</v>
      </c>
      <c r="M139" s="250">
        <f>IFERROR(VLOOKUP(A139,'GR8-SCHL 9-16-2016'!$A$5:$D$500,3,FALSE),0)</f>
        <v>0</v>
      </c>
      <c r="N139" s="251">
        <f t="shared" si="2"/>
        <v>73</v>
      </c>
    </row>
    <row r="140" spans="1:14" x14ac:dyDescent="0.25">
      <c r="A140" s="248" t="s">
        <v>255</v>
      </c>
      <c r="B140" s="249" t="s">
        <v>713</v>
      </c>
      <c r="C140" s="248">
        <v>691</v>
      </c>
      <c r="D140" s="248">
        <v>114</v>
      </c>
      <c r="E140" s="248">
        <v>100</v>
      </c>
      <c r="F140" s="248">
        <v>104</v>
      </c>
      <c r="G140" s="248">
        <v>121</v>
      </c>
      <c r="H140" s="248">
        <v>110</v>
      </c>
      <c r="I140" s="248">
        <v>107</v>
      </c>
      <c r="J140" s="248"/>
      <c r="K140" s="248"/>
      <c r="L140" s="248"/>
      <c r="M140" s="250">
        <f>IFERROR(VLOOKUP(A140,'GR8-SCHL 9-16-2016'!$A$5:$D$500,3,FALSE),0)</f>
        <v>0</v>
      </c>
      <c r="N140" s="251" t="str">
        <f t="shared" si="2"/>
        <v/>
      </c>
    </row>
    <row r="141" spans="1:14" x14ac:dyDescent="0.25">
      <c r="A141" s="248" t="s">
        <v>256</v>
      </c>
      <c r="B141" s="249" t="s">
        <v>106</v>
      </c>
      <c r="C141" s="248">
        <v>1071</v>
      </c>
      <c r="D141" s="248">
        <v>115</v>
      </c>
      <c r="E141" s="248">
        <v>119</v>
      </c>
      <c r="F141" s="248">
        <v>100</v>
      </c>
      <c r="G141" s="248">
        <v>101</v>
      </c>
      <c r="H141" s="248">
        <v>106</v>
      </c>
      <c r="I141" s="248">
        <v>109</v>
      </c>
      <c r="J141" s="248">
        <v>122</v>
      </c>
      <c r="K141" s="248">
        <v>93</v>
      </c>
      <c r="L141" s="248">
        <v>114</v>
      </c>
      <c r="M141" s="250">
        <f>IFERROR(VLOOKUP(A141,'GR8-SCHL 9-16-2016'!$A$5:$D$500,3,FALSE),0)</f>
        <v>0</v>
      </c>
      <c r="N141" s="251">
        <f t="shared" si="2"/>
        <v>114</v>
      </c>
    </row>
    <row r="142" spans="1:14" x14ac:dyDescent="0.25">
      <c r="A142" s="248" t="s">
        <v>257</v>
      </c>
      <c r="B142" s="249" t="s">
        <v>107</v>
      </c>
      <c r="C142" s="248">
        <v>771</v>
      </c>
      <c r="D142" s="248">
        <v>73</v>
      </c>
      <c r="E142" s="248">
        <v>72</v>
      </c>
      <c r="F142" s="248">
        <v>71</v>
      </c>
      <c r="G142" s="248">
        <v>111</v>
      </c>
      <c r="H142" s="248">
        <v>76</v>
      </c>
      <c r="I142" s="248">
        <v>79</v>
      </c>
      <c r="J142" s="248">
        <v>96</v>
      </c>
      <c r="K142" s="248">
        <v>76</v>
      </c>
      <c r="L142" s="248">
        <v>78</v>
      </c>
      <c r="M142" s="250">
        <f>IFERROR(VLOOKUP(A142,'GR8-SCHL 9-16-2016'!$A$5:$D$500,3,FALSE),0)</f>
        <v>0</v>
      </c>
      <c r="N142" s="251">
        <f t="shared" si="2"/>
        <v>78</v>
      </c>
    </row>
    <row r="143" spans="1:14" x14ac:dyDescent="0.25">
      <c r="A143" s="248" t="s">
        <v>258</v>
      </c>
      <c r="B143" s="249" t="s">
        <v>712</v>
      </c>
      <c r="C143" s="248">
        <v>571</v>
      </c>
      <c r="D143" s="248">
        <v>77</v>
      </c>
      <c r="E143" s="248">
        <v>84</v>
      </c>
      <c r="F143" s="248">
        <v>123</v>
      </c>
      <c r="G143" s="248">
        <v>118</v>
      </c>
      <c r="H143" s="248">
        <v>84</v>
      </c>
      <c r="I143" s="248">
        <v>66</v>
      </c>
      <c r="J143" s="248"/>
      <c r="K143" s="248"/>
      <c r="L143" s="248"/>
      <c r="M143" s="250">
        <f>IFERROR(VLOOKUP(A143,'GR8-SCHL 9-16-2016'!$A$5:$D$500,3,FALSE),0)</f>
        <v>0</v>
      </c>
      <c r="N143" s="251" t="str">
        <f t="shared" si="2"/>
        <v/>
      </c>
    </row>
    <row r="144" spans="1:14" x14ac:dyDescent="0.25">
      <c r="A144" s="248" t="s">
        <v>259</v>
      </c>
      <c r="B144" s="249" t="s">
        <v>711</v>
      </c>
      <c r="C144" s="248">
        <v>400</v>
      </c>
      <c r="D144" s="248">
        <v>51</v>
      </c>
      <c r="E144" s="248">
        <v>58</v>
      </c>
      <c r="F144" s="248">
        <v>51</v>
      </c>
      <c r="G144" s="248">
        <v>62</v>
      </c>
      <c r="H144" s="248">
        <v>47</v>
      </c>
      <c r="I144" s="248">
        <v>44</v>
      </c>
      <c r="J144" s="248"/>
      <c r="K144" s="248"/>
      <c r="L144" s="248"/>
      <c r="M144" s="250">
        <f>IFERROR(VLOOKUP(A144,'GR8-SCHL 9-16-2016'!$A$5:$D$500,3,FALSE),0)</f>
        <v>0</v>
      </c>
      <c r="N144" s="251" t="str">
        <f t="shared" si="2"/>
        <v/>
      </c>
    </row>
    <row r="145" spans="1:14" x14ac:dyDescent="0.25">
      <c r="A145" s="248" t="s">
        <v>5192</v>
      </c>
      <c r="B145" s="249" t="s">
        <v>5152</v>
      </c>
      <c r="C145" s="248">
        <v>140</v>
      </c>
      <c r="D145" s="248">
        <v>51</v>
      </c>
      <c r="E145" s="248">
        <v>46</v>
      </c>
      <c r="F145" s="248">
        <v>43</v>
      </c>
      <c r="G145" s="248"/>
      <c r="H145" s="248"/>
      <c r="I145" s="248"/>
      <c r="J145" s="248"/>
      <c r="K145" s="248"/>
      <c r="L145" s="248"/>
      <c r="M145" s="250">
        <f>IFERROR(VLOOKUP(A145,'GR8-SCHL 9-16-2016'!$A$5:$D$500,3,FALSE),0)</f>
        <v>0</v>
      </c>
      <c r="N145" s="251" t="str">
        <f t="shared" si="2"/>
        <v/>
      </c>
    </row>
    <row r="146" spans="1:14" x14ac:dyDescent="0.25">
      <c r="A146" s="248" t="s">
        <v>5254</v>
      </c>
      <c r="B146" s="249" t="s">
        <v>5255</v>
      </c>
      <c r="C146" s="248">
        <v>29</v>
      </c>
      <c r="D146" s="248">
        <v>14</v>
      </c>
      <c r="E146" s="248">
        <v>7</v>
      </c>
      <c r="F146" s="248">
        <v>2</v>
      </c>
      <c r="G146" s="248"/>
      <c r="H146" s="248"/>
      <c r="I146" s="248"/>
      <c r="J146" s="248"/>
      <c r="K146" s="248"/>
      <c r="L146" s="248"/>
      <c r="M146" s="250">
        <f>IFERROR(VLOOKUP(A146,'GR8-SCHL 9-16-2016'!$A$5:$D$500,3,FALSE),0)</f>
        <v>0</v>
      </c>
      <c r="N146" s="251" t="str">
        <f t="shared" si="2"/>
        <v/>
      </c>
    </row>
    <row r="147" spans="1:14" x14ac:dyDescent="0.25">
      <c r="A147" s="248" t="s">
        <v>5193</v>
      </c>
      <c r="B147" s="249" t="s">
        <v>5153</v>
      </c>
      <c r="C147" s="248">
        <v>615</v>
      </c>
      <c r="D147" s="248">
        <v>143</v>
      </c>
      <c r="E147" s="248">
        <v>142</v>
      </c>
      <c r="F147" s="248">
        <v>140</v>
      </c>
      <c r="G147" s="248">
        <v>100</v>
      </c>
      <c r="H147" s="248">
        <v>90</v>
      </c>
      <c r="I147" s="248"/>
      <c r="J147" s="248"/>
      <c r="K147" s="248"/>
      <c r="L147" s="248"/>
      <c r="M147" s="250">
        <f>IFERROR(VLOOKUP(A147,'GR8-SCHL 9-16-2016'!$A$5:$D$500,3,FALSE),0)</f>
        <v>0</v>
      </c>
      <c r="N147" s="251" t="str">
        <f t="shared" si="2"/>
        <v/>
      </c>
    </row>
    <row r="148" spans="1:14" x14ac:dyDescent="0.25">
      <c r="A148" s="248" t="s">
        <v>260</v>
      </c>
      <c r="B148" s="249" t="s">
        <v>815</v>
      </c>
      <c r="C148" s="248">
        <v>615</v>
      </c>
      <c r="D148" s="248">
        <v>107</v>
      </c>
      <c r="E148" s="248">
        <v>104</v>
      </c>
      <c r="F148" s="248">
        <v>106</v>
      </c>
      <c r="G148" s="248">
        <v>120</v>
      </c>
      <c r="H148" s="248">
        <v>62</v>
      </c>
      <c r="I148" s="248">
        <v>83</v>
      </c>
      <c r="J148" s="248"/>
      <c r="K148" s="248"/>
      <c r="L148" s="248"/>
      <c r="M148" s="250">
        <f>IFERROR(VLOOKUP(A148,'GR8-SCHL 9-16-2016'!$A$5:$D$500,3,FALSE),0)</f>
        <v>0</v>
      </c>
      <c r="N148" s="251" t="str">
        <f t="shared" si="2"/>
        <v/>
      </c>
    </row>
    <row r="149" spans="1:14" x14ac:dyDescent="0.25">
      <c r="A149" s="248" t="s">
        <v>859</v>
      </c>
      <c r="B149" s="249" t="s">
        <v>860</v>
      </c>
      <c r="C149" s="248">
        <v>235</v>
      </c>
      <c r="D149" s="248">
        <v>38</v>
      </c>
      <c r="E149" s="248">
        <v>31</v>
      </c>
      <c r="F149" s="248">
        <v>31</v>
      </c>
      <c r="G149" s="248">
        <v>43</v>
      </c>
      <c r="H149" s="248">
        <v>40</v>
      </c>
      <c r="I149" s="248">
        <v>52</v>
      </c>
      <c r="J149" s="248"/>
      <c r="K149" s="248"/>
      <c r="L149" s="248"/>
      <c r="M149" s="250">
        <f>IFERROR(VLOOKUP(A149,'GR8-SCHL 9-16-2016'!$A$5:$D$500,3,FALSE),0)</f>
        <v>0</v>
      </c>
      <c r="N149" s="251" t="str">
        <f t="shared" si="2"/>
        <v/>
      </c>
    </row>
    <row r="150" spans="1:14" x14ac:dyDescent="0.25">
      <c r="A150" s="248" t="s">
        <v>861</v>
      </c>
      <c r="B150" s="249" t="s">
        <v>5256</v>
      </c>
      <c r="C150" s="248">
        <v>773</v>
      </c>
      <c r="D150" s="248">
        <v>120</v>
      </c>
      <c r="E150" s="248">
        <v>127</v>
      </c>
      <c r="F150" s="248">
        <v>124</v>
      </c>
      <c r="G150" s="248">
        <v>105</v>
      </c>
      <c r="H150" s="248">
        <v>106</v>
      </c>
      <c r="I150" s="248">
        <v>105</v>
      </c>
      <c r="J150" s="248">
        <v>86</v>
      </c>
      <c r="K150" s="248"/>
      <c r="L150" s="248"/>
      <c r="M150" s="250">
        <f>IFERROR(VLOOKUP(A150,'GR8-SCHL 9-16-2016'!$A$5:$D$500,3,FALSE),0)</f>
        <v>0</v>
      </c>
      <c r="N150" s="251" t="str">
        <f t="shared" si="2"/>
        <v/>
      </c>
    </row>
    <row r="151" spans="1:14" x14ac:dyDescent="0.25">
      <c r="A151" s="248" t="s">
        <v>863</v>
      </c>
      <c r="B151" s="249" t="s">
        <v>864</v>
      </c>
      <c r="C151" s="248">
        <v>161</v>
      </c>
      <c r="D151" s="248">
        <v>161</v>
      </c>
      <c r="E151" s="248"/>
      <c r="F151" s="248"/>
      <c r="G151" s="248"/>
      <c r="H151" s="248"/>
      <c r="I151" s="248"/>
      <c r="J151" s="248"/>
      <c r="K151" s="248"/>
      <c r="L151" s="248"/>
      <c r="M151" s="250">
        <f>IFERROR(VLOOKUP(A151,'GR8-SCHL 9-16-2016'!$A$5:$D$500,3,FALSE),0)</f>
        <v>0</v>
      </c>
      <c r="N151" s="251" t="str">
        <f t="shared" si="2"/>
        <v/>
      </c>
    </row>
    <row r="152" spans="1:14" x14ac:dyDescent="0.25">
      <c r="A152" s="248" t="s">
        <v>865</v>
      </c>
      <c r="B152" s="249" t="s">
        <v>866</v>
      </c>
      <c r="C152" s="248">
        <v>199</v>
      </c>
      <c r="D152" s="248"/>
      <c r="E152" s="248"/>
      <c r="F152" s="248"/>
      <c r="G152" s="248"/>
      <c r="H152" s="248"/>
      <c r="I152" s="248"/>
      <c r="J152" s="248">
        <v>63</v>
      </c>
      <c r="K152" s="248">
        <v>56</v>
      </c>
      <c r="L152" s="248">
        <v>80</v>
      </c>
      <c r="M152" s="250">
        <f>IFERROR(VLOOKUP(A152,'GR8-SCHL 9-16-2016'!$A$5:$D$500,3,FALSE),0)</f>
        <v>51</v>
      </c>
      <c r="N152" s="251">
        <f t="shared" si="2"/>
        <v>29</v>
      </c>
    </row>
    <row r="153" spans="1:14" x14ac:dyDescent="0.25">
      <c r="A153" s="248" t="s">
        <v>261</v>
      </c>
      <c r="B153" s="249" t="s">
        <v>83</v>
      </c>
      <c r="C153" s="248">
        <v>1112</v>
      </c>
      <c r="D153" s="248">
        <v>144</v>
      </c>
      <c r="E153" s="248">
        <v>157</v>
      </c>
      <c r="F153" s="248">
        <v>148</v>
      </c>
      <c r="G153" s="248">
        <v>222</v>
      </c>
      <c r="H153" s="248">
        <v>228</v>
      </c>
      <c r="I153" s="248">
        <v>213</v>
      </c>
      <c r="J153" s="248"/>
      <c r="K153" s="248"/>
      <c r="L153" s="248"/>
      <c r="M153" s="250">
        <f>IFERROR(VLOOKUP(A153,'GR8-SCHL 9-16-2016'!$A$5:$D$500,3,FALSE),0)</f>
        <v>0</v>
      </c>
      <c r="N153" s="251" t="str">
        <f t="shared" si="2"/>
        <v/>
      </c>
    </row>
    <row r="154" spans="1:14" x14ac:dyDescent="0.25">
      <c r="A154" s="248" t="s">
        <v>929</v>
      </c>
      <c r="B154" s="249" t="s">
        <v>5154</v>
      </c>
      <c r="C154" s="248">
        <v>326</v>
      </c>
      <c r="D154" s="248"/>
      <c r="E154" s="248"/>
      <c r="F154" s="248"/>
      <c r="G154" s="248"/>
      <c r="H154" s="248"/>
      <c r="I154" s="248"/>
      <c r="J154" s="248">
        <v>111</v>
      </c>
      <c r="K154" s="248">
        <v>84</v>
      </c>
      <c r="L154" s="248">
        <v>131</v>
      </c>
      <c r="M154" s="250">
        <f>IFERROR(VLOOKUP(A154,'GR8-SCHL 9-16-2016'!$A$5:$D$500,3,FALSE),0)</f>
        <v>0</v>
      </c>
      <c r="N154" s="251">
        <f t="shared" si="2"/>
        <v>131</v>
      </c>
    </row>
    <row r="155" spans="1:14" x14ac:dyDescent="0.25">
      <c r="A155" s="248" t="s">
        <v>867</v>
      </c>
      <c r="B155" s="249" t="s">
        <v>868</v>
      </c>
      <c r="C155" s="248">
        <v>580</v>
      </c>
      <c r="D155" s="248">
        <v>77</v>
      </c>
      <c r="E155" s="248">
        <v>117</v>
      </c>
      <c r="F155" s="248">
        <v>96</v>
      </c>
      <c r="G155" s="248">
        <v>65</v>
      </c>
      <c r="H155" s="248">
        <v>87</v>
      </c>
      <c r="I155" s="248">
        <v>88</v>
      </c>
      <c r="J155" s="248">
        <v>34</v>
      </c>
      <c r="K155" s="248">
        <v>16</v>
      </c>
      <c r="L155" s="248"/>
      <c r="M155" s="250">
        <f>IFERROR(VLOOKUP(A155,'GR8-SCHL 9-16-2016'!$A$5:$D$500,3,FALSE),0)</f>
        <v>0</v>
      </c>
      <c r="N155" s="251" t="str">
        <f t="shared" si="2"/>
        <v/>
      </c>
    </row>
    <row r="156" spans="1:14" x14ac:dyDescent="0.25">
      <c r="A156" s="248" t="s">
        <v>869</v>
      </c>
      <c r="B156" s="249" t="s">
        <v>975</v>
      </c>
      <c r="C156" s="248">
        <v>772</v>
      </c>
      <c r="D156" s="248">
        <v>92</v>
      </c>
      <c r="E156" s="248">
        <v>151</v>
      </c>
      <c r="F156" s="248">
        <v>98</v>
      </c>
      <c r="G156" s="248">
        <v>87</v>
      </c>
      <c r="H156" s="248">
        <v>101</v>
      </c>
      <c r="I156" s="248">
        <v>102</v>
      </c>
      <c r="J156" s="248">
        <v>76</v>
      </c>
      <c r="K156" s="248">
        <v>48</v>
      </c>
      <c r="L156" s="248">
        <v>17</v>
      </c>
      <c r="M156" s="250">
        <f>IFERROR(VLOOKUP(A156,'GR8-SCHL 9-16-2016'!$A$5:$D$500,3,FALSE),0)</f>
        <v>0</v>
      </c>
      <c r="N156" s="251">
        <f t="shared" si="2"/>
        <v>17</v>
      </c>
    </row>
    <row r="157" spans="1:14" x14ac:dyDescent="0.25">
      <c r="A157" s="248" t="s">
        <v>262</v>
      </c>
      <c r="B157" s="249" t="s">
        <v>710</v>
      </c>
      <c r="C157" s="248">
        <v>427</v>
      </c>
      <c r="D157" s="248">
        <v>65</v>
      </c>
      <c r="E157" s="248">
        <v>66</v>
      </c>
      <c r="F157" s="248">
        <v>72</v>
      </c>
      <c r="G157" s="248">
        <v>86</v>
      </c>
      <c r="H157" s="248">
        <v>64</v>
      </c>
      <c r="I157" s="248">
        <v>55</v>
      </c>
      <c r="J157" s="248"/>
      <c r="K157" s="248"/>
      <c r="L157" s="248"/>
      <c r="M157" s="250">
        <f>IFERROR(VLOOKUP(A157,'GR8-SCHL 9-16-2016'!$A$5:$D$500,3,FALSE),0)</f>
        <v>0</v>
      </c>
      <c r="N157" s="251" t="str">
        <f t="shared" si="2"/>
        <v/>
      </c>
    </row>
    <row r="158" spans="1:14" x14ac:dyDescent="0.25">
      <c r="A158" s="248" t="s">
        <v>263</v>
      </c>
      <c r="B158" s="249" t="s">
        <v>709</v>
      </c>
      <c r="C158" s="248">
        <v>456</v>
      </c>
      <c r="D158" s="248">
        <v>70</v>
      </c>
      <c r="E158" s="248">
        <v>85</v>
      </c>
      <c r="F158" s="248">
        <v>60</v>
      </c>
      <c r="G158" s="248">
        <v>78</v>
      </c>
      <c r="H158" s="248">
        <v>64</v>
      </c>
      <c r="I158" s="248">
        <v>81</v>
      </c>
      <c r="J158" s="248"/>
      <c r="K158" s="248"/>
      <c r="L158" s="248"/>
      <c r="M158" s="250">
        <f>IFERROR(VLOOKUP(A158,'GR8-SCHL 9-16-2016'!$A$5:$D$500,3,FALSE),0)</f>
        <v>0</v>
      </c>
      <c r="N158" s="251" t="str">
        <f t="shared" si="2"/>
        <v/>
      </c>
    </row>
    <row r="159" spans="1:14" x14ac:dyDescent="0.25">
      <c r="A159" s="248" t="s">
        <v>264</v>
      </c>
      <c r="B159" s="249" t="s">
        <v>708</v>
      </c>
      <c r="C159" s="248">
        <v>365</v>
      </c>
      <c r="D159" s="248">
        <v>60</v>
      </c>
      <c r="E159" s="248">
        <v>51</v>
      </c>
      <c r="F159" s="248">
        <v>58</v>
      </c>
      <c r="G159" s="248">
        <v>73</v>
      </c>
      <c r="H159" s="248">
        <v>59</v>
      </c>
      <c r="I159" s="248">
        <v>53</v>
      </c>
      <c r="J159" s="248"/>
      <c r="K159" s="248"/>
      <c r="L159" s="248"/>
      <c r="M159" s="250">
        <f>IFERROR(VLOOKUP(A159,'GR8-SCHL 9-16-2016'!$A$5:$D$500,3,FALSE),0)</f>
        <v>0</v>
      </c>
      <c r="N159" s="251" t="str">
        <f t="shared" si="2"/>
        <v/>
      </c>
    </row>
    <row r="160" spans="1:14" x14ac:dyDescent="0.25">
      <c r="A160" s="248" t="s">
        <v>265</v>
      </c>
      <c r="B160" s="249" t="s">
        <v>108</v>
      </c>
      <c r="C160" s="248">
        <v>572</v>
      </c>
      <c r="D160" s="248">
        <v>128</v>
      </c>
      <c r="E160" s="248">
        <v>106</v>
      </c>
      <c r="F160" s="248">
        <v>86</v>
      </c>
      <c r="G160" s="248">
        <v>95</v>
      </c>
      <c r="H160" s="248">
        <v>95</v>
      </c>
      <c r="I160" s="248">
        <v>62</v>
      </c>
      <c r="J160" s="248"/>
      <c r="K160" s="248"/>
      <c r="L160" s="248"/>
      <c r="M160" s="250">
        <f>IFERROR(VLOOKUP(A160,'GR8-SCHL 9-16-2016'!$A$5:$D$500,3,FALSE),0)</f>
        <v>0</v>
      </c>
      <c r="N160" s="251" t="str">
        <f t="shared" si="2"/>
        <v/>
      </c>
    </row>
    <row r="161" spans="1:14" x14ac:dyDescent="0.25">
      <c r="A161" s="248" t="s">
        <v>266</v>
      </c>
      <c r="B161" s="249" t="s">
        <v>519</v>
      </c>
      <c r="C161" s="248">
        <v>1149</v>
      </c>
      <c r="D161" s="248">
        <v>111</v>
      </c>
      <c r="E161" s="248">
        <v>115</v>
      </c>
      <c r="F161" s="248">
        <v>123</v>
      </c>
      <c r="G161" s="248">
        <v>126</v>
      </c>
      <c r="H161" s="248">
        <v>136</v>
      </c>
      <c r="I161" s="248">
        <v>132</v>
      </c>
      <c r="J161" s="248">
        <v>135</v>
      </c>
      <c r="K161" s="248">
        <v>131</v>
      </c>
      <c r="L161" s="248">
        <v>121</v>
      </c>
      <c r="M161" s="250">
        <f>IFERROR(VLOOKUP(A161,'GR8-SCHL 9-16-2016'!$A$5:$D$500,3,FALSE),0)</f>
        <v>55</v>
      </c>
      <c r="N161" s="251">
        <f t="shared" si="2"/>
        <v>66</v>
      </c>
    </row>
    <row r="162" spans="1:14" x14ac:dyDescent="0.25">
      <c r="A162" s="248" t="s">
        <v>267</v>
      </c>
      <c r="B162" s="249" t="s">
        <v>707</v>
      </c>
      <c r="C162" s="248">
        <v>502</v>
      </c>
      <c r="D162" s="248">
        <v>49</v>
      </c>
      <c r="E162" s="248">
        <v>75</v>
      </c>
      <c r="F162" s="248">
        <v>76</v>
      </c>
      <c r="G162" s="248">
        <v>89</v>
      </c>
      <c r="H162" s="248">
        <v>85</v>
      </c>
      <c r="I162" s="248">
        <v>92</v>
      </c>
      <c r="J162" s="248"/>
      <c r="K162" s="248"/>
      <c r="L162" s="248"/>
      <c r="M162" s="250">
        <f>IFERROR(VLOOKUP(A162,'GR8-SCHL 9-16-2016'!$A$5:$D$500,3,FALSE),0)</f>
        <v>0</v>
      </c>
      <c r="N162" s="251" t="str">
        <f t="shared" si="2"/>
        <v/>
      </c>
    </row>
    <row r="163" spans="1:14" x14ac:dyDescent="0.25">
      <c r="A163" s="248" t="s">
        <v>268</v>
      </c>
      <c r="B163" s="249" t="s">
        <v>706</v>
      </c>
      <c r="C163" s="248">
        <v>836</v>
      </c>
      <c r="D163" s="248">
        <v>79</v>
      </c>
      <c r="E163" s="248">
        <v>128</v>
      </c>
      <c r="F163" s="248">
        <v>132</v>
      </c>
      <c r="G163" s="248">
        <v>168</v>
      </c>
      <c r="H163" s="248">
        <v>157</v>
      </c>
      <c r="I163" s="248">
        <v>153</v>
      </c>
      <c r="J163" s="248"/>
      <c r="K163" s="248"/>
      <c r="L163" s="248"/>
      <c r="M163" s="250">
        <f>IFERROR(VLOOKUP(A163,'GR8-SCHL 9-16-2016'!$A$5:$D$500,3,FALSE),0)</f>
        <v>0</v>
      </c>
      <c r="N163" s="251" t="str">
        <f t="shared" si="2"/>
        <v/>
      </c>
    </row>
    <row r="164" spans="1:14" x14ac:dyDescent="0.25">
      <c r="A164" s="248" t="s">
        <v>269</v>
      </c>
      <c r="B164" s="249" t="s">
        <v>705</v>
      </c>
      <c r="C164" s="248">
        <v>635</v>
      </c>
      <c r="D164" s="248">
        <v>47</v>
      </c>
      <c r="E164" s="248">
        <v>59</v>
      </c>
      <c r="F164" s="248">
        <v>82</v>
      </c>
      <c r="G164" s="248">
        <v>88</v>
      </c>
      <c r="H164" s="248">
        <v>78</v>
      </c>
      <c r="I164" s="248">
        <v>72</v>
      </c>
      <c r="J164" s="248"/>
      <c r="K164" s="248"/>
      <c r="L164" s="248"/>
      <c r="M164" s="250">
        <f>IFERROR(VLOOKUP(A164,'GR8-SCHL 9-16-2016'!$A$5:$D$500,3,FALSE),0)</f>
        <v>0</v>
      </c>
      <c r="N164" s="251" t="str">
        <f t="shared" si="2"/>
        <v/>
      </c>
    </row>
    <row r="165" spans="1:14" x14ac:dyDescent="0.25">
      <c r="A165" s="248" t="s">
        <v>270</v>
      </c>
      <c r="B165" s="249" t="s">
        <v>79</v>
      </c>
      <c r="C165" s="248">
        <v>755</v>
      </c>
      <c r="D165" s="248">
        <v>71</v>
      </c>
      <c r="E165" s="248">
        <v>73</v>
      </c>
      <c r="F165" s="248">
        <v>83</v>
      </c>
      <c r="G165" s="248">
        <v>83</v>
      </c>
      <c r="H165" s="248">
        <v>93</v>
      </c>
      <c r="I165" s="248">
        <v>82</v>
      </c>
      <c r="J165" s="248">
        <v>97</v>
      </c>
      <c r="K165" s="248">
        <v>95</v>
      </c>
      <c r="L165" s="248">
        <v>78</v>
      </c>
      <c r="M165" s="250">
        <f>IFERROR(VLOOKUP(A165,'GR8-SCHL 9-16-2016'!$A$5:$D$500,3,FALSE),0)</f>
        <v>0</v>
      </c>
      <c r="N165" s="251">
        <f t="shared" si="2"/>
        <v>78</v>
      </c>
    </row>
    <row r="166" spans="1:14" x14ac:dyDescent="0.25">
      <c r="A166" s="248" t="s">
        <v>271</v>
      </c>
      <c r="B166" s="249" t="s">
        <v>704</v>
      </c>
      <c r="C166" s="248">
        <v>283</v>
      </c>
      <c r="D166" s="248">
        <v>41</v>
      </c>
      <c r="E166" s="248">
        <v>49</v>
      </c>
      <c r="F166" s="248">
        <v>48</v>
      </c>
      <c r="G166" s="248">
        <v>47</v>
      </c>
      <c r="H166" s="248">
        <v>30</v>
      </c>
      <c r="I166" s="248">
        <v>38</v>
      </c>
      <c r="J166" s="248"/>
      <c r="K166" s="248"/>
      <c r="L166" s="248"/>
      <c r="M166" s="250">
        <f>IFERROR(VLOOKUP(A166,'GR8-SCHL 9-16-2016'!$A$5:$D$500,3,FALSE),0)</f>
        <v>0</v>
      </c>
      <c r="N166" s="251" t="str">
        <f t="shared" si="2"/>
        <v/>
      </c>
    </row>
    <row r="167" spans="1:14" x14ac:dyDescent="0.25">
      <c r="A167" s="248" t="s">
        <v>272</v>
      </c>
      <c r="B167" s="249" t="s">
        <v>703</v>
      </c>
      <c r="C167" s="248">
        <v>982</v>
      </c>
      <c r="D167" s="248">
        <v>108</v>
      </c>
      <c r="E167" s="248">
        <v>146</v>
      </c>
      <c r="F167" s="248">
        <v>142</v>
      </c>
      <c r="G167" s="248">
        <v>166</v>
      </c>
      <c r="H167" s="248">
        <v>140</v>
      </c>
      <c r="I167" s="248">
        <v>166</v>
      </c>
      <c r="J167" s="248"/>
      <c r="K167" s="248"/>
      <c r="L167" s="248"/>
      <c r="M167" s="250">
        <f>IFERROR(VLOOKUP(A167,'GR8-SCHL 9-16-2016'!$A$5:$D$500,3,FALSE),0)</f>
        <v>0</v>
      </c>
      <c r="N167" s="251" t="str">
        <f t="shared" si="2"/>
        <v/>
      </c>
    </row>
    <row r="168" spans="1:14" x14ac:dyDescent="0.25">
      <c r="A168" s="248" t="s">
        <v>273</v>
      </c>
      <c r="B168" s="249" t="s">
        <v>8</v>
      </c>
      <c r="C168" s="248">
        <v>1392</v>
      </c>
      <c r="D168" s="248">
        <v>142</v>
      </c>
      <c r="E168" s="248">
        <v>135</v>
      </c>
      <c r="F168" s="248">
        <v>152</v>
      </c>
      <c r="G168" s="248">
        <v>188</v>
      </c>
      <c r="H168" s="248">
        <v>153</v>
      </c>
      <c r="I168" s="248">
        <v>156</v>
      </c>
      <c r="J168" s="248">
        <v>150</v>
      </c>
      <c r="K168" s="248">
        <v>128</v>
      </c>
      <c r="L168" s="248">
        <v>169</v>
      </c>
      <c r="M168" s="250">
        <f>IFERROR(VLOOKUP(A168,'GR8-SCHL 9-16-2016'!$A$5:$D$500,3,FALSE),0)</f>
        <v>0</v>
      </c>
      <c r="N168" s="251">
        <f t="shared" si="2"/>
        <v>169</v>
      </c>
    </row>
    <row r="169" spans="1:14" x14ac:dyDescent="0.25">
      <c r="A169" s="248" t="s">
        <v>274</v>
      </c>
      <c r="B169" s="249" t="s">
        <v>702</v>
      </c>
      <c r="C169" s="248">
        <v>277</v>
      </c>
      <c r="D169" s="248">
        <v>37</v>
      </c>
      <c r="E169" s="248">
        <v>35</v>
      </c>
      <c r="F169" s="248">
        <v>33</v>
      </c>
      <c r="G169" s="248">
        <v>41</v>
      </c>
      <c r="H169" s="248">
        <v>29</v>
      </c>
      <c r="I169" s="248">
        <v>46</v>
      </c>
      <c r="J169" s="248"/>
      <c r="K169" s="248"/>
      <c r="L169" s="248"/>
      <c r="M169" s="250">
        <f>IFERROR(VLOOKUP(A169,'GR8-SCHL 9-16-2016'!$A$5:$D$500,3,FALSE),0)</f>
        <v>0</v>
      </c>
      <c r="N169" s="251" t="str">
        <f t="shared" si="2"/>
        <v/>
      </c>
    </row>
    <row r="170" spans="1:14" x14ac:dyDescent="0.25">
      <c r="A170" s="248" t="s">
        <v>275</v>
      </c>
      <c r="B170" s="249" t="s">
        <v>701</v>
      </c>
      <c r="C170" s="248">
        <v>753</v>
      </c>
      <c r="D170" s="248">
        <v>93</v>
      </c>
      <c r="E170" s="248">
        <v>107</v>
      </c>
      <c r="F170" s="248">
        <v>113</v>
      </c>
      <c r="G170" s="248">
        <v>145</v>
      </c>
      <c r="H170" s="248">
        <v>126</v>
      </c>
      <c r="I170" s="248">
        <v>149</v>
      </c>
      <c r="J170" s="248"/>
      <c r="K170" s="248"/>
      <c r="L170" s="248"/>
      <c r="M170" s="250">
        <f>IFERROR(VLOOKUP(A170,'GR8-SCHL 9-16-2016'!$A$5:$D$500,3,FALSE),0)</f>
        <v>0</v>
      </c>
      <c r="N170" s="251" t="str">
        <f t="shared" si="2"/>
        <v/>
      </c>
    </row>
    <row r="171" spans="1:14" x14ac:dyDescent="0.25">
      <c r="A171" s="248" t="s">
        <v>276</v>
      </c>
      <c r="B171" s="249" t="s">
        <v>700</v>
      </c>
      <c r="C171" s="248">
        <v>402</v>
      </c>
      <c r="D171" s="248">
        <v>45</v>
      </c>
      <c r="E171" s="248">
        <v>57</v>
      </c>
      <c r="F171" s="248">
        <v>64</v>
      </c>
      <c r="G171" s="248">
        <v>75</v>
      </c>
      <c r="H171" s="248">
        <v>59</v>
      </c>
      <c r="I171" s="248">
        <v>69</v>
      </c>
      <c r="J171" s="248"/>
      <c r="K171" s="248"/>
      <c r="L171" s="248"/>
      <c r="M171" s="250">
        <f>IFERROR(VLOOKUP(A171,'GR8-SCHL 9-16-2016'!$A$5:$D$500,3,FALSE),0)</f>
        <v>0</v>
      </c>
      <c r="N171" s="251" t="str">
        <f t="shared" si="2"/>
        <v/>
      </c>
    </row>
    <row r="172" spans="1:14" x14ac:dyDescent="0.25">
      <c r="A172" s="248" t="s">
        <v>277</v>
      </c>
      <c r="B172" s="249" t="s">
        <v>699</v>
      </c>
      <c r="C172" s="248">
        <v>891</v>
      </c>
      <c r="D172" s="248">
        <v>65</v>
      </c>
      <c r="E172" s="248">
        <v>71</v>
      </c>
      <c r="F172" s="248">
        <v>101</v>
      </c>
      <c r="G172" s="248">
        <v>101</v>
      </c>
      <c r="H172" s="248">
        <v>93</v>
      </c>
      <c r="I172" s="248">
        <v>98</v>
      </c>
      <c r="J172" s="248">
        <v>98</v>
      </c>
      <c r="K172" s="248">
        <v>124</v>
      </c>
      <c r="L172" s="248">
        <v>121</v>
      </c>
      <c r="M172" s="250">
        <f>IFERROR(VLOOKUP(A172,'GR8-SCHL 9-16-2016'!$A$5:$D$500,3,FALSE),0)</f>
        <v>0</v>
      </c>
      <c r="N172" s="251">
        <f t="shared" si="2"/>
        <v>121</v>
      </c>
    </row>
    <row r="173" spans="1:14" x14ac:dyDescent="0.25">
      <c r="A173" s="248" t="s">
        <v>278</v>
      </c>
      <c r="B173" s="249" t="s">
        <v>698</v>
      </c>
      <c r="C173" s="248">
        <v>666</v>
      </c>
      <c r="D173" s="248">
        <v>93</v>
      </c>
      <c r="E173" s="248">
        <v>121</v>
      </c>
      <c r="F173" s="248">
        <v>99</v>
      </c>
      <c r="G173" s="248">
        <v>118</v>
      </c>
      <c r="H173" s="248">
        <v>97</v>
      </c>
      <c r="I173" s="248">
        <v>80</v>
      </c>
      <c r="J173" s="248"/>
      <c r="K173" s="248"/>
      <c r="L173" s="248"/>
      <c r="M173" s="250">
        <f>IFERROR(VLOOKUP(A173,'GR8-SCHL 9-16-2016'!$A$5:$D$500,3,FALSE),0)</f>
        <v>0</v>
      </c>
      <c r="N173" s="251" t="str">
        <f t="shared" si="2"/>
        <v/>
      </c>
    </row>
    <row r="174" spans="1:14" x14ac:dyDescent="0.25">
      <c r="A174" s="248" t="s">
        <v>279</v>
      </c>
      <c r="B174" s="249" t="s">
        <v>962</v>
      </c>
      <c r="C174" s="248">
        <v>510</v>
      </c>
      <c r="D174" s="248">
        <v>68</v>
      </c>
      <c r="E174" s="248">
        <v>54</v>
      </c>
      <c r="F174" s="248">
        <v>58</v>
      </c>
      <c r="G174" s="248">
        <v>69</v>
      </c>
      <c r="H174" s="248">
        <v>60</v>
      </c>
      <c r="I174" s="248">
        <v>64</v>
      </c>
      <c r="J174" s="248">
        <v>43</v>
      </c>
      <c r="K174" s="248">
        <v>31</v>
      </c>
      <c r="L174" s="248">
        <v>35</v>
      </c>
      <c r="M174" s="250">
        <f>IFERROR(VLOOKUP(A174,'GR8-SCHL 9-16-2016'!$A$5:$D$500,3,FALSE),0)</f>
        <v>0</v>
      </c>
      <c r="N174" s="251">
        <f t="shared" si="2"/>
        <v>35</v>
      </c>
    </row>
    <row r="175" spans="1:14" x14ac:dyDescent="0.25">
      <c r="A175" s="248" t="s">
        <v>5257</v>
      </c>
      <c r="B175" s="249" t="s">
        <v>5258</v>
      </c>
      <c r="C175" s="248">
        <v>1</v>
      </c>
      <c r="D175" s="248"/>
      <c r="E175" s="248"/>
      <c r="F175" s="248"/>
      <c r="G175" s="248"/>
      <c r="H175" s="248">
        <v>1</v>
      </c>
      <c r="I175" s="248"/>
      <c r="J175" s="248"/>
      <c r="K175" s="248"/>
      <c r="L175" s="248"/>
      <c r="M175" s="250">
        <f>IFERROR(VLOOKUP(A175,'GR8-SCHL 9-16-2016'!$A$5:$D$500,3,FALSE),0)</f>
        <v>0</v>
      </c>
      <c r="N175" s="251" t="str">
        <f t="shared" si="2"/>
        <v/>
      </c>
    </row>
    <row r="176" spans="1:14" x14ac:dyDescent="0.25">
      <c r="A176" s="248" t="s">
        <v>280</v>
      </c>
      <c r="B176" s="249" t="s">
        <v>697</v>
      </c>
      <c r="C176" s="248">
        <v>310</v>
      </c>
      <c r="D176" s="248">
        <v>43</v>
      </c>
      <c r="E176" s="248">
        <v>62</v>
      </c>
      <c r="F176" s="248">
        <v>42</v>
      </c>
      <c r="G176" s="248">
        <v>66</v>
      </c>
      <c r="H176" s="248">
        <v>52</v>
      </c>
      <c r="I176" s="248">
        <v>45</v>
      </c>
      <c r="J176" s="248"/>
      <c r="K176" s="248"/>
      <c r="L176" s="248"/>
      <c r="M176" s="250">
        <f>IFERROR(VLOOKUP(A176,'GR8-SCHL 9-16-2016'!$A$5:$D$500,3,FALSE),0)</f>
        <v>0</v>
      </c>
      <c r="N176" s="251" t="str">
        <f t="shared" si="2"/>
        <v/>
      </c>
    </row>
    <row r="177" spans="1:14" x14ac:dyDescent="0.25">
      <c r="A177" s="248" t="s">
        <v>281</v>
      </c>
      <c r="B177" s="249" t="s">
        <v>963</v>
      </c>
      <c r="C177" s="248">
        <v>533</v>
      </c>
      <c r="D177" s="248">
        <v>51</v>
      </c>
      <c r="E177" s="248">
        <v>47</v>
      </c>
      <c r="F177" s="248">
        <v>68</v>
      </c>
      <c r="G177" s="248">
        <v>70</v>
      </c>
      <c r="H177" s="248">
        <v>44</v>
      </c>
      <c r="I177" s="248">
        <v>59</v>
      </c>
      <c r="J177" s="248">
        <v>54</v>
      </c>
      <c r="K177" s="248">
        <v>45</v>
      </c>
      <c r="L177" s="248">
        <v>59</v>
      </c>
      <c r="M177" s="250">
        <f>IFERROR(VLOOKUP(A177,'GR8-SCHL 9-16-2016'!$A$5:$D$500,3,FALSE),0)</f>
        <v>0</v>
      </c>
      <c r="N177" s="251">
        <f t="shared" si="2"/>
        <v>59</v>
      </c>
    </row>
    <row r="178" spans="1:14" x14ac:dyDescent="0.25">
      <c r="A178" s="248" t="s">
        <v>282</v>
      </c>
      <c r="B178" s="249" t="s">
        <v>109</v>
      </c>
      <c r="C178" s="248">
        <v>649</v>
      </c>
      <c r="D178" s="248">
        <v>104</v>
      </c>
      <c r="E178" s="248">
        <v>93</v>
      </c>
      <c r="F178" s="248">
        <v>95</v>
      </c>
      <c r="G178" s="248">
        <v>97</v>
      </c>
      <c r="H178" s="248">
        <v>101</v>
      </c>
      <c r="I178" s="248">
        <v>88</v>
      </c>
      <c r="J178" s="248">
        <v>71</v>
      </c>
      <c r="K178" s="248"/>
      <c r="L178" s="248"/>
      <c r="M178" s="250">
        <f>IFERROR(VLOOKUP(A178,'GR8-SCHL 9-16-2016'!$A$5:$D$500,3,FALSE),0)</f>
        <v>0</v>
      </c>
      <c r="N178" s="251" t="str">
        <f t="shared" si="2"/>
        <v/>
      </c>
    </row>
    <row r="179" spans="1:14" x14ac:dyDescent="0.25">
      <c r="A179" s="248" t="s">
        <v>283</v>
      </c>
      <c r="B179" s="249" t="s">
        <v>110</v>
      </c>
      <c r="C179" s="248">
        <v>2145</v>
      </c>
      <c r="D179" s="248">
        <v>205</v>
      </c>
      <c r="E179" s="248">
        <v>214</v>
      </c>
      <c r="F179" s="248">
        <v>217</v>
      </c>
      <c r="G179" s="248">
        <v>226</v>
      </c>
      <c r="H179" s="248">
        <v>237</v>
      </c>
      <c r="I179" s="248">
        <v>258</v>
      </c>
      <c r="J179" s="248">
        <v>236</v>
      </c>
      <c r="K179" s="248">
        <v>265</v>
      </c>
      <c r="L179" s="248">
        <v>287</v>
      </c>
      <c r="M179" s="250">
        <f>IFERROR(VLOOKUP(A179,'GR8-SCHL 9-16-2016'!$A$5:$D$500,3,FALSE),0)</f>
        <v>0</v>
      </c>
      <c r="N179" s="251">
        <f t="shared" si="2"/>
        <v>287</v>
      </c>
    </row>
    <row r="180" spans="1:14" x14ac:dyDescent="0.25">
      <c r="A180" s="248" t="s">
        <v>284</v>
      </c>
      <c r="B180" s="249" t="s">
        <v>111</v>
      </c>
      <c r="C180" s="248">
        <v>1559</v>
      </c>
      <c r="D180" s="248">
        <v>161</v>
      </c>
      <c r="E180" s="248">
        <v>161</v>
      </c>
      <c r="F180" s="248">
        <v>176</v>
      </c>
      <c r="G180" s="248">
        <v>210</v>
      </c>
      <c r="H180" s="248">
        <v>163</v>
      </c>
      <c r="I180" s="248">
        <v>195</v>
      </c>
      <c r="J180" s="248">
        <v>196</v>
      </c>
      <c r="K180" s="248">
        <v>151</v>
      </c>
      <c r="L180" s="248">
        <v>146</v>
      </c>
      <c r="M180" s="250">
        <f>IFERROR(VLOOKUP(A180,'GR8-SCHL 9-16-2016'!$A$5:$D$500,3,FALSE),0)</f>
        <v>20</v>
      </c>
      <c r="N180" s="251">
        <f t="shared" si="2"/>
        <v>126</v>
      </c>
    </row>
    <row r="181" spans="1:14" x14ac:dyDescent="0.25">
      <c r="A181" s="248" t="s">
        <v>285</v>
      </c>
      <c r="B181" s="249" t="s">
        <v>696</v>
      </c>
      <c r="C181" s="248">
        <v>689</v>
      </c>
      <c r="D181" s="248">
        <v>108</v>
      </c>
      <c r="E181" s="248">
        <v>112</v>
      </c>
      <c r="F181" s="248">
        <v>124</v>
      </c>
      <c r="G181" s="248">
        <v>113</v>
      </c>
      <c r="H181" s="248">
        <v>74</v>
      </c>
      <c r="I181" s="248">
        <v>86</v>
      </c>
      <c r="J181" s="248"/>
      <c r="K181" s="248"/>
      <c r="L181" s="248"/>
      <c r="M181" s="250">
        <f>IFERROR(VLOOKUP(A181,'GR8-SCHL 9-16-2016'!$A$5:$D$500,3,FALSE),0)</f>
        <v>0</v>
      </c>
      <c r="N181" s="251" t="str">
        <f t="shared" si="2"/>
        <v/>
      </c>
    </row>
    <row r="182" spans="1:14" x14ac:dyDescent="0.25">
      <c r="A182" s="248" t="s">
        <v>286</v>
      </c>
      <c r="B182" s="249" t="s">
        <v>695</v>
      </c>
      <c r="C182" s="248">
        <v>694</v>
      </c>
      <c r="D182" s="248">
        <v>96</v>
      </c>
      <c r="E182" s="248">
        <v>97</v>
      </c>
      <c r="F182" s="248">
        <v>119</v>
      </c>
      <c r="G182" s="248">
        <v>135</v>
      </c>
      <c r="H182" s="248">
        <v>106</v>
      </c>
      <c r="I182" s="248">
        <v>99</v>
      </c>
      <c r="J182" s="248"/>
      <c r="K182" s="248"/>
      <c r="L182" s="248"/>
      <c r="M182" s="250">
        <f>IFERROR(VLOOKUP(A182,'GR8-SCHL 9-16-2016'!$A$5:$D$500,3,FALSE),0)</f>
        <v>0</v>
      </c>
      <c r="N182" s="251" t="str">
        <f t="shared" si="2"/>
        <v/>
      </c>
    </row>
    <row r="183" spans="1:14" x14ac:dyDescent="0.25">
      <c r="A183" s="248" t="s">
        <v>287</v>
      </c>
      <c r="B183" s="249" t="s">
        <v>694</v>
      </c>
      <c r="C183" s="248">
        <v>1065</v>
      </c>
      <c r="D183" s="248">
        <v>157</v>
      </c>
      <c r="E183" s="248">
        <v>161</v>
      </c>
      <c r="F183" s="248">
        <v>184</v>
      </c>
      <c r="G183" s="248">
        <v>202</v>
      </c>
      <c r="H183" s="248">
        <v>174</v>
      </c>
      <c r="I183" s="248">
        <v>148</v>
      </c>
      <c r="J183" s="248"/>
      <c r="K183" s="248"/>
      <c r="L183" s="248"/>
      <c r="M183" s="250">
        <f>IFERROR(VLOOKUP(A183,'GR8-SCHL 9-16-2016'!$A$5:$D$500,3,FALSE),0)</f>
        <v>0</v>
      </c>
      <c r="N183" s="251" t="str">
        <f t="shared" si="2"/>
        <v/>
      </c>
    </row>
    <row r="184" spans="1:14" x14ac:dyDescent="0.25">
      <c r="A184" s="248" t="s">
        <v>288</v>
      </c>
      <c r="B184" s="249" t="s">
        <v>693</v>
      </c>
      <c r="C184" s="248">
        <v>277</v>
      </c>
      <c r="D184" s="248">
        <v>33</v>
      </c>
      <c r="E184" s="248">
        <v>46</v>
      </c>
      <c r="F184" s="248">
        <v>40</v>
      </c>
      <c r="G184" s="248">
        <v>45</v>
      </c>
      <c r="H184" s="248">
        <v>46</v>
      </c>
      <c r="I184" s="248">
        <v>47</v>
      </c>
      <c r="J184" s="248"/>
      <c r="K184" s="248"/>
      <c r="L184" s="248"/>
      <c r="M184" s="250">
        <f>IFERROR(VLOOKUP(A184,'GR8-SCHL 9-16-2016'!$A$5:$D$500,3,FALSE),0)</f>
        <v>0</v>
      </c>
      <c r="N184" s="251" t="str">
        <f t="shared" si="2"/>
        <v/>
      </c>
    </row>
    <row r="185" spans="1:14" x14ac:dyDescent="0.25">
      <c r="A185" s="248" t="s">
        <v>289</v>
      </c>
      <c r="B185" s="249" t="s">
        <v>872</v>
      </c>
      <c r="C185" s="248">
        <v>420</v>
      </c>
      <c r="D185" s="248">
        <v>51</v>
      </c>
      <c r="E185" s="248">
        <v>49</v>
      </c>
      <c r="F185" s="248">
        <v>49</v>
      </c>
      <c r="G185" s="248">
        <v>55</v>
      </c>
      <c r="H185" s="248">
        <v>47</v>
      </c>
      <c r="I185" s="248">
        <v>49</v>
      </c>
      <c r="J185" s="248">
        <v>43</v>
      </c>
      <c r="K185" s="248">
        <v>30</v>
      </c>
      <c r="L185" s="248">
        <v>30</v>
      </c>
      <c r="M185" s="250">
        <f>IFERROR(VLOOKUP(A185,'GR8-SCHL 9-16-2016'!$A$5:$D$500,3,FALSE),0)</f>
        <v>0</v>
      </c>
      <c r="N185" s="251">
        <f t="shared" si="2"/>
        <v>30</v>
      </c>
    </row>
    <row r="186" spans="1:14" x14ac:dyDescent="0.25">
      <c r="A186" s="248" t="s">
        <v>290</v>
      </c>
      <c r="B186" s="249" t="s">
        <v>692</v>
      </c>
      <c r="C186" s="248">
        <v>294</v>
      </c>
      <c r="D186" s="248">
        <v>30</v>
      </c>
      <c r="E186" s="248">
        <v>45</v>
      </c>
      <c r="F186" s="248">
        <v>52</v>
      </c>
      <c r="G186" s="248">
        <v>56</v>
      </c>
      <c r="H186" s="248">
        <v>40</v>
      </c>
      <c r="I186" s="248">
        <v>43</v>
      </c>
      <c r="J186" s="248"/>
      <c r="K186" s="248"/>
      <c r="L186" s="248"/>
      <c r="M186" s="250">
        <f>IFERROR(VLOOKUP(A186,'GR8-SCHL 9-16-2016'!$A$5:$D$500,3,FALSE),0)</f>
        <v>0</v>
      </c>
      <c r="N186" s="251" t="str">
        <f t="shared" si="2"/>
        <v/>
      </c>
    </row>
    <row r="187" spans="1:14" x14ac:dyDescent="0.25">
      <c r="A187" s="248" t="s">
        <v>291</v>
      </c>
      <c r="B187" s="249" t="s">
        <v>691</v>
      </c>
      <c r="C187" s="248">
        <v>523</v>
      </c>
      <c r="D187" s="248">
        <v>52</v>
      </c>
      <c r="E187" s="248">
        <v>80</v>
      </c>
      <c r="F187" s="248">
        <v>79</v>
      </c>
      <c r="G187" s="248">
        <v>109</v>
      </c>
      <c r="H187" s="248">
        <v>98</v>
      </c>
      <c r="I187" s="248">
        <v>87</v>
      </c>
      <c r="J187" s="248"/>
      <c r="K187" s="248"/>
      <c r="L187" s="248"/>
      <c r="M187" s="250">
        <f>IFERROR(VLOOKUP(A187,'GR8-SCHL 9-16-2016'!$A$5:$D$500,3,FALSE),0)</f>
        <v>0</v>
      </c>
      <c r="N187" s="251" t="str">
        <f t="shared" si="2"/>
        <v/>
      </c>
    </row>
    <row r="188" spans="1:14" x14ac:dyDescent="0.25">
      <c r="A188" s="248" t="s">
        <v>292</v>
      </c>
      <c r="B188" s="249" t="s">
        <v>690</v>
      </c>
      <c r="C188" s="248">
        <v>540</v>
      </c>
      <c r="D188" s="248">
        <v>87</v>
      </c>
      <c r="E188" s="248">
        <v>84</v>
      </c>
      <c r="F188" s="248">
        <v>78</v>
      </c>
      <c r="G188" s="248">
        <v>75</v>
      </c>
      <c r="H188" s="248">
        <v>59</v>
      </c>
      <c r="I188" s="248">
        <v>81</v>
      </c>
      <c r="J188" s="248"/>
      <c r="K188" s="248"/>
      <c r="L188" s="248"/>
      <c r="M188" s="250">
        <f>IFERROR(VLOOKUP(A188,'GR8-SCHL 9-16-2016'!$A$5:$D$500,3,FALSE),0)</f>
        <v>0</v>
      </c>
      <c r="N188" s="251" t="str">
        <f t="shared" si="2"/>
        <v/>
      </c>
    </row>
    <row r="189" spans="1:14" x14ac:dyDescent="0.25">
      <c r="A189" s="248" t="s">
        <v>293</v>
      </c>
      <c r="B189" s="249" t="s">
        <v>689</v>
      </c>
      <c r="C189" s="248">
        <v>498</v>
      </c>
      <c r="D189" s="248">
        <v>56</v>
      </c>
      <c r="E189" s="248">
        <v>75</v>
      </c>
      <c r="F189" s="248">
        <v>87</v>
      </c>
      <c r="G189" s="248">
        <v>90</v>
      </c>
      <c r="H189" s="248">
        <v>64</v>
      </c>
      <c r="I189" s="248">
        <v>87</v>
      </c>
      <c r="J189" s="248"/>
      <c r="K189" s="248"/>
      <c r="L189" s="248"/>
      <c r="M189" s="250">
        <f>IFERROR(VLOOKUP(A189,'GR8-SCHL 9-16-2016'!$A$5:$D$500,3,FALSE),0)</f>
        <v>0</v>
      </c>
      <c r="N189" s="251" t="str">
        <f t="shared" si="2"/>
        <v/>
      </c>
    </row>
    <row r="190" spans="1:14" x14ac:dyDescent="0.25">
      <c r="A190" s="248" t="s">
        <v>688</v>
      </c>
      <c r="B190" s="249" t="s">
        <v>687</v>
      </c>
      <c r="C190" s="248">
        <v>292</v>
      </c>
      <c r="D190" s="248">
        <v>65</v>
      </c>
      <c r="E190" s="248">
        <v>50</v>
      </c>
      <c r="F190" s="248">
        <v>36</v>
      </c>
      <c r="G190" s="248">
        <v>61</v>
      </c>
      <c r="H190" s="248">
        <v>47</v>
      </c>
      <c r="I190" s="248">
        <v>33</v>
      </c>
      <c r="J190" s="248"/>
      <c r="K190" s="248"/>
      <c r="L190" s="248"/>
      <c r="M190" s="250">
        <f>IFERROR(VLOOKUP(A190,'GR8-SCHL 9-16-2016'!$A$5:$D$500,3,FALSE),0)</f>
        <v>0</v>
      </c>
      <c r="N190" s="251" t="str">
        <f t="shared" si="2"/>
        <v/>
      </c>
    </row>
    <row r="191" spans="1:14" x14ac:dyDescent="0.25">
      <c r="A191" s="248" t="s">
        <v>294</v>
      </c>
      <c r="B191" s="249" t="s">
        <v>686</v>
      </c>
      <c r="C191" s="248">
        <v>479</v>
      </c>
      <c r="D191" s="248">
        <v>73</v>
      </c>
      <c r="E191" s="248">
        <v>76</v>
      </c>
      <c r="F191" s="248">
        <v>81</v>
      </c>
      <c r="G191" s="248">
        <v>80</v>
      </c>
      <c r="H191" s="248">
        <v>61</v>
      </c>
      <c r="I191" s="248">
        <v>81</v>
      </c>
      <c r="J191" s="248"/>
      <c r="K191" s="248"/>
      <c r="L191" s="248"/>
      <c r="M191" s="250">
        <f>IFERROR(VLOOKUP(A191,'GR8-SCHL 9-16-2016'!$A$5:$D$500,3,FALSE),0)</f>
        <v>0</v>
      </c>
      <c r="N191" s="251" t="str">
        <f t="shared" si="2"/>
        <v/>
      </c>
    </row>
    <row r="192" spans="1:14" x14ac:dyDescent="0.25">
      <c r="A192" s="248" t="s">
        <v>1389</v>
      </c>
      <c r="B192" s="249" t="s">
        <v>1390</v>
      </c>
      <c r="C192" s="248">
        <v>306</v>
      </c>
      <c r="D192" s="248">
        <v>62</v>
      </c>
      <c r="E192" s="248">
        <v>70</v>
      </c>
      <c r="F192" s="248">
        <v>80</v>
      </c>
      <c r="G192" s="248">
        <v>50</v>
      </c>
      <c r="H192" s="248">
        <v>44</v>
      </c>
      <c r="I192" s="248"/>
      <c r="J192" s="248"/>
      <c r="K192" s="248"/>
      <c r="L192" s="248"/>
      <c r="M192" s="250">
        <f>IFERROR(VLOOKUP(A192,'GR8-SCHL 9-16-2016'!$A$5:$D$500,3,FALSE),0)</f>
        <v>0</v>
      </c>
      <c r="N192" s="251" t="str">
        <f t="shared" si="2"/>
        <v/>
      </c>
    </row>
    <row r="193" spans="1:14" x14ac:dyDescent="0.25">
      <c r="A193" s="248" t="s">
        <v>5259</v>
      </c>
      <c r="B193" s="249" t="s">
        <v>5260</v>
      </c>
      <c r="C193" s="248">
        <v>143</v>
      </c>
      <c r="D193" s="248">
        <v>35</v>
      </c>
      <c r="E193" s="248">
        <v>34</v>
      </c>
      <c r="F193" s="248">
        <v>14</v>
      </c>
      <c r="G193" s="248">
        <v>22</v>
      </c>
      <c r="H193" s="248">
        <v>13</v>
      </c>
      <c r="I193" s="248">
        <v>25</v>
      </c>
      <c r="J193" s="248"/>
      <c r="K193" s="248"/>
      <c r="L193" s="248"/>
      <c r="M193" s="250">
        <f>IFERROR(VLOOKUP(A193,'GR8-SCHL 9-16-2016'!$A$5:$D$500,3,FALSE),0)</f>
        <v>0</v>
      </c>
      <c r="N193" s="251" t="str">
        <f t="shared" si="2"/>
        <v/>
      </c>
    </row>
    <row r="194" spans="1:14" x14ac:dyDescent="0.25">
      <c r="A194" s="248" t="s">
        <v>873</v>
      </c>
      <c r="B194" s="249" t="s">
        <v>874</v>
      </c>
      <c r="C194" s="248">
        <v>773</v>
      </c>
      <c r="D194" s="248">
        <v>174</v>
      </c>
      <c r="E194" s="248">
        <v>165</v>
      </c>
      <c r="F194" s="248">
        <v>158</v>
      </c>
      <c r="G194" s="248">
        <v>92</v>
      </c>
      <c r="H194" s="248">
        <v>87</v>
      </c>
      <c r="I194" s="248">
        <v>97</v>
      </c>
      <c r="J194" s="248"/>
      <c r="K194" s="248"/>
      <c r="L194" s="248"/>
      <c r="M194" s="250">
        <f>IFERROR(VLOOKUP(A194,'GR8-SCHL 9-16-2016'!$A$5:$D$500,3,FALSE),0)</f>
        <v>0</v>
      </c>
      <c r="N194" s="251" t="str">
        <f t="shared" si="2"/>
        <v/>
      </c>
    </row>
    <row r="195" spans="1:14" x14ac:dyDescent="0.25">
      <c r="A195" s="248" t="s">
        <v>295</v>
      </c>
      <c r="B195" s="249" t="s">
        <v>685</v>
      </c>
      <c r="C195" s="248">
        <v>610</v>
      </c>
      <c r="D195" s="248">
        <v>108</v>
      </c>
      <c r="E195" s="248">
        <v>105</v>
      </c>
      <c r="F195" s="248">
        <v>92</v>
      </c>
      <c r="G195" s="248">
        <v>101</v>
      </c>
      <c r="H195" s="248">
        <v>81</v>
      </c>
      <c r="I195" s="248">
        <v>91</v>
      </c>
      <c r="J195" s="248"/>
      <c r="K195" s="248"/>
      <c r="L195" s="248"/>
      <c r="M195" s="250">
        <f>IFERROR(VLOOKUP(A195,'GR8-SCHL 9-16-2016'!$A$5:$D$500,3,FALSE),0)</f>
        <v>0</v>
      </c>
      <c r="N195" s="251" t="str">
        <f t="shared" si="2"/>
        <v/>
      </c>
    </row>
    <row r="196" spans="1:14" x14ac:dyDescent="0.25">
      <c r="A196" s="248" t="s">
        <v>684</v>
      </c>
      <c r="B196" s="249" t="s">
        <v>520</v>
      </c>
      <c r="C196" s="248">
        <v>1844</v>
      </c>
      <c r="D196" s="248">
        <v>190</v>
      </c>
      <c r="E196" s="248">
        <v>204</v>
      </c>
      <c r="F196" s="248">
        <v>215</v>
      </c>
      <c r="G196" s="248">
        <v>273</v>
      </c>
      <c r="H196" s="248">
        <v>233</v>
      </c>
      <c r="I196" s="248">
        <v>231</v>
      </c>
      <c r="J196" s="248">
        <v>165</v>
      </c>
      <c r="K196" s="248">
        <v>165</v>
      </c>
      <c r="L196" s="248">
        <v>136</v>
      </c>
      <c r="M196" s="250">
        <f>IFERROR(VLOOKUP(A196,'GR8-SCHL 9-16-2016'!$A$5:$D$500,3,FALSE),0)</f>
        <v>22</v>
      </c>
      <c r="N196" s="251">
        <f t="shared" ref="N196:N259" si="3">IF(L196="","",L196-M196)</f>
        <v>114</v>
      </c>
    </row>
    <row r="197" spans="1:14" x14ac:dyDescent="0.25">
      <c r="A197" s="248" t="s">
        <v>296</v>
      </c>
      <c r="B197" s="249" t="s">
        <v>683</v>
      </c>
      <c r="C197" s="248">
        <v>939</v>
      </c>
      <c r="D197" s="248">
        <v>151</v>
      </c>
      <c r="E197" s="248">
        <v>154</v>
      </c>
      <c r="F197" s="248">
        <v>146</v>
      </c>
      <c r="G197" s="248">
        <v>163</v>
      </c>
      <c r="H197" s="248">
        <v>160</v>
      </c>
      <c r="I197" s="248">
        <v>165</v>
      </c>
      <c r="J197" s="248"/>
      <c r="K197" s="248"/>
      <c r="L197" s="248"/>
      <c r="M197" s="250">
        <f>IFERROR(VLOOKUP(A197,'GR8-SCHL 9-16-2016'!$A$5:$D$500,3,FALSE),0)</f>
        <v>0</v>
      </c>
      <c r="N197" s="251" t="str">
        <f t="shared" si="3"/>
        <v/>
      </c>
    </row>
    <row r="198" spans="1:14" x14ac:dyDescent="0.25">
      <c r="A198" s="248" t="s">
        <v>682</v>
      </c>
      <c r="B198" s="249" t="s">
        <v>5261</v>
      </c>
      <c r="C198" s="248">
        <v>121</v>
      </c>
      <c r="D198" s="248">
        <v>30</v>
      </c>
      <c r="E198" s="248">
        <v>19</v>
      </c>
      <c r="F198" s="248">
        <v>14</v>
      </c>
      <c r="G198" s="248"/>
      <c r="H198" s="248"/>
      <c r="I198" s="248"/>
      <c r="J198" s="248"/>
      <c r="K198" s="248"/>
      <c r="L198" s="248"/>
      <c r="M198" s="250">
        <f>IFERROR(VLOOKUP(A198,'GR8-SCHL 9-16-2016'!$A$5:$D$500,3,FALSE),0)</f>
        <v>0</v>
      </c>
      <c r="N198" s="251" t="str">
        <f t="shared" si="3"/>
        <v/>
      </c>
    </row>
    <row r="199" spans="1:14" x14ac:dyDescent="0.25">
      <c r="A199" s="248" t="s">
        <v>297</v>
      </c>
      <c r="B199" s="249" t="s">
        <v>976</v>
      </c>
      <c r="C199" s="248">
        <v>421</v>
      </c>
      <c r="D199" s="248">
        <v>68</v>
      </c>
      <c r="E199" s="248">
        <v>63</v>
      </c>
      <c r="F199" s="248">
        <v>54</v>
      </c>
      <c r="G199" s="248">
        <v>84</v>
      </c>
      <c r="H199" s="248">
        <v>55</v>
      </c>
      <c r="I199" s="248">
        <v>62</v>
      </c>
      <c r="J199" s="248"/>
      <c r="K199" s="248"/>
      <c r="L199" s="248"/>
      <c r="M199" s="250">
        <f>IFERROR(VLOOKUP(A199,'GR8-SCHL 9-16-2016'!$A$5:$D$500,3,FALSE),0)</f>
        <v>0</v>
      </c>
      <c r="N199" s="251" t="str">
        <f t="shared" si="3"/>
        <v/>
      </c>
    </row>
    <row r="200" spans="1:14" x14ac:dyDescent="0.25">
      <c r="A200" s="248" t="s">
        <v>298</v>
      </c>
      <c r="B200" s="249" t="s">
        <v>680</v>
      </c>
      <c r="C200" s="248">
        <v>466</v>
      </c>
      <c r="D200" s="248">
        <v>72</v>
      </c>
      <c r="E200" s="248">
        <v>77</v>
      </c>
      <c r="F200" s="248">
        <v>73</v>
      </c>
      <c r="G200" s="248">
        <v>81</v>
      </c>
      <c r="H200" s="248">
        <v>74</v>
      </c>
      <c r="I200" s="248">
        <v>70</v>
      </c>
      <c r="J200" s="248"/>
      <c r="K200" s="248"/>
      <c r="L200" s="248"/>
      <c r="M200" s="250">
        <f>IFERROR(VLOOKUP(A200,'GR8-SCHL 9-16-2016'!$A$5:$D$500,3,FALSE),0)</f>
        <v>0</v>
      </c>
      <c r="N200" s="251" t="str">
        <f t="shared" si="3"/>
        <v/>
      </c>
    </row>
    <row r="201" spans="1:14" x14ac:dyDescent="0.25">
      <c r="A201" s="248" t="s">
        <v>299</v>
      </c>
      <c r="B201" s="249" t="s">
        <v>679</v>
      </c>
      <c r="C201" s="248">
        <v>414</v>
      </c>
      <c r="D201" s="248">
        <v>73</v>
      </c>
      <c r="E201" s="248">
        <v>83</v>
      </c>
      <c r="F201" s="248">
        <v>57</v>
      </c>
      <c r="G201" s="248">
        <v>76</v>
      </c>
      <c r="H201" s="248">
        <v>50</v>
      </c>
      <c r="I201" s="248">
        <v>60</v>
      </c>
      <c r="J201" s="248"/>
      <c r="K201" s="248"/>
      <c r="L201" s="248"/>
      <c r="M201" s="250">
        <f>IFERROR(VLOOKUP(A201,'GR8-SCHL 9-16-2016'!$A$5:$D$500,3,FALSE),0)</f>
        <v>0</v>
      </c>
      <c r="N201" s="251" t="str">
        <f t="shared" si="3"/>
        <v/>
      </c>
    </row>
    <row r="202" spans="1:14" x14ac:dyDescent="0.25">
      <c r="A202" s="248" t="s">
        <v>300</v>
      </c>
      <c r="B202" s="249" t="s">
        <v>678</v>
      </c>
      <c r="C202" s="248">
        <v>441</v>
      </c>
      <c r="D202" s="248">
        <v>73</v>
      </c>
      <c r="E202" s="248">
        <v>62</v>
      </c>
      <c r="F202" s="248">
        <v>64</v>
      </c>
      <c r="G202" s="248">
        <v>76</v>
      </c>
      <c r="H202" s="248">
        <v>58</v>
      </c>
      <c r="I202" s="248">
        <v>61</v>
      </c>
      <c r="J202" s="248"/>
      <c r="K202" s="248"/>
      <c r="L202" s="248"/>
      <c r="M202" s="250">
        <f>IFERROR(VLOOKUP(A202,'GR8-SCHL 9-16-2016'!$A$5:$D$500,3,FALSE),0)</f>
        <v>0</v>
      </c>
      <c r="N202" s="251" t="str">
        <f t="shared" si="3"/>
        <v/>
      </c>
    </row>
    <row r="203" spans="1:14" x14ac:dyDescent="0.25">
      <c r="A203" s="248" t="s">
        <v>301</v>
      </c>
      <c r="B203" s="249" t="s">
        <v>677</v>
      </c>
      <c r="C203" s="248">
        <v>620</v>
      </c>
      <c r="D203" s="248">
        <v>85</v>
      </c>
      <c r="E203" s="248">
        <v>77</v>
      </c>
      <c r="F203" s="248">
        <v>99</v>
      </c>
      <c r="G203" s="248">
        <v>95</v>
      </c>
      <c r="H203" s="248">
        <v>104</v>
      </c>
      <c r="I203" s="248">
        <v>118</v>
      </c>
      <c r="J203" s="248"/>
      <c r="K203" s="248"/>
      <c r="L203" s="248"/>
      <c r="M203" s="250">
        <f>IFERROR(VLOOKUP(A203,'GR8-SCHL 9-16-2016'!$A$5:$D$500,3,FALSE),0)</f>
        <v>0</v>
      </c>
      <c r="N203" s="251" t="str">
        <f t="shared" si="3"/>
        <v/>
      </c>
    </row>
    <row r="204" spans="1:14" x14ac:dyDescent="0.25">
      <c r="A204" s="248" t="s">
        <v>302</v>
      </c>
      <c r="B204" s="249" t="s">
        <v>676</v>
      </c>
      <c r="C204" s="248">
        <v>708</v>
      </c>
      <c r="D204" s="248">
        <v>79</v>
      </c>
      <c r="E204" s="248">
        <v>82</v>
      </c>
      <c r="F204" s="248">
        <v>123</v>
      </c>
      <c r="G204" s="248">
        <v>118</v>
      </c>
      <c r="H204" s="248">
        <v>117</v>
      </c>
      <c r="I204" s="248">
        <v>147</v>
      </c>
      <c r="J204" s="248"/>
      <c r="K204" s="248"/>
      <c r="L204" s="248"/>
      <c r="M204" s="250">
        <f>IFERROR(VLOOKUP(A204,'GR8-SCHL 9-16-2016'!$A$5:$D$500,3,FALSE),0)</f>
        <v>0</v>
      </c>
      <c r="N204" s="251" t="str">
        <f t="shared" si="3"/>
        <v/>
      </c>
    </row>
    <row r="205" spans="1:14" x14ac:dyDescent="0.25">
      <c r="A205" s="248" t="s">
        <v>303</v>
      </c>
      <c r="B205" s="249" t="s">
        <v>675</v>
      </c>
      <c r="C205" s="248">
        <v>614</v>
      </c>
      <c r="D205" s="248">
        <v>68</v>
      </c>
      <c r="E205" s="248">
        <v>83</v>
      </c>
      <c r="F205" s="248">
        <v>101</v>
      </c>
      <c r="G205" s="248">
        <v>113</v>
      </c>
      <c r="H205" s="248">
        <v>89</v>
      </c>
      <c r="I205" s="248">
        <v>122</v>
      </c>
      <c r="J205" s="248"/>
      <c r="K205" s="248"/>
      <c r="L205" s="248"/>
      <c r="M205" s="250">
        <f>IFERROR(VLOOKUP(A205,'GR8-SCHL 9-16-2016'!$A$5:$D$500,3,FALSE),0)</f>
        <v>0</v>
      </c>
      <c r="N205" s="251" t="str">
        <f t="shared" si="3"/>
        <v/>
      </c>
    </row>
    <row r="206" spans="1:14" x14ac:dyDescent="0.25">
      <c r="A206" s="248" t="s">
        <v>304</v>
      </c>
      <c r="B206" s="249" t="s">
        <v>674</v>
      </c>
      <c r="C206" s="248">
        <v>1027</v>
      </c>
      <c r="D206" s="248">
        <v>131</v>
      </c>
      <c r="E206" s="248">
        <v>155</v>
      </c>
      <c r="F206" s="248">
        <v>176</v>
      </c>
      <c r="G206" s="248">
        <v>179</v>
      </c>
      <c r="H206" s="248">
        <v>193</v>
      </c>
      <c r="I206" s="248">
        <v>154</v>
      </c>
      <c r="J206" s="248"/>
      <c r="K206" s="248"/>
      <c r="L206" s="248"/>
      <c r="M206" s="250">
        <f>IFERROR(VLOOKUP(A206,'GR8-SCHL 9-16-2016'!$A$5:$D$500,3,FALSE),0)</f>
        <v>0</v>
      </c>
      <c r="N206" s="251" t="str">
        <f t="shared" si="3"/>
        <v/>
      </c>
    </row>
    <row r="207" spans="1:14" x14ac:dyDescent="0.25">
      <c r="A207" s="248" t="s">
        <v>305</v>
      </c>
      <c r="B207" s="249" t="s">
        <v>673</v>
      </c>
      <c r="C207" s="248">
        <v>319</v>
      </c>
      <c r="D207" s="248">
        <v>42</v>
      </c>
      <c r="E207" s="248">
        <v>53</v>
      </c>
      <c r="F207" s="248">
        <v>44</v>
      </c>
      <c r="G207" s="248">
        <v>47</v>
      </c>
      <c r="H207" s="248">
        <v>43</v>
      </c>
      <c r="I207" s="248">
        <v>53</v>
      </c>
      <c r="J207" s="248"/>
      <c r="K207" s="248"/>
      <c r="L207" s="248"/>
      <c r="M207" s="250">
        <f>IFERROR(VLOOKUP(A207,'GR8-SCHL 9-16-2016'!$A$5:$D$500,3,FALSE),0)</f>
        <v>0</v>
      </c>
      <c r="N207" s="251" t="str">
        <f t="shared" si="3"/>
        <v/>
      </c>
    </row>
    <row r="208" spans="1:14" x14ac:dyDescent="0.25">
      <c r="A208" s="248" t="s">
        <v>306</v>
      </c>
      <c r="B208" s="249" t="s">
        <v>672</v>
      </c>
      <c r="C208" s="248">
        <v>322</v>
      </c>
      <c r="D208" s="248">
        <v>55</v>
      </c>
      <c r="E208" s="248">
        <v>47</v>
      </c>
      <c r="F208" s="248">
        <v>49</v>
      </c>
      <c r="G208" s="248">
        <v>60</v>
      </c>
      <c r="H208" s="248">
        <v>52</v>
      </c>
      <c r="I208" s="248">
        <v>41</v>
      </c>
      <c r="J208" s="248"/>
      <c r="K208" s="248"/>
      <c r="L208" s="248"/>
      <c r="M208" s="250">
        <f>IFERROR(VLOOKUP(A208,'GR8-SCHL 9-16-2016'!$A$5:$D$500,3,FALSE),0)</f>
        <v>0</v>
      </c>
      <c r="N208" s="251" t="str">
        <f t="shared" si="3"/>
        <v/>
      </c>
    </row>
    <row r="209" spans="1:14" x14ac:dyDescent="0.25">
      <c r="A209" s="248" t="s">
        <v>307</v>
      </c>
      <c r="B209" s="249" t="s">
        <v>931</v>
      </c>
      <c r="C209" s="248">
        <v>749</v>
      </c>
      <c r="D209" s="248">
        <v>102</v>
      </c>
      <c r="E209" s="248">
        <v>101</v>
      </c>
      <c r="F209" s="248">
        <v>102</v>
      </c>
      <c r="G209" s="248">
        <v>159</v>
      </c>
      <c r="H209" s="248">
        <v>123</v>
      </c>
      <c r="I209" s="248">
        <v>162</v>
      </c>
      <c r="J209" s="248"/>
      <c r="K209" s="248"/>
      <c r="L209" s="248"/>
      <c r="M209" s="250">
        <f>IFERROR(VLOOKUP(A209,'GR8-SCHL 9-16-2016'!$A$5:$D$500,3,FALSE),0)</f>
        <v>0</v>
      </c>
      <c r="N209" s="251" t="str">
        <f t="shared" si="3"/>
        <v/>
      </c>
    </row>
    <row r="210" spans="1:14" x14ac:dyDescent="0.25">
      <c r="A210" s="248" t="s">
        <v>308</v>
      </c>
      <c r="B210" s="249" t="s">
        <v>875</v>
      </c>
      <c r="C210" s="248">
        <v>880</v>
      </c>
      <c r="D210" s="248">
        <v>81</v>
      </c>
      <c r="E210" s="248">
        <v>94</v>
      </c>
      <c r="F210" s="248">
        <v>117</v>
      </c>
      <c r="G210" s="248">
        <v>121</v>
      </c>
      <c r="H210" s="248">
        <v>112</v>
      </c>
      <c r="I210" s="248">
        <v>106</v>
      </c>
      <c r="J210" s="248">
        <v>96</v>
      </c>
      <c r="K210" s="248">
        <v>69</v>
      </c>
      <c r="L210" s="248">
        <v>63</v>
      </c>
      <c r="M210" s="250">
        <f>IFERROR(VLOOKUP(A210,'GR8-SCHL 9-16-2016'!$A$5:$D$500,3,FALSE),0)</f>
        <v>0</v>
      </c>
      <c r="N210" s="251">
        <f t="shared" si="3"/>
        <v>63</v>
      </c>
    </row>
    <row r="211" spans="1:14" x14ac:dyDescent="0.25">
      <c r="A211" s="248" t="s">
        <v>309</v>
      </c>
      <c r="B211" s="249" t="s">
        <v>671</v>
      </c>
      <c r="C211" s="248">
        <v>360</v>
      </c>
      <c r="D211" s="248">
        <v>57</v>
      </c>
      <c r="E211" s="248">
        <v>69</v>
      </c>
      <c r="F211" s="248">
        <v>64</v>
      </c>
      <c r="G211" s="248">
        <v>54</v>
      </c>
      <c r="H211" s="248">
        <v>46</v>
      </c>
      <c r="I211" s="248">
        <v>41</v>
      </c>
      <c r="J211" s="248"/>
      <c r="K211" s="248"/>
      <c r="L211" s="248"/>
      <c r="M211" s="250">
        <f>IFERROR(VLOOKUP(A211,'GR8-SCHL 9-16-2016'!$A$5:$D$500,3,FALSE),0)</f>
        <v>0</v>
      </c>
      <c r="N211" s="251" t="str">
        <f t="shared" si="3"/>
        <v/>
      </c>
    </row>
    <row r="212" spans="1:14" x14ac:dyDescent="0.25">
      <c r="A212" s="248" t="s">
        <v>310</v>
      </c>
      <c r="B212" s="249" t="s">
        <v>670</v>
      </c>
      <c r="C212" s="248">
        <v>1015</v>
      </c>
      <c r="D212" s="248">
        <v>131</v>
      </c>
      <c r="E212" s="248">
        <v>162</v>
      </c>
      <c r="F212" s="248">
        <v>136</v>
      </c>
      <c r="G212" s="248">
        <v>181</v>
      </c>
      <c r="H212" s="248">
        <v>160</v>
      </c>
      <c r="I212" s="248">
        <v>186</v>
      </c>
      <c r="J212" s="248"/>
      <c r="K212" s="248"/>
      <c r="L212" s="248"/>
      <c r="M212" s="250">
        <f>IFERROR(VLOOKUP(A212,'GR8-SCHL 9-16-2016'!$A$5:$D$500,3,FALSE),0)</f>
        <v>0</v>
      </c>
      <c r="N212" s="251" t="str">
        <f t="shared" si="3"/>
        <v/>
      </c>
    </row>
    <row r="213" spans="1:14" x14ac:dyDescent="0.25">
      <c r="A213" s="248" t="s">
        <v>311</v>
      </c>
      <c r="B213" s="249" t="s">
        <v>669</v>
      </c>
      <c r="C213" s="248">
        <v>467</v>
      </c>
      <c r="D213" s="248">
        <v>56</v>
      </c>
      <c r="E213" s="248">
        <v>51</v>
      </c>
      <c r="F213" s="248">
        <v>75</v>
      </c>
      <c r="G213" s="248">
        <v>79</v>
      </c>
      <c r="H213" s="248">
        <v>58</v>
      </c>
      <c r="I213" s="248">
        <v>49</v>
      </c>
      <c r="J213" s="248"/>
      <c r="K213" s="248"/>
      <c r="L213" s="248"/>
      <c r="M213" s="250">
        <f>IFERROR(VLOOKUP(A213,'GR8-SCHL 9-16-2016'!$A$5:$D$500,3,FALSE),0)</f>
        <v>0</v>
      </c>
      <c r="N213" s="251" t="str">
        <f t="shared" si="3"/>
        <v/>
      </c>
    </row>
    <row r="214" spans="1:14" x14ac:dyDescent="0.25">
      <c r="A214" s="248" t="s">
        <v>312</v>
      </c>
      <c r="B214" s="249" t="s">
        <v>668</v>
      </c>
      <c r="C214" s="248">
        <v>431</v>
      </c>
      <c r="D214" s="248">
        <v>47</v>
      </c>
      <c r="E214" s="248">
        <v>43</v>
      </c>
      <c r="F214" s="248">
        <v>54</v>
      </c>
      <c r="G214" s="248">
        <v>47</v>
      </c>
      <c r="H214" s="248">
        <v>25</v>
      </c>
      <c r="I214" s="248">
        <v>53</v>
      </c>
      <c r="J214" s="248"/>
      <c r="K214" s="248"/>
      <c r="L214" s="248"/>
      <c r="M214" s="250">
        <f>IFERROR(VLOOKUP(A214,'GR8-SCHL 9-16-2016'!$A$5:$D$500,3,FALSE),0)</f>
        <v>0</v>
      </c>
      <c r="N214" s="251" t="str">
        <f t="shared" si="3"/>
        <v/>
      </c>
    </row>
    <row r="215" spans="1:14" x14ac:dyDescent="0.25">
      <c r="A215" s="248" t="s">
        <v>313</v>
      </c>
      <c r="B215" s="249" t="s">
        <v>667</v>
      </c>
      <c r="C215" s="248">
        <v>678</v>
      </c>
      <c r="D215" s="248">
        <v>110</v>
      </c>
      <c r="E215" s="248">
        <v>112</v>
      </c>
      <c r="F215" s="248">
        <v>102</v>
      </c>
      <c r="G215" s="248">
        <v>126</v>
      </c>
      <c r="H215" s="248">
        <v>105</v>
      </c>
      <c r="I215" s="248">
        <v>123</v>
      </c>
      <c r="J215" s="248"/>
      <c r="K215" s="248"/>
      <c r="L215" s="248"/>
      <c r="M215" s="250">
        <f>IFERROR(VLOOKUP(A215,'GR8-SCHL 9-16-2016'!$A$5:$D$500,3,FALSE),0)</f>
        <v>0</v>
      </c>
      <c r="N215" s="251" t="str">
        <f t="shared" si="3"/>
        <v/>
      </c>
    </row>
    <row r="216" spans="1:14" x14ac:dyDescent="0.25">
      <c r="A216" s="248" t="s">
        <v>314</v>
      </c>
      <c r="B216" s="249" t="s">
        <v>666</v>
      </c>
      <c r="C216" s="248">
        <v>316</v>
      </c>
      <c r="D216" s="248">
        <v>53</v>
      </c>
      <c r="E216" s="248">
        <v>52</v>
      </c>
      <c r="F216" s="248">
        <v>46</v>
      </c>
      <c r="G216" s="248">
        <v>43</v>
      </c>
      <c r="H216" s="248">
        <v>28</v>
      </c>
      <c r="I216" s="248">
        <v>37</v>
      </c>
      <c r="J216" s="248"/>
      <c r="K216" s="248"/>
      <c r="L216" s="248"/>
      <c r="M216" s="250">
        <f>IFERROR(VLOOKUP(A216,'GR8-SCHL 9-16-2016'!$A$5:$D$500,3,FALSE),0)</f>
        <v>0</v>
      </c>
      <c r="N216" s="251" t="str">
        <f t="shared" si="3"/>
        <v/>
      </c>
    </row>
    <row r="217" spans="1:14" x14ac:dyDescent="0.25">
      <c r="A217" s="248" t="s">
        <v>315</v>
      </c>
      <c r="B217" s="249" t="s">
        <v>824</v>
      </c>
      <c r="C217" s="248">
        <v>732</v>
      </c>
      <c r="D217" s="248">
        <v>97</v>
      </c>
      <c r="E217" s="248">
        <v>101</v>
      </c>
      <c r="F217" s="248">
        <v>110</v>
      </c>
      <c r="G217" s="248">
        <v>113</v>
      </c>
      <c r="H217" s="248">
        <v>136</v>
      </c>
      <c r="I217" s="248">
        <v>117</v>
      </c>
      <c r="J217" s="248"/>
      <c r="K217" s="248"/>
      <c r="L217" s="248"/>
      <c r="M217" s="250">
        <f>IFERROR(VLOOKUP(A217,'GR8-SCHL 9-16-2016'!$A$5:$D$500,3,FALSE),0)</f>
        <v>0</v>
      </c>
      <c r="N217" s="251" t="str">
        <f t="shared" si="3"/>
        <v/>
      </c>
    </row>
    <row r="218" spans="1:14" x14ac:dyDescent="0.25">
      <c r="A218" s="248" t="s">
        <v>316</v>
      </c>
      <c r="B218" s="249" t="s">
        <v>665</v>
      </c>
      <c r="C218" s="248">
        <v>395</v>
      </c>
      <c r="D218" s="248">
        <v>49</v>
      </c>
      <c r="E218" s="248">
        <v>47</v>
      </c>
      <c r="F218" s="248">
        <v>53</v>
      </c>
      <c r="G218" s="248">
        <v>85</v>
      </c>
      <c r="H218" s="248">
        <v>76</v>
      </c>
      <c r="I218" s="248">
        <v>66</v>
      </c>
      <c r="J218" s="248"/>
      <c r="K218" s="248"/>
      <c r="L218" s="248"/>
      <c r="M218" s="250">
        <f>IFERROR(VLOOKUP(A218,'GR8-SCHL 9-16-2016'!$A$5:$D$500,3,FALSE),0)</f>
        <v>0</v>
      </c>
      <c r="N218" s="251" t="str">
        <f t="shared" si="3"/>
        <v/>
      </c>
    </row>
    <row r="219" spans="1:14" x14ac:dyDescent="0.25">
      <c r="A219" s="248" t="s">
        <v>317</v>
      </c>
      <c r="B219" s="249" t="s">
        <v>664</v>
      </c>
      <c r="C219" s="248">
        <v>821</v>
      </c>
      <c r="D219" s="248">
        <v>117</v>
      </c>
      <c r="E219" s="248">
        <v>113</v>
      </c>
      <c r="F219" s="248">
        <v>135</v>
      </c>
      <c r="G219" s="248">
        <v>161</v>
      </c>
      <c r="H219" s="248">
        <v>125</v>
      </c>
      <c r="I219" s="248">
        <v>151</v>
      </c>
      <c r="J219" s="248"/>
      <c r="K219" s="248"/>
      <c r="L219" s="248"/>
      <c r="M219" s="250">
        <f>IFERROR(VLOOKUP(A219,'GR8-SCHL 9-16-2016'!$A$5:$D$500,3,FALSE),0)</f>
        <v>0</v>
      </c>
      <c r="N219" s="251" t="str">
        <f t="shared" si="3"/>
        <v/>
      </c>
    </row>
    <row r="220" spans="1:14" x14ac:dyDescent="0.25">
      <c r="A220" s="248" t="s">
        <v>318</v>
      </c>
      <c r="B220" s="249" t="s">
        <v>663</v>
      </c>
      <c r="C220" s="248">
        <v>635</v>
      </c>
      <c r="D220" s="248">
        <v>169</v>
      </c>
      <c r="E220" s="248">
        <v>135</v>
      </c>
      <c r="F220" s="248">
        <v>160</v>
      </c>
      <c r="G220" s="248">
        <v>132</v>
      </c>
      <c r="H220" s="248"/>
      <c r="I220" s="248"/>
      <c r="J220" s="248"/>
      <c r="K220" s="248"/>
      <c r="L220" s="248"/>
      <c r="M220" s="250">
        <f>IFERROR(VLOOKUP(A220,'GR8-SCHL 9-16-2016'!$A$5:$D$500,3,FALSE),0)</f>
        <v>0</v>
      </c>
      <c r="N220" s="251" t="str">
        <f t="shared" si="3"/>
        <v/>
      </c>
    </row>
    <row r="221" spans="1:14" x14ac:dyDescent="0.25">
      <c r="A221" s="248" t="s">
        <v>320</v>
      </c>
      <c r="B221" s="249" t="s">
        <v>661</v>
      </c>
      <c r="C221" s="248">
        <v>1284</v>
      </c>
      <c r="D221" s="248">
        <v>154</v>
      </c>
      <c r="E221" s="248">
        <v>184</v>
      </c>
      <c r="F221" s="248">
        <v>239</v>
      </c>
      <c r="G221" s="248">
        <v>253</v>
      </c>
      <c r="H221" s="248">
        <v>204</v>
      </c>
      <c r="I221" s="248">
        <v>214</v>
      </c>
      <c r="J221" s="248"/>
      <c r="K221" s="248"/>
      <c r="L221" s="248"/>
      <c r="M221" s="250">
        <f>IFERROR(VLOOKUP(A221,'GR8-SCHL 9-16-2016'!$A$5:$D$500,3,FALSE),0)</f>
        <v>0</v>
      </c>
      <c r="N221" s="251" t="str">
        <f t="shared" si="3"/>
        <v/>
      </c>
    </row>
    <row r="222" spans="1:14" x14ac:dyDescent="0.25">
      <c r="A222" s="248" t="s">
        <v>321</v>
      </c>
      <c r="B222" s="249" t="s">
        <v>660</v>
      </c>
      <c r="C222" s="248">
        <v>824</v>
      </c>
      <c r="D222" s="248">
        <v>67</v>
      </c>
      <c r="E222" s="248">
        <v>89</v>
      </c>
      <c r="F222" s="248">
        <v>92</v>
      </c>
      <c r="G222" s="248">
        <v>97</v>
      </c>
      <c r="H222" s="248">
        <v>98</v>
      </c>
      <c r="I222" s="248">
        <v>84</v>
      </c>
      <c r="J222" s="248">
        <v>79</v>
      </c>
      <c r="K222" s="248">
        <v>67</v>
      </c>
      <c r="L222" s="248">
        <v>96</v>
      </c>
      <c r="M222" s="250">
        <f>IFERROR(VLOOKUP(A222,'GR8-SCHL 9-16-2016'!$A$5:$D$500,3,FALSE),0)</f>
        <v>0</v>
      </c>
      <c r="N222" s="251">
        <f t="shared" si="3"/>
        <v>96</v>
      </c>
    </row>
    <row r="223" spans="1:14" x14ac:dyDescent="0.25">
      <c r="A223" s="248" t="s">
        <v>322</v>
      </c>
      <c r="B223" s="249" t="s">
        <v>659</v>
      </c>
      <c r="C223" s="248">
        <v>450</v>
      </c>
      <c r="D223" s="248">
        <v>67</v>
      </c>
      <c r="E223" s="248">
        <v>56</v>
      </c>
      <c r="F223" s="248">
        <v>67</v>
      </c>
      <c r="G223" s="248">
        <v>85</v>
      </c>
      <c r="H223" s="248">
        <v>75</v>
      </c>
      <c r="I223" s="248">
        <v>65</v>
      </c>
      <c r="J223" s="248"/>
      <c r="K223" s="248"/>
      <c r="L223" s="248"/>
      <c r="M223" s="250">
        <f>IFERROR(VLOOKUP(A223,'GR8-SCHL 9-16-2016'!$A$5:$D$500,3,FALSE),0)</f>
        <v>0</v>
      </c>
      <c r="N223" s="251" t="str">
        <f t="shared" si="3"/>
        <v/>
      </c>
    </row>
    <row r="224" spans="1:14" x14ac:dyDescent="0.25">
      <c r="A224" s="248" t="s">
        <v>323</v>
      </c>
      <c r="B224" s="249" t="s">
        <v>658</v>
      </c>
      <c r="C224" s="248">
        <v>557</v>
      </c>
      <c r="D224" s="248">
        <v>73</v>
      </c>
      <c r="E224" s="248">
        <v>72</v>
      </c>
      <c r="F224" s="248">
        <v>91</v>
      </c>
      <c r="G224" s="248">
        <v>96</v>
      </c>
      <c r="H224" s="248">
        <v>85</v>
      </c>
      <c r="I224" s="248">
        <v>101</v>
      </c>
      <c r="J224" s="248"/>
      <c r="K224" s="248"/>
      <c r="L224" s="248"/>
      <c r="M224" s="250">
        <f>IFERROR(VLOOKUP(A224,'GR8-SCHL 9-16-2016'!$A$5:$D$500,3,FALSE),0)</f>
        <v>0</v>
      </c>
      <c r="N224" s="251" t="str">
        <f t="shared" si="3"/>
        <v/>
      </c>
    </row>
    <row r="225" spans="1:14" x14ac:dyDescent="0.25">
      <c r="A225" s="248" t="s">
        <v>324</v>
      </c>
      <c r="B225" s="249" t="s">
        <v>657</v>
      </c>
      <c r="C225" s="248">
        <v>605</v>
      </c>
      <c r="D225" s="248">
        <v>103</v>
      </c>
      <c r="E225" s="248">
        <v>89</v>
      </c>
      <c r="F225" s="248">
        <v>91</v>
      </c>
      <c r="G225" s="248">
        <v>94</v>
      </c>
      <c r="H225" s="248">
        <v>93</v>
      </c>
      <c r="I225" s="248">
        <v>82</v>
      </c>
      <c r="J225" s="248"/>
      <c r="K225" s="248"/>
      <c r="L225" s="248"/>
      <c r="M225" s="250">
        <f>IFERROR(VLOOKUP(A225,'GR8-SCHL 9-16-2016'!$A$5:$D$500,3,FALSE),0)</f>
        <v>0</v>
      </c>
      <c r="N225" s="251" t="str">
        <f t="shared" si="3"/>
        <v/>
      </c>
    </row>
    <row r="226" spans="1:14" x14ac:dyDescent="0.25">
      <c r="A226" s="248" t="s">
        <v>325</v>
      </c>
      <c r="B226" s="249" t="s">
        <v>656</v>
      </c>
      <c r="C226" s="248">
        <v>665</v>
      </c>
      <c r="D226" s="248">
        <v>104</v>
      </c>
      <c r="E226" s="248">
        <v>73</v>
      </c>
      <c r="F226" s="248">
        <v>95</v>
      </c>
      <c r="G226" s="248">
        <v>113</v>
      </c>
      <c r="H226" s="248">
        <v>91</v>
      </c>
      <c r="I226" s="248">
        <v>114</v>
      </c>
      <c r="J226" s="248"/>
      <c r="K226" s="248"/>
      <c r="L226" s="248"/>
      <c r="M226" s="250">
        <f>IFERROR(VLOOKUP(A226,'GR8-SCHL 9-16-2016'!$A$5:$D$500,3,FALSE),0)</f>
        <v>0</v>
      </c>
      <c r="N226" s="251" t="str">
        <f t="shared" si="3"/>
        <v/>
      </c>
    </row>
    <row r="227" spans="1:14" x14ac:dyDescent="0.25">
      <c r="A227" s="248" t="s">
        <v>326</v>
      </c>
      <c r="B227" s="249" t="s">
        <v>655</v>
      </c>
      <c r="C227" s="248">
        <v>606</v>
      </c>
      <c r="D227" s="248">
        <v>81</v>
      </c>
      <c r="E227" s="248">
        <v>88</v>
      </c>
      <c r="F227" s="248">
        <v>103</v>
      </c>
      <c r="G227" s="248">
        <v>128</v>
      </c>
      <c r="H227" s="248">
        <v>87</v>
      </c>
      <c r="I227" s="248">
        <v>99</v>
      </c>
      <c r="J227" s="248"/>
      <c r="K227" s="248"/>
      <c r="L227" s="248"/>
      <c r="M227" s="250">
        <f>IFERROR(VLOOKUP(A227,'GR8-SCHL 9-16-2016'!$A$5:$D$500,3,FALSE),0)</f>
        <v>0</v>
      </c>
      <c r="N227" s="251" t="str">
        <f t="shared" si="3"/>
        <v/>
      </c>
    </row>
    <row r="228" spans="1:14" x14ac:dyDescent="0.25">
      <c r="A228" s="248" t="s">
        <v>327</v>
      </c>
      <c r="B228" s="249" t="s">
        <v>654</v>
      </c>
      <c r="C228" s="248">
        <v>483</v>
      </c>
      <c r="D228" s="248">
        <v>69</v>
      </c>
      <c r="E228" s="248">
        <v>72</v>
      </c>
      <c r="F228" s="248">
        <v>63</v>
      </c>
      <c r="G228" s="248">
        <v>71</v>
      </c>
      <c r="H228" s="248">
        <v>83</v>
      </c>
      <c r="I228" s="248">
        <v>76</v>
      </c>
      <c r="J228" s="248"/>
      <c r="K228" s="248"/>
      <c r="L228" s="248"/>
      <c r="M228" s="250">
        <f>IFERROR(VLOOKUP(A228,'GR8-SCHL 9-16-2016'!$A$5:$D$500,3,FALSE),0)</f>
        <v>0</v>
      </c>
      <c r="N228" s="251" t="str">
        <f t="shared" si="3"/>
        <v/>
      </c>
    </row>
    <row r="229" spans="1:14" x14ac:dyDescent="0.25">
      <c r="A229" s="248" t="s">
        <v>328</v>
      </c>
      <c r="B229" s="249" t="s">
        <v>653</v>
      </c>
      <c r="C229" s="248">
        <v>602</v>
      </c>
      <c r="D229" s="248">
        <v>98</v>
      </c>
      <c r="E229" s="248">
        <v>102</v>
      </c>
      <c r="F229" s="248">
        <v>115</v>
      </c>
      <c r="G229" s="248">
        <v>100</v>
      </c>
      <c r="H229" s="248">
        <v>80</v>
      </c>
      <c r="I229" s="248">
        <v>87</v>
      </c>
      <c r="J229" s="248"/>
      <c r="K229" s="248"/>
      <c r="L229" s="248"/>
      <c r="M229" s="250">
        <f>IFERROR(VLOOKUP(A229,'GR8-SCHL 9-16-2016'!$A$5:$D$500,3,FALSE),0)</f>
        <v>0</v>
      </c>
      <c r="N229" s="251" t="str">
        <f t="shared" si="3"/>
        <v/>
      </c>
    </row>
    <row r="230" spans="1:14" x14ac:dyDescent="0.25">
      <c r="A230" s="248" t="s">
        <v>329</v>
      </c>
      <c r="B230" s="249" t="s">
        <v>652</v>
      </c>
      <c r="C230" s="248">
        <v>249</v>
      </c>
      <c r="D230" s="248">
        <v>34</v>
      </c>
      <c r="E230" s="248">
        <v>35</v>
      </c>
      <c r="F230" s="248">
        <v>44</v>
      </c>
      <c r="G230" s="248">
        <v>43</v>
      </c>
      <c r="H230" s="248">
        <v>35</v>
      </c>
      <c r="I230" s="248">
        <v>39</v>
      </c>
      <c r="J230" s="248"/>
      <c r="K230" s="248"/>
      <c r="L230" s="248"/>
      <c r="M230" s="250">
        <f>IFERROR(VLOOKUP(A230,'GR8-SCHL 9-16-2016'!$A$5:$D$500,3,FALSE),0)</f>
        <v>0</v>
      </c>
      <c r="N230" s="251" t="str">
        <f t="shared" si="3"/>
        <v/>
      </c>
    </row>
    <row r="231" spans="1:14" x14ac:dyDescent="0.25">
      <c r="A231" s="248" t="s">
        <v>330</v>
      </c>
      <c r="B231" s="249" t="s">
        <v>651</v>
      </c>
      <c r="C231" s="248">
        <v>974</v>
      </c>
      <c r="D231" s="248">
        <v>125</v>
      </c>
      <c r="E231" s="248">
        <v>155</v>
      </c>
      <c r="F231" s="248">
        <v>159</v>
      </c>
      <c r="G231" s="248">
        <v>155</v>
      </c>
      <c r="H231" s="248">
        <v>172</v>
      </c>
      <c r="I231" s="248">
        <v>171</v>
      </c>
      <c r="J231" s="248"/>
      <c r="K231" s="248"/>
      <c r="L231" s="248"/>
      <c r="M231" s="250">
        <f>IFERROR(VLOOKUP(A231,'GR8-SCHL 9-16-2016'!$A$5:$D$500,3,FALSE),0)</f>
        <v>0</v>
      </c>
      <c r="N231" s="251" t="str">
        <f t="shared" si="3"/>
        <v/>
      </c>
    </row>
    <row r="232" spans="1:14" x14ac:dyDescent="0.25">
      <c r="A232" s="248" t="s">
        <v>5194</v>
      </c>
      <c r="B232" s="249" t="s">
        <v>5156</v>
      </c>
      <c r="C232" s="248">
        <v>256</v>
      </c>
      <c r="D232" s="248">
        <v>77</v>
      </c>
      <c r="E232" s="248">
        <v>55</v>
      </c>
      <c r="F232" s="248">
        <v>39</v>
      </c>
      <c r="G232" s="248">
        <v>53</v>
      </c>
      <c r="H232" s="248">
        <v>16</v>
      </c>
      <c r="I232" s="248">
        <v>16</v>
      </c>
      <c r="J232" s="248"/>
      <c r="K232" s="248"/>
      <c r="L232" s="248"/>
      <c r="M232" s="250">
        <f>IFERROR(VLOOKUP(A232,'GR8-SCHL 9-16-2016'!$A$5:$D$500,3,FALSE),0)</f>
        <v>0</v>
      </c>
      <c r="N232" s="251" t="str">
        <f t="shared" si="3"/>
        <v/>
      </c>
    </row>
    <row r="233" spans="1:14" x14ac:dyDescent="0.25">
      <c r="A233" s="248" t="s">
        <v>331</v>
      </c>
      <c r="B233" s="249" t="s">
        <v>76</v>
      </c>
      <c r="C233" s="248">
        <v>1042</v>
      </c>
      <c r="D233" s="248"/>
      <c r="E233" s="248"/>
      <c r="F233" s="248"/>
      <c r="G233" s="248"/>
      <c r="H233" s="248">
        <v>185</v>
      </c>
      <c r="I233" s="248">
        <v>225</v>
      </c>
      <c r="J233" s="248">
        <v>219</v>
      </c>
      <c r="K233" s="248">
        <v>194</v>
      </c>
      <c r="L233" s="248">
        <v>219</v>
      </c>
      <c r="M233" s="250">
        <f>IFERROR(VLOOKUP(A233,'GR8-SCHL 9-16-2016'!$A$5:$D$500,3,FALSE),0)</f>
        <v>0</v>
      </c>
      <c r="N233" s="251">
        <f t="shared" si="3"/>
        <v>219</v>
      </c>
    </row>
    <row r="234" spans="1:14" x14ac:dyDescent="0.25">
      <c r="A234" s="248" t="s">
        <v>332</v>
      </c>
      <c r="B234" s="249" t="s">
        <v>650</v>
      </c>
      <c r="C234" s="248">
        <v>1615</v>
      </c>
      <c r="D234" s="248">
        <v>130</v>
      </c>
      <c r="E234" s="248">
        <v>146</v>
      </c>
      <c r="F234" s="248">
        <v>181</v>
      </c>
      <c r="G234" s="248">
        <v>176</v>
      </c>
      <c r="H234" s="248">
        <v>180</v>
      </c>
      <c r="I234" s="248">
        <v>202</v>
      </c>
      <c r="J234" s="248">
        <v>195</v>
      </c>
      <c r="K234" s="248">
        <v>184</v>
      </c>
      <c r="L234" s="248">
        <v>202</v>
      </c>
      <c r="M234" s="250">
        <f>IFERROR(VLOOKUP(A234,'GR8-SCHL 9-16-2016'!$A$5:$D$500,3,FALSE),0)</f>
        <v>20</v>
      </c>
      <c r="N234" s="251">
        <f t="shared" si="3"/>
        <v>182</v>
      </c>
    </row>
    <row r="235" spans="1:14" x14ac:dyDescent="0.25">
      <c r="A235" s="248" t="s">
        <v>932</v>
      </c>
      <c r="B235" s="249" t="s">
        <v>933</v>
      </c>
      <c r="C235" s="248">
        <v>441</v>
      </c>
      <c r="D235" s="248"/>
      <c r="E235" s="248"/>
      <c r="F235" s="248"/>
      <c r="G235" s="248"/>
      <c r="H235" s="248"/>
      <c r="I235" s="248"/>
      <c r="J235" s="248">
        <v>145</v>
      </c>
      <c r="K235" s="248">
        <v>137</v>
      </c>
      <c r="L235" s="248">
        <v>159</v>
      </c>
      <c r="M235" s="250">
        <f>IFERROR(VLOOKUP(A235,'GR8-SCHL 9-16-2016'!$A$5:$D$500,3,FALSE),0)</f>
        <v>18</v>
      </c>
      <c r="N235" s="251">
        <f t="shared" si="3"/>
        <v>141</v>
      </c>
    </row>
    <row r="236" spans="1:14" x14ac:dyDescent="0.25">
      <c r="A236" s="248" t="s">
        <v>649</v>
      </c>
      <c r="B236" s="249" t="s">
        <v>876</v>
      </c>
      <c r="C236" s="248">
        <v>330</v>
      </c>
      <c r="D236" s="248">
        <v>32</v>
      </c>
      <c r="E236" s="248">
        <v>35</v>
      </c>
      <c r="F236" s="248">
        <v>32</v>
      </c>
      <c r="G236" s="248">
        <v>31</v>
      </c>
      <c r="H236" s="248">
        <v>34</v>
      </c>
      <c r="I236" s="248">
        <v>39</v>
      </c>
      <c r="J236" s="248">
        <v>37</v>
      </c>
      <c r="K236" s="248">
        <v>23</v>
      </c>
      <c r="L236" s="248">
        <v>32</v>
      </c>
      <c r="M236" s="250">
        <f>IFERROR(VLOOKUP(A236,'GR8-SCHL 9-16-2016'!$A$5:$D$500,3,FALSE),0)</f>
        <v>0</v>
      </c>
      <c r="N236" s="251">
        <f t="shared" si="3"/>
        <v>32</v>
      </c>
    </row>
    <row r="237" spans="1:14" x14ac:dyDescent="0.25">
      <c r="A237" s="248" t="s">
        <v>825</v>
      </c>
      <c r="B237" s="249" t="s">
        <v>934</v>
      </c>
      <c r="C237" s="248">
        <v>468</v>
      </c>
      <c r="D237" s="248">
        <v>53</v>
      </c>
      <c r="E237" s="248">
        <v>90</v>
      </c>
      <c r="F237" s="248">
        <v>107</v>
      </c>
      <c r="G237" s="248">
        <v>97</v>
      </c>
      <c r="H237" s="248">
        <v>100</v>
      </c>
      <c r="I237" s="248">
        <v>21</v>
      </c>
      <c r="J237" s="248"/>
      <c r="K237" s="248"/>
      <c r="L237" s="248"/>
      <c r="M237" s="250">
        <f>IFERROR(VLOOKUP(A237,'GR8-SCHL 9-16-2016'!$A$5:$D$500,3,FALSE),0)</f>
        <v>0</v>
      </c>
      <c r="N237" s="251" t="str">
        <f t="shared" si="3"/>
        <v/>
      </c>
    </row>
    <row r="238" spans="1:14" x14ac:dyDescent="0.25">
      <c r="A238" s="248" t="s">
        <v>935</v>
      </c>
      <c r="B238" s="249" t="s">
        <v>979</v>
      </c>
      <c r="C238" s="248">
        <v>190</v>
      </c>
      <c r="D238" s="248">
        <v>22</v>
      </c>
      <c r="E238" s="248">
        <v>24</v>
      </c>
      <c r="F238" s="248">
        <v>40</v>
      </c>
      <c r="G238" s="248">
        <v>42</v>
      </c>
      <c r="H238" s="248">
        <v>39</v>
      </c>
      <c r="I238" s="248">
        <v>23</v>
      </c>
      <c r="J238" s="248"/>
      <c r="K238" s="248"/>
      <c r="L238" s="248"/>
      <c r="M238" s="250">
        <f>IFERROR(VLOOKUP(A238,'GR8-SCHL 9-16-2016'!$A$5:$D$500,3,FALSE),0)</f>
        <v>0</v>
      </c>
      <c r="N238" s="251" t="str">
        <f t="shared" si="3"/>
        <v/>
      </c>
    </row>
    <row r="239" spans="1:14" x14ac:dyDescent="0.25">
      <c r="A239" s="248" t="s">
        <v>334</v>
      </c>
      <c r="B239" s="249" t="s">
        <v>648</v>
      </c>
      <c r="C239" s="248">
        <v>976</v>
      </c>
      <c r="D239" s="248">
        <v>121</v>
      </c>
      <c r="E239" s="248">
        <v>126</v>
      </c>
      <c r="F239" s="248">
        <v>156</v>
      </c>
      <c r="G239" s="248">
        <v>141</v>
      </c>
      <c r="H239" s="248">
        <v>174</v>
      </c>
      <c r="I239" s="248">
        <v>169</v>
      </c>
      <c r="J239" s="248"/>
      <c r="K239" s="248"/>
      <c r="L239" s="248"/>
      <c r="M239" s="250">
        <f>IFERROR(VLOOKUP(A239,'GR8-SCHL 9-16-2016'!$A$5:$D$500,3,FALSE),0)</f>
        <v>0</v>
      </c>
      <c r="N239" s="251" t="str">
        <f t="shared" si="3"/>
        <v/>
      </c>
    </row>
    <row r="240" spans="1:14" x14ac:dyDescent="0.25">
      <c r="A240" s="248" t="s">
        <v>826</v>
      </c>
      <c r="B240" s="249" t="s">
        <v>827</v>
      </c>
      <c r="C240" s="248">
        <v>239</v>
      </c>
      <c r="D240" s="248">
        <v>24</v>
      </c>
      <c r="E240" s="248">
        <v>36</v>
      </c>
      <c r="F240" s="248">
        <v>34</v>
      </c>
      <c r="G240" s="248">
        <v>30</v>
      </c>
      <c r="H240" s="248">
        <v>28</v>
      </c>
      <c r="I240" s="248">
        <v>44</v>
      </c>
      <c r="J240" s="248">
        <v>16</v>
      </c>
      <c r="K240" s="248">
        <v>15</v>
      </c>
      <c r="L240" s="248">
        <v>12</v>
      </c>
      <c r="M240" s="250">
        <f>IFERROR(VLOOKUP(A240,'GR8-SCHL 9-16-2016'!$A$5:$D$500,3,FALSE),0)</f>
        <v>0</v>
      </c>
      <c r="N240" s="251">
        <f t="shared" si="3"/>
        <v>12</v>
      </c>
    </row>
    <row r="241" spans="1:14" x14ac:dyDescent="0.25">
      <c r="A241" s="248" t="s">
        <v>647</v>
      </c>
      <c r="B241" s="249" t="s">
        <v>528</v>
      </c>
      <c r="C241" s="248">
        <v>787</v>
      </c>
      <c r="D241" s="248">
        <v>103</v>
      </c>
      <c r="E241" s="248">
        <v>88</v>
      </c>
      <c r="F241" s="248">
        <v>95</v>
      </c>
      <c r="G241" s="248">
        <v>100</v>
      </c>
      <c r="H241" s="248">
        <v>79</v>
      </c>
      <c r="I241" s="248">
        <v>86</v>
      </c>
      <c r="J241" s="248">
        <v>88</v>
      </c>
      <c r="K241" s="248">
        <v>67</v>
      </c>
      <c r="L241" s="248">
        <v>81</v>
      </c>
      <c r="M241" s="250">
        <f>IFERROR(VLOOKUP(A241,'GR8-SCHL 9-16-2016'!$A$5:$D$500,3,FALSE),0)</f>
        <v>0</v>
      </c>
      <c r="N241" s="251">
        <f t="shared" si="3"/>
        <v>81</v>
      </c>
    </row>
    <row r="242" spans="1:14" x14ac:dyDescent="0.25">
      <c r="A242" s="248" t="s">
        <v>335</v>
      </c>
      <c r="B242" s="249" t="s">
        <v>515</v>
      </c>
      <c r="C242" s="248">
        <v>238</v>
      </c>
      <c r="D242" s="248">
        <v>11</v>
      </c>
      <c r="E242" s="248">
        <v>16</v>
      </c>
      <c r="F242" s="248">
        <v>23</v>
      </c>
      <c r="G242" s="248">
        <v>36</v>
      </c>
      <c r="H242" s="248">
        <v>21</v>
      </c>
      <c r="I242" s="248">
        <v>20</v>
      </c>
      <c r="J242" s="248">
        <v>35</v>
      </c>
      <c r="K242" s="248">
        <v>35</v>
      </c>
      <c r="L242" s="248">
        <v>41</v>
      </c>
      <c r="M242" s="250">
        <f>IFERROR(VLOOKUP(A242,'GR8-SCHL 9-16-2016'!$A$5:$D$500,3,FALSE),0)</f>
        <v>0</v>
      </c>
      <c r="N242" s="251">
        <f t="shared" si="3"/>
        <v>41</v>
      </c>
    </row>
    <row r="243" spans="1:14" x14ac:dyDescent="0.25">
      <c r="A243" s="248" t="s">
        <v>646</v>
      </c>
      <c r="B243" s="249" t="s">
        <v>514</v>
      </c>
      <c r="C243" s="248">
        <v>417</v>
      </c>
      <c r="D243" s="248">
        <v>62</v>
      </c>
      <c r="E243" s="248">
        <v>39</v>
      </c>
      <c r="F243" s="248">
        <v>39</v>
      </c>
      <c r="G243" s="248">
        <v>61</v>
      </c>
      <c r="H243" s="248">
        <v>46</v>
      </c>
      <c r="I243" s="248">
        <v>41</v>
      </c>
      <c r="J243" s="248">
        <v>47</v>
      </c>
      <c r="K243" s="248">
        <v>44</v>
      </c>
      <c r="L243" s="248">
        <v>38</v>
      </c>
      <c r="M243" s="250">
        <f>IFERROR(VLOOKUP(A243,'GR8-SCHL 9-16-2016'!$A$5:$D$500,3,FALSE),0)</f>
        <v>0</v>
      </c>
      <c r="N243" s="251">
        <f t="shared" si="3"/>
        <v>38</v>
      </c>
    </row>
    <row r="244" spans="1:14" x14ac:dyDescent="0.25">
      <c r="A244" s="248" t="s">
        <v>336</v>
      </c>
      <c r="B244" s="249" t="s">
        <v>645</v>
      </c>
      <c r="C244" s="248">
        <v>522</v>
      </c>
      <c r="D244" s="248">
        <v>66</v>
      </c>
      <c r="E244" s="248">
        <v>76</v>
      </c>
      <c r="F244" s="248">
        <v>90</v>
      </c>
      <c r="G244" s="248">
        <v>99</v>
      </c>
      <c r="H244" s="248">
        <v>74</v>
      </c>
      <c r="I244" s="248">
        <v>83</v>
      </c>
      <c r="J244" s="248"/>
      <c r="K244" s="248"/>
      <c r="L244" s="248"/>
      <c r="M244" s="250">
        <f>IFERROR(VLOOKUP(A244,'GR8-SCHL 9-16-2016'!$A$5:$D$500,3,FALSE),0)</f>
        <v>0</v>
      </c>
      <c r="N244" s="251" t="str">
        <f t="shared" si="3"/>
        <v/>
      </c>
    </row>
    <row r="245" spans="1:14" x14ac:dyDescent="0.25">
      <c r="A245" s="248" t="s">
        <v>828</v>
      </c>
      <c r="B245" s="249" t="s">
        <v>849</v>
      </c>
      <c r="C245" s="248">
        <v>339</v>
      </c>
      <c r="D245" s="248">
        <v>50</v>
      </c>
      <c r="E245" s="248">
        <v>59</v>
      </c>
      <c r="F245" s="248">
        <v>50</v>
      </c>
      <c r="G245" s="248">
        <v>52</v>
      </c>
      <c r="H245" s="248">
        <v>36</v>
      </c>
      <c r="I245" s="248">
        <v>48</v>
      </c>
      <c r="J245" s="248">
        <v>32</v>
      </c>
      <c r="K245" s="248">
        <v>12</v>
      </c>
      <c r="L245" s="248"/>
      <c r="M245" s="250">
        <f>IFERROR(VLOOKUP(A245,'GR8-SCHL 9-16-2016'!$A$5:$D$500,3,FALSE),0)</f>
        <v>0</v>
      </c>
      <c r="N245" s="251" t="str">
        <f t="shared" si="3"/>
        <v/>
      </c>
    </row>
    <row r="246" spans="1:14" x14ac:dyDescent="0.25">
      <c r="A246" s="248" t="s">
        <v>877</v>
      </c>
      <c r="B246" s="249" t="s">
        <v>918</v>
      </c>
      <c r="C246" s="248">
        <v>515</v>
      </c>
      <c r="D246" s="248">
        <v>43</v>
      </c>
      <c r="E246" s="248">
        <v>53</v>
      </c>
      <c r="F246" s="248">
        <v>42</v>
      </c>
      <c r="G246" s="248">
        <v>42</v>
      </c>
      <c r="H246" s="248">
        <v>65</v>
      </c>
      <c r="I246" s="248">
        <v>73</v>
      </c>
      <c r="J246" s="248">
        <v>70</v>
      </c>
      <c r="K246" s="248">
        <v>72</v>
      </c>
      <c r="L246" s="248">
        <v>55</v>
      </c>
      <c r="M246" s="250">
        <f>IFERROR(VLOOKUP(A246,'GR8-SCHL 9-16-2016'!$A$5:$D$500,3,FALSE),0)</f>
        <v>0</v>
      </c>
      <c r="N246" s="251">
        <f t="shared" si="3"/>
        <v>55</v>
      </c>
    </row>
    <row r="247" spans="1:14" x14ac:dyDescent="0.25">
      <c r="A247" s="248" t="s">
        <v>878</v>
      </c>
      <c r="B247" s="249" t="s">
        <v>879</v>
      </c>
      <c r="C247" s="248">
        <v>511</v>
      </c>
      <c r="D247" s="248">
        <v>105</v>
      </c>
      <c r="E247" s="248">
        <v>78</v>
      </c>
      <c r="F247" s="248">
        <v>72</v>
      </c>
      <c r="G247" s="248">
        <v>60</v>
      </c>
      <c r="H247" s="248">
        <v>50</v>
      </c>
      <c r="I247" s="248">
        <v>32</v>
      </c>
      <c r="J247" s="248">
        <v>55</v>
      </c>
      <c r="K247" s="248">
        <v>34</v>
      </c>
      <c r="L247" s="248">
        <v>25</v>
      </c>
      <c r="M247" s="250">
        <f>IFERROR(VLOOKUP(A247,'GR8-SCHL 9-16-2016'!$A$5:$D$500,3,FALSE),0)</f>
        <v>0</v>
      </c>
      <c r="N247" s="251">
        <f t="shared" si="3"/>
        <v>25</v>
      </c>
    </row>
    <row r="248" spans="1:14" x14ac:dyDescent="0.25">
      <c r="A248" s="248" t="s">
        <v>880</v>
      </c>
      <c r="B248" s="249" t="s">
        <v>881</v>
      </c>
      <c r="C248" s="248">
        <v>154</v>
      </c>
      <c r="D248" s="248">
        <v>19</v>
      </c>
      <c r="E248" s="248">
        <v>13</v>
      </c>
      <c r="F248" s="248">
        <v>20</v>
      </c>
      <c r="G248" s="248">
        <v>19</v>
      </c>
      <c r="H248" s="248">
        <v>18</v>
      </c>
      <c r="I248" s="248">
        <v>17</v>
      </c>
      <c r="J248" s="248">
        <v>18</v>
      </c>
      <c r="K248" s="248">
        <v>15</v>
      </c>
      <c r="L248" s="248">
        <v>15</v>
      </c>
      <c r="M248" s="250">
        <f>IFERROR(VLOOKUP(A248,'GR8-SCHL 9-16-2016'!$A$5:$D$500,3,FALSE),0)</f>
        <v>0</v>
      </c>
      <c r="N248" s="251">
        <f t="shared" si="3"/>
        <v>15</v>
      </c>
    </row>
    <row r="249" spans="1:14" x14ac:dyDescent="0.25">
      <c r="A249" s="248" t="s">
        <v>829</v>
      </c>
      <c r="B249" s="249" t="s">
        <v>853</v>
      </c>
      <c r="C249" s="248">
        <v>548</v>
      </c>
      <c r="D249" s="248">
        <v>41</v>
      </c>
      <c r="E249" s="248">
        <v>71</v>
      </c>
      <c r="F249" s="248">
        <v>66</v>
      </c>
      <c r="G249" s="248">
        <v>74</v>
      </c>
      <c r="H249" s="248">
        <v>72</v>
      </c>
      <c r="I249" s="248">
        <v>69</v>
      </c>
      <c r="J249" s="248">
        <v>44</v>
      </c>
      <c r="K249" s="248">
        <v>39</v>
      </c>
      <c r="L249" s="248">
        <v>55</v>
      </c>
      <c r="M249" s="250">
        <f>IFERROR(VLOOKUP(A249,'GR8-SCHL 9-16-2016'!$A$5:$D$500,3,FALSE),0)</f>
        <v>0</v>
      </c>
      <c r="N249" s="251">
        <f t="shared" si="3"/>
        <v>55</v>
      </c>
    </row>
    <row r="250" spans="1:14" x14ac:dyDescent="0.25">
      <c r="A250" s="248" t="s">
        <v>831</v>
      </c>
      <c r="B250" s="249" t="s">
        <v>5157</v>
      </c>
      <c r="C250" s="248">
        <v>502</v>
      </c>
      <c r="D250" s="248">
        <v>79</v>
      </c>
      <c r="E250" s="248">
        <v>75</v>
      </c>
      <c r="F250" s="248">
        <v>75</v>
      </c>
      <c r="G250" s="248">
        <v>74</v>
      </c>
      <c r="H250" s="248">
        <v>63</v>
      </c>
      <c r="I250" s="248">
        <v>54</v>
      </c>
      <c r="J250" s="248">
        <v>36</v>
      </c>
      <c r="K250" s="248">
        <v>29</v>
      </c>
      <c r="L250" s="248">
        <v>17</v>
      </c>
      <c r="M250" s="250">
        <f>IFERROR(VLOOKUP(A250,'GR8-SCHL 9-16-2016'!$A$5:$D$500,3,FALSE),0)</f>
        <v>0</v>
      </c>
      <c r="N250" s="251">
        <f t="shared" si="3"/>
        <v>17</v>
      </c>
    </row>
    <row r="251" spans="1:14" x14ac:dyDescent="0.25">
      <c r="A251" s="248" t="s">
        <v>882</v>
      </c>
      <c r="B251" s="249" t="s">
        <v>883</v>
      </c>
      <c r="C251" s="248">
        <v>732</v>
      </c>
      <c r="D251" s="248">
        <v>99</v>
      </c>
      <c r="E251" s="248">
        <v>85</v>
      </c>
      <c r="F251" s="248">
        <v>64</v>
      </c>
      <c r="G251" s="248">
        <v>76</v>
      </c>
      <c r="H251" s="248">
        <v>121</v>
      </c>
      <c r="I251" s="248">
        <v>115</v>
      </c>
      <c r="J251" s="248">
        <v>72</v>
      </c>
      <c r="K251" s="248">
        <v>52</v>
      </c>
      <c r="L251" s="248">
        <v>48</v>
      </c>
      <c r="M251" s="250">
        <f>IFERROR(VLOOKUP(A251,'GR8-SCHL 9-16-2016'!$A$5:$D$500,3,FALSE),0)</f>
        <v>0</v>
      </c>
      <c r="N251" s="251">
        <f t="shared" si="3"/>
        <v>48</v>
      </c>
    </row>
    <row r="252" spans="1:14" x14ac:dyDescent="0.25">
      <c r="A252" s="248" t="s">
        <v>337</v>
      </c>
      <c r="B252" s="249" t="s">
        <v>1405</v>
      </c>
      <c r="C252" s="248">
        <v>1371</v>
      </c>
      <c r="D252" s="248">
        <v>114</v>
      </c>
      <c r="E252" s="248">
        <v>116</v>
      </c>
      <c r="F252" s="248">
        <v>172</v>
      </c>
      <c r="G252" s="248">
        <v>178</v>
      </c>
      <c r="H252" s="248">
        <v>181</v>
      </c>
      <c r="I252" s="248">
        <v>199</v>
      </c>
      <c r="J252" s="248">
        <v>116</v>
      </c>
      <c r="K252" s="248">
        <v>160</v>
      </c>
      <c r="L252" s="248">
        <v>116</v>
      </c>
      <c r="M252" s="250">
        <f>IFERROR(VLOOKUP(A252,'GR8-SCHL 9-16-2016'!$A$5:$D$500,3,FALSE),0)</f>
        <v>0</v>
      </c>
      <c r="N252" s="251">
        <f t="shared" si="3"/>
        <v>116</v>
      </c>
    </row>
    <row r="253" spans="1:14" x14ac:dyDescent="0.25">
      <c r="A253" s="248" t="s">
        <v>936</v>
      </c>
      <c r="B253" s="249" t="s">
        <v>937</v>
      </c>
      <c r="C253" s="248">
        <v>175</v>
      </c>
      <c r="D253" s="248">
        <v>22</v>
      </c>
      <c r="E253" s="248">
        <v>42</v>
      </c>
      <c r="F253" s="248">
        <v>43</v>
      </c>
      <c r="G253" s="248">
        <v>35</v>
      </c>
      <c r="H253" s="248">
        <v>23</v>
      </c>
      <c r="I253" s="248">
        <v>10</v>
      </c>
      <c r="J253" s="248"/>
      <c r="K253" s="248"/>
      <c r="L253" s="248"/>
      <c r="M253" s="250">
        <f>IFERROR(VLOOKUP(A253,'GR8-SCHL 9-16-2016'!$A$5:$D$500,3,FALSE),0)</f>
        <v>0</v>
      </c>
      <c r="N253" s="251" t="str">
        <f t="shared" si="3"/>
        <v/>
      </c>
    </row>
    <row r="254" spans="1:14" x14ac:dyDescent="0.25">
      <c r="A254" s="248" t="s">
        <v>338</v>
      </c>
      <c r="B254" s="249" t="s">
        <v>644</v>
      </c>
      <c r="C254" s="248">
        <v>527</v>
      </c>
      <c r="D254" s="248">
        <v>69</v>
      </c>
      <c r="E254" s="248">
        <v>76</v>
      </c>
      <c r="F254" s="248">
        <v>91</v>
      </c>
      <c r="G254" s="248">
        <v>80</v>
      </c>
      <c r="H254" s="248">
        <v>73</v>
      </c>
      <c r="I254" s="248">
        <v>81</v>
      </c>
      <c r="J254" s="248"/>
      <c r="K254" s="248"/>
      <c r="L254" s="248"/>
      <c r="M254" s="250">
        <f>IFERROR(VLOOKUP(A254,'GR8-SCHL 9-16-2016'!$A$5:$D$500,3,FALSE),0)</f>
        <v>0</v>
      </c>
      <c r="N254" s="251" t="str">
        <f t="shared" si="3"/>
        <v/>
      </c>
    </row>
    <row r="255" spans="1:14" x14ac:dyDescent="0.25">
      <c r="A255" s="248" t="s">
        <v>965</v>
      </c>
      <c r="B255" s="249" t="s">
        <v>980</v>
      </c>
      <c r="C255" s="248">
        <v>246</v>
      </c>
      <c r="D255" s="248">
        <v>36</v>
      </c>
      <c r="E255" s="248">
        <v>31</v>
      </c>
      <c r="F255" s="248">
        <v>47</v>
      </c>
      <c r="G255" s="248">
        <v>47</v>
      </c>
      <c r="H255" s="248">
        <v>49</v>
      </c>
      <c r="I255" s="248">
        <v>36</v>
      </c>
      <c r="J255" s="248"/>
      <c r="K255" s="248"/>
      <c r="L255" s="248"/>
      <c r="M255" s="250">
        <f>IFERROR(VLOOKUP(A255,'GR8-SCHL 9-16-2016'!$A$5:$D$500,3,FALSE),0)</f>
        <v>0</v>
      </c>
      <c r="N255" s="251" t="str">
        <f t="shared" si="3"/>
        <v/>
      </c>
    </row>
    <row r="256" spans="1:14" x14ac:dyDescent="0.25">
      <c r="A256" s="248" t="s">
        <v>339</v>
      </c>
      <c r="B256" s="249" t="s">
        <v>1420</v>
      </c>
      <c r="C256" s="248">
        <v>274</v>
      </c>
      <c r="D256" s="248">
        <v>33</v>
      </c>
      <c r="E256" s="248">
        <v>42</v>
      </c>
      <c r="F256" s="248">
        <v>37</v>
      </c>
      <c r="G256" s="248">
        <v>56</v>
      </c>
      <c r="H256" s="248">
        <v>38</v>
      </c>
      <c r="I256" s="248">
        <v>49</v>
      </c>
      <c r="J256" s="248"/>
      <c r="K256" s="248"/>
      <c r="L256" s="248"/>
      <c r="M256" s="250">
        <f>IFERROR(VLOOKUP(A256,'GR8-SCHL 9-16-2016'!$A$5:$D$500,3,FALSE),0)</f>
        <v>0</v>
      </c>
      <c r="N256" s="251" t="str">
        <f t="shared" si="3"/>
        <v/>
      </c>
    </row>
    <row r="257" spans="1:14" x14ac:dyDescent="0.25">
      <c r="A257" s="248" t="s">
        <v>340</v>
      </c>
      <c r="B257" s="249" t="s">
        <v>642</v>
      </c>
      <c r="C257" s="248">
        <v>580</v>
      </c>
      <c r="D257" s="248">
        <v>89</v>
      </c>
      <c r="E257" s="248">
        <v>95</v>
      </c>
      <c r="F257" s="248">
        <v>96</v>
      </c>
      <c r="G257" s="248">
        <v>99</v>
      </c>
      <c r="H257" s="248">
        <v>82</v>
      </c>
      <c r="I257" s="248">
        <v>83</v>
      </c>
      <c r="J257" s="248"/>
      <c r="K257" s="248"/>
      <c r="L257" s="248"/>
      <c r="M257" s="250">
        <f>IFERROR(VLOOKUP(A257,'GR8-SCHL 9-16-2016'!$A$5:$D$500,3,FALSE),0)</f>
        <v>0</v>
      </c>
      <c r="N257" s="251" t="str">
        <f t="shared" si="3"/>
        <v/>
      </c>
    </row>
    <row r="258" spans="1:14" x14ac:dyDescent="0.25">
      <c r="A258" s="248" t="s">
        <v>341</v>
      </c>
      <c r="B258" s="249" t="s">
        <v>885</v>
      </c>
      <c r="C258" s="248">
        <v>1695</v>
      </c>
      <c r="D258" s="248">
        <v>158</v>
      </c>
      <c r="E258" s="248">
        <v>179</v>
      </c>
      <c r="F258" s="248">
        <v>195</v>
      </c>
      <c r="G258" s="248">
        <v>183</v>
      </c>
      <c r="H258" s="248">
        <v>219</v>
      </c>
      <c r="I258" s="248">
        <v>218</v>
      </c>
      <c r="J258" s="248">
        <v>154</v>
      </c>
      <c r="K258" s="248">
        <v>166</v>
      </c>
      <c r="L258" s="248">
        <v>178</v>
      </c>
      <c r="M258" s="250">
        <f>IFERROR(VLOOKUP(A258,'GR8-SCHL 9-16-2016'!$A$5:$D$500,3,FALSE),0)</f>
        <v>0</v>
      </c>
      <c r="N258" s="251">
        <f t="shared" si="3"/>
        <v>178</v>
      </c>
    </row>
    <row r="259" spans="1:14" x14ac:dyDescent="0.25">
      <c r="A259" s="248" t="s">
        <v>342</v>
      </c>
      <c r="B259" s="249" t="s">
        <v>641</v>
      </c>
      <c r="C259" s="248">
        <v>480</v>
      </c>
      <c r="D259" s="248">
        <v>69</v>
      </c>
      <c r="E259" s="248">
        <v>75</v>
      </c>
      <c r="F259" s="248">
        <v>77</v>
      </c>
      <c r="G259" s="248">
        <v>75</v>
      </c>
      <c r="H259" s="248">
        <v>82</v>
      </c>
      <c r="I259" s="248">
        <v>86</v>
      </c>
      <c r="J259" s="248"/>
      <c r="K259" s="248"/>
      <c r="L259" s="248"/>
      <c r="M259" s="250">
        <f>IFERROR(VLOOKUP(A259,'GR8-SCHL 9-16-2016'!$A$5:$D$500,3,FALSE),0)</f>
        <v>0</v>
      </c>
      <c r="N259" s="251" t="str">
        <f t="shared" si="3"/>
        <v/>
      </c>
    </row>
    <row r="260" spans="1:14" x14ac:dyDescent="0.25">
      <c r="A260" s="248" t="s">
        <v>343</v>
      </c>
      <c r="B260" s="249" t="s">
        <v>640</v>
      </c>
      <c r="C260" s="248">
        <v>384</v>
      </c>
      <c r="D260" s="248"/>
      <c r="E260" s="248">
        <v>37</v>
      </c>
      <c r="F260" s="248">
        <v>65</v>
      </c>
      <c r="G260" s="248">
        <v>110</v>
      </c>
      <c r="H260" s="248">
        <v>98</v>
      </c>
      <c r="I260" s="248">
        <v>74</v>
      </c>
      <c r="J260" s="248"/>
      <c r="K260" s="248"/>
      <c r="L260" s="248"/>
      <c r="M260" s="250">
        <f>IFERROR(VLOOKUP(A260,'GR8-SCHL 9-16-2016'!$A$5:$D$500,3,FALSE),0)</f>
        <v>0</v>
      </c>
      <c r="N260" s="251" t="str">
        <f t="shared" ref="N260:N323" si="4">IF(L260="","",L260-M260)</f>
        <v/>
      </c>
    </row>
    <row r="261" spans="1:14" x14ac:dyDescent="0.25">
      <c r="A261" s="248" t="s">
        <v>344</v>
      </c>
      <c r="B261" s="249" t="s">
        <v>1406</v>
      </c>
      <c r="C261" s="248">
        <v>821</v>
      </c>
      <c r="D261" s="248">
        <v>85</v>
      </c>
      <c r="E261" s="248">
        <v>87</v>
      </c>
      <c r="F261" s="248">
        <v>85</v>
      </c>
      <c r="G261" s="248">
        <v>123</v>
      </c>
      <c r="H261" s="248">
        <v>71</v>
      </c>
      <c r="I261" s="248">
        <v>92</v>
      </c>
      <c r="J261" s="248">
        <v>104</v>
      </c>
      <c r="K261" s="248">
        <v>74</v>
      </c>
      <c r="L261" s="248">
        <v>81</v>
      </c>
      <c r="M261" s="250">
        <f>IFERROR(VLOOKUP(A261,'GR8-SCHL 9-16-2016'!$A$5:$D$500,3,FALSE),0)</f>
        <v>0</v>
      </c>
      <c r="N261" s="251">
        <f t="shared" si="4"/>
        <v>81</v>
      </c>
    </row>
    <row r="262" spans="1:14" x14ac:dyDescent="0.25">
      <c r="A262" s="248" t="s">
        <v>345</v>
      </c>
      <c r="B262" s="249" t="s">
        <v>639</v>
      </c>
      <c r="C262" s="248">
        <v>1020</v>
      </c>
      <c r="D262" s="248">
        <v>115</v>
      </c>
      <c r="E262" s="248">
        <v>124</v>
      </c>
      <c r="F262" s="248">
        <v>165</v>
      </c>
      <c r="G262" s="248">
        <v>195</v>
      </c>
      <c r="H262" s="248">
        <v>156</v>
      </c>
      <c r="I262" s="248">
        <v>191</v>
      </c>
      <c r="J262" s="248"/>
      <c r="K262" s="248"/>
      <c r="L262" s="248"/>
      <c r="M262" s="250">
        <f>IFERROR(VLOOKUP(A262,'GR8-SCHL 9-16-2016'!$A$5:$D$500,3,FALSE),0)</f>
        <v>0</v>
      </c>
      <c r="N262" s="251" t="str">
        <f t="shared" si="4"/>
        <v/>
      </c>
    </row>
    <row r="263" spans="1:14" x14ac:dyDescent="0.25">
      <c r="A263" s="248" t="s">
        <v>346</v>
      </c>
      <c r="B263" s="249" t="s">
        <v>9</v>
      </c>
      <c r="C263" s="248">
        <v>853</v>
      </c>
      <c r="D263" s="248">
        <v>55</v>
      </c>
      <c r="E263" s="248">
        <v>71</v>
      </c>
      <c r="F263" s="248">
        <v>81</v>
      </c>
      <c r="G263" s="248">
        <v>138</v>
      </c>
      <c r="H263" s="248">
        <v>122</v>
      </c>
      <c r="I263" s="248">
        <v>148</v>
      </c>
      <c r="J263" s="248">
        <v>78</v>
      </c>
      <c r="K263" s="248">
        <v>82</v>
      </c>
      <c r="L263" s="248">
        <v>70</v>
      </c>
      <c r="M263" s="250">
        <f>IFERROR(VLOOKUP(A263,'GR8-SCHL 9-16-2016'!$A$5:$D$500,3,FALSE),0)</f>
        <v>0</v>
      </c>
      <c r="N263" s="251">
        <f t="shared" si="4"/>
        <v>70</v>
      </c>
    </row>
    <row r="264" spans="1:14" x14ac:dyDescent="0.25">
      <c r="A264" s="248" t="s">
        <v>347</v>
      </c>
      <c r="B264" s="249" t="s">
        <v>112</v>
      </c>
      <c r="C264" s="248">
        <v>631</v>
      </c>
      <c r="D264" s="248">
        <v>87</v>
      </c>
      <c r="E264" s="248">
        <v>84</v>
      </c>
      <c r="F264" s="248">
        <v>95</v>
      </c>
      <c r="G264" s="248">
        <v>115</v>
      </c>
      <c r="H264" s="248">
        <v>101</v>
      </c>
      <c r="I264" s="248">
        <v>131</v>
      </c>
      <c r="J264" s="248"/>
      <c r="K264" s="248"/>
      <c r="L264" s="248"/>
      <c r="M264" s="250">
        <f>IFERROR(VLOOKUP(A264,'GR8-SCHL 9-16-2016'!$A$5:$D$500,3,FALSE),0)</f>
        <v>0</v>
      </c>
      <c r="N264" s="251" t="str">
        <f t="shared" si="4"/>
        <v/>
      </c>
    </row>
    <row r="265" spans="1:14" x14ac:dyDescent="0.25">
      <c r="A265" s="248" t="s">
        <v>348</v>
      </c>
      <c r="B265" s="249" t="s">
        <v>638</v>
      </c>
      <c r="C265" s="248">
        <v>790</v>
      </c>
      <c r="D265" s="248">
        <v>123</v>
      </c>
      <c r="E265" s="248">
        <v>125</v>
      </c>
      <c r="F265" s="248">
        <v>131</v>
      </c>
      <c r="G265" s="248">
        <v>126</v>
      </c>
      <c r="H265" s="248">
        <v>125</v>
      </c>
      <c r="I265" s="248">
        <v>124</v>
      </c>
      <c r="J265" s="248"/>
      <c r="K265" s="248"/>
      <c r="L265" s="248"/>
      <c r="M265" s="250">
        <f>IFERROR(VLOOKUP(A265,'GR8-SCHL 9-16-2016'!$A$5:$D$500,3,FALSE),0)</f>
        <v>0</v>
      </c>
      <c r="N265" s="251" t="str">
        <f t="shared" si="4"/>
        <v/>
      </c>
    </row>
    <row r="266" spans="1:14" x14ac:dyDescent="0.25">
      <c r="A266" s="248" t="s">
        <v>349</v>
      </c>
      <c r="B266" s="249" t="s">
        <v>637</v>
      </c>
      <c r="C266" s="248">
        <v>433</v>
      </c>
      <c r="D266" s="248">
        <v>55</v>
      </c>
      <c r="E266" s="248">
        <v>74</v>
      </c>
      <c r="F266" s="248">
        <v>67</v>
      </c>
      <c r="G266" s="248">
        <v>80</v>
      </c>
      <c r="H266" s="248">
        <v>61</v>
      </c>
      <c r="I266" s="248">
        <v>66</v>
      </c>
      <c r="J266" s="248"/>
      <c r="K266" s="248"/>
      <c r="L266" s="248"/>
      <c r="M266" s="250">
        <f>IFERROR(VLOOKUP(A266,'GR8-SCHL 9-16-2016'!$A$5:$D$500,3,FALSE),0)</f>
        <v>0</v>
      </c>
      <c r="N266" s="251" t="str">
        <f t="shared" si="4"/>
        <v/>
      </c>
    </row>
    <row r="267" spans="1:14" x14ac:dyDescent="0.25">
      <c r="A267" s="248" t="s">
        <v>350</v>
      </c>
      <c r="B267" s="249" t="s">
        <v>636</v>
      </c>
      <c r="C267" s="248">
        <v>904</v>
      </c>
      <c r="D267" s="248">
        <v>128</v>
      </c>
      <c r="E267" s="248">
        <v>142</v>
      </c>
      <c r="F267" s="248">
        <v>141</v>
      </c>
      <c r="G267" s="248">
        <v>152</v>
      </c>
      <c r="H267" s="248">
        <v>136</v>
      </c>
      <c r="I267" s="248">
        <v>133</v>
      </c>
      <c r="J267" s="248"/>
      <c r="K267" s="248"/>
      <c r="L267" s="248"/>
      <c r="M267" s="250">
        <f>IFERROR(VLOOKUP(A267,'GR8-SCHL 9-16-2016'!$A$5:$D$500,3,FALSE),0)</f>
        <v>0</v>
      </c>
      <c r="N267" s="251" t="str">
        <f t="shared" si="4"/>
        <v/>
      </c>
    </row>
    <row r="268" spans="1:14" x14ac:dyDescent="0.25">
      <c r="A268" s="248" t="s">
        <v>981</v>
      </c>
      <c r="B268" s="249" t="s">
        <v>982</v>
      </c>
      <c r="C268" s="248">
        <v>676</v>
      </c>
      <c r="D268" s="248">
        <v>106</v>
      </c>
      <c r="E268" s="248">
        <v>115</v>
      </c>
      <c r="F268" s="248">
        <v>112</v>
      </c>
      <c r="G268" s="248">
        <v>126</v>
      </c>
      <c r="H268" s="248">
        <v>100</v>
      </c>
      <c r="I268" s="248">
        <v>117</v>
      </c>
      <c r="J268" s="248"/>
      <c r="K268" s="248"/>
      <c r="L268" s="248"/>
      <c r="M268" s="250">
        <f>IFERROR(VLOOKUP(A268,'GR8-SCHL 9-16-2016'!$A$5:$D$500,3,FALSE),0)</f>
        <v>0</v>
      </c>
      <c r="N268" s="251" t="str">
        <f t="shared" si="4"/>
        <v/>
      </c>
    </row>
    <row r="269" spans="1:14" x14ac:dyDescent="0.25">
      <c r="A269" s="248" t="s">
        <v>351</v>
      </c>
      <c r="B269" s="249" t="s">
        <v>635</v>
      </c>
      <c r="C269" s="248">
        <v>1189</v>
      </c>
      <c r="D269" s="248">
        <v>66</v>
      </c>
      <c r="E269" s="248">
        <v>204</v>
      </c>
      <c r="F269" s="248">
        <v>242</v>
      </c>
      <c r="G269" s="248">
        <v>225</v>
      </c>
      <c r="H269" s="248">
        <v>230</v>
      </c>
      <c r="I269" s="248">
        <v>202</v>
      </c>
      <c r="J269" s="248"/>
      <c r="K269" s="248"/>
      <c r="L269" s="248"/>
      <c r="M269" s="250">
        <f>IFERROR(VLOOKUP(A269,'GR8-SCHL 9-16-2016'!$A$5:$D$500,3,FALSE),0)</f>
        <v>0</v>
      </c>
      <c r="N269" s="251" t="str">
        <f t="shared" si="4"/>
        <v/>
      </c>
    </row>
    <row r="270" spans="1:14" x14ac:dyDescent="0.25">
      <c r="A270" s="248" t="s">
        <v>938</v>
      </c>
      <c r="B270" s="249" t="s">
        <v>939</v>
      </c>
      <c r="C270" s="248">
        <v>313</v>
      </c>
      <c r="D270" s="248">
        <v>61</v>
      </c>
      <c r="E270" s="248">
        <v>58</v>
      </c>
      <c r="F270" s="248">
        <v>62</v>
      </c>
      <c r="G270" s="248">
        <v>72</v>
      </c>
      <c r="H270" s="248">
        <v>39</v>
      </c>
      <c r="I270" s="248">
        <v>21</v>
      </c>
      <c r="J270" s="248"/>
      <c r="K270" s="248"/>
      <c r="L270" s="248"/>
      <c r="M270" s="250">
        <f>IFERROR(VLOOKUP(A270,'GR8-SCHL 9-16-2016'!$A$5:$D$500,3,FALSE),0)</f>
        <v>0</v>
      </c>
      <c r="N270" s="251" t="str">
        <f t="shared" si="4"/>
        <v/>
      </c>
    </row>
    <row r="271" spans="1:14" x14ac:dyDescent="0.25">
      <c r="A271" s="248" t="s">
        <v>352</v>
      </c>
      <c r="B271" s="249" t="s">
        <v>634</v>
      </c>
      <c r="C271" s="248">
        <v>620</v>
      </c>
      <c r="D271" s="248">
        <v>74</v>
      </c>
      <c r="E271" s="248">
        <v>88</v>
      </c>
      <c r="F271" s="248">
        <v>84</v>
      </c>
      <c r="G271" s="248">
        <v>126</v>
      </c>
      <c r="H271" s="248">
        <v>108</v>
      </c>
      <c r="I271" s="248">
        <v>108</v>
      </c>
      <c r="J271" s="248"/>
      <c r="K271" s="248"/>
      <c r="L271" s="248"/>
      <c r="M271" s="250">
        <f>IFERROR(VLOOKUP(A271,'GR8-SCHL 9-16-2016'!$A$5:$D$500,3,FALSE),0)</f>
        <v>0</v>
      </c>
      <c r="N271" s="251" t="str">
        <f t="shared" si="4"/>
        <v/>
      </c>
    </row>
    <row r="272" spans="1:14" x14ac:dyDescent="0.25">
      <c r="A272" s="248" t="s">
        <v>353</v>
      </c>
      <c r="B272" s="249" t="s">
        <v>633</v>
      </c>
      <c r="C272" s="248">
        <v>730</v>
      </c>
      <c r="D272" s="248">
        <v>119</v>
      </c>
      <c r="E272" s="248">
        <v>105</v>
      </c>
      <c r="F272" s="248">
        <v>104</v>
      </c>
      <c r="G272" s="248">
        <v>111</v>
      </c>
      <c r="H272" s="248">
        <v>123</v>
      </c>
      <c r="I272" s="248">
        <v>113</v>
      </c>
      <c r="J272" s="248"/>
      <c r="K272" s="248"/>
      <c r="L272" s="248"/>
      <c r="M272" s="250">
        <f>IFERROR(VLOOKUP(A272,'GR8-SCHL 9-16-2016'!$A$5:$D$500,3,FALSE),0)</f>
        <v>0</v>
      </c>
      <c r="N272" s="251" t="str">
        <f t="shared" si="4"/>
        <v/>
      </c>
    </row>
    <row r="273" spans="1:14" x14ac:dyDescent="0.25">
      <c r="A273" s="248" t="s">
        <v>354</v>
      </c>
      <c r="B273" s="249" t="s">
        <v>632</v>
      </c>
      <c r="C273" s="248">
        <v>451</v>
      </c>
      <c r="D273" s="248">
        <v>76</v>
      </c>
      <c r="E273" s="248">
        <v>59</v>
      </c>
      <c r="F273" s="248">
        <v>74</v>
      </c>
      <c r="G273" s="248">
        <v>89</v>
      </c>
      <c r="H273" s="248">
        <v>72</v>
      </c>
      <c r="I273" s="248">
        <v>70</v>
      </c>
      <c r="J273" s="248"/>
      <c r="K273" s="248"/>
      <c r="L273" s="248"/>
      <c r="M273" s="250">
        <f>IFERROR(VLOOKUP(A273,'GR8-SCHL 9-16-2016'!$A$5:$D$500,3,FALSE),0)</f>
        <v>0</v>
      </c>
      <c r="N273" s="251" t="str">
        <f t="shared" si="4"/>
        <v/>
      </c>
    </row>
    <row r="274" spans="1:14" x14ac:dyDescent="0.25">
      <c r="A274" s="248" t="s">
        <v>355</v>
      </c>
      <c r="B274" s="249" t="s">
        <v>631</v>
      </c>
      <c r="C274" s="248">
        <v>579</v>
      </c>
      <c r="D274" s="248">
        <v>87</v>
      </c>
      <c r="E274" s="248">
        <v>78</v>
      </c>
      <c r="F274" s="248">
        <v>84</v>
      </c>
      <c r="G274" s="248">
        <v>89</v>
      </c>
      <c r="H274" s="248">
        <v>81</v>
      </c>
      <c r="I274" s="248">
        <v>79</v>
      </c>
      <c r="J274" s="248"/>
      <c r="K274" s="248"/>
      <c r="L274" s="248"/>
      <c r="M274" s="250">
        <f>IFERROR(VLOOKUP(A274,'GR8-SCHL 9-16-2016'!$A$5:$D$500,3,FALSE),0)</f>
        <v>0</v>
      </c>
      <c r="N274" s="251" t="str">
        <f t="shared" si="4"/>
        <v/>
      </c>
    </row>
    <row r="275" spans="1:14" x14ac:dyDescent="0.25">
      <c r="A275" s="248" t="s">
        <v>356</v>
      </c>
      <c r="B275" s="249" t="s">
        <v>630</v>
      </c>
      <c r="C275" s="248">
        <v>418</v>
      </c>
      <c r="D275" s="248">
        <v>62</v>
      </c>
      <c r="E275" s="248">
        <v>41</v>
      </c>
      <c r="F275" s="248">
        <v>46</v>
      </c>
      <c r="G275" s="248">
        <v>38</v>
      </c>
      <c r="H275" s="248">
        <v>53</v>
      </c>
      <c r="I275" s="248">
        <v>45</v>
      </c>
      <c r="J275" s="248"/>
      <c r="K275" s="248"/>
      <c r="L275" s="248"/>
      <c r="M275" s="250">
        <f>IFERROR(VLOOKUP(A275,'GR8-SCHL 9-16-2016'!$A$5:$D$500,3,FALSE),0)</f>
        <v>0</v>
      </c>
      <c r="N275" s="251" t="str">
        <f t="shared" si="4"/>
        <v/>
      </c>
    </row>
    <row r="276" spans="1:14" x14ac:dyDescent="0.25">
      <c r="A276" s="248" t="s">
        <v>357</v>
      </c>
      <c r="B276" s="249" t="s">
        <v>629</v>
      </c>
      <c r="C276" s="248">
        <v>325</v>
      </c>
      <c r="D276" s="248">
        <v>61</v>
      </c>
      <c r="E276" s="248">
        <v>44</v>
      </c>
      <c r="F276" s="248">
        <v>41</v>
      </c>
      <c r="G276" s="248">
        <v>50</v>
      </c>
      <c r="H276" s="248">
        <v>66</v>
      </c>
      <c r="I276" s="248">
        <v>44</v>
      </c>
      <c r="J276" s="248"/>
      <c r="K276" s="248"/>
      <c r="L276" s="248"/>
      <c r="M276" s="250">
        <f>IFERROR(VLOOKUP(A276,'GR8-SCHL 9-16-2016'!$A$5:$D$500,3,FALSE),0)</f>
        <v>0</v>
      </c>
      <c r="N276" s="251" t="str">
        <f t="shared" si="4"/>
        <v/>
      </c>
    </row>
    <row r="277" spans="1:14" x14ac:dyDescent="0.25">
      <c r="A277" s="248" t="s">
        <v>358</v>
      </c>
      <c r="B277" s="249" t="s">
        <v>628</v>
      </c>
      <c r="C277" s="248">
        <v>473</v>
      </c>
      <c r="D277" s="248">
        <v>39</v>
      </c>
      <c r="E277" s="248">
        <v>66</v>
      </c>
      <c r="F277" s="248">
        <v>78</v>
      </c>
      <c r="G277" s="248">
        <v>84</v>
      </c>
      <c r="H277" s="248">
        <v>81</v>
      </c>
      <c r="I277" s="248">
        <v>90</v>
      </c>
      <c r="J277" s="248"/>
      <c r="K277" s="248"/>
      <c r="L277" s="248"/>
      <c r="M277" s="250">
        <f>IFERROR(VLOOKUP(A277,'GR8-SCHL 9-16-2016'!$A$5:$D$500,3,FALSE),0)</f>
        <v>0</v>
      </c>
      <c r="N277" s="251" t="str">
        <f t="shared" si="4"/>
        <v/>
      </c>
    </row>
    <row r="278" spans="1:14" x14ac:dyDescent="0.25">
      <c r="A278" s="248" t="s">
        <v>359</v>
      </c>
      <c r="B278" s="249" t="s">
        <v>627</v>
      </c>
      <c r="C278" s="248">
        <v>342</v>
      </c>
      <c r="D278" s="248">
        <v>42</v>
      </c>
      <c r="E278" s="248">
        <v>51</v>
      </c>
      <c r="F278" s="248">
        <v>44</v>
      </c>
      <c r="G278" s="248">
        <v>57</v>
      </c>
      <c r="H278" s="248">
        <v>66</v>
      </c>
      <c r="I278" s="248">
        <v>55</v>
      </c>
      <c r="J278" s="248"/>
      <c r="K278" s="248"/>
      <c r="L278" s="248"/>
      <c r="M278" s="250">
        <f>IFERROR(VLOOKUP(A278,'GR8-SCHL 9-16-2016'!$A$5:$D$500,3,FALSE),0)</f>
        <v>0</v>
      </c>
      <c r="N278" s="251" t="str">
        <f t="shared" si="4"/>
        <v/>
      </c>
    </row>
    <row r="279" spans="1:14" x14ac:dyDescent="0.25">
      <c r="A279" s="248" t="s">
        <v>360</v>
      </c>
      <c r="B279" s="249" t="s">
        <v>113</v>
      </c>
      <c r="C279" s="248">
        <v>918</v>
      </c>
      <c r="D279" s="248">
        <v>79</v>
      </c>
      <c r="E279" s="248">
        <v>90</v>
      </c>
      <c r="F279" s="248">
        <v>106</v>
      </c>
      <c r="G279" s="248">
        <v>103</v>
      </c>
      <c r="H279" s="248">
        <v>105</v>
      </c>
      <c r="I279" s="248">
        <v>112</v>
      </c>
      <c r="J279" s="248">
        <v>94</v>
      </c>
      <c r="K279" s="248">
        <v>99</v>
      </c>
      <c r="L279" s="248">
        <v>111</v>
      </c>
      <c r="M279" s="250">
        <f>IFERROR(VLOOKUP(A279,'GR8-SCHL 9-16-2016'!$A$5:$D$500,3,FALSE),0)</f>
        <v>0</v>
      </c>
      <c r="N279" s="251">
        <f t="shared" si="4"/>
        <v>111</v>
      </c>
    </row>
    <row r="280" spans="1:14" x14ac:dyDescent="0.25">
      <c r="A280" s="248" t="s">
        <v>361</v>
      </c>
      <c r="B280" s="249" t="s">
        <v>626</v>
      </c>
      <c r="C280" s="248">
        <v>565</v>
      </c>
      <c r="D280" s="248">
        <v>69</v>
      </c>
      <c r="E280" s="248">
        <v>77</v>
      </c>
      <c r="F280" s="248">
        <v>80</v>
      </c>
      <c r="G280" s="248">
        <v>82</v>
      </c>
      <c r="H280" s="248">
        <v>106</v>
      </c>
      <c r="I280" s="248">
        <v>103</v>
      </c>
      <c r="J280" s="248"/>
      <c r="K280" s="248"/>
      <c r="L280" s="248"/>
      <c r="M280" s="250">
        <f>IFERROR(VLOOKUP(A280,'GR8-SCHL 9-16-2016'!$A$5:$D$500,3,FALSE),0)</f>
        <v>0</v>
      </c>
      <c r="N280" s="251" t="str">
        <f t="shared" si="4"/>
        <v/>
      </c>
    </row>
    <row r="281" spans="1:14" x14ac:dyDescent="0.25">
      <c r="A281" s="248" t="s">
        <v>362</v>
      </c>
      <c r="B281" s="249" t="s">
        <v>1391</v>
      </c>
      <c r="C281" s="248">
        <v>738</v>
      </c>
      <c r="D281" s="248">
        <v>73</v>
      </c>
      <c r="E281" s="248">
        <v>87</v>
      </c>
      <c r="F281" s="248">
        <v>75</v>
      </c>
      <c r="G281" s="248">
        <v>135</v>
      </c>
      <c r="H281" s="248">
        <v>90</v>
      </c>
      <c r="I281" s="248">
        <v>102</v>
      </c>
      <c r="J281" s="248">
        <v>66</v>
      </c>
      <c r="K281" s="248">
        <v>58</v>
      </c>
      <c r="L281" s="248">
        <v>36</v>
      </c>
      <c r="M281" s="250">
        <f>IFERROR(VLOOKUP(A281,'GR8-SCHL 9-16-2016'!$A$5:$D$500,3,FALSE),0)</f>
        <v>0</v>
      </c>
      <c r="N281" s="251">
        <f t="shared" si="4"/>
        <v>36</v>
      </c>
    </row>
    <row r="282" spans="1:14" x14ac:dyDescent="0.25">
      <c r="A282" s="248" t="s">
        <v>363</v>
      </c>
      <c r="B282" s="249" t="s">
        <v>624</v>
      </c>
      <c r="C282" s="248">
        <v>322</v>
      </c>
      <c r="D282" s="248">
        <v>36</v>
      </c>
      <c r="E282" s="248">
        <v>49</v>
      </c>
      <c r="F282" s="248">
        <v>54</v>
      </c>
      <c r="G282" s="248">
        <v>54</v>
      </c>
      <c r="H282" s="248">
        <v>46</v>
      </c>
      <c r="I282" s="248">
        <v>51</v>
      </c>
      <c r="J282" s="248">
        <v>32</v>
      </c>
      <c r="K282" s="248"/>
      <c r="L282" s="248"/>
      <c r="M282" s="250">
        <f>IFERROR(VLOOKUP(A282,'GR8-SCHL 9-16-2016'!$A$5:$D$500,3,FALSE),0)</f>
        <v>0</v>
      </c>
      <c r="N282" s="251" t="str">
        <f t="shared" si="4"/>
        <v/>
      </c>
    </row>
    <row r="283" spans="1:14" x14ac:dyDescent="0.25">
      <c r="A283" s="248" t="s">
        <v>364</v>
      </c>
      <c r="B283" s="249" t="s">
        <v>887</v>
      </c>
      <c r="C283" s="248">
        <v>433</v>
      </c>
      <c r="D283" s="248">
        <v>44</v>
      </c>
      <c r="E283" s="248">
        <v>44</v>
      </c>
      <c r="F283" s="248">
        <v>47</v>
      </c>
      <c r="G283" s="248">
        <v>60</v>
      </c>
      <c r="H283" s="248">
        <v>25</v>
      </c>
      <c r="I283" s="248">
        <v>61</v>
      </c>
      <c r="J283" s="248">
        <v>42</v>
      </c>
      <c r="K283" s="248">
        <v>55</v>
      </c>
      <c r="L283" s="248">
        <v>35</v>
      </c>
      <c r="M283" s="250">
        <f>IFERROR(VLOOKUP(A283,'GR8-SCHL 9-16-2016'!$A$5:$D$500,3,FALSE),0)</f>
        <v>0</v>
      </c>
      <c r="N283" s="251">
        <f t="shared" si="4"/>
        <v>35</v>
      </c>
    </row>
    <row r="284" spans="1:14" x14ac:dyDescent="0.25">
      <c r="A284" s="248" t="s">
        <v>365</v>
      </c>
      <c r="B284" s="249" t="s">
        <v>888</v>
      </c>
      <c r="C284" s="248">
        <v>679</v>
      </c>
      <c r="D284" s="248">
        <v>47</v>
      </c>
      <c r="E284" s="248">
        <v>87</v>
      </c>
      <c r="F284" s="248">
        <v>79</v>
      </c>
      <c r="G284" s="248">
        <v>91</v>
      </c>
      <c r="H284" s="248">
        <v>57</v>
      </c>
      <c r="I284" s="248">
        <v>66</v>
      </c>
      <c r="J284" s="248">
        <v>60</v>
      </c>
      <c r="K284" s="248">
        <v>69</v>
      </c>
      <c r="L284" s="248">
        <v>53</v>
      </c>
      <c r="M284" s="250">
        <f>IFERROR(VLOOKUP(A284,'GR8-SCHL 9-16-2016'!$A$5:$D$500,3,FALSE),0)</f>
        <v>0</v>
      </c>
      <c r="N284" s="251">
        <f t="shared" si="4"/>
        <v>53</v>
      </c>
    </row>
    <row r="285" spans="1:14" x14ac:dyDescent="0.25">
      <c r="A285" s="248" t="s">
        <v>366</v>
      </c>
      <c r="B285" s="249" t="s">
        <v>623</v>
      </c>
      <c r="C285" s="248">
        <v>242</v>
      </c>
      <c r="D285" s="248">
        <v>41</v>
      </c>
      <c r="E285" s="248">
        <v>37</v>
      </c>
      <c r="F285" s="248">
        <v>36</v>
      </c>
      <c r="G285" s="248">
        <v>42</v>
      </c>
      <c r="H285" s="248">
        <v>35</v>
      </c>
      <c r="I285" s="248">
        <v>33</v>
      </c>
      <c r="J285" s="248"/>
      <c r="K285" s="248"/>
      <c r="L285" s="248"/>
      <c r="M285" s="250">
        <f>IFERROR(VLOOKUP(A285,'GR8-SCHL 9-16-2016'!$A$5:$D$500,3,FALSE),0)</f>
        <v>0</v>
      </c>
      <c r="N285" s="251" t="str">
        <f t="shared" si="4"/>
        <v/>
      </c>
    </row>
    <row r="286" spans="1:14" x14ac:dyDescent="0.25">
      <c r="A286" s="248" t="s">
        <v>367</v>
      </c>
      <c r="B286" s="249" t="s">
        <v>622</v>
      </c>
      <c r="C286" s="248">
        <v>601</v>
      </c>
      <c r="D286" s="248">
        <v>78</v>
      </c>
      <c r="E286" s="248">
        <v>104</v>
      </c>
      <c r="F286" s="248">
        <v>106</v>
      </c>
      <c r="G286" s="248">
        <v>104</v>
      </c>
      <c r="H286" s="248">
        <v>94</v>
      </c>
      <c r="I286" s="248">
        <v>82</v>
      </c>
      <c r="J286" s="248"/>
      <c r="K286" s="248"/>
      <c r="L286" s="248"/>
      <c r="M286" s="250">
        <f>IFERROR(VLOOKUP(A286,'GR8-SCHL 9-16-2016'!$A$5:$D$500,3,FALSE),0)</f>
        <v>0</v>
      </c>
      <c r="N286" s="251" t="str">
        <f t="shared" si="4"/>
        <v/>
      </c>
    </row>
    <row r="287" spans="1:14" x14ac:dyDescent="0.25">
      <c r="A287" s="248" t="s">
        <v>368</v>
      </c>
      <c r="B287" s="249" t="s">
        <v>80</v>
      </c>
      <c r="C287" s="248">
        <v>1396</v>
      </c>
      <c r="D287" s="248">
        <v>121</v>
      </c>
      <c r="E287" s="248">
        <v>136</v>
      </c>
      <c r="F287" s="248">
        <v>129</v>
      </c>
      <c r="G287" s="248">
        <v>152</v>
      </c>
      <c r="H287" s="248">
        <v>145</v>
      </c>
      <c r="I287" s="248">
        <v>179</v>
      </c>
      <c r="J287" s="248">
        <v>175</v>
      </c>
      <c r="K287" s="248">
        <v>162</v>
      </c>
      <c r="L287" s="248">
        <v>177</v>
      </c>
      <c r="M287" s="250">
        <f>IFERROR(VLOOKUP(A287,'GR8-SCHL 9-16-2016'!$A$5:$D$500,3,FALSE),0)</f>
        <v>21</v>
      </c>
      <c r="N287" s="251">
        <f t="shared" si="4"/>
        <v>156</v>
      </c>
    </row>
    <row r="288" spans="1:14" x14ac:dyDescent="0.25">
      <c r="A288" s="248" t="s">
        <v>369</v>
      </c>
      <c r="B288" s="249" t="s">
        <v>621</v>
      </c>
      <c r="C288" s="248">
        <v>367</v>
      </c>
      <c r="D288" s="248">
        <v>61</v>
      </c>
      <c r="E288" s="248">
        <v>57</v>
      </c>
      <c r="F288" s="248">
        <v>37</v>
      </c>
      <c r="G288" s="248">
        <v>67</v>
      </c>
      <c r="H288" s="248">
        <v>38</v>
      </c>
      <c r="I288" s="248">
        <v>40</v>
      </c>
      <c r="J288" s="248"/>
      <c r="K288" s="248"/>
      <c r="L288" s="248"/>
      <c r="M288" s="250">
        <f>IFERROR(VLOOKUP(A288,'GR8-SCHL 9-16-2016'!$A$5:$D$500,3,FALSE),0)</f>
        <v>0</v>
      </c>
      <c r="N288" s="251" t="str">
        <f t="shared" si="4"/>
        <v/>
      </c>
    </row>
    <row r="289" spans="1:14" x14ac:dyDescent="0.25">
      <c r="A289" s="248" t="s">
        <v>370</v>
      </c>
      <c r="B289" s="249" t="s">
        <v>620</v>
      </c>
      <c r="C289" s="248">
        <v>802</v>
      </c>
      <c r="D289" s="248">
        <v>105</v>
      </c>
      <c r="E289" s="248">
        <v>110</v>
      </c>
      <c r="F289" s="248">
        <v>127</v>
      </c>
      <c r="G289" s="248">
        <v>128</v>
      </c>
      <c r="H289" s="248">
        <v>110</v>
      </c>
      <c r="I289" s="248">
        <v>107</v>
      </c>
      <c r="J289" s="248"/>
      <c r="K289" s="248"/>
      <c r="L289" s="248"/>
      <c r="M289" s="250">
        <f>IFERROR(VLOOKUP(A289,'GR8-SCHL 9-16-2016'!$A$5:$D$500,3,FALSE),0)</f>
        <v>0</v>
      </c>
      <c r="N289" s="251" t="str">
        <f t="shared" si="4"/>
        <v/>
      </c>
    </row>
    <row r="290" spans="1:14" x14ac:dyDescent="0.25">
      <c r="A290" s="248" t="s">
        <v>371</v>
      </c>
      <c r="B290" s="249" t="s">
        <v>619</v>
      </c>
      <c r="C290" s="248">
        <v>695</v>
      </c>
      <c r="D290" s="248">
        <v>100</v>
      </c>
      <c r="E290" s="248">
        <v>100</v>
      </c>
      <c r="F290" s="248">
        <v>129</v>
      </c>
      <c r="G290" s="248">
        <v>110</v>
      </c>
      <c r="H290" s="248">
        <v>109</v>
      </c>
      <c r="I290" s="248">
        <v>119</v>
      </c>
      <c r="J290" s="248"/>
      <c r="K290" s="248"/>
      <c r="L290" s="248"/>
      <c r="M290" s="250">
        <f>IFERROR(VLOOKUP(A290,'GR8-SCHL 9-16-2016'!$A$5:$D$500,3,FALSE),0)</f>
        <v>0</v>
      </c>
      <c r="N290" s="251" t="str">
        <f t="shared" si="4"/>
        <v/>
      </c>
    </row>
    <row r="291" spans="1:14" x14ac:dyDescent="0.25">
      <c r="A291" s="248" t="s">
        <v>372</v>
      </c>
      <c r="B291" s="249" t="s">
        <v>522</v>
      </c>
      <c r="C291" s="248">
        <v>1058</v>
      </c>
      <c r="D291" s="248"/>
      <c r="E291" s="248"/>
      <c r="F291" s="248"/>
      <c r="G291" s="248"/>
      <c r="H291" s="248"/>
      <c r="I291" s="248"/>
      <c r="J291" s="248">
        <v>255</v>
      </c>
      <c r="K291" s="248">
        <v>415</v>
      </c>
      <c r="L291" s="248">
        <v>388</v>
      </c>
      <c r="M291" s="250">
        <f>IFERROR(VLOOKUP(A291,'GR8-SCHL 9-16-2016'!$A$5:$D$500,3,FALSE),0)</f>
        <v>89</v>
      </c>
      <c r="N291" s="251">
        <f t="shared" si="4"/>
        <v>299</v>
      </c>
    </row>
    <row r="292" spans="1:14" x14ac:dyDescent="0.25">
      <c r="A292" s="248" t="s">
        <v>373</v>
      </c>
      <c r="B292" s="249" t="s">
        <v>21</v>
      </c>
      <c r="C292" s="248">
        <v>228</v>
      </c>
      <c r="D292" s="248"/>
      <c r="E292" s="248"/>
      <c r="F292" s="248"/>
      <c r="G292" s="248"/>
      <c r="H292" s="248"/>
      <c r="I292" s="248"/>
      <c r="J292" s="248">
        <v>85</v>
      </c>
      <c r="K292" s="248">
        <v>75</v>
      </c>
      <c r="L292" s="248">
        <v>68</v>
      </c>
      <c r="M292" s="250">
        <f>IFERROR(VLOOKUP(A292,'GR8-SCHL 9-16-2016'!$A$5:$D$500,3,FALSE),0)</f>
        <v>25</v>
      </c>
      <c r="N292" s="251">
        <f t="shared" si="4"/>
        <v>43</v>
      </c>
    </row>
    <row r="293" spans="1:14" x14ac:dyDescent="0.25">
      <c r="A293" s="248" t="s">
        <v>374</v>
      </c>
      <c r="B293" s="249" t="s">
        <v>618</v>
      </c>
      <c r="C293" s="248">
        <v>330</v>
      </c>
      <c r="D293" s="248"/>
      <c r="E293" s="248"/>
      <c r="F293" s="248"/>
      <c r="G293" s="248"/>
      <c r="H293" s="248"/>
      <c r="I293" s="248"/>
      <c r="J293" s="248">
        <v>115</v>
      </c>
      <c r="K293" s="248">
        <v>113</v>
      </c>
      <c r="L293" s="248">
        <v>102</v>
      </c>
      <c r="M293" s="250">
        <f>IFERROR(VLOOKUP(A293,'GR8-SCHL 9-16-2016'!$A$5:$D$500,3,FALSE),0)</f>
        <v>0</v>
      </c>
      <c r="N293" s="251">
        <f t="shared" si="4"/>
        <v>102</v>
      </c>
    </row>
    <row r="294" spans="1:14" x14ac:dyDescent="0.25">
      <c r="A294" s="248" t="s">
        <v>376</v>
      </c>
      <c r="B294" s="249" t="s">
        <v>529</v>
      </c>
      <c r="C294" s="248">
        <v>230</v>
      </c>
      <c r="D294" s="248"/>
      <c r="E294" s="248"/>
      <c r="F294" s="248"/>
      <c r="G294" s="248"/>
      <c r="H294" s="248"/>
      <c r="I294" s="248"/>
      <c r="J294" s="248">
        <v>42</v>
      </c>
      <c r="K294" s="248">
        <v>98</v>
      </c>
      <c r="L294" s="248">
        <v>90</v>
      </c>
      <c r="M294" s="250">
        <f>IFERROR(VLOOKUP(A294,'GR8-SCHL 9-16-2016'!$A$5:$D$500,3,FALSE),0)</f>
        <v>10</v>
      </c>
      <c r="N294" s="251">
        <f t="shared" si="4"/>
        <v>80</v>
      </c>
    </row>
    <row r="295" spans="1:14" x14ac:dyDescent="0.25">
      <c r="A295" s="248" t="s">
        <v>377</v>
      </c>
      <c r="B295" s="249" t="s">
        <v>518</v>
      </c>
      <c r="C295" s="248">
        <v>272</v>
      </c>
      <c r="D295" s="248"/>
      <c r="E295" s="248"/>
      <c r="F295" s="248"/>
      <c r="G295" s="248"/>
      <c r="H295" s="248"/>
      <c r="I295" s="248"/>
      <c r="J295" s="248">
        <v>84</v>
      </c>
      <c r="K295" s="248">
        <v>92</v>
      </c>
      <c r="L295" s="248">
        <v>96</v>
      </c>
      <c r="M295" s="250">
        <f>IFERROR(VLOOKUP(A295,'GR8-SCHL 9-16-2016'!$A$5:$D$500,3,FALSE),0)</f>
        <v>0</v>
      </c>
      <c r="N295" s="251">
        <f t="shared" si="4"/>
        <v>96</v>
      </c>
    </row>
    <row r="296" spans="1:14" x14ac:dyDescent="0.25">
      <c r="A296" s="248" t="s">
        <v>378</v>
      </c>
      <c r="B296" s="249" t="s">
        <v>5158</v>
      </c>
      <c r="C296" s="248">
        <v>432</v>
      </c>
      <c r="D296" s="248"/>
      <c r="E296" s="248"/>
      <c r="F296" s="248"/>
      <c r="G296" s="248"/>
      <c r="H296" s="248"/>
      <c r="I296" s="248"/>
      <c r="J296" s="248">
        <v>138</v>
      </c>
      <c r="K296" s="248">
        <v>142</v>
      </c>
      <c r="L296" s="248">
        <v>152</v>
      </c>
      <c r="M296" s="250">
        <f>IFERROR(VLOOKUP(A296,'GR8-SCHL 9-16-2016'!$A$5:$D$500,3,FALSE),0)</f>
        <v>0</v>
      </c>
      <c r="N296" s="251">
        <f t="shared" si="4"/>
        <v>152</v>
      </c>
    </row>
    <row r="297" spans="1:14" x14ac:dyDescent="0.25">
      <c r="A297" s="248" t="s">
        <v>379</v>
      </c>
      <c r="B297" s="249" t="s">
        <v>114</v>
      </c>
      <c r="C297" s="248">
        <v>1332</v>
      </c>
      <c r="D297" s="248"/>
      <c r="E297" s="248"/>
      <c r="F297" s="248"/>
      <c r="G297" s="248"/>
      <c r="H297" s="248"/>
      <c r="I297" s="248"/>
      <c r="J297" s="248">
        <v>416</v>
      </c>
      <c r="K297" s="248">
        <v>439</v>
      </c>
      <c r="L297" s="248">
        <v>477</v>
      </c>
      <c r="M297" s="250">
        <f>IFERROR(VLOOKUP(A297,'GR8-SCHL 9-16-2016'!$A$5:$D$500,3,FALSE),0)</f>
        <v>223</v>
      </c>
      <c r="N297" s="251">
        <f t="shared" si="4"/>
        <v>254</v>
      </c>
    </row>
    <row r="298" spans="1:14" x14ac:dyDescent="0.25">
      <c r="A298" s="248" t="s">
        <v>617</v>
      </c>
      <c r="B298" s="249" t="s">
        <v>550</v>
      </c>
      <c r="C298" s="248">
        <v>430</v>
      </c>
      <c r="D298" s="248"/>
      <c r="E298" s="248"/>
      <c r="F298" s="248"/>
      <c r="G298" s="248"/>
      <c r="H298" s="248"/>
      <c r="I298" s="248"/>
      <c r="J298" s="248">
        <v>133</v>
      </c>
      <c r="K298" s="248">
        <v>155</v>
      </c>
      <c r="L298" s="248">
        <v>142</v>
      </c>
      <c r="M298" s="250">
        <f>IFERROR(VLOOKUP(A298,'GR8-SCHL 9-16-2016'!$A$5:$D$500,3,FALSE),0)</f>
        <v>42</v>
      </c>
      <c r="N298" s="251">
        <f t="shared" si="4"/>
        <v>100</v>
      </c>
    </row>
    <row r="299" spans="1:14" x14ac:dyDescent="0.25">
      <c r="A299" s="248" t="s">
        <v>983</v>
      </c>
      <c r="B299" s="249" t="s">
        <v>984</v>
      </c>
      <c r="C299" s="248">
        <v>817</v>
      </c>
      <c r="D299" s="248"/>
      <c r="E299" s="248"/>
      <c r="F299" s="248"/>
      <c r="G299" s="248"/>
      <c r="H299" s="248"/>
      <c r="I299" s="248"/>
      <c r="J299" s="248">
        <v>252</v>
      </c>
      <c r="K299" s="248">
        <v>269</v>
      </c>
      <c r="L299" s="248">
        <v>296</v>
      </c>
      <c r="M299" s="250">
        <f>IFERROR(VLOOKUP(A299,'GR8-SCHL 9-16-2016'!$A$5:$D$500,3,FALSE),0)</f>
        <v>110</v>
      </c>
      <c r="N299" s="251">
        <f t="shared" si="4"/>
        <v>186</v>
      </c>
    </row>
    <row r="300" spans="1:14" x14ac:dyDescent="0.25">
      <c r="A300" s="248" t="s">
        <v>985</v>
      </c>
      <c r="B300" s="249" t="s">
        <v>986</v>
      </c>
      <c r="C300" s="248">
        <v>518</v>
      </c>
      <c r="D300" s="248"/>
      <c r="E300" s="248"/>
      <c r="F300" s="248"/>
      <c r="G300" s="248"/>
      <c r="H300" s="248"/>
      <c r="I300" s="248"/>
      <c r="J300" s="248">
        <v>152</v>
      </c>
      <c r="K300" s="248">
        <v>176</v>
      </c>
      <c r="L300" s="248">
        <v>190</v>
      </c>
      <c r="M300" s="250">
        <f>IFERROR(VLOOKUP(A300,'GR8-SCHL 9-16-2016'!$A$5:$D$500,3,FALSE),0)</f>
        <v>32</v>
      </c>
      <c r="N300" s="251">
        <f t="shared" si="4"/>
        <v>158</v>
      </c>
    </row>
    <row r="301" spans="1:14" x14ac:dyDescent="0.25">
      <c r="A301" s="248" t="s">
        <v>1392</v>
      </c>
      <c r="B301" s="249" t="s">
        <v>1393</v>
      </c>
      <c r="C301" s="248">
        <v>13</v>
      </c>
      <c r="D301" s="248"/>
      <c r="E301" s="248"/>
      <c r="F301" s="248"/>
      <c r="G301" s="248"/>
      <c r="H301" s="248"/>
      <c r="I301" s="248"/>
      <c r="J301" s="248"/>
      <c r="K301" s="248">
        <v>2</v>
      </c>
      <c r="L301" s="248">
        <v>2</v>
      </c>
      <c r="M301" s="250">
        <f>IFERROR(VLOOKUP(A301,'GR8-SCHL 9-16-2016'!$A$5:$D$500,3,FALSE),0)</f>
        <v>0</v>
      </c>
      <c r="N301" s="251">
        <f t="shared" si="4"/>
        <v>2</v>
      </c>
    </row>
    <row r="302" spans="1:14" x14ac:dyDescent="0.25">
      <c r="A302" s="248" t="s">
        <v>5195</v>
      </c>
      <c r="B302" s="249" t="s">
        <v>1407</v>
      </c>
      <c r="C302" s="248">
        <v>2</v>
      </c>
      <c r="D302" s="248"/>
      <c r="E302" s="248"/>
      <c r="F302" s="248"/>
      <c r="G302" s="248"/>
      <c r="H302" s="248"/>
      <c r="I302" s="248"/>
      <c r="J302" s="248"/>
      <c r="K302" s="248">
        <v>1</v>
      </c>
      <c r="L302" s="248"/>
      <c r="M302" s="250">
        <f>IFERROR(VLOOKUP(A302,'GR8-SCHL 9-16-2016'!$A$5:$D$500,3,FALSE),0)</f>
        <v>0</v>
      </c>
      <c r="N302" s="251" t="str">
        <f t="shared" si="4"/>
        <v/>
      </c>
    </row>
    <row r="303" spans="1:14" x14ac:dyDescent="0.25">
      <c r="A303" s="248" t="s">
        <v>1394</v>
      </c>
      <c r="B303" s="249" t="s">
        <v>1395</v>
      </c>
      <c r="C303" s="248">
        <v>131</v>
      </c>
      <c r="D303" s="248"/>
      <c r="E303" s="248"/>
      <c r="F303" s="248"/>
      <c r="G303" s="248"/>
      <c r="H303" s="248"/>
      <c r="I303" s="248"/>
      <c r="J303" s="248">
        <v>36</v>
      </c>
      <c r="K303" s="248">
        <v>55</v>
      </c>
      <c r="L303" s="248">
        <v>40</v>
      </c>
      <c r="M303" s="250">
        <f>IFERROR(VLOOKUP(A303,'GR8-SCHL 9-16-2016'!$A$5:$D$500,3,FALSE),0)</f>
        <v>0</v>
      </c>
      <c r="N303" s="251">
        <f t="shared" si="4"/>
        <v>40</v>
      </c>
    </row>
    <row r="304" spans="1:14" x14ac:dyDescent="0.25">
      <c r="A304" s="248" t="s">
        <v>380</v>
      </c>
      <c r="B304" s="249" t="s">
        <v>833</v>
      </c>
      <c r="C304" s="248">
        <v>564</v>
      </c>
      <c r="D304" s="248"/>
      <c r="E304" s="248"/>
      <c r="F304" s="248"/>
      <c r="G304" s="248"/>
      <c r="H304" s="248"/>
      <c r="I304" s="248"/>
      <c r="J304" s="248">
        <v>170</v>
      </c>
      <c r="K304" s="248">
        <v>194</v>
      </c>
      <c r="L304" s="248">
        <v>200</v>
      </c>
      <c r="M304" s="250">
        <f>IFERROR(VLOOKUP(A304,'GR8-SCHL 9-16-2016'!$A$5:$D$500,3,FALSE),0)</f>
        <v>44</v>
      </c>
      <c r="N304" s="251">
        <f t="shared" si="4"/>
        <v>156</v>
      </c>
    </row>
    <row r="305" spans="1:14" x14ac:dyDescent="0.25">
      <c r="A305" s="248" t="s">
        <v>381</v>
      </c>
      <c r="B305" s="249" t="s">
        <v>2</v>
      </c>
      <c r="C305" s="248">
        <v>1395</v>
      </c>
      <c r="D305" s="248"/>
      <c r="E305" s="248"/>
      <c r="F305" s="248"/>
      <c r="G305" s="248"/>
      <c r="H305" s="248"/>
      <c r="I305" s="248"/>
      <c r="J305" s="248">
        <v>497</v>
      </c>
      <c r="K305" s="248">
        <v>483</v>
      </c>
      <c r="L305" s="248">
        <v>415</v>
      </c>
      <c r="M305" s="250">
        <f>IFERROR(VLOOKUP(A305,'GR8-SCHL 9-16-2016'!$A$5:$D$500,3,FALSE),0)</f>
        <v>57</v>
      </c>
      <c r="N305" s="251">
        <f t="shared" si="4"/>
        <v>358</v>
      </c>
    </row>
    <row r="306" spans="1:14" x14ac:dyDescent="0.25">
      <c r="A306" s="248" t="s">
        <v>382</v>
      </c>
      <c r="B306" s="249" t="s">
        <v>616</v>
      </c>
      <c r="C306" s="248">
        <v>495</v>
      </c>
      <c r="D306" s="248"/>
      <c r="E306" s="248"/>
      <c r="F306" s="248"/>
      <c r="G306" s="248"/>
      <c r="H306" s="248"/>
      <c r="I306" s="248"/>
      <c r="J306" s="248">
        <v>173</v>
      </c>
      <c r="K306" s="248">
        <v>170</v>
      </c>
      <c r="L306" s="248">
        <v>152</v>
      </c>
      <c r="M306" s="250">
        <f>IFERROR(VLOOKUP(A306,'GR8-SCHL 9-16-2016'!$A$5:$D$500,3,FALSE),0)</f>
        <v>68</v>
      </c>
      <c r="N306" s="251">
        <f t="shared" si="4"/>
        <v>84</v>
      </c>
    </row>
    <row r="307" spans="1:14" x14ac:dyDescent="0.25">
      <c r="A307" s="248" t="s">
        <v>383</v>
      </c>
      <c r="B307" s="249" t="s">
        <v>92</v>
      </c>
      <c r="C307" s="248">
        <v>617</v>
      </c>
      <c r="D307" s="248"/>
      <c r="E307" s="248"/>
      <c r="F307" s="248"/>
      <c r="G307" s="248"/>
      <c r="H307" s="248"/>
      <c r="I307" s="248"/>
      <c r="J307" s="248">
        <v>206</v>
      </c>
      <c r="K307" s="248">
        <v>189</v>
      </c>
      <c r="L307" s="248">
        <v>222</v>
      </c>
      <c r="M307" s="250">
        <f>IFERROR(VLOOKUP(A307,'GR8-SCHL 9-16-2016'!$A$5:$D$500,3,FALSE),0)</f>
        <v>26</v>
      </c>
      <c r="N307" s="251">
        <f t="shared" si="4"/>
        <v>196</v>
      </c>
    </row>
    <row r="308" spans="1:14" x14ac:dyDescent="0.25">
      <c r="A308" s="248" t="s">
        <v>384</v>
      </c>
      <c r="B308" s="249" t="s">
        <v>615</v>
      </c>
      <c r="C308" s="248">
        <v>445</v>
      </c>
      <c r="D308" s="248"/>
      <c r="E308" s="248"/>
      <c r="F308" s="248"/>
      <c r="G308" s="248"/>
      <c r="H308" s="248"/>
      <c r="I308" s="248"/>
      <c r="J308" s="248">
        <v>143</v>
      </c>
      <c r="K308" s="248">
        <v>153</v>
      </c>
      <c r="L308" s="248">
        <v>149</v>
      </c>
      <c r="M308" s="250">
        <f>IFERROR(VLOOKUP(A308,'GR8-SCHL 9-16-2016'!$A$5:$D$500,3,FALSE),0)</f>
        <v>0</v>
      </c>
      <c r="N308" s="251">
        <f t="shared" si="4"/>
        <v>149</v>
      </c>
    </row>
    <row r="309" spans="1:14" x14ac:dyDescent="0.25">
      <c r="A309" s="248" t="s">
        <v>385</v>
      </c>
      <c r="B309" s="249" t="s">
        <v>614</v>
      </c>
      <c r="C309" s="248">
        <v>1114</v>
      </c>
      <c r="D309" s="248"/>
      <c r="E309" s="248"/>
      <c r="F309" s="248"/>
      <c r="G309" s="248"/>
      <c r="H309" s="248"/>
      <c r="I309" s="248"/>
      <c r="J309" s="248">
        <v>396</v>
      </c>
      <c r="K309" s="248">
        <v>333</v>
      </c>
      <c r="L309" s="248">
        <v>385</v>
      </c>
      <c r="M309" s="250">
        <f>IFERROR(VLOOKUP(A309,'GR8-SCHL 9-16-2016'!$A$5:$D$500,3,FALSE),0)</f>
        <v>68</v>
      </c>
      <c r="N309" s="251">
        <f t="shared" si="4"/>
        <v>317</v>
      </c>
    </row>
    <row r="310" spans="1:14" x14ac:dyDescent="0.25">
      <c r="A310" s="248" t="s">
        <v>386</v>
      </c>
      <c r="B310" s="249" t="s">
        <v>23</v>
      </c>
      <c r="C310" s="248">
        <v>449</v>
      </c>
      <c r="D310" s="248"/>
      <c r="E310" s="248"/>
      <c r="F310" s="248"/>
      <c r="G310" s="248"/>
      <c r="H310" s="248"/>
      <c r="I310" s="248"/>
      <c r="J310" s="248">
        <v>143</v>
      </c>
      <c r="K310" s="248">
        <v>151</v>
      </c>
      <c r="L310" s="248">
        <v>155</v>
      </c>
      <c r="M310" s="250">
        <f>IFERROR(VLOOKUP(A310,'GR8-SCHL 9-16-2016'!$A$5:$D$500,3,FALSE),0)</f>
        <v>0</v>
      </c>
      <c r="N310" s="251">
        <f t="shared" si="4"/>
        <v>155</v>
      </c>
    </row>
    <row r="311" spans="1:14" x14ac:dyDescent="0.25">
      <c r="A311" s="248" t="s">
        <v>387</v>
      </c>
      <c r="B311" s="249" t="s">
        <v>530</v>
      </c>
      <c r="C311" s="248">
        <v>895</v>
      </c>
      <c r="D311" s="248"/>
      <c r="E311" s="248"/>
      <c r="F311" s="248"/>
      <c r="G311" s="248"/>
      <c r="H311" s="248"/>
      <c r="I311" s="248"/>
      <c r="J311" s="248">
        <v>316</v>
      </c>
      <c r="K311" s="248">
        <v>285</v>
      </c>
      <c r="L311" s="248">
        <v>294</v>
      </c>
      <c r="M311" s="250">
        <f>IFERROR(VLOOKUP(A311,'GR8-SCHL 9-16-2016'!$A$5:$D$500,3,FALSE),0)</f>
        <v>69</v>
      </c>
      <c r="N311" s="251">
        <f t="shared" si="4"/>
        <v>225</v>
      </c>
    </row>
    <row r="312" spans="1:14" x14ac:dyDescent="0.25">
      <c r="A312" s="248" t="s">
        <v>388</v>
      </c>
      <c r="B312" s="249" t="s">
        <v>512</v>
      </c>
      <c r="C312" s="248">
        <v>601</v>
      </c>
      <c r="D312" s="248"/>
      <c r="E312" s="248"/>
      <c r="F312" s="248"/>
      <c r="G312" s="248"/>
      <c r="H312" s="248"/>
      <c r="I312" s="248"/>
      <c r="J312" s="248">
        <v>88</v>
      </c>
      <c r="K312" s="248">
        <v>88</v>
      </c>
      <c r="L312" s="248">
        <v>103</v>
      </c>
      <c r="M312" s="250">
        <f>IFERROR(VLOOKUP(A312,'GR8-SCHL 9-16-2016'!$A$5:$D$500,3,FALSE),0)</f>
        <v>1</v>
      </c>
      <c r="N312" s="251">
        <f t="shared" si="4"/>
        <v>102</v>
      </c>
    </row>
    <row r="313" spans="1:14" x14ac:dyDescent="0.25">
      <c r="A313" s="248" t="s">
        <v>389</v>
      </c>
      <c r="B313" s="249" t="s">
        <v>10</v>
      </c>
      <c r="C313" s="248">
        <v>470</v>
      </c>
      <c r="D313" s="248"/>
      <c r="E313" s="248"/>
      <c r="F313" s="248"/>
      <c r="G313" s="248"/>
      <c r="H313" s="248"/>
      <c r="I313" s="248"/>
      <c r="J313" s="248">
        <v>163</v>
      </c>
      <c r="K313" s="248">
        <v>165</v>
      </c>
      <c r="L313" s="248">
        <v>142</v>
      </c>
      <c r="M313" s="250">
        <f>IFERROR(VLOOKUP(A313,'GR8-SCHL 9-16-2016'!$A$5:$D$500,3,FALSE),0)</f>
        <v>0</v>
      </c>
      <c r="N313" s="251">
        <f t="shared" si="4"/>
        <v>142</v>
      </c>
    </row>
    <row r="314" spans="1:14" x14ac:dyDescent="0.25">
      <c r="A314" s="248" t="s">
        <v>390</v>
      </c>
      <c r="B314" s="249" t="s">
        <v>533</v>
      </c>
      <c r="C314" s="248">
        <v>206</v>
      </c>
      <c r="D314" s="248"/>
      <c r="E314" s="248"/>
      <c r="F314" s="248"/>
      <c r="G314" s="248"/>
      <c r="H314" s="248"/>
      <c r="I314" s="248"/>
      <c r="J314" s="248">
        <v>69</v>
      </c>
      <c r="K314" s="248">
        <v>87</v>
      </c>
      <c r="L314" s="248">
        <v>50</v>
      </c>
      <c r="M314" s="250">
        <f>IFERROR(VLOOKUP(A314,'GR8-SCHL 9-16-2016'!$A$5:$D$500,3,FALSE),0)</f>
        <v>26</v>
      </c>
      <c r="N314" s="251">
        <f t="shared" si="4"/>
        <v>24</v>
      </c>
    </row>
    <row r="315" spans="1:14" x14ac:dyDescent="0.25">
      <c r="A315" s="248" t="s">
        <v>391</v>
      </c>
      <c r="B315" s="249" t="s">
        <v>893</v>
      </c>
      <c r="C315" s="248">
        <v>22</v>
      </c>
      <c r="D315" s="248"/>
      <c r="E315" s="248"/>
      <c r="F315" s="248"/>
      <c r="G315" s="248"/>
      <c r="H315" s="248"/>
      <c r="I315" s="248"/>
      <c r="J315" s="248">
        <v>22</v>
      </c>
      <c r="K315" s="248"/>
      <c r="L315" s="248"/>
      <c r="M315" s="250">
        <f>IFERROR(VLOOKUP(A315,'GR8-SCHL 9-16-2016'!$A$5:$D$500,3,FALSE),0)</f>
        <v>0</v>
      </c>
      <c r="N315" s="251" t="str">
        <f t="shared" si="4"/>
        <v/>
      </c>
    </row>
    <row r="316" spans="1:14" x14ac:dyDescent="0.25">
      <c r="A316" s="248" t="s">
        <v>613</v>
      </c>
      <c r="B316" s="249" t="s">
        <v>817</v>
      </c>
      <c r="C316" s="248">
        <v>314</v>
      </c>
      <c r="D316" s="248"/>
      <c r="E316" s="248"/>
      <c r="F316" s="248"/>
      <c r="G316" s="248"/>
      <c r="H316" s="248"/>
      <c r="I316" s="248"/>
      <c r="J316" s="248">
        <v>102</v>
      </c>
      <c r="K316" s="248">
        <v>106</v>
      </c>
      <c r="L316" s="248">
        <v>106</v>
      </c>
      <c r="M316" s="250">
        <f>IFERROR(VLOOKUP(A316,'GR8-SCHL 9-16-2016'!$A$5:$D$500,3,FALSE),0)</f>
        <v>16</v>
      </c>
      <c r="N316" s="251">
        <f t="shared" si="4"/>
        <v>90</v>
      </c>
    </row>
    <row r="317" spans="1:14" x14ac:dyDescent="0.25">
      <c r="A317" s="248" t="s">
        <v>392</v>
      </c>
      <c r="B317" s="249" t="s">
        <v>531</v>
      </c>
      <c r="C317" s="248">
        <v>178</v>
      </c>
      <c r="D317" s="248"/>
      <c r="E317" s="248"/>
      <c r="F317" s="248"/>
      <c r="G317" s="248"/>
      <c r="H317" s="248"/>
      <c r="I317" s="248">
        <v>35</v>
      </c>
      <c r="J317" s="248">
        <v>55</v>
      </c>
      <c r="K317" s="248">
        <v>48</v>
      </c>
      <c r="L317" s="248">
        <v>40</v>
      </c>
      <c r="M317" s="250">
        <f>IFERROR(VLOOKUP(A317,'GR8-SCHL 9-16-2016'!$A$5:$D$500,3,FALSE),0)</f>
        <v>15</v>
      </c>
      <c r="N317" s="251">
        <f t="shared" si="4"/>
        <v>25</v>
      </c>
    </row>
    <row r="318" spans="1:14" x14ac:dyDescent="0.25">
      <c r="A318" s="248" t="s">
        <v>393</v>
      </c>
      <c r="B318" s="249" t="s">
        <v>539</v>
      </c>
      <c r="C318" s="248">
        <v>252</v>
      </c>
      <c r="D318" s="248"/>
      <c r="E318" s="248"/>
      <c r="F318" s="248"/>
      <c r="G318" s="248"/>
      <c r="H318" s="248"/>
      <c r="I318" s="248"/>
      <c r="J318" s="248">
        <v>81</v>
      </c>
      <c r="K318" s="248">
        <v>83</v>
      </c>
      <c r="L318" s="248">
        <v>88</v>
      </c>
      <c r="M318" s="250">
        <f>IFERROR(VLOOKUP(A318,'GR8-SCHL 9-16-2016'!$A$5:$D$500,3,FALSE),0)</f>
        <v>88</v>
      </c>
      <c r="N318" s="251">
        <f t="shared" si="4"/>
        <v>0</v>
      </c>
    </row>
    <row r="319" spans="1:14" x14ac:dyDescent="0.25">
      <c r="A319" s="248" t="s">
        <v>395</v>
      </c>
      <c r="B319" s="249" t="s">
        <v>24</v>
      </c>
      <c r="C319" s="248">
        <v>374</v>
      </c>
      <c r="D319" s="248"/>
      <c r="E319" s="248"/>
      <c r="F319" s="248"/>
      <c r="G319" s="248"/>
      <c r="H319" s="248"/>
      <c r="I319" s="248"/>
      <c r="J319" s="248">
        <v>123</v>
      </c>
      <c r="K319" s="248">
        <v>133</v>
      </c>
      <c r="L319" s="248">
        <v>118</v>
      </c>
      <c r="M319" s="250">
        <f>IFERROR(VLOOKUP(A319,'GR8-SCHL 9-16-2016'!$A$5:$D$500,3,FALSE),0)</f>
        <v>0</v>
      </c>
      <c r="N319" s="251">
        <f t="shared" si="4"/>
        <v>118</v>
      </c>
    </row>
    <row r="320" spans="1:14" x14ac:dyDescent="0.25">
      <c r="A320" s="248" t="s">
        <v>396</v>
      </c>
      <c r="B320" s="249" t="s">
        <v>1421</v>
      </c>
      <c r="C320" s="248">
        <v>1585</v>
      </c>
      <c r="D320" s="248"/>
      <c r="E320" s="248"/>
      <c r="F320" s="248"/>
      <c r="G320" s="248"/>
      <c r="H320" s="248"/>
      <c r="I320" s="248"/>
      <c r="J320" s="248">
        <v>259</v>
      </c>
      <c r="K320" s="248">
        <v>417</v>
      </c>
      <c r="L320" s="248">
        <v>502</v>
      </c>
      <c r="M320" s="250">
        <f>IFERROR(VLOOKUP(A320,'GR8-SCHL 9-16-2016'!$A$5:$D$500,3,FALSE),0)</f>
        <v>143</v>
      </c>
      <c r="N320" s="251">
        <f t="shared" si="4"/>
        <v>359</v>
      </c>
    </row>
    <row r="321" spans="1:14" x14ac:dyDescent="0.25">
      <c r="A321" s="248" t="s">
        <v>612</v>
      </c>
      <c r="B321" s="249" t="s">
        <v>894</v>
      </c>
      <c r="C321" s="248">
        <v>210</v>
      </c>
      <c r="D321" s="248"/>
      <c r="E321" s="248"/>
      <c r="F321" s="248"/>
      <c r="G321" s="248"/>
      <c r="H321" s="248"/>
      <c r="I321" s="248"/>
      <c r="J321" s="248">
        <v>68</v>
      </c>
      <c r="K321" s="248">
        <v>74</v>
      </c>
      <c r="L321" s="248">
        <v>68</v>
      </c>
      <c r="M321" s="250">
        <f>IFERROR(VLOOKUP(A321,'GR8-SCHL 9-16-2016'!$A$5:$D$500,3,FALSE),0)</f>
        <v>68</v>
      </c>
      <c r="N321" s="251">
        <f t="shared" si="4"/>
        <v>0</v>
      </c>
    </row>
    <row r="322" spans="1:14" x14ac:dyDescent="0.25">
      <c r="A322" s="248" t="s">
        <v>397</v>
      </c>
      <c r="B322" s="249" t="s">
        <v>1397</v>
      </c>
      <c r="C322" s="248">
        <v>314</v>
      </c>
      <c r="D322" s="248">
        <v>57</v>
      </c>
      <c r="E322" s="248">
        <v>53</v>
      </c>
      <c r="F322" s="248">
        <v>54</v>
      </c>
      <c r="G322" s="248"/>
      <c r="H322" s="248"/>
      <c r="I322" s="248"/>
      <c r="J322" s="248">
        <v>26</v>
      </c>
      <c r="K322" s="248">
        <v>59</v>
      </c>
      <c r="L322" s="248">
        <v>65</v>
      </c>
      <c r="M322" s="250">
        <f>IFERROR(VLOOKUP(A322,'GR8-SCHL 9-16-2016'!$A$5:$D$500,3,FALSE),0)</f>
        <v>13</v>
      </c>
      <c r="N322" s="251">
        <f t="shared" si="4"/>
        <v>52</v>
      </c>
    </row>
    <row r="323" spans="1:14" x14ac:dyDescent="0.25">
      <c r="A323" s="248" t="s">
        <v>399</v>
      </c>
      <c r="B323" s="249" t="s">
        <v>1398</v>
      </c>
      <c r="C323" s="248">
        <v>477</v>
      </c>
      <c r="D323" s="248"/>
      <c r="E323" s="248"/>
      <c r="F323" s="248"/>
      <c r="G323" s="248"/>
      <c r="H323" s="248"/>
      <c r="I323" s="248"/>
      <c r="J323" s="248">
        <v>139</v>
      </c>
      <c r="K323" s="248">
        <v>172</v>
      </c>
      <c r="L323" s="248">
        <v>166</v>
      </c>
      <c r="M323" s="250">
        <f>IFERROR(VLOOKUP(A323,'GR8-SCHL 9-16-2016'!$A$5:$D$500,3,FALSE),0)</f>
        <v>29</v>
      </c>
      <c r="N323" s="251">
        <f t="shared" si="4"/>
        <v>137</v>
      </c>
    </row>
    <row r="324" spans="1:14" x14ac:dyDescent="0.25">
      <c r="A324" s="248" t="s">
        <v>400</v>
      </c>
      <c r="B324" s="249" t="s">
        <v>609</v>
      </c>
      <c r="C324" s="248">
        <v>1043</v>
      </c>
      <c r="D324" s="248"/>
      <c r="E324" s="248"/>
      <c r="F324" s="248"/>
      <c r="G324" s="248"/>
      <c r="H324" s="248"/>
      <c r="I324" s="248"/>
      <c r="J324" s="248">
        <v>357</v>
      </c>
      <c r="K324" s="248">
        <v>359</v>
      </c>
      <c r="L324" s="248">
        <v>327</v>
      </c>
      <c r="M324" s="250">
        <f>IFERROR(VLOOKUP(A324,'GR8-SCHL 9-16-2016'!$A$5:$D$500,3,FALSE),0)</f>
        <v>67</v>
      </c>
      <c r="N324" s="251">
        <f t="shared" ref="N324:N387" si="5">IF(L324="","",L324-M324)</f>
        <v>260</v>
      </c>
    </row>
    <row r="325" spans="1:14" x14ac:dyDescent="0.25">
      <c r="A325" s="248" t="s">
        <v>401</v>
      </c>
      <c r="B325" s="249" t="s">
        <v>1422</v>
      </c>
      <c r="C325" s="248">
        <v>490</v>
      </c>
      <c r="D325" s="248"/>
      <c r="E325" s="248"/>
      <c r="F325" s="248"/>
      <c r="G325" s="248"/>
      <c r="H325" s="248"/>
      <c r="I325" s="248"/>
      <c r="J325" s="248"/>
      <c r="K325" s="248"/>
      <c r="L325" s="248"/>
      <c r="M325" s="250">
        <f>IFERROR(VLOOKUP(A325,'GR8-SCHL 9-16-2016'!$A$5:$D$500,3,FALSE),0)</f>
        <v>0</v>
      </c>
      <c r="N325" s="251" t="str">
        <f t="shared" si="5"/>
        <v/>
      </c>
    </row>
    <row r="326" spans="1:14" x14ac:dyDescent="0.25">
      <c r="A326" s="248" t="s">
        <v>940</v>
      </c>
      <c r="B326" s="249" t="s">
        <v>941</v>
      </c>
      <c r="C326" s="248">
        <v>231</v>
      </c>
      <c r="D326" s="248"/>
      <c r="E326" s="248"/>
      <c r="F326" s="248"/>
      <c r="G326" s="248"/>
      <c r="H326" s="248"/>
      <c r="I326" s="248"/>
      <c r="J326" s="248">
        <v>84</v>
      </c>
      <c r="K326" s="248">
        <v>79</v>
      </c>
      <c r="L326" s="248">
        <v>68</v>
      </c>
      <c r="M326" s="250">
        <f>IFERROR(VLOOKUP(A326,'GR8-SCHL 9-16-2016'!$A$5:$D$500,3,FALSE),0)</f>
        <v>13</v>
      </c>
      <c r="N326" s="251">
        <f t="shared" si="5"/>
        <v>55</v>
      </c>
    </row>
    <row r="327" spans="1:14" x14ac:dyDescent="0.25">
      <c r="A327" s="248" t="s">
        <v>942</v>
      </c>
      <c r="B327" s="249" t="s">
        <v>943</v>
      </c>
      <c r="C327" s="248">
        <v>150</v>
      </c>
      <c r="D327" s="248"/>
      <c r="E327" s="248"/>
      <c r="F327" s="248"/>
      <c r="G327" s="248"/>
      <c r="H327" s="248"/>
      <c r="I327" s="248"/>
      <c r="J327" s="248">
        <v>54</v>
      </c>
      <c r="K327" s="248">
        <v>49</v>
      </c>
      <c r="L327" s="248">
        <v>47</v>
      </c>
      <c r="M327" s="250">
        <f>IFERROR(VLOOKUP(A327,'GR8-SCHL 9-16-2016'!$A$5:$D$500,3,FALSE),0)</f>
        <v>0</v>
      </c>
      <c r="N327" s="251">
        <f t="shared" si="5"/>
        <v>47</v>
      </c>
    </row>
    <row r="328" spans="1:14" x14ac:dyDescent="0.25">
      <c r="A328" s="248" t="s">
        <v>402</v>
      </c>
      <c r="B328" s="249" t="s">
        <v>115</v>
      </c>
      <c r="C328" s="248">
        <v>748</v>
      </c>
      <c r="D328" s="248"/>
      <c r="E328" s="248"/>
      <c r="F328" s="248"/>
      <c r="G328" s="248"/>
      <c r="H328" s="248"/>
      <c r="I328" s="248"/>
      <c r="J328" s="248">
        <v>217</v>
      </c>
      <c r="K328" s="248">
        <v>252</v>
      </c>
      <c r="L328" s="248">
        <v>279</v>
      </c>
      <c r="M328" s="250">
        <f>IFERROR(VLOOKUP(A328,'GR8-SCHL 9-16-2016'!$A$5:$D$500,3,FALSE),0)</f>
        <v>0</v>
      </c>
      <c r="N328" s="251">
        <f t="shared" si="5"/>
        <v>279</v>
      </c>
    </row>
    <row r="329" spans="1:14" x14ac:dyDescent="0.25">
      <c r="A329" s="248" t="s">
        <v>403</v>
      </c>
      <c r="B329" s="249" t="s">
        <v>1423</v>
      </c>
      <c r="C329" s="248">
        <v>810</v>
      </c>
      <c r="D329" s="248"/>
      <c r="E329" s="248"/>
      <c r="F329" s="248"/>
      <c r="G329" s="248"/>
      <c r="H329" s="248"/>
      <c r="I329" s="248"/>
      <c r="J329" s="248">
        <v>233</v>
      </c>
      <c r="K329" s="248">
        <v>281</v>
      </c>
      <c r="L329" s="248">
        <v>296</v>
      </c>
      <c r="M329" s="250">
        <f>IFERROR(VLOOKUP(A329,'GR8-SCHL 9-16-2016'!$A$5:$D$500,3,FALSE),0)</f>
        <v>12</v>
      </c>
      <c r="N329" s="251">
        <f t="shared" si="5"/>
        <v>284</v>
      </c>
    </row>
    <row r="330" spans="1:14" x14ac:dyDescent="0.25">
      <c r="A330" s="248" t="s">
        <v>404</v>
      </c>
      <c r="B330" s="249" t="s">
        <v>26</v>
      </c>
      <c r="C330" s="248">
        <v>591</v>
      </c>
      <c r="D330" s="248"/>
      <c r="E330" s="248"/>
      <c r="F330" s="248"/>
      <c r="G330" s="248"/>
      <c r="H330" s="248"/>
      <c r="I330" s="248"/>
      <c r="J330" s="248">
        <v>184</v>
      </c>
      <c r="K330" s="248">
        <v>190</v>
      </c>
      <c r="L330" s="248">
        <v>217</v>
      </c>
      <c r="M330" s="250">
        <f>IFERROR(VLOOKUP(A330,'GR8-SCHL 9-16-2016'!$A$5:$D$500,3,FALSE),0)</f>
        <v>10</v>
      </c>
      <c r="N330" s="251">
        <f t="shared" si="5"/>
        <v>207</v>
      </c>
    </row>
    <row r="331" spans="1:14" x14ac:dyDescent="0.25">
      <c r="A331" s="248" t="s">
        <v>966</v>
      </c>
      <c r="B331" s="249" t="s">
        <v>989</v>
      </c>
      <c r="C331" s="248">
        <v>44</v>
      </c>
      <c r="D331" s="248"/>
      <c r="E331" s="248"/>
      <c r="F331" s="248"/>
      <c r="G331" s="248"/>
      <c r="H331" s="248"/>
      <c r="I331" s="248"/>
      <c r="J331" s="248">
        <v>16</v>
      </c>
      <c r="K331" s="248">
        <v>15</v>
      </c>
      <c r="L331" s="248">
        <v>13</v>
      </c>
      <c r="M331" s="250">
        <f>IFERROR(VLOOKUP(A331,'GR8-SCHL 9-16-2016'!$A$5:$D$500,3,FALSE),0)</f>
        <v>0</v>
      </c>
      <c r="N331" s="251">
        <f t="shared" si="5"/>
        <v>13</v>
      </c>
    </row>
    <row r="332" spans="1:14" x14ac:dyDescent="0.25">
      <c r="A332" s="248" t="s">
        <v>406</v>
      </c>
      <c r="B332" s="249" t="s">
        <v>116</v>
      </c>
      <c r="C332" s="248">
        <v>865</v>
      </c>
      <c r="D332" s="248"/>
      <c r="E332" s="248"/>
      <c r="F332" s="248"/>
      <c r="G332" s="248"/>
      <c r="H332" s="248"/>
      <c r="I332" s="248"/>
      <c r="J332" s="248">
        <v>259</v>
      </c>
      <c r="K332" s="248">
        <v>317</v>
      </c>
      <c r="L332" s="248">
        <v>289</v>
      </c>
      <c r="M332" s="250">
        <f>IFERROR(VLOOKUP(A332,'GR8-SCHL 9-16-2016'!$A$5:$D$500,3,FALSE),0)</f>
        <v>75</v>
      </c>
      <c r="N332" s="251">
        <f t="shared" si="5"/>
        <v>214</v>
      </c>
    </row>
    <row r="333" spans="1:14" x14ac:dyDescent="0.25">
      <c r="A333" s="248" t="s">
        <v>407</v>
      </c>
      <c r="B333" s="249" t="s">
        <v>27</v>
      </c>
      <c r="C333" s="248">
        <v>780</v>
      </c>
      <c r="D333" s="248"/>
      <c r="E333" s="248"/>
      <c r="F333" s="248"/>
      <c r="G333" s="248"/>
      <c r="H333" s="248"/>
      <c r="I333" s="248"/>
      <c r="J333" s="248">
        <v>196</v>
      </c>
      <c r="K333" s="248">
        <v>282</v>
      </c>
      <c r="L333" s="248">
        <v>302</v>
      </c>
      <c r="M333" s="250">
        <f>IFERROR(VLOOKUP(A333,'GR8-SCHL 9-16-2016'!$A$5:$D$500,3,FALSE),0)</f>
        <v>0</v>
      </c>
      <c r="N333" s="251">
        <f t="shared" si="5"/>
        <v>302</v>
      </c>
    </row>
    <row r="334" spans="1:14" x14ac:dyDescent="0.25">
      <c r="A334" s="248" t="s">
        <v>408</v>
      </c>
      <c r="B334" s="249" t="s">
        <v>28</v>
      </c>
      <c r="C334" s="248">
        <v>933</v>
      </c>
      <c r="D334" s="248"/>
      <c r="E334" s="248"/>
      <c r="F334" s="248"/>
      <c r="G334" s="248"/>
      <c r="H334" s="248"/>
      <c r="I334" s="248"/>
      <c r="J334" s="248">
        <v>264</v>
      </c>
      <c r="K334" s="248">
        <v>320</v>
      </c>
      <c r="L334" s="248">
        <v>349</v>
      </c>
      <c r="M334" s="250">
        <f>IFERROR(VLOOKUP(A334,'GR8-SCHL 9-16-2016'!$A$5:$D$500,3,FALSE),0)</f>
        <v>56</v>
      </c>
      <c r="N334" s="251">
        <f t="shared" si="5"/>
        <v>293</v>
      </c>
    </row>
    <row r="335" spans="1:14" x14ac:dyDescent="0.25">
      <c r="A335" s="248" t="s">
        <v>409</v>
      </c>
      <c r="B335" s="249" t="s">
        <v>29</v>
      </c>
      <c r="C335" s="248">
        <v>930</v>
      </c>
      <c r="D335" s="248"/>
      <c r="E335" s="248"/>
      <c r="F335" s="248"/>
      <c r="G335" s="248"/>
      <c r="H335" s="248"/>
      <c r="I335" s="248"/>
      <c r="J335" s="248">
        <v>248</v>
      </c>
      <c r="K335" s="248">
        <v>312</v>
      </c>
      <c r="L335" s="248">
        <v>370</v>
      </c>
      <c r="M335" s="250">
        <f>IFERROR(VLOOKUP(A335,'GR8-SCHL 9-16-2016'!$A$5:$D$500,3,FALSE),0)</f>
        <v>61</v>
      </c>
      <c r="N335" s="251">
        <f t="shared" si="5"/>
        <v>309</v>
      </c>
    </row>
    <row r="336" spans="1:14" x14ac:dyDescent="0.25">
      <c r="A336" s="248" t="s">
        <v>410</v>
      </c>
      <c r="B336" s="249" t="s">
        <v>30</v>
      </c>
      <c r="C336" s="248">
        <v>705</v>
      </c>
      <c r="D336" s="248"/>
      <c r="E336" s="248"/>
      <c r="F336" s="248"/>
      <c r="G336" s="248"/>
      <c r="H336" s="248"/>
      <c r="I336" s="248"/>
      <c r="J336" s="248">
        <v>251</v>
      </c>
      <c r="K336" s="248">
        <v>225</v>
      </c>
      <c r="L336" s="248">
        <v>229</v>
      </c>
      <c r="M336" s="250">
        <f>IFERROR(VLOOKUP(A336,'GR8-SCHL 9-16-2016'!$A$5:$D$500,3,FALSE),0)</f>
        <v>53</v>
      </c>
      <c r="N336" s="251">
        <f t="shared" si="5"/>
        <v>176</v>
      </c>
    </row>
    <row r="337" spans="1:14" x14ac:dyDescent="0.25">
      <c r="A337" s="248" t="s">
        <v>411</v>
      </c>
      <c r="B337" s="249" t="s">
        <v>31</v>
      </c>
      <c r="C337" s="248">
        <v>1168</v>
      </c>
      <c r="D337" s="248"/>
      <c r="E337" s="248"/>
      <c r="F337" s="248"/>
      <c r="G337" s="248"/>
      <c r="H337" s="248"/>
      <c r="I337" s="248"/>
      <c r="J337" s="248">
        <v>376</v>
      </c>
      <c r="K337" s="248">
        <v>359</v>
      </c>
      <c r="L337" s="248">
        <v>433</v>
      </c>
      <c r="M337" s="250">
        <f>IFERROR(VLOOKUP(A337,'GR8-SCHL 9-16-2016'!$A$5:$D$500,3,FALSE),0)</f>
        <v>66</v>
      </c>
      <c r="N337" s="251">
        <f t="shared" si="5"/>
        <v>367</v>
      </c>
    </row>
    <row r="338" spans="1:14" x14ac:dyDescent="0.25">
      <c r="A338" s="248" t="s">
        <v>412</v>
      </c>
      <c r="B338" s="249" t="s">
        <v>32</v>
      </c>
      <c r="C338" s="248">
        <v>598</v>
      </c>
      <c r="D338" s="248"/>
      <c r="E338" s="248"/>
      <c r="F338" s="248"/>
      <c r="G338" s="248"/>
      <c r="H338" s="248"/>
      <c r="I338" s="248"/>
      <c r="J338" s="248">
        <v>189</v>
      </c>
      <c r="K338" s="248">
        <v>198</v>
      </c>
      <c r="L338" s="248">
        <v>211</v>
      </c>
      <c r="M338" s="250">
        <f>IFERROR(VLOOKUP(A338,'GR8-SCHL 9-16-2016'!$A$5:$D$500,3,FALSE),0)</f>
        <v>0</v>
      </c>
      <c r="N338" s="251">
        <f t="shared" si="5"/>
        <v>211</v>
      </c>
    </row>
    <row r="339" spans="1:14" x14ac:dyDescent="0.25">
      <c r="A339" s="248" t="s">
        <v>413</v>
      </c>
      <c r="B339" s="249" t="s">
        <v>53</v>
      </c>
      <c r="C339" s="248">
        <v>240</v>
      </c>
      <c r="D339" s="248"/>
      <c r="E339" s="248"/>
      <c r="F339" s="248"/>
      <c r="G339" s="248"/>
      <c r="H339" s="248"/>
      <c r="I339" s="248"/>
      <c r="J339" s="248">
        <v>78</v>
      </c>
      <c r="K339" s="248">
        <v>76</v>
      </c>
      <c r="L339" s="248">
        <v>86</v>
      </c>
      <c r="M339" s="250">
        <f>IFERROR(VLOOKUP(A339,'GR8-SCHL 9-16-2016'!$A$5:$D$500,3,FALSE),0)</f>
        <v>0</v>
      </c>
      <c r="N339" s="251">
        <f t="shared" si="5"/>
        <v>86</v>
      </c>
    </row>
    <row r="340" spans="1:14" x14ac:dyDescent="0.25">
      <c r="A340" s="248" t="s">
        <v>414</v>
      </c>
      <c r="B340" s="249" t="s">
        <v>12</v>
      </c>
      <c r="C340" s="248">
        <v>1136</v>
      </c>
      <c r="D340" s="248"/>
      <c r="E340" s="248"/>
      <c r="F340" s="248"/>
      <c r="G340" s="248"/>
      <c r="H340" s="248"/>
      <c r="I340" s="248"/>
      <c r="J340" s="248">
        <v>372</v>
      </c>
      <c r="K340" s="248">
        <v>370</v>
      </c>
      <c r="L340" s="248">
        <v>394</v>
      </c>
      <c r="M340" s="250">
        <f>IFERROR(VLOOKUP(A340,'GR8-SCHL 9-16-2016'!$A$5:$D$500,3,FALSE),0)</f>
        <v>123</v>
      </c>
      <c r="N340" s="251">
        <f t="shared" si="5"/>
        <v>271</v>
      </c>
    </row>
    <row r="341" spans="1:14" x14ac:dyDescent="0.25">
      <c r="A341" s="248" t="s">
        <v>415</v>
      </c>
      <c r="B341" s="249" t="s">
        <v>33</v>
      </c>
      <c r="C341" s="248">
        <v>912</v>
      </c>
      <c r="D341" s="248"/>
      <c r="E341" s="248"/>
      <c r="F341" s="248"/>
      <c r="G341" s="248"/>
      <c r="H341" s="248"/>
      <c r="I341" s="248"/>
      <c r="J341" s="248">
        <v>248</v>
      </c>
      <c r="K341" s="248">
        <v>306</v>
      </c>
      <c r="L341" s="248">
        <v>358</v>
      </c>
      <c r="M341" s="250">
        <f>IFERROR(VLOOKUP(A341,'GR8-SCHL 9-16-2016'!$A$5:$D$500,3,FALSE),0)</f>
        <v>0</v>
      </c>
      <c r="N341" s="251">
        <f t="shared" si="5"/>
        <v>358</v>
      </c>
    </row>
    <row r="342" spans="1:14" x14ac:dyDescent="0.25">
      <c r="A342" s="248" t="s">
        <v>416</v>
      </c>
      <c r="B342" s="249" t="s">
        <v>34</v>
      </c>
      <c r="C342" s="248">
        <v>597</v>
      </c>
      <c r="D342" s="248"/>
      <c r="E342" s="248"/>
      <c r="F342" s="248"/>
      <c r="G342" s="248"/>
      <c r="H342" s="248"/>
      <c r="I342" s="248"/>
      <c r="J342" s="248">
        <v>209</v>
      </c>
      <c r="K342" s="248">
        <v>173</v>
      </c>
      <c r="L342" s="248">
        <v>215</v>
      </c>
      <c r="M342" s="250">
        <f>IFERROR(VLOOKUP(A342,'GR8-SCHL 9-16-2016'!$A$5:$D$500,3,FALSE),0)</f>
        <v>0</v>
      </c>
      <c r="N342" s="251">
        <f t="shared" si="5"/>
        <v>215</v>
      </c>
    </row>
    <row r="343" spans="1:14" x14ac:dyDescent="0.25">
      <c r="A343" s="248" t="s">
        <v>417</v>
      </c>
      <c r="B343" s="249" t="s">
        <v>117</v>
      </c>
      <c r="C343" s="248">
        <v>705</v>
      </c>
      <c r="D343" s="248"/>
      <c r="E343" s="248"/>
      <c r="F343" s="248"/>
      <c r="G343" s="248"/>
      <c r="H343" s="248"/>
      <c r="I343" s="248"/>
      <c r="J343" s="248">
        <v>234</v>
      </c>
      <c r="K343" s="248">
        <v>258</v>
      </c>
      <c r="L343" s="248">
        <v>213</v>
      </c>
      <c r="M343" s="250">
        <f>IFERROR(VLOOKUP(A343,'GR8-SCHL 9-16-2016'!$A$5:$D$500,3,FALSE),0)</f>
        <v>0</v>
      </c>
      <c r="N343" s="251">
        <f t="shared" si="5"/>
        <v>213</v>
      </c>
    </row>
    <row r="344" spans="1:14" x14ac:dyDescent="0.25">
      <c r="A344" s="248" t="s">
        <v>418</v>
      </c>
      <c r="B344" s="249" t="s">
        <v>3</v>
      </c>
      <c r="C344" s="248">
        <v>462</v>
      </c>
      <c r="D344" s="248"/>
      <c r="E344" s="248"/>
      <c r="F344" s="248"/>
      <c r="G344" s="248"/>
      <c r="H344" s="248"/>
      <c r="I344" s="248"/>
      <c r="J344" s="248">
        <v>177</v>
      </c>
      <c r="K344" s="248">
        <v>143</v>
      </c>
      <c r="L344" s="248">
        <v>142</v>
      </c>
      <c r="M344" s="250">
        <f>IFERROR(VLOOKUP(A344,'GR8-SCHL 9-16-2016'!$A$5:$D$500,3,FALSE),0)</f>
        <v>0</v>
      </c>
      <c r="N344" s="251">
        <f t="shared" si="5"/>
        <v>142</v>
      </c>
    </row>
    <row r="345" spans="1:14" x14ac:dyDescent="0.25">
      <c r="A345" s="248" t="s">
        <v>419</v>
      </c>
      <c r="B345" s="249" t="s">
        <v>35</v>
      </c>
      <c r="C345" s="248">
        <v>650</v>
      </c>
      <c r="D345" s="248"/>
      <c r="E345" s="248"/>
      <c r="F345" s="248"/>
      <c r="G345" s="248"/>
      <c r="H345" s="248"/>
      <c r="I345" s="248"/>
      <c r="J345" s="248">
        <v>222</v>
      </c>
      <c r="K345" s="248">
        <v>212</v>
      </c>
      <c r="L345" s="248">
        <v>216</v>
      </c>
      <c r="M345" s="250">
        <f>IFERROR(VLOOKUP(A345,'GR8-SCHL 9-16-2016'!$A$5:$D$500,3,FALSE),0)</f>
        <v>0</v>
      </c>
      <c r="N345" s="251">
        <f t="shared" si="5"/>
        <v>216</v>
      </c>
    </row>
    <row r="346" spans="1:14" x14ac:dyDescent="0.25">
      <c r="A346" s="248" t="s">
        <v>420</v>
      </c>
      <c r="B346" s="249" t="s">
        <v>523</v>
      </c>
      <c r="C346" s="248">
        <v>866</v>
      </c>
      <c r="D346" s="248"/>
      <c r="E346" s="248"/>
      <c r="F346" s="248"/>
      <c r="G346" s="248"/>
      <c r="H346" s="248"/>
      <c r="I346" s="248"/>
      <c r="J346" s="248">
        <v>304</v>
      </c>
      <c r="K346" s="248">
        <v>259</v>
      </c>
      <c r="L346" s="248">
        <v>303</v>
      </c>
      <c r="M346" s="250">
        <f>IFERROR(VLOOKUP(A346,'GR8-SCHL 9-16-2016'!$A$5:$D$500,3,FALSE),0)</f>
        <v>89</v>
      </c>
      <c r="N346" s="251">
        <f t="shared" si="5"/>
        <v>214</v>
      </c>
    </row>
    <row r="347" spans="1:14" x14ac:dyDescent="0.25">
      <c r="A347" s="248" t="s">
        <v>422</v>
      </c>
      <c r="B347" s="249" t="s">
        <v>37</v>
      </c>
      <c r="C347" s="248">
        <v>1123</v>
      </c>
      <c r="D347" s="248"/>
      <c r="E347" s="248"/>
      <c r="F347" s="248"/>
      <c r="G347" s="248"/>
      <c r="H347" s="248"/>
      <c r="I347" s="248"/>
      <c r="J347" s="248">
        <v>422</v>
      </c>
      <c r="K347" s="248">
        <v>350</v>
      </c>
      <c r="L347" s="248">
        <v>351</v>
      </c>
      <c r="M347" s="250">
        <f>IFERROR(VLOOKUP(A347,'GR8-SCHL 9-16-2016'!$A$5:$D$500,3,FALSE),0)</f>
        <v>93</v>
      </c>
      <c r="N347" s="251">
        <f t="shared" si="5"/>
        <v>258</v>
      </c>
    </row>
    <row r="348" spans="1:14" x14ac:dyDescent="0.25">
      <c r="A348" s="248" t="s">
        <v>423</v>
      </c>
      <c r="B348" s="249" t="s">
        <v>38</v>
      </c>
      <c r="C348" s="248">
        <v>1139</v>
      </c>
      <c r="D348" s="248"/>
      <c r="E348" s="248"/>
      <c r="F348" s="248"/>
      <c r="G348" s="248"/>
      <c r="H348" s="248"/>
      <c r="I348" s="248"/>
      <c r="J348" s="248">
        <v>370</v>
      </c>
      <c r="K348" s="248">
        <v>362</v>
      </c>
      <c r="L348" s="248">
        <v>407</v>
      </c>
      <c r="M348" s="250">
        <f>IFERROR(VLOOKUP(A348,'GR8-SCHL 9-16-2016'!$A$5:$D$500,3,FALSE),0)</f>
        <v>54</v>
      </c>
      <c r="N348" s="251">
        <f t="shared" si="5"/>
        <v>353</v>
      </c>
    </row>
    <row r="349" spans="1:14" x14ac:dyDescent="0.25">
      <c r="A349" s="248" t="s">
        <v>424</v>
      </c>
      <c r="B349" s="249" t="s">
        <v>54</v>
      </c>
      <c r="C349" s="248">
        <v>1003</v>
      </c>
      <c r="D349" s="248"/>
      <c r="E349" s="248"/>
      <c r="F349" s="248"/>
      <c r="G349" s="248"/>
      <c r="H349" s="248"/>
      <c r="I349" s="248"/>
      <c r="J349" s="248">
        <v>319</v>
      </c>
      <c r="K349" s="248">
        <v>374</v>
      </c>
      <c r="L349" s="248">
        <v>310</v>
      </c>
      <c r="M349" s="250">
        <f>IFERROR(VLOOKUP(A349,'GR8-SCHL 9-16-2016'!$A$5:$D$500,3,FALSE),0)</f>
        <v>51</v>
      </c>
      <c r="N349" s="251">
        <f t="shared" si="5"/>
        <v>259</v>
      </c>
    </row>
    <row r="350" spans="1:14" x14ac:dyDescent="0.25">
      <c r="A350" s="248" t="s">
        <v>425</v>
      </c>
      <c r="B350" s="249" t="s">
        <v>39</v>
      </c>
      <c r="C350" s="248">
        <v>790</v>
      </c>
      <c r="D350" s="248"/>
      <c r="E350" s="248"/>
      <c r="F350" s="248"/>
      <c r="G350" s="248"/>
      <c r="H350" s="248"/>
      <c r="I350" s="248"/>
      <c r="J350" s="248">
        <v>243</v>
      </c>
      <c r="K350" s="248">
        <v>267</v>
      </c>
      <c r="L350" s="248">
        <v>280</v>
      </c>
      <c r="M350" s="250">
        <f>IFERROR(VLOOKUP(A350,'GR8-SCHL 9-16-2016'!$A$5:$D$500,3,FALSE),0)</f>
        <v>0</v>
      </c>
      <c r="N350" s="251">
        <f t="shared" si="5"/>
        <v>280</v>
      </c>
    </row>
    <row r="351" spans="1:14" x14ac:dyDescent="0.25">
      <c r="A351" s="248" t="s">
        <v>426</v>
      </c>
      <c r="B351" s="249" t="s">
        <v>40</v>
      </c>
      <c r="C351" s="248">
        <v>578</v>
      </c>
      <c r="D351" s="248"/>
      <c r="E351" s="248"/>
      <c r="F351" s="248"/>
      <c r="G351" s="248"/>
      <c r="H351" s="248"/>
      <c r="I351" s="248"/>
      <c r="J351" s="248">
        <v>166</v>
      </c>
      <c r="K351" s="248">
        <v>211</v>
      </c>
      <c r="L351" s="248">
        <v>201</v>
      </c>
      <c r="M351" s="250">
        <f>IFERROR(VLOOKUP(A351,'GR8-SCHL 9-16-2016'!$A$5:$D$500,3,FALSE),0)</f>
        <v>0</v>
      </c>
      <c r="N351" s="251">
        <f t="shared" si="5"/>
        <v>201</v>
      </c>
    </row>
    <row r="352" spans="1:14" x14ac:dyDescent="0.25">
      <c r="A352" s="248" t="s">
        <v>427</v>
      </c>
      <c r="B352" s="249" t="s">
        <v>118</v>
      </c>
      <c r="C352" s="248">
        <v>578</v>
      </c>
      <c r="D352" s="248"/>
      <c r="E352" s="248"/>
      <c r="F352" s="248"/>
      <c r="G352" s="248"/>
      <c r="H352" s="248"/>
      <c r="I352" s="248"/>
      <c r="J352" s="248">
        <v>141</v>
      </c>
      <c r="K352" s="248">
        <v>204</v>
      </c>
      <c r="L352" s="248">
        <v>233</v>
      </c>
      <c r="M352" s="250">
        <f>IFERROR(VLOOKUP(A352,'GR8-SCHL 9-16-2016'!$A$5:$D$500,3,FALSE),0)</f>
        <v>0</v>
      </c>
      <c r="N352" s="251">
        <f t="shared" si="5"/>
        <v>233</v>
      </c>
    </row>
    <row r="353" spans="1:14" x14ac:dyDescent="0.25">
      <c r="A353" s="248" t="s">
        <v>428</v>
      </c>
      <c r="B353" s="249" t="s">
        <v>41</v>
      </c>
      <c r="C353" s="248">
        <v>913</v>
      </c>
      <c r="D353" s="248"/>
      <c r="E353" s="248"/>
      <c r="F353" s="248"/>
      <c r="G353" s="248"/>
      <c r="H353" s="248"/>
      <c r="I353" s="248"/>
      <c r="J353" s="248">
        <v>279</v>
      </c>
      <c r="K353" s="248">
        <v>291</v>
      </c>
      <c r="L353" s="248">
        <v>343</v>
      </c>
      <c r="M353" s="250">
        <f>IFERROR(VLOOKUP(A353,'GR8-SCHL 9-16-2016'!$A$5:$D$500,3,FALSE),0)</f>
        <v>0</v>
      </c>
      <c r="N353" s="251">
        <f t="shared" si="5"/>
        <v>343</v>
      </c>
    </row>
    <row r="354" spans="1:14" x14ac:dyDescent="0.25">
      <c r="A354" s="248" t="s">
        <v>429</v>
      </c>
      <c r="B354" s="249" t="s">
        <v>42</v>
      </c>
      <c r="C354" s="248">
        <v>984</v>
      </c>
      <c r="D354" s="248"/>
      <c r="E354" s="248"/>
      <c r="F354" s="248"/>
      <c r="G354" s="248"/>
      <c r="H354" s="248"/>
      <c r="I354" s="248"/>
      <c r="J354" s="248">
        <v>316</v>
      </c>
      <c r="K354" s="248">
        <v>330</v>
      </c>
      <c r="L354" s="248">
        <v>338</v>
      </c>
      <c r="M354" s="250">
        <f>IFERROR(VLOOKUP(A354,'GR8-SCHL 9-16-2016'!$A$5:$D$500,3,FALSE),0)</f>
        <v>0</v>
      </c>
      <c r="N354" s="251">
        <f t="shared" si="5"/>
        <v>338</v>
      </c>
    </row>
    <row r="355" spans="1:14" x14ac:dyDescent="0.25">
      <c r="A355" s="248" t="s">
        <v>430</v>
      </c>
      <c r="B355" s="249" t="s">
        <v>43</v>
      </c>
      <c r="C355" s="248">
        <v>1013</v>
      </c>
      <c r="D355" s="248"/>
      <c r="E355" s="248"/>
      <c r="F355" s="248"/>
      <c r="G355" s="248"/>
      <c r="H355" s="248"/>
      <c r="I355" s="248"/>
      <c r="J355" s="248">
        <v>290</v>
      </c>
      <c r="K355" s="248">
        <v>348</v>
      </c>
      <c r="L355" s="248">
        <v>375</v>
      </c>
      <c r="M355" s="250">
        <f>IFERROR(VLOOKUP(A355,'GR8-SCHL 9-16-2016'!$A$5:$D$500,3,FALSE),0)</f>
        <v>31</v>
      </c>
      <c r="N355" s="251">
        <f t="shared" si="5"/>
        <v>344</v>
      </c>
    </row>
    <row r="356" spans="1:14" x14ac:dyDescent="0.25">
      <c r="A356" s="248" t="s">
        <v>432</v>
      </c>
      <c r="B356" s="249" t="s">
        <v>45</v>
      </c>
      <c r="C356" s="248">
        <v>1225</v>
      </c>
      <c r="D356" s="248"/>
      <c r="E356" s="248"/>
      <c r="F356" s="248"/>
      <c r="G356" s="248"/>
      <c r="H356" s="248"/>
      <c r="I356" s="248"/>
      <c r="J356" s="248">
        <v>394</v>
      </c>
      <c r="K356" s="248">
        <v>396</v>
      </c>
      <c r="L356" s="248">
        <v>435</v>
      </c>
      <c r="M356" s="250">
        <f>IFERROR(VLOOKUP(A356,'GR8-SCHL 9-16-2016'!$A$5:$D$500,3,FALSE),0)</f>
        <v>71</v>
      </c>
      <c r="N356" s="251">
        <f t="shared" si="5"/>
        <v>364</v>
      </c>
    </row>
    <row r="357" spans="1:14" x14ac:dyDescent="0.25">
      <c r="A357" s="248" t="s">
        <v>433</v>
      </c>
      <c r="B357" s="249" t="s">
        <v>119</v>
      </c>
      <c r="C357" s="248">
        <v>1710</v>
      </c>
      <c r="D357" s="248"/>
      <c r="E357" s="248"/>
      <c r="F357" s="248"/>
      <c r="G357" s="248"/>
      <c r="H357" s="248"/>
      <c r="I357" s="248"/>
      <c r="J357" s="248">
        <v>567</v>
      </c>
      <c r="K357" s="248">
        <v>544</v>
      </c>
      <c r="L357" s="248">
        <v>599</v>
      </c>
      <c r="M357" s="250">
        <f>IFERROR(VLOOKUP(A357,'GR8-SCHL 9-16-2016'!$A$5:$D$500,3,FALSE),0)</f>
        <v>419</v>
      </c>
      <c r="N357" s="251">
        <f t="shared" si="5"/>
        <v>180</v>
      </c>
    </row>
    <row r="358" spans="1:14" x14ac:dyDescent="0.25">
      <c r="A358" s="248" t="s">
        <v>434</v>
      </c>
      <c r="B358" s="249" t="s">
        <v>46</v>
      </c>
      <c r="C358" s="248">
        <v>476</v>
      </c>
      <c r="D358" s="248"/>
      <c r="E358" s="248"/>
      <c r="F358" s="248"/>
      <c r="G358" s="248"/>
      <c r="H358" s="248"/>
      <c r="I358" s="248"/>
      <c r="J358" s="248">
        <v>146</v>
      </c>
      <c r="K358" s="248">
        <v>163</v>
      </c>
      <c r="L358" s="248">
        <v>167</v>
      </c>
      <c r="M358" s="250">
        <f>IFERROR(VLOOKUP(A358,'GR8-SCHL 9-16-2016'!$A$5:$D$500,3,FALSE),0)</f>
        <v>0</v>
      </c>
      <c r="N358" s="251">
        <f t="shared" si="5"/>
        <v>167</v>
      </c>
    </row>
    <row r="359" spans="1:14" x14ac:dyDescent="0.25">
      <c r="A359" s="248" t="s">
        <v>435</v>
      </c>
      <c r="B359" s="249" t="s">
        <v>82</v>
      </c>
      <c r="C359" s="248">
        <v>1821</v>
      </c>
      <c r="D359" s="248"/>
      <c r="E359" s="248"/>
      <c r="F359" s="248"/>
      <c r="G359" s="248"/>
      <c r="H359" s="248"/>
      <c r="I359" s="248"/>
      <c r="J359" s="248">
        <v>530</v>
      </c>
      <c r="K359" s="248">
        <v>634</v>
      </c>
      <c r="L359" s="248">
        <v>657</v>
      </c>
      <c r="M359" s="250">
        <f>IFERROR(VLOOKUP(A359,'GR8-SCHL 9-16-2016'!$A$5:$D$500,3,FALSE),0)</f>
        <v>84</v>
      </c>
      <c r="N359" s="251">
        <f t="shared" si="5"/>
        <v>573</v>
      </c>
    </row>
    <row r="360" spans="1:14" x14ac:dyDescent="0.25">
      <c r="A360" s="248" t="s">
        <v>436</v>
      </c>
      <c r="B360" s="249" t="s">
        <v>47</v>
      </c>
      <c r="C360" s="248">
        <v>552</v>
      </c>
      <c r="D360" s="248"/>
      <c r="E360" s="248"/>
      <c r="F360" s="248"/>
      <c r="G360" s="248"/>
      <c r="H360" s="248"/>
      <c r="I360" s="248"/>
      <c r="J360" s="248">
        <v>160</v>
      </c>
      <c r="K360" s="248">
        <v>188</v>
      </c>
      <c r="L360" s="248">
        <v>204</v>
      </c>
      <c r="M360" s="250">
        <f>IFERROR(VLOOKUP(A360,'GR8-SCHL 9-16-2016'!$A$5:$D$500,3,FALSE),0)</f>
        <v>0</v>
      </c>
      <c r="N360" s="251">
        <f t="shared" si="5"/>
        <v>204</v>
      </c>
    </row>
    <row r="361" spans="1:14" x14ac:dyDescent="0.25">
      <c r="A361" s="248" t="s">
        <v>437</v>
      </c>
      <c r="B361" s="249" t="s">
        <v>48</v>
      </c>
      <c r="C361" s="248">
        <v>519</v>
      </c>
      <c r="D361" s="248"/>
      <c r="E361" s="248"/>
      <c r="F361" s="248"/>
      <c r="G361" s="248"/>
      <c r="H361" s="248"/>
      <c r="I361" s="248"/>
      <c r="J361" s="248">
        <v>157</v>
      </c>
      <c r="K361" s="248">
        <v>159</v>
      </c>
      <c r="L361" s="248">
        <v>203</v>
      </c>
      <c r="M361" s="250">
        <f>IFERROR(VLOOKUP(A361,'GR8-SCHL 9-16-2016'!$A$5:$D$500,3,FALSE),0)</f>
        <v>42</v>
      </c>
      <c r="N361" s="251">
        <f t="shared" si="5"/>
        <v>161</v>
      </c>
    </row>
    <row r="362" spans="1:14" x14ac:dyDescent="0.25">
      <c r="A362" s="248" t="s">
        <v>438</v>
      </c>
      <c r="B362" s="249" t="s">
        <v>49</v>
      </c>
      <c r="C362" s="248">
        <v>1077</v>
      </c>
      <c r="D362" s="248"/>
      <c r="E362" s="248"/>
      <c r="F362" s="248"/>
      <c r="G362" s="248"/>
      <c r="H362" s="248"/>
      <c r="I362" s="248"/>
      <c r="J362" s="248">
        <v>381</v>
      </c>
      <c r="K362" s="248">
        <v>335</v>
      </c>
      <c r="L362" s="248">
        <v>361</v>
      </c>
      <c r="M362" s="250">
        <f>IFERROR(VLOOKUP(A362,'GR8-SCHL 9-16-2016'!$A$5:$D$500,3,FALSE),0)</f>
        <v>83</v>
      </c>
      <c r="N362" s="251">
        <f t="shared" si="5"/>
        <v>278</v>
      </c>
    </row>
    <row r="363" spans="1:14" x14ac:dyDescent="0.25">
      <c r="A363" s="248" t="s">
        <v>439</v>
      </c>
      <c r="B363" s="249" t="s">
        <v>50</v>
      </c>
      <c r="C363" s="248">
        <v>1264</v>
      </c>
      <c r="D363" s="248"/>
      <c r="E363" s="248"/>
      <c r="F363" s="248"/>
      <c r="G363" s="248"/>
      <c r="H363" s="248"/>
      <c r="I363" s="248"/>
      <c r="J363" s="248">
        <v>452</v>
      </c>
      <c r="K363" s="248">
        <v>397</v>
      </c>
      <c r="L363" s="248">
        <v>415</v>
      </c>
      <c r="M363" s="250">
        <f>IFERROR(VLOOKUP(A363,'GR8-SCHL 9-16-2016'!$A$5:$D$500,3,FALSE),0)</f>
        <v>25</v>
      </c>
      <c r="N363" s="251">
        <f t="shared" si="5"/>
        <v>390</v>
      </c>
    </row>
    <row r="364" spans="1:14" x14ac:dyDescent="0.25">
      <c r="A364" s="248" t="s">
        <v>440</v>
      </c>
      <c r="B364" s="249" t="s">
        <v>51</v>
      </c>
      <c r="C364" s="248">
        <v>1486</v>
      </c>
      <c r="D364" s="248"/>
      <c r="E364" s="248"/>
      <c r="F364" s="248"/>
      <c r="G364" s="248"/>
      <c r="H364" s="248"/>
      <c r="I364" s="248"/>
      <c r="J364" s="248">
        <v>493</v>
      </c>
      <c r="K364" s="248">
        <v>490</v>
      </c>
      <c r="L364" s="248">
        <v>503</v>
      </c>
      <c r="M364" s="250">
        <f>IFERROR(VLOOKUP(A364,'GR8-SCHL 9-16-2016'!$A$5:$D$500,3,FALSE),0)</f>
        <v>20</v>
      </c>
      <c r="N364" s="251">
        <f t="shared" si="5"/>
        <v>483</v>
      </c>
    </row>
    <row r="365" spans="1:14" x14ac:dyDescent="0.25">
      <c r="A365" s="248" t="s">
        <v>441</v>
      </c>
      <c r="B365" s="249" t="s">
        <v>120</v>
      </c>
      <c r="C365" s="248">
        <v>963</v>
      </c>
      <c r="D365" s="248"/>
      <c r="E365" s="248"/>
      <c r="F365" s="248"/>
      <c r="G365" s="248"/>
      <c r="H365" s="248"/>
      <c r="I365" s="248"/>
      <c r="J365" s="248">
        <v>316</v>
      </c>
      <c r="K365" s="248">
        <v>337</v>
      </c>
      <c r="L365" s="248">
        <v>310</v>
      </c>
      <c r="M365" s="250">
        <f>IFERROR(VLOOKUP(A365,'GR8-SCHL 9-16-2016'!$A$5:$D$500,3,FALSE),0)</f>
        <v>0</v>
      </c>
      <c r="N365" s="251">
        <f t="shared" si="5"/>
        <v>310</v>
      </c>
    </row>
    <row r="366" spans="1:14" x14ac:dyDescent="0.25">
      <c r="A366" s="248" t="s">
        <v>442</v>
      </c>
      <c r="B366" s="249" t="s">
        <v>13</v>
      </c>
      <c r="C366" s="248">
        <v>1191</v>
      </c>
      <c r="D366" s="248"/>
      <c r="E366" s="248"/>
      <c r="F366" s="248"/>
      <c r="G366" s="248"/>
      <c r="H366" s="248"/>
      <c r="I366" s="248"/>
      <c r="J366" s="248">
        <v>412</v>
      </c>
      <c r="K366" s="248">
        <v>400</v>
      </c>
      <c r="L366" s="248">
        <v>379</v>
      </c>
      <c r="M366" s="250">
        <f>IFERROR(VLOOKUP(A366,'GR8-SCHL 9-16-2016'!$A$5:$D$500,3,FALSE),0)</f>
        <v>168</v>
      </c>
      <c r="N366" s="251">
        <f t="shared" si="5"/>
        <v>211</v>
      </c>
    </row>
    <row r="367" spans="1:14" x14ac:dyDescent="0.25">
      <c r="A367" s="248" t="s">
        <v>443</v>
      </c>
      <c r="B367" s="249" t="s">
        <v>608</v>
      </c>
      <c r="C367" s="248">
        <v>1176</v>
      </c>
      <c r="D367" s="248"/>
      <c r="E367" s="248"/>
      <c r="F367" s="248"/>
      <c r="G367" s="248"/>
      <c r="H367" s="248"/>
      <c r="I367" s="248"/>
      <c r="J367" s="248">
        <v>400</v>
      </c>
      <c r="K367" s="248">
        <v>400</v>
      </c>
      <c r="L367" s="248">
        <v>376</v>
      </c>
      <c r="M367" s="250">
        <f>IFERROR(VLOOKUP(A367,'GR8-SCHL 9-16-2016'!$A$5:$D$500,3,FALSE),0)</f>
        <v>41</v>
      </c>
      <c r="N367" s="251">
        <f t="shared" si="5"/>
        <v>335</v>
      </c>
    </row>
    <row r="368" spans="1:14" x14ac:dyDescent="0.25">
      <c r="A368" s="248" t="s">
        <v>444</v>
      </c>
      <c r="B368" s="249" t="s">
        <v>52</v>
      </c>
      <c r="C368" s="248">
        <v>715</v>
      </c>
      <c r="D368" s="248"/>
      <c r="E368" s="248"/>
      <c r="F368" s="248"/>
      <c r="G368" s="248"/>
      <c r="H368" s="248"/>
      <c r="I368" s="248"/>
      <c r="J368" s="248">
        <v>221</v>
      </c>
      <c r="K368" s="248">
        <v>216</v>
      </c>
      <c r="L368" s="248">
        <v>278</v>
      </c>
      <c r="M368" s="250">
        <f>IFERROR(VLOOKUP(A368,'GR8-SCHL 9-16-2016'!$A$5:$D$500,3,FALSE),0)</f>
        <v>0</v>
      </c>
      <c r="N368" s="251">
        <f t="shared" si="5"/>
        <v>278</v>
      </c>
    </row>
    <row r="369" spans="1:14" x14ac:dyDescent="0.25">
      <c r="A369" s="248" t="s">
        <v>990</v>
      </c>
      <c r="B369" s="249" t="s">
        <v>1424</v>
      </c>
      <c r="C369" s="248">
        <v>34</v>
      </c>
      <c r="D369" s="248"/>
      <c r="E369" s="248"/>
      <c r="F369" s="248"/>
      <c r="G369" s="248"/>
      <c r="H369" s="248"/>
      <c r="I369" s="248"/>
      <c r="J369" s="248"/>
      <c r="K369" s="248">
        <v>2</v>
      </c>
      <c r="L369" s="248">
        <v>1</v>
      </c>
      <c r="M369" s="250">
        <f>IFERROR(VLOOKUP(A369,'GR8-SCHL 9-16-2016'!$A$5:$D$500,3,FALSE),0)</f>
        <v>0</v>
      </c>
      <c r="N369" s="251">
        <f t="shared" si="5"/>
        <v>1</v>
      </c>
    </row>
    <row r="370" spans="1:14" x14ac:dyDescent="0.25">
      <c r="A370" s="248" t="s">
        <v>607</v>
      </c>
      <c r="B370" s="249" t="s">
        <v>992</v>
      </c>
      <c r="C370" s="248">
        <v>323</v>
      </c>
      <c r="D370" s="248">
        <v>12</v>
      </c>
      <c r="E370" s="248">
        <v>16</v>
      </c>
      <c r="F370" s="248">
        <v>14</v>
      </c>
      <c r="G370" s="248">
        <v>25</v>
      </c>
      <c r="H370" s="248">
        <v>31</v>
      </c>
      <c r="I370" s="248">
        <v>31</v>
      </c>
      <c r="J370" s="248">
        <v>41</v>
      </c>
      <c r="K370" s="248">
        <v>31</v>
      </c>
      <c r="L370" s="248">
        <v>42</v>
      </c>
      <c r="M370" s="250">
        <f>IFERROR(VLOOKUP(A370,'GR8-SCHL 9-16-2016'!$A$5:$D$500,3,FALSE),0)</f>
        <v>9</v>
      </c>
      <c r="N370" s="251">
        <f t="shared" si="5"/>
        <v>33</v>
      </c>
    </row>
    <row r="371" spans="1:14" x14ac:dyDescent="0.25">
      <c r="A371" s="248" t="s">
        <v>1399</v>
      </c>
      <c r="B371" s="249" t="s">
        <v>1400</v>
      </c>
      <c r="C371" s="248">
        <v>194</v>
      </c>
      <c r="D371" s="248"/>
      <c r="E371" s="248"/>
      <c r="F371" s="248"/>
      <c r="G371" s="248"/>
      <c r="H371" s="248"/>
      <c r="I371" s="248"/>
      <c r="J371" s="248"/>
      <c r="K371" s="248"/>
      <c r="L371" s="248"/>
      <c r="M371" s="250">
        <f>IFERROR(VLOOKUP(A371,'GR8-SCHL 9-16-2016'!$A$5:$D$500,3,FALSE),0)</f>
        <v>0</v>
      </c>
      <c r="N371" s="251" t="str">
        <f t="shared" si="5"/>
        <v/>
      </c>
    </row>
    <row r="372" spans="1:14" x14ac:dyDescent="0.25">
      <c r="A372" s="248" t="s">
        <v>445</v>
      </c>
      <c r="B372" s="249" t="s">
        <v>818</v>
      </c>
      <c r="C372" s="248">
        <v>420</v>
      </c>
      <c r="D372" s="248"/>
      <c r="E372" s="248"/>
      <c r="F372" s="248"/>
      <c r="G372" s="248"/>
      <c r="H372" s="248"/>
      <c r="I372" s="248"/>
      <c r="J372" s="248"/>
      <c r="K372" s="248"/>
      <c r="L372" s="248"/>
      <c r="M372" s="250">
        <f>IFERROR(VLOOKUP(A372,'GR8-SCHL 9-16-2016'!$A$5:$D$500,3,FALSE),0)</f>
        <v>0</v>
      </c>
      <c r="N372" s="251" t="str">
        <f t="shared" si="5"/>
        <v/>
      </c>
    </row>
    <row r="373" spans="1:14" x14ac:dyDescent="0.25">
      <c r="A373" s="248" t="s">
        <v>967</v>
      </c>
      <c r="B373" s="249" t="s">
        <v>1401</v>
      </c>
      <c r="C373" s="248">
        <v>339</v>
      </c>
      <c r="D373" s="248"/>
      <c r="E373" s="248"/>
      <c r="F373" s="248"/>
      <c r="G373" s="248"/>
      <c r="H373" s="248"/>
      <c r="I373" s="248"/>
      <c r="J373" s="248"/>
      <c r="K373" s="248"/>
      <c r="L373" s="248"/>
      <c r="M373" s="250">
        <f>IFERROR(VLOOKUP(A373,'GR8-SCHL 9-16-2016'!$A$5:$D$500,3,FALSE),0)</f>
        <v>0</v>
      </c>
      <c r="N373" s="251" t="str">
        <f t="shared" si="5"/>
        <v/>
      </c>
    </row>
    <row r="374" spans="1:14" x14ac:dyDescent="0.25">
      <c r="A374" s="248" t="s">
        <v>446</v>
      </c>
      <c r="B374" s="249" t="s">
        <v>605</v>
      </c>
      <c r="C374" s="248">
        <v>408</v>
      </c>
      <c r="D374" s="248"/>
      <c r="E374" s="248"/>
      <c r="F374" s="248"/>
      <c r="G374" s="248"/>
      <c r="H374" s="248"/>
      <c r="I374" s="248"/>
      <c r="J374" s="248"/>
      <c r="K374" s="248"/>
      <c r="L374" s="248"/>
      <c r="M374" s="250">
        <f>IFERROR(VLOOKUP(A374,'GR8-SCHL 9-16-2016'!$A$5:$D$500,3,FALSE),0)</f>
        <v>0</v>
      </c>
      <c r="N374" s="251" t="str">
        <f t="shared" si="5"/>
        <v/>
      </c>
    </row>
    <row r="375" spans="1:14" x14ac:dyDescent="0.25">
      <c r="A375" s="248" t="s">
        <v>447</v>
      </c>
      <c r="B375" s="249" t="s">
        <v>604</v>
      </c>
      <c r="C375" s="248">
        <v>2098</v>
      </c>
      <c r="D375" s="248"/>
      <c r="E375" s="248"/>
      <c r="F375" s="248"/>
      <c r="G375" s="248"/>
      <c r="H375" s="248"/>
      <c r="I375" s="248"/>
      <c r="J375" s="248"/>
      <c r="K375" s="248"/>
      <c r="L375" s="248"/>
      <c r="M375" s="250">
        <f>IFERROR(VLOOKUP(A375,'GR8-SCHL 9-16-2016'!$A$5:$D$500,3,FALSE),0)</f>
        <v>0</v>
      </c>
      <c r="N375" s="251" t="str">
        <f t="shared" si="5"/>
        <v/>
      </c>
    </row>
    <row r="376" spans="1:14" x14ac:dyDescent="0.25">
      <c r="A376" s="248" t="s">
        <v>448</v>
      </c>
      <c r="B376" s="249" t="s">
        <v>534</v>
      </c>
      <c r="C376" s="248">
        <v>354</v>
      </c>
      <c r="D376" s="248"/>
      <c r="E376" s="248"/>
      <c r="F376" s="248"/>
      <c r="G376" s="248"/>
      <c r="H376" s="248"/>
      <c r="I376" s="248"/>
      <c r="J376" s="248"/>
      <c r="K376" s="248"/>
      <c r="L376" s="248"/>
      <c r="M376" s="250">
        <f>IFERROR(VLOOKUP(A376,'GR8-SCHL 9-16-2016'!$A$5:$D$500,3,FALSE),0)</f>
        <v>0</v>
      </c>
      <c r="N376" s="251" t="str">
        <f t="shared" si="5"/>
        <v/>
      </c>
    </row>
    <row r="377" spans="1:14" x14ac:dyDescent="0.25">
      <c r="A377" s="248" t="s">
        <v>449</v>
      </c>
      <c r="B377" s="249" t="s">
        <v>944</v>
      </c>
      <c r="C377" s="248">
        <v>273</v>
      </c>
      <c r="D377" s="248"/>
      <c r="E377" s="248"/>
      <c r="F377" s="248"/>
      <c r="G377" s="248"/>
      <c r="H377" s="248"/>
      <c r="I377" s="248"/>
      <c r="J377" s="248"/>
      <c r="K377" s="248"/>
      <c r="L377" s="248"/>
      <c r="M377" s="250">
        <f>IFERROR(VLOOKUP(A377,'GR8-SCHL 9-16-2016'!$A$5:$D$500,3,FALSE),0)</f>
        <v>0</v>
      </c>
      <c r="N377" s="251" t="str">
        <f t="shared" si="5"/>
        <v/>
      </c>
    </row>
    <row r="378" spans="1:14" x14ac:dyDescent="0.25">
      <c r="A378" s="248" t="s">
        <v>945</v>
      </c>
      <c r="B378" s="249" t="s">
        <v>946</v>
      </c>
      <c r="C378" s="248">
        <v>539</v>
      </c>
      <c r="D378" s="248"/>
      <c r="E378" s="248"/>
      <c r="F378" s="248"/>
      <c r="G378" s="248"/>
      <c r="H378" s="248"/>
      <c r="I378" s="248"/>
      <c r="J378" s="248"/>
      <c r="K378" s="248"/>
      <c r="L378" s="248"/>
      <c r="M378" s="250">
        <f>IFERROR(VLOOKUP(A378,'GR8-SCHL 9-16-2016'!$A$5:$D$500,3,FALSE),0)</f>
        <v>0</v>
      </c>
      <c r="N378" s="251" t="str">
        <f t="shared" si="5"/>
        <v/>
      </c>
    </row>
    <row r="379" spans="1:14" x14ac:dyDescent="0.25">
      <c r="A379" s="248" t="s">
        <v>450</v>
      </c>
      <c r="B379" s="249" t="s">
        <v>603</v>
      </c>
      <c r="C379" s="248">
        <v>1292</v>
      </c>
      <c r="D379" s="248"/>
      <c r="E379" s="248"/>
      <c r="F379" s="248"/>
      <c r="G379" s="248"/>
      <c r="H379" s="248"/>
      <c r="I379" s="248"/>
      <c r="J379" s="248"/>
      <c r="K379" s="248"/>
      <c r="L379" s="248"/>
      <c r="M379" s="250">
        <f>IFERROR(VLOOKUP(A379,'GR8-SCHL 9-16-2016'!$A$5:$D$500,3,FALSE),0)</f>
        <v>0</v>
      </c>
      <c r="N379" s="251" t="str">
        <f t="shared" si="5"/>
        <v/>
      </c>
    </row>
    <row r="380" spans="1:14" x14ac:dyDescent="0.25">
      <c r="A380" s="248" t="s">
        <v>451</v>
      </c>
      <c r="B380" s="249" t="s">
        <v>55</v>
      </c>
      <c r="C380" s="248">
        <v>1729</v>
      </c>
      <c r="D380" s="248"/>
      <c r="E380" s="248"/>
      <c r="F380" s="248"/>
      <c r="G380" s="248"/>
      <c r="H380" s="248"/>
      <c r="I380" s="248"/>
      <c r="J380" s="248"/>
      <c r="K380" s="248"/>
      <c r="L380" s="248"/>
      <c r="M380" s="250">
        <f>IFERROR(VLOOKUP(A380,'GR8-SCHL 9-16-2016'!$A$5:$D$500,3,FALSE),0)</f>
        <v>0</v>
      </c>
      <c r="N380" s="251" t="str">
        <f t="shared" si="5"/>
        <v/>
      </c>
    </row>
    <row r="381" spans="1:14" x14ac:dyDescent="0.25">
      <c r="A381" s="248" t="s">
        <v>1402</v>
      </c>
      <c r="B381" s="249" t="s">
        <v>1403</v>
      </c>
      <c r="C381" s="248">
        <v>228</v>
      </c>
      <c r="D381" s="248"/>
      <c r="E381" s="248"/>
      <c r="F381" s="248"/>
      <c r="G381" s="248"/>
      <c r="H381" s="248"/>
      <c r="I381" s="248"/>
      <c r="J381" s="248"/>
      <c r="K381" s="248"/>
      <c r="L381" s="248"/>
      <c r="M381" s="250">
        <f>IFERROR(VLOOKUP(A381,'GR8-SCHL 9-16-2016'!$A$5:$D$500,3,FALSE),0)</f>
        <v>0</v>
      </c>
      <c r="N381" s="251" t="str">
        <f t="shared" si="5"/>
        <v/>
      </c>
    </row>
    <row r="382" spans="1:14" x14ac:dyDescent="0.25">
      <c r="A382" s="248" t="s">
        <v>452</v>
      </c>
      <c r="B382" s="249" t="s">
        <v>5262</v>
      </c>
      <c r="C382" s="248">
        <v>366</v>
      </c>
      <c r="D382" s="248"/>
      <c r="E382" s="248"/>
      <c r="F382" s="248"/>
      <c r="G382" s="248"/>
      <c r="H382" s="248"/>
      <c r="I382" s="248"/>
      <c r="J382" s="248"/>
      <c r="K382" s="248"/>
      <c r="L382" s="248"/>
      <c r="M382" s="250">
        <f>IFERROR(VLOOKUP(A382,'GR8-SCHL 9-16-2016'!$A$5:$D$500,3,FALSE),0)</f>
        <v>0</v>
      </c>
      <c r="N382" s="251" t="str">
        <f t="shared" si="5"/>
        <v/>
      </c>
    </row>
    <row r="383" spans="1:14" x14ac:dyDescent="0.25">
      <c r="A383" s="248" t="s">
        <v>602</v>
      </c>
      <c r="B383" s="249" t="s">
        <v>601</v>
      </c>
      <c r="C383" s="248">
        <v>19</v>
      </c>
      <c r="D383" s="248"/>
      <c r="E383" s="248"/>
      <c r="F383" s="248"/>
      <c r="G383" s="248"/>
      <c r="H383" s="248"/>
      <c r="I383" s="248"/>
      <c r="J383" s="248"/>
      <c r="K383" s="248"/>
      <c r="L383" s="248"/>
      <c r="M383" s="250">
        <f>IFERROR(VLOOKUP(A383,'GR8-SCHL 9-16-2016'!$A$5:$D$500,3,FALSE),0)</f>
        <v>0</v>
      </c>
      <c r="N383" s="251" t="str">
        <f t="shared" si="5"/>
        <v/>
      </c>
    </row>
    <row r="384" spans="1:14" x14ac:dyDescent="0.25">
      <c r="A384" s="248" t="s">
        <v>5263</v>
      </c>
      <c r="B384" s="249" t="s">
        <v>5264</v>
      </c>
      <c r="C384" s="248">
        <v>167</v>
      </c>
      <c r="D384" s="248"/>
      <c r="E384" s="248"/>
      <c r="F384" s="248"/>
      <c r="G384" s="248"/>
      <c r="H384" s="248"/>
      <c r="I384" s="248"/>
      <c r="J384" s="248">
        <v>69</v>
      </c>
      <c r="K384" s="248">
        <v>68</v>
      </c>
      <c r="L384" s="248">
        <v>30</v>
      </c>
      <c r="M384" s="250">
        <f>IFERROR(VLOOKUP(A384,'GR8-SCHL 9-16-2016'!$A$5:$D$500,3,FALSE),0)</f>
        <v>0</v>
      </c>
      <c r="N384" s="251">
        <f t="shared" si="5"/>
        <v>30</v>
      </c>
    </row>
    <row r="385" spans="1:14" x14ac:dyDescent="0.25">
      <c r="A385" s="248" t="s">
        <v>600</v>
      </c>
      <c r="B385" s="249" t="s">
        <v>554</v>
      </c>
      <c r="C385" s="248">
        <v>1779</v>
      </c>
      <c r="D385" s="248"/>
      <c r="E385" s="248"/>
      <c r="F385" s="248"/>
      <c r="G385" s="248"/>
      <c r="H385" s="248"/>
      <c r="I385" s="248"/>
      <c r="J385" s="248"/>
      <c r="K385" s="248"/>
      <c r="L385" s="248"/>
      <c r="M385" s="250">
        <f>IFERROR(VLOOKUP(A385,'GR8-SCHL 9-16-2016'!$A$5:$D$500,3,FALSE),0)</f>
        <v>0</v>
      </c>
      <c r="N385" s="251" t="str">
        <f t="shared" si="5"/>
        <v/>
      </c>
    </row>
    <row r="386" spans="1:14" x14ac:dyDescent="0.25">
      <c r="A386" s="248" t="s">
        <v>993</v>
      </c>
      <c r="B386" s="249" t="s">
        <v>994</v>
      </c>
      <c r="C386" s="248">
        <v>315</v>
      </c>
      <c r="D386" s="248"/>
      <c r="E386" s="248"/>
      <c r="F386" s="248"/>
      <c r="G386" s="248"/>
      <c r="H386" s="248"/>
      <c r="I386" s="248"/>
      <c r="J386" s="248"/>
      <c r="K386" s="248"/>
      <c r="L386" s="248"/>
      <c r="M386" s="250">
        <f>IFERROR(VLOOKUP(A386,'GR8-SCHL 9-16-2016'!$A$5:$D$500,3,FALSE),0)</f>
        <v>0</v>
      </c>
      <c r="N386" s="251" t="str">
        <f t="shared" si="5"/>
        <v/>
      </c>
    </row>
    <row r="387" spans="1:14" x14ac:dyDescent="0.25">
      <c r="A387" s="248" t="s">
        <v>948</v>
      </c>
      <c r="B387" s="249" t="s">
        <v>949</v>
      </c>
      <c r="C387" s="248">
        <v>381</v>
      </c>
      <c r="D387" s="248"/>
      <c r="E387" s="248"/>
      <c r="F387" s="248"/>
      <c r="G387" s="248"/>
      <c r="H387" s="248"/>
      <c r="I387" s="248"/>
      <c r="J387" s="248"/>
      <c r="K387" s="248"/>
      <c r="L387" s="248"/>
      <c r="M387" s="250">
        <f>IFERROR(VLOOKUP(A387,'GR8-SCHL 9-16-2016'!$A$5:$D$500,3,FALSE),0)</f>
        <v>0</v>
      </c>
      <c r="N387" s="251" t="str">
        <f t="shared" si="5"/>
        <v/>
      </c>
    </row>
    <row r="388" spans="1:14" x14ac:dyDescent="0.25">
      <c r="A388" s="248" t="s">
        <v>599</v>
      </c>
      <c r="B388" s="249" t="s">
        <v>526</v>
      </c>
      <c r="C388" s="248">
        <v>414</v>
      </c>
      <c r="D388" s="248"/>
      <c r="E388" s="248"/>
      <c r="F388" s="248"/>
      <c r="G388" s="248"/>
      <c r="H388" s="248"/>
      <c r="I388" s="248"/>
      <c r="J388" s="248"/>
      <c r="K388" s="248"/>
      <c r="L388" s="248"/>
      <c r="M388" s="250">
        <f>IFERROR(VLOOKUP(A388,'GR8-SCHL 9-16-2016'!$A$5:$D$500,3,FALSE),0)</f>
        <v>0</v>
      </c>
      <c r="N388" s="251" t="str">
        <f t="shared" ref="N388:N451" si="6">IF(L388="","",L388-M388)</f>
        <v/>
      </c>
    </row>
    <row r="389" spans="1:14" x14ac:dyDescent="0.25">
      <c r="A389" s="248" t="s">
        <v>896</v>
      </c>
      <c r="B389" s="249" t="s">
        <v>897</v>
      </c>
      <c r="C389" s="248">
        <v>249</v>
      </c>
      <c r="D389" s="248"/>
      <c r="E389" s="248"/>
      <c r="F389" s="248"/>
      <c r="G389" s="248"/>
      <c r="H389" s="248"/>
      <c r="I389" s="248"/>
      <c r="J389" s="248"/>
      <c r="K389" s="248"/>
      <c r="L389" s="248"/>
      <c r="M389" s="250">
        <f>IFERROR(VLOOKUP(A389,'GR8-SCHL 9-16-2016'!$A$5:$D$500,3,FALSE),0)</f>
        <v>0</v>
      </c>
      <c r="N389" s="251" t="str">
        <f t="shared" si="6"/>
        <v/>
      </c>
    </row>
    <row r="390" spans="1:14" x14ac:dyDescent="0.25">
      <c r="A390" s="248" t="s">
        <v>454</v>
      </c>
      <c r="B390" s="249" t="s">
        <v>898</v>
      </c>
      <c r="C390" s="248">
        <v>283</v>
      </c>
      <c r="D390" s="248"/>
      <c r="E390" s="248"/>
      <c r="F390" s="248"/>
      <c r="G390" s="248"/>
      <c r="H390" s="248"/>
      <c r="I390" s="248"/>
      <c r="J390" s="248"/>
      <c r="K390" s="248"/>
      <c r="L390" s="248"/>
      <c r="M390" s="250">
        <f>IFERROR(VLOOKUP(A390,'GR8-SCHL 9-16-2016'!$A$5:$D$500,3,FALSE),0)</f>
        <v>0</v>
      </c>
      <c r="N390" s="251" t="str">
        <f t="shared" si="6"/>
        <v/>
      </c>
    </row>
    <row r="391" spans="1:14" x14ac:dyDescent="0.25">
      <c r="A391" s="248" t="s">
        <v>597</v>
      </c>
      <c r="B391" s="249" t="s">
        <v>899</v>
      </c>
      <c r="C391" s="248">
        <v>30</v>
      </c>
      <c r="D391" s="248"/>
      <c r="E391" s="248"/>
      <c r="F391" s="248"/>
      <c r="G391" s="248"/>
      <c r="H391" s="248"/>
      <c r="I391" s="248"/>
      <c r="J391" s="248"/>
      <c r="K391" s="248"/>
      <c r="L391" s="248"/>
      <c r="M391" s="250">
        <f>IFERROR(VLOOKUP(A391,'GR8-SCHL 9-16-2016'!$A$5:$D$500,3,FALSE),0)</f>
        <v>0</v>
      </c>
      <c r="N391" s="251" t="str">
        <f t="shared" si="6"/>
        <v/>
      </c>
    </row>
    <row r="392" spans="1:14" x14ac:dyDescent="0.25">
      <c r="A392" s="248" t="s">
        <v>596</v>
      </c>
      <c r="B392" s="249" t="s">
        <v>595</v>
      </c>
      <c r="C392" s="248">
        <v>114</v>
      </c>
      <c r="D392" s="248"/>
      <c r="E392" s="248"/>
      <c r="F392" s="248"/>
      <c r="G392" s="248"/>
      <c r="H392" s="248"/>
      <c r="I392" s="248"/>
      <c r="J392" s="248"/>
      <c r="K392" s="248"/>
      <c r="L392" s="248"/>
      <c r="M392" s="250">
        <f>IFERROR(VLOOKUP(A392,'GR8-SCHL 9-16-2016'!$A$5:$D$500,3,FALSE),0)</f>
        <v>0</v>
      </c>
      <c r="N392" s="251" t="str">
        <f t="shared" si="6"/>
        <v/>
      </c>
    </row>
    <row r="393" spans="1:14" x14ac:dyDescent="0.25">
      <c r="A393" s="248" t="s">
        <v>455</v>
      </c>
      <c r="B393" s="249" t="s">
        <v>594</v>
      </c>
      <c r="C393" s="248">
        <v>366</v>
      </c>
      <c r="D393" s="248"/>
      <c r="E393" s="248"/>
      <c r="F393" s="248"/>
      <c r="G393" s="248"/>
      <c r="H393" s="248"/>
      <c r="I393" s="248"/>
      <c r="J393" s="248"/>
      <c r="K393" s="248"/>
      <c r="L393" s="248"/>
      <c r="M393" s="250">
        <f>IFERROR(VLOOKUP(A393,'GR8-SCHL 9-16-2016'!$A$5:$D$500,3,FALSE),0)</f>
        <v>0</v>
      </c>
      <c r="N393" s="251" t="str">
        <f t="shared" si="6"/>
        <v/>
      </c>
    </row>
    <row r="394" spans="1:14" x14ac:dyDescent="0.25">
      <c r="A394" s="248" t="s">
        <v>593</v>
      </c>
      <c r="B394" s="249" t="s">
        <v>510</v>
      </c>
      <c r="C394" s="248">
        <v>1601</v>
      </c>
      <c r="D394" s="248"/>
      <c r="E394" s="248"/>
      <c r="F394" s="248"/>
      <c r="G394" s="248"/>
      <c r="H394" s="248"/>
      <c r="I394" s="248"/>
      <c r="J394" s="248"/>
      <c r="K394" s="248"/>
      <c r="L394" s="248"/>
      <c r="M394" s="250">
        <f>IFERROR(VLOOKUP(A394,'GR8-SCHL 9-16-2016'!$A$5:$D$500,3,FALSE),0)</f>
        <v>0</v>
      </c>
      <c r="N394" s="251" t="str">
        <f t="shared" si="6"/>
        <v/>
      </c>
    </row>
    <row r="395" spans="1:14" x14ac:dyDescent="0.25">
      <c r="A395" s="248" t="s">
        <v>456</v>
      </c>
      <c r="B395" s="249" t="s">
        <v>555</v>
      </c>
      <c r="C395" s="248">
        <v>1880</v>
      </c>
      <c r="D395" s="248"/>
      <c r="E395" s="248"/>
      <c r="F395" s="248"/>
      <c r="G395" s="248"/>
      <c r="H395" s="248"/>
      <c r="I395" s="248"/>
      <c r="J395" s="248"/>
      <c r="K395" s="248"/>
      <c r="L395" s="248"/>
      <c r="M395" s="250">
        <f>IFERROR(VLOOKUP(A395,'GR8-SCHL 9-16-2016'!$A$5:$D$500,3,FALSE),0)</f>
        <v>0</v>
      </c>
      <c r="N395" s="251" t="str">
        <f t="shared" si="6"/>
        <v/>
      </c>
    </row>
    <row r="396" spans="1:14" x14ac:dyDescent="0.25">
      <c r="A396" s="248" t="s">
        <v>834</v>
      </c>
      <c r="B396" s="249" t="s">
        <v>835</v>
      </c>
      <c r="C396" s="248">
        <v>1191</v>
      </c>
      <c r="D396" s="248"/>
      <c r="E396" s="248"/>
      <c r="F396" s="248"/>
      <c r="G396" s="248"/>
      <c r="H396" s="248"/>
      <c r="I396" s="248"/>
      <c r="J396" s="248"/>
      <c r="K396" s="248"/>
      <c r="L396" s="248"/>
      <c r="M396" s="250">
        <f>IFERROR(VLOOKUP(A396,'GR8-SCHL 9-16-2016'!$A$5:$D$500,3,FALSE),0)</f>
        <v>0</v>
      </c>
      <c r="N396" s="251" t="str">
        <f t="shared" si="6"/>
        <v/>
      </c>
    </row>
    <row r="397" spans="1:14" x14ac:dyDescent="0.25">
      <c r="A397" s="248" t="s">
        <v>457</v>
      </c>
      <c r="B397" s="249" t="s">
        <v>122</v>
      </c>
      <c r="C397" s="248">
        <v>3433</v>
      </c>
      <c r="D397" s="248"/>
      <c r="E397" s="248"/>
      <c r="F397" s="248"/>
      <c r="G397" s="248"/>
      <c r="H397" s="248"/>
      <c r="I397" s="248"/>
      <c r="J397" s="248"/>
      <c r="K397" s="248"/>
      <c r="L397" s="248"/>
      <c r="M397" s="250">
        <f>IFERROR(VLOOKUP(A397,'GR8-SCHL 9-16-2016'!$A$5:$D$500,3,FALSE),0)</f>
        <v>0</v>
      </c>
      <c r="N397" s="251" t="str">
        <f t="shared" si="6"/>
        <v/>
      </c>
    </row>
    <row r="398" spans="1:14" x14ac:dyDescent="0.25">
      <c r="A398" s="248" t="s">
        <v>592</v>
      </c>
      <c r="B398" s="249" t="s">
        <v>543</v>
      </c>
      <c r="C398" s="248">
        <v>522</v>
      </c>
      <c r="D398" s="248"/>
      <c r="E398" s="248"/>
      <c r="F398" s="248"/>
      <c r="G398" s="248"/>
      <c r="H398" s="248"/>
      <c r="I398" s="248"/>
      <c r="J398" s="248"/>
      <c r="K398" s="248"/>
      <c r="L398" s="248"/>
      <c r="M398" s="250">
        <f>IFERROR(VLOOKUP(A398,'GR8-SCHL 9-16-2016'!$A$5:$D$500,3,FALSE),0)</f>
        <v>0</v>
      </c>
      <c r="N398" s="251" t="str">
        <f t="shared" si="6"/>
        <v/>
      </c>
    </row>
    <row r="399" spans="1:14" x14ac:dyDescent="0.25">
      <c r="A399" s="248" t="s">
        <v>458</v>
      </c>
      <c r="B399" s="249" t="s">
        <v>591</v>
      </c>
      <c r="C399" s="248">
        <v>404</v>
      </c>
      <c r="D399" s="248"/>
      <c r="E399" s="248"/>
      <c r="F399" s="248"/>
      <c r="G399" s="248"/>
      <c r="H399" s="248"/>
      <c r="I399" s="248"/>
      <c r="J399" s="248">
        <v>104</v>
      </c>
      <c r="K399" s="248">
        <v>76</v>
      </c>
      <c r="L399" s="248">
        <v>75</v>
      </c>
      <c r="M399" s="250">
        <f>IFERROR(VLOOKUP(A399,'GR8-SCHL 9-16-2016'!$A$5:$D$500,3,FALSE),0)</f>
        <v>75</v>
      </c>
      <c r="N399" s="251">
        <f t="shared" si="6"/>
        <v>0</v>
      </c>
    </row>
    <row r="400" spans="1:14" x14ac:dyDescent="0.25">
      <c r="A400" s="248" t="s">
        <v>459</v>
      </c>
      <c r="B400" s="249" t="s">
        <v>590</v>
      </c>
      <c r="C400" s="248">
        <v>219</v>
      </c>
      <c r="D400" s="248"/>
      <c r="E400" s="248"/>
      <c r="F400" s="248"/>
      <c r="G400" s="248"/>
      <c r="H400" s="248"/>
      <c r="I400" s="248"/>
      <c r="J400" s="248">
        <v>60</v>
      </c>
      <c r="K400" s="248">
        <v>44</v>
      </c>
      <c r="L400" s="248">
        <v>34</v>
      </c>
      <c r="M400" s="250">
        <f>IFERROR(VLOOKUP(A400,'GR8-SCHL 9-16-2016'!$A$5:$D$500,3,FALSE),0)</f>
        <v>2</v>
      </c>
      <c r="N400" s="251">
        <f t="shared" si="6"/>
        <v>32</v>
      </c>
    </row>
    <row r="401" spans="1:14" x14ac:dyDescent="0.25">
      <c r="A401" s="248" t="s">
        <v>589</v>
      </c>
      <c r="B401" s="249" t="s">
        <v>538</v>
      </c>
      <c r="C401" s="248">
        <v>233</v>
      </c>
      <c r="D401" s="248"/>
      <c r="E401" s="248"/>
      <c r="F401" s="248"/>
      <c r="G401" s="248"/>
      <c r="H401" s="248"/>
      <c r="I401" s="248"/>
      <c r="J401" s="248"/>
      <c r="K401" s="248"/>
      <c r="L401" s="248"/>
      <c r="M401" s="250">
        <f>IFERROR(VLOOKUP(A401,'GR8-SCHL 9-16-2016'!$A$5:$D$500,3,FALSE),0)</f>
        <v>0</v>
      </c>
      <c r="N401" s="251" t="str">
        <f t="shared" si="6"/>
        <v/>
      </c>
    </row>
    <row r="402" spans="1:14" x14ac:dyDescent="0.25">
      <c r="A402" s="248" t="s">
        <v>588</v>
      </c>
      <c r="B402" s="249" t="s">
        <v>537</v>
      </c>
      <c r="C402" s="248">
        <v>1738</v>
      </c>
      <c r="D402" s="248"/>
      <c r="E402" s="248"/>
      <c r="F402" s="248"/>
      <c r="G402" s="248"/>
      <c r="H402" s="248"/>
      <c r="I402" s="248"/>
      <c r="J402" s="248">
        <v>270</v>
      </c>
      <c r="K402" s="248">
        <v>342</v>
      </c>
      <c r="L402" s="248">
        <v>326</v>
      </c>
      <c r="M402" s="250">
        <f>IFERROR(VLOOKUP(A402,'GR8-SCHL 9-16-2016'!$A$5:$D$500,3,FALSE),0)</f>
        <v>10</v>
      </c>
      <c r="N402" s="251">
        <f t="shared" si="6"/>
        <v>316</v>
      </c>
    </row>
    <row r="403" spans="1:14" x14ac:dyDescent="0.25">
      <c r="A403" s="248" t="s">
        <v>950</v>
      </c>
      <c r="B403" s="249" t="s">
        <v>951</v>
      </c>
      <c r="C403" s="248">
        <v>552</v>
      </c>
      <c r="D403" s="248"/>
      <c r="E403" s="248"/>
      <c r="F403" s="248"/>
      <c r="G403" s="248"/>
      <c r="H403" s="248"/>
      <c r="I403" s="248"/>
      <c r="J403" s="248"/>
      <c r="K403" s="248"/>
      <c r="L403" s="248"/>
      <c r="M403" s="250">
        <f>IFERROR(VLOOKUP(A403,'GR8-SCHL 9-16-2016'!$A$5:$D$500,3,FALSE),0)</f>
        <v>0</v>
      </c>
      <c r="N403" s="251" t="str">
        <f t="shared" si="6"/>
        <v/>
      </c>
    </row>
    <row r="404" spans="1:14" x14ac:dyDescent="0.25">
      <c r="A404" s="248" t="s">
        <v>587</v>
      </c>
      <c r="B404" s="249" t="s">
        <v>586</v>
      </c>
      <c r="C404" s="248">
        <v>119</v>
      </c>
      <c r="D404" s="248"/>
      <c r="E404" s="248"/>
      <c r="F404" s="248"/>
      <c r="G404" s="248"/>
      <c r="H404" s="248"/>
      <c r="I404" s="248"/>
      <c r="J404" s="248"/>
      <c r="K404" s="248"/>
      <c r="L404" s="248"/>
      <c r="M404" s="250">
        <f>IFERROR(VLOOKUP(A404,'GR8-SCHL 9-16-2016'!$A$5:$D$500,3,FALSE),0)</f>
        <v>0</v>
      </c>
      <c r="N404" s="251" t="str">
        <f t="shared" si="6"/>
        <v/>
      </c>
    </row>
    <row r="405" spans="1:14" x14ac:dyDescent="0.25">
      <c r="A405" s="248" t="s">
        <v>585</v>
      </c>
      <c r="B405" s="249" t="s">
        <v>535</v>
      </c>
      <c r="C405" s="248">
        <v>375</v>
      </c>
      <c r="D405" s="248"/>
      <c r="E405" s="248"/>
      <c r="F405" s="248"/>
      <c r="G405" s="248"/>
      <c r="H405" s="248"/>
      <c r="I405" s="248"/>
      <c r="J405" s="248"/>
      <c r="K405" s="248"/>
      <c r="L405" s="248"/>
      <c r="M405" s="250">
        <f>IFERROR(VLOOKUP(A405,'GR8-SCHL 9-16-2016'!$A$5:$D$500,3,FALSE),0)</f>
        <v>0</v>
      </c>
      <c r="N405" s="251" t="str">
        <f t="shared" si="6"/>
        <v/>
      </c>
    </row>
    <row r="406" spans="1:14" x14ac:dyDescent="0.25">
      <c r="A406" s="248" t="s">
        <v>584</v>
      </c>
      <c r="B406" s="249" t="s">
        <v>536</v>
      </c>
      <c r="C406" s="248">
        <v>433</v>
      </c>
      <c r="D406" s="248"/>
      <c r="E406" s="248"/>
      <c r="F406" s="248"/>
      <c r="G406" s="248"/>
      <c r="H406" s="248"/>
      <c r="I406" s="248"/>
      <c r="J406" s="248"/>
      <c r="K406" s="248"/>
      <c r="L406" s="248"/>
      <c r="M406" s="250">
        <f>IFERROR(VLOOKUP(A406,'GR8-SCHL 9-16-2016'!$A$5:$D$500,3,FALSE),0)</f>
        <v>0</v>
      </c>
      <c r="N406" s="251" t="str">
        <f t="shared" si="6"/>
        <v/>
      </c>
    </row>
    <row r="407" spans="1:14" x14ac:dyDescent="0.25">
      <c r="A407" s="248" t="s">
        <v>952</v>
      </c>
      <c r="B407" s="249" t="s">
        <v>953</v>
      </c>
      <c r="C407" s="248">
        <v>164</v>
      </c>
      <c r="D407" s="248"/>
      <c r="E407" s="248"/>
      <c r="F407" s="248"/>
      <c r="G407" s="248"/>
      <c r="H407" s="248"/>
      <c r="I407" s="248"/>
      <c r="J407" s="248"/>
      <c r="K407" s="248"/>
      <c r="L407" s="248"/>
      <c r="M407" s="250">
        <f>IFERROR(VLOOKUP(A407,'GR8-SCHL 9-16-2016'!$A$5:$D$500,3,FALSE),0)</f>
        <v>0</v>
      </c>
      <c r="N407" s="251" t="str">
        <f t="shared" si="6"/>
        <v/>
      </c>
    </row>
    <row r="408" spans="1:14" x14ac:dyDescent="0.25">
      <c r="A408" s="248" t="s">
        <v>900</v>
      </c>
      <c r="B408" s="249" t="s">
        <v>901</v>
      </c>
      <c r="C408" s="248">
        <v>378</v>
      </c>
      <c r="D408" s="248"/>
      <c r="E408" s="248"/>
      <c r="F408" s="248"/>
      <c r="G408" s="248"/>
      <c r="H408" s="248"/>
      <c r="I408" s="248"/>
      <c r="J408" s="248"/>
      <c r="K408" s="248"/>
      <c r="L408" s="248"/>
      <c r="M408" s="250">
        <f>IFERROR(VLOOKUP(A408,'GR8-SCHL 9-16-2016'!$A$5:$D$500,3,FALSE),0)</f>
        <v>0</v>
      </c>
      <c r="N408" s="251" t="str">
        <f t="shared" si="6"/>
        <v/>
      </c>
    </row>
    <row r="409" spans="1:14" x14ac:dyDescent="0.25">
      <c r="A409" s="248" t="s">
        <v>902</v>
      </c>
      <c r="B409" s="249" t="s">
        <v>903</v>
      </c>
      <c r="C409" s="248">
        <v>279</v>
      </c>
      <c r="D409" s="248"/>
      <c r="E409" s="248"/>
      <c r="F409" s="248"/>
      <c r="G409" s="248"/>
      <c r="H409" s="248"/>
      <c r="I409" s="248"/>
      <c r="J409" s="248"/>
      <c r="K409" s="248"/>
      <c r="L409" s="248"/>
      <c r="M409" s="250">
        <f>IFERROR(VLOOKUP(A409,'GR8-SCHL 9-16-2016'!$A$5:$D$500,3,FALSE),0)</f>
        <v>0</v>
      </c>
      <c r="N409" s="251" t="str">
        <f t="shared" si="6"/>
        <v/>
      </c>
    </row>
    <row r="410" spans="1:14" x14ac:dyDescent="0.25">
      <c r="A410" s="248" t="s">
        <v>904</v>
      </c>
      <c r="B410" s="249" t="s">
        <v>905</v>
      </c>
      <c r="C410" s="248">
        <v>305</v>
      </c>
      <c r="D410" s="248"/>
      <c r="E410" s="248"/>
      <c r="F410" s="248"/>
      <c r="G410" s="248"/>
      <c r="H410" s="248"/>
      <c r="I410" s="248"/>
      <c r="J410" s="248"/>
      <c r="K410" s="248"/>
      <c r="L410" s="248"/>
      <c r="M410" s="250">
        <f>IFERROR(VLOOKUP(A410,'GR8-SCHL 9-16-2016'!$A$5:$D$500,3,FALSE),0)</f>
        <v>0</v>
      </c>
      <c r="N410" s="251" t="str">
        <f t="shared" si="6"/>
        <v/>
      </c>
    </row>
    <row r="411" spans="1:14" x14ac:dyDescent="0.25">
      <c r="A411" s="248" t="s">
        <v>954</v>
      </c>
      <c r="B411" s="249" t="s">
        <v>955</v>
      </c>
      <c r="C411" s="248">
        <v>232</v>
      </c>
      <c r="D411" s="248"/>
      <c r="E411" s="248"/>
      <c r="F411" s="248"/>
      <c r="G411" s="248"/>
      <c r="H411" s="248"/>
      <c r="I411" s="248"/>
      <c r="J411" s="248"/>
      <c r="K411" s="248"/>
      <c r="L411" s="248"/>
      <c r="M411" s="250">
        <f>IFERROR(VLOOKUP(A411,'GR8-SCHL 9-16-2016'!$A$5:$D$500,3,FALSE),0)</f>
        <v>0</v>
      </c>
      <c r="N411" s="251" t="str">
        <f t="shared" si="6"/>
        <v/>
      </c>
    </row>
    <row r="412" spans="1:14" x14ac:dyDescent="0.25">
      <c r="A412" s="248" t="s">
        <v>460</v>
      </c>
      <c r="B412" s="249" t="s">
        <v>57</v>
      </c>
      <c r="C412" s="248">
        <v>3395</v>
      </c>
      <c r="D412" s="248"/>
      <c r="E412" s="248"/>
      <c r="F412" s="248"/>
      <c r="G412" s="248"/>
      <c r="H412" s="248"/>
      <c r="I412" s="248"/>
      <c r="J412" s="248"/>
      <c r="K412" s="248"/>
      <c r="L412" s="248"/>
      <c r="M412" s="250">
        <f>IFERROR(VLOOKUP(A412,'GR8-SCHL 9-16-2016'!$A$5:$D$500,3,FALSE),0)</f>
        <v>0</v>
      </c>
      <c r="N412" s="251" t="str">
        <f t="shared" si="6"/>
        <v/>
      </c>
    </row>
    <row r="413" spans="1:14" x14ac:dyDescent="0.25">
      <c r="A413" s="248" t="s">
        <v>956</v>
      </c>
      <c r="B413" s="249" t="s">
        <v>957</v>
      </c>
      <c r="C413" s="248">
        <v>140</v>
      </c>
      <c r="D413" s="248"/>
      <c r="E413" s="248"/>
      <c r="F413" s="248"/>
      <c r="G413" s="248"/>
      <c r="H413" s="248"/>
      <c r="I413" s="248"/>
      <c r="J413" s="248"/>
      <c r="K413" s="248"/>
      <c r="L413" s="248"/>
      <c r="M413" s="250">
        <f>IFERROR(VLOOKUP(A413,'GR8-SCHL 9-16-2016'!$A$5:$D$500,3,FALSE),0)</f>
        <v>0</v>
      </c>
      <c r="N413" s="251" t="str">
        <f t="shared" si="6"/>
        <v/>
      </c>
    </row>
    <row r="414" spans="1:14" x14ac:dyDescent="0.25">
      <c r="A414" s="248" t="s">
        <v>461</v>
      </c>
      <c r="B414" s="249" t="s">
        <v>583</v>
      </c>
      <c r="C414" s="248">
        <v>505</v>
      </c>
      <c r="D414" s="248"/>
      <c r="E414" s="248"/>
      <c r="F414" s="248"/>
      <c r="G414" s="248"/>
      <c r="H414" s="248"/>
      <c r="I414" s="248"/>
      <c r="J414" s="248"/>
      <c r="K414" s="248"/>
      <c r="L414" s="248"/>
      <c r="M414" s="250">
        <f>IFERROR(VLOOKUP(A414,'GR8-SCHL 9-16-2016'!$A$5:$D$500,3,FALSE),0)</f>
        <v>0</v>
      </c>
      <c r="N414" s="251" t="str">
        <f t="shared" si="6"/>
        <v/>
      </c>
    </row>
    <row r="415" spans="1:14" x14ac:dyDescent="0.25">
      <c r="A415" s="248" t="s">
        <v>968</v>
      </c>
      <c r="B415" s="249" t="s">
        <v>995</v>
      </c>
      <c r="C415" s="248">
        <v>672</v>
      </c>
      <c r="D415" s="248"/>
      <c r="E415" s="248"/>
      <c r="F415" s="248"/>
      <c r="G415" s="248"/>
      <c r="H415" s="248"/>
      <c r="I415" s="248"/>
      <c r="J415" s="248"/>
      <c r="K415" s="248"/>
      <c r="L415" s="248"/>
      <c r="M415" s="250">
        <f>IFERROR(VLOOKUP(A415,'GR8-SCHL 9-16-2016'!$A$5:$D$500,3,FALSE),0)</f>
        <v>0</v>
      </c>
      <c r="N415" s="251" t="str">
        <f t="shared" si="6"/>
        <v/>
      </c>
    </row>
    <row r="416" spans="1:14" x14ac:dyDescent="0.25">
      <c r="A416" s="248" t="s">
        <v>582</v>
      </c>
      <c r="B416" s="249" t="s">
        <v>581</v>
      </c>
      <c r="C416" s="248">
        <v>233</v>
      </c>
      <c r="D416" s="248"/>
      <c r="E416" s="248"/>
      <c r="F416" s="248"/>
      <c r="G416" s="248"/>
      <c r="H416" s="248"/>
      <c r="I416" s="248"/>
      <c r="J416" s="248"/>
      <c r="K416" s="248"/>
      <c r="L416" s="248"/>
      <c r="M416" s="250">
        <f>IFERROR(VLOOKUP(A416,'GR8-SCHL 9-16-2016'!$A$5:$D$500,3,FALSE),0)</f>
        <v>0</v>
      </c>
      <c r="N416" s="251" t="str">
        <f t="shared" si="6"/>
        <v/>
      </c>
    </row>
    <row r="417" spans="1:14" x14ac:dyDescent="0.25">
      <c r="A417" s="248" t="s">
        <v>462</v>
      </c>
      <c r="B417" s="249" t="s">
        <v>14</v>
      </c>
      <c r="C417" s="248">
        <v>3328</v>
      </c>
      <c r="D417" s="248"/>
      <c r="E417" s="248"/>
      <c r="F417" s="248"/>
      <c r="G417" s="248"/>
      <c r="H417" s="248"/>
      <c r="I417" s="248"/>
      <c r="J417" s="248"/>
      <c r="K417" s="248"/>
      <c r="L417" s="248"/>
      <c r="M417" s="250">
        <f>IFERROR(VLOOKUP(A417,'GR8-SCHL 9-16-2016'!$A$5:$D$500,3,FALSE),0)</f>
        <v>0</v>
      </c>
      <c r="N417" s="251" t="str">
        <f t="shared" si="6"/>
        <v/>
      </c>
    </row>
    <row r="418" spans="1:14" x14ac:dyDescent="0.25">
      <c r="A418" s="248" t="s">
        <v>463</v>
      </c>
      <c r="B418" s="249" t="s">
        <v>580</v>
      </c>
      <c r="C418" s="248">
        <v>2337</v>
      </c>
      <c r="D418" s="248"/>
      <c r="E418" s="248"/>
      <c r="F418" s="248"/>
      <c r="G418" s="248"/>
      <c r="H418" s="248"/>
      <c r="I418" s="248"/>
      <c r="J418" s="248"/>
      <c r="K418" s="248"/>
      <c r="L418" s="248"/>
      <c r="M418" s="250">
        <f>IFERROR(VLOOKUP(A418,'GR8-SCHL 9-16-2016'!$A$5:$D$500,3,FALSE),0)</f>
        <v>0</v>
      </c>
      <c r="N418" s="251" t="str">
        <f t="shared" si="6"/>
        <v/>
      </c>
    </row>
    <row r="419" spans="1:14" x14ac:dyDescent="0.25">
      <c r="A419" s="248" t="s">
        <v>464</v>
      </c>
      <c r="B419" s="249" t="s">
        <v>579</v>
      </c>
      <c r="C419" s="248">
        <v>4263</v>
      </c>
      <c r="D419" s="248"/>
      <c r="E419" s="248"/>
      <c r="F419" s="248"/>
      <c r="G419" s="248"/>
      <c r="H419" s="248"/>
      <c r="I419" s="248"/>
      <c r="J419" s="248"/>
      <c r="K419" s="248"/>
      <c r="L419" s="248"/>
      <c r="M419" s="250">
        <f>IFERROR(VLOOKUP(A419,'GR8-SCHL 9-16-2016'!$A$5:$D$500,3,FALSE),0)</f>
        <v>0</v>
      </c>
      <c r="N419" s="251" t="str">
        <f t="shared" si="6"/>
        <v/>
      </c>
    </row>
    <row r="420" spans="1:14" x14ac:dyDescent="0.25">
      <c r="A420" s="248" t="s">
        <v>465</v>
      </c>
      <c r="B420" s="249" t="s">
        <v>578</v>
      </c>
      <c r="C420" s="248">
        <v>1556</v>
      </c>
      <c r="D420" s="248"/>
      <c r="E420" s="248"/>
      <c r="F420" s="248"/>
      <c r="G420" s="248"/>
      <c r="H420" s="248"/>
      <c r="I420" s="248"/>
      <c r="J420" s="248"/>
      <c r="K420" s="248"/>
      <c r="L420" s="248"/>
      <c r="M420" s="250">
        <f>IFERROR(VLOOKUP(A420,'GR8-SCHL 9-16-2016'!$A$5:$D$500,3,FALSE),0)</f>
        <v>0</v>
      </c>
      <c r="N420" s="251" t="str">
        <f t="shared" si="6"/>
        <v/>
      </c>
    </row>
    <row r="421" spans="1:14" x14ac:dyDescent="0.25">
      <c r="A421" s="248" t="s">
        <v>466</v>
      </c>
      <c r="B421" s="249" t="s">
        <v>577</v>
      </c>
      <c r="C421" s="248">
        <v>2808</v>
      </c>
      <c r="D421" s="248"/>
      <c r="E421" s="248"/>
      <c r="F421" s="248"/>
      <c r="G421" s="248"/>
      <c r="H421" s="248"/>
      <c r="I421" s="248"/>
      <c r="J421" s="248"/>
      <c r="K421" s="248"/>
      <c r="L421" s="248"/>
      <c r="M421" s="250">
        <f>IFERROR(VLOOKUP(A421,'GR8-SCHL 9-16-2016'!$A$5:$D$500,3,FALSE),0)</f>
        <v>0</v>
      </c>
      <c r="N421" s="251" t="str">
        <f t="shared" si="6"/>
        <v/>
      </c>
    </row>
    <row r="422" spans="1:14" x14ac:dyDescent="0.25">
      <c r="A422" s="248" t="s">
        <v>467</v>
      </c>
      <c r="B422" s="249" t="s">
        <v>58</v>
      </c>
      <c r="C422" s="248">
        <v>1740</v>
      </c>
      <c r="D422" s="248"/>
      <c r="E422" s="248"/>
      <c r="F422" s="248"/>
      <c r="G422" s="248"/>
      <c r="H422" s="248"/>
      <c r="I422" s="248"/>
      <c r="J422" s="248"/>
      <c r="K422" s="248"/>
      <c r="L422" s="248"/>
      <c r="M422" s="250">
        <f>IFERROR(VLOOKUP(A422,'GR8-SCHL 9-16-2016'!$A$5:$D$500,3,FALSE),0)</f>
        <v>0</v>
      </c>
      <c r="N422" s="251" t="str">
        <f t="shared" si="6"/>
        <v/>
      </c>
    </row>
    <row r="423" spans="1:14" x14ac:dyDescent="0.25">
      <c r="A423" s="248" t="s">
        <v>468</v>
      </c>
      <c r="B423" s="249" t="s">
        <v>123</v>
      </c>
      <c r="C423" s="248">
        <v>1751</v>
      </c>
      <c r="D423" s="248"/>
      <c r="E423" s="248"/>
      <c r="F423" s="248"/>
      <c r="G423" s="248"/>
      <c r="H423" s="248"/>
      <c r="I423" s="248"/>
      <c r="J423" s="248"/>
      <c r="K423" s="248"/>
      <c r="L423" s="248"/>
      <c r="M423" s="250">
        <f>IFERROR(VLOOKUP(A423,'GR8-SCHL 9-16-2016'!$A$5:$D$500,3,FALSE),0)</f>
        <v>0</v>
      </c>
      <c r="N423" s="251" t="str">
        <f t="shared" si="6"/>
        <v/>
      </c>
    </row>
    <row r="424" spans="1:14" x14ac:dyDescent="0.25">
      <c r="A424" s="248" t="s">
        <v>469</v>
      </c>
      <c r="B424" s="249" t="s">
        <v>996</v>
      </c>
      <c r="C424" s="248">
        <v>1421</v>
      </c>
      <c r="D424" s="248"/>
      <c r="E424" s="248"/>
      <c r="F424" s="248"/>
      <c r="G424" s="248"/>
      <c r="H424" s="248"/>
      <c r="I424" s="248"/>
      <c r="J424" s="248">
        <v>145</v>
      </c>
      <c r="K424" s="248">
        <v>111</v>
      </c>
      <c r="L424" s="248">
        <v>145</v>
      </c>
      <c r="M424" s="250">
        <f>IFERROR(VLOOKUP(A424,'GR8-SCHL 9-16-2016'!$A$5:$D$500,3,FALSE),0)</f>
        <v>14</v>
      </c>
      <c r="N424" s="251">
        <f t="shared" si="6"/>
        <v>131</v>
      </c>
    </row>
    <row r="425" spans="1:14" x14ac:dyDescent="0.25">
      <c r="A425" s="248" t="s">
        <v>836</v>
      </c>
      <c r="B425" s="249" t="s">
        <v>837</v>
      </c>
      <c r="C425" s="248">
        <v>606</v>
      </c>
      <c r="D425" s="248"/>
      <c r="E425" s="248"/>
      <c r="F425" s="248"/>
      <c r="G425" s="248"/>
      <c r="H425" s="248"/>
      <c r="I425" s="248"/>
      <c r="J425" s="248"/>
      <c r="K425" s="248"/>
      <c r="L425" s="248"/>
      <c r="M425" s="250">
        <f>IFERROR(VLOOKUP(A425,'GR8-SCHL 9-16-2016'!$A$5:$D$500,3,FALSE),0)</f>
        <v>0</v>
      </c>
      <c r="N425" s="251" t="str">
        <f t="shared" si="6"/>
        <v/>
      </c>
    </row>
    <row r="426" spans="1:14" x14ac:dyDescent="0.25">
      <c r="A426" s="248" t="s">
        <v>470</v>
      </c>
      <c r="B426" s="249" t="s">
        <v>576</v>
      </c>
      <c r="C426" s="248">
        <v>2935</v>
      </c>
      <c r="D426" s="248"/>
      <c r="E426" s="248"/>
      <c r="F426" s="248"/>
      <c r="G426" s="248"/>
      <c r="H426" s="248"/>
      <c r="I426" s="248"/>
      <c r="J426" s="248"/>
      <c r="K426" s="248"/>
      <c r="L426" s="248"/>
      <c r="M426" s="250">
        <f>IFERROR(VLOOKUP(A426,'GR8-SCHL 9-16-2016'!$A$5:$D$500,3,FALSE),0)</f>
        <v>0</v>
      </c>
      <c r="N426" s="251" t="str">
        <f t="shared" si="6"/>
        <v/>
      </c>
    </row>
    <row r="427" spans="1:14" x14ac:dyDescent="0.25">
      <c r="A427" s="248" t="s">
        <v>471</v>
      </c>
      <c r="B427" s="249" t="s">
        <v>59</v>
      </c>
      <c r="C427" s="248">
        <v>2448</v>
      </c>
      <c r="D427" s="248"/>
      <c r="E427" s="248"/>
      <c r="F427" s="248"/>
      <c r="G427" s="248"/>
      <c r="H427" s="248"/>
      <c r="I427" s="248"/>
      <c r="J427" s="248"/>
      <c r="K427" s="248"/>
      <c r="L427" s="248"/>
      <c r="M427" s="250">
        <f>IFERROR(VLOOKUP(A427,'GR8-SCHL 9-16-2016'!$A$5:$D$500,3,FALSE),0)</f>
        <v>0</v>
      </c>
      <c r="N427" s="251" t="str">
        <f t="shared" si="6"/>
        <v/>
      </c>
    </row>
    <row r="428" spans="1:14" x14ac:dyDescent="0.25">
      <c r="A428" s="248" t="s">
        <v>472</v>
      </c>
      <c r="B428" s="249" t="s">
        <v>124</v>
      </c>
      <c r="C428" s="248">
        <v>1240</v>
      </c>
      <c r="D428" s="248"/>
      <c r="E428" s="248"/>
      <c r="F428" s="248"/>
      <c r="G428" s="248"/>
      <c r="H428" s="248"/>
      <c r="I428" s="248"/>
      <c r="J428" s="248"/>
      <c r="K428" s="248"/>
      <c r="L428" s="248"/>
      <c r="M428" s="250">
        <f>IFERROR(VLOOKUP(A428,'GR8-SCHL 9-16-2016'!$A$5:$D$500,3,FALSE),0)</f>
        <v>0</v>
      </c>
      <c r="N428" s="251" t="str">
        <f t="shared" si="6"/>
        <v/>
      </c>
    </row>
    <row r="429" spans="1:14" x14ac:dyDescent="0.25">
      <c r="A429" s="248" t="s">
        <v>473</v>
      </c>
      <c r="B429" s="249" t="s">
        <v>575</v>
      </c>
      <c r="C429" s="248">
        <v>2308</v>
      </c>
      <c r="D429" s="248"/>
      <c r="E429" s="248"/>
      <c r="F429" s="248"/>
      <c r="G429" s="248"/>
      <c r="H429" s="248"/>
      <c r="I429" s="248"/>
      <c r="J429" s="248"/>
      <c r="K429" s="248"/>
      <c r="L429" s="248"/>
      <c r="M429" s="250">
        <f>IFERROR(VLOOKUP(A429,'GR8-SCHL 9-16-2016'!$A$5:$D$500,3,FALSE),0)</f>
        <v>0</v>
      </c>
      <c r="N429" s="251" t="str">
        <f t="shared" si="6"/>
        <v/>
      </c>
    </row>
    <row r="430" spans="1:14" x14ac:dyDescent="0.25">
      <c r="A430" s="248" t="s">
        <v>474</v>
      </c>
      <c r="B430" s="249" t="s">
        <v>60</v>
      </c>
      <c r="C430" s="248">
        <v>1755</v>
      </c>
      <c r="D430" s="248"/>
      <c r="E430" s="248"/>
      <c r="F430" s="248"/>
      <c r="G430" s="248"/>
      <c r="H430" s="248"/>
      <c r="I430" s="248"/>
      <c r="J430" s="248"/>
      <c r="K430" s="248"/>
      <c r="L430" s="248"/>
      <c r="M430" s="250">
        <f>IFERROR(VLOOKUP(A430,'GR8-SCHL 9-16-2016'!$A$5:$D$500,3,FALSE),0)</f>
        <v>0</v>
      </c>
      <c r="N430" s="251" t="str">
        <f t="shared" si="6"/>
        <v/>
      </c>
    </row>
    <row r="431" spans="1:14" x14ac:dyDescent="0.25">
      <c r="A431" s="248" t="s">
        <v>5265</v>
      </c>
      <c r="B431" s="249" t="s">
        <v>5266</v>
      </c>
      <c r="C431" s="248">
        <v>62</v>
      </c>
      <c r="D431" s="248"/>
      <c r="E431" s="248"/>
      <c r="F431" s="248"/>
      <c r="G431" s="248"/>
      <c r="H431" s="248"/>
      <c r="I431" s="248"/>
      <c r="J431" s="248"/>
      <c r="K431" s="248"/>
      <c r="L431" s="248"/>
      <c r="M431" s="250">
        <f>IFERROR(VLOOKUP(A431,'GR8-SCHL 9-16-2016'!$A$5:$D$500,3,FALSE),0)</f>
        <v>0</v>
      </c>
      <c r="N431" s="251" t="str">
        <f t="shared" si="6"/>
        <v/>
      </c>
    </row>
    <row r="432" spans="1:14" x14ac:dyDescent="0.25">
      <c r="A432" s="248" t="s">
        <v>475</v>
      </c>
      <c r="B432" s="249" t="s">
        <v>574</v>
      </c>
      <c r="C432" s="248">
        <v>793</v>
      </c>
      <c r="D432" s="248"/>
      <c r="E432" s="248"/>
      <c r="F432" s="248"/>
      <c r="G432" s="248"/>
      <c r="H432" s="248"/>
      <c r="I432" s="248"/>
      <c r="J432" s="248">
        <v>60</v>
      </c>
      <c r="K432" s="248">
        <v>108</v>
      </c>
      <c r="L432" s="248">
        <v>93</v>
      </c>
      <c r="M432" s="250">
        <f>IFERROR(VLOOKUP(A432,'GR8-SCHL 9-16-2016'!$A$5:$D$500,3,FALSE),0)</f>
        <v>17</v>
      </c>
      <c r="N432" s="251">
        <f t="shared" si="6"/>
        <v>76</v>
      </c>
    </row>
    <row r="433" spans="1:14" x14ac:dyDescent="0.25">
      <c r="A433" s="248" t="s">
        <v>476</v>
      </c>
      <c r="B433" s="249" t="s">
        <v>573</v>
      </c>
      <c r="C433" s="248">
        <v>313</v>
      </c>
      <c r="D433" s="248"/>
      <c r="E433" s="248"/>
      <c r="F433" s="248"/>
      <c r="G433" s="248"/>
      <c r="H433" s="248"/>
      <c r="I433" s="248"/>
      <c r="J433" s="248"/>
      <c r="K433" s="248"/>
      <c r="L433" s="248"/>
      <c r="M433" s="250">
        <f>IFERROR(VLOOKUP(A433,'GR8-SCHL 9-16-2016'!$A$5:$D$500,3,FALSE),0)</f>
        <v>0</v>
      </c>
      <c r="N433" s="251" t="str">
        <f t="shared" si="6"/>
        <v/>
      </c>
    </row>
    <row r="434" spans="1:14" x14ac:dyDescent="0.25">
      <c r="A434" s="248" t="s">
        <v>477</v>
      </c>
      <c r="B434" s="249" t="s">
        <v>125</v>
      </c>
      <c r="C434" s="248">
        <v>2555</v>
      </c>
      <c r="D434" s="248"/>
      <c r="E434" s="248"/>
      <c r="F434" s="248"/>
      <c r="G434" s="248"/>
      <c r="H434" s="248"/>
      <c r="I434" s="248"/>
      <c r="J434" s="248"/>
      <c r="K434" s="248"/>
      <c r="L434" s="248"/>
      <c r="M434" s="250">
        <f>IFERROR(VLOOKUP(A434,'GR8-SCHL 9-16-2016'!$A$5:$D$500,3,FALSE),0)</f>
        <v>0</v>
      </c>
      <c r="N434" s="251" t="str">
        <f t="shared" si="6"/>
        <v/>
      </c>
    </row>
    <row r="435" spans="1:14" x14ac:dyDescent="0.25">
      <c r="A435" s="248" t="s">
        <v>906</v>
      </c>
      <c r="B435" s="249" t="s">
        <v>907</v>
      </c>
      <c r="C435" s="248">
        <v>771</v>
      </c>
      <c r="D435" s="248"/>
      <c r="E435" s="248"/>
      <c r="F435" s="248"/>
      <c r="G435" s="248"/>
      <c r="H435" s="248"/>
      <c r="I435" s="248"/>
      <c r="J435" s="248">
        <v>143</v>
      </c>
      <c r="K435" s="248">
        <v>144</v>
      </c>
      <c r="L435" s="248">
        <v>140</v>
      </c>
      <c r="M435" s="250">
        <f>IFERROR(VLOOKUP(A435,'GR8-SCHL 9-16-2016'!$A$5:$D$500,3,FALSE),0)</f>
        <v>63</v>
      </c>
      <c r="N435" s="251">
        <f t="shared" si="6"/>
        <v>77</v>
      </c>
    </row>
    <row r="436" spans="1:14" x14ac:dyDescent="0.25">
      <c r="A436" s="248" t="s">
        <v>478</v>
      </c>
      <c r="B436" s="249" t="s">
        <v>61</v>
      </c>
      <c r="C436" s="248">
        <v>745</v>
      </c>
      <c r="D436" s="248"/>
      <c r="E436" s="248"/>
      <c r="F436" s="248"/>
      <c r="G436" s="248"/>
      <c r="H436" s="248"/>
      <c r="I436" s="248"/>
      <c r="J436" s="248"/>
      <c r="K436" s="248"/>
      <c r="L436" s="248"/>
      <c r="M436" s="250">
        <f>IFERROR(VLOOKUP(A436,'GR8-SCHL 9-16-2016'!$A$5:$D$500,3,FALSE),0)</f>
        <v>0</v>
      </c>
      <c r="N436" s="251" t="str">
        <f t="shared" si="6"/>
        <v/>
      </c>
    </row>
    <row r="437" spans="1:14" x14ac:dyDescent="0.25">
      <c r="A437" s="248" t="s">
        <v>479</v>
      </c>
      <c r="B437" s="249" t="s">
        <v>62</v>
      </c>
      <c r="C437" s="248">
        <v>1593</v>
      </c>
      <c r="D437" s="248"/>
      <c r="E437" s="248"/>
      <c r="F437" s="248"/>
      <c r="G437" s="248"/>
      <c r="H437" s="248"/>
      <c r="I437" s="248"/>
      <c r="J437" s="248"/>
      <c r="K437" s="248"/>
      <c r="L437" s="248"/>
      <c r="M437" s="250">
        <f>IFERROR(VLOOKUP(A437,'GR8-SCHL 9-16-2016'!$A$5:$D$500,3,FALSE),0)</f>
        <v>0</v>
      </c>
      <c r="N437" s="251" t="str">
        <f t="shared" si="6"/>
        <v/>
      </c>
    </row>
    <row r="438" spans="1:14" x14ac:dyDescent="0.25">
      <c r="A438" s="248" t="s">
        <v>908</v>
      </c>
      <c r="B438" s="249" t="s">
        <v>909</v>
      </c>
      <c r="C438" s="248">
        <v>635</v>
      </c>
      <c r="D438" s="248"/>
      <c r="E438" s="248"/>
      <c r="F438" s="248"/>
      <c r="G438" s="248"/>
      <c r="H438" s="248"/>
      <c r="I438" s="248"/>
      <c r="J438" s="248">
        <v>126</v>
      </c>
      <c r="K438" s="248">
        <v>130</v>
      </c>
      <c r="L438" s="248">
        <v>123</v>
      </c>
      <c r="M438" s="250">
        <f>IFERROR(VLOOKUP(A438,'GR8-SCHL 9-16-2016'!$A$5:$D$500,3,FALSE),0)</f>
        <v>1</v>
      </c>
      <c r="N438" s="251">
        <f t="shared" si="6"/>
        <v>122</v>
      </c>
    </row>
    <row r="439" spans="1:14" x14ac:dyDescent="0.25">
      <c r="A439" s="248" t="s">
        <v>480</v>
      </c>
      <c r="B439" s="249" t="s">
        <v>63</v>
      </c>
      <c r="C439" s="248">
        <v>2015</v>
      </c>
      <c r="D439" s="248"/>
      <c r="E439" s="248"/>
      <c r="F439" s="248"/>
      <c r="G439" s="248"/>
      <c r="H439" s="248"/>
      <c r="I439" s="248"/>
      <c r="J439" s="248"/>
      <c r="K439" s="248"/>
      <c r="L439" s="248"/>
      <c r="M439" s="250">
        <f>IFERROR(VLOOKUP(A439,'GR8-SCHL 9-16-2016'!$A$5:$D$500,3,FALSE),0)</f>
        <v>0</v>
      </c>
      <c r="N439" s="251" t="str">
        <f t="shared" si="6"/>
        <v/>
      </c>
    </row>
    <row r="440" spans="1:14" x14ac:dyDescent="0.25">
      <c r="A440" s="248" t="s">
        <v>481</v>
      </c>
      <c r="B440" s="249" t="s">
        <v>572</v>
      </c>
      <c r="C440" s="248">
        <v>2236</v>
      </c>
      <c r="D440" s="248"/>
      <c r="E440" s="248"/>
      <c r="F440" s="248"/>
      <c r="G440" s="248"/>
      <c r="H440" s="248"/>
      <c r="I440" s="248"/>
      <c r="J440" s="248"/>
      <c r="K440" s="248"/>
      <c r="L440" s="248"/>
      <c r="M440" s="250">
        <f>IFERROR(VLOOKUP(A440,'GR8-SCHL 9-16-2016'!$A$5:$D$500,3,FALSE),0)</f>
        <v>0</v>
      </c>
      <c r="N440" s="251" t="str">
        <f t="shared" si="6"/>
        <v/>
      </c>
    </row>
    <row r="441" spans="1:14" x14ac:dyDescent="0.25">
      <c r="A441" s="248" t="s">
        <v>482</v>
      </c>
      <c r="B441" s="249" t="s">
        <v>64</v>
      </c>
      <c r="C441" s="248">
        <v>1677</v>
      </c>
      <c r="D441" s="248"/>
      <c r="E441" s="248"/>
      <c r="F441" s="248"/>
      <c r="G441" s="248"/>
      <c r="H441" s="248"/>
      <c r="I441" s="248"/>
      <c r="J441" s="248"/>
      <c r="K441" s="248"/>
      <c r="L441" s="248"/>
      <c r="M441" s="250">
        <f>IFERROR(VLOOKUP(A441,'GR8-SCHL 9-16-2016'!$A$5:$D$500,3,FALSE),0)</f>
        <v>0</v>
      </c>
      <c r="N441" s="251" t="str">
        <f t="shared" si="6"/>
        <v/>
      </c>
    </row>
    <row r="442" spans="1:14" x14ac:dyDescent="0.25">
      <c r="A442" s="248" t="s">
        <v>483</v>
      </c>
      <c r="B442" s="249" t="s">
        <v>126</v>
      </c>
      <c r="C442" s="248">
        <v>1408</v>
      </c>
      <c r="D442" s="248"/>
      <c r="E442" s="248"/>
      <c r="F442" s="248"/>
      <c r="G442" s="248"/>
      <c r="H442" s="248"/>
      <c r="I442" s="248"/>
      <c r="J442" s="248"/>
      <c r="K442" s="248"/>
      <c r="L442" s="248"/>
      <c r="M442" s="250">
        <f>IFERROR(VLOOKUP(A442,'GR8-SCHL 9-16-2016'!$A$5:$D$500,3,FALSE),0)</f>
        <v>0</v>
      </c>
      <c r="N442" s="251" t="str">
        <f t="shared" si="6"/>
        <v/>
      </c>
    </row>
    <row r="443" spans="1:14" x14ac:dyDescent="0.25">
      <c r="A443" s="248" t="s">
        <v>484</v>
      </c>
      <c r="B443" s="249" t="s">
        <v>127</v>
      </c>
      <c r="C443" s="248">
        <v>1391</v>
      </c>
      <c r="D443" s="248"/>
      <c r="E443" s="248"/>
      <c r="F443" s="248"/>
      <c r="G443" s="248"/>
      <c r="H443" s="248"/>
      <c r="I443" s="248"/>
      <c r="J443" s="248"/>
      <c r="K443" s="248"/>
      <c r="L443" s="248"/>
      <c r="M443" s="250">
        <f>IFERROR(VLOOKUP(A443,'GR8-SCHL 9-16-2016'!$A$5:$D$500,3,FALSE),0)</f>
        <v>0</v>
      </c>
      <c r="N443" s="251" t="str">
        <f t="shared" si="6"/>
        <v/>
      </c>
    </row>
    <row r="444" spans="1:14" x14ac:dyDescent="0.25">
      <c r="A444" s="248" t="s">
        <v>485</v>
      </c>
      <c r="B444" s="249" t="s">
        <v>540</v>
      </c>
      <c r="C444" s="248">
        <v>2617</v>
      </c>
      <c r="D444" s="248"/>
      <c r="E444" s="248"/>
      <c r="F444" s="248"/>
      <c r="G444" s="248"/>
      <c r="H444" s="248"/>
      <c r="I444" s="248"/>
      <c r="J444" s="248"/>
      <c r="K444" s="248"/>
      <c r="L444" s="248"/>
      <c r="M444" s="250">
        <f>IFERROR(VLOOKUP(A444,'GR8-SCHL 9-16-2016'!$A$5:$D$500,3,FALSE),0)</f>
        <v>0</v>
      </c>
      <c r="N444" s="251" t="str">
        <f t="shared" si="6"/>
        <v/>
      </c>
    </row>
    <row r="445" spans="1:14" x14ac:dyDescent="0.25">
      <c r="A445" s="248" t="s">
        <v>486</v>
      </c>
      <c r="B445" s="249" t="s">
        <v>65</v>
      </c>
      <c r="C445" s="248">
        <v>2926</v>
      </c>
      <c r="D445" s="248"/>
      <c r="E445" s="248"/>
      <c r="F445" s="248"/>
      <c r="G445" s="248"/>
      <c r="H445" s="248"/>
      <c r="I445" s="248"/>
      <c r="J445" s="248"/>
      <c r="K445" s="248"/>
      <c r="L445" s="248"/>
      <c r="M445" s="250">
        <f>IFERROR(VLOOKUP(A445,'GR8-SCHL 9-16-2016'!$A$5:$D$500,3,FALSE),0)</f>
        <v>0</v>
      </c>
      <c r="N445" s="251" t="str">
        <f t="shared" si="6"/>
        <v/>
      </c>
    </row>
    <row r="446" spans="1:14" x14ac:dyDescent="0.25">
      <c r="A446" s="248" t="s">
        <v>487</v>
      </c>
      <c r="B446" s="249" t="s">
        <v>66</v>
      </c>
      <c r="C446" s="248">
        <v>1607</v>
      </c>
      <c r="D446" s="248"/>
      <c r="E446" s="248"/>
      <c r="F446" s="248"/>
      <c r="G446" s="248"/>
      <c r="H446" s="248"/>
      <c r="I446" s="248"/>
      <c r="J446" s="248"/>
      <c r="K446" s="248"/>
      <c r="L446" s="248"/>
      <c r="M446" s="250">
        <f>IFERROR(VLOOKUP(A446,'GR8-SCHL 9-16-2016'!$A$5:$D$500,3,FALSE),0)</f>
        <v>0</v>
      </c>
      <c r="N446" s="251" t="str">
        <f t="shared" si="6"/>
        <v/>
      </c>
    </row>
    <row r="447" spans="1:14" x14ac:dyDescent="0.25">
      <c r="A447" s="248" t="s">
        <v>488</v>
      </c>
      <c r="B447" s="249" t="s">
        <v>541</v>
      </c>
      <c r="C447" s="248">
        <v>1433</v>
      </c>
      <c r="D447" s="248"/>
      <c r="E447" s="248"/>
      <c r="F447" s="248"/>
      <c r="G447" s="248"/>
      <c r="H447" s="248"/>
      <c r="I447" s="248"/>
      <c r="J447" s="248"/>
      <c r="K447" s="248"/>
      <c r="L447" s="248"/>
      <c r="M447" s="250">
        <f>IFERROR(VLOOKUP(A447,'GR8-SCHL 9-16-2016'!$A$5:$D$500,3,FALSE),0)</f>
        <v>0</v>
      </c>
      <c r="N447" s="251" t="str">
        <f t="shared" si="6"/>
        <v/>
      </c>
    </row>
    <row r="448" spans="1:14" x14ac:dyDescent="0.25">
      <c r="A448" s="248" t="s">
        <v>489</v>
      </c>
      <c r="B448" s="249" t="s">
        <v>128</v>
      </c>
      <c r="C448" s="248">
        <v>1486</v>
      </c>
      <c r="D448" s="248"/>
      <c r="E448" s="248"/>
      <c r="F448" s="248"/>
      <c r="G448" s="248"/>
      <c r="H448" s="248"/>
      <c r="I448" s="248"/>
      <c r="J448" s="248"/>
      <c r="K448" s="248"/>
      <c r="L448" s="248"/>
      <c r="M448" s="250">
        <f>IFERROR(VLOOKUP(A448,'GR8-SCHL 9-16-2016'!$A$5:$D$500,3,FALSE),0)</f>
        <v>0</v>
      </c>
      <c r="N448" s="251" t="str">
        <f t="shared" si="6"/>
        <v/>
      </c>
    </row>
    <row r="449" spans="1:14" x14ac:dyDescent="0.25">
      <c r="A449" s="248" t="s">
        <v>571</v>
      </c>
      <c r="B449" s="249" t="s">
        <v>548</v>
      </c>
      <c r="C449" s="248">
        <v>113</v>
      </c>
      <c r="D449" s="248"/>
      <c r="E449" s="248"/>
      <c r="F449" s="248"/>
      <c r="G449" s="248"/>
      <c r="H449" s="248"/>
      <c r="I449" s="248"/>
      <c r="J449" s="248"/>
      <c r="K449" s="248"/>
      <c r="L449" s="248"/>
      <c r="M449" s="250">
        <f>IFERROR(VLOOKUP(A449,'GR8-SCHL 9-16-2016'!$A$5:$D$500,3,FALSE),0)</f>
        <v>0</v>
      </c>
      <c r="N449" s="251" t="str">
        <f t="shared" si="6"/>
        <v/>
      </c>
    </row>
    <row r="450" spans="1:14" x14ac:dyDescent="0.25">
      <c r="A450" s="248" t="s">
        <v>838</v>
      </c>
      <c r="B450" s="249" t="s">
        <v>839</v>
      </c>
      <c r="C450" s="248">
        <v>355</v>
      </c>
      <c r="D450" s="248"/>
      <c r="E450" s="248"/>
      <c r="F450" s="248"/>
      <c r="G450" s="248"/>
      <c r="H450" s="248"/>
      <c r="I450" s="248"/>
      <c r="J450" s="248"/>
      <c r="K450" s="248"/>
      <c r="L450" s="248"/>
      <c r="M450" s="250">
        <f>IFERROR(VLOOKUP(A450,'GR8-SCHL 9-16-2016'!$A$5:$D$500,3,FALSE),0)</f>
        <v>0</v>
      </c>
      <c r="N450" s="251" t="str">
        <f t="shared" si="6"/>
        <v/>
      </c>
    </row>
    <row r="451" spans="1:14" x14ac:dyDescent="0.25">
      <c r="A451" s="248" t="s">
        <v>840</v>
      </c>
      <c r="B451" s="249" t="s">
        <v>841</v>
      </c>
      <c r="C451" s="248">
        <v>780</v>
      </c>
      <c r="D451" s="248">
        <v>70</v>
      </c>
      <c r="E451" s="248">
        <v>69</v>
      </c>
      <c r="F451" s="248">
        <v>72</v>
      </c>
      <c r="G451" s="248">
        <v>68</v>
      </c>
      <c r="H451" s="248">
        <v>85</v>
      </c>
      <c r="I451" s="248">
        <v>63</v>
      </c>
      <c r="J451" s="248">
        <v>55</v>
      </c>
      <c r="K451" s="248">
        <v>43</v>
      </c>
      <c r="L451" s="248"/>
      <c r="M451" s="250">
        <f>IFERROR(VLOOKUP(A451,'GR8-SCHL 9-16-2016'!$A$5:$D$500,3,FALSE),0)</f>
        <v>0</v>
      </c>
      <c r="N451" s="251" t="str">
        <f t="shared" si="6"/>
        <v/>
      </c>
    </row>
    <row r="452" spans="1:14" x14ac:dyDescent="0.25">
      <c r="A452" s="248" t="s">
        <v>490</v>
      </c>
      <c r="B452" s="249" t="s">
        <v>67</v>
      </c>
      <c r="C452" s="248">
        <v>2439</v>
      </c>
      <c r="D452" s="248"/>
      <c r="E452" s="248"/>
      <c r="F452" s="248"/>
      <c r="G452" s="248"/>
      <c r="H452" s="248"/>
      <c r="I452" s="248"/>
      <c r="J452" s="248"/>
      <c r="K452" s="248"/>
      <c r="L452" s="248"/>
      <c r="M452" s="250">
        <f>IFERROR(VLOOKUP(A452,'GR8-SCHL 9-16-2016'!$A$5:$D$500,3,FALSE),0)</f>
        <v>0</v>
      </c>
      <c r="N452" s="251" t="str">
        <f t="shared" ref="N452:N475" si="7">IF(L452="","",L452-M452)</f>
        <v/>
      </c>
    </row>
    <row r="453" spans="1:14" x14ac:dyDescent="0.25">
      <c r="A453" s="248" t="s">
        <v>491</v>
      </c>
      <c r="B453" s="249" t="s">
        <v>556</v>
      </c>
      <c r="C453" s="248">
        <v>1547</v>
      </c>
      <c r="D453" s="248"/>
      <c r="E453" s="248"/>
      <c r="F453" s="248"/>
      <c r="G453" s="248"/>
      <c r="H453" s="248"/>
      <c r="I453" s="248"/>
      <c r="J453" s="248"/>
      <c r="K453" s="248"/>
      <c r="L453" s="248"/>
      <c r="M453" s="250">
        <f>IFERROR(VLOOKUP(A453,'GR8-SCHL 9-16-2016'!$A$5:$D$500,3,FALSE),0)</f>
        <v>0</v>
      </c>
      <c r="N453" s="251" t="str">
        <f t="shared" si="7"/>
        <v/>
      </c>
    </row>
    <row r="454" spans="1:14" x14ac:dyDescent="0.25">
      <c r="A454" s="248" t="s">
        <v>492</v>
      </c>
      <c r="B454" s="249" t="s">
        <v>910</v>
      </c>
      <c r="C454" s="248">
        <v>115</v>
      </c>
      <c r="D454" s="248"/>
      <c r="E454" s="248"/>
      <c r="F454" s="248"/>
      <c r="G454" s="248"/>
      <c r="H454" s="248"/>
      <c r="I454" s="248"/>
      <c r="J454" s="248">
        <v>3</v>
      </c>
      <c r="K454" s="248">
        <v>27</v>
      </c>
      <c r="L454" s="248">
        <v>23</v>
      </c>
      <c r="M454" s="250">
        <f>IFERROR(VLOOKUP(A454,'GR8-SCHL 9-16-2016'!$A$5:$D$500,3,FALSE),0)</f>
        <v>0</v>
      </c>
      <c r="N454" s="251">
        <f t="shared" si="7"/>
        <v>23</v>
      </c>
    </row>
    <row r="455" spans="1:14" x14ac:dyDescent="0.25">
      <c r="A455" s="248" t="s">
        <v>493</v>
      </c>
      <c r="B455" s="249" t="s">
        <v>68</v>
      </c>
      <c r="C455" s="248">
        <v>3040</v>
      </c>
      <c r="D455" s="248"/>
      <c r="E455" s="248"/>
      <c r="F455" s="248"/>
      <c r="G455" s="248"/>
      <c r="H455" s="248"/>
      <c r="I455" s="248"/>
      <c r="J455" s="248"/>
      <c r="K455" s="248"/>
      <c r="L455" s="248"/>
      <c r="M455" s="250">
        <f>IFERROR(VLOOKUP(A455,'GR8-SCHL 9-16-2016'!$A$5:$D$500,3,FALSE),0)</f>
        <v>0</v>
      </c>
      <c r="N455" s="251" t="str">
        <f t="shared" si="7"/>
        <v/>
      </c>
    </row>
    <row r="456" spans="1:14" x14ac:dyDescent="0.25">
      <c r="A456" s="248" t="s">
        <v>494</v>
      </c>
      <c r="B456" s="249" t="s">
        <v>69</v>
      </c>
      <c r="C456" s="248">
        <v>2088</v>
      </c>
      <c r="D456" s="248"/>
      <c r="E456" s="248"/>
      <c r="F456" s="248"/>
      <c r="G456" s="248"/>
      <c r="H456" s="248"/>
      <c r="I456" s="248"/>
      <c r="J456" s="248"/>
      <c r="K456" s="248"/>
      <c r="L456" s="248"/>
      <c r="M456" s="250">
        <f>IFERROR(VLOOKUP(A456,'GR8-SCHL 9-16-2016'!$A$5:$D$500,3,FALSE),0)</f>
        <v>0</v>
      </c>
      <c r="N456" s="251" t="str">
        <f t="shared" si="7"/>
        <v/>
      </c>
    </row>
    <row r="457" spans="1:14" x14ac:dyDescent="0.25">
      <c r="A457" s="248" t="s">
        <v>495</v>
      </c>
      <c r="B457" s="249" t="s">
        <v>129</v>
      </c>
      <c r="C457" s="248">
        <v>1905</v>
      </c>
      <c r="D457" s="248"/>
      <c r="E457" s="248"/>
      <c r="F457" s="248"/>
      <c r="G457" s="248"/>
      <c r="H457" s="248"/>
      <c r="I457" s="248"/>
      <c r="J457" s="248"/>
      <c r="K457" s="248"/>
      <c r="L457" s="248"/>
      <c r="M457" s="250">
        <f>IFERROR(VLOOKUP(A457,'GR8-SCHL 9-16-2016'!$A$5:$D$500,3,FALSE),0)</f>
        <v>0</v>
      </c>
      <c r="N457" s="251" t="str">
        <f t="shared" si="7"/>
        <v/>
      </c>
    </row>
    <row r="458" spans="1:14" x14ac:dyDescent="0.25">
      <c r="A458" s="248" t="s">
        <v>496</v>
      </c>
      <c r="B458" s="249" t="s">
        <v>130</v>
      </c>
      <c r="C458" s="248">
        <v>2770</v>
      </c>
      <c r="D458" s="248"/>
      <c r="E458" s="248"/>
      <c r="F458" s="248"/>
      <c r="G458" s="248"/>
      <c r="H458" s="248"/>
      <c r="I458" s="248"/>
      <c r="J458" s="248"/>
      <c r="K458" s="248"/>
      <c r="L458" s="248"/>
      <c r="M458" s="250">
        <f>IFERROR(VLOOKUP(A458,'GR8-SCHL 9-16-2016'!$A$5:$D$500,3,FALSE),0)</f>
        <v>0</v>
      </c>
      <c r="N458" s="251" t="str">
        <f t="shared" si="7"/>
        <v/>
      </c>
    </row>
    <row r="459" spans="1:14" x14ac:dyDescent="0.25">
      <c r="A459" s="248" t="s">
        <v>497</v>
      </c>
      <c r="B459" s="249" t="s">
        <v>131</v>
      </c>
      <c r="C459" s="248">
        <v>1756</v>
      </c>
      <c r="D459" s="248"/>
      <c r="E459" s="248"/>
      <c r="F459" s="248"/>
      <c r="G459" s="248"/>
      <c r="H459" s="248"/>
      <c r="I459" s="248"/>
      <c r="J459" s="248"/>
      <c r="K459" s="248"/>
      <c r="L459" s="248"/>
      <c r="M459" s="250">
        <f>IFERROR(VLOOKUP(A459,'GR8-SCHL 9-16-2016'!$A$5:$D$500,3,FALSE),0)</f>
        <v>0</v>
      </c>
      <c r="N459" s="251" t="str">
        <f t="shared" si="7"/>
        <v/>
      </c>
    </row>
    <row r="460" spans="1:14" x14ac:dyDescent="0.25">
      <c r="A460" s="248" t="s">
        <v>498</v>
      </c>
      <c r="B460" s="249" t="s">
        <v>516</v>
      </c>
      <c r="C460" s="248">
        <v>2728</v>
      </c>
      <c r="D460" s="248"/>
      <c r="E460" s="248"/>
      <c r="F460" s="248"/>
      <c r="G460" s="248"/>
      <c r="H460" s="248"/>
      <c r="I460" s="248"/>
      <c r="J460" s="248"/>
      <c r="K460" s="248"/>
      <c r="L460" s="248"/>
      <c r="M460" s="250">
        <f>IFERROR(VLOOKUP(A460,'GR8-SCHL 9-16-2016'!$A$5:$D$500,3,FALSE),0)</f>
        <v>0</v>
      </c>
      <c r="N460" s="251" t="str">
        <f t="shared" si="7"/>
        <v/>
      </c>
    </row>
    <row r="461" spans="1:14" x14ac:dyDescent="0.25">
      <c r="A461" s="248" t="s">
        <v>499</v>
      </c>
      <c r="B461" s="249" t="s">
        <v>570</v>
      </c>
      <c r="C461" s="248">
        <v>928</v>
      </c>
      <c r="D461" s="248"/>
      <c r="E461" s="248"/>
      <c r="F461" s="248"/>
      <c r="G461" s="248"/>
      <c r="H461" s="248"/>
      <c r="I461" s="248"/>
      <c r="J461" s="248"/>
      <c r="K461" s="248"/>
      <c r="L461" s="248"/>
      <c r="M461" s="250">
        <f>IFERROR(VLOOKUP(A461,'GR8-SCHL 9-16-2016'!$A$5:$D$500,3,FALSE),0)</f>
        <v>0</v>
      </c>
      <c r="N461" s="251" t="str">
        <f t="shared" si="7"/>
        <v/>
      </c>
    </row>
    <row r="462" spans="1:14" x14ac:dyDescent="0.25">
      <c r="A462" s="248" t="s">
        <v>500</v>
      </c>
      <c r="B462" s="249" t="s">
        <v>87</v>
      </c>
      <c r="C462" s="248">
        <v>489</v>
      </c>
      <c r="D462" s="248"/>
      <c r="E462" s="248"/>
      <c r="F462" s="248"/>
      <c r="G462" s="248"/>
      <c r="H462" s="248"/>
      <c r="I462" s="248"/>
      <c r="J462" s="248"/>
      <c r="K462" s="248"/>
      <c r="L462" s="248"/>
      <c r="M462" s="250">
        <f>IFERROR(VLOOKUP(A462,'GR8-SCHL 9-16-2016'!$A$5:$D$500,3,FALSE),0)</f>
        <v>0</v>
      </c>
      <c r="N462" s="251" t="str">
        <f t="shared" si="7"/>
        <v/>
      </c>
    </row>
    <row r="463" spans="1:14" x14ac:dyDescent="0.25">
      <c r="A463" s="248" t="s">
        <v>1368</v>
      </c>
      <c r="B463" s="249" t="s">
        <v>1369</v>
      </c>
      <c r="C463" s="248">
        <v>55</v>
      </c>
      <c r="D463" s="248"/>
      <c r="E463" s="248"/>
      <c r="F463" s="248"/>
      <c r="G463" s="248"/>
      <c r="H463" s="248"/>
      <c r="I463" s="248"/>
      <c r="J463" s="248">
        <v>1</v>
      </c>
      <c r="K463" s="248">
        <v>1</v>
      </c>
      <c r="L463" s="248">
        <v>12</v>
      </c>
      <c r="M463" s="250">
        <f>IFERROR(VLOOKUP(A463,'GR8-SCHL 9-16-2016'!$A$5:$D$500,3,FALSE),0)</f>
        <v>0</v>
      </c>
      <c r="N463" s="251">
        <f t="shared" si="7"/>
        <v>12</v>
      </c>
    </row>
    <row r="464" spans="1:14" x14ac:dyDescent="0.25">
      <c r="A464" s="248" t="s">
        <v>569</v>
      </c>
      <c r="B464" s="249" t="s">
        <v>568</v>
      </c>
      <c r="C464" s="248">
        <v>167</v>
      </c>
      <c r="D464" s="248"/>
      <c r="E464" s="248"/>
      <c r="F464" s="248"/>
      <c r="G464" s="248"/>
      <c r="H464" s="248"/>
      <c r="I464" s="248"/>
      <c r="J464" s="248">
        <v>1</v>
      </c>
      <c r="K464" s="248">
        <v>8</v>
      </c>
      <c r="L464" s="248">
        <v>18</v>
      </c>
      <c r="M464" s="250">
        <f>IFERROR(VLOOKUP(A464,'GR8-SCHL 9-16-2016'!$A$5:$D$500,3,FALSE),0)</f>
        <v>0</v>
      </c>
      <c r="N464" s="251">
        <f t="shared" si="7"/>
        <v>18</v>
      </c>
    </row>
    <row r="465" spans="1:16" x14ac:dyDescent="0.25">
      <c r="A465" s="248" t="s">
        <v>567</v>
      </c>
      <c r="B465" s="249" t="s">
        <v>553</v>
      </c>
      <c r="C465" s="248">
        <v>160</v>
      </c>
      <c r="D465" s="248"/>
      <c r="E465" s="248"/>
      <c r="F465" s="248"/>
      <c r="G465" s="248"/>
      <c r="H465" s="248"/>
      <c r="I465" s="248"/>
      <c r="J465" s="248"/>
      <c r="K465" s="248"/>
      <c r="L465" s="248"/>
      <c r="M465" s="250">
        <f>IFERROR(VLOOKUP(A465,'GR8-SCHL 9-16-2016'!$A$5:$D$500,3,FALSE),0)</f>
        <v>0</v>
      </c>
      <c r="N465" s="251" t="str">
        <f t="shared" si="7"/>
        <v/>
      </c>
    </row>
    <row r="466" spans="1:16" x14ac:dyDescent="0.25">
      <c r="A466" s="248" t="s">
        <v>566</v>
      </c>
      <c r="B466" s="249" t="s">
        <v>565</v>
      </c>
      <c r="C466" s="248">
        <v>402</v>
      </c>
      <c r="D466" s="248"/>
      <c r="E466" s="248"/>
      <c r="F466" s="248">
        <v>1</v>
      </c>
      <c r="G466" s="248"/>
      <c r="H466" s="248">
        <v>1</v>
      </c>
      <c r="I466" s="248"/>
      <c r="J466" s="248">
        <v>18</v>
      </c>
      <c r="K466" s="248">
        <v>56</v>
      </c>
      <c r="L466" s="248">
        <v>99</v>
      </c>
      <c r="M466" s="250">
        <f>IFERROR(VLOOKUP(A466,'GR8-SCHL 9-16-2016'!$A$5:$D$500,3,FALSE),0)</f>
        <v>0</v>
      </c>
      <c r="N466" s="251">
        <f t="shared" si="7"/>
        <v>99</v>
      </c>
    </row>
    <row r="467" spans="1:16" x14ac:dyDescent="0.25">
      <c r="A467" s="248" t="s">
        <v>501</v>
      </c>
      <c r="B467" s="249" t="s">
        <v>70</v>
      </c>
      <c r="C467" s="248">
        <v>82</v>
      </c>
      <c r="D467" s="248"/>
      <c r="E467" s="248"/>
      <c r="F467" s="248"/>
      <c r="G467" s="248"/>
      <c r="H467" s="248"/>
      <c r="I467" s="248"/>
      <c r="J467" s="248"/>
      <c r="K467" s="248"/>
      <c r="L467" s="248"/>
      <c r="M467" s="250">
        <f>IFERROR(VLOOKUP(A467,'GR8-SCHL 9-16-2016'!$A$5:$D$500,3,FALSE),0)</f>
        <v>0</v>
      </c>
      <c r="N467" s="251" t="str">
        <f t="shared" si="7"/>
        <v/>
      </c>
    </row>
    <row r="468" spans="1:16" x14ac:dyDescent="0.25">
      <c r="A468" s="248" t="s">
        <v>564</v>
      </c>
      <c r="B468" s="249" t="s">
        <v>958</v>
      </c>
      <c r="C468" s="248">
        <v>17</v>
      </c>
      <c r="D468" s="248"/>
      <c r="E468" s="248"/>
      <c r="F468" s="248"/>
      <c r="G468" s="248"/>
      <c r="H468" s="248"/>
      <c r="I468" s="248"/>
      <c r="J468" s="248"/>
      <c r="K468" s="248"/>
      <c r="L468" s="248"/>
      <c r="M468" s="250">
        <f>IFERROR(VLOOKUP(A468,'GR8-SCHL 9-16-2016'!$A$5:$D$500,3,FALSE),0)</f>
        <v>0</v>
      </c>
      <c r="N468" s="251" t="str">
        <f t="shared" si="7"/>
        <v/>
      </c>
    </row>
    <row r="469" spans="1:16" x14ac:dyDescent="0.25">
      <c r="A469" s="248" t="s">
        <v>502</v>
      </c>
      <c r="B469" s="249" t="s">
        <v>911</v>
      </c>
      <c r="C469" s="248">
        <v>73</v>
      </c>
      <c r="D469" s="248"/>
      <c r="E469" s="248"/>
      <c r="F469" s="248"/>
      <c r="G469" s="248"/>
      <c r="H469" s="248"/>
      <c r="I469" s="248"/>
      <c r="J469" s="248">
        <v>1</v>
      </c>
      <c r="K469" s="248">
        <v>12</v>
      </c>
      <c r="L469" s="248">
        <v>24</v>
      </c>
      <c r="M469" s="250">
        <f>IFERROR(VLOOKUP(A469,'GR8-SCHL 9-16-2016'!$A$5:$D$500,3,FALSE),0)</f>
        <v>2</v>
      </c>
      <c r="N469" s="251">
        <f t="shared" si="7"/>
        <v>22</v>
      </c>
    </row>
    <row r="470" spans="1:16" x14ac:dyDescent="0.25">
      <c r="A470" s="248" t="s">
        <v>503</v>
      </c>
      <c r="B470" s="249" t="s">
        <v>88</v>
      </c>
      <c r="C470" s="248">
        <v>78</v>
      </c>
      <c r="D470" s="248"/>
      <c r="E470" s="248"/>
      <c r="F470" s="248"/>
      <c r="G470" s="248"/>
      <c r="H470" s="248"/>
      <c r="I470" s="248"/>
      <c r="J470" s="248"/>
      <c r="K470" s="248">
        <v>1</v>
      </c>
      <c r="L470" s="248">
        <v>3</v>
      </c>
      <c r="M470" s="250">
        <f>IFERROR(VLOOKUP(A470,'GR8-SCHL 9-16-2016'!$A$5:$D$500,3,FALSE),0)</f>
        <v>0</v>
      </c>
      <c r="N470" s="251">
        <f t="shared" si="7"/>
        <v>3</v>
      </c>
    </row>
    <row r="471" spans="1:16" x14ac:dyDescent="0.25">
      <c r="A471" s="248" t="s">
        <v>504</v>
      </c>
      <c r="B471" s="249" t="s">
        <v>563</v>
      </c>
      <c r="C471" s="248">
        <v>61</v>
      </c>
      <c r="D471" s="248"/>
      <c r="E471" s="248"/>
      <c r="F471" s="248"/>
      <c r="G471" s="248"/>
      <c r="H471" s="248"/>
      <c r="I471" s="248"/>
      <c r="J471" s="248"/>
      <c r="K471" s="248">
        <v>1</v>
      </c>
      <c r="L471" s="248">
        <v>5</v>
      </c>
      <c r="M471" s="250">
        <f>IFERROR(VLOOKUP(A471,'GR8-SCHL 9-16-2016'!$A$5:$D$500,3,FALSE),0)</f>
        <v>1</v>
      </c>
      <c r="N471" s="251">
        <f t="shared" si="7"/>
        <v>4</v>
      </c>
    </row>
    <row r="472" spans="1:16" x14ac:dyDescent="0.25">
      <c r="A472" s="248" t="s">
        <v>562</v>
      </c>
      <c r="B472" s="249" t="s">
        <v>525</v>
      </c>
      <c r="C472" s="248">
        <v>93</v>
      </c>
      <c r="D472" s="248"/>
      <c r="E472" s="248"/>
      <c r="F472" s="248"/>
      <c r="G472" s="248"/>
      <c r="H472" s="248"/>
      <c r="I472" s="248"/>
      <c r="J472" s="248">
        <v>3</v>
      </c>
      <c r="K472" s="248">
        <v>8</v>
      </c>
      <c r="L472" s="248">
        <v>11</v>
      </c>
      <c r="M472" s="250">
        <f>IFERROR(VLOOKUP(A472,'GR8-SCHL 9-16-2016'!$A$5:$D$500,3,FALSE),0)</f>
        <v>0</v>
      </c>
      <c r="N472" s="251">
        <f t="shared" si="7"/>
        <v>11</v>
      </c>
    </row>
    <row r="473" spans="1:16" x14ac:dyDescent="0.25">
      <c r="A473" s="248" t="s">
        <v>505</v>
      </c>
      <c r="B473" s="249" t="s">
        <v>561</v>
      </c>
      <c r="C473" s="248">
        <v>50</v>
      </c>
      <c r="D473" s="248"/>
      <c r="E473" s="248"/>
      <c r="F473" s="248"/>
      <c r="G473" s="248"/>
      <c r="H473" s="248"/>
      <c r="I473" s="248">
        <v>6</v>
      </c>
      <c r="J473" s="248">
        <v>7</v>
      </c>
      <c r="K473" s="248">
        <v>11</v>
      </c>
      <c r="L473" s="248">
        <v>10</v>
      </c>
      <c r="M473" s="250">
        <f>IFERROR(VLOOKUP(A473,'GR8-SCHL 9-16-2016'!$A$5:$D$500,3,FALSE),0)</f>
        <v>0</v>
      </c>
      <c r="N473" s="251">
        <f t="shared" si="7"/>
        <v>10</v>
      </c>
    </row>
    <row r="474" spans="1:16" x14ac:dyDescent="0.25">
      <c r="A474" s="248" t="s">
        <v>506</v>
      </c>
      <c r="B474" s="249" t="s">
        <v>547</v>
      </c>
      <c r="C474" s="248">
        <v>85</v>
      </c>
      <c r="D474" s="248"/>
      <c r="E474" s="248">
        <v>1</v>
      </c>
      <c r="F474" s="248">
        <v>2</v>
      </c>
      <c r="G474" s="248">
        <v>5</v>
      </c>
      <c r="H474" s="248">
        <v>4</v>
      </c>
      <c r="I474" s="248">
        <v>3</v>
      </c>
      <c r="J474" s="248">
        <v>5</v>
      </c>
      <c r="K474" s="248">
        <v>8</v>
      </c>
      <c r="L474" s="248">
        <v>10</v>
      </c>
      <c r="M474" s="250">
        <f>IFERROR(VLOOKUP(A474,'GR8-SCHL 9-16-2016'!$A$5:$D$500,3,FALSE),0)</f>
        <v>0</v>
      </c>
      <c r="N474" s="251">
        <f t="shared" si="7"/>
        <v>10</v>
      </c>
    </row>
    <row r="475" spans="1:16" s="68" customFormat="1" x14ac:dyDescent="0.25">
      <c r="A475" s="310" t="s">
        <v>560</v>
      </c>
      <c r="B475" s="311" t="s">
        <v>559</v>
      </c>
      <c r="C475" s="312">
        <v>334</v>
      </c>
      <c r="D475" s="312"/>
      <c r="E475" s="312"/>
      <c r="F475" s="312"/>
      <c r="G475" s="312"/>
      <c r="H475" s="312"/>
      <c r="I475" s="312"/>
      <c r="J475" s="312"/>
      <c r="K475" s="312"/>
      <c r="L475" s="312"/>
      <c r="M475" s="250">
        <f>IFERROR(VLOOKUP(A475,'GR8-SCHL 9-16-2016'!$A$5:$D$500,3,FALSE),0)</f>
        <v>0</v>
      </c>
      <c r="N475" s="313" t="str">
        <f t="shared" si="7"/>
        <v/>
      </c>
    </row>
    <row r="476" spans="1:16" x14ac:dyDescent="0.25">
      <c r="A476" s="248" t="s">
        <v>558</v>
      </c>
      <c r="B476" s="249" t="s">
        <v>5267</v>
      </c>
      <c r="C476" s="248">
        <v>75</v>
      </c>
      <c r="D476" s="248">
        <v>4</v>
      </c>
      <c r="E476" s="248">
        <v>3</v>
      </c>
      <c r="F476" s="248">
        <v>1</v>
      </c>
      <c r="G476" s="248"/>
      <c r="H476" s="248"/>
      <c r="I476" s="248"/>
      <c r="J476" s="248"/>
      <c r="K476" s="248"/>
      <c r="L476" s="248"/>
      <c r="M476" s="250">
        <f>IFERROR(VLOOKUP(A476,'GR8-SCHL 9-16-2016'!$A$5:$D$500,3,FALSE),0)</f>
        <v>0</v>
      </c>
      <c r="N476" s="251" t="str">
        <f t="shared" ref="N476:N477" si="8">IF(L476="","",L476-M476)</f>
        <v/>
      </c>
    </row>
    <row r="477" spans="1:16" x14ac:dyDescent="0.25">
      <c r="A477" s="248" t="s">
        <v>507</v>
      </c>
      <c r="B477" s="249" t="s">
        <v>971</v>
      </c>
      <c r="C477" s="248">
        <v>253</v>
      </c>
      <c r="D477" s="248">
        <v>12</v>
      </c>
      <c r="E477" s="248">
        <v>18</v>
      </c>
      <c r="F477" s="248">
        <v>16</v>
      </c>
      <c r="G477" s="248">
        <v>7</v>
      </c>
      <c r="H477" s="248">
        <v>5</v>
      </c>
      <c r="I477" s="248">
        <v>9</v>
      </c>
      <c r="J477" s="248">
        <v>14</v>
      </c>
      <c r="K477" s="248">
        <v>19</v>
      </c>
      <c r="L477" s="248">
        <v>15</v>
      </c>
      <c r="M477" s="250">
        <f>IFERROR(VLOOKUP(A477,'GR8-SCHL 9-16-2016'!$A$5:$D$500,3,FALSE),0)</f>
        <v>0</v>
      </c>
      <c r="N477" s="251">
        <f t="shared" si="8"/>
        <v>15</v>
      </c>
    </row>
    <row r="478" spans="1:16" x14ac:dyDescent="0.25">
      <c r="A478" s="248" t="s">
        <v>508</v>
      </c>
      <c r="B478" s="249" t="s">
        <v>1</v>
      </c>
      <c r="C478" s="248">
        <f>SUM(C3:C477)</f>
        <v>351923</v>
      </c>
      <c r="D478" s="248">
        <f t="shared" ref="D478:N478" si="9">SUM(D3:D477)</f>
        <v>23937</v>
      </c>
      <c r="E478" s="248">
        <f t="shared" si="9"/>
        <v>25207</v>
      </c>
      <c r="F478" s="248">
        <f t="shared" si="9"/>
        <v>26569</v>
      </c>
      <c r="G478" s="248">
        <f t="shared" si="9"/>
        <v>28512</v>
      </c>
      <c r="H478" s="248">
        <f t="shared" si="9"/>
        <v>25840</v>
      </c>
      <c r="I478" s="248">
        <f t="shared" si="9"/>
        <v>26913</v>
      </c>
      <c r="J478" s="248">
        <f t="shared" si="9"/>
        <v>25608</v>
      </c>
      <c r="K478" s="248">
        <f t="shared" si="9"/>
        <v>25935</v>
      </c>
      <c r="L478" s="248">
        <f t="shared" si="9"/>
        <v>26527</v>
      </c>
      <c r="M478" s="250">
        <f t="shared" si="9"/>
        <v>3738</v>
      </c>
      <c r="N478" s="251">
        <f t="shared" si="9"/>
        <v>22789</v>
      </c>
      <c r="P478" s="54" t="str">
        <f>A477</f>
        <v>9732</v>
      </c>
    </row>
  </sheetData>
  <autoFilter ref="A1:N47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90000"/>
  </sheetPr>
  <dimension ref="A3:E79"/>
  <sheetViews>
    <sheetView workbookViewId="0">
      <pane xSplit="2" ySplit="4" topLeftCell="C23" activePane="bottomRight" state="frozen"/>
      <selection activeCell="M3" sqref="M3"/>
      <selection pane="topRight" activeCell="M3" sqref="M3"/>
      <selection pane="bottomLeft" activeCell="M3" sqref="M3"/>
      <selection pane="bottomRight" activeCell="C79" sqref="C79"/>
    </sheetView>
  </sheetViews>
  <sheetFormatPr defaultColWidth="8.85546875" defaultRowHeight="15" x14ac:dyDescent="0.25"/>
  <cols>
    <col min="1" max="1" width="10.7109375" style="255" customWidth="1"/>
    <col min="2" max="2" width="34.28515625" style="255" bestFit="1" customWidth="1"/>
    <col min="3" max="3" width="34.28515625" style="255" customWidth="1"/>
    <col min="4" max="4" width="17.85546875" style="255" bestFit="1" customWidth="1"/>
    <col min="5" max="5" width="10.7109375" style="255" bestFit="1" customWidth="1"/>
    <col min="6" max="16384" width="8.85546875" style="255"/>
  </cols>
  <sheetData>
    <row r="3" spans="1:5" x14ac:dyDescent="0.25">
      <c r="A3" s="255" t="s">
        <v>922</v>
      </c>
    </row>
    <row r="4" spans="1:5" ht="45" x14ac:dyDescent="0.25">
      <c r="A4" s="255" t="s">
        <v>916</v>
      </c>
      <c r="B4" s="255" t="s">
        <v>921</v>
      </c>
      <c r="C4" s="337" t="s">
        <v>5300</v>
      </c>
      <c r="D4" s="338" t="s">
        <v>5298</v>
      </c>
      <c r="E4" s="338" t="s">
        <v>5299</v>
      </c>
    </row>
    <row r="5" spans="1:5" x14ac:dyDescent="0.25">
      <c r="A5" s="255" t="s">
        <v>133</v>
      </c>
      <c r="B5" s="255" t="s">
        <v>1387</v>
      </c>
      <c r="C5" s="255">
        <f>D5-E5</f>
        <v>24</v>
      </c>
      <c r="D5" s="256">
        <v>24</v>
      </c>
      <c r="E5" s="256">
        <f>IFERROR(VLOOKUP(A5,'Grade8CRS-BLG8'!$A$5:$C$17,3,FALSE),0)</f>
        <v>0</v>
      </c>
    </row>
    <row r="6" spans="1:5" x14ac:dyDescent="0.25">
      <c r="A6" s="255" t="s">
        <v>135</v>
      </c>
      <c r="B6" s="255" t="s">
        <v>96</v>
      </c>
      <c r="C6" s="255">
        <f t="shared" ref="C6:C69" si="0">D6-E6</f>
        <v>18</v>
      </c>
      <c r="D6" s="256">
        <v>18</v>
      </c>
      <c r="E6" s="256">
        <f>IFERROR(VLOOKUP(A6,'Grade8CRS-BLG8'!$A$5:$C$17,3,FALSE),0)</f>
        <v>0</v>
      </c>
    </row>
    <row r="7" spans="1:5" x14ac:dyDescent="0.25">
      <c r="A7" s="255" t="s">
        <v>139</v>
      </c>
      <c r="B7" s="255" t="s">
        <v>799</v>
      </c>
      <c r="C7" s="255">
        <f t="shared" si="0"/>
        <v>8</v>
      </c>
      <c r="D7" s="256">
        <v>8</v>
      </c>
      <c r="E7" s="256">
        <f>IFERROR(VLOOKUP(A7,'Grade8CRS-BLG8'!$A$5:$C$17,3,FALSE),0)</f>
        <v>0</v>
      </c>
    </row>
    <row r="8" spans="1:5" x14ac:dyDescent="0.25">
      <c r="A8" s="255" t="s">
        <v>140</v>
      </c>
      <c r="B8" s="255" t="s">
        <v>854</v>
      </c>
      <c r="C8" s="255">
        <f t="shared" si="0"/>
        <v>17</v>
      </c>
      <c r="D8" s="256">
        <v>17</v>
      </c>
      <c r="E8" s="256">
        <f>IFERROR(VLOOKUP(A8,'Grade8CRS-BLG8'!$A$5:$C$17,3,FALSE),0)</f>
        <v>0</v>
      </c>
    </row>
    <row r="9" spans="1:5" x14ac:dyDescent="0.25">
      <c r="A9" s="255" t="s">
        <v>152</v>
      </c>
      <c r="B9" s="255" t="s">
        <v>790</v>
      </c>
      <c r="C9" s="255">
        <f t="shared" si="0"/>
        <v>39</v>
      </c>
      <c r="D9" s="256">
        <v>39</v>
      </c>
      <c r="E9" s="256">
        <f>IFERROR(VLOOKUP(A9,'Grade8CRS-BLG8'!$A$5:$C$17,3,FALSE),0)</f>
        <v>0</v>
      </c>
    </row>
    <row r="10" spans="1:5" x14ac:dyDescent="0.25">
      <c r="A10" s="255" t="s">
        <v>159</v>
      </c>
      <c r="B10" s="255" t="s">
        <v>786</v>
      </c>
      <c r="C10" s="255">
        <f t="shared" si="0"/>
        <v>55</v>
      </c>
      <c r="D10" s="256">
        <v>55</v>
      </c>
      <c r="E10" s="256">
        <f>IFERROR(VLOOKUP(A10,'Grade8CRS-BLG8'!$A$5:$C$17,3,FALSE),0)</f>
        <v>0</v>
      </c>
    </row>
    <row r="11" spans="1:5" x14ac:dyDescent="0.25">
      <c r="A11" s="255" t="s">
        <v>188</v>
      </c>
      <c r="B11" s="255" t="s">
        <v>766</v>
      </c>
      <c r="C11" s="255">
        <f t="shared" si="0"/>
        <v>38</v>
      </c>
      <c r="D11" s="256">
        <v>38</v>
      </c>
      <c r="E11" s="256">
        <f>IFERROR(VLOOKUP(A11,'Grade8CRS-BLG8'!$A$5:$C$17,3,FALSE),0)</f>
        <v>0</v>
      </c>
    </row>
    <row r="12" spans="1:5" x14ac:dyDescent="0.25">
      <c r="A12" s="255" t="s">
        <v>764</v>
      </c>
      <c r="B12" s="255" t="s">
        <v>972</v>
      </c>
      <c r="C12" s="255">
        <f t="shared" si="0"/>
        <v>18</v>
      </c>
      <c r="D12" s="256">
        <v>18</v>
      </c>
      <c r="E12" s="256">
        <f>IFERROR(VLOOKUP(A12,'Grade8CRS-BLG8'!$A$5:$C$17,3,FALSE),0)</f>
        <v>0</v>
      </c>
    </row>
    <row r="13" spans="1:5" x14ac:dyDescent="0.25">
      <c r="A13" s="255" t="s">
        <v>192</v>
      </c>
      <c r="B13" s="255" t="s">
        <v>101</v>
      </c>
      <c r="C13" s="255">
        <f t="shared" si="0"/>
        <v>14</v>
      </c>
      <c r="D13" s="256">
        <v>14</v>
      </c>
      <c r="E13" s="256">
        <f>IFERROR(VLOOKUP(A13,'Grade8CRS-BLG8'!$A$5:$C$17,3,FALSE),0)</f>
        <v>0</v>
      </c>
    </row>
    <row r="14" spans="1:5" x14ac:dyDescent="0.25">
      <c r="A14" s="255" t="s">
        <v>199</v>
      </c>
      <c r="B14" s="255" t="s">
        <v>5</v>
      </c>
      <c r="C14" s="255">
        <f t="shared" si="0"/>
        <v>14</v>
      </c>
      <c r="D14" s="256">
        <v>14</v>
      </c>
      <c r="E14" s="256">
        <f>IFERROR(VLOOKUP(A14,'Grade8CRS-BLG8'!$A$5:$C$17,3,FALSE),0)</f>
        <v>0</v>
      </c>
    </row>
    <row r="15" spans="1:5" x14ac:dyDescent="0.25">
      <c r="A15" s="255" t="s">
        <v>249</v>
      </c>
      <c r="B15" s="255" t="s">
        <v>19</v>
      </c>
      <c r="C15" s="255">
        <f t="shared" si="0"/>
        <v>23</v>
      </c>
      <c r="D15" s="256">
        <v>23</v>
      </c>
      <c r="E15" s="256">
        <f>IFERROR(VLOOKUP(A15,'Grade8CRS-BLG8'!$A$5:$C$17,3,FALSE),0)</f>
        <v>0</v>
      </c>
    </row>
    <row r="16" spans="1:5" x14ac:dyDescent="0.25">
      <c r="A16" s="255" t="s">
        <v>865</v>
      </c>
      <c r="B16" s="255" t="s">
        <v>866</v>
      </c>
      <c r="C16" s="255">
        <f t="shared" si="0"/>
        <v>51</v>
      </c>
      <c r="D16" s="256">
        <v>51</v>
      </c>
      <c r="E16" s="256">
        <f>IFERROR(VLOOKUP(A16,'Grade8CRS-BLG8'!$A$5:$C$17,3,FALSE),0)</f>
        <v>0</v>
      </c>
    </row>
    <row r="17" spans="1:5" x14ac:dyDescent="0.25">
      <c r="A17" s="255" t="s">
        <v>266</v>
      </c>
      <c r="B17" s="255" t="s">
        <v>519</v>
      </c>
      <c r="C17" s="255">
        <f t="shared" si="0"/>
        <v>55</v>
      </c>
      <c r="D17" s="256">
        <v>55</v>
      </c>
      <c r="E17" s="256">
        <f>IFERROR(VLOOKUP(A17,'Grade8CRS-BLG8'!$A$5:$C$17,3,FALSE),0)</f>
        <v>0</v>
      </c>
    </row>
    <row r="18" spans="1:5" x14ac:dyDescent="0.25">
      <c r="A18" s="255" t="s">
        <v>284</v>
      </c>
      <c r="B18" s="255" t="s">
        <v>111</v>
      </c>
      <c r="C18" s="255">
        <f t="shared" si="0"/>
        <v>20</v>
      </c>
      <c r="D18" s="256">
        <v>20</v>
      </c>
      <c r="E18" s="256">
        <f>IFERROR(VLOOKUP(A18,'Grade8CRS-BLG8'!$A$5:$C$17,3,FALSE),0)</f>
        <v>0</v>
      </c>
    </row>
    <row r="19" spans="1:5" x14ac:dyDescent="0.25">
      <c r="A19" s="255" t="s">
        <v>684</v>
      </c>
      <c r="B19" s="255" t="s">
        <v>520</v>
      </c>
      <c r="C19" s="255">
        <f t="shared" si="0"/>
        <v>22</v>
      </c>
      <c r="D19" s="256">
        <v>22</v>
      </c>
      <c r="E19" s="256">
        <f>IFERROR(VLOOKUP(A19,'Grade8CRS-BLG8'!$A$5:$C$17,3,FALSE),0)</f>
        <v>0</v>
      </c>
    </row>
    <row r="20" spans="1:5" x14ac:dyDescent="0.25">
      <c r="A20" s="255" t="s">
        <v>332</v>
      </c>
      <c r="B20" s="255" t="s">
        <v>650</v>
      </c>
      <c r="C20" s="255">
        <f t="shared" si="0"/>
        <v>20</v>
      </c>
      <c r="D20" s="256">
        <v>20</v>
      </c>
      <c r="E20" s="256">
        <f>IFERROR(VLOOKUP(A20,'Grade8CRS-BLG8'!$A$5:$C$17,3,FALSE),0)</f>
        <v>0</v>
      </c>
    </row>
    <row r="21" spans="1:5" x14ac:dyDescent="0.25">
      <c r="A21" s="255" t="s">
        <v>932</v>
      </c>
      <c r="B21" s="255" t="s">
        <v>933</v>
      </c>
      <c r="C21" s="255">
        <f t="shared" si="0"/>
        <v>18</v>
      </c>
      <c r="D21" s="256">
        <v>18</v>
      </c>
      <c r="E21" s="256">
        <f>IFERROR(VLOOKUP(A21,'Grade8CRS-BLG8'!$A$5:$C$17,3,FALSE),0)</f>
        <v>0</v>
      </c>
    </row>
    <row r="22" spans="1:5" x14ac:dyDescent="0.25">
      <c r="A22" s="255" t="s">
        <v>368</v>
      </c>
      <c r="B22" s="255" t="s">
        <v>80</v>
      </c>
      <c r="C22" s="255">
        <f t="shared" si="0"/>
        <v>21</v>
      </c>
      <c r="D22" s="256">
        <v>21</v>
      </c>
      <c r="E22" s="256">
        <f>IFERROR(VLOOKUP(A22,'Grade8CRS-BLG8'!$A$5:$C$17,3,FALSE),0)</f>
        <v>0</v>
      </c>
    </row>
    <row r="23" spans="1:5" x14ac:dyDescent="0.25">
      <c r="A23" s="255" t="s">
        <v>372</v>
      </c>
      <c r="B23" s="255" t="s">
        <v>522</v>
      </c>
      <c r="C23" s="255">
        <f t="shared" si="0"/>
        <v>89</v>
      </c>
      <c r="D23" s="256">
        <v>89</v>
      </c>
      <c r="E23" s="256">
        <f>IFERROR(VLOOKUP(A23,'Grade8CRS-BLG8'!$A$5:$C$17,3,FALSE),0)</f>
        <v>0</v>
      </c>
    </row>
    <row r="24" spans="1:5" x14ac:dyDescent="0.25">
      <c r="A24" s="255" t="s">
        <v>373</v>
      </c>
      <c r="B24" s="255" t="s">
        <v>21</v>
      </c>
      <c r="C24" s="255">
        <f t="shared" si="0"/>
        <v>25</v>
      </c>
      <c r="D24" s="256">
        <v>25</v>
      </c>
      <c r="E24" s="256">
        <f>IFERROR(VLOOKUP(A24,'Grade8CRS-BLG8'!$A$5:$C$17,3,FALSE),0)</f>
        <v>0</v>
      </c>
    </row>
    <row r="25" spans="1:5" x14ac:dyDescent="0.25">
      <c r="A25" s="255" t="s">
        <v>376</v>
      </c>
      <c r="B25" s="255" t="s">
        <v>529</v>
      </c>
      <c r="C25" s="255">
        <f t="shared" si="0"/>
        <v>10</v>
      </c>
      <c r="D25" s="256">
        <v>10</v>
      </c>
      <c r="E25" s="256">
        <f>IFERROR(VLOOKUP(A25,'Grade8CRS-BLG8'!$A$5:$C$17,3,FALSE),0)</f>
        <v>0</v>
      </c>
    </row>
    <row r="26" spans="1:5" x14ac:dyDescent="0.25">
      <c r="A26" s="255" t="s">
        <v>379</v>
      </c>
      <c r="B26" s="255" t="s">
        <v>114</v>
      </c>
      <c r="C26" s="255">
        <f t="shared" si="0"/>
        <v>223</v>
      </c>
      <c r="D26" s="256">
        <v>223</v>
      </c>
      <c r="E26" s="256">
        <f>IFERROR(VLOOKUP(A26,'Grade8CRS-BLG8'!$A$5:$C$17,3,FALSE),0)</f>
        <v>0</v>
      </c>
    </row>
    <row r="27" spans="1:5" x14ac:dyDescent="0.25">
      <c r="A27" s="255" t="s">
        <v>617</v>
      </c>
      <c r="B27" s="255" t="s">
        <v>550</v>
      </c>
      <c r="C27" s="255">
        <f t="shared" si="0"/>
        <v>42</v>
      </c>
      <c r="D27" s="256">
        <v>42</v>
      </c>
      <c r="E27" s="256">
        <f>IFERROR(VLOOKUP(A27,'Grade8CRS-BLG8'!$A$5:$C$17,3,FALSE),0)</f>
        <v>0</v>
      </c>
    </row>
    <row r="28" spans="1:5" x14ac:dyDescent="0.25">
      <c r="A28" s="255" t="s">
        <v>983</v>
      </c>
      <c r="B28" s="255" t="s">
        <v>984</v>
      </c>
      <c r="C28" s="255">
        <f t="shared" si="0"/>
        <v>110</v>
      </c>
      <c r="D28" s="256">
        <v>110</v>
      </c>
      <c r="E28" s="256">
        <f>IFERROR(VLOOKUP(A28,'Grade8CRS-BLG8'!$A$5:$C$17,3,FALSE),0)</f>
        <v>0</v>
      </c>
    </row>
    <row r="29" spans="1:5" x14ac:dyDescent="0.25">
      <c r="A29" s="255" t="s">
        <v>985</v>
      </c>
      <c r="B29" s="255" t="s">
        <v>986</v>
      </c>
      <c r="C29" s="255">
        <f t="shared" si="0"/>
        <v>32</v>
      </c>
      <c r="D29" s="256">
        <v>32</v>
      </c>
      <c r="E29" s="256">
        <f>IFERROR(VLOOKUP(A29,'Grade8CRS-BLG8'!$A$5:$C$17,3,FALSE),0)</f>
        <v>0</v>
      </c>
    </row>
    <row r="30" spans="1:5" x14ac:dyDescent="0.25">
      <c r="A30" s="255" t="s">
        <v>380</v>
      </c>
      <c r="B30" s="255" t="s">
        <v>833</v>
      </c>
      <c r="C30" s="255">
        <f t="shared" si="0"/>
        <v>44</v>
      </c>
      <c r="D30" s="256">
        <v>44</v>
      </c>
      <c r="E30" s="256">
        <f>IFERROR(VLOOKUP(A30,'Grade8CRS-BLG8'!$A$5:$C$17,3,FALSE),0)</f>
        <v>0</v>
      </c>
    </row>
    <row r="31" spans="1:5" x14ac:dyDescent="0.25">
      <c r="A31" s="255" t="s">
        <v>381</v>
      </c>
      <c r="B31" s="255" t="s">
        <v>2</v>
      </c>
      <c r="C31" s="255">
        <f t="shared" si="0"/>
        <v>57</v>
      </c>
      <c r="D31" s="256">
        <v>57</v>
      </c>
      <c r="E31" s="256">
        <f>IFERROR(VLOOKUP(A31,'Grade8CRS-BLG8'!$A$5:$C$17,3,FALSE),0)</f>
        <v>0</v>
      </c>
    </row>
    <row r="32" spans="1:5" x14ac:dyDescent="0.25">
      <c r="A32" s="255" t="s">
        <v>382</v>
      </c>
      <c r="B32" s="255" t="s">
        <v>616</v>
      </c>
      <c r="C32" s="255">
        <f t="shared" si="0"/>
        <v>68</v>
      </c>
      <c r="D32" s="256">
        <v>68</v>
      </c>
      <c r="E32" s="256">
        <f>IFERROR(VLOOKUP(A32,'Grade8CRS-BLG8'!$A$5:$C$17,3,FALSE),0)</f>
        <v>0</v>
      </c>
    </row>
    <row r="33" spans="1:5" x14ac:dyDescent="0.25">
      <c r="A33" s="255" t="s">
        <v>383</v>
      </c>
      <c r="B33" s="255" t="s">
        <v>92</v>
      </c>
      <c r="C33" s="255">
        <f t="shared" si="0"/>
        <v>26</v>
      </c>
      <c r="D33" s="256">
        <v>26</v>
      </c>
      <c r="E33" s="256">
        <f>IFERROR(VLOOKUP(A33,'Grade8CRS-BLG8'!$A$5:$C$17,3,FALSE),0)</f>
        <v>0</v>
      </c>
    </row>
    <row r="34" spans="1:5" x14ac:dyDescent="0.25">
      <c r="A34" s="255" t="s">
        <v>385</v>
      </c>
      <c r="B34" s="255" t="s">
        <v>614</v>
      </c>
      <c r="C34" s="255">
        <f t="shared" si="0"/>
        <v>68</v>
      </c>
      <c r="D34" s="256">
        <v>68</v>
      </c>
      <c r="E34" s="256">
        <f>IFERROR(VLOOKUP(A34,'Grade8CRS-BLG8'!$A$5:$C$17,3,FALSE),0)</f>
        <v>0</v>
      </c>
    </row>
    <row r="35" spans="1:5" x14ac:dyDescent="0.25">
      <c r="A35" s="255" t="s">
        <v>387</v>
      </c>
      <c r="B35" s="255" t="s">
        <v>530</v>
      </c>
      <c r="C35" s="255">
        <f t="shared" si="0"/>
        <v>69</v>
      </c>
      <c r="D35" s="256">
        <v>69</v>
      </c>
      <c r="E35" s="256">
        <f>IFERROR(VLOOKUP(A35,'Grade8CRS-BLG8'!$A$5:$C$17,3,FALSE),0)</f>
        <v>0</v>
      </c>
    </row>
    <row r="36" spans="1:5" x14ac:dyDescent="0.25">
      <c r="A36" s="255" t="s">
        <v>388</v>
      </c>
      <c r="B36" s="255" t="s">
        <v>512</v>
      </c>
      <c r="C36" s="255">
        <f t="shared" si="0"/>
        <v>1</v>
      </c>
      <c r="D36" s="256">
        <v>1</v>
      </c>
      <c r="E36" s="256">
        <f>IFERROR(VLOOKUP(A36,'Grade8CRS-BLG8'!$A$5:$C$17,3,FALSE),0)</f>
        <v>0</v>
      </c>
    </row>
    <row r="37" spans="1:5" x14ac:dyDescent="0.25">
      <c r="A37" s="255" t="s">
        <v>390</v>
      </c>
      <c r="B37" s="255" t="s">
        <v>533</v>
      </c>
      <c r="C37" s="255">
        <f t="shared" si="0"/>
        <v>26</v>
      </c>
      <c r="D37" s="256">
        <v>26</v>
      </c>
      <c r="E37" s="256">
        <f>IFERROR(VLOOKUP(A37,'Grade8CRS-BLG8'!$A$5:$C$17,3,FALSE),0)</f>
        <v>0</v>
      </c>
    </row>
    <row r="38" spans="1:5" x14ac:dyDescent="0.25">
      <c r="A38" s="255" t="s">
        <v>613</v>
      </c>
      <c r="B38" s="255" t="s">
        <v>817</v>
      </c>
      <c r="C38" s="255">
        <f t="shared" si="0"/>
        <v>16</v>
      </c>
      <c r="D38" s="256">
        <v>16</v>
      </c>
      <c r="E38" s="256">
        <f>IFERROR(VLOOKUP(A38,'Grade8CRS-BLG8'!$A$5:$C$17,3,FALSE),0)</f>
        <v>0</v>
      </c>
    </row>
    <row r="39" spans="1:5" x14ac:dyDescent="0.25">
      <c r="A39" s="255" t="s">
        <v>392</v>
      </c>
      <c r="B39" s="255" t="s">
        <v>531</v>
      </c>
      <c r="C39" s="255">
        <f t="shared" si="0"/>
        <v>15</v>
      </c>
      <c r="D39" s="256">
        <v>15</v>
      </c>
      <c r="E39" s="256">
        <f>IFERROR(VLOOKUP(A39,'Grade8CRS-BLG8'!$A$5:$C$17,3,FALSE),0)</f>
        <v>0</v>
      </c>
    </row>
    <row r="40" spans="1:5" x14ac:dyDescent="0.25">
      <c r="A40" s="255" t="s">
        <v>393</v>
      </c>
      <c r="B40" s="255" t="s">
        <v>539</v>
      </c>
      <c r="C40" s="255">
        <f t="shared" si="0"/>
        <v>88</v>
      </c>
      <c r="D40" s="256">
        <v>88</v>
      </c>
      <c r="E40" s="256">
        <f>IFERROR(VLOOKUP(A40,'Grade8CRS-BLG8'!$A$5:$C$17,3,FALSE),0)</f>
        <v>0</v>
      </c>
    </row>
    <row r="41" spans="1:5" x14ac:dyDescent="0.25">
      <c r="A41" s="255" t="s">
        <v>396</v>
      </c>
      <c r="B41" s="255" t="s">
        <v>1396</v>
      </c>
      <c r="C41" s="255">
        <f t="shared" si="0"/>
        <v>143</v>
      </c>
      <c r="D41" s="256">
        <v>143</v>
      </c>
      <c r="E41" s="256">
        <f>IFERROR(VLOOKUP(A41,'Grade8CRS-BLG8'!$A$5:$C$17,3,FALSE),0)</f>
        <v>0</v>
      </c>
    </row>
    <row r="42" spans="1:5" x14ac:dyDescent="0.25">
      <c r="A42" s="255" t="s">
        <v>612</v>
      </c>
      <c r="B42" s="255" t="s">
        <v>894</v>
      </c>
      <c r="C42" s="255">
        <f t="shared" si="0"/>
        <v>68</v>
      </c>
      <c r="D42" s="256">
        <v>68</v>
      </c>
      <c r="E42" s="256">
        <f>IFERROR(VLOOKUP(A42,'Grade8CRS-BLG8'!$A$5:$C$17,3,FALSE),0)</f>
        <v>0</v>
      </c>
    </row>
    <row r="43" spans="1:5" x14ac:dyDescent="0.25">
      <c r="A43" s="255" t="s">
        <v>397</v>
      </c>
      <c r="B43" s="255" t="s">
        <v>1397</v>
      </c>
      <c r="C43" s="255">
        <f t="shared" si="0"/>
        <v>13</v>
      </c>
      <c r="D43" s="256">
        <v>13</v>
      </c>
      <c r="E43" s="256">
        <f>IFERROR(VLOOKUP(A43,'Grade8CRS-BLG8'!$A$5:$C$17,3,FALSE),0)</f>
        <v>0</v>
      </c>
    </row>
    <row r="44" spans="1:5" x14ac:dyDescent="0.25">
      <c r="A44" s="255" t="s">
        <v>399</v>
      </c>
      <c r="B44" s="255" t="s">
        <v>1398</v>
      </c>
      <c r="C44" s="255">
        <f t="shared" si="0"/>
        <v>29</v>
      </c>
      <c r="D44" s="256">
        <v>29</v>
      </c>
      <c r="E44" s="256">
        <f>IFERROR(VLOOKUP(A44,'Grade8CRS-BLG8'!$A$5:$C$17,3,FALSE),0)</f>
        <v>0</v>
      </c>
    </row>
    <row r="45" spans="1:5" x14ac:dyDescent="0.25">
      <c r="A45" s="255" t="s">
        <v>400</v>
      </c>
      <c r="B45" s="255" t="s">
        <v>609</v>
      </c>
      <c r="C45" s="255">
        <f t="shared" si="0"/>
        <v>67</v>
      </c>
      <c r="D45" s="256">
        <v>67</v>
      </c>
      <c r="E45" s="256">
        <f>IFERROR(VLOOKUP(A45,'Grade8CRS-BLG8'!$A$5:$C$17,3,FALSE),0)</f>
        <v>0</v>
      </c>
    </row>
    <row r="46" spans="1:5" x14ac:dyDescent="0.25">
      <c r="A46" s="255" t="s">
        <v>940</v>
      </c>
      <c r="B46" s="255" t="s">
        <v>941</v>
      </c>
      <c r="C46" s="255">
        <f t="shared" si="0"/>
        <v>13</v>
      </c>
      <c r="D46" s="256">
        <v>13</v>
      </c>
      <c r="E46" s="256">
        <f>IFERROR(VLOOKUP(A46,'Grade8CRS-BLG8'!$A$5:$C$17,3,FALSE),0)</f>
        <v>0</v>
      </c>
    </row>
    <row r="47" spans="1:5" x14ac:dyDescent="0.25">
      <c r="A47" s="255" t="s">
        <v>403</v>
      </c>
      <c r="B47" s="255" t="s">
        <v>988</v>
      </c>
      <c r="C47" s="255">
        <f t="shared" si="0"/>
        <v>12</v>
      </c>
      <c r="D47" s="256">
        <v>12</v>
      </c>
      <c r="E47" s="256">
        <f>IFERROR(VLOOKUP(A47,'Grade8CRS-BLG8'!$A$5:$C$17,3,FALSE),0)</f>
        <v>0</v>
      </c>
    </row>
    <row r="48" spans="1:5" x14ac:dyDescent="0.25">
      <c r="A48" s="255" t="s">
        <v>404</v>
      </c>
      <c r="B48" s="255" t="s">
        <v>26</v>
      </c>
      <c r="C48" s="255">
        <f t="shared" si="0"/>
        <v>10</v>
      </c>
      <c r="D48" s="256">
        <v>10</v>
      </c>
      <c r="E48" s="256">
        <f>IFERROR(VLOOKUP(A48,'Grade8CRS-BLG8'!$A$5:$C$17,3,FALSE),0)</f>
        <v>0</v>
      </c>
    </row>
    <row r="49" spans="1:5" x14ac:dyDescent="0.25">
      <c r="A49" s="255" t="s">
        <v>406</v>
      </c>
      <c r="B49" s="255" t="s">
        <v>116</v>
      </c>
      <c r="C49" s="255">
        <f t="shared" si="0"/>
        <v>75</v>
      </c>
      <c r="D49" s="256">
        <v>75</v>
      </c>
      <c r="E49" s="256">
        <f>IFERROR(VLOOKUP(A49,'Grade8CRS-BLG8'!$A$5:$C$17,3,FALSE),0)</f>
        <v>0</v>
      </c>
    </row>
    <row r="50" spans="1:5" x14ac:dyDescent="0.25">
      <c r="A50" s="255" t="s">
        <v>408</v>
      </c>
      <c r="B50" s="255" t="s">
        <v>28</v>
      </c>
      <c r="C50" s="255">
        <f t="shared" si="0"/>
        <v>56</v>
      </c>
      <c r="D50" s="256">
        <v>56</v>
      </c>
      <c r="E50" s="256">
        <f>IFERROR(VLOOKUP(A50,'Grade8CRS-BLG8'!$A$5:$C$17,3,FALSE),0)</f>
        <v>0</v>
      </c>
    </row>
    <row r="51" spans="1:5" x14ac:dyDescent="0.25">
      <c r="A51" s="255" t="s">
        <v>409</v>
      </c>
      <c r="B51" s="255" t="s">
        <v>29</v>
      </c>
      <c r="C51" s="255">
        <f t="shared" si="0"/>
        <v>61</v>
      </c>
      <c r="D51" s="256">
        <v>61</v>
      </c>
      <c r="E51" s="256">
        <f>IFERROR(VLOOKUP(A51,'Grade8CRS-BLG8'!$A$5:$C$17,3,FALSE),0)</f>
        <v>0</v>
      </c>
    </row>
    <row r="52" spans="1:5" x14ac:dyDescent="0.25">
      <c r="A52" s="255" t="s">
        <v>410</v>
      </c>
      <c r="B52" s="255" t="s">
        <v>30</v>
      </c>
      <c r="C52" s="255">
        <f t="shared" si="0"/>
        <v>53</v>
      </c>
      <c r="D52" s="256">
        <v>53</v>
      </c>
      <c r="E52" s="256">
        <f>IFERROR(VLOOKUP(A52,'Grade8CRS-BLG8'!$A$5:$C$17,3,FALSE),0)</f>
        <v>0</v>
      </c>
    </row>
    <row r="53" spans="1:5" x14ac:dyDescent="0.25">
      <c r="A53" s="255" t="s">
        <v>411</v>
      </c>
      <c r="B53" s="255" t="s">
        <v>31</v>
      </c>
      <c r="C53" s="255">
        <f t="shared" si="0"/>
        <v>66</v>
      </c>
      <c r="D53" s="256">
        <v>66</v>
      </c>
      <c r="E53" s="256">
        <f>IFERROR(VLOOKUP(A53,'Grade8CRS-BLG8'!$A$5:$C$17,3,FALSE),0)</f>
        <v>0</v>
      </c>
    </row>
    <row r="54" spans="1:5" x14ac:dyDescent="0.25">
      <c r="A54" s="255" t="s">
        <v>414</v>
      </c>
      <c r="B54" s="255" t="s">
        <v>12</v>
      </c>
      <c r="C54" s="255">
        <f t="shared" si="0"/>
        <v>123</v>
      </c>
      <c r="D54" s="256">
        <v>123</v>
      </c>
      <c r="E54" s="256">
        <f>IFERROR(VLOOKUP(A54,'Grade8CRS-BLG8'!$A$5:$C$17,3,FALSE),0)</f>
        <v>0</v>
      </c>
    </row>
    <row r="55" spans="1:5" x14ac:dyDescent="0.25">
      <c r="A55" s="255" t="s">
        <v>420</v>
      </c>
      <c r="B55" s="255" t="s">
        <v>523</v>
      </c>
      <c r="C55" s="255">
        <f t="shared" si="0"/>
        <v>89</v>
      </c>
      <c r="D55" s="256">
        <v>89</v>
      </c>
      <c r="E55" s="256">
        <f>IFERROR(VLOOKUP(A55,'Grade8CRS-BLG8'!$A$5:$C$17,3,FALSE),0)</f>
        <v>0</v>
      </c>
    </row>
    <row r="56" spans="1:5" x14ac:dyDescent="0.25">
      <c r="A56" s="255" t="s">
        <v>422</v>
      </c>
      <c r="B56" s="255" t="s">
        <v>37</v>
      </c>
      <c r="C56" s="255">
        <f t="shared" si="0"/>
        <v>93</v>
      </c>
      <c r="D56" s="256">
        <v>93</v>
      </c>
      <c r="E56" s="256">
        <f>IFERROR(VLOOKUP(A56,'Grade8CRS-BLG8'!$A$5:$C$17,3,FALSE),0)</f>
        <v>0</v>
      </c>
    </row>
    <row r="57" spans="1:5" x14ac:dyDescent="0.25">
      <c r="A57" s="255" t="s">
        <v>423</v>
      </c>
      <c r="B57" s="255" t="s">
        <v>38</v>
      </c>
      <c r="C57" s="255">
        <f t="shared" si="0"/>
        <v>54</v>
      </c>
      <c r="D57" s="256">
        <v>54</v>
      </c>
      <c r="E57" s="256">
        <f>IFERROR(VLOOKUP(A57,'Grade8CRS-BLG8'!$A$5:$C$17,3,FALSE),0)</f>
        <v>0</v>
      </c>
    </row>
    <row r="58" spans="1:5" x14ac:dyDescent="0.25">
      <c r="A58" s="255" t="s">
        <v>424</v>
      </c>
      <c r="B58" s="255" t="s">
        <v>54</v>
      </c>
      <c r="C58" s="255">
        <f t="shared" si="0"/>
        <v>51</v>
      </c>
      <c r="D58" s="256">
        <v>51</v>
      </c>
      <c r="E58" s="256">
        <f>IFERROR(VLOOKUP(A58,'Grade8CRS-BLG8'!$A$5:$C$17,3,FALSE),0)</f>
        <v>0</v>
      </c>
    </row>
    <row r="59" spans="1:5" x14ac:dyDescent="0.25">
      <c r="A59" s="255" t="s">
        <v>430</v>
      </c>
      <c r="B59" s="255" t="s">
        <v>43</v>
      </c>
      <c r="C59" s="255">
        <f t="shared" si="0"/>
        <v>31</v>
      </c>
      <c r="D59" s="256">
        <v>31</v>
      </c>
      <c r="E59" s="256">
        <f>IFERROR(VLOOKUP(A59,'Grade8CRS-BLG8'!$A$5:$C$17,3,FALSE),0)</f>
        <v>0</v>
      </c>
    </row>
    <row r="60" spans="1:5" x14ac:dyDescent="0.25">
      <c r="A60" s="255" t="s">
        <v>432</v>
      </c>
      <c r="B60" s="255" t="s">
        <v>45</v>
      </c>
      <c r="C60" s="255">
        <f t="shared" si="0"/>
        <v>71</v>
      </c>
      <c r="D60" s="256">
        <v>71</v>
      </c>
      <c r="E60" s="256">
        <f>IFERROR(VLOOKUP(A60,'Grade8CRS-BLG8'!$A$5:$C$17,3,FALSE),0)</f>
        <v>0</v>
      </c>
    </row>
    <row r="61" spans="1:5" x14ac:dyDescent="0.25">
      <c r="A61" s="255" t="s">
        <v>433</v>
      </c>
      <c r="B61" s="255" t="s">
        <v>119</v>
      </c>
      <c r="C61" s="255">
        <f t="shared" si="0"/>
        <v>419</v>
      </c>
      <c r="D61" s="256">
        <v>419</v>
      </c>
      <c r="E61" s="256">
        <f>IFERROR(VLOOKUP(A61,'Grade8CRS-BLG8'!$A$5:$C$17,3,FALSE),0)</f>
        <v>0</v>
      </c>
    </row>
    <row r="62" spans="1:5" x14ac:dyDescent="0.25">
      <c r="A62" s="255" t="s">
        <v>435</v>
      </c>
      <c r="B62" s="255" t="s">
        <v>82</v>
      </c>
      <c r="C62" s="255">
        <f t="shared" si="0"/>
        <v>84</v>
      </c>
      <c r="D62" s="256">
        <v>84</v>
      </c>
      <c r="E62" s="256">
        <f>IFERROR(VLOOKUP(A62,'Grade8CRS-BLG8'!$A$5:$C$17,3,FALSE),0)</f>
        <v>0</v>
      </c>
    </row>
    <row r="63" spans="1:5" x14ac:dyDescent="0.25">
      <c r="A63" s="255" t="s">
        <v>437</v>
      </c>
      <c r="B63" s="255" t="s">
        <v>48</v>
      </c>
      <c r="C63" s="255">
        <f t="shared" si="0"/>
        <v>42</v>
      </c>
      <c r="D63" s="256">
        <v>42</v>
      </c>
      <c r="E63" s="256">
        <f>IFERROR(VLOOKUP(A63,'Grade8CRS-BLG8'!$A$5:$C$17,3,FALSE),0)</f>
        <v>0</v>
      </c>
    </row>
    <row r="64" spans="1:5" x14ac:dyDescent="0.25">
      <c r="A64" s="255" t="s">
        <v>438</v>
      </c>
      <c r="B64" s="255" t="s">
        <v>49</v>
      </c>
      <c r="C64" s="255">
        <f t="shared" si="0"/>
        <v>83</v>
      </c>
      <c r="D64" s="256">
        <v>83</v>
      </c>
      <c r="E64" s="256">
        <f>IFERROR(VLOOKUP(A64,'Grade8CRS-BLG8'!$A$5:$C$17,3,FALSE),0)</f>
        <v>0</v>
      </c>
    </row>
    <row r="65" spans="1:5" x14ac:dyDescent="0.25">
      <c r="A65" s="255" t="s">
        <v>439</v>
      </c>
      <c r="B65" s="255" t="s">
        <v>50</v>
      </c>
      <c r="C65" s="255">
        <f t="shared" si="0"/>
        <v>25</v>
      </c>
      <c r="D65" s="256">
        <v>25</v>
      </c>
      <c r="E65" s="256">
        <f>IFERROR(VLOOKUP(A65,'Grade8CRS-BLG8'!$A$5:$C$17,3,FALSE),0)</f>
        <v>0</v>
      </c>
    </row>
    <row r="66" spans="1:5" x14ac:dyDescent="0.25">
      <c r="A66" s="255" t="s">
        <v>440</v>
      </c>
      <c r="B66" s="255" t="s">
        <v>51</v>
      </c>
      <c r="C66" s="255">
        <f t="shared" si="0"/>
        <v>20</v>
      </c>
      <c r="D66" s="256">
        <v>20</v>
      </c>
      <c r="E66" s="256">
        <f>IFERROR(VLOOKUP(A66,'Grade8CRS-BLG8'!$A$5:$C$17,3,FALSE),0)</f>
        <v>0</v>
      </c>
    </row>
    <row r="67" spans="1:5" x14ac:dyDescent="0.25">
      <c r="A67" s="255" t="s">
        <v>442</v>
      </c>
      <c r="B67" s="255" t="s">
        <v>13</v>
      </c>
      <c r="C67" s="255">
        <f t="shared" si="0"/>
        <v>168</v>
      </c>
      <c r="D67" s="256">
        <v>168</v>
      </c>
      <c r="E67" s="256">
        <f>IFERROR(VLOOKUP(A67,'Grade8CRS-BLG8'!$A$5:$C$17,3,FALSE),0)</f>
        <v>0</v>
      </c>
    </row>
    <row r="68" spans="1:5" x14ac:dyDescent="0.25">
      <c r="A68" s="255" t="s">
        <v>443</v>
      </c>
      <c r="B68" s="255" t="s">
        <v>608</v>
      </c>
      <c r="C68" s="255">
        <f t="shared" si="0"/>
        <v>41</v>
      </c>
      <c r="D68" s="256">
        <v>41</v>
      </c>
      <c r="E68" s="256">
        <f>IFERROR(VLOOKUP(A68,'Grade8CRS-BLG8'!$A$5:$C$17,3,FALSE),0)</f>
        <v>0</v>
      </c>
    </row>
    <row r="69" spans="1:5" x14ac:dyDescent="0.25">
      <c r="A69" s="255" t="s">
        <v>607</v>
      </c>
      <c r="B69" s="255" t="s">
        <v>992</v>
      </c>
      <c r="C69" s="255">
        <f t="shared" si="0"/>
        <v>9</v>
      </c>
      <c r="D69" s="256">
        <v>9</v>
      </c>
      <c r="E69" s="256">
        <f>IFERROR(VLOOKUP(A69,'Grade8CRS-BLG8'!$A$5:$C$17,3,FALSE),0)</f>
        <v>0</v>
      </c>
    </row>
    <row r="70" spans="1:5" x14ac:dyDescent="0.25">
      <c r="A70" s="255" t="s">
        <v>458</v>
      </c>
      <c r="B70" s="255" t="s">
        <v>591</v>
      </c>
      <c r="C70" s="255">
        <f t="shared" ref="C70:C78" si="1">D70-E70</f>
        <v>75</v>
      </c>
      <c r="D70" s="256">
        <v>75</v>
      </c>
      <c r="E70" s="256">
        <f>IFERROR(VLOOKUP(A70,'Grade8CRS-BLG8'!$A$5:$C$17,3,FALSE),0)</f>
        <v>0</v>
      </c>
    </row>
    <row r="71" spans="1:5" x14ac:dyDescent="0.25">
      <c r="A71" s="257" t="s">
        <v>459</v>
      </c>
      <c r="B71" s="258" t="s">
        <v>590</v>
      </c>
      <c r="C71" s="255">
        <f t="shared" si="1"/>
        <v>2</v>
      </c>
      <c r="D71" s="256">
        <v>2</v>
      </c>
      <c r="E71" s="256">
        <f>IFERROR(VLOOKUP(A71,'Grade8CRS-BLG8'!$A$5:$C$17,3,FALSE),0)</f>
        <v>0</v>
      </c>
    </row>
    <row r="72" spans="1:5" x14ac:dyDescent="0.25">
      <c r="A72" s="255" t="s">
        <v>588</v>
      </c>
      <c r="B72" s="255" t="s">
        <v>537</v>
      </c>
      <c r="C72" s="255">
        <f t="shared" si="1"/>
        <v>10</v>
      </c>
      <c r="D72" s="255">
        <v>10</v>
      </c>
      <c r="E72" s="256">
        <f>IFERROR(VLOOKUP(A72,'Grade8CRS-BLG8'!$A$5:$C$17,3,FALSE),0)</f>
        <v>0</v>
      </c>
    </row>
    <row r="73" spans="1:5" x14ac:dyDescent="0.25">
      <c r="A73" s="255" t="s">
        <v>469</v>
      </c>
      <c r="B73" s="255" t="s">
        <v>996</v>
      </c>
      <c r="C73" s="255">
        <f t="shared" si="1"/>
        <v>14</v>
      </c>
      <c r="D73" s="255">
        <v>14</v>
      </c>
      <c r="E73" s="256">
        <f>IFERROR(VLOOKUP(A73,'Grade8CRS-BLG8'!$A$5:$C$17,3,FALSE),0)</f>
        <v>0</v>
      </c>
    </row>
    <row r="74" spans="1:5" x14ac:dyDescent="0.25">
      <c r="A74" s="255" t="s">
        <v>475</v>
      </c>
      <c r="B74" s="255" t="s">
        <v>574</v>
      </c>
      <c r="C74" s="255">
        <f t="shared" si="1"/>
        <v>17</v>
      </c>
      <c r="D74" s="255">
        <v>17</v>
      </c>
      <c r="E74" s="256">
        <f>IFERROR(VLOOKUP(A74,'Grade8CRS-BLG8'!$A$5:$C$17,3,FALSE),0)</f>
        <v>0</v>
      </c>
    </row>
    <row r="75" spans="1:5" x14ac:dyDescent="0.25">
      <c r="A75" s="255" t="s">
        <v>906</v>
      </c>
      <c r="B75" s="255" t="s">
        <v>907</v>
      </c>
      <c r="C75" s="255">
        <f t="shared" si="1"/>
        <v>63</v>
      </c>
      <c r="D75" s="255">
        <v>63</v>
      </c>
      <c r="E75" s="256">
        <f>IFERROR(VLOOKUP(A75,'Grade8CRS-BLG8'!$A$5:$C$17,3,FALSE),0)</f>
        <v>0</v>
      </c>
    </row>
    <row r="76" spans="1:5" x14ac:dyDescent="0.25">
      <c r="A76" s="255" t="s">
        <v>908</v>
      </c>
      <c r="B76" s="255" t="s">
        <v>909</v>
      </c>
      <c r="C76" s="255">
        <f t="shared" si="1"/>
        <v>1</v>
      </c>
      <c r="D76" s="255">
        <v>1</v>
      </c>
      <c r="E76" s="256">
        <f>IFERROR(VLOOKUP(A76,'Grade8CRS-BLG8'!$A$5:$C$17,3,FALSE),0)</f>
        <v>0</v>
      </c>
    </row>
    <row r="77" spans="1:5" x14ac:dyDescent="0.25">
      <c r="A77" s="255" t="s">
        <v>502</v>
      </c>
      <c r="B77" s="255" t="s">
        <v>911</v>
      </c>
      <c r="C77" s="255">
        <f t="shared" si="1"/>
        <v>2</v>
      </c>
      <c r="D77" s="255">
        <v>2</v>
      </c>
      <c r="E77" s="256">
        <f>IFERROR(VLOOKUP(A77,'Grade8CRS-BLG8'!$A$5:$C$17,3,FALSE),0)</f>
        <v>0</v>
      </c>
    </row>
    <row r="78" spans="1:5" x14ac:dyDescent="0.25">
      <c r="A78" s="255" t="s">
        <v>504</v>
      </c>
      <c r="B78" s="255" t="s">
        <v>563</v>
      </c>
      <c r="C78" s="255">
        <f t="shared" si="1"/>
        <v>1</v>
      </c>
      <c r="D78" s="255">
        <v>1</v>
      </c>
      <c r="E78" s="256">
        <f>IFERROR(VLOOKUP(A78,'Grade8CRS-BLG8'!$A$5:$C$17,3,FALSE),0)</f>
        <v>0</v>
      </c>
    </row>
    <row r="79" spans="1:5" x14ac:dyDescent="0.25">
      <c r="A79" s="255" t="s">
        <v>5218</v>
      </c>
      <c r="C79" s="336">
        <f>SUM(C5:C78)</f>
        <v>3738</v>
      </c>
      <c r="D79" s="336">
        <f>SUM(D5:D78)</f>
        <v>3738</v>
      </c>
      <c r="E79" s="336">
        <f>SUM(E5:E78)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workbookViewId="0">
      <selection activeCell="E17" sqref="E17"/>
    </sheetView>
  </sheetViews>
  <sheetFormatPr defaultRowHeight="15" x14ac:dyDescent="0.25"/>
  <cols>
    <col min="1" max="1" width="16.85546875" style="334" customWidth="1"/>
    <col min="2" max="2" width="20.28515625" style="334" bestFit="1" customWidth="1"/>
    <col min="3" max="3" width="13.85546875" style="334" bestFit="1" customWidth="1"/>
    <col min="4" max="5" width="11.28515625" style="334" bestFit="1" customWidth="1"/>
    <col min="6" max="16384" width="9.140625" style="334"/>
  </cols>
  <sheetData>
    <row r="1" spans="1:6" x14ac:dyDescent="0.25">
      <c r="A1" s="334" t="s">
        <v>5292</v>
      </c>
      <c r="B1" s="334" t="s">
        <v>5293</v>
      </c>
      <c r="C1" s="334" t="s">
        <v>5296</v>
      </c>
    </row>
    <row r="2" spans="1:6" x14ac:dyDescent="0.25">
      <c r="C2" s="334" t="s">
        <v>5297</v>
      </c>
    </row>
    <row r="3" spans="1:6" x14ac:dyDescent="0.25">
      <c r="A3" s="334" t="s">
        <v>922</v>
      </c>
    </row>
    <row r="4" spans="1:6" x14ac:dyDescent="0.25">
      <c r="A4" s="334" t="s">
        <v>916</v>
      </c>
      <c r="B4" s="334" t="s">
        <v>5294</v>
      </c>
      <c r="C4" s="334" t="s">
        <v>846</v>
      </c>
    </row>
    <row r="5" spans="1:6" x14ac:dyDescent="0.25">
      <c r="A5" s="339" t="s">
        <v>192</v>
      </c>
      <c r="B5" s="334" t="s">
        <v>5295</v>
      </c>
      <c r="C5" s="335">
        <v>0</v>
      </c>
      <c r="E5" s="14"/>
      <c r="F5" s="14"/>
    </row>
    <row r="6" spans="1:6" x14ac:dyDescent="0.25">
      <c r="A6" s="334" t="s">
        <v>379</v>
      </c>
      <c r="B6" s="334" t="s">
        <v>5295</v>
      </c>
      <c r="C6" s="335">
        <v>0</v>
      </c>
      <c r="E6" s="14"/>
      <c r="F6" s="14"/>
    </row>
    <row r="7" spans="1:6" x14ac:dyDescent="0.25">
      <c r="A7" s="334" t="s">
        <v>617</v>
      </c>
      <c r="B7" s="334" t="s">
        <v>5295</v>
      </c>
      <c r="C7" s="335">
        <v>0</v>
      </c>
      <c r="E7" s="14"/>
      <c r="F7" s="14"/>
    </row>
    <row r="8" spans="1:6" x14ac:dyDescent="0.25">
      <c r="A8" s="334" t="s">
        <v>983</v>
      </c>
      <c r="B8" s="334" t="s">
        <v>5295</v>
      </c>
      <c r="C8" s="335">
        <v>0</v>
      </c>
      <c r="E8" s="14"/>
      <c r="F8" s="14"/>
    </row>
    <row r="9" spans="1:6" x14ac:dyDescent="0.25">
      <c r="A9" s="339" t="s">
        <v>383</v>
      </c>
      <c r="B9" s="334" t="s">
        <v>5295</v>
      </c>
      <c r="C9" s="335">
        <v>0</v>
      </c>
      <c r="E9" s="14"/>
      <c r="F9" s="14"/>
    </row>
    <row r="10" spans="1:6" x14ac:dyDescent="0.25">
      <c r="A10" s="334" t="s">
        <v>397</v>
      </c>
      <c r="B10" s="334" t="s">
        <v>5295</v>
      </c>
      <c r="C10" s="335">
        <v>0</v>
      </c>
      <c r="E10" s="14"/>
      <c r="F10" s="14"/>
    </row>
    <row r="11" spans="1:6" x14ac:dyDescent="0.25">
      <c r="A11" s="334" t="s">
        <v>399</v>
      </c>
      <c r="B11" s="334" t="s">
        <v>5295</v>
      </c>
      <c r="C11" s="335">
        <v>0</v>
      </c>
      <c r="E11" s="14"/>
      <c r="F11" s="14"/>
    </row>
    <row r="12" spans="1:6" x14ac:dyDescent="0.25">
      <c r="A12" s="339" t="s">
        <v>940</v>
      </c>
      <c r="B12" s="334" t="s">
        <v>5295</v>
      </c>
      <c r="C12" s="335">
        <v>0</v>
      </c>
      <c r="E12" s="14"/>
      <c r="F12" s="14"/>
    </row>
    <row r="13" spans="1:6" x14ac:dyDescent="0.25">
      <c r="A13" s="334" t="s">
        <v>433</v>
      </c>
      <c r="B13" s="334" t="s">
        <v>5295</v>
      </c>
      <c r="C13" s="335">
        <v>0</v>
      </c>
      <c r="E13" s="14"/>
      <c r="F13" s="14"/>
    </row>
    <row r="14" spans="1:6" x14ac:dyDescent="0.25">
      <c r="A14" s="334" t="s">
        <v>438</v>
      </c>
      <c r="B14" s="334" t="s">
        <v>5295</v>
      </c>
      <c r="C14" s="335">
        <v>0</v>
      </c>
      <c r="E14" s="14"/>
      <c r="F14" s="14"/>
    </row>
    <row r="15" spans="1:6" x14ac:dyDescent="0.25">
      <c r="A15" s="339" t="s">
        <v>439</v>
      </c>
      <c r="B15" s="334" t="s">
        <v>5295</v>
      </c>
      <c r="C15" s="335">
        <v>0</v>
      </c>
      <c r="E15" s="14"/>
      <c r="F15" s="14"/>
    </row>
    <row r="16" spans="1:6" x14ac:dyDescent="0.25">
      <c r="A16" s="334" t="s">
        <v>458</v>
      </c>
      <c r="B16" s="334" t="s">
        <v>5295</v>
      </c>
      <c r="C16" s="335">
        <v>0</v>
      </c>
      <c r="E16" s="14"/>
      <c r="F16" s="14"/>
    </row>
    <row r="17" spans="1:6" x14ac:dyDescent="0.25">
      <c r="A17" s="334" t="s">
        <v>906</v>
      </c>
      <c r="B17" s="334" t="s">
        <v>5295</v>
      </c>
      <c r="C17" s="335">
        <v>0</v>
      </c>
      <c r="E17" s="14"/>
      <c r="F17" s="14"/>
    </row>
    <row r="18" spans="1:6" x14ac:dyDescent="0.25">
      <c r="A18" s="334" t="s">
        <v>5218</v>
      </c>
      <c r="C18" s="335">
        <v>0</v>
      </c>
      <c r="E18" s="14"/>
      <c r="F18" s="14"/>
    </row>
    <row r="19" spans="1:6" x14ac:dyDescent="0.25">
      <c r="E19" s="14"/>
      <c r="F19" s="14"/>
    </row>
    <row r="20" spans="1:6" x14ac:dyDescent="0.25">
      <c r="E20" s="14"/>
      <c r="F20" s="14"/>
    </row>
    <row r="21" spans="1:6" x14ac:dyDescent="0.25">
      <c r="E21" s="14"/>
      <c r="F21" s="14"/>
    </row>
    <row r="22" spans="1:6" x14ac:dyDescent="0.25">
      <c r="E22" s="14"/>
      <c r="F22" s="14"/>
    </row>
    <row r="23" spans="1:6" x14ac:dyDescent="0.25">
      <c r="E23" s="14"/>
      <c r="F23" s="14"/>
    </row>
    <row r="24" spans="1:6" x14ac:dyDescent="0.25">
      <c r="E24" s="14"/>
      <c r="F24" s="14"/>
    </row>
    <row r="25" spans="1:6" x14ac:dyDescent="0.25">
      <c r="E25" s="14"/>
      <c r="F25" s="14"/>
    </row>
    <row r="26" spans="1:6" x14ac:dyDescent="0.25">
      <c r="E26" s="14"/>
      <c r="F26" s="14"/>
    </row>
    <row r="27" spans="1:6" x14ac:dyDescent="0.25">
      <c r="E27" s="14"/>
      <c r="F27" s="14"/>
    </row>
    <row r="28" spans="1:6" x14ac:dyDescent="0.25">
      <c r="E28" s="14"/>
      <c r="F28" s="14"/>
    </row>
    <row r="29" spans="1:6" x14ac:dyDescent="0.25">
      <c r="E29" s="14"/>
      <c r="F29" s="14"/>
    </row>
    <row r="30" spans="1:6" x14ac:dyDescent="0.25">
      <c r="E30" s="14"/>
      <c r="F30" s="14"/>
    </row>
    <row r="31" spans="1:6" x14ac:dyDescent="0.25">
      <c r="E31" s="14"/>
      <c r="F31" s="14"/>
    </row>
    <row r="32" spans="1:6" x14ac:dyDescent="0.25">
      <c r="E32" s="14"/>
      <c r="F32" s="14"/>
    </row>
    <row r="33" spans="5:6" x14ac:dyDescent="0.25">
      <c r="E33" s="14"/>
      <c r="F33" s="14"/>
    </row>
  </sheetData>
  <sortState ref="E5:F33">
    <sortCondition ref="E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90000"/>
  </sheetPr>
  <dimension ref="A1:AQ501"/>
  <sheetViews>
    <sheetView workbookViewId="0">
      <pane xSplit="3" ySplit="3" topLeftCell="D4" activePane="bottomRight" state="frozen"/>
      <selection activeCell="A7" sqref="A7:XFD7"/>
      <selection pane="topRight" activeCell="A7" sqref="A7:XFD7"/>
      <selection pane="bottomLeft" activeCell="A7" sqref="A7:XFD7"/>
      <selection pane="bottomRight" activeCell="C5" sqref="C5:C275"/>
    </sheetView>
  </sheetViews>
  <sheetFormatPr defaultColWidth="8.85546875" defaultRowHeight="15" outlineLevelCol="1" x14ac:dyDescent="0.25"/>
  <cols>
    <col min="1" max="2" width="8.85546875" style="54"/>
    <col min="3" max="3" width="19.140625" style="54" customWidth="1"/>
    <col min="4" max="6" width="8.85546875" style="54"/>
    <col min="7" max="15" width="8.85546875" style="54" customWidth="1" outlineLevel="1"/>
    <col min="16" max="16" width="8.85546875" style="54"/>
    <col min="17" max="20" width="8.85546875" style="54" customWidth="1" outlineLevel="1"/>
    <col min="21" max="21" width="8.85546875" style="54"/>
    <col min="22" max="25" width="8.85546875" style="54" customWidth="1" outlineLevel="1"/>
    <col min="26" max="26" width="8.85546875" style="54"/>
    <col min="27" max="30" width="8.85546875" style="54" customWidth="1" outlineLevel="1"/>
    <col min="31" max="16384" width="8.85546875" style="54"/>
  </cols>
  <sheetData>
    <row r="1" spans="1:43" x14ac:dyDescent="0.25">
      <c r="A1" s="69">
        <v>1</v>
      </c>
      <c r="B1" s="69">
        <v>2</v>
      </c>
      <c r="C1" s="69">
        <v>3</v>
      </c>
      <c r="D1" s="70">
        <v>4</v>
      </c>
      <c r="E1" s="69">
        <v>5</v>
      </c>
      <c r="F1" s="70">
        <v>6</v>
      </c>
      <c r="G1" s="69">
        <v>7</v>
      </c>
      <c r="H1" s="69">
        <v>8</v>
      </c>
      <c r="I1" s="69">
        <v>9</v>
      </c>
      <c r="J1" s="69">
        <v>10</v>
      </c>
      <c r="K1" s="69">
        <v>11</v>
      </c>
      <c r="L1" s="69">
        <v>12</v>
      </c>
      <c r="M1" s="69">
        <v>13</v>
      </c>
      <c r="N1" s="69">
        <v>14</v>
      </c>
      <c r="O1" s="69">
        <v>15</v>
      </c>
      <c r="P1" s="70">
        <v>16</v>
      </c>
      <c r="Q1" s="69">
        <v>17</v>
      </c>
      <c r="R1" s="69">
        <v>18</v>
      </c>
      <c r="S1" s="69">
        <v>19</v>
      </c>
      <c r="T1" s="69">
        <v>20</v>
      </c>
      <c r="U1" s="70">
        <v>21</v>
      </c>
      <c r="V1" s="69">
        <v>22</v>
      </c>
      <c r="W1" s="69">
        <v>23</v>
      </c>
      <c r="X1" s="69">
        <v>24</v>
      </c>
      <c r="Y1" s="69">
        <v>25</v>
      </c>
      <c r="Z1" s="70">
        <v>26</v>
      </c>
      <c r="AA1" s="69">
        <v>27</v>
      </c>
      <c r="AB1" s="69">
        <v>28</v>
      </c>
      <c r="AC1" s="69">
        <v>29</v>
      </c>
      <c r="AD1" s="69">
        <v>30</v>
      </c>
      <c r="AE1" s="70">
        <v>31</v>
      </c>
      <c r="AF1" s="69">
        <v>32</v>
      </c>
      <c r="AG1" s="69">
        <v>33</v>
      </c>
    </row>
    <row r="2" spans="1:43" s="55" customFormat="1" x14ac:dyDescent="0.2">
      <c r="A2" s="14"/>
      <c r="B2" s="250" t="s">
        <v>5272</v>
      </c>
      <c r="C2" s="250"/>
      <c r="D2" s="100"/>
      <c r="E2" s="100">
        <v>66</v>
      </c>
      <c r="F2" s="14"/>
      <c r="G2" s="289"/>
      <c r="H2" s="14" t="s">
        <v>5277</v>
      </c>
      <c r="I2" s="14" t="s">
        <v>5273</v>
      </c>
      <c r="J2" s="14" t="s">
        <v>5274</v>
      </c>
      <c r="K2" s="14"/>
      <c r="L2" s="14"/>
      <c r="M2" s="14"/>
      <c r="N2" s="14" t="s">
        <v>913</v>
      </c>
      <c r="O2" s="100">
        <v>19</v>
      </c>
      <c r="P2" s="289"/>
      <c r="Q2" s="289"/>
      <c r="R2" s="14"/>
      <c r="S2" s="14" t="s">
        <v>915</v>
      </c>
      <c r="T2" s="14">
        <v>15</v>
      </c>
      <c r="U2" s="289"/>
      <c r="V2" s="289"/>
      <c r="W2" s="100"/>
      <c r="X2" s="14" t="s">
        <v>912</v>
      </c>
      <c r="Y2" s="14">
        <v>8</v>
      </c>
      <c r="Z2" s="289"/>
      <c r="AA2" s="289"/>
      <c r="AB2" s="314"/>
      <c r="AC2" s="14" t="s">
        <v>914</v>
      </c>
      <c r="AD2" s="14">
        <v>24</v>
      </c>
      <c r="AE2" s="289"/>
      <c r="AF2" s="289"/>
      <c r="AG2" s="100"/>
      <c r="AH2" s="14" t="s">
        <v>85</v>
      </c>
      <c r="AI2" s="14" t="s">
        <v>85</v>
      </c>
      <c r="AJ2" s="289"/>
      <c r="AK2" s="289"/>
      <c r="AL2" s="100"/>
      <c r="AM2" s="14" t="s">
        <v>85</v>
      </c>
      <c r="AN2" s="14" t="s">
        <v>85</v>
      </c>
      <c r="AO2" s="289"/>
      <c r="AP2" s="289"/>
      <c r="AQ2" s="100"/>
    </row>
    <row r="3" spans="1:43" ht="63.75" x14ac:dyDescent="0.25">
      <c r="A3" s="55" t="s">
        <v>970</v>
      </c>
      <c r="B3" s="55" t="s">
        <v>91</v>
      </c>
      <c r="C3" s="55" t="s">
        <v>15</v>
      </c>
      <c r="D3" s="259" t="s">
        <v>1370</v>
      </c>
      <c r="E3" s="259" t="s">
        <v>997</v>
      </c>
      <c r="F3" s="259" t="s">
        <v>90</v>
      </c>
      <c r="G3" s="260" t="s">
        <v>89</v>
      </c>
      <c r="H3" s="261" t="s">
        <v>998</v>
      </c>
      <c r="I3" s="261" t="s">
        <v>999</v>
      </c>
      <c r="J3" s="261" t="s">
        <v>1000</v>
      </c>
      <c r="K3" s="261" t="s">
        <v>1001</v>
      </c>
      <c r="L3" s="261" t="s">
        <v>1002</v>
      </c>
      <c r="M3" s="261" t="s">
        <v>1003</v>
      </c>
      <c r="N3" s="262" t="s">
        <v>1004</v>
      </c>
      <c r="O3" s="263" t="s">
        <v>5221</v>
      </c>
      <c r="P3" s="264" t="s">
        <v>5222</v>
      </c>
      <c r="Q3" s="264" t="s">
        <v>5223</v>
      </c>
      <c r="R3" s="265" t="s">
        <v>1372</v>
      </c>
      <c r="S3" s="266" t="s">
        <v>1008</v>
      </c>
      <c r="T3" s="247" t="s">
        <v>5224</v>
      </c>
      <c r="U3" s="267" t="s">
        <v>5225</v>
      </c>
      <c r="V3" s="267" t="s">
        <v>5226</v>
      </c>
      <c r="W3" s="268" t="s">
        <v>1374</v>
      </c>
      <c r="X3" s="269" t="s">
        <v>1012</v>
      </c>
      <c r="Y3" s="270" t="s">
        <v>5227</v>
      </c>
      <c r="Z3" s="271" t="s">
        <v>5228</v>
      </c>
      <c r="AA3" s="271" t="s">
        <v>5229</v>
      </c>
      <c r="AB3" s="269" t="s">
        <v>1376</v>
      </c>
      <c r="AC3" s="272" t="s">
        <v>1016</v>
      </c>
      <c r="AD3" s="273" t="s">
        <v>5230</v>
      </c>
      <c r="AE3" s="274" t="s">
        <v>5231</v>
      </c>
      <c r="AF3" s="274" t="s">
        <v>5232</v>
      </c>
      <c r="AG3" s="272" t="s">
        <v>1378</v>
      </c>
    </row>
    <row r="4" spans="1:43" x14ac:dyDescent="0.25">
      <c r="A4" s="315" t="s">
        <v>508</v>
      </c>
      <c r="B4" s="316" t="s">
        <v>5272</v>
      </c>
      <c r="C4" s="317" t="s">
        <v>5281</v>
      </c>
      <c r="D4" s="318">
        <v>23080</v>
      </c>
      <c r="E4" s="318">
        <v>66</v>
      </c>
      <c r="F4" s="319">
        <v>47.763873916810617</v>
      </c>
      <c r="G4" s="320">
        <v>31.524263431542462</v>
      </c>
      <c r="H4" s="318">
        <v>21190</v>
      </c>
      <c r="I4" s="318">
        <v>0</v>
      </c>
      <c r="J4" s="318">
        <v>1890</v>
      </c>
      <c r="K4" s="320">
        <v>0.91811091854419413</v>
      </c>
      <c r="L4" s="320">
        <v>0</v>
      </c>
      <c r="M4" s="320">
        <v>8.1889081455805895E-2</v>
      </c>
      <c r="N4" s="282" t="s">
        <v>913</v>
      </c>
      <c r="O4" s="318">
        <v>19</v>
      </c>
      <c r="P4" s="321">
        <v>0.44980502599653482</v>
      </c>
      <c r="Q4" s="321">
        <v>8.5436308492201043</v>
      </c>
      <c r="R4" s="322"/>
      <c r="S4" s="282" t="s">
        <v>915</v>
      </c>
      <c r="T4" s="318">
        <v>15</v>
      </c>
      <c r="U4" s="321">
        <v>0.46916334488735312</v>
      </c>
      <c r="V4" s="321">
        <v>7.0374783362218372</v>
      </c>
      <c r="W4" s="322"/>
      <c r="X4" s="282" t="s">
        <v>912</v>
      </c>
      <c r="Y4" s="318">
        <v>8</v>
      </c>
      <c r="Z4" s="321">
        <v>0.37283752166380157</v>
      </c>
      <c r="AA4" s="321">
        <v>2.9625216637781628</v>
      </c>
      <c r="AB4" s="323"/>
      <c r="AC4" s="282" t="s">
        <v>914</v>
      </c>
      <c r="AD4" s="318">
        <v>24</v>
      </c>
      <c r="AE4" s="321">
        <v>0.54168500866546843</v>
      </c>
      <c r="AF4" s="321">
        <v>12.980632582322357</v>
      </c>
      <c r="AG4" s="323"/>
      <c r="AH4" s="282" t="s">
        <v>85</v>
      </c>
      <c r="AI4" s="318" t="s">
        <v>85</v>
      </c>
      <c r="AJ4" s="321" t="s">
        <v>85</v>
      </c>
      <c r="AK4" s="321" t="s">
        <v>85</v>
      </c>
      <c r="AL4" s="323"/>
      <c r="AM4" s="262" t="s">
        <v>85</v>
      </c>
      <c r="AN4" s="317" t="s">
        <v>85</v>
      </c>
      <c r="AO4" s="317" t="s">
        <v>85</v>
      </c>
      <c r="AP4" s="317" t="s">
        <v>85</v>
      </c>
      <c r="AQ4" s="317"/>
    </row>
    <row r="5" spans="1:43" x14ac:dyDescent="0.25">
      <c r="A5" s="315" t="s">
        <v>133</v>
      </c>
      <c r="B5" s="324" t="s">
        <v>5272</v>
      </c>
      <c r="C5" s="250" t="s">
        <v>1024</v>
      </c>
      <c r="D5" s="277">
        <v>101</v>
      </c>
      <c r="E5" s="278">
        <v>66</v>
      </c>
      <c r="F5" s="279">
        <v>53.37574257425743</v>
      </c>
      <c r="G5" s="280">
        <v>35.227722772277225</v>
      </c>
      <c r="H5" s="281">
        <v>85</v>
      </c>
      <c r="I5" s="278">
        <v>0</v>
      </c>
      <c r="J5" s="278">
        <v>16</v>
      </c>
      <c r="K5" s="280">
        <v>0.84158415841584155</v>
      </c>
      <c r="L5" s="280">
        <v>0</v>
      </c>
      <c r="M5" s="280">
        <v>0.15841584158415842</v>
      </c>
      <c r="N5" s="282" t="s">
        <v>913</v>
      </c>
      <c r="O5" s="278">
        <v>19</v>
      </c>
      <c r="P5" s="283">
        <v>0.48950495049504961</v>
      </c>
      <c r="Q5" s="283">
        <v>9.3069306930693063</v>
      </c>
      <c r="R5" s="325"/>
      <c r="S5" s="285" t="s">
        <v>915</v>
      </c>
      <c r="T5" s="326">
        <v>15</v>
      </c>
      <c r="U5" s="283">
        <v>0.54693069306930719</v>
      </c>
      <c r="V5" s="283">
        <v>8.2079207920792072</v>
      </c>
      <c r="W5" s="327"/>
      <c r="X5" s="286" t="s">
        <v>912</v>
      </c>
      <c r="Y5" s="278">
        <v>8</v>
      </c>
      <c r="Z5" s="283">
        <v>0.39495049504950519</v>
      </c>
      <c r="AA5" s="283">
        <v>3.1386138613861387</v>
      </c>
      <c r="AB5" s="325"/>
      <c r="AC5" s="287" t="s">
        <v>914</v>
      </c>
      <c r="AD5" s="278">
        <v>24</v>
      </c>
      <c r="AE5" s="283">
        <v>0.60841584158415873</v>
      </c>
      <c r="AF5" s="283">
        <v>14.574257425742575</v>
      </c>
      <c r="AG5" s="325"/>
      <c r="AH5" s="328" t="s">
        <v>85</v>
      </c>
      <c r="AI5" s="278" t="s">
        <v>85</v>
      </c>
      <c r="AJ5" s="283" t="s">
        <v>85</v>
      </c>
      <c r="AK5" s="283" t="s">
        <v>85</v>
      </c>
      <c r="AL5" s="325"/>
      <c r="AM5" s="268" t="s">
        <v>85</v>
      </c>
      <c r="AN5" s="250" t="s">
        <v>85</v>
      </c>
      <c r="AO5" s="250" t="s">
        <v>85</v>
      </c>
      <c r="AP5" s="250" t="s">
        <v>85</v>
      </c>
      <c r="AQ5" s="250"/>
    </row>
    <row r="6" spans="1:43" x14ac:dyDescent="0.25">
      <c r="A6" s="315" t="s">
        <v>134</v>
      </c>
      <c r="B6" s="324" t="s">
        <v>5272</v>
      </c>
      <c r="C6" s="250" t="s">
        <v>1025</v>
      </c>
      <c r="D6" s="277">
        <v>44</v>
      </c>
      <c r="E6" s="278">
        <v>66</v>
      </c>
      <c r="F6" s="279">
        <v>52.823409090909102</v>
      </c>
      <c r="G6" s="280">
        <v>34.863636363636367</v>
      </c>
      <c r="H6" s="281">
        <v>38</v>
      </c>
      <c r="I6" s="278">
        <v>0</v>
      </c>
      <c r="J6" s="278">
        <v>6</v>
      </c>
      <c r="K6" s="280">
        <v>0.86363636363636365</v>
      </c>
      <c r="L6" s="280">
        <v>0</v>
      </c>
      <c r="M6" s="280">
        <v>0.13636363636363635</v>
      </c>
      <c r="N6" s="282" t="s">
        <v>913</v>
      </c>
      <c r="O6" s="278">
        <v>19</v>
      </c>
      <c r="P6" s="283">
        <v>0.48340909090909095</v>
      </c>
      <c r="Q6" s="283">
        <v>9.1818181818181817</v>
      </c>
      <c r="R6" s="325"/>
      <c r="S6" s="285" t="s">
        <v>915</v>
      </c>
      <c r="T6" s="326">
        <v>15</v>
      </c>
      <c r="U6" s="283">
        <v>0.51204545454545458</v>
      </c>
      <c r="V6" s="283">
        <v>7.6818181818181817</v>
      </c>
      <c r="W6" s="327"/>
      <c r="X6" s="286" t="s">
        <v>912</v>
      </c>
      <c r="Y6" s="278">
        <v>8</v>
      </c>
      <c r="Z6" s="283">
        <v>0.45159090909090926</v>
      </c>
      <c r="AA6" s="283">
        <v>3.5909090909090908</v>
      </c>
      <c r="AB6" s="325"/>
      <c r="AC6" s="287" t="s">
        <v>914</v>
      </c>
      <c r="AD6" s="278">
        <v>24</v>
      </c>
      <c r="AE6" s="283">
        <v>0.60090909090909106</v>
      </c>
      <c r="AF6" s="283">
        <v>14.409090909090908</v>
      </c>
      <c r="AG6" s="325"/>
      <c r="AH6" s="328" t="s">
        <v>85</v>
      </c>
      <c r="AI6" s="278" t="s">
        <v>85</v>
      </c>
      <c r="AJ6" s="283" t="s">
        <v>85</v>
      </c>
      <c r="AK6" s="283" t="s">
        <v>85</v>
      </c>
      <c r="AL6" s="325"/>
      <c r="AM6" s="268" t="s">
        <v>85</v>
      </c>
      <c r="AN6" s="250" t="s">
        <v>85</v>
      </c>
      <c r="AO6" s="250" t="s">
        <v>85</v>
      </c>
      <c r="AP6" s="250" t="s">
        <v>85</v>
      </c>
      <c r="AQ6" s="250"/>
    </row>
    <row r="7" spans="1:43" x14ac:dyDescent="0.25">
      <c r="A7" s="315" t="s">
        <v>135</v>
      </c>
      <c r="B7" s="324" t="s">
        <v>5272</v>
      </c>
      <c r="C7" s="250" t="s">
        <v>1026</v>
      </c>
      <c r="D7" s="277">
        <v>176</v>
      </c>
      <c r="E7" s="278">
        <v>66</v>
      </c>
      <c r="F7" s="279">
        <v>48.458977272727275</v>
      </c>
      <c r="G7" s="280">
        <v>31.982954545454547</v>
      </c>
      <c r="H7" s="281">
        <v>158</v>
      </c>
      <c r="I7" s="278">
        <v>0</v>
      </c>
      <c r="J7" s="278">
        <v>18</v>
      </c>
      <c r="K7" s="280">
        <v>0.89772727272727271</v>
      </c>
      <c r="L7" s="280">
        <v>0</v>
      </c>
      <c r="M7" s="280">
        <v>0.10227272727272728</v>
      </c>
      <c r="N7" s="282" t="s">
        <v>913</v>
      </c>
      <c r="O7" s="278">
        <v>19</v>
      </c>
      <c r="P7" s="283">
        <v>0.44926136363636354</v>
      </c>
      <c r="Q7" s="283">
        <v>8.5340909090909083</v>
      </c>
      <c r="R7" s="325"/>
      <c r="S7" s="285" t="s">
        <v>915</v>
      </c>
      <c r="T7" s="326">
        <v>15</v>
      </c>
      <c r="U7" s="283">
        <v>0.47465909090909081</v>
      </c>
      <c r="V7" s="283">
        <v>7.125</v>
      </c>
      <c r="W7" s="327"/>
      <c r="X7" s="286" t="s">
        <v>912</v>
      </c>
      <c r="Y7" s="278">
        <v>8</v>
      </c>
      <c r="Z7" s="283">
        <v>0.36670454545454595</v>
      </c>
      <c r="AA7" s="283">
        <v>2.9147727272727271</v>
      </c>
      <c r="AB7" s="325"/>
      <c r="AC7" s="287" t="s">
        <v>914</v>
      </c>
      <c r="AD7" s="278">
        <v>24</v>
      </c>
      <c r="AE7" s="283">
        <v>0.5593181818181816</v>
      </c>
      <c r="AF7" s="283">
        <v>13.409090909090908</v>
      </c>
      <c r="AG7" s="325"/>
      <c r="AH7" s="328" t="s">
        <v>85</v>
      </c>
      <c r="AI7" s="278" t="s">
        <v>85</v>
      </c>
      <c r="AJ7" s="283" t="s">
        <v>85</v>
      </c>
      <c r="AK7" s="283" t="s">
        <v>85</v>
      </c>
      <c r="AL7" s="325"/>
      <c r="AM7" s="268" t="s">
        <v>85</v>
      </c>
      <c r="AN7" s="250" t="s">
        <v>85</v>
      </c>
      <c r="AO7" s="250" t="s">
        <v>85</v>
      </c>
      <c r="AP7" s="250" t="s">
        <v>85</v>
      </c>
      <c r="AQ7" s="250"/>
    </row>
    <row r="8" spans="1:43" x14ac:dyDescent="0.25">
      <c r="A8" s="315" t="s">
        <v>136</v>
      </c>
      <c r="B8" s="324" t="s">
        <v>5272</v>
      </c>
      <c r="C8" s="250" t="s">
        <v>1027</v>
      </c>
      <c r="D8" s="277">
        <v>77</v>
      </c>
      <c r="E8" s="278">
        <v>66</v>
      </c>
      <c r="F8" s="279">
        <v>50.314675324675328</v>
      </c>
      <c r="G8" s="280">
        <v>33.20779220779221</v>
      </c>
      <c r="H8" s="281">
        <v>71</v>
      </c>
      <c r="I8" s="278">
        <v>0</v>
      </c>
      <c r="J8" s="278">
        <v>6</v>
      </c>
      <c r="K8" s="280">
        <v>0.92207792207792205</v>
      </c>
      <c r="L8" s="280">
        <v>0</v>
      </c>
      <c r="M8" s="280">
        <v>7.792207792207792E-2</v>
      </c>
      <c r="N8" s="282" t="s">
        <v>913</v>
      </c>
      <c r="O8" s="278">
        <v>19</v>
      </c>
      <c r="P8" s="283">
        <v>0.44246753246753245</v>
      </c>
      <c r="Q8" s="283">
        <v>8.4025974025974026</v>
      </c>
      <c r="R8" s="325"/>
      <c r="S8" s="285" t="s">
        <v>915</v>
      </c>
      <c r="T8" s="326">
        <v>15</v>
      </c>
      <c r="U8" s="283">
        <v>0.50168831168831163</v>
      </c>
      <c r="V8" s="283">
        <v>7.5324675324675328</v>
      </c>
      <c r="W8" s="327"/>
      <c r="X8" s="286" t="s">
        <v>912</v>
      </c>
      <c r="Y8" s="278">
        <v>8</v>
      </c>
      <c r="Z8" s="283">
        <v>0.42818181818181805</v>
      </c>
      <c r="AA8" s="283">
        <v>3.4025974025974026</v>
      </c>
      <c r="AB8" s="325"/>
      <c r="AC8" s="287" t="s">
        <v>914</v>
      </c>
      <c r="AD8" s="278">
        <v>24</v>
      </c>
      <c r="AE8" s="283">
        <v>0.57831168831168833</v>
      </c>
      <c r="AF8" s="283">
        <v>13.870129870129871</v>
      </c>
      <c r="AG8" s="325"/>
      <c r="AH8" s="328" t="s">
        <v>85</v>
      </c>
      <c r="AI8" s="278" t="s">
        <v>85</v>
      </c>
      <c r="AJ8" s="283" t="s">
        <v>85</v>
      </c>
      <c r="AK8" s="283" t="s">
        <v>85</v>
      </c>
      <c r="AL8" s="325"/>
      <c r="AM8" s="268" t="s">
        <v>85</v>
      </c>
      <c r="AN8" s="250" t="s">
        <v>85</v>
      </c>
      <c r="AO8" s="250" t="s">
        <v>85</v>
      </c>
      <c r="AP8" s="250" t="s">
        <v>85</v>
      </c>
      <c r="AQ8" s="250"/>
    </row>
    <row r="9" spans="1:43" x14ac:dyDescent="0.25">
      <c r="A9" s="315" t="s">
        <v>137</v>
      </c>
      <c r="B9" s="324" t="s">
        <v>5272</v>
      </c>
      <c r="C9" s="250" t="s">
        <v>1028</v>
      </c>
      <c r="D9" s="277">
        <v>140</v>
      </c>
      <c r="E9" s="278">
        <v>66</v>
      </c>
      <c r="F9" s="279">
        <v>41.027642857142872</v>
      </c>
      <c r="G9" s="280">
        <v>27.078571428571429</v>
      </c>
      <c r="H9" s="281">
        <v>139</v>
      </c>
      <c r="I9" s="278">
        <v>0</v>
      </c>
      <c r="J9" s="278">
        <v>1</v>
      </c>
      <c r="K9" s="280">
        <v>0.99285714285714288</v>
      </c>
      <c r="L9" s="280">
        <v>0</v>
      </c>
      <c r="M9" s="280">
        <v>7.1428571428571426E-3</v>
      </c>
      <c r="N9" s="282" t="s">
        <v>913</v>
      </c>
      <c r="O9" s="278">
        <v>19</v>
      </c>
      <c r="P9" s="283">
        <v>0.40007142857142841</v>
      </c>
      <c r="Q9" s="283">
        <v>7.5928571428571425</v>
      </c>
      <c r="R9" s="325"/>
      <c r="S9" s="285" t="s">
        <v>915</v>
      </c>
      <c r="T9" s="326">
        <v>15</v>
      </c>
      <c r="U9" s="283">
        <v>0.39421428571428596</v>
      </c>
      <c r="V9" s="283">
        <v>5.9142857142857146</v>
      </c>
      <c r="W9" s="327"/>
      <c r="X9" s="286" t="s">
        <v>912</v>
      </c>
      <c r="Y9" s="278">
        <v>8</v>
      </c>
      <c r="Z9" s="283">
        <v>0.32921428571428601</v>
      </c>
      <c r="AA9" s="283">
        <v>2.6142857142857143</v>
      </c>
      <c r="AB9" s="325"/>
      <c r="AC9" s="287" t="s">
        <v>914</v>
      </c>
      <c r="AD9" s="278">
        <v>24</v>
      </c>
      <c r="AE9" s="283">
        <v>0.45728571428571446</v>
      </c>
      <c r="AF9" s="283">
        <v>10.957142857142857</v>
      </c>
      <c r="AG9" s="325"/>
      <c r="AH9" s="328" t="s">
        <v>85</v>
      </c>
      <c r="AI9" s="278" t="s">
        <v>85</v>
      </c>
      <c r="AJ9" s="283" t="s">
        <v>85</v>
      </c>
      <c r="AK9" s="283" t="s">
        <v>85</v>
      </c>
      <c r="AL9" s="325"/>
      <c r="AM9" s="268" t="s">
        <v>85</v>
      </c>
      <c r="AN9" s="250" t="s">
        <v>85</v>
      </c>
      <c r="AO9" s="250" t="s">
        <v>85</v>
      </c>
      <c r="AP9" s="250" t="s">
        <v>85</v>
      </c>
      <c r="AQ9" s="250"/>
    </row>
    <row r="10" spans="1:43" x14ac:dyDescent="0.25">
      <c r="A10" s="315" t="s">
        <v>138</v>
      </c>
      <c r="B10" s="324" t="s">
        <v>5272</v>
      </c>
      <c r="C10" s="250" t="s">
        <v>1029</v>
      </c>
      <c r="D10" s="277">
        <v>60</v>
      </c>
      <c r="E10" s="278">
        <v>66</v>
      </c>
      <c r="F10" s="279">
        <v>42.852666666666657</v>
      </c>
      <c r="G10" s="280">
        <v>28.283333333333335</v>
      </c>
      <c r="H10" s="281">
        <v>56</v>
      </c>
      <c r="I10" s="278">
        <v>0</v>
      </c>
      <c r="J10" s="278">
        <v>4</v>
      </c>
      <c r="K10" s="280">
        <v>0.93333333333333335</v>
      </c>
      <c r="L10" s="280">
        <v>0</v>
      </c>
      <c r="M10" s="280">
        <v>6.6666666666666666E-2</v>
      </c>
      <c r="N10" s="282" t="s">
        <v>913</v>
      </c>
      <c r="O10" s="278">
        <v>19</v>
      </c>
      <c r="P10" s="283">
        <v>0.40633333333333366</v>
      </c>
      <c r="Q10" s="283">
        <v>7.7166666666666668</v>
      </c>
      <c r="R10" s="325"/>
      <c r="S10" s="285" t="s">
        <v>915</v>
      </c>
      <c r="T10" s="326">
        <v>15</v>
      </c>
      <c r="U10" s="283">
        <v>0.41999999999999982</v>
      </c>
      <c r="V10" s="283">
        <v>6.3</v>
      </c>
      <c r="W10" s="327"/>
      <c r="X10" s="286" t="s">
        <v>912</v>
      </c>
      <c r="Y10" s="278">
        <v>8</v>
      </c>
      <c r="Z10" s="283">
        <v>0.34016666666666667</v>
      </c>
      <c r="AA10" s="283">
        <v>2.7</v>
      </c>
      <c r="AB10" s="325"/>
      <c r="AC10" s="287" t="s">
        <v>914</v>
      </c>
      <c r="AD10" s="278">
        <v>24</v>
      </c>
      <c r="AE10" s="283">
        <v>0.48283333333333306</v>
      </c>
      <c r="AF10" s="283">
        <v>11.566666666666666</v>
      </c>
      <c r="AG10" s="325"/>
      <c r="AH10" s="328" t="s">
        <v>85</v>
      </c>
      <c r="AI10" s="278" t="s">
        <v>85</v>
      </c>
      <c r="AJ10" s="283" t="s">
        <v>85</v>
      </c>
      <c r="AK10" s="283" t="s">
        <v>85</v>
      </c>
      <c r="AL10" s="325"/>
      <c r="AM10" s="268" t="s">
        <v>85</v>
      </c>
      <c r="AN10" s="250" t="s">
        <v>85</v>
      </c>
      <c r="AO10" s="250" t="s">
        <v>85</v>
      </c>
      <c r="AP10" s="250" t="s">
        <v>85</v>
      </c>
      <c r="AQ10" s="250"/>
    </row>
    <row r="11" spans="1:43" x14ac:dyDescent="0.25">
      <c r="A11" s="315" t="s">
        <v>139</v>
      </c>
      <c r="B11" s="324" t="s">
        <v>5272</v>
      </c>
      <c r="C11" s="250" t="s">
        <v>1030</v>
      </c>
      <c r="D11" s="277">
        <v>199</v>
      </c>
      <c r="E11" s="278">
        <v>66</v>
      </c>
      <c r="F11" s="279">
        <v>49.421356783919599</v>
      </c>
      <c r="G11" s="280">
        <v>32.618090452261306</v>
      </c>
      <c r="H11" s="281">
        <v>180</v>
      </c>
      <c r="I11" s="278">
        <v>0</v>
      </c>
      <c r="J11" s="278">
        <v>19</v>
      </c>
      <c r="K11" s="280">
        <v>0.90452261306532666</v>
      </c>
      <c r="L11" s="280">
        <v>0</v>
      </c>
      <c r="M11" s="280">
        <v>9.5477386934673364E-2</v>
      </c>
      <c r="N11" s="282" t="s">
        <v>913</v>
      </c>
      <c r="O11" s="278">
        <v>19</v>
      </c>
      <c r="P11" s="283">
        <v>0.46412060301507535</v>
      </c>
      <c r="Q11" s="283">
        <v>8.8140703517587937</v>
      </c>
      <c r="R11" s="325"/>
      <c r="S11" s="285" t="s">
        <v>915</v>
      </c>
      <c r="T11" s="326">
        <v>15</v>
      </c>
      <c r="U11" s="283">
        <v>0.46979899497487454</v>
      </c>
      <c r="V11" s="283">
        <v>7.050251256281407</v>
      </c>
      <c r="W11" s="327"/>
      <c r="X11" s="286" t="s">
        <v>912</v>
      </c>
      <c r="Y11" s="278">
        <v>8</v>
      </c>
      <c r="Z11" s="283">
        <v>0.41517587939698475</v>
      </c>
      <c r="AA11" s="283">
        <v>3.3015075376884422</v>
      </c>
      <c r="AB11" s="325"/>
      <c r="AC11" s="287" t="s">
        <v>914</v>
      </c>
      <c r="AD11" s="278">
        <v>24</v>
      </c>
      <c r="AE11" s="283">
        <v>0.56110552763819044</v>
      </c>
      <c r="AF11" s="283">
        <v>13.452261306532664</v>
      </c>
      <c r="AG11" s="325"/>
      <c r="AH11" s="328" t="s">
        <v>85</v>
      </c>
      <c r="AI11" s="278" t="s">
        <v>85</v>
      </c>
      <c r="AJ11" s="283" t="s">
        <v>85</v>
      </c>
      <c r="AK11" s="283" t="s">
        <v>85</v>
      </c>
      <c r="AL11" s="325"/>
      <c r="AM11" s="268" t="s">
        <v>85</v>
      </c>
      <c r="AN11" s="250" t="s">
        <v>85</v>
      </c>
      <c r="AO11" s="250" t="s">
        <v>85</v>
      </c>
      <c r="AP11" s="250" t="s">
        <v>85</v>
      </c>
      <c r="AQ11" s="250"/>
    </row>
    <row r="12" spans="1:43" x14ac:dyDescent="0.25">
      <c r="A12" s="315" t="s">
        <v>140</v>
      </c>
      <c r="B12" s="324" t="s">
        <v>5272</v>
      </c>
      <c r="C12" s="250" t="s">
        <v>1031</v>
      </c>
      <c r="D12" s="277">
        <v>216</v>
      </c>
      <c r="E12" s="278">
        <v>66</v>
      </c>
      <c r="F12" s="279">
        <v>55.310046296296299</v>
      </c>
      <c r="G12" s="280">
        <v>36.504629629629626</v>
      </c>
      <c r="H12" s="281">
        <v>178</v>
      </c>
      <c r="I12" s="278">
        <v>0</v>
      </c>
      <c r="J12" s="278">
        <v>38</v>
      </c>
      <c r="K12" s="280">
        <v>0.82407407407407407</v>
      </c>
      <c r="L12" s="280">
        <v>0</v>
      </c>
      <c r="M12" s="280">
        <v>0.17592592592592593</v>
      </c>
      <c r="N12" s="282" t="s">
        <v>913</v>
      </c>
      <c r="O12" s="278">
        <v>19</v>
      </c>
      <c r="P12" s="283">
        <v>0.52444444444444471</v>
      </c>
      <c r="Q12" s="283">
        <v>9.9629629629629637</v>
      </c>
      <c r="R12" s="325"/>
      <c r="S12" s="285" t="s">
        <v>915</v>
      </c>
      <c r="T12" s="326">
        <v>15</v>
      </c>
      <c r="U12" s="283">
        <v>0.52402777777777765</v>
      </c>
      <c r="V12" s="283">
        <v>7.8611111111111107</v>
      </c>
      <c r="W12" s="327"/>
      <c r="X12" s="286" t="s">
        <v>912</v>
      </c>
      <c r="Y12" s="278">
        <v>8</v>
      </c>
      <c r="Z12" s="283">
        <v>0.42342592592592543</v>
      </c>
      <c r="AA12" s="283">
        <v>3.3657407407407409</v>
      </c>
      <c r="AB12" s="325"/>
      <c r="AC12" s="287" t="s">
        <v>914</v>
      </c>
      <c r="AD12" s="278">
        <v>24</v>
      </c>
      <c r="AE12" s="283">
        <v>0.63884259259259224</v>
      </c>
      <c r="AF12" s="283">
        <v>15.314814814814815</v>
      </c>
      <c r="AG12" s="325"/>
      <c r="AH12" s="328" t="s">
        <v>85</v>
      </c>
      <c r="AI12" s="278" t="s">
        <v>85</v>
      </c>
      <c r="AJ12" s="283" t="s">
        <v>85</v>
      </c>
      <c r="AK12" s="283" t="s">
        <v>85</v>
      </c>
      <c r="AL12" s="325"/>
      <c r="AM12" s="268" t="s">
        <v>85</v>
      </c>
      <c r="AN12" s="250" t="s">
        <v>85</v>
      </c>
      <c r="AO12" s="250" t="s">
        <v>85</v>
      </c>
      <c r="AP12" s="250" t="s">
        <v>85</v>
      </c>
      <c r="AQ12" s="250"/>
    </row>
    <row r="13" spans="1:43" x14ac:dyDescent="0.25">
      <c r="A13" s="315" t="s">
        <v>142</v>
      </c>
      <c r="B13" s="324" t="s">
        <v>5272</v>
      </c>
      <c r="C13" s="250" t="s">
        <v>1033</v>
      </c>
      <c r="D13" s="277">
        <v>70</v>
      </c>
      <c r="E13" s="278">
        <v>66</v>
      </c>
      <c r="F13" s="279">
        <v>40.367000000000004</v>
      </c>
      <c r="G13" s="280">
        <v>26.642857142857142</v>
      </c>
      <c r="H13" s="281">
        <v>70</v>
      </c>
      <c r="I13" s="278">
        <v>0</v>
      </c>
      <c r="J13" s="278">
        <v>0</v>
      </c>
      <c r="K13" s="280">
        <v>1</v>
      </c>
      <c r="L13" s="280">
        <v>0</v>
      </c>
      <c r="M13" s="280">
        <v>0</v>
      </c>
      <c r="N13" s="282" t="s">
        <v>913</v>
      </c>
      <c r="O13" s="278">
        <v>19</v>
      </c>
      <c r="P13" s="283">
        <v>0.3638571428571431</v>
      </c>
      <c r="Q13" s="283">
        <v>6.9142857142857146</v>
      </c>
      <c r="R13" s="325"/>
      <c r="S13" s="285" t="s">
        <v>915</v>
      </c>
      <c r="T13" s="326">
        <v>15</v>
      </c>
      <c r="U13" s="283">
        <v>0.37357142857142839</v>
      </c>
      <c r="V13" s="283">
        <v>5.6</v>
      </c>
      <c r="W13" s="327"/>
      <c r="X13" s="286" t="s">
        <v>912</v>
      </c>
      <c r="Y13" s="278">
        <v>8</v>
      </c>
      <c r="Z13" s="283">
        <v>0.32371428571428568</v>
      </c>
      <c r="AA13" s="283">
        <v>2.5714285714285716</v>
      </c>
      <c r="AB13" s="325"/>
      <c r="AC13" s="287" t="s">
        <v>914</v>
      </c>
      <c r="AD13" s="278">
        <v>24</v>
      </c>
      <c r="AE13" s="283">
        <v>0.48300000000000004</v>
      </c>
      <c r="AF13" s="283">
        <v>11.557142857142857</v>
      </c>
      <c r="AG13" s="325"/>
      <c r="AH13" s="328" t="s">
        <v>85</v>
      </c>
      <c r="AI13" s="278" t="s">
        <v>85</v>
      </c>
      <c r="AJ13" s="283" t="s">
        <v>85</v>
      </c>
      <c r="AK13" s="283" t="s">
        <v>85</v>
      </c>
      <c r="AL13" s="325"/>
      <c r="AM13" s="268" t="s">
        <v>85</v>
      </c>
      <c r="AN13" s="250" t="s">
        <v>85</v>
      </c>
      <c r="AO13" s="250" t="s">
        <v>85</v>
      </c>
      <c r="AP13" s="250" t="s">
        <v>85</v>
      </c>
      <c r="AQ13" s="250"/>
    </row>
    <row r="14" spans="1:43" x14ac:dyDescent="0.25">
      <c r="A14" s="315" t="s">
        <v>143</v>
      </c>
      <c r="B14" s="324" t="s">
        <v>5272</v>
      </c>
      <c r="C14" s="250" t="s">
        <v>1279</v>
      </c>
      <c r="D14" s="277">
        <v>63</v>
      </c>
      <c r="E14" s="278">
        <v>66</v>
      </c>
      <c r="F14" s="279">
        <v>47.089206349206336</v>
      </c>
      <c r="G14" s="280">
        <v>31.079365079365079</v>
      </c>
      <c r="H14" s="281">
        <v>61</v>
      </c>
      <c r="I14" s="278">
        <v>0</v>
      </c>
      <c r="J14" s="278">
        <v>2</v>
      </c>
      <c r="K14" s="280">
        <v>0.96825396825396826</v>
      </c>
      <c r="L14" s="280">
        <v>0</v>
      </c>
      <c r="M14" s="280">
        <v>3.1746031746031744E-2</v>
      </c>
      <c r="N14" s="282" t="s">
        <v>913</v>
      </c>
      <c r="O14" s="278">
        <v>19</v>
      </c>
      <c r="P14" s="283">
        <v>0.4255555555555558</v>
      </c>
      <c r="Q14" s="283">
        <v>8.0793650793650791</v>
      </c>
      <c r="R14" s="325"/>
      <c r="S14" s="285" t="s">
        <v>915</v>
      </c>
      <c r="T14" s="326">
        <v>15</v>
      </c>
      <c r="U14" s="283">
        <v>0.48603174603174598</v>
      </c>
      <c r="V14" s="283">
        <v>7.2857142857142856</v>
      </c>
      <c r="W14" s="327"/>
      <c r="X14" s="286" t="s">
        <v>912</v>
      </c>
      <c r="Y14" s="278">
        <v>8</v>
      </c>
      <c r="Z14" s="283">
        <v>0.36650793650793645</v>
      </c>
      <c r="AA14" s="283">
        <v>2.9047619047619047</v>
      </c>
      <c r="AB14" s="325"/>
      <c r="AC14" s="287" t="s">
        <v>914</v>
      </c>
      <c r="AD14" s="278">
        <v>24</v>
      </c>
      <c r="AE14" s="283">
        <v>0.53460317460317475</v>
      </c>
      <c r="AF14" s="283">
        <v>12.80952380952381</v>
      </c>
      <c r="AG14" s="325"/>
      <c r="AH14" s="328" t="s">
        <v>85</v>
      </c>
      <c r="AI14" s="278" t="s">
        <v>85</v>
      </c>
      <c r="AJ14" s="283" t="s">
        <v>85</v>
      </c>
      <c r="AK14" s="283" t="s">
        <v>85</v>
      </c>
      <c r="AL14" s="325"/>
      <c r="AM14" s="268" t="s">
        <v>85</v>
      </c>
      <c r="AN14" s="250" t="s">
        <v>85</v>
      </c>
      <c r="AO14" s="250" t="s">
        <v>85</v>
      </c>
      <c r="AP14" s="250" t="s">
        <v>85</v>
      </c>
      <c r="AQ14" s="250"/>
    </row>
    <row r="15" spans="1:43" x14ac:dyDescent="0.25">
      <c r="A15" s="315" t="s">
        <v>144</v>
      </c>
      <c r="B15" s="324" t="s">
        <v>5272</v>
      </c>
      <c r="C15" s="250" t="s">
        <v>1034</v>
      </c>
      <c r="D15" s="277">
        <v>123</v>
      </c>
      <c r="E15" s="278">
        <v>66</v>
      </c>
      <c r="F15" s="279">
        <v>42.658048780487803</v>
      </c>
      <c r="G15" s="280">
        <v>28.154471544715449</v>
      </c>
      <c r="H15" s="281">
        <v>121</v>
      </c>
      <c r="I15" s="278">
        <v>0</v>
      </c>
      <c r="J15" s="278">
        <v>2</v>
      </c>
      <c r="K15" s="280">
        <v>0.98373983739837401</v>
      </c>
      <c r="L15" s="280">
        <v>0</v>
      </c>
      <c r="M15" s="280">
        <v>1.6260162601626018E-2</v>
      </c>
      <c r="N15" s="282" t="s">
        <v>913</v>
      </c>
      <c r="O15" s="278">
        <v>19</v>
      </c>
      <c r="P15" s="283">
        <v>0.40284552845528437</v>
      </c>
      <c r="Q15" s="283">
        <v>7.6504065040650406</v>
      </c>
      <c r="R15" s="325"/>
      <c r="S15" s="285" t="s">
        <v>915</v>
      </c>
      <c r="T15" s="326">
        <v>15</v>
      </c>
      <c r="U15" s="283">
        <v>0.41178861788617888</v>
      </c>
      <c r="V15" s="283">
        <v>6.1707317073170733</v>
      </c>
      <c r="W15" s="327"/>
      <c r="X15" s="286" t="s">
        <v>912</v>
      </c>
      <c r="Y15" s="278">
        <v>8</v>
      </c>
      <c r="Z15" s="283">
        <v>0.35520325203252051</v>
      </c>
      <c r="AA15" s="283">
        <v>2.821138211382114</v>
      </c>
      <c r="AB15" s="325"/>
      <c r="AC15" s="287" t="s">
        <v>914</v>
      </c>
      <c r="AD15" s="278">
        <v>24</v>
      </c>
      <c r="AE15" s="283">
        <v>0.48040650406504065</v>
      </c>
      <c r="AF15" s="283">
        <v>11.512195121951219</v>
      </c>
      <c r="AG15" s="325"/>
      <c r="AH15" s="328" t="s">
        <v>85</v>
      </c>
      <c r="AI15" s="278" t="s">
        <v>85</v>
      </c>
      <c r="AJ15" s="283" t="s">
        <v>85</v>
      </c>
      <c r="AK15" s="283" t="s">
        <v>85</v>
      </c>
      <c r="AL15" s="325"/>
      <c r="AM15" s="268" t="s">
        <v>85</v>
      </c>
      <c r="AN15" s="250" t="s">
        <v>85</v>
      </c>
      <c r="AO15" s="250" t="s">
        <v>85</v>
      </c>
      <c r="AP15" s="250" t="s">
        <v>85</v>
      </c>
      <c r="AQ15" s="250"/>
    </row>
    <row r="16" spans="1:43" x14ac:dyDescent="0.25">
      <c r="A16" s="315" t="s">
        <v>145</v>
      </c>
      <c r="B16" s="324" t="s">
        <v>5272</v>
      </c>
      <c r="C16" s="250" t="s">
        <v>1035</v>
      </c>
      <c r="D16" s="277">
        <v>128</v>
      </c>
      <c r="E16" s="278">
        <v>66</v>
      </c>
      <c r="F16" s="279">
        <v>46.708828124999997</v>
      </c>
      <c r="G16" s="280">
        <v>30.828125</v>
      </c>
      <c r="H16" s="281">
        <v>118</v>
      </c>
      <c r="I16" s="278">
        <v>0</v>
      </c>
      <c r="J16" s="278">
        <v>10</v>
      </c>
      <c r="K16" s="280">
        <v>0.921875</v>
      </c>
      <c r="L16" s="280">
        <v>0</v>
      </c>
      <c r="M16" s="280">
        <v>7.8125E-2</v>
      </c>
      <c r="N16" s="282" t="s">
        <v>913</v>
      </c>
      <c r="O16" s="278">
        <v>19</v>
      </c>
      <c r="P16" s="283">
        <v>0.43484374999999975</v>
      </c>
      <c r="Q16" s="283">
        <v>8.2578125</v>
      </c>
      <c r="R16" s="325"/>
      <c r="S16" s="285" t="s">
        <v>915</v>
      </c>
      <c r="T16" s="326">
        <v>15</v>
      </c>
      <c r="U16" s="283">
        <v>0.46296875000000004</v>
      </c>
      <c r="V16" s="283">
        <v>6.9453125</v>
      </c>
      <c r="W16" s="327"/>
      <c r="X16" s="286" t="s">
        <v>912</v>
      </c>
      <c r="Y16" s="278">
        <v>8</v>
      </c>
      <c r="Z16" s="283">
        <v>0.39414062500000052</v>
      </c>
      <c r="AA16" s="283">
        <v>3.1328125</v>
      </c>
      <c r="AB16" s="325"/>
      <c r="AC16" s="287" t="s">
        <v>914</v>
      </c>
      <c r="AD16" s="278">
        <v>24</v>
      </c>
      <c r="AE16" s="283">
        <v>0.52148437500000022</v>
      </c>
      <c r="AF16" s="283">
        <v>12.4921875</v>
      </c>
      <c r="AG16" s="325"/>
      <c r="AH16" s="328" t="s">
        <v>85</v>
      </c>
      <c r="AI16" s="278" t="s">
        <v>85</v>
      </c>
      <c r="AJ16" s="283" t="s">
        <v>85</v>
      </c>
      <c r="AK16" s="283" t="s">
        <v>85</v>
      </c>
      <c r="AL16" s="325"/>
      <c r="AM16" s="268" t="s">
        <v>85</v>
      </c>
      <c r="AN16" s="250" t="s">
        <v>85</v>
      </c>
      <c r="AO16" s="250" t="s">
        <v>85</v>
      </c>
      <c r="AP16" s="250" t="s">
        <v>85</v>
      </c>
      <c r="AQ16" s="250"/>
    </row>
    <row r="17" spans="1:43" x14ac:dyDescent="0.25">
      <c r="A17" s="315" t="s">
        <v>146</v>
      </c>
      <c r="B17" s="324" t="s">
        <v>5272</v>
      </c>
      <c r="C17" s="250" t="s">
        <v>1036</v>
      </c>
      <c r="D17" s="277">
        <v>162</v>
      </c>
      <c r="E17" s="278">
        <v>66</v>
      </c>
      <c r="F17" s="279">
        <v>46.193086419753094</v>
      </c>
      <c r="G17" s="280">
        <v>30.487654320987655</v>
      </c>
      <c r="H17" s="281">
        <v>148</v>
      </c>
      <c r="I17" s="278">
        <v>0</v>
      </c>
      <c r="J17" s="278">
        <v>14</v>
      </c>
      <c r="K17" s="280">
        <v>0.9135802469135802</v>
      </c>
      <c r="L17" s="280">
        <v>0</v>
      </c>
      <c r="M17" s="280">
        <v>8.6419753086419748E-2</v>
      </c>
      <c r="N17" s="282" t="s">
        <v>913</v>
      </c>
      <c r="O17" s="278">
        <v>19</v>
      </c>
      <c r="P17" s="283">
        <v>0.45555555555555538</v>
      </c>
      <c r="Q17" s="283">
        <v>8.6543209876543212</v>
      </c>
      <c r="R17" s="325"/>
      <c r="S17" s="285" t="s">
        <v>915</v>
      </c>
      <c r="T17" s="326">
        <v>15</v>
      </c>
      <c r="U17" s="283">
        <v>0.45740740740740737</v>
      </c>
      <c r="V17" s="283">
        <v>6.8641975308641978</v>
      </c>
      <c r="W17" s="327"/>
      <c r="X17" s="286" t="s">
        <v>912</v>
      </c>
      <c r="Y17" s="278">
        <v>8</v>
      </c>
      <c r="Z17" s="283">
        <v>0.36049382716049427</v>
      </c>
      <c r="AA17" s="283">
        <v>2.8641975308641974</v>
      </c>
      <c r="AB17" s="325"/>
      <c r="AC17" s="287" t="s">
        <v>914</v>
      </c>
      <c r="AD17" s="278">
        <v>24</v>
      </c>
      <c r="AE17" s="283">
        <v>0.50530864197530867</v>
      </c>
      <c r="AF17" s="283">
        <v>12.104938271604938</v>
      </c>
      <c r="AG17" s="325"/>
      <c r="AH17" s="328" t="s">
        <v>85</v>
      </c>
      <c r="AI17" s="278" t="s">
        <v>85</v>
      </c>
      <c r="AJ17" s="283" t="s">
        <v>85</v>
      </c>
      <c r="AK17" s="283" t="s">
        <v>85</v>
      </c>
      <c r="AL17" s="325"/>
      <c r="AM17" s="268" t="s">
        <v>85</v>
      </c>
      <c r="AN17" s="250" t="s">
        <v>85</v>
      </c>
      <c r="AO17" s="250" t="s">
        <v>85</v>
      </c>
      <c r="AP17" s="250" t="s">
        <v>85</v>
      </c>
      <c r="AQ17" s="250"/>
    </row>
    <row r="18" spans="1:43" x14ac:dyDescent="0.25">
      <c r="A18" s="315" t="s">
        <v>147</v>
      </c>
      <c r="B18" s="324" t="s">
        <v>5272</v>
      </c>
      <c r="C18" s="250" t="s">
        <v>1037</v>
      </c>
      <c r="D18" s="277">
        <v>211</v>
      </c>
      <c r="E18" s="278">
        <v>66</v>
      </c>
      <c r="F18" s="279">
        <v>47.737393364928899</v>
      </c>
      <c r="G18" s="280">
        <v>31.507109004739338</v>
      </c>
      <c r="H18" s="281">
        <v>198</v>
      </c>
      <c r="I18" s="278">
        <v>0</v>
      </c>
      <c r="J18" s="278">
        <v>13</v>
      </c>
      <c r="K18" s="280">
        <v>0.93838862559241709</v>
      </c>
      <c r="L18" s="280">
        <v>0</v>
      </c>
      <c r="M18" s="280">
        <v>6.1611374407582936E-2</v>
      </c>
      <c r="N18" s="282" t="s">
        <v>913</v>
      </c>
      <c r="O18" s="278">
        <v>19</v>
      </c>
      <c r="P18" s="283">
        <v>0.44322274881516588</v>
      </c>
      <c r="Q18" s="283">
        <v>8.4170616113744074</v>
      </c>
      <c r="R18" s="325"/>
      <c r="S18" s="285" t="s">
        <v>915</v>
      </c>
      <c r="T18" s="326">
        <v>15</v>
      </c>
      <c r="U18" s="283">
        <v>0.47819905213270109</v>
      </c>
      <c r="V18" s="283">
        <v>7.1658767772511851</v>
      </c>
      <c r="W18" s="327"/>
      <c r="X18" s="286" t="s">
        <v>912</v>
      </c>
      <c r="Y18" s="278">
        <v>8</v>
      </c>
      <c r="Z18" s="283">
        <v>0.3530331753554502</v>
      </c>
      <c r="AA18" s="283">
        <v>2.8056872037914693</v>
      </c>
      <c r="AB18" s="325"/>
      <c r="AC18" s="287" t="s">
        <v>914</v>
      </c>
      <c r="AD18" s="278">
        <v>24</v>
      </c>
      <c r="AE18" s="283">
        <v>0.54772511848341199</v>
      </c>
      <c r="AF18" s="283">
        <v>13.118483412322275</v>
      </c>
      <c r="AG18" s="325"/>
      <c r="AH18" s="328" t="s">
        <v>85</v>
      </c>
      <c r="AI18" s="278" t="s">
        <v>85</v>
      </c>
      <c r="AJ18" s="283" t="s">
        <v>85</v>
      </c>
      <c r="AK18" s="283" t="s">
        <v>85</v>
      </c>
      <c r="AL18" s="325"/>
      <c r="AM18" s="268" t="s">
        <v>85</v>
      </c>
      <c r="AN18" s="250" t="s">
        <v>85</v>
      </c>
      <c r="AO18" s="250" t="s">
        <v>85</v>
      </c>
      <c r="AP18" s="250" t="s">
        <v>85</v>
      </c>
      <c r="AQ18" s="250"/>
    </row>
    <row r="19" spans="1:43" x14ac:dyDescent="0.25">
      <c r="A19" s="315" t="s">
        <v>149</v>
      </c>
      <c r="B19" s="324" t="s">
        <v>5272</v>
      </c>
      <c r="C19" s="250" t="s">
        <v>1038</v>
      </c>
      <c r="D19" s="277">
        <v>38</v>
      </c>
      <c r="E19" s="278">
        <v>66</v>
      </c>
      <c r="F19" s="279">
        <v>45.253947368421052</v>
      </c>
      <c r="G19" s="280">
        <v>29.868421052631579</v>
      </c>
      <c r="H19" s="281">
        <v>37</v>
      </c>
      <c r="I19" s="278">
        <v>0</v>
      </c>
      <c r="J19" s="278">
        <v>1</v>
      </c>
      <c r="K19" s="280">
        <v>0.97368421052631582</v>
      </c>
      <c r="L19" s="280">
        <v>0</v>
      </c>
      <c r="M19" s="280">
        <v>2.6315789473684209E-2</v>
      </c>
      <c r="N19" s="282" t="s">
        <v>913</v>
      </c>
      <c r="O19" s="278">
        <v>19</v>
      </c>
      <c r="P19" s="283">
        <v>0.43684210526315792</v>
      </c>
      <c r="Q19" s="283">
        <v>8.2894736842105257</v>
      </c>
      <c r="R19" s="325"/>
      <c r="S19" s="285" t="s">
        <v>915</v>
      </c>
      <c r="T19" s="326">
        <v>15</v>
      </c>
      <c r="U19" s="283">
        <v>0.45789473684210513</v>
      </c>
      <c r="V19" s="283">
        <v>6.8684210526315788</v>
      </c>
      <c r="W19" s="327"/>
      <c r="X19" s="286" t="s">
        <v>912</v>
      </c>
      <c r="Y19" s="278">
        <v>8</v>
      </c>
      <c r="Z19" s="283">
        <v>0.34447368421052649</v>
      </c>
      <c r="AA19" s="283">
        <v>2.736842105263158</v>
      </c>
      <c r="AB19" s="325"/>
      <c r="AC19" s="287" t="s">
        <v>914</v>
      </c>
      <c r="AD19" s="278">
        <v>24</v>
      </c>
      <c r="AE19" s="283">
        <v>0.49947368421052624</v>
      </c>
      <c r="AF19" s="283">
        <v>11.973684210526315</v>
      </c>
      <c r="AG19" s="325"/>
      <c r="AH19" s="328" t="s">
        <v>85</v>
      </c>
      <c r="AI19" s="278" t="s">
        <v>85</v>
      </c>
      <c r="AJ19" s="283" t="s">
        <v>85</v>
      </c>
      <c r="AK19" s="283" t="s">
        <v>85</v>
      </c>
      <c r="AL19" s="325"/>
      <c r="AM19" s="268" t="s">
        <v>85</v>
      </c>
      <c r="AN19" s="250" t="s">
        <v>85</v>
      </c>
      <c r="AO19" s="250" t="s">
        <v>85</v>
      </c>
      <c r="AP19" s="250" t="s">
        <v>85</v>
      </c>
      <c r="AQ19" s="250"/>
    </row>
    <row r="20" spans="1:43" x14ac:dyDescent="0.25">
      <c r="A20" s="315" t="s">
        <v>150</v>
      </c>
      <c r="B20" s="324" t="s">
        <v>5272</v>
      </c>
      <c r="C20" s="250" t="s">
        <v>1039</v>
      </c>
      <c r="D20" s="277">
        <v>144</v>
      </c>
      <c r="E20" s="278">
        <v>66</v>
      </c>
      <c r="F20" s="279">
        <v>51.841180555555546</v>
      </c>
      <c r="G20" s="280">
        <v>34.215277777777779</v>
      </c>
      <c r="H20" s="281">
        <v>124</v>
      </c>
      <c r="I20" s="278">
        <v>0</v>
      </c>
      <c r="J20" s="278">
        <v>20</v>
      </c>
      <c r="K20" s="280">
        <v>0.86111111111111116</v>
      </c>
      <c r="L20" s="280">
        <v>0</v>
      </c>
      <c r="M20" s="280">
        <v>0.1388888888888889</v>
      </c>
      <c r="N20" s="282" t="s">
        <v>913</v>
      </c>
      <c r="O20" s="278">
        <v>19</v>
      </c>
      <c r="P20" s="283">
        <v>0.4804166666666666</v>
      </c>
      <c r="Q20" s="283">
        <v>9.125</v>
      </c>
      <c r="R20" s="325"/>
      <c r="S20" s="285" t="s">
        <v>915</v>
      </c>
      <c r="T20" s="326">
        <v>15</v>
      </c>
      <c r="U20" s="283">
        <v>0.49840277777777764</v>
      </c>
      <c r="V20" s="283">
        <v>7.479166666666667</v>
      </c>
      <c r="W20" s="327"/>
      <c r="X20" s="286" t="s">
        <v>912</v>
      </c>
      <c r="Y20" s="278">
        <v>8</v>
      </c>
      <c r="Z20" s="283">
        <v>0.41840277777777835</v>
      </c>
      <c r="AA20" s="283">
        <v>3.3263888888888888</v>
      </c>
      <c r="AB20" s="325"/>
      <c r="AC20" s="287" t="s">
        <v>914</v>
      </c>
      <c r="AD20" s="278">
        <v>24</v>
      </c>
      <c r="AE20" s="283">
        <v>0.59611111111111115</v>
      </c>
      <c r="AF20" s="283">
        <v>14.284722222222221</v>
      </c>
      <c r="AG20" s="325"/>
      <c r="AH20" s="328" t="s">
        <v>85</v>
      </c>
      <c r="AI20" s="278" t="s">
        <v>85</v>
      </c>
      <c r="AJ20" s="283" t="s">
        <v>85</v>
      </c>
      <c r="AK20" s="283" t="s">
        <v>85</v>
      </c>
      <c r="AL20" s="325"/>
      <c r="AM20" s="268" t="s">
        <v>85</v>
      </c>
      <c r="AN20" s="250" t="s">
        <v>85</v>
      </c>
      <c r="AO20" s="250" t="s">
        <v>85</v>
      </c>
      <c r="AP20" s="250" t="s">
        <v>85</v>
      </c>
      <c r="AQ20" s="250"/>
    </row>
    <row r="21" spans="1:43" x14ac:dyDescent="0.25">
      <c r="A21" s="315" t="s">
        <v>151</v>
      </c>
      <c r="B21" s="324" t="s">
        <v>5272</v>
      </c>
      <c r="C21" s="250" t="s">
        <v>1040</v>
      </c>
      <c r="D21" s="277">
        <v>244</v>
      </c>
      <c r="E21" s="278">
        <v>66</v>
      </c>
      <c r="F21" s="279">
        <v>48.310942622950847</v>
      </c>
      <c r="G21" s="280">
        <v>31.885245901639344</v>
      </c>
      <c r="H21" s="281">
        <v>226</v>
      </c>
      <c r="I21" s="278">
        <v>0</v>
      </c>
      <c r="J21" s="278">
        <v>18</v>
      </c>
      <c r="K21" s="280">
        <v>0.92622950819672134</v>
      </c>
      <c r="L21" s="280">
        <v>0</v>
      </c>
      <c r="M21" s="280">
        <v>7.3770491803278687E-2</v>
      </c>
      <c r="N21" s="282" t="s">
        <v>913</v>
      </c>
      <c r="O21" s="278">
        <v>19</v>
      </c>
      <c r="P21" s="283">
        <v>0.45266393442622921</v>
      </c>
      <c r="Q21" s="283">
        <v>8.6065573770491799</v>
      </c>
      <c r="R21" s="325"/>
      <c r="S21" s="285" t="s">
        <v>915</v>
      </c>
      <c r="T21" s="326">
        <v>15</v>
      </c>
      <c r="U21" s="283">
        <v>0.47983606557377084</v>
      </c>
      <c r="V21" s="283">
        <v>7.2008196721311473</v>
      </c>
      <c r="W21" s="327"/>
      <c r="X21" s="286" t="s">
        <v>912</v>
      </c>
      <c r="Y21" s="278">
        <v>8</v>
      </c>
      <c r="Z21" s="283">
        <v>0.37807377049180257</v>
      </c>
      <c r="AA21" s="283">
        <v>3.0040983606557377</v>
      </c>
      <c r="AB21" s="325"/>
      <c r="AC21" s="287" t="s">
        <v>914</v>
      </c>
      <c r="AD21" s="278">
        <v>24</v>
      </c>
      <c r="AE21" s="283">
        <v>0.54545081967213116</v>
      </c>
      <c r="AF21" s="283">
        <v>13.073770491803279</v>
      </c>
      <c r="AG21" s="325"/>
      <c r="AH21" s="328" t="s">
        <v>85</v>
      </c>
      <c r="AI21" s="278" t="s">
        <v>85</v>
      </c>
      <c r="AJ21" s="283" t="s">
        <v>85</v>
      </c>
      <c r="AK21" s="283" t="s">
        <v>85</v>
      </c>
      <c r="AL21" s="325"/>
      <c r="AM21" s="268" t="s">
        <v>85</v>
      </c>
      <c r="AN21" s="250" t="s">
        <v>85</v>
      </c>
      <c r="AO21" s="250" t="s">
        <v>85</v>
      </c>
      <c r="AP21" s="250" t="s">
        <v>85</v>
      </c>
      <c r="AQ21" s="250"/>
    </row>
    <row r="22" spans="1:43" x14ac:dyDescent="0.25">
      <c r="A22" s="315" t="s">
        <v>152</v>
      </c>
      <c r="B22" s="324" t="s">
        <v>5272</v>
      </c>
      <c r="C22" s="250" t="s">
        <v>1041</v>
      </c>
      <c r="D22" s="277">
        <v>142</v>
      </c>
      <c r="E22" s="278">
        <v>66</v>
      </c>
      <c r="F22" s="279">
        <v>55.922112676056344</v>
      </c>
      <c r="G22" s="280">
        <v>36.908450704225352</v>
      </c>
      <c r="H22" s="281">
        <v>116</v>
      </c>
      <c r="I22" s="278">
        <v>0</v>
      </c>
      <c r="J22" s="278">
        <v>26</v>
      </c>
      <c r="K22" s="280">
        <v>0.81690140845070425</v>
      </c>
      <c r="L22" s="280">
        <v>0</v>
      </c>
      <c r="M22" s="280">
        <v>0.18309859154929578</v>
      </c>
      <c r="N22" s="282" t="s">
        <v>913</v>
      </c>
      <c r="O22" s="278">
        <v>19</v>
      </c>
      <c r="P22" s="283">
        <v>0.50563380281690129</v>
      </c>
      <c r="Q22" s="283">
        <v>9.6056338028169019</v>
      </c>
      <c r="R22" s="325"/>
      <c r="S22" s="285" t="s">
        <v>915</v>
      </c>
      <c r="T22" s="326">
        <v>15</v>
      </c>
      <c r="U22" s="283">
        <v>0.56809859154929587</v>
      </c>
      <c r="V22" s="283">
        <v>8.52112676056338</v>
      </c>
      <c r="W22" s="327"/>
      <c r="X22" s="286" t="s">
        <v>912</v>
      </c>
      <c r="Y22" s="278">
        <v>8</v>
      </c>
      <c r="Z22" s="283">
        <v>0.47619718309859199</v>
      </c>
      <c r="AA22" s="283">
        <v>3.788732394366197</v>
      </c>
      <c r="AB22" s="325"/>
      <c r="AC22" s="287" t="s">
        <v>914</v>
      </c>
      <c r="AD22" s="278">
        <v>24</v>
      </c>
      <c r="AE22" s="283">
        <v>0.62556338028169012</v>
      </c>
      <c r="AF22" s="283">
        <v>14.992957746478874</v>
      </c>
      <c r="AG22" s="325"/>
      <c r="AH22" s="328" t="s">
        <v>85</v>
      </c>
      <c r="AI22" s="278" t="s">
        <v>85</v>
      </c>
      <c r="AJ22" s="283" t="s">
        <v>85</v>
      </c>
      <c r="AK22" s="283" t="s">
        <v>85</v>
      </c>
      <c r="AL22" s="325"/>
      <c r="AM22" s="268" t="s">
        <v>85</v>
      </c>
      <c r="AN22" s="250" t="s">
        <v>85</v>
      </c>
      <c r="AO22" s="250" t="s">
        <v>85</v>
      </c>
      <c r="AP22" s="250" t="s">
        <v>85</v>
      </c>
      <c r="AQ22" s="250"/>
    </row>
    <row r="23" spans="1:43" x14ac:dyDescent="0.25">
      <c r="A23" s="315" t="s">
        <v>153</v>
      </c>
      <c r="B23" s="324" t="s">
        <v>5272</v>
      </c>
      <c r="C23" s="250" t="s">
        <v>1042</v>
      </c>
      <c r="D23" s="277">
        <v>128</v>
      </c>
      <c r="E23" s="278">
        <v>66</v>
      </c>
      <c r="F23" s="279">
        <v>52.497656250000006</v>
      </c>
      <c r="G23" s="280">
        <v>34.6484375</v>
      </c>
      <c r="H23" s="281">
        <v>112</v>
      </c>
      <c r="I23" s="278">
        <v>0</v>
      </c>
      <c r="J23" s="278">
        <v>16</v>
      </c>
      <c r="K23" s="280">
        <v>0.875</v>
      </c>
      <c r="L23" s="280">
        <v>0</v>
      </c>
      <c r="M23" s="280">
        <v>0.125</v>
      </c>
      <c r="N23" s="282" t="s">
        <v>913</v>
      </c>
      <c r="O23" s="278">
        <v>19</v>
      </c>
      <c r="P23" s="283">
        <v>0.48851562499999984</v>
      </c>
      <c r="Q23" s="283">
        <v>9.28125</v>
      </c>
      <c r="R23" s="325"/>
      <c r="S23" s="285" t="s">
        <v>915</v>
      </c>
      <c r="T23" s="326">
        <v>15</v>
      </c>
      <c r="U23" s="283">
        <v>0.49492187500000001</v>
      </c>
      <c r="V23" s="283">
        <v>7.421875</v>
      </c>
      <c r="W23" s="327"/>
      <c r="X23" s="286" t="s">
        <v>912</v>
      </c>
      <c r="Y23" s="278">
        <v>8</v>
      </c>
      <c r="Z23" s="283">
        <v>0.4536718750000005</v>
      </c>
      <c r="AA23" s="283">
        <v>3.609375</v>
      </c>
      <c r="AB23" s="325"/>
      <c r="AC23" s="287" t="s">
        <v>914</v>
      </c>
      <c r="AD23" s="278">
        <v>24</v>
      </c>
      <c r="AE23" s="283">
        <v>0.59789062500000012</v>
      </c>
      <c r="AF23" s="283">
        <v>14.3359375</v>
      </c>
      <c r="AG23" s="325"/>
      <c r="AH23" s="328" t="s">
        <v>85</v>
      </c>
      <c r="AI23" s="278" t="s">
        <v>85</v>
      </c>
      <c r="AJ23" s="283" t="s">
        <v>85</v>
      </c>
      <c r="AK23" s="283" t="s">
        <v>85</v>
      </c>
      <c r="AL23" s="325"/>
      <c r="AM23" s="268" t="s">
        <v>85</v>
      </c>
      <c r="AN23" s="250" t="s">
        <v>85</v>
      </c>
      <c r="AO23" s="250" t="s">
        <v>85</v>
      </c>
      <c r="AP23" s="250" t="s">
        <v>85</v>
      </c>
      <c r="AQ23" s="250"/>
    </row>
    <row r="24" spans="1:43" x14ac:dyDescent="0.25">
      <c r="A24" s="315" t="s">
        <v>154</v>
      </c>
      <c r="B24" s="324" t="s">
        <v>5272</v>
      </c>
      <c r="C24" s="250" t="s">
        <v>1043</v>
      </c>
      <c r="D24" s="277">
        <v>67</v>
      </c>
      <c r="E24" s="278">
        <v>66</v>
      </c>
      <c r="F24" s="279">
        <v>42.627611940298515</v>
      </c>
      <c r="G24" s="280">
        <v>28.134328358208954</v>
      </c>
      <c r="H24" s="281">
        <v>66</v>
      </c>
      <c r="I24" s="278">
        <v>0</v>
      </c>
      <c r="J24" s="278">
        <v>1</v>
      </c>
      <c r="K24" s="280">
        <v>0.9850746268656716</v>
      </c>
      <c r="L24" s="280">
        <v>0</v>
      </c>
      <c r="M24" s="280">
        <v>1.4925373134328358E-2</v>
      </c>
      <c r="N24" s="282" t="s">
        <v>913</v>
      </c>
      <c r="O24" s="278">
        <v>19</v>
      </c>
      <c r="P24" s="283">
        <v>0.38820895522388099</v>
      </c>
      <c r="Q24" s="283">
        <v>7.3731343283582094</v>
      </c>
      <c r="R24" s="325"/>
      <c r="S24" s="285" t="s">
        <v>915</v>
      </c>
      <c r="T24" s="326">
        <v>15</v>
      </c>
      <c r="U24" s="283">
        <v>0.43746268656716392</v>
      </c>
      <c r="V24" s="283">
        <v>6.5671641791044779</v>
      </c>
      <c r="W24" s="327"/>
      <c r="X24" s="286" t="s">
        <v>912</v>
      </c>
      <c r="Y24" s="278">
        <v>8</v>
      </c>
      <c r="Z24" s="283">
        <v>0.31641791044776119</v>
      </c>
      <c r="AA24" s="283">
        <v>2.5074626865671643</v>
      </c>
      <c r="AB24" s="325"/>
      <c r="AC24" s="287" t="s">
        <v>914</v>
      </c>
      <c r="AD24" s="278">
        <v>24</v>
      </c>
      <c r="AE24" s="283">
        <v>0.48776119402985074</v>
      </c>
      <c r="AF24" s="283">
        <v>11.686567164179104</v>
      </c>
      <c r="AG24" s="325"/>
      <c r="AH24" s="328" t="s">
        <v>85</v>
      </c>
      <c r="AI24" s="278" t="s">
        <v>85</v>
      </c>
      <c r="AJ24" s="283" t="s">
        <v>85</v>
      </c>
      <c r="AK24" s="283" t="s">
        <v>85</v>
      </c>
      <c r="AL24" s="325"/>
      <c r="AM24" s="268" t="s">
        <v>85</v>
      </c>
      <c r="AN24" s="250" t="s">
        <v>85</v>
      </c>
      <c r="AO24" s="250" t="s">
        <v>85</v>
      </c>
      <c r="AP24" s="250" t="s">
        <v>85</v>
      </c>
      <c r="AQ24" s="250"/>
    </row>
    <row r="25" spans="1:43" x14ac:dyDescent="0.25">
      <c r="A25" s="315" t="s">
        <v>155</v>
      </c>
      <c r="B25" s="324" t="s">
        <v>5272</v>
      </c>
      <c r="C25" s="250" t="s">
        <v>5206</v>
      </c>
      <c r="D25" s="277">
        <v>49</v>
      </c>
      <c r="E25" s="278">
        <v>66</v>
      </c>
      <c r="F25" s="279">
        <v>51.794081632653061</v>
      </c>
      <c r="G25" s="280">
        <v>34.183673469387756</v>
      </c>
      <c r="H25" s="281">
        <v>41</v>
      </c>
      <c r="I25" s="278">
        <v>0</v>
      </c>
      <c r="J25" s="278">
        <v>8</v>
      </c>
      <c r="K25" s="280">
        <v>0.83673469387755106</v>
      </c>
      <c r="L25" s="280">
        <v>0</v>
      </c>
      <c r="M25" s="280">
        <v>0.16326530612244897</v>
      </c>
      <c r="N25" s="282" t="s">
        <v>913</v>
      </c>
      <c r="O25" s="278">
        <v>19</v>
      </c>
      <c r="P25" s="283">
        <v>0.47653061224489801</v>
      </c>
      <c r="Q25" s="283">
        <v>9.0612244897959187</v>
      </c>
      <c r="R25" s="325"/>
      <c r="S25" s="285" t="s">
        <v>915</v>
      </c>
      <c r="T25" s="326">
        <v>15</v>
      </c>
      <c r="U25" s="283">
        <v>0.51673469387755111</v>
      </c>
      <c r="V25" s="283">
        <v>7.7551020408163263</v>
      </c>
      <c r="W25" s="327"/>
      <c r="X25" s="286" t="s">
        <v>912</v>
      </c>
      <c r="Y25" s="278">
        <v>8</v>
      </c>
      <c r="Z25" s="283">
        <v>0.38428571428571423</v>
      </c>
      <c r="AA25" s="283">
        <v>3.0612244897959182</v>
      </c>
      <c r="AB25" s="325"/>
      <c r="AC25" s="287" t="s">
        <v>914</v>
      </c>
      <c r="AD25" s="278">
        <v>24</v>
      </c>
      <c r="AE25" s="283">
        <v>0.59632653061224494</v>
      </c>
      <c r="AF25" s="283">
        <v>14.306122448979592</v>
      </c>
      <c r="AG25" s="325"/>
      <c r="AH25" s="328" t="s">
        <v>85</v>
      </c>
      <c r="AI25" s="278" t="s">
        <v>85</v>
      </c>
      <c r="AJ25" s="283" t="s">
        <v>85</v>
      </c>
      <c r="AK25" s="283" t="s">
        <v>85</v>
      </c>
      <c r="AL25" s="325"/>
      <c r="AM25" s="268" t="s">
        <v>85</v>
      </c>
      <c r="AN25" s="250" t="s">
        <v>85</v>
      </c>
      <c r="AO25" s="250" t="s">
        <v>85</v>
      </c>
      <c r="AP25" s="250" t="s">
        <v>85</v>
      </c>
      <c r="AQ25" s="250"/>
    </row>
    <row r="26" spans="1:43" x14ac:dyDescent="0.25">
      <c r="A26" s="315" t="s">
        <v>156</v>
      </c>
      <c r="B26" s="324" t="s">
        <v>5272</v>
      </c>
      <c r="C26" s="250" t="s">
        <v>1044</v>
      </c>
      <c r="D26" s="277">
        <v>96</v>
      </c>
      <c r="E26" s="278">
        <v>66</v>
      </c>
      <c r="F26" s="279">
        <v>40.908854166666657</v>
      </c>
      <c r="G26" s="280">
        <v>27</v>
      </c>
      <c r="H26" s="281">
        <v>95</v>
      </c>
      <c r="I26" s="278">
        <v>0</v>
      </c>
      <c r="J26" s="278">
        <v>1</v>
      </c>
      <c r="K26" s="280">
        <v>0.98958333333333337</v>
      </c>
      <c r="L26" s="280">
        <v>0</v>
      </c>
      <c r="M26" s="280">
        <v>1.0416666666666666E-2</v>
      </c>
      <c r="N26" s="282" t="s">
        <v>913</v>
      </c>
      <c r="O26" s="278">
        <v>19</v>
      </c>
      <c r="P26" s="283">
        <v>0.39468749999999991</v>
      </c>
      <c r="Q26" s="283">
        <v>7.489583333333333</v>
      </c>
      <c r="R26" s="325"/>
      <c r="S26" s="285" t="s">
        <v>915</v>
      </c>
      <c r="T26" s="326">
        <v>15</v>
      </c>
      <c r="U26" s="283">
        <v>0.38124999999999992</v>
      </c>
      <c r="V26" s="283">
        <v>5.71875</v>
      </c>
      <c r="W26" s="327"/>
      <c r="X26" s="286" t="s">
        <v>912</v>
      </c>
      <c r="Y26" s="278">
        <v>8</v>
      </c>
      <c r="Z26" s="283">
        <v>0.31249999999999989</v>
      </c>
      <c r="AA26" s="283">
        <v>2.4791666666666665</v>
      </c>
      <c r="AB26" s="325"/>
      <c r="AC26" s="287" t="s">
        <v>914</v>
      </c>
      <c r="AD26" s="278">
        <v>24</v>
      </c>
      <c r="AE26" s="283">
        <v>0.47260416666666688</v>
      </c>
      <c r="AF26" s="283">
        <v>11.3125</v>
      </c>
      <c r="AG26" s="325"/>
      <c r="AH26" s="328" t="s">
        <v>85</v>
      </c>
      <c r="AI26" s="278" t="s">
        <v>85</v>
      </c>
      <c r="AJ26" s="283" t="s">
        <v>85</v>
      </c>
      <c r="AK26" s="283" t="s">
        <v>85</v>
      </c>
      <c r="AL26" s="325"/>
      <c r="AM26" s="268" t="s">
        <v>85</v>
      </c>
      <c r="AN26" s="250" t="s">
        <v>85</v>
      </c>
      <c r="AO26" s="250" t="s">
        <v>85</v>
      </c>
      <c r="AP26" s="250" t="s">
        <v>85</v>
      </c>
      <c r="AQ26" s="250"/>
    </row>
    <row r="27" spans="1:43" x14ac:dyDescent="0.25">
      <c r="A27" s="315" t="s">
        <v>157</v>
      </c>
      <c r="B27" s="324" t="s">
        <v>5272</v>
      </c>
      <c r="C27" s="250" t="s">
        <v>1045</v>
      </c>
      <c r="D27" s="277">
        <v>99</v>
      </c>
      <c r="E27" s="278">
        <v>66</v>
      </c>
      <c r="F27" s="279">
        <v>55.524949494949496</v>
      </c>
      <c r="G27" s="280">
        <v>36.646464646464644</v>
      </c>
      <c r="H27" s="281">
        <v>85</v>
      </c>
      <c r="I27" s="278">
        <v>0</v>
      </c>
      <c r="J27" s="278">
        <v>14</v>
      </c>
      <c r="K27" s="280">
        <v>0.85858585858585856</v>
      </c>
      <c r="L27" s="280">
        <v>0</v>
      </c>
      <c r="M27" s="280">
        <v>0.14141414141414141</v>
      </c>
      <c r="N27" s="282" t="s">
        <v>913</v>
      </c>
      <c r="O27" s="278">
        <v>19</v>
      </c>
      <c r="P27" s="283">
        <v>0.52676767676767666</v>
      </c>
      <c r="Q27" s="283">
        <v>10.01010101010101</v>
      </c>
      <c r="R27" s="325"/>
      <c r="S27" s="285" t="s">
        <v>915</v>
      </c>
      <c r="T27" s="326">
        <v>15</v>
      </c>
      <c r="U27" s="283">
        <v>0.53979797979798005</v>
      </c>
      <c r="V27" s="283">
        <v>8.0909090909090917</v>
      </c>
      <c r="W27" s="327"/>
      <c r="X27" s="286" t="s">
        <v>912</v>
      </c>
      <c r="Y27" s="278">
        <v>8</v>
      </c>
      <c r="Z27" s="283">
        <v>0.43939393939393967</v>
      </c>
      <c r="AA27" s="283">
        <v>3.4949494949494948</v>
      </c>
      <c r="AB27" s="325"/>
      <c r="AC27" s="287" t="s">
        <v>914</v>
      </c>
      <c r="AD27" s="278">
        <v>24</v>
      </c>
      <c r="AE27" s="283">
        <v>0.62797979797979819</v>
      </c>
      <c r="AF27" s="283">
        <v>15.05050505050505</v>
      </c>
      <c r="AG27" s="325"/>
      <c r="AH27" s="328" t="s">
        <v>85</v>
      </c>
      <c r="AI27" s="278" t="s">
        <v>85</v>
      </c>
      <c r="AJ27" s="283" t="s">
        <v>85</v>
      </c>
      <c r="AK27" s="283" t="s">
        <v>85</v>
      </c>
      <c r="AL27" s="325"/>
      <c r="AM27" s="268" t="s">
        <v>85</v>
      </c>
      <c r="AN27" s="250" t="s">
        <v>85</v>
      </c>
      <c r="AO27" s="250" t="s">
        <v>85</v>
      </c>
      <c r="AP27" s="250" t="s">
        <v>85</v>
      </c>
      <c r="AQ27" s="250"/>
    </row>
    <row r="28" spans="1:43" x14ac:dyDescent="0.25">
      <c r="A28" s="315" t="s">
        <v>158</v>
      </c>
      <c r="B28" s="324" t="s">
        <v>5272</v>
      </c>
      <c r="C28" s="250" t="s">
        <v>1046</v>
      </c>
      <c r="D28" s="277">
        <v>97</v>
      </c>
      <c r="E28" s="278">
        <v>66</v>
      </c>
      <c r="F28" s="279">
        <v>42.533402061855689</v>
      </c>
      <c r="G28" s="280">
        <v>28.072164948453608</v>
      </c>
      <c r="H28" s="281">
        <v>94</v>
      </c>
      <c r="I28" s="278">
        <v>0</v>
      </c>
      <c r="J28" s="278">
        <v>3</v>
      </c>
      <c r="K28" s="280">
        <v>0.96907216494845361</v>
      </c>
      <c r="L28" s="280">
        <v>0</v>
      </c>
      <c r="M28" s="280">
        <v>3.0927835051546393E-2</v>
      </c>
      <c r="N28" s="282" t="s">
        <v>913</v>
      </c>
      <c r="O28" s="278">
        <v>19</v>
      </c>
      <c r="P28" s="283">
        <v>0.4104123711340204</v>
      </c>
      <c r="Q28" s="283">
        <v>7.7938144329896906</v>
      </c>
      <c r="R28" s="325"/>
      <c r="S28" s="285" t="s">
        <v>915</v>
      </c>
      <c r="T28" s="326">
        <v>15</v>
      </c>
      <c r="U28" s="283">
        <v>0.39938144329896896</v>
      </c>
      <c r="V28" s="283">
        <v>6</v>
      </c>
      <c r="W28" s="327"/>
      <c r="X28" s="286" t="s">
        <v>912</v>
      </c>
      <c r="Y28" s="278">
        <v>8</v>
      </c>
      <c r="Z28" s="283">
        <v>0.35298969072164937</v>
      </c>
      <c r="AA28" s="283">
        <v>2.804123711340206</v>
      </c>
      <c r="AB28" s="325"/>
      <c r="AC28" s="287" t="s">
        <v>914</v>
      </c>
      <c r="AD28" s="278">
        <v>24</v>
      </c>
      <c r="AE28" s="283">
        <v>0.47958762886597972</v>
      </c>
      <c r="AF28" s="283">
        <v>11.474226804123711</v>
      </c>
      <c r="AG28" s="325"/>
      <c r="AH28" s="328" t="s">
        <v>85</v>
      </c>
      <c r="AI28" s="278" t="s">
        <v>85</v>
      </c>
      <c r="AJ28" s="283" t="s">
        <v>85</v>
      </c>
      <c r="AK28" s="283" t="s">
        <v>85</v>
      </c>
      <c r="AL28" s="325"/>
      <c r="AM28" s="268" t="s">
        <v>85</v>
      </c>
      <c r="AN28" s="250" t="s">
        <v>85</v>
      </c>
      <c r="AO28" s="250" t="s">
        <v>85</v>
      </c>
      <c r="AP28" s="250" t="s">
        <v>85</v>
      </c>
      <c r="AQ28" s="250"/>
    </row>
    <row r="29" spans="1:43" x14ac:dyDescent="0.25">
      <c r="A29" s="315" t="s">
        <v>159</v>
      </c>
      <c r="B29" s="324" t="s">
        <v>5272</v>
      </c>
      <c r="C29" s="250" t="s">
        <v>1047</v>
      </c>
      <c r="D29" s="277">
        <v>66</v>
      </c>
      <c r="E29" s="278">
        <v>66</v>
      </c>
      <c r="F29" s="279">
        <v>49.5862121212121</v>
      </c>
      <c r="G29" s="280">
        <v>32.727272727272727</v>
      </c>
      <c r="H29" s="281">
        <v>62</v>
      </c>
      <c r="I29" s="278">
        <v>0</v>
      </c>
      <c r="J29" s="278">
        <v>4</v>
      </c>
      <c r="K29" s="280">
        <v>0.93939393939393945</v>
      </c>
      <c r="L29" s="280">
        <v>0</v>
      </c>
      <c r="M29" s="280">
        <v>6.0606060606060608E-2</v>
      </c>
      <c r="N29" s="282" t="s">
        <v>913</v>
      </c>
      <c r="O29" s="278">
        <v>19</v>
      </c>
      <c r="P29" s="283">
        <v>0.47136363636363643</v>
      </c>
      <c r="Q29" s="283">
        <v>8.954545454545455</v>
      </c>
      <c r="R29" s="325"/>
      <c r="S29" s="285" t="s">
        <v>915</v>
      </c>
      <c r="T29" s="326">
        <v>15</v>
      </c>
      <c r="U29" s="283">
        <v>0.49833333333333324</v>
      </c>
      <c r="V29" s="283">
        <v>7.4696969696969697</v>
      </c>
      <c r="W29" s="327"/>
      <c r="X29" s="286" t="s">
        <v>912</v>
      </c>
      <c r="Y29" s="278">
        <v>8</v>
      </c>
      <c r="Z29" s="283">
        <v>0.37818181818181801</v>
      </c>
      <c r="AA29" s="283">
        <v>3</v>
      </c>
      <c r="AB29" s="325"/>
      <c r="AC29" s="287" t="s">
        <v>914</v>
      </c>
      <c r="AD29" s="278">
        <v>24</v>
      </c>
      <c r="AE29" s="283">
        <v>0.55500000000000005</v>
      </c>
      <c r="AF29" s="283">
        <v>13.303030303030303</v>
      </c>
      <c r="AG29" s="325"/>
      <c r="AH29" s="328" t="s">
        <v>85</v>
      </c>
      <c r="AI29" s="278" t="s">
        <v>85</v>
      </c>
      <c r="AJ29" s="283" t="s">
        <v>85</v>
      </c>
      <c r="AK29" s="283" t="s">
        <v>85</v>
      </c>
      <c r="AL29" s="325"/>
      <c r="AM29" s="268" t="s">
        <v>85</v>
      </c>
      <c r="AN29" s="250" t="s">
        <v>85</v>
      </c>
      <c r="AO29" s="250" t="s">
        <v>85</v>
      </c>
      <c r="AP29" s="250" t="s">
        <v>85</v>
      </c>
      <c r="AQ29" s="250"/>
    </row>
    <row r="30" spans="1:43" x14ac:dyDescent="0.25">
      <c r="A30" s="315" t="s">
        <v>785</v>
      </c>
      <c r="B30" s="324" t="s">
        <v>5272</v>
      </c>
      <c r="C30" s="250" t="s">
        <v>5219</v>
      </c>
      <c r="D30" s="277">
        <v>53</v>
      </c>
      <c r="E30" s="278">
        <v>66</v>
      </c>
      <c r="F30" s="279">
        <v>49.628490566037726</v>
      </c>
      <c r="G30" s="280">
        <v>32.754716981132077</v>
      </c>
      <c r="H30" s="281">
        <v>52</v>
      </c>
      <c r="I30" s="278">
        <v>0</v>
      </c>
      <c r="J30" s="278">
        <v>1</v>
      </c>
      <c r="K30" s="280">
        <v>0.98113207547169812</v>
      </c>
      <c r="L30" s="280">
        <v>0</v>
      </c>
      <c r="M30" s="280">
        <v>1.8867924528301886E-2</v>
      </c>
      <c r="N30" s="282" t="s">
        <v>913</v>
      </c>
      <c r="O30" s="278">
        <v>19</v>
      </c>
      <c r="P30" s="283">
        <v>0.4405660377358494</v>
      </c>
      <c r="Q30" s="283">
        <v>8.3773584905660385</v>
      </c>
      <c r="R30" s="325"/>
      <c r="S30" s="285" t="s">
        <v>915</v>
      </c>
      <c r="T30" s="326">
        <v>15</v>
      </c>
      <c r="U30" s="283">
        <v>0.48301886792452814</v>
      </c>
      <c r="V30" s="283">
        <v>7.2452830188679247</v>
      </c>
      <c r="W30" s="327"/>
      <c r="X30" s="286" t="s">
        <v>912</v>
      </c>
      <c r="Y30" s="278">
        <v>8</v>
      </c>
      <c r="Z30" s="283">
        <v>0.42754716981132063</v>
      </c>
      <c r="AA30" s="283">
        <v>3.3962264150943398</v>
      </c>
      <c r="AB30" s="325"/>
      <c r="AC30" s="287" t="s">
        <v>914</v>
      </c>
      <c r="AD30" s="278">
        <v>24</v>
      </c>
      <c r="AE30" s="283">
        <v>0.57339622641509436</v>
      </c>
      <c r="AF30" s="283">
        <v>13.735849056603774</v>
      </c>
      <c r="AG30" s="325"/>
      <c r="AH30" s="328" t="s">
        <v>85</v>
      </c>
      <c r="AI30" s="278" t="s">
        <v>85</v>
      </c>
      <c r="AJ30" s="283" t="s">
        <v>85</v>
      </c>
      <c r="AK30" s="283" t="s">
        <v>85</v>
      </c>
      <c r="AL30" s="325"/>
      <c r="AM30" s="268" t="s">
        <v>85</v>
      </c>
      <c r="AN30" s="250" t="s">
        <v>85</v>
      </c>
      <c r="AO30" s="250" t="s">
        <v>85</v>
      </c>
      <c r="AP30" s="250" t="s">
        <v>85</v>
      </c>
      <c r="AQ30" s="250"/>
    </row>
    <row r="31" spans="1:43" x14ac:dyDescent="0.25">
      <c r="A31" s="315" t="s">
        <v>160</v>
      </c>
      <c r="B31" s="324" t="s">
        <v>5272</v>
      </c>
      <c r="C31" s="250" t="s">
        <v>1048</v>
      </c>
      <c r="D31" s="277">
        <v>44</v>
      </c>
      <c r="E31" s="278">
        <v>66</v>
      </c>
      <c r="F31" s="279">
        <v>42.630681818181827</v>
      </c>
      <c r="G31" s="280">
        <v>28.136363636363637</v>
      </c>
      <c r="H31" s="281">
        <v>43</v>
      </c>
      <c r="I31" s="278">
        <v>0</v>
      </c>
      <c r="J31" s="278">
        <v>1</v>
      </c>
      <c r="K31" s="280">
        <v>0.97727272727272729</v>
      </c>
      <c r="L31" s="280">
        <v>0</v>
      </c>
      <c r="M31" s="280">
        <v>2.2727272727272728E-2</v>
      </c>
      <c r="N31" s="282" t="s">
        <v>913</v>
      </c>
      <c r="O31" s="278">
        <v>19</v>
      </c>
      <c r="P31" s="283">
        <v>0.40931818181818186</v>
      </c>
      <c r="Q31" s="283">
        <v>7.7727272727272725</v>
      </c>
      <c r="R31" s="325"/>
      <c r="S31" s="285" t="s">
        <v>915</v>
      </c>
      <c r="T31" s="326">
        <v>15</v>
      </c>
      <c r="U31" s="283">
        <v>0.42863636363636365</v>
      </c>
      <c r="V31" s="283">
        <v>6.4318181818181817</v>
      </c>
      <c r="W31" s="327"/>
      <c r="X31" s="286" t="s">
        <v>912</v>
      </c>
      <c r="Y31" s="278">
        <v>8</v>
      </c>
      <c r="Z31" s="283">
        <v>0.31204545454545468</v>
      </c>
      <c r="AA31" s="283">
        <v>2.4772727272727271</v>
      </c>
      <c r="AB31" s="325"/>
      <c r="AC31" s="287" t="s">
        <v>914</v>
      </c>
      <c r="AD31" s="278">
        <v>24</v>
      </c>
      <c r="AE31" s="283">
        <v>0.47886363636363644</v>
      </c>
      <c r="AF31" s="283">
        <v>11.454545454545455</v>
      </c>
      <c r="AG31" s="325"/>
      <c r="AH31" s="328" t="s">
        <v>85</v>
      </c>
      <c r="AI31" s="278" t="s">
        <v>85</v>
      </c>
      <c r="AJ31" s="283" t="s">
        <v>85</v>
      </c>
      <c r="AK31" s="283" t="s">
        <v>85</v>
      </c>
      <c r="AL31" s="325"/>
      <c r="AM31" s="268" t="s">
        <v>85</v>
      </c>
      <c r="AN31" s="250" t="s">
        <v>85</v>
      </c>
      <c r="AO31" s="250" t="s">
        <v>85</v>
      </c>
      <c r="AP31" s="250" t="s">
        <v>85</v>
      </c>
      <c r="AQ31" s="250"/>
    </row>
    <row r="32" spans="1:43" x14ac:dyDescent="0.25">
      <c r="A32" s="315" t="s">
        <v>161</v>
      </c>
      <c r="B32" s="324" t="s">
        <v>5272</v>
      </c>
      <c r="C32" s="250" t="s">
        <v>1049</v>
      </c>
      <c r="D32" s="277">
        <v>96</v>
      </c>
      <c r="E32" s="278">
        <v>66</v>
      </c>
      <c r="F32" s="279">
        <v>51.878749999999989</v>
      </c>
      <c r="G32" s="280">
        <v>34.239583333333336</v>
      </c>
      <c r="H32" s="281">
        <v>92</v>
      </c>
      <c r="I32" s="278">
        <v>0</v>
      </c>
      <c r="J32" s="278">
        <v>4</v>
      </c>
      <c r="K32" s="280">
        <v>0.95833333333333337</v>
      </c>
      <c r="L32" s="280">
        <v>0</v>
      </c>
      <c r="M32" s="280">
        <v>4.1666666666666664E-2</v>
      </c>
      <c r="N32" s="282" t="s">
        <v>913</v>
      </c>
      <c r="O32" s="278">
        <v>19</v>
      </c>
      <c r="P32" s="283">
        <v>0.49229166666666657</v>
      </c>
      <c r="Q32" s="283">
        <v>9.3645833333333339</v>
      </c>
      <c r="R32" s="325"/>
      <c r="S32" s="285" t="s">
        <v>915</v>
      </c>
      <c r="T32" s="326">
        <v>15</v>
      </c>
      <c r="U32" s="283">
        <v>0.47093750000000006</v>
      </c>
      <c r="V32" s="283">
        <v>7.072916666666667</v>
      </c>
      <c r="W32" s="327"/>
      <c r="X32" s="286" t="s">
        <v>912</v>
      </c>
      <c r="Y32" s="278">
        <v>8</v>
      </c>
      <c r="Z32" s="283">
        <v>0.41937500000000011</v>
      </c>
      <c r="AA32" s="283">
        <v>3.3333333333333335</v>
      </c>
      <c r="AB32" s="325"/>
      <c r="AC32" s="287" t="s">
        <v>914</v>
      </c>
      <c r="AD32" s="278">
        <v>24</v>
      </c>
      <c r="AE32" s="283">
        <v>0.60375000000000012</v>
      </c>
      <c r="AF32" s="283">
        <v>14.46875</v>
      </c>
      <c r="AG32" s="325"/>
      <c r="AH32" s="328" t="s">
        <v>85</v>
      </c>
      <c r="AI32" s="278" t="s">
        <v>85</v>
      </c>
      <c r="AJ32" s="283" t="s">
        <v>85</v>
      </c>
      <c r="AK32" s="283" t="s">
        <v>85</v>
      </c>
      <c r="AL32" s="325"/>
      <c r="AM32" s="268" t="s">
        <v>85</v>
      </c>
      <c r="AN32" s="250" t="s">
        <v>85</v>
      </c>
      <c r="AO32" s="250" t="s">
        <v>85</v>
      </c>
      <c r="AP32" s="250" t="s">
        <v>85</v>
      </c>
      <c r="AQ32" s="250"/>
    </row>
    <row r="33" spans="1:43" x14ac:dyDescent="0.25">
      <c r="A33" s="315" t="s">
        <v>162</v>
      </c>
      <c r="B33" s="324" t="s">
        <v>5272</v>
      </c>
      <c r="C33" s="250" t="s">
        <v>1050</v>
      </c>
      <c r="D33" s="277">
        <v>54</v>
      </c>
      <c r="E33" s="278">
        <v>66</v>
      </c>
      <c r="F33" s="279">
        <v>48.933703703703713</v>
      </c>
      <c r="G33" s="280">
        <v>32.296296296296298</v>
      </c>
      <c r="H33" s="281">
        <v>49</v>
      </c>
      <c r="I33" s="278">
        <v>0</v>
      </c>
      <c r="J33" s="278">
        <v>5</v>
      </c>
      <c r="K33" s="280">
        <v>0.90740740740740744</v>
      </c>
      <c r="L33" s="280">
        <v>0</v>
      </c>
      <c r="M33" s="280">
        <v>9.2592592592592587E-2</v>
      </c>
      <c r="N33" s="282" t="s">
        <v>913</v>
      </c>
      <c r="O33" s="278">
        <v>19</v>
      </c>
      <c r="P33" s="283">
        <v>0.45203703703703718</v>
      </c>
      <c r="Q33" s="283">
        <v>8.5925925925925934</v>
      </c>
      <c r="R33" s="325"/>
      <c r="S33" s="285" t="s">
        <v>915</v>
      </c>
      <c r="T33" s="326">
        <v>15</v>
      </c>
      <c r="U33" s="283">
        <v>0.4927777777777777</v>
      </c>
      <c r="V33" s="283">
        <v>7.3888888888888893</v>
      </c>
      <c r="W33" s="327"/>
      <c r="X33" s="286" t="s">
        <v>912</v>
      </c>
      <c r="Y33" s="278">
        <v>8</v>
      </c>
      <c r="Z33" s="283">
        <v>0.38166666666666671</v>
      </c>
      <c r="AA33" s="283">
        <v>3.0370370370370372</v>
      </c>
      <c r="AB33" s="325"/>
      <c r="AC33" s="287" t="s">
        <v>914</v>
      </c>
      <c r="AD33" s="278">
        <v>24</v>
      </c>
      <c r="AE33" s="283">
        <v>0.55388888888888888</v>
      </c>
      <c r="AF33" s="283">
        <v>13.277777777777779</v>
      </c>
      <c r="AG33" s="325"/>
      <c r="AH33" s="328" t="s">
        <v>85</v>
      </c>
      <c r="AI33" s="278" t="s">
        <v>85</v>
      </c>
      <c r="AJ33" s="283" t="s">
        <v>85</v>
      </c>
      <c r="AK33" s="283" t="s">
        <v>85</v>
      </c>
      <c r="AL33" s="325"/>
      <c r="AM33" s="268" t="s">
        <v>85</v>
      </c>
      <c r="AN33" s="250" t="s">
        <v>85</v>
      </c>
      <c r="AO33" s="250" t="s">
        <v>85</v>
      </c>
      <c r="AP33" s="250" t="s">
        <v>85</v>
      </c>
      <c r="AQ33" s="250"/>
    </row>
    <row r="34" spans="1:43" x14ac:dyDescent="0.25">
      <c r="A34" s="315" t="s">
        <v>163</v>
      </c>
      <c r="B34" s="324" t="s">
        <v>5272</v>
      </c>
      <c r="C34" s="250" t="s">
        <v>5282</v>
      </c>
      <c r="D34" s="277">
        <v>3</v>
      </c>
      <c r="E34" s="278">
        <v>66</v>
      </c>
      <c r="F34" s="279">
        <v>51.516666666666673</v>
      </c>
      <c r="G34" s="280">
        <v>34</v>
      </c>
      <c r="H34" s="281">
        <v>3</v>
      </c>
      <c r="I34" s="278">
        <v>0</v>
      </c>
      <c r="J34" s="278">
        <v>0</v>
      </c>
      <c r="K34" s="280">
        <v>1</v>
      </c>
      <c r="L34" s="280">
        <v>0</v>
      </c>
      <c r="M34" s="280">
        <v>0</v>
      </c>
      <c r="N34" s="282" t="s">
        <v>913</v>
      </c>
      <c r="O34" s="278">
        <v>19</v>
      </c>
      <c r="P34" s="283">
        <v>0.47333333333333333</v>
      </c>
      <c r="Q34" s="283">
        <v>9</v>
      </c>
      <c r="R34" s="325"/>
      <c r="S34" s="285" t="s">
        <v>915</v>
      </c>
      <c r="T34" s="326">
        <v>15</v>
      </c>
      <c r="U34" s="283">
        <v>0.55666666666666664</v>
      </c>
      <c r="V34" s="283">
        <v>8.3333333333333339</v>
      </c>
      <c r="W34" s="327"/>
      <c r="X34" s="286" t="s">
        <v>912</v>
      </c>
      <c r="Y34" s="278">
        <v>8</v>
      </c>
      <c r="Z34" s="283">
        <v>0.42</v>
      </c>
      <c r="AA34" s="283">
        <v>3.3333333333333335</v>
      </c>
      <c r="AB34" s="325"/>
      <c r="AC34" s="287" t="s">
        <v>914</v>
      </c>
      <c r="AD34" s="278">
        <v>24</v>
      </c>
      <c r="AE34" s="283">
        <v>0.56000000000000005</v>
      </c>
      <c r="AF34" s="283">
        <v>13.333333333333334</v>
      </c>
      <c r="AG34" s="325"/>
      <c r="AH34" s="328" t="s">
        <v>85</v>
      </c>
      <c r="AI34" s="278" t="s">
        <v>85</v>
      </c>
      <c r="AJ34" s="283" t="s">
        <v>85</v>
      </c>
      <c r="AK34" s="283" t="s">
        <v>85</v>
      </c>
      <c r="AL34" s="325"/>
      <c r="AM34" s="268" t="s">
        <v>85</v>
      </c>
      <c r="AN34" s="250" t="s">
        <v>85</v>
      </c>
      <c r="AO34" s="250" t="s">
        <v>85</v>
      </c>
      <c r="AP34" s="250" t="s">
        <v>85</v>
      </c>
      <c r="AQ34" s="250"/>
    </row>
    <row r="35" spans="1:43" x14ac:dyDescent="0.25">
      <c r="A35" s="315" t="s">
        <v>164</v>
      </c>
      <c r="B35" s="324" t="s">
        <v>5272</v>
      </c>
      <c r="C35" s="250" t="s">
        <v>1051</v>
      </c>
      <c r="D35" s="277">
        <v>84</v>
      </c>
      <c r="E35" s="278">
        <v>66</v>
      </c>
      <c r="F35" s="279">
        <v>43.289166666666674</v>
      </c>
      <c r="G35" s="280">
        <v>28.571428571428573</v>
      </c>
      <c r="H35" s="281">
        <v>84</v>
      </c>
      <c r="I35" s="278">
        <v>0</v>
      </c>
      <c r="J35" s="278">
        <v>0</v>
      </c>
      <c r="K35" s="280">
        <v>1</v>
      </c>
      <c r="L35" s="280">
        <v>0</v>
      </c>
      <c r="M35" s="280">
        <v>0</v>
      </c>
      <c r="N35" s="282" t="s">
        <v>913</v>
      </c>
      <c r="O35" s="278">
        <v>19</v>
      </c>
      <c r="P35" s="283">
        <v>0.40904761904761927</v>
      </c>
      <c r="Q35" s="283">
        <v>7.7738095238095237</v>
      </c>
      <c r="R35" s="325"/>
      <c r="S35" s="285" t="s">
        <v>915</v>
      </c>
      <c r="T35" s="326">
        <v>15</v>
      </c>
      <c r="U35" s="283">
        <v>0.41464285714285676</v>
      </c>
      <c r="V35" s="283">
        <v>6.2261904761904763</v>
      </c>
      <c r="W35" s="327"/>
      <c r="X35" s="286" t="s">
        <v>912</v>
      </c>
      <c r="Y35" s="278">
        <v>8</v>
      </c>
      <c r="Z35" s="283">
        <v>0.35714285714285687</v>
      </c>
      <c r="AA35" s="283">
        <v>2.8333333333333335</v>
      </c>
      <c r="AB35" s="325"/>
      <c r="AC35" s="287" t="s">
        <v>914</v>
      </c>
      <c r="AD35" s="278">
        <v>24</v>
      </c>
      <c r="AE35" s="283">
        <v>0.4894047619047619</v>
      </c>
      <c r="AF35" s="283">
        <v>11.738095238095237</v>
      </c>
      <c r="AG35" s="325"/>
      <c r="AH35" s="328" t="s">
        <v>85</v>
      </c>
      <c r="AI35" s="278" t="s">
        <v>85</v>
      </c>
      <c r="AJ35" s="283" t="s">
        <v>85</v>
      </c>
      <c r="AK35" s="283" t="s">
        <v>85</v>
      </c>
      <c r="AL35" s="325"/>
      <c r="AM35" s="268" t="s">
        <v>85</v>
      </c>
      <c r="AN35" s="250" t="s">
        <v>85</v>
      </c>
      <c r="AO35" s="250" t="s">
        <v>85</v>
      </c>
      <c r="AP35" s="250" t="s">
        <v>85</v>
      </c>
      <c r="AQ35" s="250"/>
    </row>
    <row r="36" spans="1:43" x14ac:dyDescent="0.25">
      <c r="A36" s="315" t="s">
        <v>819</v>
      </c>
      <c r="B36" s="324" t="s">
        <v>5272</v>
      </c>
      <c r="C36" s="250" t="s">
        <v>1052</v>
      </c>
      <c r="D36" s="277">
        <v>108</v>
      </c>
      <c r="E36" s="278">
        <v>66</v>
      </c>
      <c r="F36" s="279">
        <v>57.267499999999991</v>
      </c>
      <c r="G36" s="280">
        <v>37.796296296296298</v>
      </c>
      <c r="H36" s="281">
        <v>87</v>
      </c>
      <c r="I36" s="278">
        <v>0</v>
      </c>
      <c r="J36" s="278">
        <v>21</v>
      </c>
      <c r="K36" s="280">
        <v>0.80555555555555558</v>
      </c>
      <c r="L36" s="280">
        <v>0</v>
      </c>
      <c r="M36" s="280">
        <v>0.19444444444444445</v>
      </c>
      <c r="N36" s="282" t="s">
        <v>913</v>
      </c>
      <c r="O36" s="278">
        <v>19</v>
      </c>
      <c r="P36" s="283">
        <v>0.55388888888888876</v>
      </c>
      <c r="Q36" s="283">
        <v>10.527777777777779</v>
      </c>
      <c r="R36" s="325"/>
      <c r="S36" s="285" t="s">
        <v>915</v>
      </c>
      <c r="T36" s="326">
        <v>15</v>
      </c>
      <c r="U36" s="283">
        <v>0.55055555555555546</v>
      </c>
      <c r="V36" s="283">
        <v>8.2592592592592595</v>
      </c>
      <c r="W36" s="327"/>
      <c r="X36" s="286" t="s">
        <v>912</v>
      </c>
      <c r="Y36" s="278">
        <v>8</v>
      </c>
      <c r="Z36" s="283">
        <v>0.46185185185185235</v>
      </c>
      <c r="AA36" s="283">
        <v>3.675925925925926</v>
      </c>
      <c r="AB36" s="325"/>
      <c r="AC36" s="287" t="s">
        <v>914</v>
      </c>
      <c r="AD36" s="278">
        <v>24</v>
      </c>
      <c r="AE36" s="283">
        <v>0.63916666666666644</v>
      </c>
      <c r="AF36" s="283">
        <v>15.333333333333334</v>
      </c>
      <c r="AG36" s="325"/>
      <c r="AH36" s="328" t="s">
        <v>85</v>
      </c>
      <c r="AI36" s="278" t="s">
        <v>85</v>
      </c>
      <c r="AJ36" s="283" t="s">
        <v>85</v>
      </c>
      <c r="AK36" s="283" t="s">
        <v>85</v>
      </c>
      <c r="AL36" s="325"/>
      <c r="AM36" s="268" t="s">
        <v>85</v>
      </c>
      <c r="AN36" s="250" t="s">
        <v>85</v>
      </c>
      <c r="AO36" s="250" t="s">
        <v>85</v>
      </c>
      <c r="AP36" s="250" t="s">
        <v>85</v>
      </c>
      <c r="AQ36" s="250"/>
    </row>
    <row r="37" spans="1:43" x14ac:dyDescent="0.25">
      <c r="A37" s="315" t="s">
        <v>165</v>
      </c>
      <c r="B37" s="324" t="s">
        <v>5272</v>
      </c>
      <c r="C37" s="250" t="s">
        <v>1053</v>
      </c>
      <c r="D37" s="277">
        <v>49</v>
      </c>
      <c r="E37" s="278">
        <v>66</v>
      </c>
      <c r="F37" s="279">
        <v>48.021224489795927</v>
      </c>
      <c r="G37" s="280">
        <v>31.693877551020407</v>
      </c>
      <c r="H37" s="281">
        <v>45</v>
      </c>
      <c r="I37" s="278">
        <v>0</v>
      </c>
      <c r="J37" s="278">
        <v>4</v>
      </c>
      <c r="K37" s="280">
        <v>0.91836734693877553</v>
      </c>
      <c r="L37" s="280">
        <v>0</v>
      </c>
      <c r="M37" s="280">
        <v>8.1632653061224483E-2</v>
      </c>
      <c r="N37" s="282" t="s">
        <v>913</v>
      </c>
      <c r="O37" s="278">
        <v>19</v>
      </c>
      <c r="P37" s="283">
        <v>0.46244897959183695</v>
      </c>
      <c r="Q37" s="283">
        <v>8.7755102040816322</v>
      </c>
      <c r="R37" s="325"/>
      <c r="S37" s="285" t="s">
        <v>915</v>
      </c>
      <c r="T37" s="326">
        <v>15</v>
      </c>
      <c r="U37" s="283">
        <v>0.49408163265306104</v>
      </c>
      <c r="V37" s="283">
        <v>7.408163265306122</v>
      </c>
      <c r="W37" s="327"/>
      <c r="X37" s="286" t="s">
        <v>912</v>
      </c>
      <c r="Y37" s="278">
        <v>8</v>
      </c>
      <c r="Z37" s="283">
        <v>0.33428571428571441</v>
      </c>
      <c r="AA37" s="283">
        <v>2.6530612244897958</v>
      </c>
      <c r="AB37" s="325"/>
      <c r="AC37" s="287" t="s">
        <v>914</v>
      </c>
      <c r="AD37" s="278">
        <v>24</v>
      </c>
      <c r="AE37" s="283">
        <v>0.53653061224489784</v>
      </c>
      <c r="AF37" s="283">
        <v>12.857142857142858</v>
      </c>
      <c r="AG37" s="325"/>
      <c r="AH37" s="328" t="s">
        <v>85</v>
      </c>
      <c r="AI37" s="278" t="s">
        <v>85</v>
      </c>
      <c r="AJ37" s="283" t="s">
        <v>85</v>
      </c>
      <c r="AK37" s="283" t="s">
        <v>85</v>
      </c>
      <c r="AL37" s="325"/>
      <c r="AM37" s="268" t="s">
        <v>85</v>
      </c>
      <c r="AN37" s="250" t="s">
        <v>85</v>
      </c>
      <c r="AO37" s="250" t="s">
        <v>85</v>
      </c>
      <c r="AP37" s="250" t="s">
        <v>85</v>
      </c>
      <c r="AQ37" s="250"/>
    </row>
    <row r="38" spans="1:43" x14ac:dyDescent="0.25">
      <c r="A38" s="315" t="s">
        <v>166</v>
      </c>
      <c r="B38" s="324" t="s">
        <v>5272</v>
      </c>
      <c r="C38" s="250" t="s">
        <v>1054</v>
      </c>
      <c r="D38" s="277">
        <v>122</v>
      </c>
      <c r="E38" s="278">
        <v>66</v>
      </c>
      <c r="F38" s="279">
        <v>49.441311475409833</v>
      </c>
      <c r="G38" s="280">
        <v>32.631147540983605</v>
      </c>
      <c r="H38" s="281">
        <v>107</v>
      </c>
      <c r="I38" s="278">
        <v>0</v>
      </c>
      <c r="J38" s="278">
        <v>15</v>
      </c>
      <c r="K38" s="280">
        <v>0.87704918032786883</v>
      </c>
      <c r="L38" s="280">
        <v>0</v>
      </c>
      <c r="M38" s="280">
        <v>0.12295081967213115</v>
      </c>
      <c r="N38" s="282" t="s">
        <v>913</v>
      </c>
      <c r="O38" s="278">
        <v>19</v>
      </c>
      <c r="P38" s="283">
        <v>0.46967213114754075</v>
      </c>
      <c r="Q38" s="283">
        <v>8.9262295081967213</v>
      </c>
      <c r="R38" s="325"/>
      <c r="S38" s="285" t="s">
        <v>915</v>
      </c>
      <c r="T38" s="326">
        <v>15</v>
      </c>
      <c r="U38" s="283">
        <v>0.48122950819672139</v>
      </c>
      <c r="V38" s="283">
        <v>7.2131147540983607</v>
      </c>
      <c r="W38" s="327"/>
      <c r="X38" s="286" t="s">
        <v>912</v>
      </c>
      <c r="Y38" s="278">
        <v>8</v>
      </c>
      <c r="Z38" s="283">
        <v>0.38983606557377087</v>
      </c>
      <c r="AA38" s="283">
        <v>3.098360655737705</v>
      </c>
      <c r="AB38" s="325"/>
      <c r="AC38" s="287" t="s">
        <v>914</v>
      </c>
      <c r="AD38" s="278">
        <v>24</v>
      </c>
      <c r="AE38" s="283">
        <v>0.55918032786885263</v>
      </c>
      <c r="AF38" s="283">
        <v>13.39344262295082</v>
      </c>
      <c r="AG38" s="325"/>
      <c r="AH38" s="328" t="s">
        <v>85</v>
      </c>
      <c r="AI38" s="278" t="s">
        <v>85</v>
      </c>
      <c r="AJ38" s="283" t="s">
        <v>85</v>
      </c>
      <c r="AK38" s="283" t="s">
        <v>85</v>
      </c>
      <c r="AL38" s="325"/>
      <c r="AM38" s="268" t="s">
        <v>85</v>
      </c>
      <c r="AN38" s="250" t="s">
        <v>85</v>
      </c>
      <c r="AO38" s="250" t="s">
        <v>85</v>
      </c>
      <c r="AP38" s="250" t="s">
        <v>85</v>
      </c>
      <c r="AQ38" s="250"/>
    </row>
    <row r="39" spans="1:43" x14ac:dyDescent="0.25">
      <c r="A39" s="315" t="s">
        <v>167</v>
      </c>
      <c r="B39" s="324" t="s">
        <v>5272</v>
      </c>
      <c r="C39" s="250" t="s">
        <v>1055</v>
      </c>
      <c r="D39" s="277">
        <v>77</v>
      </c>
      <c r="E39" s="278">
        <v>66</v>
      </c>
      <c r="F39" s="279">
        <v>45.709740259740251</v>
      </c>
      <c r="G39" s="280">
        <v>30.168831168831169</v>
      </c>
      <c r="H39" s="281">
        <v>76</v>
      </c>
      <c r="I39" s="278">
        <v>0</v>
      </c>
      <c r="J39" s="278">
        <v>1</v>
      </c>
      <c r="K39" s="280">
        <v>0.98701298701298701</v>
      </c>
      <c r="L39" s="280">
        <v>0</v>
      </c>
      <c r="M39" s="280">
        <v>1.2987012987012988E-2</v>
      </c>
      <c r="N39" s="282" t="s">
        <v>913</v>
      </c>
      <c r="O39" s="278">
        <v>19</v>
      </c>
      <c r="P39" s="283">
        <v>0.4193506493506497</v>
      </c>
      <c r="Q39" s="283">
        <v>7.9610389610389607</v>
      </c>
      <c r="R39" s="325"/>
      <c r="S39" s="285" t="s">
        <v>915</v>
      </c>
      <c r="T39" s="326">
        <v>15</v>
      </c>
      <c r="U39" s="283">
        <v>0.44207792207792207</v>
      </c>
      <c r="V39" s="283">
        <v>6.6233766233766236</v>
      </c>
      <c r="W39" s="327"/>
      <c r="X39" s="286" t="s">
        <v>912</v>
      </c>
      <c r="Y39" s="278">
        <v>8</v>
      </c>
      <c r="Z39" s="283">
        <v>0.34701298701298688</v>
      </c>
      <c r="AA39" s="283">
        <v>2.7532467532467533</v>
      </c>
      <c r="AB39" s="325"/>
      <c r="AC39" s="287" t="s">
        <v>914</v>
      </c>
      <c r="AD39" s="278">
        <v>24</v>
      </c>
      <c r="AE39" s="283">
        <v>0.53532467532467543</v>
      </c>
      <c r="AF39" s="283">
        <v>12.831168831168831</v>
      </c>
      <c r="AG39" s="325"/>
      <c r="AH39" s="328" t="s">
        <v>85</v>
      </c>
      <c r="AI39" s="278" t="s">
        <v>85</v>
      </c>
      <c r="AJ39" s="283" t="s">
        <v>85</v>
      </c>
      <c r="AK39" s="283" t="s">
        <v>85</v>
      </c>
      <c r="AL39" s="325"/>
      <c r="AM39" s="268" t="s">
        <v>85</v>
      </c>
      <c r="AN39" s="250" t="s">
        <v>85</v>
      </c>
      <c r="AO39" s="250" t="s">
        <v>85</v>
      </c>
      <c r="AP39" s="250" t="s">
        <v>85</v>
      </c>
      <c r="AQ39" s="250"/>
    </row>
    <row r="40" spans="1:43" x14ac:dyDescent="0.25">
      <c r="A40" s="315" t="s">
        <v>168</v>
      </c>
      <c r="B40" s="324" t="s">
        <v>5272</v>
      </c>
      <c r="C40" s="250" t="s">
        <v>1056</v>
      </c>
      <c r="D40" s="277">
        <v>87</v>
      </c>
      <c r="E40" s="278">
        <v>66</v>
      </c>
      <c r="F40" s="279">
        <v>44.757931034482745</v>
      </c>
      <c r="G40" s="280">
        <v>29.540229885057471</v>
      </c>
      <c r="H40" s="281">
        <v>85</v>
      </c>
      <c r="I40" s="278">
        <v>0</v>
      </c>
      <c r="J40" s="278">
        <v>2</v>
      </c>
      <c r="K40" s="280">
        <v>0.97701149425287359</v>
      </c>
      <c r="L40" s="280">
        <v>0</v>
      </c>
      <c r="M40" s="280">
        <v>2.2988505747126436E-2</v>
      </c>
      <c r="N40" s="282" t="s">
        <v>913</v>
      </c>
      <c r="O40" s="278">
        <v>19</v>
      </c>
      <c r="P40" s="283">
        <v>0.42781609195402281</v>
      </c>
      <c r="Q40" s="283">
        <v>8.1264367816091951</v>
      </c>
      <c r="R40" s="325"/>
      <c r="S40" s="285" t="s">
        <v>915</v>
      </c>
      <c r="T40" s="326">
        <v>15</v>
      </c>
      <c r="U40" s="283">
        <v>0.45091954022988534</v>
      </c>
      <c r="V40" s="283">
        <v>6.7586206896551726</v>
      </c>
      <c r="W40" s="327"/>
      <c r="X40" s="286" t="s">
        <v>912</v>
      </c>
      <c r="Y40" s="278">
        <v>8</v>
      </c>
      <c r="Z40" s="283">
        <v>0.3270114942528734</v>
      </c>
      <c r="AA40" s="283">
        <v>2.5977011494252875</v>
      </c>
      <c r="AB40" s="325"/>
      <c r="AC40" s="287" t="s">
        <v>914</v>
      </c>
      <c r="AD40" s="278">
        <v>24</v>
      </c>
      <c r="AE40" s="283">
        <v>0.50344827586206908</v>
      </c>
      <c r="AF40" s="283">
        <v>12.057471264367816</v>
      </c>
      <c r="AG40" s="325"/>
      <c r="AH40" s="328" t="s">
        <v>85</v>
      </c>
      <c r="AI40" s="278" t="s">
        <v>85</v>
      </c>
      <c r="AJ40" s="283" t="s">
        <v>85</v>
      </c>
      <c r="AK40" s="283" t="s">
        <v>85</v>
      </c>
      <c r="AL40" s="325"/>
      <c r="AM40" s="268" t="s">
        <v>85</v>
      </c>
      <c r="AN40" s="250" t="s">
        <v>85</v>
      </c>
      <c r="AO40" s="250" t="s">
        <v>85</v>
      </c>
      <c r="AP40" s="250" t="s">
        <v>85</v>
      </c>
      <c r="AQ40" s="250"/>
    </row>
    <row r="41" spans="1:43" x14ac:dyDescent="0.25">
      <c r="A41" s="315" t="s">
        <v>169</v>
      </c>
      <c r="B41" s="324" t="s">
        <v>5272</v>
      </c>
      <c r="C41" s="250" t="s">
        <v>1057</v>
      </c>
      <c r="D41" s="277">
        <v>84</v>
      </c>
      <c r="E41" s="278">
        <v>66</v>
      </c>
      <c r="F41" s="279">
        <v>52.344880952380969</v>
      </c>
      <c r="G41" s="280">
        <v>34.547619047619051</v>
      </c>
      <c r="H41" s="281">
        <v>73</v>
      </c>
      <c r="I41" s="278">
        <v>0</v>
      </c>
      <c r="J41" s="278">
        <v>11</v>
      </c>
      <c r="K41" s="280">
        <v>0.86904761904761907</v>
      </c>
      <c r="L41" s="280">
        <v>0</v>
      </c>
      <c r="M41" s="280">
        <v>0.13095238095238096</v>
      </c>
      <c r="N41" s="282" t="s">
        <v>913</v>
      </c>
      <c r="O41" s="278">
        <v>19</v>
      </c>
      <c r="P41" s="283">
        <v>0.47678571428571392</v>
      </c>
      <c r="Q41" s="283">
        <v>9.0595238095238102</v>
      </c>
      <c r="R41" s="325"/>
      <c r="S41" s="285" t="s">
        <v>915</v>
      </c>
      <c r="T41" s="326">
        <v>15</v>
      </c>
      <c r="U41" s="283">
        <v>0.52571428571428569</v>
      </c>
      <c r="V41" s="283">
        <v>7.8809523809523814</v>
      </c>
      <c r="W41" s="327"/>
      <c r="X41" s="286" t="s">
        <v>912</v>
      </c>
      <c r="Y41" s="278">
        <v>8</v>
      </c>
      <c r="Z41" s="283">
        <v>0.45797619047619054</v>
      </c>
      <c r="AA41" s="283">
        <v>3.6428571428571428</v>
      </c>
      <c r="AB41" s="325"/>
      <c r="AC41" s="287" t="s">
        <v>914</v>
      </c>
      <c r="AD41" s="278">
        <v>24</v>
      </c>
      <c r="AE41" s="283">
        <v>0.58297619047619065</v>
      </c>
      <c r="AF41" s="283">
        <v>13.964285714285714</v>
      </c>
      <c r="AG41" s="325"/>
      <c r="AH41" s="328" t="s">
        <v>85</v>
      </c>
      <c r="AI41" s="278" t="s">
        <v>85</v>
      </c>
      <c r="AJ41" s="283" t="s">
        <v>85</v>
      </c>
      <c r="AK41" s="283" t="s">
        <v>85</v>
      </c>
      <c r="AL41" s="325"/>
      <c r="AM41" s="268" t="s">
        <v>85</v>
      </c>
      <c r="AN41" s="250" t="s">
        <v>85</v>
      </c>
      <c r="AO41" s="250" t="s">
        <v>85</v>
      </c>
      <c r="AP41" s="250" t="s">
        <v>85</v>
      </c>
      <c r="AQ41" s="250"/>
    </row>
    <row r="42" spans="1:43" x14ac:dyDescent="0.25">
      <c r="A42" s="315" t="s">
        <v>170</v>
      </c>
      <c r="B42" s="324" t="s">
        <v>5272</v>
      </c>
      <c r="C42" s="250" t="s">
        <v>1058</v>
      </c>
      <c r="D42" s="277">
        <v>94</v>
      </c>
      <c r="E42" s="278">
        <v>66</v>
      </c>
      <c r="F42" s="279">
        <v>54.029893617021294</v>
      </c>
      <c r="G42" s="280">
        <v>35.659574468085104</v>
      </c>
      <c r="H42" s="281">
        <v>78</v>
      </c>
      <c r="I42" s="278">
        <v>0</v>
      </c>
      <c r="J42" s="278">
        <v>16</v>
      </c>
      <c r="K42" s="280">
        <v>0.82978723404255317</v>
      </c>
      <c r="L42" s="280">
        <v>0</v>
      </c>
      <c r="M42" s="280">
        <v>0.1702127659574468</v>
      </c>
      <c r="N42" s="282" t="s">
        <v>913</v>
      </c>
      <c r="O42" s="278">
        <v>19</v>
      </c>
      <c r="P42" s="283">
        <v>0.49723404255319126</v>
      </c>
      <c r="Q42" s="283">
        <v>9.4468085106382986</v>
      </c>
      <c r="R42" s="325"/>
      <c r="S42" s="285" t="s">
        <v>915</v>
      </c>
      <c r="T42" s="326">
        <v>15</v>
      </c>
      <c r="U42" s="283">
        <v>0.54829787234042549</v>
      </c>
      <c r="V42" s="283">
        <v>8.2234042553191493</v>
      </c>
      <c r="W42" s="327"/>
      <c r="X42" s="286" t="s">
        <v>912</v>
      </c>
      <c r="Y42" s="278">
        <v>8</v>
      </c>
      <c r="Z42" s="283">
        <v>0.42308510638297886</v>
      </c>
      <c r="AA42" s="283">
        <v>3.3617021276595747</v>
      </c>
      <c r="AB42" s="325"/>
      <c r="AC42" s="287" t="s">
        <v>914</v>
      </c>
      <c r="AD42" s="278">
        <v>24</v>
      </c>
      <c r="AE42" s="283">
        <v>0.61010638297872344</v>
      </c>
      <c r="AF42" s="283">
        <v>14.627659574468085</v>
      </c>
      <c r="AG42" s="325"/>
      <c r="AH42" s="328" t="s">
        <v>85</v>
      </c>
      <c r="AI42" s="278" t="s">
        <v>85</v>
      </c>
      <c r="AJ42" s="283" t="s">
        <v>85</v>
      </c>
      <c r="AK42" s="283" t="s">
        <v>85</v>
      </c>
      <c r="AL42" s="325"/>
      <c r="AM42" s="268" t="s">
        <v>85</v>
      </c>
      <c r="AN42" s="250" t="s">
        <v>85</v>
      </c>
      <c r="AO42" s="250" t="s">
        <v>85</v>
      </c>
      <c r="AP42" s="250" t="s">
        <v>85</v>
      </c>
      <c r="AQ42" s="250"/>
    </row>
    <row r="43" spans="1:43" x14ac:dyDescent="0.25">
      <c r="A43" s="315" t="s">
        <v>171</v>
      </c>
      <c r="B43" s="324" t="s">
        <v>5272</v>
      </c>
      <c r="C43" s="250" t="s">
        <v>1059</v>
      </c>
      <c r="D43" s="277">
        <v>71</v>
      </c>
      <c r="E43" s="278">
        <v>66</v>
      </c>
      <c r="F43" s="279">
        <v>44.835633802816922</v>
      </c>
      <c r="G43" s="280">
        <v>29.591549295774648</v>
      </c>
      <c r="H43" s="281">
        <v>67</v>
      </c>
      <c r="I43" s="278">
        <v>0</v>
      </c>
      <c r="J43" s="278">
        <v>4</v>
      </c>
      <c r="K43" s="280">
        <v>0.94366197183098588</v>
      </c>
      <c r="L43" s="280">
        <v>0</v>
      </c>
      <c r="M43" s="280">
        <v>5.6338028169014086E-2</v>
      </c>
      <c r="N43" s="282" t="s">
        <v>913</v>
      </c>
      <c r="O43" s="278">
        <v>19</v>
      </c>
      <c r="P43" s="283">
        <v>0.45887323943662001</v>
      </c>
      <c r="Q43" s="283">
        <v>8.71830985915493</v>
      </c>
      <c r="R43" s="325"/>
      <c r="S43" s="285" t="s">
        <v>915</v>
      </c>
      <c r="T43" s="326">
        <v>15</v>
      </c>
      <c r="U43" s="283">
        <v>0.41422535211267564</v>
      </c>
      <c r="V43" s="283">
        <v>6.211267605633803</v>
      </c>
      <c r="W43" s="327"/>
      <c r="X43" s="286" t="s">
        <v>912</v>
      </c>
      <c r="Y43" s="278">
        <v>8</v>
      </c>
      <c r="Z43" s="283">
        <v>0.32957746478873234</v>
      </c>
      <c r="AA43" s="283">
        <v>2.619718309859155</v>
      </c>
      <c r="AB43" s="325"/>
      <c r="AC43" s="287" t="s">
        <v>914</v>
      </c>
      <c r="AD43" s="278">
        <v>24</v>
      </c>
      <c r="AE43" s="283">
        <v>0.50295774647887326</v>
      </c>
      <c r="AF43" s="283">
        <v>12.04225352112676</v>
      </c>
      <c r="AG43" s="325"/>
      <c r="AH43" s="328" t="s">
        <v>85</v>
      </c>
      <c r="AI43" s="278" t="s">
        <v>85</v>
      </c>
      <c r="AJ43" s="283" t="s">
        <v>85</v>
      </c>
      <c r="AK43" s="283" t="s">
        <v>85</v>
      </c>
      <c r="AL43" s="325"/>
      <c r="AM43" s="268" t="s">
        <v>85</v>
      </c>
      <c r="AN43" s="250" t="s">
        <v>85</v>
      </c>
      <c r="AO43" s="250" t="s">
        <v>85</v>
      </c>
      <c r="AP43" s="250" t="s">
        <v>85</v>
      </c>
      <c r="AQ43" s="250"/>
    </row>
    <row r="44" spans="1:43" x14ac:dyDescent="0.25">
      <c r="A44" s="315" t="s">
        <v>172</v>
      </c>
      <c r="B44" s="324" t="s">
        <v>5272</v>
      </c>
      <c r="C44" s="250" t="s">
        <v>1060</v>
      </c>
      <c r="D44" s="277">
        <v>109</v>
      </c>
      <c r="E44" s="278">
        <v>66</v>
      </c>
      <c r="F44" s="279">
        <v>45.217889908256865</v>
      </c>
      <c r="G44" s="280">
        <v>29.844036697247706</v>
      </c>
      <c r="H44" s="281">
        <v>102</v>
      </c>
      <c r="I44" s="278">
        <v>0</v>
      </c>
      <c r="J44" s="278">
        <v>7</v>
      </c>
      <c r="K44" s="280">
        <v>0.93577981651376152</v>
      </c>
      <c r="L44" s="280">
        <v>0</v>
      </c>
      <c r="M44" s="280">
        <v>6.4220183486238536E-2</v>
      </c>
      <c r="N44" s="282" t="s">
        <v>913</v>
      </c>
      <c r="O44" s="278">
        <v>19</v>
      </c>
      <c r="P44" s="283">
        <v>0.44211009174311927</v>
      </c>
      <c r="Q44" s="283">
        <v>8.3944954128440372</v>
      </c>
      <c r="R44" s="325"/>
      <c r="S44" s="285" t="s">
        <v>915</v>
      </c>
      <c r="T44" s="326">
        <v>15</v>
      </c>
      <c r="U44" s="283">
        <v>0.4174311926605504</v>
      </c>
      <c r="V44" s="283">
        <v>6.2568807339449544</v>
      </c>
      <c r="W44" s="327"/>
      <c r="X44" s="286" t="s">
        <v>912</v>
      </c>
      <c r="Y44" s="278">
        <v>8</v>
      </c>
      <c r="Z44" s="283">
        <v>0.36935779816513781</v>
      </c>
      <c r="AA44" s="283">
        <v>2.9357798165137616</v>
      </c>
      <c r="AB44" s="325"/>
      <c r="AC44" s="287" t="s">
        <v>914</v>
      </c>
      <c r="AD44" s="278">
        <v>24</v>
      </c>
      <c r="AE44" s="283">
        <v>0.51211009174311961</v>
      </c>
      <c r="AF44" s="283">
        <v>12.256880733944953</v>
      </c>
      <c r="AG44" s="325"/>
      <c r="AH44" s="328" t="s">
        <v>85</v>
      </c>
      <c r="AI44" s="278" t="s">
        <v>85</v>
      </c>
      <c r="AJ44" s="283" t="s">
        <v>85</v>
      </c>
      <c r="AK44" s="283" t="s">
        <v>85</v>
      </c>
      <c r="AL44" s="325"/>
      <c r="AM44" s="268" t="s">
        <v>85</v>
      </c>
      <c r="AN44" s="250" t="s">
        <v>85</v>
      </c>
      <c r="AO44" s="250" t="s">
        <v>85</v>
      </c>
      <c r="AP44" s="250" t="s">
        <v>85</v>
      </c>
      <c r="AQ44" s="250"/>
    </row>
    <row r="45" spans="1:43" x14ac:dyDescent="0.25">
      <c r="A45" s="315" t="s">
        <v>173</v>
      </c>
      <c r="B45" s="324" t="s">
        <v>5272</v>
      </c>
      <c r="C45" s="250" t="s">
        <v>1061</v>
      </c>
      <c r="D45" s="277">
        <v>119</v>
      </c>
      <c r="E45" s="278">
        <v>66</v>
      </c>
      <c r="F45" s="279">
        <v>55.996974789915967</v>
      </c>
      <c r="G45" s="280">
        <v>36.957983193277308</v>
      </c>
      <c r="H45" s="281">
        <v>98</v>
      </c>
      <c r="I45" s="278">
        <v>0</v>
      </c>
      <c r="J45" s="278">
        <v>21</v>
      </c>
      <c r="K45" s="280">
        <v>0.82352941176470584</v>
      </c>
      <c r="L45" s="280">
        <v>0</v>
      </c>
      <c r="M45" s="280">
        <v>0.17647058823529413</v>
      </c>
      <c r="N45" s="282" t="s">
        <v>913</v>
      </c>
      <c r="O45" s="278">
        <v>19</v>
      </c>
      <c r="P45" s="283">
        <v>0.52865546218487369</v>
      </c>
      <c r="Q45" s="283">
        <v>10.042016806722689</v>
      </c>
      <c r="R45" s="325"/>
      <c r="S45" s="285" t="s">
        <v>915</v>
      </c>
      <c r="T45" s="326">
        <v>15</v>
      </c>
      <c r="U45" s="283">
        <v>0.5543697478991596</v>
      </c>
      <c r="V45" s="283">
        <v>8.3109243697478998</v>
      </c>
      <c r="W45" s="327"/>
      <c r="X45" s="286" t="s">
        <v>912</v>
      </c>
      <c r="Y45" s="278">
        <v>8</v>
      </c>
      <c r="Z45" s="283">
        <v>0.47697478991596681</v>
      </c>
      <c r="AA45" s="283">
        <v>3.7983193277310923</v>
      </c>
      <c r="AB45" s="325"/>
      <c r="AC45" s="287" t="s">
        <v>914</v>
      </c>
      <c r="AD45" s="278">
        <v>24</v>
      </c>
      <c r="AE45" s="283">
        <v>0.61773109243697466</v>
      </c>
      <c r="AF45" s="283">
        <v>14.806722689075631</v>
      </c>
      <c r="AG45" s="325"/>
      <c r="AH45" s="328" t="s">
        <v>85</v>
      </c>
      <c r="AI45" s="278" t="s">
        <v>85</v>
      </c>
      <c r="AJ45" s="283" t="s">
        <v>85</v>
      </c>
      <c r="AK45" s="283" t="s">
        <v>85</v>
      </c>
      <c r="AL45" s="325"/>
      <c r="AM45" s="268" t="s">
        <v>85</v>
      </c>
      <c r="AN45" s="250" t="s">
        <v>85</v>
      </c>
      <c r="AO45" s="250" t="s">
        <v>85</v>
      </c>
      <c r="AP45" s="250" t="s">
        <v>85</v>
      </c>
      <c r="AQ45" s="250"/>
    </row>
    <row r="46" spans="1:43" x14ac:dyDescent="0.25">
      <c r="A46" s="315" t="s">
        <v>174</v>
      </c>
      <c r="B46" s="324" t="s">
        <v>5272</v>
      </c>
      <c r="C46" s="250" t="s">
        <v>1062</v>
      </c>
      <c r="D46" s="277">
        <v>35</v>
      </c>
      <c r="E46" s="278">
        <v>66</v>
      </c>
      <c r="F46" s="279">
        <v>44.805428571428571</v>
      </c>
      <c r="G46" s="280">
        <v>29.571428571428573</v>
      </c>
      <c r="H46" s="281">
        <v>35</v>
      </c>
      <c r="I46" s="278">
        <v>0</v>
      </c>
      <c r="J46" s="278">
        <v>0</v>
      </c>
      <c r="K46" s="280">
        <v>1</v>
      </c>
      <c r="L46" s="280">
        <v>0</v>
      </c>
      <c r="M46" s="280">
        <v>0</v>
      </c>
      <c r="N46" s="282" t="s">
        <v>913</v>
      </c>
      <c r="O46" s="278">
        <v>19</v>
      </c>
      <c r="P46" s="283">
        <v>0.42971428571428572</v>
      </c>
      <c r="Q46" s="283">
        <v>8.1714285714285708</v>
      </c>
      <c r="R46" s="325"/>
      <c r="S46" s="285" t="s">
        <v>915</v>
      </c>
      <c r="T46" s="326">
        <v>15</v>
      </c>
      <c r="U46" s="283">
        <v>0.42428571428571432</v>
      </c>
      <c r="V46" s="283">
        <v>6.371428571428571</v>
      </c>
      <c r="W46" s="327"/>
      <c r="X46" s="286" t="s">
        <v>912</v>
      </c>
      <c r="Y46" s="278">
        <v>8</v>
      </c>
      <c r="Z46" s="283">
        <v>0.3025714285714286</v>
      </c>
      <c r="AA46" s="283">
        <v>2.4</v>
      </c>
      <c r="AB46" s="325"/>
      <c r="AC46" s="287" t="s">
        <v>914</v>
      </c>
      <c r="AD46" s="278">
        <v>24</v>
      </c>
      <c r="AE46" s="283">
        <v>0.5277142857142858</v>
      </c>
      <c r="AF46" s="283">
        <v>12.628571428571428</v>
      </c>
      <c r="AG46" s="325"/>
      <c r="AH46" s="328" t="s">
        <v>85</v>
      </c>
      <c r="AI46" s="278" t="s">
        <v>85</v>
      </c>
      <c r="AJ46" s="283" t="s">
        <v>85</v>
      </c>
      <c r="AK46" s="283" t="s">
        <v>85</v>
      </c>
      <c r="AL46" s="325"/>
      <c r="AM46" s="268" t="s">
        <v>85</v>
      </c>
      <c r="AN46" s="250" t="s">
        <v>85</v>
      </c>
      <c r="AO46" s="250" t="s">
        <v>85</v>
      </c>
      <c r="AP46" s="250" t="s">
        <v>85</v>
      </c>
      <c r="AQ46" s="250"/>
    </row>
    <row r="47" spans="1:43" x14ac:dyDescent="0.25">
      <c r="A47" s="315" t="s">
        <v>175</v>
      </c>
      <c r="B47" s="324" t="s">
        <v>5272</v>
      </c>
      <c r="C47" s="250" t="s">
        <v>1063</v>
      </c>
      <c r="D47" s="277">
        <v>108</v>
      </c>
      <c r="E47" s="278">
        <v>66</v>
      </c>
      <c r="F47" s="279">
        <v>41.637870370370351</v>
      </c>
      <c r="G47" s="280">
        <v>27.481481481481481</v>
      </c>
      <c r="H47" s="281">
        <v>105</v>
      </c>
      <c r="I47" s="278">
        <v>0</v>
      </c>
      <c r="J47" s="278">
        <v>3</v>
      </c>
      <c r="K47" s="280">
        <v>0.97222222222222221</v>
      </c>
      <c r="L47" s="280">
        <v>0</v>
      </c>
      <c r="M47" s="280">
        <v>2.7777777777777776E-2</v>
      </c>
      <c r="N47" s="282" t="s">
        <v>913</v>
      </c>
      <c r="O47" s="278">
        <v>19</v>
      </c>
      <c r="P47" s="283">
        <v>0.40611111111111109</v>
      </c>
      <c r="Q47" s="283">
        <v>7.7037037037037033</v>
      </c>
      <c r="R47" s="325"/>
      <c r="S47" s="285" t="s">
        <v>915</v>
      </c>
      <c r="T47" s="326">
        <v>15</v>
      </c>
      <c r="U47" s="283">
        <v>0.38759259259259254</v>
      </c>
      <c r="V47" s="283">
        <v>5.8148148148148149</v>
      </c>
      <c r="W47" s="327"/>
      <c r="X47" s="286" t="s">
        <v>912</v>
      </c>
      <c r="Y47" s="278">
        <v>8</v>
      </c>
      <c r="Z47" s="283">
        <v>0.32453703703703696</v>
      </c>
      <c r="AA47" s="283">
        <v>2.574074074074074</v>
      </c>
      <c r="AB47" s="325"/>
      <c r="AC47" s="287" t="s">
        <v>914</v>
      </c>
      <c r="AD47" s="278">
        <v>24</v>
      </c>
      <c r="AE47" s="283">
        <v>0.47527777777777785</v>
      </c>
      <c r="AF47" s="283">
        <v>11.388888888888889</v>
      </c>
      <c r="AG47" s="325"/>
      <c r="AH47" s="328" t="s">
        <v>85</v>
      </c>
      <c r="AI47" s="278" t="s">
        <v>85</v>
      </c>
      <c r="AJ47" s="283" t="s">
        <v>85</v>
      </c>
      <c r="AK47" s="283" t="s">
        <v>85</v>
      </c>
      <c r="AL47" s="325"/>
      <c r="AM47" s="268" t="s">
        <v>85</v>
      </c>
      <c r="AN47" s="250" t="s">
        <v>85</v>
      </c>
      <c r="AO47" s="250" t="s">
        <v>85</v>
      </c>
      <c r="AP47" s="250" t="s">
        <v>85</v>
      </c>
      <c r="AQ47" s="250"/>
    </row>
    <row r="48" spans="1:43" x14ac:dyDescent="0.25">
      <c r="A48" s="315" t="s">
        <v>176</v>
      </c>
      <c r="B48" s="324" t="s">
        <v>5272</v>
      </c>
      <c r="C48" s="250" t="s">
        <v>1064</v>
      </c>
      <c r="D48" s="277">
        <v>43</v>
      </c>
      <c r="E48" s="278">
        <v>66</v>
      </c>
      <c r="F48" s="279">
        <v>42.740232558139546</v>
      </c>
      <c r="G48" s="280">
        <v>28.209302325581394</v>
      </c>
      <c r="H48" s="281">
        <v>41</v>
      </c>
      <c r="I48" s="278">
        <v>0</v>
      </c>
      <c r="J48" s="278">
        <v>2</v>
      </c>
      <c r="K48" s="280">
        <v>0.95348837209302328</v>
      </c>
      <c r="L48" s="280">
        <v>0</v>
      </c>
      <c r="M48" s="280">
        <v>4.6511627906976744E-2</v>
      </c>
      <c r="N48" s="282" t="s">
        <v>913</v>
      </c>
      <c r="O48" s="278">
        <v>19</v>
      </c>
      <c r="P48" s="283">
        <v>0.41697674418604658</v>
      </c>
      <c r="Q48" s="283">
        <v>7.9069767441860463</v>
      </c>
      <c r="R48" s="325"/>
      <c r="S48" s="285" t="s">
        <v>915</v>
      </c>
      <c r="T48" s="326">
        <v>15</v>
      </c>
      <c r="U48" s="283">
        <v>0.39511627906976743</v>
      </c>
      <c r="V48" s="283">
        <v>5.9302325581395348</v>
      </c>
      <c r="W48" s="327"/>
      <c r="X48" s="286" t="s">
        <v>912</v>
      </c>
      <c r="Y48" s="278">
        <v>8</v>
      </c>
      <c r="Z48" s="283">
        <v>0.3367441860465118</v>
      </c>
      <c r="AA48" s="283">
        <v>2.6744186046511627</v>
      </c>
      <c r="AB48" s="325"/>
      <c r="AC48" s="287" t="s">
        <v>914</v>
      </c>
      <c r="AD48" s="278">
        <v>24</v>
      </c>
      <c r="AE48" s="283">
        <v>0.48883720930232549</v>
      </c>
      <c r="AF48" s="283">
        <v>11.697674418604651</v>
      </c>
      <c r="AG48" s="325"/>
      <c r="AH48" s="328" t="s">
        <v>85</v>
      </c>
      <c r="AI48" s="278" t="s">
        <v>85</v>
      </c>
      <c r="AJ48" s="283" t="s">
        <v>85</v>
      </c>
      <c r="AK48" s="283" t="s">
        <v>85</v>
      </c>
      <c r="AL48" s="325"/>
      <c r="AM48" s="268" t="s">
        <v>85</v>
      </c>
      <c r="AN48" s="250" t="s">
        <v>85</v>
      </c>
      <c r="AO48" s="250" t="s">
        <v>85</v>
      </c>
      <c r="AP48" s="250" t="s">
        <v>85</v>
      </c>
      <c r="AQ48" s="250"/>
    </row>
    <row r="49" spans="1:43" x14ac:dyDescent="0.25">
      <c r="A49" s="315" t="s">
        <v>177</v>
      </c>
      <c r="B49" s="324" t="s">
        <v>5272</v>
      </c>
      <c r="C49" s="250" t="s">
        <v>1065</v>
      </c>
      <c r="D49" s="277">
        <v>159</v>
      </c>
      <c r="E49" s="278">
        <v>66</v>
      </c>
      <c r="F49" s="279">
        <v>53.878427672955972</v>
      </c>
      <c r="G49" s="280">
        <v>35.559748427672957</v>
      </c>
      <c r="H49" s="281">
        <v>129</v>
      </c>
      <c r="I49" s="278">
        <v>0</v>
      </c>
      <c r="J49" s="278">
        <v>30</v>
      </c>
      <c r="K49" s="280">
        <v>0.81132075471698117</v>
      </c>
      <c r="L49" s="280">
        <v>0</v>
      </c>
      <c r="M49" s="280">
        <v>0.18867924528301888</v>
      </c>
      <c r="N49" s="282" t="s">
        <v>913</v>
      </c>
      <c r="O49" s="278">
        <v>19</v>
      </c>
      <c r="P49" s="283">
        <v>0.50025157232704465</v>
      </c>
      <c r="Q49" s="283">
        <v>9.5031446540880502</v>
      </c>
      <c r="R49" s="325"/>
      <c r="S49" s="285" t="s">
        <v>915</v>
      </c>
      <c r="T49" s="326">
        <v>15</v>
      </c>
      <c r="U49" s="283">
        <v>0.52477987421383643</v>
      </c>
      <c r="V49" s="283">
        <v>7.8742138364779874</v>
      </c>
      <c r="W49" s="327"/>
      <c r="X49" s="286" t="s">
        <v>912</v>
      </c>
      <c r="Y49" s="278">
        <v>8</v>
      </c>
      <c r="Z49" s="283">
        <v>0.43088050314465459</v>
      </c>
      <c r="AA49" s="283">
        <v>3.4276729559748427</v>
      </c>
      <c r="AB49" s="325"/>
      <c r="AC49" s="287" t="s">
        <v>914</v>
      </c>
      <c r="AD49" s="278">
        <v>24</v>
      </c>
      <c r="AE49" s="283">
        <v>0.61578616352201265</v>
      </c>
      <c r="AF49" s="283">
        <v>14.754716981132075</v>
      </c>
      <c r="AG49" s="325"/>
      <c r="AH49" s="328" t="s">
        <v>85</v>
      </c>
      <c r="AI49" s="278" t="s">
        <v>85</v>
      </c>
      <c r="AJ49" s="283" t="s">
        <v>85</v>
      </c>
      <c r="AK49" s="283" t="s">
        <v>85</v>
      </c>
      <c r="AL49" s="325"/>
      <c r="AM49" s="268" t="s">
        <v>85</v>
      </c>
      <c r="AN49" s="250" t="s">
        <v>85</v>
      </c>
      <c r="AO49" s="250" t="s">
        <v>85</v>
      </c>
      <c r="AP49" s="250" t="s">
        <v>85</v>
      </c>
      <c r="AQ49" s="250"/>
    </row>
    <row r="50" spans="1:43" x14ac:dyDescent="0.25">
      <c r="A50" s="315" t="s">
        <v>178</v>
      </c>
      <c r="B50" s="324" t="s">
        <v>5272</v>
      </c>
      <c r="C50" s="250" t="s">
        <v>1066</v>
      </c>
      <c r="D50" s="277">
        <v>48</v>
      </c>
      <c r="E50" s="278">
        <v>66</v>
      </c>
      <c r="F50" s="279">
        <v>43.46541666666667</v>
      </c>
      <c r="G50" s="280">
        <v>28.6875</v>
      </c>
      <c r="H50" s="281">
        <v>46</v>
      </c>
      <c r="I50" s="278">
        <v>0</v>
      </c>
      <c r="J50" s="278">
        <v>2</v>
      </c>
      <c r="K50" s="280">
        <v>0.95833333333333337</v>
      </c>
      <c r="L50" s="280">
        <v>0</v>
      </c>
      <c r="M50" s="280">
        <v>4.1666666666666664E-2</v>
      </c>
      <c r="N50" s="282" t="s">
        <v>913</v>
      </c>
      <c r="O50" s="278">
        <v>19</v>
      </c>
      <c r="P50" s="283">
        <v>0.41916666666666663</v>
      </c>
      <c r="Q50" s="283">
        <v>7.958333333333333</v>
      </c>
      <c r="R50" s="325"/>
      <c r="S50" s="285" t="s">
        <v>915</v>
      </c>
      <c r="T50" s="326">
        <v>15</v>
      </c>
      <c r="U50" s="283">
        <v>0.41687499999999994</v>
      </c>
      <c r="V50" s="283">
        <v>6.25</v>
      </c>
      <c r="W50" s="327"/>
      <c r="X50" s="286" t="s">
        <v>912</v>
      </c>
      <c r="Y50" s="278">
        <v>8</v>
      </c>
      <c r="Z50" s="283">
        <v>0.33583333333333359</v>
      </c>
      <c r="AA50" s="283">
        <v>2.6666666666666665</v>
      </c>
      <c r="AB50" s="325"/>
      <c r="AC50" s="287" t="s">
        <v>914</v>
      </c>
      <c r="AD50" s="278">
        <v>24</v>
      </c>
      <c r="AE50" s="283">
        <v>0.49291666666666684</v>
      </c>
      <c r="AF50" s="283">
        <v>11.8125</v>
      </c>
      <c r="AG50" s="325"/>
      <c r="AH50" s="328" t="s">
        <v>85</v>
      </c>
      <c r="AI50" s="278" t="s">
        <v>85</v>
      </c>
      <c r="AJ50" s="283" t="s">
        <v>85</v>
      </c>
      <c r="AK50" s="283" t="s">
        <v>85</v>
      </c>
      <c r="AL50" s="325"/>
      <c r="AM50" s="268" t="s">
        <v>85</v>
      </c>
      <c r="AN50" s="250" t="s">
        <v>85</v>
      </c>
      <c r="AO50" s="250" t="s">
        <v>85</v>
      </c>
      <c r="AP50" s="250" t="s">
        <v>85</v>
      </c>
      <c r="AQ50" s="250"/>
    </row>
    <row r="51" spans="1:43" x14ac:dyDescent="0.25">
      <c r="A51" s="315" t="s">
        <v>179</v>
      </c>
      <c r="B51" s="324" t="s">
        <v>5272</v>
      </c>
      <c r="C51" s="250" t="s">
        <v>1067</v>
      </c>
      <c r="D51" s="277">
        <v>76</v>
      </c>
      <c r="E51" s="278">
        <v>66</v>
      </c>
      <c r="F51" s="279">
        <v>49.322500000000005</v>
      </c>
      <c r="G51" s="280">
        <v>32.55263157894737</v>
      </c>
      <c r="H51" s="281">
        <v>69</v>
      </c>
      <c r="I51" s="278">
        <v>0</v>
      </c>
      <c r="J51" s="278">
        <v>7</v>
      </c>
      <c r="K51" s="280">
        <v>0.90789473684210531</v>
      </c>
      <c r="L51" s="280">
        <v>0</v>
      </c>
      <c r="M51" s="280">
        <v>9.2105263157894732E-2</v>
      </c>
      <c r="N51" s="282" t="s">
        <v>913</v>
      </c>
      <c r="O51" s="278">
        <v>19</v>
      </c>
      <c r="P51" s="283">
        <v>0.46105263157894738</v>
      </c>
      <c r="Q51" s="283">
        <v>8.75</v>
      </c>
      <c r="R51" s="325"/>
      <c r="S51" s="285" t="s">
        <v>915</v>
      </c>
      <c r="T51" s="326">
        <v>15</v>
      </c>
      <c r="U51" s="283">
        <v>0.48749999999999977</v>
      </c>
      <c r="V51" s="283">
        <v>7.3157894736842106</v>
      </c>
      <c r="W51" s="327"/>
      <c r="X51" s="286" t="s">
        <v>912</v>
      </c>
      <c r="Y51" s="278">
        <v>8</v>
      </c>
      <c r="Z51" s="283">
        <v>0.36776315789473674</v>
      </c>
      <c r="AA51" s="283">
        <v>2.9210526315789473</v>
      </c>
      <c r="AB51" s="325"/>
      <c r="AC51" s="287" t="s">
        <v>914</v>
      </c>
      <c r="AD51" s="278">
        <v>24</v>
      </c>
      <c r="AE51" s="283">
        <v>0.5664473684210527</v>
      </c>
      <c r="AF51" s="283">
        <v>13.565789473684211</v>
      </c>
      <c r="AG51" s="325"/>
      <c r="AH51" s="328" t="s">
        <v>85</v>
      </c>
      <c r="AI51" s="278" t="s">
        <v>85</v>
      </c>
      <c r="AJ51" s="283" t="s">
        <v>85</v>
      </c>
      <c r="AK51" s="283" t="s">
        <v>85</v>
      </c>
      <c r="AL51" s="325"/>
      <c r="AM51" s="268" t="s">
        <v>85</v>
      </c>
      <c r="AN51" s="250" t="s">
        <v>85</v>
      </c>
      <c r="AO51" s="250" t="s">
        <v>85</v>
      </c>
      <c r="AP51" s="250" t="s">
        <v>85</v>
      </c>
      <c r="AQ51" s="250"/>
    </row>
    <row r="52" spans="1:43" x14ac:dyDescent="0.25">
      <c r="A52" s="315" t="s">
        <v>180</v>
      </c>
      <c r="B52" s="324" t="s">
        <v>5272</v>
      </c>
      <c r="C52" s="250" t="s">
        <v>5207</v>
      </c>
      <c r="D52" s="277">
        <v>82</v>
      </c>
      <c r="E52" s="278">
        <v>66</v>
      </c>
      <c r="F52" s="279">
        <v>43.200243902439034</v>
      </c>
      <c r="G52" s="280">
        <v>28.512195121951219</v>
      </c>
      <c r="H52" s="281">
        <v>76</v>
      </c>
      <c r="I52" s="278">
        <v>0</v>
      </c>
      <c r="J52" s="278">
        <v>6</v>
      </c>
      <c r="K52" s="280">
        <v>0.92682926829268297</v>
      </c>
      <c r="L52" s="280">
        <v>0</v>
      </c>
      <c r="M52" s="280">
        <v>7.3170731707317069E-2</v>
      </c>
      <c r="N52" s="282" t="s">
        <v>913</v>
      </c>
      <c r="O52" s="278">
        <v>19</v>
      </c>
      <c r="P52" s="283">
        <v>0.40963414634146356</v>
      </c>
      <c r="Q52" s="283">
        <v>7.7804878048780486</v>
      </c>
      <c r="R52" s="325"/>
      <c r="S52" s="285" t="s">
        <v>915</v>
      </c>
      <c r="T52" s="326">
        <v>15</v>
      </c>
      <c r="U52" s="283">
        <v>0.40646341463414615</v>
      </c>
      <c r="V52" s="283">
        <v>6.0975609756097562</v>
      </c>
      <c r="W52" s="327"/>
      <c r="X52" s="286" t="s">
        <v>912</v>
      </c>
      <c r="Y52" s="278">
        <v>8</v>
      </c>
      <c r="Z52" s="283">
        <v>0.32731707317073155</v>
      </c>
      <c r="AA52" s="283">
        <v>2.5975609756097562</v>
      </c>
      <c r="AB52" s="325"/>
      <c r="AC52" s="287" t="s">
        <v>914</v>
      </c>
      <c r="AD52" s="278">
        <v>24</v>
      </c>
      <c r="AE52" s="283">
        <v>0.50207317073170721</v>
      </c>
      <c r="AF52" s="283">
        <v>12.036585365853659</v>
      </c>
      <c r="AG52" s="325"/>
      <c r="AH52" s="328" t="s">
        <v>85</v>
      </c>
      <c r="AI52" s="278" t="s">
        <v>85</v>
      </c>
      <c r="AJ52" s="283" t="s">
        <v>85</v>
      </c>
      <c r="AK52" s="283" t="s">
        <v>85</v>
      </c>
      <c r="AL52" s="325"/>
      <c r="AM52" s="268" t="s">
        <v>85</v>
      </c>
      <c r="AN52" s="250" t="s">
        <v>85</v>
      </c>
      <c r="AO52" s="250" t="s">
        <v>85</v>
      </c>
      <c r="AP52" s="250" t="s">
        <v>85</v>
      </c>
      <c r="AQ52" s="250"/>
    </row>
    <row r="53" spans="1:43" x14ac:dyDescent="0.25">
      <c r="A53" s="315" t="s">
        <v>181</v>
      </c>
      <c r="B53" s="324" t="s">
        <v>5272</v>
      </c>
      <c r="C53" s="250" t="s">
        <v>1069</v>
      </c>
      <c r="D53" s="277">
        <v>73</v>
      </c>
      <c r="E53" s="278">
        <v>66</v>
      </c>
      <c r="F53" s="279">
        <v>41.323972602739737</v>
      </c>
      <c r="G53" s="280">
        <v>27.273972602739725</v>
      </c>
      <c r="H53" s="281">
        <v>72</v>
      </c>
      <c r="I53" s="278">
        <v>0</v>
      </c>
      <c r="J53" s="278">
        <v>1</v>
      </c>
      <c r="K53" s="280">
        <v>0.98630136986301364</v>
      </c>
      <c r="L53" s="280">
        <v>0</v>
      </c>
      <c r="M53" s="280">
        <v>1.3698630136986301E-2</v>
      </c>
      <c r="N53" s="282" t="s">
        <v>913</v>
      </c>
      <c r="O53" s="278">
        <v>19</v>
      </c>
      <c r="P53" s="283">
        <v>0.39301369863013708</v>
      </c>
      <c r="Q53" s="283">
        <v>7.4657534246575343</v>
      </c>
      <c r="R53" s="325"/>
      <c r="S53" s="285" t="s">
        <v>915</v>
      </c>
      <c r="T53" s="326">
        <v>15</v>
      </c>
      <c r="U53" s="283">
        <v>0.41013698630136969</v>
      </c>
      <c r="V53" s="283">
        <v>6.1506849315068495</v>
      </c>
      <c r="W53" s="327"/>
      <c r="X53" s="286" t="s">
        <v>912</v>
      </c>
      <c r="Y53" s="278">
        <v>8</v>
      </c>
      <c r="Z53" s="283">
        <v>0.3160273972602739</v>
      </c>
      <c r="AA53" s="283">
        <v>2.506849315068493</v>
      </c>
      <c r="AB53" s="325"/>
      <c r="AC53" s="287" t="s">
        <v>914</v>
      </c>
      <c r="AD53" s="278">
        <v>24</v>
      </c>
      <c r="AE53" s="283">
        <v>0.46465753424657508</v>
      </c>
      <c r="AF53" s="283">
        <v>11.150684931506849</v>
      </c>
      <c r="AG53" s="325"/>
      <c r="AH53" s="328" t="s">
        <v>85</v>
      </c>
      <c r="AI53" s="278" t="s">
        <v>85</v>
      </c>
      <c r="AJ53" s="283" t="s">
        <v>85</v>
      </c>
      <c r="AK53" s="283" t="s">
        <v>85</v>
      </c>
      <c r="AL53" s="325"/>
      <c r="AM53" s="268" t="s">
        <v>85</v>
      </c>
      <c r="AN53" s="250" t="s">
        <v>85</v>
      </c>
      <c r="AO53" s="250" t="s">
        <v>85</v>
      </c>
      <c r="AP53" s="250" t="s">
        <v>85</v>
      </c>
      <c r="AQ53" s="250"/>
    </row>
    <row r="54" spans="1:43" x14ac:dyDescent="0.25">
      <c r="A54" s="315" t="s">
        <v>182</v>
      </c>
      <c r="B54" s="324" t="s">
        <v>5272</v>
      </c>
      <c r="C54" s="250" t="s">
        <v>1070</v>
      </c>
      <c r="D54" s="277">
        <v>147</v>
      </c>
      <c r="E54" s="278">
        <v>66</v>
      </c>
      <c r="F54" s="279">
        <v>42.22768707482993</v>
      </c>
      <c r="G54" s="280">
        <v>27.870748299319729</v>
      </c>
      <c r="H54" s="281">
        <v>139</v>
      </c>
      <c r="I54" s="278">
        <v>0</v>
      </c>
      <c r="J54" s="278">
        <v>8</v>
      </c>
      <c r="K54" s="280">
        <v>0.94557823129251706</v>
      </c>
      <c r="L54" s="280">
        <v>0</v>
      </c>
      <c r="M54" s="280">
        <v>5.4421768707482991E-2</v>
      </c>
      <c r="N54" s="282" t="s">
        <v>913</v>
      </c>
      <c r="O54" s="278">
        <v>19</v>
      </c>
      <c r="P54" s="283">
        <v>0.38666666666666627</v>
      </c>
      <c r="Q54" s="283">
        <v>7.3469387755102042</v>
      </c>
      <c r="R54" s="325"/>
      <c r="S54" s="285" t="s">
        <v>915</v>
      </c>
      <c r="T54" s="326">
        <v>15</v>
      </c>
      <c r="U54" s="283">
        <v>0.41414965986394592</v>
      </c>
      <c r="V54" s="283">
        <v>6.204081632653061</v>
      </c>
      <c r="W54" s="327"/>
      <c r="X54" s="286" t="s">
        <v>912</v>
      </c>
      <c r="Y54" s="278">
        <v>8</v>
      </c>
      <c r="Z54" s="283">
        <v>0.3487755102040821</v>
      </c>
      <c r="AA54" s="283">
        <v>2.7687074829931975</v>
      </c>
      <c r="AB54" s="325"/>
      <c r="AC54" s="287" t="s">
        <v>914</v>
      </c>
      <c r="AD54" s="278">
        <v>24</v>
      </c>
      <c r="AE54" s="283">
        <v>0.48156462585033977</v>
      </c>
      <c r="AF54" s="283">
        <v>11.551020408163266</v>
      </c>
      <c r="AG54" s="325"/>
      <c r="AH54" s="328" t="s">
        <v>85</v>
      </c>
      <c r="AI54" s="278" t="s">
        <v>85</v>
      </c>
      <c r="AJ54" s="283" t="s">
        <v>85</v>
      </c>
      <c r="AK54" s="283" t="s">
        <v>85</v>
      </c>
      <c r="AL54" s="325"/>
      <c r="AM54" s="268" t="s">
        <v>85</v>
      </c>
      <c r="AN54" s="250" t="s">
        <v>85</v>
      </c>
      <c r="AO54" s="250" t="s">
        <v>85</v>
      </c>
      <c r="AP54" s="250" t="s">
        <v>85</v>
      </c>
      <c r="AQ54" s="250"/>
    </row>
    <row r="55" spans="1:43" x14ac:dyDescent="0.25">
      <c r="A55" s="315" t="s">
        <v>183</v>
      </c>
      <c r="B55" s="324" t="s">
        <v>5272</v>
      </c>
      <c r="C55" s="250" t="s">
        <v>1071</v>
      </c>
      <c r="D55" s="277">
        <v>104</v>
      </c>
      <c r="E55" s="278">
        <v>66</v>
      </c>
      <c r="F55" s="279">
        <v>48.950673076923067</v>
      </c>
      <c r="G55" s="280">
        <v>32.307692307692307</v>
      </c>
      <c r="H55" s="281">
        <v>93</v>
      </c>
      <c r="I55" s="278">
        <v>0</v>
      </c>
      <c r="J55" s="278">
        <v>11</v>
      </c>
      <c r="K55" s="280">
        <v>0.89423076923076927</v>
      </c>
      <c r="L55" s="280">
        <v>0</v>
      </c>
      <c r="M55" s="280">
        <v>0.10576923076923077</v>
      </c>
      <c r="N55" s="282" t="s">
        <v>913</v>
      </c>
      <c r="O55" s="278">
        <v>19</v>
      </c>
      <c r="P55" s="283">
        <v>0.47307692307692295</v>
      </c>
      <c r="Q55" s="283">
        <v>8.990384615384615</v>
      </c>
      <c r="R55" s="325"/>
      <c r="S55" s="285" t="s">
        <v>915</v>
      </c>
      <c r="T55" s="326">
        <v>15</v>
      </c>
      <c r="U55" s="283">
        <v>0.47644230769230789</v>
      </c>
      <c r="V55" s="283">
        <v>7.1442307692307692</v>
      </c>
      <c r="W55" s="327"/>
      <c r="X55" s="286" t="s">
        <v>912</v>
      </c>
      <c r="Y55" s="278">
        <v>8</v>
      </c>
      <c r="Z55" s="283">
        <v>0.37615384615384628</v>
      </c>
      <c r="AA55" s="283">
        <v>2.9903846153846154</v>
      </c>
      <c r="AB55" s="325"/>
      <c r="AC55" s="287" t="s">
        <v>914</v>
      </c>
      <c r="AD55" s="278">
        <v>24</v>
      </c>
      <c r="AE55" s="283">
        <v>0.55038461538461558</v>
      </c>
      <c r="AF55" s="283">
        <v>13.182692307692308</v>
      </c>
      <c r="AG55" s="325"/>
      <c r="AH55" s="328" t="s">
        <v>85</v>
      </c>
      <c r="AI55" s="278" t="s">
        <v>85</v>
      </c>
      <c r="AJ55" s="283" t="s">
        <v>85</v>
      </c>
      <c r="AK55" s="283" t="s">
        <v>85</v>
      </c>
      <c r="AL55" s="325"/>
      <c r="AM55" s="268" t="s">
        <v>85</v>
      </c>
      <c r="AN55" s="250" t="s">
        <v>85</v>
      </c>
      <c r="AO55" s="250" t="s">
        <v>85</v>
      </c>
      <c r="AP55" s="250" t="s">
        <v>85</v>
      </c>
      <c r="AQ55" s="250"/>
    </row>
    <row r="56" spans="1:43" x14ac:dyDescent="0.25">
      <c r="A56" s="315" t="s">
        <v>184</v>
      </c>
      <c r="B56" s="324" t="s">
        <v>5272</v>
      </c>
      <c r="C56" s="250" t="s">
        <v>1072</v>
      </c>
      <c r="D56" s="277">
        <v>72</v>
      </c>
      <c r="E56" s="278">
        <v>66</v>
      </c>
      <c r="F56" s="279">
        <v>50.273333333333341</v>
      </c>
      <c r="G56" s="280">
        <v>33.180555555555557</v>
      </c>
      <c r="H56" s="281">
        <v>66</v>
      </c>
      <c r="I56" s="278">
        <v>0</v>
      </c>
      <c r="J56" s="278">
        <v>6</v>
      </c>
      <c r="K56" s="280">
        <v>0.91666666666666663</v>
      </c>
      <c r="L56" s="280">
        <v>0</v>
      </c>
      <c r="M56" s="280">
        <v>8.3333333333333329E-2</v>
      </c>
      <c r="N56" s="282" t="s">
        <v>913</v>
      </c>
      <c r="O56" s="278">
        <v>19</v>
      </c>
      <c r="P56" s="283">
        <v>0.46638888888888919</v>
      </c>
      <c r="Q56" s="283">
        <v>8.8611111111111107</v>
      </c>
      <c r="R56" s="325"/>
      <c r="S56" s="285" t="s">
        <v>915</v>
      </c>
      <c r="T56" s="326">
        <v>15</v>
      </c>
      <c r="U56" s="283">
        <v>0.51000000000000023</v>
      </c>
      <c r="V56" s="283">
        <v>7.6527777777777777</v>
      </c>
      <c r="W56" s="327"/>
      <c r="X56" s="286" t="s">
        <v>912</v>
      </c>
      <c r="Y56" s="278">
        <v>8</v>
      </c>
      <c r="Z56" s="283">
        <v>0.41444444444444423</v>
      </c>
      <c r="AA56" s="283">
        <v>3.2916666666666665</v>
      </c>
      <c r="AB56" s="325"/>
      <c r="AC56" s="287" t="s">
        <v>914</v>
      </c>
      <c r="AD56" s="278">
        <v>24</v>
      </c>
      <c r="AE56" s="283">
        <v>0.55805555555555553</v>
      </c>
      <c r="AF56" s="283">
        <v>13.375</v>
      </c>
      <c r="AG56" s="325"/>
      <c r="AH56" s="328" t="s">
        <v>85</v>
      </c>
      <c r="AI56" s="278" t="s">
        <v>85</v>
      </c>
      <c r="AJ56" s="283" t="s">
        <v>85</v>
      </c>
      <c r="AK56" s="283" t="s">
        <v>85</v>
      </c>
      <c r="AL56" s="325"/>
      <c r="AM56" s="268" t="s">
        <v>85</v>
      </c>
      <c r="AN56" s="250" t="s">
        <v>85</v>
      </c>
      <c r="AO56" s="250" t="s">
        <v>85</v>
      </c>
      <c r="AP56" s="250" t="s">
        <v>85</v>
      </c>
      <c r="AQ56" s="250"/>
    </row>
    <row r="57" spans="1:43" x14ac:dyDescent="0.25">
      <c r="A57" s="315" t="s">
        <v>185</v>
      </c>
      <c r="B57" s="324" t="s">
        <v>5272</v>
      </c>
      <c r="C57" s="250" t="s">
        <v>1073</v>
      </c>
      <c r="D57" s="277">
        <v>43</v>
      </c>
      <c r="E57" s="278">
        <v>66</v>
      </c>
      <c r="F57" s="279">
        <v>52.395581395348842</v>
      </c>
      <c r="G57" s="280">
        <v>34.581395348837212</v>
      </c>
      <c r="H57" s="281">
        <v>38</v>
      </c>
      <c r="I57" s="278">
        <v>0</v>
      </c>
      <c r="J57" s="278">
        <v>5</v>
      </c>
      <c r="K57" s="280">
        <v>0.88372093023255816</v>
      </c>
      <c r="L57" s="280">
        <v>0</v>
      </c>
      <c r="M57" s="280">
        <v>0.11627906976744186</v>
      </c>
      <c r="N57" s="282" t="s">
        <v>913</v>
      </c>
      <c r="O57" s="278">
        <v>19</v>
      </c>
      <c r="P57" s="283">
        <v>0.46697674418604662</v>
      </c>
      <c r="Q57" s="283">
        <v>8.8604651162790695</v>
      </c>
      <c r="R57" s="325"/>
      <c r="S57" s="285" t="s">
        <v>915</v>
      </c>
      <c r="T57" s="326">
        <v>15</v>
      </c>
      <c r="U57" s="283">
        <v>0.50488372093023259</v>
      </c>
      <c r="V57" s="283">
        <v>7.5813953488372094</v>
      </c>
      <c r="W57" s="327"/>
      <c r="X57" s="286" t="s">
        <v>912</v>
      </c>
      <c r="Y57" s="278">
        <v>8</v>
      </c>
      <c r="Z57" s="283">
        <v>0.38953488372093042</v>
      </c>
      <c r="AA57" s="283">
        <v>3.0930232558139537</v>
      </c>
      <c r="AB57" s="325"/>
      <c r="AC57" s="287" t="s">
        <v>914</v>
      </c>
      <c r="AD57" s="278">
        <v>24</v>
      </c>
      <c r="AE57" s="283">
        <v>0.62720930232558125</v>
      </c>
      <c r="AF57" s="283">
        <v>15.046511627906977</v>
      </c>
      <c r="AG57" s="325"/>
      <c r="AH57" s="328" t="s">
        <v>85</v>
      </c>
      <c r="AI57" s="278" t="s">
        <v>85</v>
      </c>
      <c r="AJ57" s="283" t="s">
        <v>85</v>
      </c>
      <c r="AK57" s="283" t="s">
        <v>85</v>
      </c>
      <c r="AL57" s="325"/>
      <c r="AM57" s="268" t="s">
        <v>85</v>
      </c>
      <c r="AN57" s="250" t="s">
        <v>85</v>
      </c>
      <c r="AO57" s="250" t="s">
        <v>85</v>
      </c>
      <c r="AP57" s="250" t="s">
        <v>85</v>
      </c>
      <c r="AQ57" s="250"/>
    </row>
    <row r="58" spans="1:43" x14ac:dyDescent="0.25">
      <c r="A58" s="315" t="s">
        <v>186</v>
      </c>
      <c r="B58" s="324" t="s">
        <v>5272</v>
      </c>
      <c r="C58" s="250" t="s">
        <v>1074</v>
      </c>
      <c r="D58" s="277">
        <v>94</v>
      </c>
      <c r="E58" s="278">
        <v>66</v>
      </c>
      <c r="F58" s="279">
        <v>42.76276595744681</v>
      </c>
      <c r="G58" s="280">
        <v>28.223404255319149</v>
      </c>
      <c r="H58" s="281">
        <v>92</v>
      </c>
      <c r="I58" s="278">
        <v>0</v>
      </c>
      <c r="J58" s="278">
        <v>2</v>
      </c>
      <c r="K58" s="280">
        <v>0.97872340425531912</v>
      </c>
      <c r="L58" s="280">
        <v>0</v>
      </c>
      <c r="M58" s="280">
        <v>2.1276595744680851E-2</v>
      </c>
      <c r="N58" s="282" t="s">
        <v>913</v>
      </c>
      <c r="O58" s="278">
        <v>19</v>
      </c>
      <c r="P58" s="283">
        <v>0.42968085106382964</v>
      </c>
      <c r="Q58" s="283">
        <v>8.1595744680851059</v>
      </c>
      <c r="R58" s="325"/>
      <c r="S58" s="285" t="s">
        <v>915</v>
      </c>
      <c r="T58" s="326">
        <v>15</v>
      </c>
      <c r="U58" s="283">
        <v>0.39734042553191462</v>
      </c>
      <c r="V58" s="283">
        <v>5.957446808510638</v>
      </c>
      <c r="W58" s="327"/>
      <c r="X58" s="286" t="s">
        <v>912</v>
      </c>
      <c r="Y58" s="278">
        <v>8</v>
      </c>
      <c r="Z58" s="283">
        <v>0.31489361702127644</v>
      </c>
      <c r="AA58" s="283">
        <v>2.5</v>
      </c>
      <c r="AB58" s="325"/>
      <c r="AC58" s="287" t="s">
        <v>914</v>
      </c>
      <c r="AD58" s="278">
        <v>24</v>
      </c>
      <c r="AE58" s="283">
        <v>0.48446808510638317</v>
      </c>
      <c r="AF58" s="283">
        <v>11.606382978723405</v>
      </c>
      <c r="AG58" s="325"/>
      <c r="AH58" s="328" t="s">
        <v>85</v>
      </c>
      <c r="AI58" s="278" t="s">
        <v>85</v>
      </c>
      <c r="AJ58" s="283" t="s">
        <v>85</v>
      </c>
      <c r="AK58" s="283" t="s">
        <v>85</v>
      </c>
      <c r="AL58" s="325"/>
      <c r="AM58" s="268" t="s">
        <v>85</v>
      </c>
      <c r="AN58" s="250" t="s">
        <v>85</v>
      </c>
      <c r="AO58" s="250" t="s">
        <v>85</v>
      </c>
      <c r="AP58" s="250" t="s">
        <v>85</v>
      </c>
      <c r="AQ58" s="250"/>
    </row>
    <row r="59" spans="1:43" x14ac:dyDescent="0.25">
      <c r="A59" s="315" t="s">
        <v>188</v>
      </c>
      <c r="B59" s="324" t="s">
        <v>5272</v>
      </c>
      <c r="C59" s="250" t="s">
        <v>5301</v>
      </c>
      <c r="D59" s="277">
        <v>1</v>
      </c>
      <c r="E59" s="278">
        <v>66</v>
      </c>
      <c r="F59" s="279">
        <v>34.85</v>
      </c>
      <c r="G59" s="280">
        <v>23</v>
      </c>
      <c r="H59" s="281">
        <v>1</v>
      </c>
      <c r="I59" s="278">
        <v>0</v>
      </c>
      <c r="J59" s="278">
        <v>0</v>
      </c>
      <c r="K59" s="280">
        <v>1</v>
      </c>
      <c r="L59" s="280">
        <v>0</v>
      </c>
      <c r="M59" s="280">
        <v>0</v>
      </c>
      <c r="N59" s="282" t="s">
        <v>913</v>
      </c>
      <c r="O59" s="278">
        <v>19</v>
      </c>
      <c r="P59" s="283">
        <v>0.21</v>
      </c>
      <c r="Q59" s="283">
        <v>4</v>
      </c>
      <c r="R59" s="325"/>
      <c r="S59" s="285" t="s">
        <v>915</v>
      </c>
      <c r="T59" s="326">
        <v>15</v>
      </c>
      <c r="U59" s="283">
        <v>0.4</v>
      </c>
      <c r="V59" s="283">
        <v>6</v>
      </c>
      <c r="W59" s="327"/>
      <c r="X59" s="286" t="s">
        <v>912</v>
      </c>
      <c r="Y59" s="278">
        <v>8</v>
      </c>
      <c r="Z59" s="283">
        <v>0.25</v>
      </c>
      <c r="AA59" s="283">
        <v>2</v>
      </c>
      <c r="AB59" s="325"/>
      <c r="AC59" s="287" t="s">
        <v>914</v>
      </c>
      <c r="AD59" s="278">
        <v>24</v>
      </c>
      <c r="AE59" s="283">
        <v>0.46</v>
      </c>
      <c r="AF59" s="283">
        <v>11</v>
      </c>
      <c r="AG59" s="325"/>
      <c r="AH59" s="328" t="s">
        <v>85</v>
      </c>
      <c r="AI59" s="278" t="s">
        <v>85</v>
      </c>
      <c r="AJ59" s="283" t="s">
        <v>85</v>
      </c>
      <c r="AK59" s="283" t="s">
        <v>85</v>
      </c>
      <c r="AL59" s="325"/>
      <c r="AM59" s="268" t="s">
        <v>85</v>
      </c>
      <c r="AN59" s="250" t="s">
        <v>85</v>
      </c>
      <c r="AO59" s="250" t="s">
        <v>85</v>
      </c>
      <c r="AP59" s="250" t="s">
        <v>85</v>
      </c>
      <c r="AQ59" s="250"/>
    </row>
    <row r="60" spans="1:43" x14ac:dyDescent="0.25">
      <c r="A60" s="315" t="s">
        <v>189</v>
      </c>
      <c r="B60" s="324" t="s">
        <v>5272</v>
      </c>
      <c r="C60" s="250" t="s">
        <v>1075</v>
      </c>
      <c r="D60" s="277">
        <v>94</v>
      </c>
      <c r="E60" s="278">
        <v>66</v>
      </c>
      <c r="F60" s="279">
        <v>54.980638297872346</v>
      </c>
      <c r="G60" s="280">
        <v>36.287234042553195</v>
      </c>
      <c r="H60" s="281">
        <v>82</v>
      </c>
      <c r="I60" s="278">
        <v>0</v>
      </c>
      <c r="J60" s="278">
        <v>12</v>
      </c>
      <c r="K60" s="280">
        <v>0.87234042553191493</v>
      </c>
      <c r="L60" s="280">
        <v>0</v>
      </c>
      <c r="M60" s="280">
        <v>0.1276595744680851</v>
      </c>
      <c r="N60" s="282" t="s">
        <v>913</v>
      </c>
      <c r="O60" s="278">
        <v>19</v>
      </c>
      <c r="P60" s="283">
        <v>0.52276595744680832</v>
      </c>
      <c r="Q60" s="283">
        <v>9.9255319148936163</v>
      </c>
      <c r="R60" s="325"/>
      <c r="S60" s="285" t="s">
        <v>915</v>
      </c>
      <c r="T60" s="326">
        <v>15</v>
      </c>
      <c r="U60" s="283">
        <v>0.559148936170213</v>
      </c>
      <c r="V60" s="283">
        <v>8.3936170212765955</v>
      </c>
      <c r="W60" s="327"/>
      <c r="X60" s="286" t="s">
        <v>912</v>
      </c>
      <c r="Y60" s="278">
        <v>8</v>
      </c>
      <c r="Z60" s="283">
        <v>0.4587234042553196</v>
      </c>
      <c r="AA60" s="283">
        <v>3.6489361702127661</v>
      </c>
      <c r="AB60" s="325"/>
      <c r="AC60" s="287" t="s">
        <v>914</v>
      </c>
      <c r="AD60" s="278">
        <v>24</v>
      </c>
      <c r="AE60" s="283">
        <v>0.59734042553191502</v>
      </c>
      <c r="AF60" s="283">
        <v>14.319148936170214</v>
      </c>
      <c r="AG60" s="325"/>
      <c r="AH60" s="328" t="s">
        <v>85</v>
      </c>
      <c r="AI60" s="278" t="s">
        <v>85</v>
      </c>
      <c r="AJ60" s="283" t="s">
        <v>85</v>
      </c>
      <c r="AK60" s="283" t="s">
        <v>85</v>
      </c>
      <c r="AL60" s="325"/>
      <c r="AM60" s="268" t="s">
        <v>85</v>
      </c>
      <c r="AN60" s="250" t="s">
        <v>85</v>
      </c>
      <c r="AO60" s="250" t="s">
        <v>85</v>
      </c>
      <c r="AP60" s="250" t="s">
        <v>85</v>
      </c>
      <c r="AQ60" s="250"/>
    </row>
    <row r="61" spans="1:43" x14ac:dyDescent="0.25">
      <c r="A61" s="315" t="s">
        <v>5190</v>
      </c>
      <c r="B61" s="324" t="s">
        <v>5272</v>
      </c>
      <c r="C61" s="250" t="s">
        <v>5283</v>
      </c>
      <c r="D61" s="277">
        <v>41</v>
      </c>
      <c r="E61" s="278">
        <v>66</v>
      </c>
      <c r="F61" s="279">
        <v>52.179999999999993</v>
      </c>
      <c r="G61" s="280">
        <v>34.439024390243901</v>
      </c>
      <c r="H61" s="281">
        <v>38</v>
      </c>
      <c r="I61" s="278">
        <v>0</v>
      </c>
      <c r="J61" s="278">
        <v>3</v>
      </c>
      <c r="K61" s="280">
        <v>0.92682926829268297</v>
      </c>
      <c r="L61" s="280">
        <v>0</v>
      </c>
      <c r="M61" s="280">
        <v>7.3170731707317069E-2</v>
      </c>
      <c r="N61" s="282" t="s">
        <v>913</v>
      </c>
      <c r="O61" s="278">
        <v>19</v>
      </c>
      <c r="P61" s="283">
        <v>0.48560975609756113</v>
      </c>
      <c r="Q61" s="283">
        <v>9.2195121951219505</v>
      </c>
      <c r="R61" s="325"/>
      <c r="S61" s="285" t="s">
        <v>915</v>
      </c>
      <c r="T61" s="326">
        <v>15</v>
      </c>
      <c r="U61" s="283">
        <v>0.50902439024390245</v>
      </c>
      <c r="V61" s="283">
        <v>7.6341463414634143</v>
      </c>
      <c r="W61" s="327"/>
      <c r="X61" s="286" t="s">
        <v>912</v>
      </c>
      <c r="Y61" s="278">
        <v>8</v>
      </c>
      <c r="Z61" s="283">
        <v>0.42365853658536595</v>
      </c>
      <c r="AA61" s="283">
        <v>3.3658536585365852</v>
      </c>
      <c r="AB61" s="325"/>
      <c r="AC61" s="287" t="s">
        <v>914</v>
      </c>
      <c r="AD61" s="278">
        <v>24</v>
      </c>
      <c r="AE61" s="283">
        <v>0.59317073170731704</v>
      </c>
      <c r="AF61" s="283">
        <v>14.219512195121951</v>
      </c>
      <c r="AG61" s="325"/>
      <c r="AH61" s="328" t="s">
        <v>85</v>
      </c>
      <c r="AI61" s="278" t="s">
        <v>85</v>
      </c>
      <c r="AJ61" s="283" t="s">
        <v>85</v>
      </c>
      <c r="AK61" s="283" t="s">
        <v>85</v>
      </c>
      <c r="AL61" s="325"/>
      <c r="AM61" s="268" t="s">
        <v>85</v>
      </c>
      <c r="AN61" s="250" t="s">
        <v>85</v>
      </c>
      <c r="AO61" s="250" t="s">
        <v>85</v>
      </c>
      <c r="AP61" s="250" t="s">
        <v>85</v>
      </c>
      <c r="AQ61" s="250"/>
    </row>
    <row r="62" spans="1:43" x14ac:dyDescent="0.25">
      <c r="A62" s="315" t="s">
        <v>190</v>
      </c>
      <c r="B62" s="324" t="s">
        <v>5272</v>
      </c>
      <c r="C62" s="250" t="s">
        <v>1076</v>
      </c>
      <c r="D62" s="277">
        <v>103</v>
      </c>
      <c r="E62" s="278">
        <v>66</v>
      </c>
      <c r="F62" s="279">
        <v>37.524854368932033</v>
      </c>
      <c r="G62" s="280">
        <v>24.766990291262136</v>
      </c>
      <c r="H62" s="281">
        <v>103</v>
      </c>
      <c r="I62" s="278">
        <v>0</v>
      </c>
      <c r="J62" s="278">
        <v>0</v>
      </c>
      <c r="K62" s="280">
        <v>1</v>
      </c>
      <c r="L62" s="280">
        <v>0</v>
      </c>
      <c r="M62" s="280">
        <v>0</v>
      </c>
      <c r="N62" s="282" t="s">
        <v>913</v>
      </c>
      <c r="O62" s="278">
        <v>19</v>
      </c>
      <c r="P62" s="283">
        <v>0.38310679611650489</v>
      </c>
      <c r="Q62" s="283">
        <v>7.2718446601941746</v>
      </c>
      <c r="R62" s="325"/>
      <c r="S62" s="285" t="s">
        <v>915</v>
      </c>
      <c r="T62" s="326">
        <v>15</v>
      </c>
      <c r="U62" s="283">
        <v>0.3771844660194173</v>
      </c>
      <c r="V62" s="283">
        <v>5.6601941747572813</v>
      </c>
      <c r="W62" s="327"/>
      <c r="X62" s="286" t="s">
        <v>912</v>
      </c>
      <c r="Y62" s="278">
        <v>8</v>
      </c>
      <c r="Z62" s="283">
        <v>0.30097087378640769</v>
      </c>
      <c r="AA62" s="283">
        <v>2.3883495145631066</v>
      </c>
      <c r="AB62" s="325"/>
      <c r="AC62" s="287" t="s">
        <v>914</v>
      </c>
      <c r="AD62" s="278">
        <v>24</v>
      </c>
      <c r="AE62" s="283">
        <v>0.39456310679611645</v>
      </c>
      <c r="AF62" s="283">
        <v>9.4466019417475735</v>
      </c>
      <c r="AG62" s="325"/>
      <c r="AH62" s="328" t="s">
        <v>85</v>
      </c>
      <c r="AI62" s="278" t="s">
        <v>85</v>
      </c>
      <c r="AJ62" s="283" t="s">
        <v>85</v>
      </c>
      <c r="AK62" s="283" t="s">
        <v>85</v>
      </c>
      <c r="AL62" s="325"/>
      <c r="AM62" s="268" t="s">
        <v>85</v>
      </c>
      <c r="AN62" s="250" t="s">
        <v>85</v>
      </c>
      <c r="AO62" s="250" t="s">
        <v>85</v>
      </c>
      <c r="AP62" s="250" t="s">
        <v>85</v>
      </c>
      <c r="AQ62" s="250"/>
    </row>
    <row r="63" spans="1:43" x14ac:dyDescent="0.25">
      <c r="A63" s="315" t="s">
        <v>191</v>
      </c>
      <c r="B63" s="324" t="s">
        <v>5272</v>
      </c>
      <c r="C63" s="250" t="s">
        <v>1077</v>
      </c>
      <c r="D63" s="277">
        <v>226</v>
      </c>
      <c r="E63" s="278">
        <v>66</v>
      </c>
      <c r="F63" s="279">
        <v>53.070575221238954</v>
      </c>
      <c r="G63" s="280">
        <v>35.026548672566371</v>
      </c>
      <c r="H63" s="281">
        <v>201</v>
      </c>
      <c r="I63" s="278">
        <v>0</v>
      </c>
      <c r="J63" s="278">
        <v>25</v>
      </c>
      <c r="K63" s="280">
        <v>0.88938053097345138</v>
      </c>
      <c r="L63" s="280">
        <v>0</v>
      </c>
      <c r="M63" s="280">
        <v>0.11061946902654868</v>
      </c>
      <c r="N63" s="282" t="s">
        <v>913</v>
      </c>
      <c r="O63" s="278">
        <v>19</v>
      </c>
      <c r="P63" s="283">
        <v>0.50066371681415933</v>
      </c>
      <c r="Q63" s="283">
        <v>9.5088495575221241</v>
      </c>
      <c r="R63" s="325"/>
      <c r="S63" s="285" t="s">
        <v>915</v>
      </c>
      <c r="T63" s="326">
        <v>15</v>
      </c>
      <c r="U63" s="283">
        <v>0.52955752212389384</v>
      </c>
      <c r="V63" s="283">
        <v>7.9424778761061949</v>
      </c>
      <c r="W63" s="327"/>
      <c r="X63" s="286" t="s">
        <v>912</v>
      </c>
      <c r="Y63" s="278">
        <v>8</v>
      </c>
      <c r="Z63" s="283">
        <v>0.40570796460176944</v>
      </c>
      <c r="AA63" s="283">
        <v>3.2256637168141591</v>
      </c>
      <c r="AB63" s="325"/>
      <c r="AC63" s="287" t="s">
        <v>914</v>
      </c>
      <c r="AD63" s="278">
        <v>24</v>
      </c>
      <c r="AE63" s="283">
        <v>0.59876106194690182</v>
      </c>
      <c r="AF63" s="283">
        <v>14.349557522123893</v>
      </c>
      <c r="AG63" s="325"/>
      <c r="AH63" s="328" t="s">
        <v>85</v>
      </c>
      <c r="AI63" s="278" t="s">
        <v>85</v>
      </c>
      <c r="AJ63" s="283" t="s">
        <v>85</v>
      </c>
      <c r="AK63" s="283" t="s">
        <v>85</v>
      </c>
      <c r="AL63" s="325"/>
      <c r="AM63" s="268" t="s">
        <v>85</v>
      </c>
      <c r="AN63" s="250" t="s">
        <v>85</v>
      </c>
      <c r="AO63" s="250" t="s">
        <v>85</v>
      </c>
      <c r="AP63" s="250" t="s">
        <v>85</v>
      </c>
      <c r="AQ63" s="250"/>
    </row>
    <row r="64" spans="1:43" x14ac:dyDescent="0.25">
      <c r="A64" s="315" t="s">
        <v>764</v>
      </c>
      <c r="B64" s="324" t="s">
        <v>5272</v>
      </c>
      <c r="C64" s="250" t="s">
        <v>1078</v>
      </c>
      <c r="D64" s="277">
        <v>93</v>
      </c>
      <c r="E64" s="278">
        <v>66</v>
      </c>
      <c r="F64" s="279">
        <v>58.699892473118254</v>
      </c>
      <c r="G64" s="280">
        <v>38.741935483870968</v>
      </c>
      <c r="H64" s="281">
        <v>78</v>
      </c>
      <c r="I64" s="278">
        <v>0</v>
      </c>
      <c r="J64" s="278">
        <v>15</v>
      </c>
      <c r="K64" s="280">
        <v>0.83870967741935487</v>
      </c>
      <c r="L64" s="280">
        <v>0</v>
      </c>
      <c r="M64" s="280">
        <v>0.16129032258064516</v>
      </c>
      <c r="N64" s="282" t="s">
        <v>913</v>
      </c>
      <c r="O64" s="278">
        <v>19</v>
      </c>
      <c r="P64" s="283">
        <v>0.52064516129032257</v>
      </c>
      <c r="Q64" s="283">
        <v>9.89247311827957</v>
      </c>
      <c r="R64" s="325"/>
      <c r="S64" s="285" t="s">
        <v>915</v>
      </c>
      <c r="T64" s="326">
        <v>15</v>
      </c>
      <c r="U64" s="283">
        <v>0.59096774193548385</v>
      </c>
      <c r="V64" s="283">
        <v>8.8602150537634401</v>
      </c>
      <c r="W64" s="327"/>
      <c r="X64" s="286" t="s">
        <v>912</v>
      </c>
      <c r="Y64" s="278">
        <v>8</v>
      </c>
      <c r="Z64" s="283">
        <v>0.44602150537634438</v>
      </c>
      <c r="AA64" s="283">
        <v>3.5483870967741935</v>
      </c>
      <c r="AB64" s="325"/>
      <c r="AC64" s="287" t="s">
        <v>914</v>
      </c>
      <c r="AD64" s="278">
        <v>24</v>
      </c>
      <c r="AE64" s="283">
        <v>0.68591397849462388</v>
      </c>
      <c r="AF64" s="283">
        <v>16.440860215053764</v>
      </c>
      <c r="AG64" s="325"/>
      <c r="AH64" s="328" t="s">
        <v>85</v>
      </c>
      <c r="AI64" s="278" t="s">
        <v>85</v>
      </c>
      <c r="AJ64" s="283" t="s">
        <v>85</v>
      </c>
      <c r="AK64" s="283" t="s">
        <v>85</v>
      </c>
      <c r="AL64" s="325"/>
      <c r="AM64" s="268" t="s">
        <v>85</v>
      </c>
      <c r="AN64" s="250" t="s">
        <v>85</v>
      </c>
      <c r="AO64" s="250" t="s">
        <v>85</v>
      </c>
      <c r="AP64" s="250" t="s">
        <v>85</v>
      </c>
      <c r="AQ64" s="250"/>
    </row>
    <row r="65" spans="1:43" x14ac:dyDescent="0.25">
      <c r="A65" s="315" t="s">
        <v>5250</v>
      </c>
      <c r="B65" s="324" t="s">
        <v>5272</v>
      </c>
      <c r="C65" s="250" t="s">
        <v>5275</v>
      </c>
      <c r="D65" s="277">
        <v>36</v>
      </c>
      <c r="E65" s="278">
        <v>66</v>
      </c>
      <c r="F65" s="279">
        <v>48.779722222222226</v>
      </c>
      <c r="G65" s="280">
        <v>32.194444444444443</v>
      </c>
      <c r="H65" s="281">
        <v>36</v>
      </c>
      <c r="I65" s="278">
        <v>0</v>
      </c>
      <c r="J65" s="278">
        <v>0</v>
      </c>
      <c r="K65" s="280">
        <v>1</v>
      </c>
      <c r="L65" s="280">
        <v>0</v>
      </c>
      <c r="M65" s="280">
        <v>0</v>
      </c>
      <c r="N65" s="282" t="s">
        <v>913</v>
      </c>
      <c r="O65" s="278">
        <v>19</v>
      </c>
      <c r="P65" s="283">
        <v>0.43305555555555547</v>
      </c>
      <c r="Q65" s="283">
        <v>8.2222222222222214</v>
      </c>
      <c r="R65" s="325"/>
      <c r="S65" s="285" t="s">
        <v>915</v>
      </c>
      <c r="T65" s="326">
        <v>15</v>
      </c>
      <c r="U65" s="283">
        <v>0.49944444444444436</v>
      </c>
      <c r="V65" s="283">
        <v>7.5</v>
      </c>
      <c r="W65" s="327"/>
      <c r="X65" s="286" t="s">
        <v>912</v>
      </c>
      <c r="Y65" s="278">
        <v>8</v>
      </c>
      <c r="Z65" s="283">
        <v>0.37722222222222235</v>
      </c>
      <c r="AA65" s="283">
        <v>3</v>
      </c>
      <c r="AB65" s="325"/>
      <c r="AC65" s="287" t="s">
        <v>914</v>
      </c>
      <c r="AD65" s="278">
        <v>24</v>
      </c>
      <c r="AE65" s="283">
        <v>0.56194444444444469</v>
      </c>
      <c r="AF65" s="283">
        <v>13.472222222222221</v>
      </c>
      <c r="AG65" s="325"/>
      <c r="AH65" s="328" t="s">
        <v>85</v>
      </c>
      <c r="AI65" s="278" t="s">
        <v>85</v>
      </c>
      <c r="AJ65" s="283" t="s">
        <v>85</v>
      </c>
      <c r="AK65" s="283" t="s">
        <v>85</v>
      </c>
      <c r="AL65" s="325"/>
      <c r="AM65" s="268" t="s">
        <v>85</v>
      </c>
      <c r="AN65" s="250" t="s">
        <v>85</v>
      </c>
      <c r="AO65" s="250" t="s">
        <v>85</v>
      </c>
      <c r="AP65" s="250" t="s">
        <v>85</v>
      </c>
      <c r="AQ65" s="250"/>
    </row>
    <row r="66" spans="1:43" x14ac:dyDescent="0.25">
      <c r="A66" s="315" t="s">
        <v>763</v>
      </c>
      <c r="B66" s="324" t="s">
        <v>5272</v>
      </c>
      <c r="C66" s="250" t="s">
        <v>1079</v>
      </c>
      <c r="D66" s="277">
        <v>65</v>
      </c>
      <c r="E66" s="278">
        <v>66</v>
      </c>
      <c r="F66" s="279">
        <v>54.148923076923083</v>
      </c>
      <c r="G66" s="280">
        <v>35.738461538461536</v>
      </c>
      <c r="H66" s="281">
        <v>59</v>
      </c>
      <c r="I66" s="278">
        <v>0</v>
      </c>
      <c r="J66" s="278">
        <v>6</v>
      </c>
      <c r="K66" s="280">
        <v>0.90769230769230769</v>
      </c>
      <c r="L66" s="280">
        <v>0</v>
      </c>
      <c r="M66" s="280">
        <v>9.2307692307692313E-2</v>
      </c>
      <c r="N66" s="282" t="s">
        <v>913</v>
      </c>
      <c r="O66" s="278">
        <v>19</v>
      </c>
      <c r="P66" s="283">
        <v>0.49553846153846154</v>
      </c>
      <c r="Q66" s="283">
        <v>9.4153846153846157</v>
      </c>
      <c r="R66" s="325"/>
      <c r="S66" s="285" t="s">
        <v>915</v>
      </c>
      <c r="T66" s="326">
        <v>15</v>
      </c>
      <c r="U66" s="283">
        <v>0.52984615384615397</v>
      </c>
      <c r="V66" s="283">
        <v>7.9384615384615387</v>
      </c>
      <c r="W66" s="327"/>
      <c r="X66" s="286" t="s">
        <v>912</v>
      </c>
      <c r="Y66" s="278">
        <v>8</v>
      </c>
      <c r="Z66" s="283">
        <v>0.4218461538461537</v>
      </c>
      <c r="AA66" s="283">
        <v>3.3538461538461539</v>
      </c>
      <c r="AB66" s="325"/>
      <c r="AC66" s="287" t="s">
        <v>914</v>
      </c>
      <c r="AD66" s="278">
        <v>24</v>
      </c>
      <c r="AE66" s="283">
        <v>0.62784615384615405</v>
      </c>
      <c r="AF66" s="283">
        <v>15.030769230769231</v>
      </c>
      <c r="AG66" s="325"/>
      <c r="AH66" s="328" t="s">
        <v>85</v>
      </c>
      <c r="AI66" s="278" t="s">
        <v>85</v>
      </c>
      <c r="AJ66" s="283" t="s">
        <v>85</v>
      </c>
      <c r="AK66" s="283" t="s">
        <v>85</v>
      </c>
      <c r="AL66" s="325"/>
      <c r="AM66" s="268" t="s">
        <v>85</v>
      </c>
      <c r="AN66" s="250" t="s">
        <v>85</v>
      </c>
      <c r="AO66" s="250" t="s">
        <v>85</v>
      </c>
      <c r="AP66" s="250" t="s">
        <v>85</v>
      </c>
      <c r="AQ66" s="250"/>
    </row>
    <row r="67" spans="1:43" x14ac:dyDescent="0.25">
      <c r="A67" s="315" t="s">
        <v>192</v>
      </c>
      <c r="B67" s="324" t="s">
        <v>5272</v>
      </c>
      <c r="C67" s="250" t="s">
        <v>1080</v>
      </c>
      <c r="D67" s="277">
        <v>96</v>
      </c>
      <c r="E67" s="278">
        <v>66</v>
      </c>
      <c r="F67" s="279">
        <v>50.931249999999999</v>
      </c>
      <c r="G67" s="280">
        <v>33.614583333333336</v>
      </c>
      <c r="H67" s="281">
        <v>86</v>
      </c>
      <c r="I67" s="278">
        <v>0</v>
      </c>
      <c r="J67" s="278">
        <v>10</v>
      </c>
      <c r="K67" s="280">
        <v>0.89583333333333337</v>
      </c>
      <c r="L67" s="280">
        <v>0</v>
      </c>
      <c r="M67" s="280">
        <v>0.10416666666666667</v>
      </c>
      <c r="N67" s="282" t="s">
        <v>913</v>
      </c>
      <c r="O67" s="278">
        <v>19</v>
      </c>
      <c r="P67" s="283">
        <v>0.49791666666666679</v>
      </c>
      <c r="Q67" s="283">
        <v>9.46875</v>
      </c>
      <c r="R67" s="325"/>
      <c r="S67" s="285" t="s">
        <v>915</v>
      </c>
      <c r="T67" s="326">
        <v>15</v>
      </c>
      <c r="U67" s="283">
        <v>0.52312499999999973</v>
      </c>
      <c r="V67" s="283">
        <v>7.84375</v>
      </c>
      <c r="W67" s="327"/>
      <c r="X67" s="286" t="s">
        <v>912</v>
      </c>
      <c r="Y67" s="278">
        <v>8</v>
      </c>
      <c r="Z67" s="283">
        <v>0.39187500000000025</v>
      </c>
      <c r="AA67" s="283">
        <v>3.1145833333333335</v>
      </c>
      <c r="AB67" s="325"/>
      <c r="AC67" s="287" t="s">
        <v>914</v>
      </c>
      <c r="AD67" s="278">
        <v>24</v>
      </c>
      <c r="AE67" s="283">
        <v>0.5503125000000002</v>
      </c>
      <c r="AF67" s="283">
        <v>13.1875</v>
      </c>
      <c r="AG67" s="325"/>
      <c r="AH67" s="328" t="s">
        <v>85</v>
      </c>
      <c r="AI67" s="278" t="s">
        <v>85</v>
      </c>
      <c r="AJ67" s="283" t="s">
        <v>85</v>
      </c>
      <c r="AK67" s="283" t="s">
        <v>85</v>
      </c>
      <c r="AL67" s="325"/>
      <c r="AM67" s="268" t="s">
        <v>85</v>
      </c>
      <c r="AN67" s="250" t="s">
        <v>85</v>
      </c>
      <c r="AO67" s="250" t="s">
        <v>85</v>
      </c>
      <c r="AP67" s="250" t="s">
        <v>85</v>
      </c>
      <c r="AQ67" s="250"/>
    </row>
    <row r="68" spans="1:43" x14ac:dyDescent="0.25">
      <c r="A68" s="315" t="s">
        <v>193</v>
      </c>
      <c r="B68" s="324" t="s">
        <v>5272</v>
      </c>
      <c r="C68" s="250" t="s">
        <v>1081</v>
      </c>
      <c r="D68" s="277">
        <v>109</v>
      </c>
      <c r="E68" s="278">
        <v>66</v>
      </c>
      <c r="F68" s="279">
        <v>48.887522935779835</v>
      </c>
      <c r="G68" s="280">
        <v>32.26605504587156</v>
      </c>
      <c r="H68" s="281">
        <v>96</v>
      </c>
      <c r="I68" s="278">
        <v>0</v>
      </c>
      <c r="J68" s="278">
        <v>13</v>
      </c>
      <c r="K68" s="280">
        <v>0.88073394495412849</v>
      </c>
      <c r="L68" s="280">
        <v>0</v>
      </c>
      <c r="M68" s="280">
        <v>0.11926605504587157</v>
      </c>
      <c r="N68" s="282" t="s">
        <v>913</v>
      </c>
      <c r="O68" s="278">
        <v>19</v>
      </c>
      <c r="P68" s="283">
        <v>0.45908256880733905</v>
      </c>
      <c r="Q68" s="283">
        <v>8.7247706422018343</v>
      </c>
      <c r="R68" s="325"/>
      <c r="S68" s="285" t="s">
        <v>915</v>
      </c>
      <c r="T68" s="326">
        <v>15</v>
      </c>
      <c r="U68" s="283">
        <v>0.48376146788990848</v>
      </c>
      <c r="V68" s="283">
        <v>7.2568807339449544</v>
      </c>
      <c r="W68" s="327"/>
      <c r="X68" s="286" t="s">
        <v>912</v>
      </c>
      <c r="Y68" s="278">
        <v>8</v>
      </c>
      <c r="Z68" s="283">
        <v>0.40110091743119286</v>
      </c>
      <c r="AA68" s="283">
        <v>3.1926605504587156</v>
      </c>
      <c r="AB68" s="325"/>
      <c r="AC68" s="287" t="s">
        <v>914</v>
      </c>
      <c r="AD68" s="278">
        <v>24</v>
      </c>
      <c r="AE68" s="283">
        <v>0.54633027522935795</v>
      </c>
      <c r="AF68" s="283">
        <v>13.091743119266056</v>
      </c>
      <c r="AG68" s="325"/>
      <c r="AH68" s="328" t="s">
        <v>85</v>
      </c>
      <c r="AI68" s="278" t="s">
        <v>85</v>
      </c>
      <c r="AJ68" s="283" t="s">
        <v>85</v>
      </c>
      <c r="AK68" s="283" t="s">
        <v>85</v>
      </c>
      <c r="AL68" s="325"/>
      <c r="AM68" s="268" t="s">
        <v>85</v>
      </c>
      <c r="AN68" s="250" t="s">
        <v>85</v>
      </c>
      <c r="AO68" s="250" t="s">
        <v>85</v>
      </c>
      <c r="AP68" s="250" t="s">
        <v>85</v>
      </c>
      <c r="AQ68" s="250"/>
    </row>
    <row r="69" spans="1:43" x14ac:dyDescent="0.25">
      <c r="A69" s="315" t="s">
        <v>194</v>
      </c>
      <c r="B69" s="324" t="s">
        <v>5272</v>
      </c>
      <c r="C69" s="250" t="s">
        <v>1082</v>
      </c>
      <c r="D69" s="277">
        <v>67</v>
      </c>
      <c r="E69" s="278">
        <v>66</v>
      </c>
      <c r="F69" s="279">
        <v>47.444477611940307</v>
      </c>
      <c r="G69" s="280">
        <v>31.313432835820894</v>
      </c>
      <c r="H69" s="281">
        <v>63</v>
      </c>
      <c r="I69" s="278">
        <v>0</v>
      </c>
      <c r="J69" s="278">
        <v>4</v>
      </c>
      <c r="K69" s="280">
        <v>0.94029850746268662</v>
      </c>
      <c r="L69" s="280">
        <v>0</v>
      </c>
      <c r="M69" s="280">
        <v>5.9701492537313432E-2</v>
      </c>
      <c r="N69" s="282" t="s">
        <v>913</v>
      </c>
      <c r="O69" s="278">
        <v>19</v>
      </c>
      <c r="P69" s="283">
        <v>0.45865671641791061</v>
      </c>
      <c r="Q69" s="283">
        <v>8.7014925373134329</v>
      </c>
      <c r="R69" s="325"/>
      <c r="S69" s="285" t="s">
        <v>915</v>
      </c>
      <c r="T69" s="326">
        <v>15</v>
      </c>
      <c r="U69" s="283">
        <v>0.4731343283582089</v>
      </c>
      <c r="V69" s="283">
        <v>7.1044776119402986</v>
      </c>
      <c r="W69" s="327"/>
      <c r="X69" s="286" t="s">
        <v>912</v>
      </c>
      <c r="Y69" s="278">
        <v>8</v>
      </c>
      <c r="Z69" s="283">
        <v>0.33626865671641781</v>
      </c>
      <c r="AA69" s="283">
        <v>2.6716417910447761</v>
      </c>
      <c r="AB69" s="325"/>
      <c r="AC69" s="287" t="s">
        <v>914</v>
      </c>
      <c r="AD69" s="278">
        <v>24</v>
      </c>
      <c r="AE69" s="283">
        <v>0.53656716417910466</v>
      </c>
      <c r="AF69" s="283">
        <v>12.835820895522389</v>
      </c>
      <c r="AG69" s="325"/>
      <c r="AH69" s="328" t="s">
        <v>85</v>
      </c>
      <c r="AI69" s="278" t="s">
        <v>85</v>
      </c>
      <c r="AJ69" s="283" t="s">
        <v>85</v>
      </c>
      <c r="AK69" s="283" t="s">
        <v>85</v>
      </c>
      <c r="AL69" s="325"/>
      <c r="AM69" s="268" t="s">
        <v>85</v>
      </c>
      <c r="AN69" s="250" t="s">
        <v>85</v>
      </c>
      <c r="AO69" s="250" t="s">
        <v>85</v>
      </c>
      <c r="AP69" s="250" t="s">
        <v>85</v>
      </c>
      <c r="AQ69" s="250"/>
    </row>
    <row r="70" spans="1:43" x14ac:dyDescent="0.25">
      <c r="A70" s="315" t="s">
        <v>195</v>
      </c>
      <c r="B70" s="324" t="s">
        <v>5272</v>
      </c>
      <c r="C70" s="250" t="s">
        <v>1083</v>
      </c>
      <c r="D70" s="277">
        <v>147</v>
      </c>
      <c r="E70" s="278">
        <v>66</v>
      </c>
      <c r="F70" s="279">
        <v>47.103265306122424</v>
      </c>
      <c r="G70" s="280">
        <v>31.088435374149661</v>
      </c>
      <c r="H70" s="281">
        <v>139</v>
      </c>
      <c r="I70" s="278">
        <v>0</v>
      </c>
      <c r="J70" s="278">
        <v>8</v>
      </c>
      <c r="K70" s="280">
        <v>0.94557823129251706</v>
      </c>
      <c r="L70" s="280">
        <v>0</v>
      </c>
      <c r="M70" s="280">
        <v>5.4421768707482991E-2</v>
      </c>
      <c r="N70" s="282" t="s">
        <v>913</v>
      </c>
      <c r="O70" s="278">
        <v>19</v>
      </c>
      <c r="P70" s="283">
        <v>0.44843537414965995</v>
      </c>
      <c r="Q70" s="283">
        <v>8.5170068027210881</v>
      </c>
      <c r="R70" s="325"/>
      <c r="S70" s="285" t="s">
        <v>915</v>
      </c>
      <c r="T70" s="326">
        <v>15</v>
      </c>
      <c r="U70" s="283">
        <v>0.47585034013605454</v>
      </c>
      <c r="V70" s="283">
        <v>7.1360544217687076</v>
      </c>
      <c r="W70" s="327"/>
      <c r="X70" s="286" t="s">
        <v>912</v>
      </c>
      <c r="Y70" s="278">
        <v>8</v>
      </c>
      <c r="Z70" s="283">
        <v>0.36299319727891211</v>
      </c>
      <c r="AA70" s="283">
        <v>2.8843537414965987</v>
      </c>
      <c r="AB70" s="325"/>
      <c r="AC70" s="287" t="s">
        <v>914</v>
      </c>
      <c r="AD70" s="278">
        <v>24</v>
      </c>
      <c r="AE70" s="283">
        <v>0.52380952380952406</v>
      </c>
      <c r="AF70" s="283">
        <v>12.551020408163266</v>
      </c>
      <c r="AG70" s="325"/>
      <c r="AH70" s="328" t="s">
        <v>85</v>
      </c>
      <c r="AI70" s="278" t="s">
        <v>85</v>
      </c>
      <c r="AJ70" s="283" t="s">
        <v>85</v>
      </c>
      <c r="AK70" s="283" t="s">
        <v>85</v>
      </c>
      <c r="AL70" s="325"/>
      <c r="AM70" s="268" t="s">
        <v>85</v>
      </c>
      <c r="AN70" s="250" t="s">
        <v>85</v>
      </c>
      <c r="AO70" s="250" t="s">
        <v>85</v>
      </c>
      <c r="AP70" s="250" t="s">
        <v>85</v>
      </c>
      <c r="AQ70" s="250"/>
    </row>
    <row r="71" spans="1:43" x14ac:dyDescent="0.25">
      <c r="A71" s="315" t="s">
        <v>196</v>
      </c>
      <c r="B71" s="324" t="s">
        <v>5272</v>
      </c>
      <c r="C71" s="250" t="s">
        <v>1084</v>
      </c>
      <c r="D71" s="277">
        <v>51</v>
      </c>
      <c r="E71" s="278">
        <v>66</v>
      </c>
      <c r="F71" s="279">
        <v>41.116470588235302</v>
      </c>
      <c r="G71" s="280">
        <v>27.137254901960784</v>
      </c>
      <c r="H71" s="281">
        <v>50</v>
      </c>
      <c r="I71" s="278">
        <v>0</v>
      </c>
      <c r="J71" s="278">
        <v>1</v>
      </c>
      <c r="K71" s="280">
        <v>0.98039215686274506</v>
      </c>
      <c r="L71" s="280">
        <v>0</v>
      </c>
      <c r="M71" s="280">
        <v>1.9607843137254902E-2</v>
      </c>
      <c r="N71" s="282" t="s">
        <v>913</v>
      </c>
      <c r="O71" s="278">
        <v>19</v>
      </c>
      <c r="P71" s="283">
        <v>0.39450980392156881</v>
      </c>
      <c r="Q71" s="283">
        <v>7.4901960784313726</v>
      </c>
      <c r="R71" s="325"/>
      <c r="S71" s="285" t="s">
        <v>915</v>
      </c>
      <c r="T71" s="326">
        <v>15</v>
      </c>
      <c r="U71" s="283">
        <v>0.41019607843137257</v>
      </c>
      <c r="V71" s="283">
        <v>6.1568627450980395</v>
      </c>
      <c r="W71" s="327"/>
      <c r="X71" s="286" t="s">
        <v>912</v>
      </c>
      <c r="Y71" s="278">
        <v>8</v>
      </c>
      <c r="Z71" s="283">
        <v>0.32333333333333342</v>
      </c>
      <c r="AA71" s="283">
        <v>2.5686274509803924</v>
      </c>
      <c r="AB71" s="325"/>
      <c r="AC71" s="287" t="s">
        <v>914</v>
      </c>
      <c r="AD71" s="278">
        <v>24</v>
      </c>
      <c r="AE71" s="283">
        <v>0.45666666666666694</v>
      </c>
      <c r="AF71" s="283">
        <v>10.921568627450981</v>
      </c>
      <c r="AG71" s="325"/>
      <c r="AH71" s="328" t="s">
        <v>85</v>
      </c>
      <c r="AI71" s="278" t="s">
        <v>85</v>
      </c>
      <c r="AJ71" s="283" t="s">
        <v>85</v>
      </c>
      <c r="AK71" s="283" t="s">
        <v>85</v>
      </c>
      <c r="AL71" s="325"/>
      <c r="AM71" s="268" t="s">
        <v>85</v>
      </c>
      <c r="AN71" s="250" t="s">
        <v>85</v>
      </c>
      <c r="AO71" s="250" t="s">
        <v>85</v>
      </c>
      <c r="AP71" s="250" t="s">
        <v>85</v>
      </c>
      <c r="AQ71" s="250"/>
    </row>
    <row r="72" spans="1:43" x14ac:dyDescent="0.25">
      <c r="A72" s="315" t="s">
        <v>197</v>
      </c>
      <c r="B72" s="324" t="s">
        <v>5272</v>
      </c>
      <c r="C72" s="250" t="s">
        <v>1085</v>
      </c>
      <c r="D72" s="277">
        <v>70</v>
      </c>
      <c r="E72" s="278">
        <v>66</v>
      </c>
      <c r="F72" s="279">
        <v>50.346428571428547</v>
      </c>
      <c r="G72" s="280">
        <v>33.228571428571428</v>
      </c>
      <c r="H72" s="281">
        <v>63</v>
      </c>
      <c r="I72" s="278">
        <v>0</v>
      </c>
      <c r="J72" s="278">
        <v>7</v>
      </c>
      <c r="K72" s="280">
        <v>0.9</v>
      </c>
      <c r="L72" s="280">
        <v>0</v>
      </c>
      <c r="M72" s="280">
        <v>0.1</v>
      </c>
      <c r="N72" s="282" t="s">
        <v>913</v>
      </c>
      <c r="O72" s="278">
        <v>19</v>
      </c>
      <c r="P72" s="283">
        <v>0.45828571428571435</v>
      </c>
      <c r="Q72" s="283">
        <v>8.6999999999999993</v>
      </c>
      <c r="R72" s="325"/>
      <c r="S72" s="285" t="s">
        <v>915</v>
      </c>
      <c r="T72" s="326">
        <v>15</v>
      </c>
      <c r="U72" s="283">
        <v>0.48571428571428571</v>
      </c>
      <c r="V72" s="283">
        <v>7.2857142857142856</v>
      </c>
      <c r="W72" s="327"/>
      <c r="X72" s="286" t="s">
        <v>912</v>
      </c>
      <c r="Y72" s="278">
        <v>8</v>
      </c>
      <c r="Z72" s="283">
        <v>0.38671428571428562</v>
      </c>
      <c r="AA72" s="283">
        <v>3.0714285714285716</v>
      </c>
      <c r="AB72" s="325"/>
      <c r="AC72" s="287" t="s">
        <v>914</v>
      </c>
      <c r="AD72" s="278">
        <v>24</v>
      </c>
      <c r="AE72" s="283">
        <v>0.59142857142857153</v>
      </c>
      <c r="AF72" s="283">
        <v>14.171428571428571</v>
      </c>
      <c r="AG72" s="325"/>
      <c r="AH72" s="328" t="s">
        <v>85</v>
      </c>
      <c r="AI72" s="278" t="s">
        <v>85</v>
      </c>
      <c r="AJ72" s="283" t="s">
        <v>85</v>
      </c>
      <c r="AK72" s="283" t="s">
        <v>85</v>
      </c>
      <c r="AL72" s="325"/>
      <c r="AM72" s="268" t="s">
        <v>85</v>
      </c>
      <c r="AN72" s="250" t="s">
        <v>85</v>
      </c>
      <c r="AO72" s="250" t="s">
        <v>85</v>
      </c>
      <c r="AP72" s="250" t="s">
        <v>85</v>
      </c>
      <c r="AQ72" s="250"/>
    </row>
    <row r="73" spans="1:43" x14ac:dyDescent="0.25">
      <c r="A73" s="315" t="s">
        <v>198</v>
      </c>
      <c r="B73" s="324" t="s">
        <v>5272</v>
      </c>
      <c r="C73" s="250" t="s">
        <v>1086</v>
      </c>
      <c r="D73" s="277">
        <v>53</v>
      </c>
      <c r="E73" s="278">
        <v>66</v>
      </c>
      <c r="F73" s="279">
        <v>47.369622641509444</v>
      </c>
      <c r="G73" s="280">
        <v>31.264150943396228</v>
      </c>
      <c r="H73" s="281">
        <v>49</v>
      </c>
      <c r="I73" s="278">
        <v>0</v>
      </c>
      <c r="J73" s="278">
        <v>4</v>
      </c>
      <c r="K73" s="280">
        <v>0.92452830188679247</v>
      </c>
      <c r="L73" s="280">
        <v>0</v>
      </c>
      <c r="M73" s="280">
        <v>7.5471698113207544E-2</v>
      </c>
      <c r="N73" s="282" t="s">
        <v>913</v>
      </c>
      <c r="O73" s="278">
        <v>19</v>
      </c>
      <c r="P73" s="283">
        <v>0.44924528301886829</v>
      </c>
      <c r="Q73" s="283">
        <v>8.5283018867924536</v>
      </c>
      <c r="R73" s="325"/>
      <c r="S73" s="285" t="s">
        <v>915</v>
      </c>
      <c r="T73" s="326">
        <v>15</v>
      </c>
      <c r="U73" s="283">
        <v>0.4803773584905659</v>
      </c>
      <c r="V73" s="283">
        <v>7.2075471698113205</v>
      </c>
      <c r="W73" s="327"/>
      <c r="X73" s="286" t="s">
        <v>912</v>
      </c>
      <c r="Y73" s="278">
        <v>8</v>
      </c>
      <c r="Z73" s="283">
        <v>0.35396226415094351</v>
      </c>
      <c r="AA73" s="283">
        <v>2.8113207547169812</v>
      </c>
      <c r="AB73" s="325"/>
      <c r="AC73" s="287" t="s">
        <v>914</v>
      </c>
      <c r="AD73" s="278">
        <v>24</v>
      </c>
      <c r="AE73" s="283">
        <v>0.53132075471698115</v>
      </c>
      <c r="AF73" s="283">
        <v>12.716981132075471</v>
      </c>
      <c r="AG73" s="325"/>
      <c r="AH73" s="328" t="s">
        <v>85</v>
      </c>
      <c r="AI73" s="278" t="s">
        <v>85</v>
      </c>
      <c r="AJ73" s="283" t="s">
        <v>85</v>
      </c>
      <c r="AK73" s="283" t="s">
        <v>85</v>
      </c>
      <c r="AL73" s="325"/>
      <c r="AM73" s="268" t="s">
        <v>85</v>
      </c>
      <c r="AN73" s="250" t="s">
        <v>85</v>
      </c>
      <c r="AO73" s="250" t="s">
        <v>85</v>
      </c>
      <c r="AP73" s="250" t="s">
        <v>85</v>
      </c>
      <c r="AQ73" s="250"/>
    </row>
    <row r="74" spans="1:43" x14ac:dyDescent="0.25">
      <c r="A74" s="315" t="s">
        <v>199</v>
      </c>
      <c r="B74" s="324" t="s">
        <v>5272</v>
      </c>
      <c r="C74" s="250" t="s">
        <v>1087</v>
      </c>
      <c r="D74" s="277">
        <v>191</v>
      </c>
      <c r="E74" s="278">
        <v>66</v>
      </c>
      <c r="F74" s="279">
        <v>52.633507853403188</v>
      </c>
      <c r="G74" s="280">
        <v>34.738219895287955</v>
      </c>
      <c r="H74" s="281">
        <v>168</v>
      </c>
      <c r="I74" s="278">
        <v>0</v>
      </c>
      <c r="J74" s="278">
        <v>23</v>
      </c>
      <c r="K74" s="280">
        <v>0.87958115183246077</v>
      </c>
      <c r="L74" s="280">
        <v>0</v>
      </c>
      <c r="M74" s="280">
        <v>0.12041884816753927</v>
      </c>
      <c r="N74" s="282" t="s">
        <v>913</v>
      </c>
      <c r="O74" s="278">
        <v>19</v>
      </c>
      <c r="P74" s="283">
        <v>0.49905759162303692</v>
      </c>
      <c r="Q74" s="283">
        <v>9.4816753926701569</v>
      </c>
      <c r="R74" s="325"/>
      <c r="S74" s="285" t="s">
        <v>915</v>
      </c>
      <c r="T74" s="326">
        <v>15</v>
      </c>
      <c r="U74" s="283">
        <v>0.51890052356020944</v>
      </c>
      <c r="V74" s="283">
        <v>7.7853403141361257</v>
      </c>
      <c r="W74" s="327"/>
      <c r="X74" s="286" t="s">
        <v>912</v>
      </c>
      <c r="Y74" s="278">
        <v>8</v>
      </c>
      <c r="Z74" s="283">
        <v>0.40146596858638739</v>
      </c>
      <c r="AA74" s="283">
        <v>3.1884816753926701</v>
      </c>
      <c r="AB74" s="325"/>
      <c r="AC74" s="287" t="s">
        <v>914</v>
      </c>
      <c r="AD74" s="278">
        <v>24</v>
      </c>
      <c r="AE74" s="283">
        <v>0.59575916230366488</v>
      </c>
      <c r="AF74" s="283">
        <v>14.282722513089006</v>
      </c>
      <c r="AG74" s="325"/>
      <c r="AH74" s="328" t="s">
        <v>85</v>
      </c>
      <c r="AI74" s="278" t="s">
        <v>85</v>
      </c>
      <c r="AJ74" s="283" t="s">
        <v>85</v>
      </c>
      <c r="AK74" s="283" t="s">
        <v>85</v>
      </c>
      <c r="AL74" s="325"/>
      <c r="AM74" s="268" t="s">
        <v>85</v>
      </c>
      <c r="AN74" s="250" t="s">
        <v>85</v>
      </c>
      <c r="AO74" s="250" t="s">
        <v>85</v>
      </c>
      <c r="AP74" s="250" t="s">
        <v>85</v>
      </c>
      <c r="AQ74" s="250"/>
    </row>
    <row r="75" spans="1:43" x14ac:dyDescent="0.25">
      <c r="A75" s="315" t="s">
        <v>200</v>
      </c>
      <c r="B75" s="324" t="s">
        <v>5272</v>
      </c>
      <c r="C75" s="250" t="s">
        <v>1088</v>
      </c>
      <c r="D75" s="277">
        <v>20</v>
      </c>
      <c r="E75" s="278">
        <v>66</v>
      </c>
      <c r="F75" s="279">
        <v>43.710500000000003</v>
      </c>
      <c r="G75" s="280">
        <v>28.85</v>
      </c>
      <c r="H75" s="281">
        <v>20</v>
      </c>
      <c r="I75" s="278">
        <v>0</v>
      </c>
      <c r="J75" s="278">
        <v>0</v>
      </c>
      <c r="K75" s="280">
        <v>1</v>
      </c>
      <c r="L75" s="280">
        <v>0</v>
      </c>
      <c r="M75" s="280">
        <v>0</v>
      </c>
      <c r="N75" s="282" t="s">
        <v>913</v>
      </c>
      <c r="O75" s="278">
        <v>19</v>
      </c>
      <c r="P75" s="283">
        <v>0.43650000000000011</v>
      </c>
      <c r="Q75" s="283">
        <v>8.3000000000000007</v>
      </c>
      <c r="R75" s="325"/>
      <c r="S75" s="285" t="s">
        <v>915</v>
      </c>
      <c r="T75" s="326">
        <v>15</v>
      </c>
      <c r="U75" s="283">
        <v>0.39650000000000002</v>
      </c>
      <c r="V75" s="283">
        <v>5.95</v>
      </c>
      <c r="W75" s="327"/>
      <c r="X75" s="286" t="s">
        <v>912</v>
      </c>
      <c r="Y75" s="278">
        <v>8</v>
      </c>
      <c r="Z75" s="283">
        <v>0.32649999999999996</v>
      </c>
      <c r="AA75" s="283">
        <v>2.6</v>
      </c>
      <c r="AB75" s="325"/>
      <c r="AC75" s="287" t="s">
        <v>914</v>
      </c>
      <c r="AD75" s="278">
        <v>24</v>
      </c>
      <c r="AE75" s="283">
        <v>0.501</v>
      </c>
      <c r="AF75" s="283">
        <v>12</v>
      </c>
      <c r="AG75" s="325"/>
      <c r="AH75" s="328" t="s">
        <v>85</v>
      </c>
      <c r="AI75" s="278" t="s">
        <v>85</v>
      </c>
      <c r="AJ75" s="283" t="s">
        <v>85</v>
      </c>
      <c r="AK75" s="283" t="s">
        <v>85</v>
      </c>
      <c r="AL75" s="325"/>
      <c r="AM75" s="268" t="s">
        <v>85</v>
      </c>
      <c r="AN75" s="250" t="s">
        <v>85</v>
      </c>
      <c r="AO75" s="250" t="s">
        <v>85</v>
      </c>
      <c r="AP75" s="250" t="s">
        <v>85</v>
      </c>
      <c r="AQ75" s="250"/>
    </row>
    <row r="76" spans="1:43" x14ac:dyDescent="0.25">
      <c r="A76" s="315" t="s">
        <v>201</v>
      </c>
      <c r="B76" s="324" t="s">
        <v>5272</v>
      </c>
      <c r="C76" s="250" t="s">
        <v>1089</v>
      </c>
      <c r="D76" s="277">
        <v>169</v>
      </c>
      <c r="E76" s="278">
        <v>66</v>
      </c>
      <c r="F76" s="279">
        <v>48.78047337278106</v>
      </c>
      <c r="G76" s="280">
        <v>32.19526627218935</v>
      </c>
      <c r="H76" s="281">
        <v>151</v>
      </c>
      <c r="I76" s="278">
        <v>0</v>
      </c>
      <c r="J76" s="278">
        <v>18</v>
      </c>
      <c r="K76" s="280">
        <v>0.89349112426035504</v>
      </c>
      <c r="L76" s="280">
        <v>0</v>
      </c>
      <c r="M76" s="280">
        <v>0.10650887573964497</v>
      </c>
      <c r="N76" s="282" t="s">
        <v>913</v>
      </c>
      <c r="O76" s="278">
        <v>19</v>
      </c>
      <c r="P76" s="283">
        <v>0.4485798816568049</v>
      </c>
      <c r="Q76" s="283">
        <v>8.5207100591715985</v>
      </c>
      <c r="R76" s="325"/>
      <c r="S76" s="285" t="s">
        <v>915</v>
      </c>
      <c r="T76" s="326">
        <v>15</v>
      </c>
      <c r="U76" s="283">
        <v>0.47573964497041421</v>
      </c>
      <c r="V76" s="283">
        <v>7.1360946745562126</v>
      </c>
      <c r="W76" s="327"/>
      <c r="X76" s="286" t="s">
        <v>912</v>
      </c>
      <c r="Y76" s="278">
        <v>8</v>
      </c>
      <c r="Z76" s="283">
        <v>0.34988165680473426</v>
      </c>
      <c r="AA76" s="283">
        <v>2.7810650887573964</v>
      </c>
      <c r="AB76" s="325"/>
      <c r="AC76" s="287" t="s">
        <v>914</v>
      </c>
      <c r="AD76" s="278">
        <v>24</v>
      </c>
      <c r="AE76" s="283">
        <v>0.57366863905325416</v>
      </c>
      <c r="AF76" s="283">
        <v>13.757396449704142</v>
      </c>
      <c r="AG76" s="325"/>
      <c r="AH76" s="328" t="s">
        <v>85</v>
      </c>
      <c r="AI76" s="278" t="s">
        <v>85</v>
      </c>
      <c r="AJ76" s="283" t="s">
        <v>85</v>
      </c>
      <c r="AK76" s="283" t="s">
        <v>85</v>
      </c>
      <c r="AL76" s="325"/>
      <c r="AM76" s="268" t="s">
        <v>85</v>
      </c>
      <c r="AN76" s="250" t="s">
        <v>85</v>
      </c>
      <c r="AO76" s="250" t="s">
        <v>85</v>
      </c>
      <c r="AP76" s="250" t="s">
        <v>85</v>
      </c>
      <c r="AQ76" s="250"/>
    </row>
    <row r="77" spans="1:43" x14ac:dyDescent="0.25">
      <c r="A77" s="315" t="s">
        <v>202</v>
      </c>
      <c r="B77" s="324" t="s">
        <v>5272</v>
      </c>
      <c r="C77" s="250" t="s">
        <v>1090</v>
      </c>
      <c r="D77" s="277">
        <v>40</v>
      </c>
      <c r="E77" s="278">
        <v>66</v>
      </c>
      <c r="F77" s="279">
        <v>41.590250000000012</v>
      </c>
      <c r="G77" s="280">
        <v>27.45</v>
      </c>
      <c r="H77" s="281">
        <v>40</v>
      </c>
      <c r="I77" s="278">
        <v>0</v>
      </c>
      <c r="J77" s="278">
        <v>0</v>
      </c>
      <c r="K77" s="280">
        <v>1</v>
      </c>
      <c r="L77" s="280">
        <v>0</v>
      </c>
      <c r="M77" s="280">
        <v>0</v>
      </c>
      <c r="N77" s="282" t="s">
        <v>913</v>
      </c>
      <c r="O77" s="278">
        <v>19</v>
      </c>
      <c r="P77" s="283">
        <v>0.38175000000000003</v>
      </c>
      <c r="Q77" s="283">
        <v>7.25</v>
      </c>
      <c r="R77" s="325"/>
      <c r="S77" s="285" t="s">
        <v>915</v>
      </c>
      <c r="T77" s="326">
        <v>15</v>
      </c>
      <c r="U77" s="283">
        <v>0.40649999999999986</v>
      </c>
      <c r="V77" s="283">
        <v>6.1</v>
      </c>
      <c r="W77" s="327"/>
      <c r="X77" s="286" t="s">
        <v>912</v>
      </c>
      <c r="Y77" s="278">
        <v>8</v>
      </c>
      <c r="Z77" s="283">
        <v>0.36800000000000016</v>
      </c>
      <c r="AA77" s="283">
        <v>2.9249999999999998</v>
      </c>
      <c r="AB77" s="325"/>
      <c r="AC77" s="287" t="s">
        <v>914</v>
      </c>
      <c r="AD77" s="278">
        <v>24</v>
      </c>
      <c r="AE77" s="283">
        <v>0.46549999999999986</v>
      </c>
      <c r="AF77" s="283">
        <v>11.175000000000001</v>
      </c>
      <c r="AG77" s="325"/>
      <c r="AH77" s="328" t="s">
        <v>85</v>
      </c>
      <c r="AI77" s="278" t="s">
        <v>85</v>
      </c>
      <c r="AJ77" s="283" t="s">
        <v>85</v>
      </c>
      <c r="AK77" s="283" t="s">
        <v>85</v>
      </c>
      <c r="AL77" s="325"/>
      <c r="AM77" s="268" t="s">
        <v>85</v>
      </c>
      <c r="AN77" s="250" t="s">
        <v>85</v>
      </c>
      <c r="AO77" s="250" t="s">
        <v>85</v>
      </c>
      <c r="AP77" s="250" t="s">
        <v>85</v>
      </c>
      <c r="AQ77" s="250"/>
    </row>
    <row r="78" spans="1:43" x14ac:dyDescent="0.25">
      <c r="A78" s="315" t="s">
        <v>203</v>
      </c>
      <c r="B78" s="324" t="s">
        <v>5272</v>
      </c>
      <c r="C78" s="250" t="s">
        <v>1091</v>
      </c>
      <c r="D78" s="277">
        <v>43</v>
      </c>
      <c r="E78" s="278">
        <v>66</v>
      </c>
      <c r="F78" s="279">
        <v>42.000465116279074</v>
      </c>
      <c r="G78" s="280">
        <v>27.720930232558139</v>
      </c>
      <c r="H78" s="281">
        <v>41</v>
      </c>
      <c r="I78" s="278">
        <v>0</v>
      </c>
      <c r="J78" s="278">
        <v>2</v>
      </c>
      <c r="K78" s="280">
        <v>0.95348837209302328</v>
      </c>
      <c r="L78" s="280">
        <v>0</v>
      </c>
      <c r="M78" s="280">
        <v>4.6511627906976744E-2</v>
      </c>
      <c r="N78" s="282" t="s">
        <v>913</v>
      </c>
      <c r="O78" s="278">
        <v>19</v>
      </c>
      <c r="P78" s="283">
        <v>0.42651162790697672</v>
      </c>
      <c r="Q78" s="283">
        <v>8.1162790697674421</v>
      </c>
      <c r="R78" s="325"/>
      <c r="S78" s="285" t="s">
        <v>915</v>
      </c>
      <c r="T78" s="326">
        <v>15</v>
      </c>
      <c r="U78" s="283">
        <v>0.34906976744186052</v>
      </c>
      <c r="V78" s="283">
        <v>5.2325581395348841</v>
      </c>
      <c r="W78" s="327"/>
      <c r="X78" s="286" t="s">
        <v>912</v>
      </c>
      <c r="Y78" s="278">
        <v>8</v>
      </c>
      <c r="Z78" s="283">
        <v>0.32255813953488394</v>
      </c>
      <c r="AA78" s="283">
        <v>2.558139534883721</v>
      </c>
      <c r="AB78" s="325"/>
      <c r="AC78" s="287" t="s">
        <v>914</v>
      </c>
      <c r="AD78" s="278">
        <v>24</v>
      </c>
      <c r="AE78" s="283">
        <v>0.49302325581395356</v>
      </c>
      <c r="AF78" s="283">
        <v>11.813953488372093</v>
      </c>
      <c r="AG78" s="325"/>
      <c r="AH78" s="328" t="s">
        <v>85</v>
      </c>
      <c r="AI78" s="278" t="s">
        <v>85</v>
      </c>
      <c r="AJ78" s="283" t="s">
        <v>85</v>
      </c>
      <c r="AK78" s="283" t="s">
        <v>85</v>
      </c>
      <c r="AL78" s="325"/>
      <c r="AM78" s="268" t="s">
        <v>85</v>
      </c>
      <c r="AN78" s="250" t="s">
        <v>85</v>
      </c>
      <c r="AO78" s="250" t="s">
        <v>85</v>
      </c>
      <c r="AP78" s="250" t="s">
        <v>85</v>
      </c>
      <c r="AQ78" s="250"/>
    </row>
    <row r="79" spans="1:43" x14ac:dyDescent="0.25">
      <c r="A79" s="315" t="s">
        <v>204</v>
      </c>
      <c r="B79" s="324" t="s">
        <v>5272</v>
      </c>
      <c r="C79" s="250" t="s">
        <v>1092</v>
      </c>
      <c r="D79" s="277">
        <v>98</v>
      </c>
      <c r="E79" s="278">
        <v>66</v>
      </c>
      <c r="F79" s="279">
        <v>48.686020408163259</v>
      </c>
      <c r="G79" s="280">
        <v>32.132653061224488</v>
      </c>
      <c r="H79" s="281">
        <v>94</v>
      </c>
      <c r="I79" s="278">
        <v>0</v>
      </c>
      <c r="J79" s="278">
        <v>4</v>
      </c>
      <c r="K79" s="280">
        <v>0.95918367346938771</v>
      </c>
      <c r="L79" s="280">
        <v>0</v>
      </c>
      <c r="M79" s="280">
        <v>4.0816326530612242E-2</v>
      </c>
      <c r="N79" s="282" t="s">
        <v>913</v>
      </c>
      <c r="O79" s="278">
        <v>19</v>
      </c>
      <c r="P79" s="283">
        <v>0.4339795918367344</v>
      </c>
      <c r="Q79" s="283">
        <v>8.2551020408163271</v>
      </c>
      <c r="R79" s="325"/>
      <c r="S79" s="285" t="s">
        <v>915</v>
      </c>
      <c r="T79" s="326">
        <v>15</v>
      </c>
      <c r="U79" s="283">
        <v>0.50448979591836718</v>
      </c>
      <c r="V79" s="283">
        <v>7.5714285714285712</v>
      </c>
      <c r="W79" s="327"/>
      <c r="X79" s="286" t="s">
        <v>912</v>
      </c>
      <c r="Y79" s="278">
        <v>8</v>
      </c>
      <c r="Z79" s="283">
        <v>0.37642857142857145</v>
      </c>
      <c r="AA79" s="283">
        <v>2.989795918367347</v>
      </c>
      <c r="AB79" s="325"/>
      <c r="AC79" s="287" t="s">
        <v>914</v>
      </c>
      <c r="AD79" s="278">
        <v>24</v>
      </c>
      <c r="AE79" s="283">
        <v>0.55561224489795935</v>
      </c>
      <c r="AF79" s="283">
        <v>13.316326530612244</v>
      </c>
      <c r="AG79" s="325"/>
      <c r="AH79" s="328" t="s">
        <v>85</v>
      </c>
      <c r="AI79" s="278" t="s">
        <v>85</v>
      </c>
      <c r="AJ79" s="283" t="s">
        <v>85</v>
      </c>
      <c r="AK79" s="283" t="s">
        <v>85</v>
      </c>
      <c r="AL79" s="325"/>
      <c r="AM79" s="268" t="s">
        <v>85</v>
      </c>
      <c r="AN79" s="250" t="s">
        <v>85</v>
      </c>
      <c r="AO79" s="250" t="s">
        <v>85</v>
      </c>
      <c r="AP79" s="250" t="s">
        <v>85</v>
      </c>
      <c r="AQ79" s="250"/>
    </row>
    <row r="80" spans="1:43" x14ac:dyDescent="0.25">
      <c r="A80" s="315" t="s">
        <v>205</v>
      </c>
      <c r="B80" s="324" t="s">
        <v>5272</v>
      </c>
      <c r="C80" s="250" t="s">
        <v>1093</v>
      </c>
      <c r="D80" s="277">
        <v>65</v>
      </c>
      <c r="E80" s="278">
        <v>66</v>
      </c>
      <c r="F80" s="279">
        <v>42.144615384615371</v>
      </c>
      <c r="G80" s="280">
        <v>27.815384615384616</v>
      </c>
      <c r="H80" s="281">
        <v>64</v>
      </c>
      <c r="I80" s="278">
        <v>0</v>
      </c>
      <c r="J80" s="278">
        <v>1</v>
      </c>
      <c r="K80" s="280">
        <v>0.98461538461538467</v>
      </c>
      <c r="L80" s="280">
        <v>0</v>
      </c>
      <c r="M80" s="280">
        <v>1.5384615384615385E-2</v>
      </c>
      <c r="N80" s="282" t="s">
        <v>913</v>
      </c>
      <c r="O80" s="278">
        <v>19</v>
      </c>
      <c r="P80" s="283">
        <v>0.39661538461538498</v>
      </c>
      <c r="Q80" s="283">
        <v>7.5384615384615383</v>
      </c>
      <c r="R80" s="325"/>
      <c r="S80" s="285" t="s">
        <v>915</v>
      </c>
      <c r="T80" s="326">
        <v>15</v>
      </c>
      <c r="U80" s="283">
        <v>0.42446153846153811</v>
      </c>
      <c r="V80" s="283">
        <v>6.3692307692307688</v>
      </c>
      <c r="W80" s="327"/>
      <c r="X80" s="286" t="s">
        <v>912</v>
      </c>
      <c r="Y80" s="278">
        <v>8</v>
      </c>
      <c r="Z80" s="283">
        <v>0.33923076923076911</v>
      </c>
      <c r="AA80" s="283">
        <v>2.6923076923076925</v>
      </c>
      <c r="AB80" s="325"/>
      <c r="AC80" s="287" t="s">
        <v>914</v>
      </c>
      <c r="AD80" s="278">
        <v>24</v>
      </c>
      <c r="AE80" s="283">
        <v>0.46753846153846146</v>
      </c>
      <c r="AF80" s="283">
        <v>11.215384615384615</v>
      </c>
      <c r="AG80" s="325"/>
      <c r="AH80" s="328" t="s">
        <v>85</v>
      </c>
      <c r="AI80" s="278" t="s">
        <v>85</v>
      </c>
      <c r="AJ80" s="283" t="s">
        <v>85</v>
      </c>
      <c r="AK80" s="283" t="s">
        <v>85</v>
      </c>
      <c r="AL80" s="325"/>
      <c r="AM80" s="268" t="s">
        <v>85</v>
      </c>
      <c r="AN80" s="250" t="s">
        <v>85</v>
      </c>
      <c r="AO80" s="250" t="s">
        <v>85</v>
      </c>
      <c r="AP80" s="250" t="s">
        <v>85</v>
      </c>
      <c r="AQ80" s="250"/>
    </row>
    <row r="81" spans="1:43" x14ac:dyDescent="0.25">
      <c r="A81" s="315" t="s">
        <v>206</v>
      </c>
      <c r="B81" s="324" t="s">
        <v>5272</v>
      </c>
      <c r="C81" s="250" t="s">
        <v>1094</v>
      </c>
      <c r="D81" s="277">
        <v>61</v>
      </c>
      <c r="E81" s="278">
        <v>66</v>
      </c>
      <c r="F81" s="279">
        <v>37.778688524590173</v>
      </c>
      <c r="G81" s="280">
        <v>24.934426229508198</v>
      </c>
      <c r="H81" s="281">
        <v>60</v>
      </c>
      <c r="I81" s="278">
        <v>0</v>
      </c>
      <c r="J81" s="278">
        <v>1</v>
      </c>
      <c r="K81" s="280">
        <v>0.98360655737704916</v>
      </c>
      <c r="L81" s="280">
        <v>0</v>
      </c>
      <c r="M81" s="280">
        <v>1.6393442622950821E-2</v>
      </c>
      <c r="N81" s="282" t="s">
        <v>913</v>
      </c>
      <c r="O81" s="278">
        <v>19</v>
      </c>
      <c r="P81" s="283">
        <v>0.39049180327868888</v>
      </c>
      <c r="Q81" s="283">
        <v>7.4098360655737707</v>
      </c>
      <c r="R81" s="325"/>
      <c r="S81" s="285" t="s">
        <v>915</v>
      </c>
      <c r="T81" s="326">
        <v>15</v>
      </c>
      <c r="U81" s="283">
        <v>0.33327868852459003</v>
      </c>
      <c r="V81" s="283">
        <v>5</v>
      </c>
      <c r="W81" s="327"/>
      <c r="X81" s="286" t="s">
        <v>912</v>
      </c>
      <c r="Y81" s="278">
        <v>8</v>
      </c>
      <c r="Z81" s="283">
        <v>0.30360655737704928</v>
      </c>
      <c r="AA81" s="283">
        <v>2.4098360655737703</v>
      </c>
      <c r="AB81" s="325"/>
      <c r="AC81" s="287" t="s">
        <v>914</v>
      </c>
      <c r="AD81" s="278">
        <v>24</v>
      </c>
      <c r="AE81" s="283">
        <v>0.42196721311475416</v>
      </c>
      <c r="AF81" s="283">
        <v>10.114754098360656</v>
      </c>
      <c r="AG81" s="325"/>
      <c r="AH81" s="328" t="s">
        <v>85</v>
      </c>
      <c r="AI81" s="278" t="s">
        <v>85</v>
      </c>
      <c r="AJ81" s="283" t="s">
        <v>85</v>
      </c>
      <c r="AK81" s="283" t="s">
        <v>85</v>
      </c>
      <c r="AL81" s="325"/>
      <c r="AM81" s="268" t="s">
        <v>85</v>
      </c>
      <c r="AN81" s="250" t="s">
        <v>85</v>
      </c>
      <c r="AO81" s="250" t="s">
        <v>85</v>
      </c>
      <c r="AP81" s="250" t="s">
        <v>85</v>
      </c>
      <c r="AQ81" s="250"/>
    </row>
    <row r="82" spans="1:43" x14ac:dyDescent="0.25">
      <c r="A82" s="315" t="s">
        <v>207</v>
      </c>
      <c r="B82" s="324" t="s">
        <v>5272</v>
      </c>
      <c r="C82" s="250" t="s">
        <v>1095</v>
      </c>
      <c r="D82" s="277">
        <v>51</v>
      </c>
      <c r="E82" s="278">
        <v>66</v>
      </c>
      <c r="F82" s="279">
        <v>37.194509803921562</v>
      </c>
      <c r="G82" s="280">
        <v>24.549019607843139</v>
      </c>
      <c r="H82" s="281">
        <v>51</v>
      </c>
      <c r="I82" s="278">
        <v>0</v>
      </c>
      <c r="J82" s="278">
        <v>0</v>
      </c>
      <c r="K82" s="280">
        <v>1</v>
      </c>
      <c r="L82" s="280">
        <v>0</v>
      </c>
      <c r="M82" s="280">
        <v>0</v>
      </c>
      <c r="N82" s="282" t="s">
        <v>913</v>
      </c>
      <c r="O82" s="278">
        <v>19</v>
      </c>
      <c r="P82" s="283">
        <v>0.33333333333333348</v>
      </c>
      <c r="Q82" s="283">
        <v>6.333333333333333</v>
      </c>
      <c r="R82" s="325"/>
      <c r="S82" s="285" t="s">
        <v>915</v>
      </c>
      <c r="T82" s="326">
        <v>15</v>
      </c>
      <c r="U82" s="283">
        <v>0.34725490196078418</v>
      </c>
      <c r="V82" s="283">
        <v>5.215686274509804</v>
      </c>
      <c r="W82" s="327"/>
      <c r="X82" s="286" t="s">
        <v>912</v>
      </c>
      <c r="Y82" s="278">
        <v>8</v>
      </c>
      <c r="Z82" s="283">
        <v>0.27980392156862766</v>
      </c>
      <c r="AA82" s="283">
        <v>2.215686274509804</v>
      </c>
      <c r="AB82" s="325"/>
      <c r="AC82" s="287" t="s">
        <v>914</v>
      </c>
      <c r="AD82" s="278">
        <v>24</v>
      </c>
      <c r="AE82" s="283">
        <v>0.45019607843137255</v>
      </c>
      <c r="AF82" s="283">
        <v>10.784313725490197</v>
      </c>
      <c r="AG82" s="325"/>
      <c r="AH82" s="328" t="s">
        <v>85</v>
      </c>
      <c r="AI82" s="278" t="s">
        <v>85</v>
      </c>
      <c r="AJ82" s="283" t="s">
        <v>85</v>
      </c>
      <c r="AK82" s="283" t="s">
        <v>85</v>
      </c>
      <c r="AL82" s="325"/>
      <c r="AM82" s="268" t="s">
        <v>85</v>
      </c>
      <c r="AN82" s="250" t="s">
        <v>85</v>
      </c>
      <c r="AO82" s="250" t="s">
        <v>85</v>
      </c>
      <c r="AP82" s="250" t="s">
        <v>85</v>
      </c>
      <c r="AQ82" s="250"/>
    </row>
    <row r="83" spans="1:43" x14ac:dyDescent="0.25">
      <c r="A83" s="315" t="s">
        <v>208</v>
      </c>
      <c r="B83" s="324" t="s">
        <v>5272</v>
      </c>
      <c r="C83" s="250" t="s">
        <v>1096</v>
      </c>
      <c r="D83" s="277">
        <v>58</v>
      </c>
      <c r="E83" s="278">
        <v>66</v>
      </c>
      <c r="F83" s="279">
        <v>49.530517241379307</v>
      </c>
      <c r="G83" s="280">
        <v>32.689655172413794</v>
      </c>
      <c r="H83" s="281">
        <v>53</v>
      </c>
      <c r="I83" s="278">
        <v>0</v>
      </c>
      <c r="J83" s="278">
        <v>5</v>
      </c>
      <c r="K83" s="280">
        <v>0.91379310344827591</v>
      </c>
      <c r="L83" s="280">
        <v>0</v>
      </c>
      <c r="M83" s="280">
        <v>8.6206896551724144E-2</v>
      </c>
      <c r="N83" s="282" t="s">
        <v>913</v>
      </c>
      <c r="O83" s="278">
        <v>19</v>
      </c>
      <c r="P83" s="283">
        <v>0.46310344827586214</v>
      </c>
      <c r="Q83" s="283">
        <v>8.7931034482758612</v>
      </c>
      <c r="R83" s="325"/>
      <c r="S83" s="285" t="s">
        <v>915</v>
      </c>
      <c r="T83" s="326">
        <v>15</v>
      </c>
      <c r="U83" s="283">
        <v>0.50810344827586207</v>
      </c>
      <c r="V83" s="283">
        <v>7.6206896551724137</v>
      </c>
      <c r="W83" s="327"/>
      <c r="X83" s="286" t="s">
        <v>912</v>
      </c>
      <c r="Y83" s="278">
        <v>8</v>
      </c>
      <c r="Z83" s="283">
        <v>0.37965517241379304</v>
      </c>
      <c r="AA83" s="283">
        <v>3.0172413793103448</v>
      </c>
      <c r="AB83" s="325"/>
      <c r="AC83" s="287" t="s">
        <v>914</v>
      </c>
      <c r="AD83" s="278">
        <v>24</v>
      </c>
      <c r="AE83" s="283">
        <v>0.55362068965517242</v>
      </c>
      <c r="AF83" s="283">
        <v>13.258620689655173</v>
      </c>
      <c r="AG83" s="325"/>
      <c r="AH83" s="328" t="s">
        <v>85</v>
      </c>
      <c r="AI83" s="278" t="s">
        <v>85</v>
      </c>
      <c r="AJ83" s="283" t="s">
        <v>85</v>
      </c>
      <c r="AK83" s="283" t="s">
        <v>85</v>
      </c>
      <c r="AL83" s="325"/>
      <c r="AM83" s="268" t="s">
        <v>85</v>
      </c>
      <c r="AN83" s="250" t="s">
        <v>85</v>
      </c>
      <c r="AO83" s="250" t="s">
        <v>85</v>
      </c>
      <c r="AP83" s="250" t="s">
        <v>85</v>
      </c>
      <c r="AQ83" s="250"/>
    </row>
    <row r="84" spans="1:43" x14ac:dyDescent="0.25">
      <c r="A84" s="315" t="s">
        <v>209</v>
      </c>
      <c r="B84" s="324" t="s">
        <v>5272</v>
      </c>
      <c r="C84" s="250" t="s">
        <v>1097</v>
      </c>
      <c r="D84" s="277">
        <v>32</v>
      </c>
      <c r="E84" s="278">
        <v>66</v>
      </c>
      <c r="F84" s="279">
        <v>42.471249999999998</v>
      </c>
      <c r="G84" s="280">
        <v>28.03125</v>
      </c>
      <c r="H84" s="281">
        <v>32</v>
      </c>
      <c r="I84" s="278">
        <v>0</v>
      </c>
      <c r="J84" s="278">
        <v>0</v>
      </c>
      <c r="K84" s="280">
        <v>1</v>
      </c>
      <c r="L84" s="280">
        <v>0</v>
      </c>
      <c r="M84" s="280">
        <v>0</v>
      </c>
      <c r="N84" s="282" t="s">
        <v>913</v>
      </c>
      <c r="O84" s="278">
        <v>19</v>
      </c>
      <c r="P84" s="283">
        <v>0.4200000000000001</v>
      </c>
      <c r="Q84" s="283">
        <v>7.96875</v>
      </c>
      <c r="R84" s="325"/>
      <c r="S84" s="285" t="s">
        <v>915</v>
      </c>
      <c r="T84" s="326">
        <v>15</v>
      </c>
      <c r="U84" s="283">
        <v>0.38374999999999998</v>
      </c>
      <c r="V84" s="283">
        <v>5.75</v>
      </c>
      <c r="W84" s="327"/>
      <c r="X84" s="286" t="s">
        <v>912</v>
      </c>
      <c r="Y84" s="278">
        <v>8</v>
      </c>
      <c r="Z84" s="283">
        <v>0.32718749999999996</v>
      </c>
      <c r="AA84" s="283">
        <v>2.59375</v>
      </c>
      <c r="AB84" s="325"/>
      <c r="AC84" s="287" t="s">
        <v>914</v>
      </c>
      <c r="AD84" s="278">
        <v>24</v>
      </c>
      <c r="AE84" s="283">
        <v>0.48906250000000001</v>
      </c>
      <c r="AF84" s="283">
        <v>11.71875</v>
      </c>
      <c r="AG84" s="325"/>
      <c r="AH84" s="328" t="s">
        <v>85</v>
      </c>
      <c r="AI84" s="278" t="s">
        <v>85</v>
      </c>
      <c r="AJ84" s="283" t="s">
        <v>85</v>
      </c>
      <c r="AK84" s="283" t="s">
        <v>85</v>
      </c>
      <c r="AL84" s="325"/>
      <c r="AM84" s="268" t="s">
        <v>85</v>
      </c>
      <c r="AN84" s="250" t="s">
        <v>85</v>
      </c>
      <c r="AO84" s="250" t="s">
        <v>85</v>
      </c>
      <c r="AP84" s="250" t="s">
        <v>85</v>
      </c>
      <c r="AQ84" s="250"/>
    </row>
    <row r="85" spans="1:43" x14ac:dyDescent="0.25">
      <c r="A85" s="315" t="s">
        <v>210</v>
      </c>
      <c r="B85" s="324" t="s">
        <v>5272</v>
      </c>
      <c r="C85" s="250" t="s">
        <v>1098</v>
      </c>
      <c r="D85" s="277">
        <v>146</v>
      </c>
      <c r="E85" s="278">
        <v>66</v>
      </c>
      <c r="F85" s="279">
        <v>51.93027397260272</v>
      </c>
      <c r="G85" s="280">
        <v>34.273972602739725</v>
      </c>
      <c r="H85" s="281">
        <v>125</v>
      </c>
      <c r="I85" s="278">
        <v>0</v>
      </c>
      <c r="J85" s="278">
        <v>21</v>
      </c>
      <c r="K85" s="280">
        <v>0.85616438356164382</v>
      </c>
      <c r="L85" s="280">
        <v>0</v>
      </c>
      <c r="M85" s="280">
        <v>0.14383561643835616</v>
      </c>
      <c r="N85" s="282" t="s">
        <v>913</v>
      </c>
      <c r="O85" s="278">
        <v>19</v>
      </c>
      <c r="P85" s="283">
        <v>0.49397260273972626</v>
      </c>
      <c r="Q85" s="283">
        <v>9.3835616438356162</v>
      </c>
      <c r="R85" s="325"/>
      <c r="S85" s="285" t="s">
        <v>915</v>
      </c>
      <c r="T85" s="326">
        <v>15</v>
      </c>
      <c r="U85" s="283">
        <v>0.50993150684931488</v>
      </c>
      <c r="V85" s="283">
        <v>7.6506849315068495</v>
      </c>
      <c r="W85" s="327"/>
      <c r="X85" s="286" t="s">
        <v>912</v>
      </c>
      <c r="Y85" s="278">
        <v>8</v>
      </c>
      <c r="Z85" s="283">
        <v>0.4217808219178088</v>
      </c>
      <c r="AA85" s="283">
        <v>3.3561643835616439</v>
      </c>
      <c r="AB85" s="325"/>
      <c r="AC85" s="287" t="s">
        <v>914</v>
      </c>
      <c r="AD85" s="278">
        <v>24</v>
      </c>
      <c r="AE85" s="283">
        <v>0.57917808219178091</v>
      </c>
      <c r="AF85" s="283">
        <v>13.883561643835616</v>
      </c>
      <c r="AG85" s="325"/>
      <c r="AH85" s="328" t="s">
        <v>85</v>
      </c>
      <c r="AI85" s="278" t="s">
        <v>85</v>
      </c>
      <c r="AJ85" s="283" t="s">
        <v>85</v>
      </c>
      <c r="AK85" s="283" t="s">
        <v>85</v>
      </c>
      <c r="AL85" s="325"/>
      <c r="AM85" s="268" t="s">
        <v>85</v>
      </c>
      <c r="AN85" s="250" t="s">
        <v>85</v>
      </c>
      <c r="AO85" s="250" t="s">
        <v>85</v>
      </c>
      <c r="AP85" s="250" t="s">
        <v>85</v>
      </c>
      <c r="AQ85" s="250"/>
    </row>
    <row r="86" spans="1:43" x14ac:dyDescent="0.25">
      <c r="A86" s="315" t="s">
        <v>211</v>
      </c>
      <c r="B86" s="324" t="s">
        <v>5272</v>
      </c>
      <c r="C86" s="250" t="s">
        <v>1099</v>
      </c>
      <c r="D86" s="277">
        <v>123</v>
      </c>
      <c r="E86" s="278">
        <v>66</v>
      </c>
      <c r="F86" s="279">
        <v>48.607560975609751</v>
      </c>
      <c r="G86" s="280">
        <v>32.081300813008127</v>
      </c>
      <c r="H86" s="281">
        <v>115</v>
      </c>
      <c r="I86" s="278">
        <v>0</v>
      </c>
      <c r="J86" s="278">
        <v>8</v>
      </c>
      <c r="K86" s="280">
        <v>0.93495934959349591</v>
      </c>
      <c r="L86" s="280">
        <v>0</v>
      </c>
      <c r="M86" s="280">
        <v>6.5040650406504072E-2</v>
      </c>
      <c r="N86" s="282" t="s">
        <v>913</v>
      </c>
      <c r="O86" s="278">
        <v>19</v>
      </c>
      <c r="P86" s="283">
        <v>0.46455284552845533</v>
      </c>
      <c r="Q86" s="283">
        <v>8.8211382113821131</v>
      </c>
      <c r="R86" s="325"/>
      <c r="S86" s="285" t="s">
        <v>915</v>
      </c>
      <c r="T86" s="326">
        <v>15</v>
      </c>
      <c r="U86" s="283">
        <v>0.48325203252032528</v>
      </c>
      <c r="V86" s="283">
        <v>7.2439024390243905</v>
      </c>
      <c r="W86" s="327"/>
      <c r="X86" s="286" t="s">
        <v>912</v>
      </c>
      <c r="Y86" s="278">
        <v>8</v>
      </c>
      <c r="Z86" s="283">
        <v>0.40715447154471601</v>
      </c>
      <c r="AA86" s="283">
        <v>3.2357723577235773</v>
      </c>
      <c r="AB86" s="325"/>
      <c r="AC86" s="287" t="s">
        <v>914</v>
      </c>
      <c r="AD86" s="278">
        <v>24</v>
      </c>
      <c r="AE86" s="283">
        <v>0.53341463414634172</v>
      </c>
      <c r="AF86" s="283">
        <v>12.780487804878049</v>
      </c>
      <c r="AG86" s="325"/>
      <c r="AH86" s="328" t="s">
        <v>85</v>
      </c>
      <c r="AI86" s="278" t="s">
        <v>85</v>
      </c>
      <c r="AJ86" s="283" t="s">
        <v>85</v>
      </c>
      <c r="AK86" s="283" t="s">
        <v>85</v>
      </c>
      <c r="AL86" s="325"/>
      <c r="AM86" s="268" t="s">
        <v>85</v>
      </c>
      <c r="AN86" s="250" t="s">
        <v>85</v>
      </c>
      <c r="AO86" s="250" t="s">
        <v>85</v>
      </c>
      <c r="AP86" s="250" t="s">
        <v>85</v>
      </c>
      <c r="AQ86" s="250"/>
    </row>
    <row r="87" spans="1:43" x14ac:dyDescent="0.25">
      <c r="A87" s="315" t="s">
        <v>212</v>
      </c>
      <c r="B87" s="324" t="s">
        <v>5272</v>
      </c>
      <c r="C87" s="250" t="s">
        <v>1100</v>
      </c>
      <c r="D87" s="277">
        <v>80</v>
      </c>
      <c r="E87" s="278">
        <v>66</v>
      </c>
      <c r="F87" s="279">
        <v>55.833499999999994</v>
      </c>
      <c r="G87" s="280">
        <v>36.85</v>
      </c>
      <c r="H87" s="281">
        <v>61</v>
      </c>
      <c r="I87" s="278">
        <v>0</v>
      </c>
      <c r="J87" s="278">
        <v>19</v>
      </c>
      <c r="K87" s="280">
        <v>0.76249999999999996</v>
      </c>
      <c r="L87" s="280">
        <v>0</v>
      </c>
      <c r="M87" s="280">
        <v>0.23749999999999999</v>
      </c>
      <c r="N87" s="282" t="s">
        <v>913</v>
      </c>
      <c r="O87" s="278">
        <v>19</v>
      </c>
      <c r="P87" s="283">
        <v>0.52412499999999984</v>
      </c>
      <c r="Q87" s="283">
        <v>9.9625000000000004</v>
      </c>
      <c r="R87" s="325"/>
      <c r="S87" s="285" t="s">
        <v>915</v>
      </c>
      <c r="T87" s="326">
        <v>15</v>
      </c>
      <c r="U87" s="283">
        <v>0.57650000000000023</v>
      </c>
      <c r="V87" s="283">
        <v>8.6374999999999993</v>
      </c>
      <c r="W87" s="327"/>
      <c r="X87" s="286" t="s">
        <v>912</v>
      </c>
      <c r="Y87" s="278">
        <v>8</v>
      </c>
      <c r="Z87" s="283">
        <v>0.41487499999999988</v>
      </c>
      <c r="AA87" s="283">
        <v>3.3</v>
      </c>
      <c r="AB87" s="325"/>
      <c r="AC87" s="287" t="s">
        <v>914</v>
      </c>
      <c r="AD87" s="278">
        <v>24</v>
      </c>
      <c r="AE87" s="283">
        <v>0.62312499999999993</v>
      </c>
      <c r="AF87" s="283">
        <v>14.95</v>
      </c>
      <c r="AG87" s="325"/>
      <c r="AH87" s="328" t="s">
        <v>85</v>
      </c>
      <c r="AI87" s="278" t="s">
        <v>85</v>
      </c>
      <c r="AJ87" s="283" t="s">
        <v>85</v>
      </c>
      <c r="AK87" s="283" t="s">
        <v>85</v>
      </c>
      <c r="AL87" s="325"/>
      <c r="AM87" s="268" t="s">
        <v>85</v>
      </c>
      <c r="AN87" s="250" t="s">
        <v>85</v>
      </c>
      <c r="AO87" s="250" t="s">
        <v>85</v>
      </c>
      <c r="AP87" s="250" t="s">
        <v>85</v>
      </c>
      <c r="AQ87" s="250"/>
    </row>
    <row r="88" spans="1:43" x14ac:dyDescent="0.25">
      <c r="A88" s="315" t="s">
        <v>213</v>
      </c>
      <c r="B88" s="324" t="s">
        <v>5272</v>
      </c>
      <c r="C88" s="250" t="s">
        <v>1101</v>
      </c>
      <c r="D88" s="277">
        <v>110</v>
      </c>
      <c r="E88" s="278">
        <v>66</v>
      </c>
      <c r="F88" s="279">
        <v>48.444181818181825</v>
      </c>
      <c r="G88" s="280">
        <v>31.972727272727273</v>
      </c>
      <c r="H88" s="281">
        <v>103</v>
      </c>
      <c r="I88" s="278">
        <v>0</v>
      </c>
      <c r="J88" s="278">
        <v>7</v>
      </c>
      <c r="K88" s="280">
        <v>0.9363636363636364</v>
      </c>
      <c r="L88" s="280">
        <v>0</v>
      </c>
      <c r="M88" s="280">
        <v>6.363636363636363E-2</v>
      </c>
      <c r="N88" s="282" t="s">
        <v>913</v>
      </c>
      <c r="O88" s="278">
        <v>19</v>
      </c>
      <c r="P88" s="283">
        <v>0.44690909090909053</v>
      </c>
      <c r="Q88" s="283">
        <v>8.4909090909090903</v>
      </c>
      <c r="R88" s="325"/>
      <c r="S88" s="285" t="s">
        <v>915</v>
      </c>
      <c r="T88" s="326">
        <v>15</v>
      </c>
      <c r="U88" s="283">
        <v>0.47118181818181831</v>
      </c>
      <c r="V88" s="283">
        <v>7.0727272727272723</v>
      </c>
      <c r="W88" s="327"/>
      <c r="X88" s="286" t="s">
        <v>912</v>
      </c>
      <c r="Y88" s="278">
        <v>8</v>
      </c>
      <c r="Z88" s="283">
        <v>0.35818181818181832</v>
      </c>
      <c r="AA88" s="283">
        <v>2.8454545454545452</v>
      </c>
      <c r="AB88" s="325"/>
      <c r="AC88" s="287" t="s">
        <v>914</v>
      </c>
      <c r="AD88" s="278">
        <v>24</v>
      </c>
      <c r="AE88" s="283">
        <v>0.56627272727272748</v>
      </c>
      <c r="AF88" s="283">
        <v>13.563636363636364</v>
      </c>
      <c r="AG88" s="325"/>
      <c r="AH88" s="328" t="s">
        <v>85</v>
      </c>
      <c r="AI88" s="278" t="s">
        <v>85</v>
      </c>
      <c r="AJ88" s="283" t="s">
        <v>85</v>
      </c>
      <c r="AK88" s="283" t="s">
        <v>85</v>
      </c>
      <c r="AL88" s="325"/>
      <c r="AM88" s="268" t="s">
        <v>85</v>
      </c>
      <c r="AN88" s="250" t="s">
        <v>85</v>
      </c>
      <c r="AO88" s="250" t="s">
        <v>85</v>
      </c>
      <c r="AP88" s="250" t="s">
        <v>85</v>
      </c>
      <c r="AQ88" s="250"/>
    </row>
    <row r="89" spans="1:43" x14ac:dyDescent="0.25">
      <c r="A89" s="315" t="s">
        <v>214</v>
      </c>
      <c r="B89" s="324" t="s">
        <v>5272</v>
      </c>
      <c r="C89" s="250" t="s">
        <v>1102</v>
      </c>
      <c r="D89" s="277">
        <v>73</v>
      </c>
      <c r="E89" s="278">
        <v>66</v>
      </c>
      <c r="F89" s="279">
        <v>51.701369863013682</v>
      </c>
      <c r="G89" s="280">
        <v>34.123287671232873</v>
      </c>
      <c r="H89" s="281">
        <v>64</v>
      </c>
      <c r="I89" s="278">
        <v>0</v>
      </c>
      <c r="J89" s="278">
        <v>9</v>
      </c>
      <c r="K89" s="280">
        <v>0.87671232876712324</v>
      </c>
      <c r="L89" s="280">
        <v>0</v>
      </c>
      <c r="M89" s="280">
        <v>0.12328767123287671</v>
      </c>
      <c r="N89" s="282" t="s">
        <v>913</v>
      </c>
      <c r="O89" s="278">
        <v>19</v>
      </c>
      <c r="P89" s="283">
        <v>0.46986301369863032</v>
      </c>
      <c r="Q89" s="283">
        <v>8.9315068493150687</v>
      </c>
      <c r="R89" s="325"/>
      <c r="S89" s="285" t="s">
        <v>915</v>
      </c>
      <c r="T89" s="326">
        <v>15</v>
      </c>
      <c r="U89" s="283">
        <v>0.50575342465753426</v>
      </c>
      <c r="V89" s="283">
        <v>7.5890410958904111</v>
      </c>
      <c r="W89" s="327"/>
      <c r="X89" s="286" t="s">
        <v>912</v>
      </c>
      <c r="Y89" s="278">
        <v>8</v>
      </c>
      <c r="Z89" s="283">
        <v>0.41520547945205455</v>
      </c>
      <c r="AA89" s="283">
        <v>3.3013698630136985</v>
      </c>
      <c r="AB89" s="325"/>
      <c r="AC89" s="287" t="s">
        <v>914</v>
      </c>
      <c r="AD89" s="278">
        <v>24</v>
      </c>
      <c r="AE89" s="283">
        <v>0.59630136986301363</v>
      </c>
      <c r="AF89" s="283">
        <v>14.301369863013699</v>
      </c>
      <c r="AG89" s="325"/>
      <c r="AH89" s="328" t="s">
        <v>85</v>
      </c>
      <c r="AI89" s="278" t="s">
        <v>85</v>
      </c>
      <c r="AJ89" s="283" t="s">
        <v>85</v>
      </c>
      <c r="AK89" s="283" t="s">
        <v>85</v>
      </c>
      <c r="AL89" s="325"/>
      <c r="AM89" s="268" t="s">
        <v>85</v>
      </c>
      <c r="AN89" s="250" t="s">
        <v>85</v>
      </c>
      <c r="AO89" s="250" t="s">
        <v>85</v>
      </c>
      <c r="AP89" s="250" t="s">
        <v>85</v>
      </c>
      <c r="AQ89" s="250"/>
    </row>
    <row r="90" spans="1:43" x14ac:dyDescent="0.25">
      <c r="A90" s="315" t="s">
        <v>215</v>
      </c>
      <c r="B90" s="324" t="s">
        <v>5272</v>
      </c>
      <c r="C90" s="250" t="s">
        <v>1103</v>
      </c>
      <c r="D90" s="277">
        <v>68</v>
      </c>
      <c r="E90" s="278">
        <v>66</v>
      </c>
      <c r="F90" s="279">
        <v>47.370735294117637</v>
      </c>
      <c r="G90" s="280">
        <v>31.264705882352942</v>
      </c>
      <c r="H90" s="281">
        <v>62</v>
      </c>
      <c r="I90" s="278">
        <v>0</v>
      </c>
      <c r="J90" s="278">
        <v>6</v>
      </c>
      <c r="K90" s="280">
        <v>0.91176470588235292</v>
      </c>
      <c r="L90" s="280">
        <v>0</v>
      </c>
      <c r="M90" s="280">
        <v>8.8235294117647065E-2</v>
      </c>
      <c r="N90" s="282" t="s">
        <v>913</v>
      </c>
      <c r="O90" s="278">
        <v>19</v>
      </c>
      <c r="P90" s="283">
        <v>0.4329411764705885</v>
      </c>
      <c r="Q90" s="283">
        <v>8.235294117647058</v>
      </c>
      <c r="R90" s="325"/>
      <c r="S90" s="285" t="s">
        <v>915</v>
      </c>
      <c r="T90" s="326">
        <v>15</v>
      </c>
      <c r="U90" s="283">
        <v>0.46367647058823513</v>
      </c>
      <c r="V90" s="283">
        <v>6.9558823529411766</v>
      </c>
      <c r="W90" s="327"/>
      <c r="X90" s="286" t="s">
        <v>912</v>
      </c>
      <c r="Y90" s="278">
        <v>8</v>
      </c>
      <c r="Z90" s="283">
        <v>0.40852941176470575</v>
      </c>
      <c r="AA90" s="283">
        <v>3.25</v>
      </c>
      <c r="AB90" s="325"/>
      <c r="AC90" s="287" t="s">
        <v>914</v>
      </c>
      <c r="AD90" s="278">
        <v>24</v>
      </c>
      <c r="AE90" s="283">
        <v>0.53558823529411781</v>
      </c>
      <c r="AF90" s="283">
        <v>12.823529411764707</v>
      </c>
      <c r="AG90" s="325"/>
      <c r="AH90" s="328" t="s">
        <v>85</v>
      </c>
      <c r="AI90" s="278" t="s">
        <v>85</v>
      </c>
      <c r="AJ90" s="283" t="s">
        <v>85</v>
      </c>
      <c r="AK90" s="283" t="s">
        <v>85</v>
      </c>
      <c r="AL90" s="325"/>
      <c r="AM90" s="268" t="s">
        <v>85</v>
      </c>
      <c r="AN90" s="250" t="s">
        <v>85</v>
      </c>
      <c r="AO90" s="250" t="s">
        <v>85</v>
      </c>
      <c r="AP90" s="250" t="s">
        <v>85</v>
      </c>
      <c r="AQ90" s="250"/>
    </row>
    <row r="91" spans="1:43" x14ac:dyDescent="0.25">
      <c r="A91" s="315" t="s">
        <v>216</v>
      </c>
      <c r="B91" s="324" t="s">
        <v>5272</v>
      </c>
      <c r="C91" s="250" t="s">
        <v>1104</v>
      </c>
      <c r="D91" s="277">
        <v>67</v>
      </c>
      <c r="E91" s="278">
        <v>66</v>
      </c>
      <c r="F91" s="279">
        <v>44.368208955223885</v>
      </c>
      <c r="G91" s="280">
        <v>29.28358208955224</v>
      </c>
      <c r="H91" s="281">
        <v>60</v>
      </c>
      <c r="I91" s="278">
        <v>0</v>
      </c>
      <c r="J91" s="278">
        <v>7</v>
      </c>
      <c r="K91" s="280">
        <v>0.89552238805970152</v>
      </c>
      <c r="L91" s="280">
        <v>0</v>
      </c>
      <c r="M91" s="280">
        <v>0.1044776119402985</v>
      </c>
      <c r="N91" s="282" t="s">
        <v>913</v>
      </c>
      <c r="O91" s="278">
        <v>19</v>
      </c>
      <c r="P91" s="283">
        <v>0.41910447761194058</v>
      </c>
      <c r="Q91" s="283">
        <v>7.955223880597015</v>
      </c>
      <c r="R91" s="325"/>
      <c r="S91" s="285" t="s">
        <v>915</v>
      </c>
      <c r="T91" s="326">
        <v>15</v>
      </c>
      <c r="U91" s="283">
        <v>0.44999999999999984</v>
      </c>
      <c r="V91" s="283">
        <v>6.7611940298507465</v>
      </c>
      <c r="W91" s="327"/>
      <c r="X91" s="286" t="s">
        <v>912</v>
      </c>
      <c r="Y91" s="278">
        <v>8</v>
      </c>
      <c r="Z91" s="283">
        <v>0.31388059701492532</v>
      </c>
      <c r="AA91" s="283">
        <v>2.4925373134328357</v>
      </c>
      <c r="AB91" s="325"/>
      <c r="AC91" s="287" t="s">
        <v>914</v>
      </c>
      <c r="AD91" s="278">
        <v>24</v>
      </c>
      <c r="AE91" s="283">
        <v>0.50417910447761183</v>
      </c>
      <c r="AF91" s="283">
        <v>12.074626865671641</v>
      </c>
      <c r="AG91" s="325"/>
      <c r="AH91" s="328" t="s">
        <v>85</v>
      </c>
      <c r="AI91" s="278" t="s">
        <v>85</v>
      </c>
      <c r="AJ91" s="283" t="s">
        <v>85</v>
      </c>
      <c r="AK91" s="283" t="s">
        <v>85</v>
      </c>
      <c r="AL91" s="325"/>
      <c r="AM91" s="268" t="s">
        <v>85</v>
      </c>
      <c r="AN91" s="250" t="s">
        <v>85</v>
      </c>
      <c r="AO91" s="250" t="s">
        <v>85</v>
      </c>
      <c r="AP91" s="250" t="s">
        <v>85</v>
      </c>
      <c r="AQ91" s="250"/>
    </row>
    <row r="92" spans="1:43" x14ac:dyDescent="0.25">
      <c r="A92" s="315" t="s">
        <v>217</v>
      </c>
      <c r="B92" s="324" t="s">
        <v>5272</v>
      </c>
      <c r="C92" s="250" t="s">
        <v>1105</v>
      </c>
      <c r="D92" s="277">
        <v>79</v>
      </c>
      <c r="E92" s="278">
        <v>66</v>
      </c>
      <c r="F92" s="279">
        <v>42.059493670886049</v>
      </c>
      <c r="G92" s="280">
        <v>27.759493670886076</v>
      </c>
      <c r="H92" s="281">
        <v>79</v>
      </c>
      <c r="I92" s="278">
        <v>0</v>
      </c>
      <c r="J92" s="278">
        <v>0</v>
      </c>
      <c r="K92" s="280">
        <v>1</v>
      </c>
      <c r="L92" s="280">
        <v>0</v>
      </c>
      <c r="M92" s="280">
        <v>0</v>
      </c>
      <c r="N92" s="282" t="s">
        <v>913</v>
      </c>
      <c r="O92" s="278">
        <v>19</v>
      </c>
      <c r="P92" s="283">
        <v>0.41468354430379772</v>
      </c>
      <c r="Q92" s="283">
        <v>7.8734177215189876</v>
      </c>
      <c r="R92" s="325"/>
      <c r="S92" s="285" t="s">
        <v>915</v>
      </c>
      <c r="T92" s="326">
        <v>15</v>
      </c>
      <c r="U92" s="283">
        <v>0.40101265822784771</v>
      </c>
      <c r="V92" s="283">
        <v>6.0253164556962027</v>
      </c>
      <c r="W92" s="327"/>
      <c r="X92" s="286" t="s">
        <v>912</v>
      </c>
      <c r="Y92" s="278">
        <v>8</v>
      </c>
      <c r="Z92" s="283">
        <v>0.31240506329113915</v>
      </c>
      <c r="AA92" s="283">
        <v>2.481012658227848</v>
      </c>
      <c r="AB92" s="325"/>
      <c r="AC92" s="287" t="s">
        <v>914</v>
      </c>
      <c r="AD92" s="278">
        <v>24</v>
      </c>
      <c r="AE92" s="283">
        <v>0.47506329113924062</v>
      </c>
      <c r="AF92" s="283">
        <v>11.379746835443038</v>
      </c>
      <c r="AG92" s="325"/>
      <c r="AH92" s="328" t="s">
        <v>85</v>
      </c>
      <c r="AI92" s="278" t="s">
        <v>85</v>
      </c>
      <c r="AJ92" s="283" t="s">
        <v>85</v>
      </c>
      <c r="AK92" s="283" t="s">
        <v>85</v>
      </c>
      <c r="AL92" s="325"/>
      <c r="AM92" s="268" t="s">
        <v>85</v>
      </c>
      <c r="AN92" s="250" t="s">
        <v>85</v>
      </c>
      <c r="AO92" s="250" t="s">
        <v>85</v>
      </c>
      <c r="AP92" s="250" t="s">
        <v>85</v>
      </c>
      <c r="AQ92" s="250"/>
    </row>
    <row r="93" spans="1:43" x14ac:dyDescent="0.25">
      <c r="A93" s="315" t="s">
        <v>218</v>
      </c>
      <c r="B93" s="324" t="s">
        <v>5272</v>
      </c>
      <c r="C93" s="250" t="s">
        <v>1106</v>
      </c>
      <c r="D93" s="277">
        <v>118</v>
      </c>
      <c r="E93" s="278">
        <v>66</v>
      </c>
      <c r="F93" s="279">
        <v>41.820423728813573</v>
      </c>
      <c r="G93" s="280">
        <v>27.601694915254239</v>
      </c>
      <c r="H93" s="281">
        <v>114</v>
      </c>
      <c r="I93" s="278">
        <v>0</v>
      </c>
      <c r="J93" s="278">
        <v>4</v>
      </c>
      <c r="K93" s="280">
        <v>0.96610169491525422</v>
      </c>
      <c r="L93" s="280">
        <v>0</v>
      </c>
      <c r="M93" s="280">
        <v>3.3898305084745763E-2</v>
      </c>
      <c r="N93" s="282" t="s">
        <v>913</v>
      </c>
      <c r="O93" s="278">
        <v>19</v>
      </c>
      <c r="P93" s="283">
        <v>0.40830508474576266</v>
      </c>
      <c r="Q93" s="283">
        <v>7.7542372881355934</v>
      </c>
      <c r="R93" s="325"/>
      <c r="S93" s="285" t="s">
        <v>915</v>
      </c>
      <c r="T93" s="326">
        <v>15</v>
      </c>
      <c r="U93" s="283">
        <v>0.40711864406779691</v>
      </c>
      <c r="V93" s="283">
        <v>6.1101694915254239</v>
      </c>
      <c r="W93" s="327"/>
      <c r="X93" s="286" t="s">
        <v>912</v>
      </c>
      <c r="Y93" s="278">
        <v>8</v>
      </c>
      <c r="Z93" s="283">
        <v>0.32220338983050845</v>
      </c>
      <c r="AA93" s="283">
        <v>2.5593220338983049</v>
      </c>
      <c r="AB93" s="325"/>
      <c r="AC93" s="287" t="s">
        <v>914</v>
      </c>
      <c r="AD93" s="278">
        <v>24</v>
      </c>
      <c r="AE93" s="283">
        <v>0.46711864406779702</v>
      </c>
      <c r="AF93" s="283">
        <v>11.177966101694915</v>
      </c>
      <c r="AG93" s="325"/>
      <c r="AH93" s="328" t="s">
        <v>85</v>
      </c>
      <c r="AI93" s="278" t="s">
        <v>85</v>
      </c>
      <c r="AJ93" s="283" t="s">
        <v>85</v>
      </c>
      <c r="AK93" s="283" t="s">
        <v>85</v>
      </c>
      <c r="AL93" s="325"/>
      <c r="AM93" s="268" t="s">
        <v>85</v>
      </c>
      <c r="AN93" s="250" t="s">
        <v>85</v>
      </c>
      <c r="AO93" s="250" t="s">
        <v>85</v>
      </c>
      <c r="AP93" s="250" t="s">
        <v>85</v>
      </c>
      <c r="AQ93" s="250"/>
    </row>
    <row r="94" spans="1:43" x14ac:dyDescent="0.25">
      <c r="A94" s="315" t="s">
        <v>5191</v>
      </c>
      <c r="B94" s="324" t="s">
        <v>5272</v>
      </c>
      <c r="C94" s="250" t="s">
        <v>5284</v>
      </c>
      <c r="D94" s="277">
        <v>32</v>
      </c>
      <c r="E94" s="278">
        <v>66</v>
      </c>
      <c r="F94" s="279">
        <v>48.721249999999998</v>
      </c>
      <c r="G94" s="280">
        <v>32.15625</v>
      </c>
      <c r="H94" s="281">
        <v>27</v>
      </c>
      <c r="I94" s="278">
        <v>0</v>
      </c>
      <c r="J94" s="278">
        <v>5</v>
      </c>
      <c r="K94" s="280">
        <v>0.84375</v>
      </c>
      <c r="L94" s="280">
        <v>0</v>
      </c>
      <c r="M94" s="280">
        <v>0.15625</v>
      </c>
      <c r="N94" s="282" t="s">
        <v>913</v>
      </c>
      <c r="O94" s="278">
        <v>19</v>
      </c>
      <c r="P94" s="283">
        <v>0.46781249999999991</v>
      </c>
      <c r="Q94" s="283">
        <v>8.875</v>
      </c>
      <c r="R94" s="325"/>
      <c r="S94" s="285" t="s">
        <v>915</v>
      </c>
      <c r="T94" s="326">
        <v>15</v>
      </c>
      <c r="U94" s="283">
        <v>0.49124999999999996</v>
      </c>
      <c r="V94" s="283">
        <v>7.375</v>
      </c>
      <c r="W94" s="327"/>
      <c r="X94" s="286" t="s">
        <v>912</v>
      </c>
      <c r="Y94" s="278">
        <v>8</v>
      </c>
      <c r="Z94" s="283">
        <v>0.38531250000000011</v>
      </c>
      <c r="AA94" s="283">
        <v>3.0625</v>
      </c>
      <c r="AB94" s="325"/>
      <c r="AC94" s="287" t="s">
        <v>914</v>
      </c>
      <c r="AD94" s="278">
        <v>24</v>
      </c>
      <c r="AE94" s="283">
        <v>0.53593749999999996</v>
      </c>
      <c r="AF94" s="283">
        <v>12.84375</v>
      </c>
      <c r="AG94" s="325"/>
      <c r="AH94" s="328" t="s">
        <v>85</v>
      </c>
      <c r="AI94" s="278" t="s">
        <v>85</v>
      </c>
      <c r="AJ94" s="283" t="s">
        <v>85</v>
      </c>
      <c r="AK94" s="283" t="s">
        <v>85</v>
      </c>
      <c r="AL94" s="325"/>
      <c r="AM94" s="268" t="s">
        <v>85</v>
      </c>
      <c r="AN94" s="250" t="s">
        <v>85</v>
      </c>
      <c r="AO94" s="250" t="s">
        <v>85</v>
      </c>
      <c r="AP94" s="250" t="s">
        <v>85</v>
      </c>
      <c r="AQ94" s="250"/>
    </row>
    <row r="95" spans="1:43" x14ac:dyDescent="0.25">
      <c r="A95" s="315" t="s">
        <v>821</v>
      </c>
      <c r="B95" s="324" t="s">
        <v>5272</v>
      </c>
      <c r="C95" s="250" t="s">
        <v>1107</v>
      </c>
      <c r="D95" s="277">
        <v>26</v>
      </c>
      <c r="E95" s="278">
        <v>66</v>
      </c>
      <c r="F95" s="279">
        <v>47.843461538461561</v>
      </c>
      <c r="G95" s="280">
        <v>31.576923076923077</v>
      </c>
      <c r="H95" s="281">
        <v>24</v>
      </c>
      <c r="I95" s="278">
        <v>0</v>
      </c>
      <c r="J95" s="278">
        <v>2</v>
      </c>
      <c r="K95" s="280">
        <v>0.92307692307692313</v>
      </c>
      <c r="L95" s="280">
        <v>0</v>
      </c>
      <c r="M95" s="280">
        <v>7.6923076923076927E-2</v>
      </c>
      <c r="N95" s="282" t="s">
        <v>913</v>
      </c>
      <c r="O95" s="278">
        <v>19</v>
      </c>
      <c r="P95" s="283">
        <v>0.41653846153846152</v>
      </c>
      <c r="Q95" s="283">
        <v>7.9230769230769234</v>
      </c>
      <c r="R95" s="325"/>
      <c r="S95" s="285" t="s">
        <v>915</v>
      </c>
      <c r="T95" s="326">
        <v>15</v>
      </c>
      <c r="U95" s="283">
        <v>0.48923076923076914</v>
      </c>
      <c r="V95" s="283">
        <v>7.3461538461538458</v>
      </c>
      <c r="W95" s="327"/>
      <c r="X95" s="286" t="s">
        <v>912</v>
      </c>
      <c r="Y95" s="278">
        <v>8</v>
      </c>
      <c r="Z95" s="283">
        <v>0.33884615384615391</v>
      </c>
      <c r="AA95" s="283">
        <v>2.6923076923076925</v>
      </c>
      <c r="AB95" s="325"/>
      <c r="AC95" s="287" t="s">
        <v>914</v>
      </c>
      <c r="AD95" s="278">
        <v>24</v>
      </c>
      <c r="AE95" s="283">
        <v>0.56769230769230783</v>
      </c>
      <c r="AF95" s="283">
        <v>13.615384615384615</v>
      </c>
      <c r="AG95" s="325"/>
      <c r="AH95" s="328" t="s">
        <v>85</v>
      </c>
      <c r="AI95" s="278" t="s">
        <v>85</v>
      </c>
      <c r="AJ95" s="283" t="s">
        <v>85</v>
      </c>
      <c r="AK95" s="283" t="s">
        <v>85</v>
      </c>
      <c r="AL95" s="325"/>
      <c r="AM95" s="268" t="s">
        <v>85</v>
      </c>
      <c r="AN95" s="250" t="s">
        <v>85</v>
      </c>
      <c r="AO95" s="250" t="s">
        <v>85</v>
      </c>
      <c r="AP95" s="250" t="s">
        <v>85</v>
      </c>
      <c r="AQ95" s="250"/>
    </row>
    <row r="96" spans="1:43" x14ac:dyDescent="0.25">
      <c r="A96" s="315" t="s">
        <v>742</v>
      </c>
      <c r="B96" s="324" t="s">
        <v>5272</v>
      </c>
      <c r="C96" s="250" t="s">
        <v>1109</v>
      </c>
      <c r="D96" s="277">
        <v>76</v>
      </c>
      <c r="E96" s="278">
        <v>66</v>
      </c>
      <c r="F96" s="279">
        <v>56.340263157894732</v>
      </c>
      <c r="G96" s="280">
        <v>37.184210526315788</v>
      </c>
      <c r="H96" s="281">
        <v>67</v>
      </c>
      <c r="I96" s="278">
        <v>0</v>
      </c>
      <c r="J96" s="278">
        <v>9</v>
      </c>
      <c r="K96" s="280">
        <v>0.88157894736842102</v>
      </c>
      <c r="L96" s="280">
        <v>0</v>
      </c>
      <c r="M96" s="280">
        <v>0.11842105263157894</v>
      </c>
      <c r="N96" s="282" t="s">
        <v>913</v>
      </c>
      <c r="O96" s="278">
        <v>19</v>
      </c>
      <c r="P96" s="283">
        <v>0.52013157894736828</v>
      </c>
      <c r="Q96" s="283">
        <v>9.8815789473684212</v>
      </c>
      <c r="R96" s="325"/>
      <c r="S96" s="285" t="s">
        <v>915</v>
      </c>
      <c r="T96" s="326">
        <v>15</v>
      </c>
      <c r="U96" s="283">
        <v>0.52881578947368435</v>
      </c>
      <c r="V96" s="283">
        <v>7.9342105263157894</v>
      </c>
      <c r="W96" s="327"/>
      <c r="X96" s="286" t="s">
        <v>912</v>
      </c>
      <c r="Y96" s="278">
        <v>8</v>
      </c>
      <c r="Z96" s="283">
        <v>0.44960526315789467</v>
      </c>
      <c r="AA96" s="283">
        <v>3.5789473684210527</v>
      </c>
      <c r="AB96" s="325"/>
      <c r="AC96" s="287" t="s">
        <v>914</v>
      </c>
      <c r="AD96" s="278">
        <v>24</v>
      </c>
      <c r="AE96" s="283">
        <v>0.65894736842105284</v>
      </c>
      <c r="AF96" s="283">
        <v>15.789473684210526</v>
      </c>
      <c r="AG96" s="325"/>
      <c r="AH96" s="328" t="s">
        <v>85</v>
      </c>
      <c r="AI96" s="278" t="s">
        <v>85</v>
      </c>
      <c r="AJ96" s="283" t="s">
        <v>85</v>
      </c>
      <c r="AK96" s="283" t="s">
        <v>85</v>
      </c>
      <c r="AL96" s="325"/>
      <c r="AM96" s="268" t="s">
        <v>85</v>
      </c>
      <c r="AN96" s="250" t="s">
        <v>85</v>
      </c>
      <c r="AO96" s="250" t="s">
        <v>85</v>
      </c>
      <c r="AP96" s="250" t="s">
        <v>85</v>
      </c>
      <c r="AQ96" s="250"/>
    </row>
    <row r="97" spans="1:43" x14ac:dyDescent="0.25">
      <c r="A97" s="315" t="s">
        <v>741</v>
      </c>
      <c r="B97" s="324" t="s">
        <v>5272</v>
      </c>
      <c r="C97" s="250" t="s">
        <v>5220</v>
      </c>
      <c r="D97" s="277">
        <v>66</v>
      </c>
      <c r="E97" s="278">
        <v>66</v>
      </c>
      <c r="F97" s="279">
        <v>49.012575757575746</v>
      </c>
      <c r="G97" s="280">
        <v>32.348484848484851</v>
      </c>
      <c r="H97" s="281">
        <v>62</v>
      </c>
      <c r="I97" s="278">
        <v>0</v>
      </c>
      <c r="J97" s="278">
        <v>4</v>
      </c>
      <c r="K97" s="280">
        <v>0.93939393939393945</v>
      </c>
      <c r="L97" s="280">
        <v>0</v>
      </c>
      <c r="M97" s="280">
        <v>6.0606060606060608E-2</v>
      </c>
      <c r="N97" s="282" t="s">
        <v>913</v>
      </c>
      <c r="O97" s="278">
        <v>19</v>
      </c>
      <c r="P97" s="283">
        <v>0.45030303030303059</v>
      </c>
      <c r="Q97" s="283">
        <v>8.5606060606060606</v>
      </c>
      <c r="R97" s="325"/>
      <c r="S97" s="285" t="s">
        <v>915</v>
      </c>
      <c r="T97" s="326">
        <v>15</v>
      </c>
      <c r="U97" s="283">
        <v>0.50151515151515147</v>
      </c>
      <c r="V97" s="283">
        <v>7.5151515151515156</v>
      </c>
      <c r="W97" s="327"/>
      <c r="X97" s="286" t="s">
        <v>912</v>
      </c>
      <c r="Y97" s="278">
        <v>8</v>
      </c>
      <c r="Z97" s="283">
        <v>0.39818181818181797</v>
      </c>
      <c r="AA97" s="283">
        <v>3.1666666666666665</v>
      </c>
      <c r="AB97" s="325"/>
      <c r="AC97" s="287" t="s">
        <v>914</v>
      </c>
      <c r="AD97" s="278">
        <v>24</v>
      </c>
      <c r="AE97" s="283">
        <v>0.54606060606060602</v>
      </c>
      <c r="AF97" s="283">
        <v>13.106060606060606</v>
      </c>
      <c r="AG97" s="325"/>
      <c r="AH97" s="328" t="s">
        <v>85</v>
      </c>
      <c r="AI97" s="278" t="s">
        <v>85</v>
      </c>
      <c r="AJ97" s="283" t="s">
        <v>85</v>
      </c>
      <c r="AK97" s="283" t="s">
        <v>85</v>
      </c>
      <c r="AL97" s="325"/>
      <c r="AM97" s="268" t="s">
        <v>85</v>
      </c>
      <c r="AN97" s="250" t="s">
        <v>85</v>
      </c>
      <c r="AO97" s="250" t="s">
        <v>85</v>
      </c>
      <c r="AP97" s="250" t="s">
        <v>85</v>
      </c>
      <c r="AQ97" s="250"/>
    </row>
    <row r="98" spans="1:43" x14ac:dyDescent="0.25">
      <c r="A98" s="315" t="s">
        <v>857</v>
      </c>
      <c r="B98" s="324" t="s">
        <v>5272</v>
      </c>
      <c r="C98" s="250" t="s">
        <v>5285</v>
      </c>
      <c r="D98" s="277">
        <v>39</v>
      </c>
      <c r="E98" s="278">
        <v>66</v>
      </c>
      <c r="F98" s="279">
        <v>54.700512820512834</v>
      </c>
      <c r="G98" s="280">
        <v>36.102564102564102</v>
      </c>
      <c r="H98" s="281">
        <v>34</v>
      </c>
      <c r="I98" s="278">
        <v>0</v>
      </c>
      <c r="J98" s="278">
        <v>5</v>
      </c>
      <c r="K98" s="280">
        <v>0.87179487179487181</v>
      </c>
      <c r="L98" s="280">
        <v>0</v>
      </c>
      <c r="M98" s="280">
        <v>0.12820512820512819</v>
      </c>
      <c r="N98" s="282" t="s">
        <v>913</v>
      </c>
      <c r="O98" s="278">
        <v>19</v>
      </c>
      <c r="P98" s="283">
        <v>0.52102564102564108</v>
      </c>
      <c r="Q98" s="283">
        <v>9.8974358974358978</v>
      </c>
      <c r="R98" s="325"/>
      <c r="S98" s="285" t="s">
        <v>915</v>
      </c>
      <c r="T98" s="326">
        <v>15</v>
      </c>
      <c r="U98" s="283">
        <v>0.5164102564102564</v>
      </c>
      <c r="V98" s="283">
        <v>7.7435897435897436</v>
      </c>
      <c r="W98" s="327"/>
      <c r="X98" s="286" t="s">
        <v>912</v>
      </c>
      <c r="Y98" s="278">
        <v>8</v>
      </c>
      <c r="Z98" s="283">
        <v>0.40948717948717966</v>
      </c>
      <c r="AA98" s="283">
        <v>3.2564102564102564</v>
      </c>
      <c r="AB98" s="325"/>
      <c r="AC98" s="287" t="s">
        <v>914</v>
      </c>
      <c r="AD98" s="278">
        <v>24</v>
      </c>
      <c r="AE98" s="283">
        <v>0.63410256410256394</v>
      </c>
      <c r="AF98" s="283">
        <v>15.205128205128204</v>
      </c>
      <c r="AG98" s="325"/>
      <c r="AH98" s="328" t="s">
        <v>85</v>
      </c>
      <c r="AI98" s="278" t="s">
        <v>85</v>
      </c>
      <c r="AJ98" s="283" t="s">
        <v>85</v>
      </c>
      <c r="AK98" s="283" t="s">
        <v>85</v>
      </c>
      <c r="AL98" s="325"/>
      <c r="AM98" s="268" t="s">
        <v>85</v>
      </c>
      <c r="AN98" s="250" t="s">
        <v>85</v>
      </c>
      <c r="AO98" s="250" t="s">
        <v>85</v>
      </c>
      <c r="AP98" s="250" t="s">
        <v>85</v>
      </c>
      <c r="AQ98" s="250"/>
    </row>
    <row r="99" spans="1:43" x14ac:dyDescent="0.25">
      <c r="A99" s="315" t="s">
        <v>220</v>
      </c>
      <c r="B99" s="324" t="s">
        <v>5272</v>
      </c>
      <c r="C99" s="250" t="s">
        <v>1110</v>
      </c>
      <c r="D99" s="277">
        <v>70</v>
      </c>
      <c r="E99" s="278">
        <v>66</v>
      </c>
      <c r="F99" s="279">
        <v>54.350285714285711</v>
      </c>
      <c r="G99" s="280">
        <v>35.871428571428574</v>
      </c>
      <c r="H99" s="281">
        <v>58</v>
      </c>
      <c r="I99" s="278">
        <v>0</v>
      </c>
      <c r="J99" s="278">
        <v>12</v>
      </c>
      <c r="K99" s="280">
        <v>0.82857142857142863</v>
      </c>
      <c r="L99" s="280">
        <v>0</v>
      </c>
      <c r="M99" s="280">
        <v>0.17142857142857143</v>
      </c>
      <c r="N99" s="282" t="s">
        <v>913</v>
      </c>
      <c r="O99" s="278">
        <v>19</v>
      </c>
      <c r="P99" s="283">
        <v>0.50814285714285723</v>
      </c>
      <c r="Q99" s="283">
        <v>9.6571428571428566</v>
      </c>
      <c r="R99" s="325"/>
      <c r="S99" s="285" t="s">
        <v>915</v>
      </c>
      <c r="T99" s="326">
        <v>15</v>
      </c>
      <c r="U99" s="283">
        <v>0.55728571428571472</v>
      </c>
      <c r="V99" s="283">
        <v>8.3571428571428577</v>
      </c>
      <c r="W99" s="327"/>
      <c r="X99" s="286" t="s">
        <v>912</v>
      </c>
      <c r="Y99" s="278">
        <v>8</v>
      </c>
      <c r="Z99" s="283">
        <v>0.39528571428571424</v>
      </c>
      <c r="AA99" s="283">
        <v>3.1428571428571428</v>
      </c>
      <c r="AB99" s="325"/>
      <c r="AC99" s="287" t="s">
        <v>914</v>
      </c>
      <c r="AD99" s="278">
        <v>24</v>
      </c>
      <c r="AE99" s="283">
        <v>0.61385714285714288</v>
      </c>
      <c r="AF99" s="283">
        <v>14.714285714285714</v>
      </c>
      <c r="AG99" s="325"/>
      <c r="AH99" s="328" t="s">
        <v>85</v>
      </c>
      <c r="AI99" s="278" t="s">
        <v>85</v>
      </c>
      <c r="AJ99" s="283" t="s">
        <v>85</v>
      </c>
      <c r="AK99" s="283" t="s">
        <v>85</v>
      </c>
      <c r="AL99" s="325"/>
      <c r="AM99" s="268" t="s">
        <v>85</v>
      </c>
      <c r="AN99" s="250" t="s">
        <v>85</v>
      </c>
      <c r="AO99" s="250" t="s">
        <v>85</v>
      </c>
      <c r="AP99" s="250" t="s">
        <v>85</v>
      </c>
      <c r="AQ99" s="250"/>
    </row>
    <row r="100" spans="1:43" x14ac:dyDescent="0.25">
      <c r="A100" s="315" t="s">
        <v>5252</v>
      </c>
      <c r="B100" s="324" t="s">
        <v>5272</v>
      </c>
      <c r="C100" s="250" t="s">
        <v>5286</v>
      </c>
      <c r="D100" s="277">
        <v>60</v>
      </c>
      <c r="E100" s="278">
        <v>66</v>
      </c>
      <c r="F100" s="279">
        <v>55.757499999999979</v>
      </c>
      <c r="G100" s="280">
        <v>36.799999999999997</v>
      </c>
      <c r="H100" s="281">
        <v>48</v>
      </c>
      <c r="I100" s="278">
        <v>0</v>
      </c>
      <c r="J100" s="278">
        <v>12</v>
      </c>
      <c r="K100" s="280">
        <v>0.8</v>
      </c>
      <c r="L100" s="280">
        <v>0</v>
      </c>
      <c r="M100" s="280">
        <v>0.2</v>
      </c>
      <c r="N100" s="282" t="s">
        <v>913</v>
      </c>
      <c r="O100" s="278">
        <v>19</v>
      </c>
      <c r="P100" s="283">
        <v>0.50783333333333347</v>
      </c>
      <c r="Q100" s="283">
        <v>9.65</v>
      </c>
      <c r="R100" s="325"/>
      <c r="S100" s="285" t="s">
        <v>915</v>
      </c>
      <c r="T100" s="326">
        <v>15</v>
      </c>
      <c r="U100" s="283">
        <v>0.5541666666666667</v>
      </c>
      <c r="V100" s="283">
        <v>8.3166666666666664</v>
      </c>
      <c r="W100" s="327"/>
      <c r="X100" s="286" t="s">
        <v>912</v>
      </c>
      <c r="Y100" s="278">
        <v>8</v>
      </c>
      <c r="Z100" s="283">
        <v>0.46066666666666656</v>
      </c>
      <c r="AA100" s="283">
        <v>3.6666666666666665</v>
      </c>
      <c r="AB100" s="325"/>
      <c r="AC100" s="287" t="s">
        <v>914</v>
      </c>
      <c r="AD100" s="278">
        <v>24</v>
      </c>
      <c r="AE100" s="283">
        <v>0.63300000000000012</v>
      </c>
      <c r="AF100" s="283">
        <v>15.166666666666666</v>
      </c>
      <c r="AG100" s="325"/>
      <c r="AH100" s="328" t="s">
        <v>85</v>
      </c>
      <c r="AI100" s="278" t="s">
        <v>85</v>
      </c>
      <c r="AJ100" s="283" t="s">
        <v>85</v>
      </c>
      <c r="AK100" s="283" t="s">
        <v>85</v>
      </c>
      <c r="AL100" s="325"/>
      <c r="AM100" s="268" t="s">
        <v>85</v>
      </c>
      <c r="AN100" s="250" t="s">
        <v>85</v>
      </c>
      <c r="AO100" s="250" t="s">
        <v>85</v>
      </c>
      <c r="AP100" s="250" t="s">
        <v>85</v>
      </c>
      <c r="AQ100" s="250"/>
    </row>
    <row r="101" spans="1:43" x14ac:dyDescent="0.25">
      <c r="A101" s="315" t="s">
        <v>221</v>
      </c>
      <c r="B101" s="324" t="s">
        <v>5272</v>
      </c>
      <c r="C101" s="250" t="s">
        <v>1111</v>
      </c>
      <c r="D101" s="277">
        <v>74</v>
      </c>
      <c r="E101" s="278">
        <v>66</v>
      </c>
      <c r="F101" s="279">
        <v>41.052162162162176</v>
      </c>
      <c r="G101" s="280">
        <v>27.094594594594593</v>
      </c>
      <c r="H101" s="281">
        <v>72</v>
      </c>
      <c r="I101" s="278">
        <v>0</v>
      </c>
      <c r="J101" s="278">
        <v>2</v>
      </c>
      <c r="K101" s="280">
        <v>0.97297297297297303</v>
      </c>
      <c r="L101" s="280">
        <v>0</v>
      </c>
      <c r="M101" s="280">
        <v>2.7027027027027029E-2</v>
      </c>
      <c r="N101" s="282" t="s">
        <v>913</v>
      </c>
      <c r="O101" s="278">
        <v>19</v>
      </c>
      <c r="P101" s="283">
        <v>0.39202702702702735</v>
      </c>
      <c r="Q101" s="283">
        <v>7.4459459459459456</v>
      </c>
      <c r="R101" s="325"/>
      <c r="S101" s="285" t="s">
        <v>915</v>
      </c>
      <c r="T101" s="326">
        <v>15</v>
      </c>
      <c r="U101" s="283">
        <v>0.38635135135135112</v>
      </c>
      <c r="V101" s="283">
        <v>5.7972972972972974</v>
      </c>
      <c r="W101" s="327"/>
      <c r="X101" s="286" t="s">
        <v>912</v>
      </c>
      <c r="Y101" s="278">
        <v>8</v>
      </c>
      <c r="Z101" s="283">
        <v>0.30486486486486486</v>
      </c>
      <c r="AA101" s="283">
        <v>2.4189189189189189</v>
      </c>
      <c r="AB101" s="325"/>
      <c r="AC101" s="287" t="s">
        <v>914</v>
      </c>
      <c r="AD101" s="278">
        <v>24</v>
      </c>
      <c r="AE101" s="283">
        <v>0.47675675675675688</v>
      </c>
      <c r="AF101" s="283">
        <v>11.432432432432432</v>
      </c>
      <c r="AG101" s="325"/>
      <c r="AH101" s="328" t="s">
        <v>85</v>
      </c>
      <c r="AI101" s="278" t="s">
        <v>85</v>
      </c>
      <c r="AJ101" s="283" t="s">
        <v>85</v>
      </c>
      <c r="AK101" s="283" t="s">
        <v>85</v>
      </c>
      <c r="AL101" s="325"/>
      <c r="AM101" s="268" t="s">
        <v>85</v>
      </c>
      <c r="AN101" s="250" t="s">
        <v>85</v>
      </c>
      <c r="AO101" s="250" t="s">
        <v>85</v>
      </c>
      <c r="AP101" s="250" t="s">
        <v>85</v>
      </c>
      <c r="AQ101" s="250"/>
    </row>
    <row r="102" spans="1:43" x14ac:dyDescent="0.25">
      <c r="A102" s="315" t="s">
        <v>222</v>
      </c>
      <c r="B102" s="324" t="s">
        <v>5272</v>
      </c>
      <c r="C102" s="250" t="s">
        <v>1112</v>
      </c>
      <c r="D102" s="277">
        <v>6</v>
      </c>
      <c r="E102" s="278">
        <v>66</v>
      </c>
      <c r="F102" s="279">
        <v>38.129999999999995</v>
      </c>
      <c r="G102" s="280">
        <v>25.166666666666668</v>
      </c>
      <c r="H102" s="281">
        <v>6</v>
      </c>
      <c r="I102" s="278">
        <v>0</v>
      </c>
      <c r="J102" s="278">
        <v>0</v>
      </c>
      <c r="K102" s="280">
        <v>1</v>
      </c>
      <c r="L102" s="280">
        <v>0</v>
      </c>
      <c r="M102" s="280">
        <v>0</v>
      </c>
      <c r="N102" s="282" t="s">
        <v>913</v>
      </c>
      <c r="O102" s="278">
        <v>19</v>
      </c>
      <c r="P102" s="283">
        <v>0.36833333333333335</v>
      </c>
      <c r="Q102" s="283">
        <v>7</v>
      </c>
      <c r="R102" s="325"/>
      <c r="S102" s="285" t="s">
        <v>915</v>
      </c>
      <c r="T102" s="326">
        <v>15</v>
      </c>
      <c r="U102" s="283">
        <v>0.34500000000000003</v>
      </c>
      <c r="V102" s="283">
        <v>5.166666666666667</v>
      </c>
      <c r="W102" s="327"/>
      <c r="X102" s="286" t="s">
        <v>912</v>
      </c>
      <c r="Y102" s="278">
        <v>8</v>
      </c>
      <c r="Z102" s="283">
        <v>0.315</v>
      </c>
      <c r="AA102" s="283">
        <v>2.5</v>
      </c>
      <c r="AB102" s="325"/>
      <c r="AC102" s="287" t="s">
        <v>914</v>
      </c>
      <c r="AD102" s="278">
        <v>24</v>
      </c>
      <c r="AE102" s="283">
        <v>0.4383333333333333</v>
      </c>
      <c r="AF102" s="283">
        <v>10.5</v>
      </c>
      <c r="AG102" s="325"/>
      <c r="AH102" s="328" t="s">
        <v>85</v>
      </c>
      <c r="AI102" s="278" t="s">
        <v>85</v>
      </c>
      <c r="AJ102" s="283" t="s">
        <v>85</v>
      </c>
      <c r="AK102" s="283" t="s">
        <v>85</v>
      </c>
      <c r="AL102" s="325"/>
      <c r="AM102" s="268" t="s">
        <v>85</v>
      </c>
      <c r="AN102" s="250" t="s">
        <v>85</v>
      </c>
      <c r="AO102" s="250" t="s">
        <v>85</v>
      </c>
      <c r="AP102" s="250" t="s">
        <v>85</v>
      </c>
      <c r="AQ102" s="250"/>
    </row>
    <row r="103" spans="1:43" x14ac:dyDescent="0.25">
      <c r="A103" s="315" t="s">
        <v>223</v>
      </c>
      <c r="B103" s="324" t="s">
        <v>5272</v>
      </c>
      <c r="C103" s="250" t="s">
        <v>1113</v>
      </c>
      <c r="D103" s="277">
        <v>79</v>
      </c>
      <c r="E103" s="278">
        <v>66</v>
      </c>
      <c r="F103" s="279">
        <v>42.366202531645584</v>
      </c>
      <c r="G103" s="280">
        <v>27.962025316455698</v>
      </c>
      <c r="H103" s="281">
        <v>76</v>
      </c>
      <c r="I103" s="278">
        <v>0</v>
      </c>
      <c r="J103" s="278">
        <v>3</v>
      </c>
      <c r="K103" s="280">
        <v>0.96202531645569622</v>
      </c>
      <c r="L103" s="280">
        <v>0</v>
      </c>
      <c r="M103" s="280">
        <v>3.7974683544303799E-2</v>
      </c>
      <c r="N103" s="282" t="s">
        <v>913</v>
      </c>
      <c r="O103" s="278">
        <v>19</v>
      </c>
      <c r="P103" s="283">
        <v>0.41468354430379772</v>
      </c>
      <c r="Q103" s="283">
        <v>7.8734177215189876</v>
      </c>
      <c r="R103" s="325"/>
      <c r="S103" s="285" t="s">
        <v>915</v>
      </c>
      <c r="T103" s="326">
        <v>15</v>
      </c>
      <c r="U103" s="283">
        <v>0.39481012658227821</v>
      </c>
      <c r="V103" s="283">
        <v>5.924050632911392</v>
      </c>
      <c r="W103" s="327"/>
      <c r="X103" s="286" t="s">
        <v>912</v>
      </c>
      <c r="Y103" s="278">
        <v>8</v>
      </c>
      <c r="Z103" s="283">
        <v>0.33316455696202518</v>
      </c>
      <c r="AA103" s="283">
        <v>2.6455696202531644</v>
      </c>
      <c r="AB103" s="325"/>
      <c r="AC103" s="287" t="s">
        <v>914</v>
      </c>
      <c r="AD103" s="278">
        <v>24</v>
      </c>
      <c r="AE103" s="283">
        <v>0.48063291139240516</v>
      </c>
      <c r="AF103" s="283">
        <v>11.518987341772151</v>
      </c>
      <c r="AG103" s="325"/>
      <c r="AH103" s="328" t="s">
        <v>85</v>
      </c>
      <c r="AI103" s="278" t="s">
        <v>85</v>
      </c>
      <c r="AJ103" s="283" t="s">
        <v>85</v>
      </c>
      <c r="AK103" s="283" t="s">
        <v>85</v>
      </c>
      <c r="AL103" s="325"/>
      <c r="AM103" s="268" t="s">
        <v>85</v>
      </c>
      <c r="AN103" s="250" t="s">
        <v>85</v>
      </c>
      <c r="AO103" s="250" t="s">
        <v>85</v>
      </c>
      <c r="AP103" s="250" t="s">
        <v>85</v>
      </c>
      <c r="AQ103" s="250"/>
    </row>
    <row r="104" spans="1:43" x14ac:dyDescent="0.25">
      <c r="A104" s="315" t="s">
        <v>224</v>
      </c>
      <c r="B104" s="324" t="s">
        <v>5272</v>
      </c>
      <c r="C104" s="250" t="s">
        <v>1114</v>
      </c>
      <c r="D104" s="277">
        <v>126</v>
      </c>
      <c r="E104" s="278">
        <v>66</v>
      </c>
      <c r="F104" s="279">
        <v>49.290952380952398</v>
      </c>
      <c r="G104" s="280">
        <v>32.531746031746032</v>
      </c>
      <c r="H104" s="281">
        <v>114</v>
      </c>
      <c r="I104" s="278">
        <v>0</v>
      </c>
      <c r="J104" s="278">
        <v>12</v>
      </c>
      <c r="K104" s="280">
        <v>0.90476190476190477</v>
      </c>
      <c r="L104" s="280">
        <v>0</v>
      </c>
      <c r="M104" s="280">
        <v>9.5238095238095233E-2</v>
      </c>
      <c r="N104" s="282" t="s">
        <v>913</v>
      </c>
      <c r="O104" s="278">
        <v>19</v>
      </c>
      <c r="P104" s="283">
        <v>0.4673809523809524</v>
      </c>
      <c r="Q104" s="283">
        <v>8.8730158730158735</v>
      </c>
      <c r="R104" s="325"/>
      <c r="S104" s="285" t="s">
        <v>915</v>
      </c>
      <c r="T104" s="326">
        <v>15</v>
      </c>
      <c r="U104" s="283">
        <v>0.50619047619047619</v>
      </c>
      <c r="V104" s="283">
        <v>7.587301587301587</v>
      </c>
      <c r="W104" s="327"/>
      <c r="X104" s="286" t="s">
        <v>912</v>
      </c>
      <c r="Y104" s="278">
        <v>8</v>
      </c>
      <c r="Z104" s="283">
        <v>0.36174603174603209</v>
      </c>
      <c r="AA104" s="283">
        <v>2.873015873015873</v>
      </c>
      <c r="AB104" s="325"/>
      <c r="AC104" s="287" t="s">
        <v>914</v>
      </c>
      <c r="AD104" s="278">
        <v>24</v>
      </c>
      <c r="AE104" s="283">
        <v>0.55134920634920681</v>
      </c>
      <c r="AF104" s="283">
        <v>13.198412698412698</v>
      </c>
      <c r="AG104" s="325"/>
      <c r="AH104" s="328" t="s">
        <v>85</v>
      </c>
      <c r="AI104" s="278" t="s">
        <v>85</v>
      </c>
      <c r="AJ104" s="283" t="s">
        <v>85</v>
      </c>
      <c r="AK104" s="283" t="s">
        <v>85</v>
      </c>
      <c r="AL104" s="325"/>
      <c r="AM104" s="268" t="s">
        <v>85</v>
      </c>
      <c r="AN104" s="250" t="s">
        <v>85</v>
      </c>
      <c r="AO104" s="250" t="s">
        <v>85</v>
      </c>
      <c r="AP104" s="250" t="s">
        <v>85</v>
      </c>
      <c r="AQ104" s="250"/>
    </row>
    <row r="105" spans="1:43" x14ac:dyDescent="0.25">
      <c r="A105" s="315" t="s">
        <v>225</v>
      </c>
      <c r="B105" s="324" t="s">
        <v>5272</v>
      </c>
      <c r="C105" s="250" t="s">
        <v>1115</v>
      </c>
      <c r="D105" s="277">
        <v>156</v>
      </c>
      <c r="E105" s="278">
        <v>66</v>
      </c>
      <c r="F105" s="279">
        <v>54.14769230769231</v>
      </c>
      <c r="G105" s="280">
        <v>35.737179487179489</v>
      </c>
      <c r="H105" s="281">
        <v>134</v>
      </c>
      <c r="I105" s="278">
        <v>0</v>
      </c>
      <c r="J105" s="278">
        <v>22</v>
      </c>
      <c r="K105" s="280">
        <v>0.85897435897435892</v>
      </c>
      <c r="L105" s="280">
        <v>0</v>
      </c>
      <c r="M105" s="280">
        <v>0.14102564102564102</v>
      </c>
      <c r="N105" s="282" t="s">
        <v>913</v>
      </c>
      <c r="O105" s="278">
        <v>19</v>
      </c>
      <c r="P105" s="283">
        <v>0.50846153846153863</v>
      </c>
      <c r="Q105" s="283">
        <v>9.6666666666666661</v>
      </c>
      <c r="R105" s="325"/>
      <c r="S105" s="285" t="s">
        <v>915</v>
      </c>
      <c r="T105" s="326">
        <v>15</v>
      </c>
      <c r="U105" s="283">
        <v>0.55634615384615371</v>
      </c>
      <c r="V105" s="283">
        <v>8.3397435897435894</v>
      </c>
      <c r="W105" s="327"/>
      <c r="X105" s="286" t="s">
        <v>912</v>
      </c>
      <c r="Y105" s="278">
        <v>8</v>
      </c>
      <c r="Z105" s="283">
        <v>0.39365384615384674</v>
      </c>
      <c r="AA105" s="283">
        <v>3.1282051282051282</v>
      </c>
      <c r="AB105" s="325"/>
      <c r="AC105" s="287" t="s">
        <v>914</v>
      </c>
      <c r="AD105" s="278">
        <v>24</v>
      </c>
      <c r="AE105" s="283">
        <v>0.60961538461538478</v>
      </c>
      <c r="AF105" s="283">
        <v>14.602564102564102</v>
      </c>
      <c r="AG105" s="325"/>
      <c r="AH105" s="328" t="s">
        <v>85</v>
      </c>
      <c r="AI105" s="278" t="s">
        <v>85</v>
      </c>
      <c r="AJ105" s="283" t="s">
        <v>85</v>
      </c>
      <c r="AK105" s="283" t="s">
        <v>85</v>
      </c>
      <c r="AL105" s="325"/>
      <c r="AM105" s="268" t="s">
        <v>85</v>
      </c>
      <c r="AN105" s="250" t="s">
        <v>85</v>
      </c>
      <c r="AO105" s="250" t="s">
        <v>85</v>
      </c>
      <c r="AP105" s="250" t="s">
        <v>85</v>
      </c>
      <c r="AQ105" s="250"/>
    </row>
    <row r="106" spans="1:43" x14ac:dyDescent="0.25">
      <c r="A106" s="315" t="s">
        <v>226</v>
      </c>
      <c r="B106" s="324" t="s">
        <v>5272</v>
      </c>
      <c r="C106" s="250" t="s">
        <v>1116</v>
      </c>
      <c r="D106" s="277">
        <v>26</v>
      </c>
      <c r="E106" s="278">
        <v>66</v>
      </c>
      <c r="F106" s="279">
        <v>37.120769230769227</v>
      </c>
      <c r="G106" s="280">
        <v>24.5</v>
      </c>
      <c r="H106" s="281">
        <v>26</v>
      </c>
      <c r="I106" s="278">
        <v>0</v>
      </c>
      <c r="J106" s="278">
        <v>0</v>
      </c>
      <c r="K106" s="280">
        <v>1</v>
      </c>
      <c r="L106" s="280">
        <v>0</v>
      </c>
      <c r="M106" s="280">
        <v>0</v>
      </c>
      <c r="N106" s="282" t="s">
        <v>913</v>
      </c>
      <c r="O106" s="278">
        <v>19</v>
      </c>
      <c r="P106" s="283">
        <v>0.37230769230769234</v>
      </c>
      <c r="Q106" s="283">
        <v>7.0769230769230766</v>
      </c>
      <c r="R106" s="325"/>
      <c r="S106" s="285" t="s">
        <v>915</v>
      </c>
      <c r="T106" s="326">
        <v>15</v>
      </c>
      <c r="U106" s="283">
        <v>0.33923076923076922</v>
      </c>
      <c r="V106" s="283">
        <v>5.0769230769230766</v>
      </c>
      <c r="W106" s="327"/>
      <c r="X106" s="286" t="s">
        <v>912</v>
      </c>
      <c r="Y106" s="278">
        <v>8</v>
      </c>
      <c r="Z106" s="283">
        <v>0.26692307692307687</v>
      </c>
      <c r="AA106" s="283">
        <v>2.1153846153846154</v>
      </c>
      <c r="AB106" s="325"/>
      <c r="AC106" s="287" t="s">
        <v>914</v>
      </c>
      <c r="AD106" s="278">
        <v>24</v>
      </c>
      <c r="AE106" s="283">
        <v>0.42692307692307691</v>
      </c>
      <c r="AF106" s="283">
        <v>10.23076923076923</v>
      </c>
      <c r="AG106" s="325"/>
      <c r="AH106" s="328" t="s">
        <v>85</v>
      </c>
      <c r="AI106" s="278" t="s">
        <v>85</v>
      </c>
      <c r="AJ106" s="283" t="s">
        <v>85</v>
      </c>
      <c r="AK106" s="283" t="s">
        <v>85</v>
      </c>
      <c r="AL106" s="325"/>
      <c r="AM106" s="268" t="s">
        <v>85</v>
      </c>
      <c r="AN106" s="250" t="s">
        <v>85</v>
      </c>
      <c r="AO106" s="250" t="s">
        <v>85</v>
      </c>
      <c r="AP106" s="250" t="s">
        <v>85</v>
      </c>
      <c r="AQ106" s="250"/>
    </row>
    <row r="107" spans="1:43" x14ac:dyDescent="0.25">
      <c r="A107" s="315" t="s">
        <v>227</v>
      </c>
      <c r="B107" s="324" t="s">
        <v>5272</v>
      </c>
      <c r="C107" s="250" t="s">
        <v>1117</v>
      </c>
      <c r="D107" s="277">
        <v>132</v>
      </c>
      <c r="E107" s="278">
        <v>66</v>
      </c>
      <c r="F107" s="279">
        <v>46.509848484848476</v>
      </c>
      <c r="G107" s="280">
        <v>30.696969696969695</v>
      </c>
      <c r="H107" s="281">
        <v>121</v>
      </c>
      <c r="I107" s="278">
        <v>0</v>
      </c>
      <c r="J107" s="278">
        <v>11</v>
      </c>
      <c r="K107" s="280">
        <v>0.91666666666666663</v>
      </c>
      <c r="L107" s="280">
        <v>0</v>
      </c>
      <c r="M107" s="280">
        <v>8.3333333333333329E-2</v>
      </c>
      <c r="N107" s="282" t="s">
        <v>913</v>
      </c>
      <c r="O107" s="278">
        <v>19</v>
      </c>
      <c r="P107" s="283">
        <v>0.44113636363636344</v>
      </c>
      <c r="Q107" s="283">
        <v>8.3787878787878789</v>
      </c>
      <c r="R107" s="325"/>
      <c r="S107" s="285" t="s">
        <v>915</v>
      </c>
      <c r="T107" s="326">
        <v>15</v>
      </c>
      <c r="U107" s="283">
        <v>0.45303030303030317</v>
      </c>
      <c r="V107" s="283">
        <v>6.7954545454545459</v>
      </c>
      <c r="W107" s="327"/>
      <c r="X107" s="286" t="s">
        <v>912</v>
      </c>
      <c r="Y107" s="278">
        <v>8</v>
      </c>
      <c r="Z107" s="283">
        <v>0.35651515151515184</v>
      </c>
      <c r="AA107" s="283">
        <v>2.8333333333333335</v>
      </c>
      <c r="AB107" s="325"/>
      <c r="AC107" s="287" t="s">
        <v>914</v>
      </c>
      <c r="AD107" s="278">
        <v>24</v>
      </c>
      <c r="AE107" s="283">
        <v>0.52962121212121227</v>
      </c>
      <c r="AF107" s="283">
        <v>12.689393939393939</v>
      </c>
      <c r="AG107" s="325"/>
      <c r="AH107" s="328" t="s">
        <v>85</v>
      </c>
      <c r="AI107" s="278" t="s">
        <v>85</v>
      </c>
      <c r="AJ107" s="283" t="s">
        <v>85</v>
      </c>
      <c r="AK107" s="283" t="s">
        <v>85</v>
      </c>
      <c r="AL107" s="325"/>
      <c r="AM107" s="268" t="s">
        <v>85</v>
      </c>
      <c r="AN107" s="250" t="s">
        <v>85</v>
      </c>
      <c r="AO107" s="250" t="s">
        <v>85</v>
      </c>
      <c r="AP107" s="250" t="s">
        <v>85</v>
      </c>
      <c r="AQ107" s="250"/>
    </row>
    <row r="108" spans="1:43" x14ac:dyDescent="0.25">
      <c r="A108" s="315" t="s">
        <v>228</v>
      </c>
      <c r="B108" s="324" t="s">
        <v>5272</v>
      </c>
      <c r="C108" s="250" t="s">
        <v>1118</v>
      </c>
      <c r="D108" s="277">
        <v>253</v>
      </c>
      <c r="E108" s="278">
        <v>66</v>
      </c>
      <c r="F108" s="279">
        <v>43.148656126482223</v>
      </c>
      <c r="G108" s="280">
        <v>28.478260869565219</v>
      </c>
      <c r="H108" s="281">
        <v>245</v>
      </c>
      <c r="I108" s="278">
        <v>0</v>
      </c>
      <c r="J108" s="278">
        <v>8</v>
      </c>
      <c r="K108" s="280">
        <v>0.96837944664031617</v>
      </c>
      <c r="L108" s="280">
        <v>0</v>
      </c>
      <c r="M108" s="280">
        <v>3.1620553359683792E-2</v>
      </c>
      <c r="N108" s="282" t="s">
        <v>913</v>
      </c>
      <c r="O108" s="278">
        <v>19</v>
      </c>
      <c r="P108" s="283">
        <v>0.41197628458498003</v>
      </c>
      <c r="Q108" s="283">
        <v>7.8221343873517784</v>
      </c>
      <c r="R108" s="325"/>
      <c r="S108" s="285" t="s">
        <v>915</v>
      </c>
      <c r="T108" s="326">
        <v>15</v>
      </c>
      <c r="U108" s="283">
        <v>0.41968379446640292</v>
      </c>
      <c r="V108" s="283">
        <v>6.3003952569169961</v>
      </c>
      <c r="W108" s="327"/>
      <c r="X108" s="286" t="s">
        <v>912</v>
      </c>
      <c r="Y108" s="278">
        <v>8</v>
      </c>
      <c r="Z108" s="283">
        <v>0.34537549407114587</v>
      </c>
      <c r="AA108" s="283">
        <v>2.7430830039525693</v>
      </c>
      <c r="AB108" s="325"/>
      <c r="AC108" s="287" t="s">
        <v>914</v>
      </c>
      <c r="AD108" s="278">
        <v>24</v>
      </c>
      <c r="AE108" s="283">
        <v>0.48474308300395241</v>
      </c>
      <c r="AF108" s="283">
        <v>11.612648221343873</v>
      </c>
      <c r="AG108" s="325"/>
      <c r="AH108" s="328" t="s">
        <v>85</v>
      </c>
      <c r="AI108" s="278" t="s">
        <v>85</v>
      </c>
      <c r="AJ108" s="283" t="s">
        <v>85</v>
      </c>
      <c r="AK108" s="283" t="s">
        <v>85</v>
      </c>
      <c r="AL108" s="325"/>
      <c r="AM108" s="268" t="s">
        <v>85</v>
      </c>
      <c r="AN108" s="250" t="s">
        <v>85</v>
      </c>
      <c r="AO108" s="250" t="s">
        <v>85</v>
      </c>
      <c r="AP108" s="250" t="s">
        <v>85</v>
      </c>
      <c r="AQ108" s="250"/>
    </row>
    <row r="109" spans="1:43" x14ac:dyDescent="0.25">
      <c r="A109" s="315" t="s">
        <v>229</v>
      </c>
      <c r="B109" s="324" t="s">
        <v>5272</v>
      </c>
      <c r="C109" s="250" t="s">
        <v>1119</v>
      </c>
      <c r="D109" s="277">
        <v>58</v>
      </c>
      <c r="E109" s="278">
        <v>66</v>
      </c>
      <c r="F109" s="279">
        <v>36.650172413793094</v>
      </c>
      <c r="G109" s="280">
        <v>24.189655172413794</v>
      </c>
      <c r="H109" s="281">
        <v>58</v>
      </c>
      <c r="I109" s="278">
        <v>0</v>
      </c>
      <c r="J109" s="278">
        <v>0</v>
      </c>
      <c r="K109" s="280">
        <v>1</v>
      </c>
      <c r="L109" s="280">
        <v>0</v>
      </c>
      <c r="M109" s="280">
        <v>0</v>
      </c>
      <c r="N109" s="282" t="s">
        <v>913</v>
      </c>
      <c r="O109" s="278">
        <v>19</v>
      </c>
      <c r="P109" s="283">
        <v>0.37258620689655209</v>
      </c>
      <c r="Q109" s="283">
        <v>7.0862068965517242</v>
      </c>
      <c r="R109" s="325"/>
      <c r="S109" s="285" t="s">
        <v>915</v>
      </c>
      <c r="T109" s="326">
        <v>15</v>
      </c>
      <c r="U109" s="283">
        <v>0.34034482758620682</v>
      </c>
      <c r="V109" s="283">
        <v>5.1034482758620694</v>
      </c>
      <c r="W109" s="327"/>
      <c r="X109" s="286" t="s">
        <v>912</v>
      </c>
      <c r="Y109" s="278">
        <v>8</v>
      </c>
      <c r="Z109" s="283">
        <v>0.28448275862068978</v>
      </c>
      <c r="AA109" s="283">
        <v>2.2586206896551726</v>
      </c>
      <c r="AB109" s="325"/>
      <c r="AC109" s="287" t="s">
        <v>914</v>
      </c>
      <c r="AD109" s="278">
        <v>24</v>
      </c>
      <c r="AE109" s="283">
        <v>0.406551724137931</v>
      </c>
      <c r="AF109" s="283">
        <v>9.7413793103448274</v>
      </c>
      <c r="AG109" s="325"/>
      <c r="AH109" s="328" t="s">
        <v>85</v>
      </c>
      <c r="AI109" s="278" t="s">
        <v>85</v>
      </c>
      <c r="AJ109" s="283" t="s">
        <v>85</v>
      </c>
      <c r="AK109" s="283" t="s">
        <v>85</v>
      </c>
      <c r="AL109" s="325"/>
      <c r="AM109" s="268" t="s">
        <v>85</v>
      </c>
      <c r="AN109" s="250" t="s">
        <v>85</v>
      </c>
      <c r="AO109" s="250" t="s">
        <v>85</v>
      </c>
      <c r="AP109" s="250" t="s">
        <v>85</v>
      </c>
      <c r="AQ109" s="250"/>
    </row>
    <row r="110" spans="1:43" x14ac:dyDescent="0.25">
      <c r="A110" s="315" t="s">
        <v>230</v>
      </c>
      <c r="B110" s="324" t="s">
        <v>5272</v>
      </c>
      <c r="C110" s="250" t="s">
        <v>1120</v>
      </c>
      <c r="D110" s="277">
        <v>62</v>
      </c>
      <c r="E110" s="278">
        <v>66</v>
      </c>
      <c r="F110" s="279">
        <v>48.411451612903228</v>
      </c>
      <c r="G110" s="280">
        <v>31.951612903225808</v>
      </c>
      <c r="H110" s="281">
        <v>55</v>
      </c>
      <c r="I110" s="278">
        <v>0</v>
      </c>
      <c r="J110" s="278">
        <v>7</v>
      </c>
      <c r="K110" s="280">
        <v>0.88709677419354838</v>
      </c>
      <c r="L110" s="280">
        <v>0</v>
      </c>
      <c r="M110" s="280">
        <v>0.11290322580645161</v>
      </c>
      <c r="N110" s="282" t="s">
        <v>913</v>
      </c>
      <c r="O110" s="278">
        <v>19</v>
      </c>
      <c r="P110" s="283">
        <v>0.45661290322580667</v>
      </c>
      <c r="Q110" s="283">
        <v>8.67741935483871</v>
      </c>
      <c r="R110" s="325"/>
      <c r="S110" s="285" t="s">
        <v>915</v>
      </c>
      <c r="T110" s="326">
        <v>15</v>
      </c>
      <c r="U110" s="283">
        <v>0.49161290322580636</v>
      </c>
      <c r="V110" s="283">
        <v>7.387096774193548</v>
      </c>
      <c r="W110" s="327"/>
      <c r="X110" s="286" t="s">
        <v>912</v>
      </c>
      <c r="Y110" s="278">
        <v>8</v>
      </c>
      <c r="Z110" s="283">
        <v>0.3230645161290322</v>
      </c>
      <c r="AA110" s="283">
        <v>2.564516129032258</v>
      </c>
      <c r="AB110" s="325"/>
      <c r="AC110" s="287" t="s">
        <v>914</v>
      </c>
      <c r="AD110" s="278">
        <v>24</v>
      </c>
      <c r="AE110" s="283">
        <v>0.55532258064516116</v>
      </c>
      <c r="AF110" s="283">
        <v>13.32258064516129</v>
      </c>
      <c r="AG110" s="325"/>
      <c r="AH110" s="328" t="s">
        <v>85</v>
      </c>
      <c r="AI110" s="278" t="s">
        <v>85</v>
      </c>
      <c r="AJ110" s="283" t="s">
        <v>85</v>
      </c>
      <c r="AK110" s="283" t="s">
        <v>85</v>
      </c>
      <c r="AL110" s="325"/>
      <c r="AM110" s="268" t="s">
        <v>85</v>
      </c>
      <c r="AN110" s="250" t="s">
        <v>85</v>
      </c>
      <c r="AO110" s="250" t="s">
        <v>85</v>
      </c>
      <c r="AP110" s="250" t="s">
        <v>85</v>
      </c>
      <c r="AQ110" s="250"/>
    </row>
    <row r="111" spans="1:43" x14ac:dyDescent="0.25">
      <c r="A111" s="315" t="s">
        <v>231</v>
      </c>
      <c r="B111" s="324" t="s">
        <v>5272</v>
      </c>
      <c r="C111" s="250" t="s">
        <v>1121</v>
      </c>
      <c r="D111" s="277">
        <v>100</v>
      </c>
      <c r="E111" s="278">
        <v>66</v>
      </c>
      <c r="F111" s="279">
        <v>50.257800000000024</v>
      </c>
      <c r="G111" s="280">
        <v>33.17</v>
      </c>
      <c r="H111" s="281">
        <v>90</v>
      </c>
      <c r="I111" s="278">
        <v>0</v>
      </c>
      <c r="J111" s="278">
        <v>10</v>
      </c>
      <c r="K111" s="280">
        <v>0.9</v>
      </c>
      <c r="L111" s="280">
        <v>0</v>
      </c>
      <c r="M111" s="280">
        <v>0.1</v>
      </c>
      <c r="N111" s="282" t="s">
        <v>913</v>
      </c>
      <c r="O111" s="278">
        <v>19</v>
      </c>
      <c r="P111" s="283">
        <v>0.46449999999999975</v>
      </c>
      <c r="Q111" s="283">
        <v>8.82</v>
      </c>
      <c r="R111" s="325"/>
      <c r="S111" s="285" t="s">
        <v>915</v>
      </c>
      <c r="T111" s="326">
        <v>15</v>
      </c>
      <c r="U111" s="283">
        <v>0.47950000000000026</v>
      </c>
      <c r="V111" s="283">
        <v>7.19</v>
      </c>
      <c r="W111" s="327"/>
      <c r="X111" s="286" t="s">
        <v>912</v>
      </c>
      <c r="Y111" s="278">
        <v>8</v>
      </c>
      <c r="Z111" s="283">
        <v>0.4150000000000002</v>
      </c>
      <c r="AA111" s="283">
        <v>3.3</v>
      </c>
      <c r="AB111" s="325"/>
      <c r="AC111" s="287" t="s">
        <v>914</v>
      </c>
      <c r="AD111" s="278">
        <v>24</v>
      </c>
      <c r="AE111" s="283">
        <v>0.57820000000000027</v>
      </c>
      <c r="AF111" s="283">
        <v>13.86</v>
      </c>
      <c r="AG111" s="325"/>
      <c r="AH111" s="328" t="s">
        <v>85</v>
      </c>
      <c r="AI111" s="278" t="s">
        <v>85</v>
      </c>
      <c r="AJ111" s="283" t="s">
        <v>85</v>
      </c>
      <c r="AK111" s="283" t="s">
        <v>85</v>
      </c>
      <c r="AL111" s="325"/>
      <c r="AM111" s="268" t="s">
        <v>85</v>
      </c>
      <c r="AN111" s="250" t="s">
        <v>85</v>
      </c>
      <c r="AO111" s="250" t="s">
        <v>85</v>
      </c>
      <c r="AP111" s="250" t="s">
        <v>85</v>
      </c>
      <c r="AQ111" s="250"/>
    </row>
    <row r="112" spans="1:43" x14ac:dyDescent="0.25">
      <c r="A112" s="315" t="s">
        <v>232</v>
      </c>
      <c r="B112" s="324" t="s">
        <v>5272</v>
      </c>
      <c r="C112" s="250" t="s">
        <v>1122</v>
      </c>
      <c r="D112" s="277">
        <v>75</v>
      </c>
      <c r="E112" s="278">
        <v>66</v>
      </c>
      <c r="F112" s="279">
        <v>51.838399999999993</v>
      </c>
      <c r="G112" s="280">
        <v>34.213333333333331</v>
      </c>
      <c r="H112" s="281">
        <v>66</v>
      </c>
      <c r="I112" s="278">
        <v>0</v>
      </c>
      <c r="J112" s="278">
        <v>9</v>
      </c>
      <c r="K112" s="280">
        <v>0.88</v>
      </c>
      <c r="L112" s="280">
        <v>0</v>
      </c>
      <c r="M112" s="280">
        <v>0.12</v>
      </c>
      <c r="N112" s="282" t="s">
        <v>913</v>
      </c>
      <c r="O112" s="278">
        <v>19</v>
      </c>
      <c r="P112" s="283">
        <v>0.47800000000000009</v>
      </c>
      <c r="Q112" s="283">
        <v>9.08</v>
      </c>
      <c r="R112" s="325"/>
      <c r="S112" s="285" t="s">
        <v>915</v>
      </c>
      <c r="T112" s="326">
        <v>15</v>
      </c>
      <c r="U112" s="283">
        <v>0.4946666666666667</v>
      </c>
      <c r="V112" s="283">
        <v>7.4133333333333331</v>
      </c>
      <c r="W112" s="327"/>
      <c r="X112" s="286" t="s">
        <v>912</v>
      </c>
      <c r="Y112" s="278">
        <v>8</v>
      </c>
      <c r="Z112" s="283">
        <v>0.42199999999999976</v>
      </c>
      <c r="AA112" s="283">
        <v>3.36</v>
      </c>
      <c r="AB112" s="325"/>
      <c r="AC112" s="287" t="s">
        <v>914</v>
      </c>
      <c r="AD112" s="278">
        <v>24</v>
      </c>
      <c r="AE112" s="283">
        <v>0.5993333333333335</v>
      </c>
      <c r="AF112" s="283">
        <v>14.36</v>
      </c>
      <c r="AG112" s="325"/>
      <c r="AH112" s="328" t="s">
        <v>85</v>
      </c>
      <c r="AI112" s="278" t="s">
        <v>85</v>
      </c>
      <c r="AJ112" s="283" t="s">
        <v>85</v>
      </c>
      <c r="AK112" s="283" t="s">
        <v>85</v>
      </c>
      <c r="AL112" s="325"/>
      <c r="AM112" s="268" t="s">
        <v>85</v>
      </c>
      <c r="AN112" s="250" t="s">
        <v>85</v>
      </c>
      <c r="AO112" s="250" t="s">
        <v>85</v>
      </c>
      <c r="AP112" s="250" t="s">
        <v>85</v>
      </c>
      <c r="AQ112" s="250"/>
    </row>
    <row r="113" spans="1:43" x14ac:dyDescent="0.25">
      <c r="A113" s="315" t="s">
        <v>233</v>
      </c>
      <c r="B113" s="324" t="s">
        <v>5272</v>
      </c>
      <c r="C113" s="250" t="s">
        <v>1123</v>
      </c>
      <c r="D113" s="277">
        <v>140</v>
      </c>
      <c r="E113" s="278">
        <v>66</v>
      </c>
      <c r="F113" s="279">
        <v>46.904499999999985</v>
      </c>
      <c r="G113" s="280">
        <v>30.957142857142856</v>
      </c>
      <c r="H113" s="281">
        <v>130</v>
      </c>
      <c r="I113" s="278">
        <v>0</v>
      </c>
      <c r="J113" s="278">
        <v>10</v>
      </c>
      <c r="K113" s="280">
        <v>0.9285714285714286</v>
      </c>
      <c r="L113" s="280">
        <v>0</v>
      </c>
      <c r="M113" s="280">
        <v>7.1428571428571425E-2</v>
      </c>
      <c r="N113" s="282" t="s">
        <v>913</v>
      </c>
      <c r="O113" s="278">
        <v>19</v>
      </c>
      <c r="P113" s="283">
        <v>0.44714285714285701</v>
      </c>
      <c r="Q113" s="283">
        <v>8.492857142857142</v>
      </c>
      <c r="R113" s="325"/>
      <c r="S113" s="285" t="s">
        <v>915</v>
      </c>
      <c r="T113" s="326">
        <v>15</v>
      </c>
      <c r="U113" s="283">
        <v>0.46200000000000013</v>
      </c>
      <c r="V113" s="283">
        <v>6.9285714285714288</v>
      </c>
      <c r="W113" s="327"/>
      <c r="X113" s="286" t="s">
        <v>912</v>
      </c>
      <c r="Y113" s="278">
        <v>8</v>
      </c>
      <c r="Z113" s="283">
        <v>0.35957142857142899</v>
      </c>
      <c r="AA113" s="283">
        <v>2.8571428571428572</v>
      </c>
      <c r="AB113" s="325"/>
      <c r="AC113" s="287" t="s">
        <v>914</v>
      </c>
      <c r="AD113" s="278">
        <v>24</v>
      </c>
      <c r="AE113" s="283">
        <v>0.5287857142857143</v>
      </c>
      <c r="AF113" s="283">
        <v>12.678571428571429</v>
      </c>
      <c r="AG113" s="325"/>
      <c r="AH113" s="328" t="s">
        <v>85</v>
      </c>
      <c r="AI113" s="278" t="s">
        <v>85</v>
      </c>
      <c r="AJ113" s="283" t="s">
        <v>85</v>
      </c>
      <c r="AK113" s="283" t="s">
        <v>85</v>
      </c>
      <c r="AL113" s="325"/>
      <c r="AM113" s="268" t="s">
        <v>85</v>
      </c>
      <c r="AN113" s="250" t="s">
        <v>85</v>
      </c>
      <c r="AO113" s="250" t="s">
        <v>85</v>
      </c>
      <c r="AP113" s="250" t="s">
        <v>85</v>
      </c>
      <c r="AQ113" s="250"/>
    </row>
    <row r="114" spans="1:43" x14ac:dyDescent="0.25">
      <c r="A114" s="315" t="s">
        <v>234</v>
      </c>
      <c r="B114" s="324" t="s">
        <v>5272</v>
      </c>
      <c r="C114" s="250" t="s">
        <v>1124</v>
      </c>
      <c r="D114" s="277">
        <v>70</v>
      </c>
      <c r="E114" s="278">
        <v>66</v>
      </c>
      <c r="F114" s="279">
        <v>46.124857142857152</v>
      </c>
      <c r="G114" s="280">
        <v>30.442857142857143</v>
      </c>
      <c r="H114" s="281">
        <v>67</v>
      </c>
      <c r="I114" s="278">
        <v>0</v>
      </c>
      <c r="J114" s="278">
        <v>3</v>
      </c>
      <c r="K114" s="280">
        <v>0.95714285714285718</v>
      </c>
      <c r="L114" s="280">
        <v>0</v>
      </c>
      <c r="M114" s="280">
        <v>4.2857142857142858E-2</v>
      </c>
      <c r="N114" s="282" t="s">
        <v>913</v>
      </c>
      <c r="O114" s="278">
        <v>19</v>
      </c>
      <c r="P114" s="283">
        <v>0.43600000000000005</v>
      </c>
      <c r="Q114" s="283">
        <v>8.2714285714285722</v>
      </c>
      <c r="R114" s="325"/>
      <c r="S114" s="285" t="s">
        <v>915</v>
      </c>
      <c r="T114" s="326">
        <v>15</v>
      </c>
      <c r="U114" s="283">
        <v>0.44671428571428562</v>
      </c>
      <c r="V114" s="283">
        <v>6.7</v>
      </c>
      <c r="W114" s="327"/>
      <c r="X114" s="286" t="s">
        <v>912</v>
      </c>
      <c r="Y114" s="278">
        <v>8</v>
      </c>
      <c r="Z114" s="283">
        <v>0.35057142857142853</v>
      </c>
      <c r="AA114" s="283">
        <v>2.7857142857142856</v>
      </c>
      <c r="AB114" s="325"/>
      <c r="AC114" s="287" t="s">
        <v>914</v>
      </c>
      <c r="AD114" s="278">
        <v>24</v>
      </c>
      <c r="AE114" s="283">
        <v>0.52899999999999991</v>
      </c>
      <c r="AF114" s="283">
        <v>12.685714285714285</v>
      </c>
      <c r="AG114" s="325"/>
      <c r="AH114" s="328" t="s">
        <v>85</v>
      </c>
      <c r="AI114" s="278" t="s">
        <v>85</v>
      </c>
      <c r="AJ114" s="283" t="s">
        <v>85</v>
      </c>
      <c r="AK114" s="283" t="s">
        <v>85</v>
      </c>
      <c r="AL114" s="325"/>
      <c r="AM114" s="268" t="s">
        <v>85</v>
      </c>
      <c r="AN114" s="250" t="s">
        <v>85</v>
      </c>
      <c r="AO114" s="250" t="s">
        <v>85</v>
      </c>
      <c r="AP114" s="250" t="s">
        <v>85</v>
      </c>
      <c r="AQ114" s="250"/>
    </row>
    <row r="115" spans="1:43" x14ac:dyDescent="0.25">
      <c r="A115" s="315" t="s">
        <v>235</v>
      </c>
      <c r="B115" s="324" t="s">
        <v>5272</v>
      </c>
      <c r="C115" s="250" t="s">
        <v>1125</v>
      </c>
      <c r="D115" s="277">
        <v>79</v>
      </c>
      <c r="E115" s="278">
        <v>66</v>
      </c>
      <c r="F115" s="279">
        <v>44.495316455696205</v>
      </c>
      <c r="G115" s="280">
        <v>29.367088607594937</v>
      </c>
      <c r="H115" s="281">
        <v>74</v>
      </c>
      <c r="I115" s="278">
        <v>0</v>
      </c>
      <c r="J115" s="278">
        <v>5</v>
      </c>
      <c r="K115" s="280">
        <v>0.93670886075949367</v>
      </c>
      <c r="L115" s="280">
        <v>0</v>
      </c>
      <c r="M115" s="280">
        <v>6.3291139240506333E-2</v>
      </c>
      <c r="N115" s="282" t="s">
        <v>913</v>
      </c>
      <c r="O115" s="278">
        <v>19</v>
      </c>
      <c r="P115" s="283">
        <v>0.41670886075949387</v>
      </c>
      <c r="Q115" s="283">
        <v>7.924050632911392</v>
      </c>
      <c r="R115" s="325"/>
      <c r="S115" s="285" t="s">
        <v>915</v>
      </c>
      <c r="T115" s="326">
        <v>15</v>
      </c>
      <c r="U115" s="283">
        <v>0.42265822784810109</v>
      </c>
      <c r="V115" s="283">
        <v>6.3417721518987342</v>
      </c>
      <c r="W115" s="327"/>
      <c r="X115" s="286" t="s">
        <v>912</v>
      </c>
      <c r="Y115" s="278">
        <v>8</v>
      </c>
      <c r="Z115" s="283">
        <v>0.34734177215189865</v>
      </c>
      <c r="AA115" s="283">
        <v>2.759493670886076</v>
      </c>
      <c r="AB115" s="325"/>
      <c r="AC115" s="287" t="s">
        <v>914</v>
      </c>
      <c r="AD115" s="278">
        <v>24</v>
      </c>
      <c r="AE115" s="283">
        <v>0.5151898734177216</v>
      </c>
      <c r="AF115" s="283">
        <v>12.341772151898734</v>
      </c>
      <c r="AG115" s="325"/>
      <c r="AH115" s="328" t="s">
        <v>85</v>
      </c>
      <c r="AI115" s="278" t="s">
        <v>85</v>
      </c>
      <c r="AJ115" s="283" t="s">
        <v>85</v>
      </c>
      <c r="AK115" s="283" t="s">
        <v>85</v>
      </c>
      <c r="AL115" s="325"/>
      <c r="AM115" s="268" t="s">
        <v>85</v>
      </c>
      <c r="AN115" s="250" t="s">
        <v>85</v>
      </c>
      <c r="AO115" s="250" t="s">
        <v>85</v>
      </c>
      <c r="AP115" s="250" t="s">
        <v>85</v>
      </c>
      <c r="AQ115" s="250"/>
    </row>
    <row r="116" spans="1:43" x14ac:dyDescent="0.25">
      <c r="A116" s="315" t="s">
        <v>236</v>
      </c>
      <c r="B116" s="324" t="s">
        <v>5272</v>
      </c>
      <c r="C116" s="250" t="s">
        <v>1126</v>
      </c>
      <c r="D116" s="277">
        <v>119</v>
      </c>
      <c r="E116" s="278">
        <v>66</v>
      </c>
      <c r="F116" s="279">
        <v>44.38487394957982</v>
      </c>
      <c r="G116" s="280">
        <v>29.294117647058822</v>
      </c>
      <c r="H116" s="281">
        <v>115</v>
      </c>
      <c r="I116" s="278">
        <v>0</v>
      </c>
      <c r="J116" s="278">
        <v>4</v>
      </c>
      <c r="K116" s="280">
        <v>0.96638655462184875</v>
      </c>
      <c r="L116" s="280">
        <v>0</v>
      </c>
      <c r="M116" s="280">
        <v>3.3613445378151259E-2</v>
      </c>
      <c r="N116" s="282" t="s">
        <v>913</v>
      </c>
      <c r="O116" s="278">
        <v>19</v>
      </c>
      <c r="P116" s="283">
        <v>0.40663865546218481</v>
      </c>
      <c r="Q116" s="283">
        <v>7.7226890756302522</v>
      </c>
      <c r="R116" s="325"/>
      <c r="S116" s="285" t="s">
        <v>915</v>
      </c>
      <c r="T116" s="326">
        <v>15</v>
      </c>
      <c r="U116" s="283">
        <v>0.44302521008403373</v>
      </c>
      <c r="V116" s="283">
        <v>6.6470588235294121</v>
      </c>
      <c r="W116" s="327"/>
      <c r="X116" s="286" t="s">
        <v>912</v>
      </c>
      <c r="Y116" s="278">
        <v>8</v>
      </c>
      <c r="Z116" s="283">
        <v>0.34798319327731103</v>
      </c>
      <c r="AA116" s="283">
        <v>2.7647058823529411</v>
      </c>
      <c r="AB116" s="325"/>
      <c r="AC116" s="287" t="s">
        <v>914</v>
      </c>
      <c r="AD116" s="278">
        <v>24</v>
      </c>
      <c r="AE116" s="283">
        <v>0.50714285714285734</v>
      </c>
      <c r="AF116" s="283">
        <v>12.159663865546218</v>
      </c>
      <c r="AG116" s="325"/>
      <c r="AH116" s="328" t="s">
        <v>85</v>
      </c>
      <c r="AI116" s="278" t="s">
        <v>85</v>
      </c>
      <c r="AJ116" s="283" t="s">
        <v>85</v>
      </c>
      <c r="AK116" s="283" t="s">
        <v>85</v>
      </c>
      <c r="AL116" s="325"/>
      <c r="AM116" s="268" t="s">
        <v>85</v>
      </c>
      <c r="AN116" s="250" t="s">
        <v>85</v>
      </c>
      <c r="AO116" s="250" t="s">
        <v>85</v>
      </c>
      <c r="AP116" s="250" t="s">
        <v>85</v>
      </c>
      <c r="AQ116" s="250"/>
    </row>
    <row r="117" spans="1:43" x14ac:dyDescent="0.25">
      <c r="A117" s="315" t="s">
        <v>237</v>
      </c>
      <c r="B117" s="324" t="s">
        <v>5272</v>
      </c>
      <c r="C117" s="250" t="s">
        <v>1127</v>
      </c>
      <c r="D117" s="277">
        <v>192</v>
      </c>
      <c r="E117" s="278">
        <v>66</v>
      </c>
      <c r="F117" s="279">
        <v>43.836354166666666</v>
      </c>
      <c r="G117" s="280">
        <v>28.932291666666668</v>
      </c>
      <c r="H117" s="281">
        <v>183</v>
      </c>
      <c r="I117" s="278">
        <v>0</v>
      </c>
      <c r="J117" s="278">
        <v>9</v>
      </c>
      <c r="K117" s="280">
        <v>0.953125</v>
      </c>
      <c r="L117" s="280">
        <v>0</v>
      </c>
      <c r="M117" s="280">
        <v>4.6875E-2</v>
      </c>
      <c r="N117" s="282" t="s">
        <v>913</v>
      </c>
      <c r="O117" s="278">
        <v>19</v>
      </c>
      <c r="P117" s="283">
        <v>0.41062500000000007</v>
      </c>
      <c r="Q117" s="283">
        <v>7.791666666666667</v>
      </c>
      <c r="R117" s="325"/>
      <c r="S117" s="285" t="s">
        <v>915</v>
      </c>
      <c r="T117" s="326">
        <v>15</v>
      </c>
      <c r="U117" s="283">
        <v>0.43515625000000008</v>
      </c>
      <c r="V117" s="283">
        <v>6.526041666666667</v>
      </c>
      <c r="W117" s="327"/>
      <c r="X117" s="286" t="s">
        <v>912</v>
      </c>
      <c r="Y117" s="278">
        <v>8</v>
      </c>
      <c r="Z117" s="283">
        <v>0.33786458333333363</v>
      </c>
      <c r="AA117" s="283">
        <v>2.6822916666666665</v>
      </c>
      <c r="AB117" s="325"/>
      <c r="AC117" s="287" t="s">
        <v>914</v>
      </c>
      <c r="AD117" s="278">
        <v>24</v>
      </c>
      <c r="AE117" s="283">
        <v>0.49796874999999979</v>
      </c>
      <c r="AF117" s="283">
        <v>11.932291666666666</v>
      </c>
      <c r="AG117" s="325"/>
      <c r="AH117" s="328" t="s">
        <v>85</v>
      </c>
      <c r="AI117" s="278" t="s">
        <v>85</v>
      </c>
      <c r="AJ117" s="283" t="s">
        <v>85</v>
      </c>
      <c r="AK117" s="283" t="s">
        <v>85</v>
      </c>
      <c r="AL117" s="325"/>
      <c r="AM117" s="268" t="s">
        <v>85</v>
      </c>
      <c r="AN117" s="250" t="s">
        <v>85</v>
      </c>
      <c r="AO117" s="250" t="s">
        <v>85</v>
      </c>
      <c r="AP117" s="250" t="s">
        <v>85</v>
      </c>
      <c r="AQ117" s="250"/>
    </row>
    <row r="118" spans="1:43" x14ac:dyDescent="0.25">
      <c r="A118" s="315" t="s">
        <v>238</v>
      </c>
      <c r="B118" s="324" t="s">
        <v>5272</v>
      </c>
      <c r="C118" s="250" t="s">
        <v>1128</v>
      </c>
      <c r="D118" s="277">
        <v>69</v>
      </c>
      <c r="E118" s="278">
        <v>66</v>
      </c>
      <c r="F118" s="279">
        <v>45.871739130434769</v>
      </c>
      <c r="G118" s="280">
        <v>30.275362318840578</v>
      </c>
      <c r="H118" s="281">
        <v>67</v>
      </c>
      <c r="I118" s="278">
        <v>0</v>
      </c>
      <c r="J118" s="278">
        <v>2</v>
      </c>
      <c r="K118" s="280">
        <v>0.97101449275362317</v>
      </c>
      <c r="L118" s="280">
        <v>0</v>
      </c>
      <c r="M118" s="280">
        <v>2.8985507246376812E-2</v>
      </c>
      <c r="N118" s="282" t="s">
        <v>913</v>
      </c>
      <c r="O118" s="278">
        <v>19</v>
      </c>
      <c r="P118" s="283">
        <v>0.42550724637681181</v>
      </c>
      <c r="Q118" s="283">
        <v>8.0869565217391308</v>
      </c>
      <c r="R118" s="325"/>
      <c r="S118" s="285" t="s">
        <v>915</v>
      </c>
      <c r="T118" s="326">
        <v>15</v>
      </c>
      <c r="U118" s="283">
        <v>0.44956521739130406</v>
      </c>
      <c r="V118" s="283">
        <v>6.7391304347826084</v>
      </c>
      <c r="W118" s="327"/>
      <c r="X118" s="286" t="s">
        <v>912</v>
      </c>
      <c r="Y118" s="278">
        <v>8</v>
      </c>
      <c r="Z118" s="283">
        <v>0.34855072463768105</v>
      </c>
      <c r="AA118" s="283">
        <v>2.7681159420289854</v>
      </c>
      <c r="AB118" s="325"/>
      <c r="AC118" s="287" t="s">
        <v>914</v>
      </c>
      <c r="AD118" s="278">
        <v>24</v>
      </c>
      <c r="AE118" s="283">
        <v>0.52913043478260879</v>
      </c>
      <c r="AF118" s="283">
        <v>12.681159420289855</v>
      </c>
      <c r="AG118" s="325"/>
      <c r="AH118" s="328" t="s">
        <v>85</v>
      </c>
      <c r="AI118" s="278" t="s">
        <v>85</v>
      </c>
      <c r="AJ118" s="283" t="s">
        <v>85</v>
      </c>
      <c r="AK118" s="283" t="s">
        <v>85</v>
      </c>
      <c r="AL118" s="325"/>
      <c r="AM118" s="268" t="s">
        <v>85</v>
      </c>
      <c r="AN118" s="250" t="s">
        <v>85</v>
      </c>
      <c r="AO118" s="250" t="s">
        <v>85</v>
      </c>
      <c r="AP118" s="250" t="s">
        <v>85</v>
      </c>
      <c r="AQ118" s="250"/>
    </row>
    <row r="119" spans="1:43" x14ac:dyDescent="0.25">
      <c r="A119" s="315" t="s">
        <v>239</v>
      </c>
      <c r="B119" s="324" t="s">
        <v>5272</v>
      </c>
      <c r="C119" s="250" t="s">
        <v>1129</v>
      </c>
      <c r="D119" s="277">
        <v>130</v>
      </c>
      <c r="E119" s="278">
        <v>66</v>
      </c>
      <c r="F119" s="279">
        <v>54.219307692307702</v>
      </c>
      <c r="G119" s="280">
        <v>35.784615384615385</v>
      </c>
      <c r="H119" s="281">
        <v>105</v>
      </c>
      <c r="I119" s="278">
        <v>0</v>
      </c>
      <c r="J119" s="278">
        <v>25</v>
      </c>
      <c r="K119" s="280">
        <v>0.80769230769230771</v>
      </c>
      <c r="L119" s="280">
        <v>0</v>
      </c>
      <c r="M119" s="280">
        <v>0.19230769230769232</v>
      </c>
      <c r="N119" s="282" t="s">
        <v>913</v>
      </c>
      <c r="O119" s="278">
        <v>19</v>
      </c>
      <c r="P119" s="283">
        <v>0.50723076923076937</v>
      </c>
      <c r="Q119" s="283">
        <v>9.638461538461538</v>
      </c>
      <c r="R119" s="325"/>
      <c r="S119" s="285" t="s">
        <v>915</v>
      </c>
      <c r="T119" s="326">
        <v>15</v>
      </c>
      <c r="U119" s="283">
        <v>0.53353846153846129</v>
      </c>
      <c r="V119" s="283">
        <v>8.0076923076923077</v>
      </c>
      <c r="W119" s="327"/>
      <c r="X119" s="286" t="s">
        <v>912</v>
      </c>
      <c r="Y119" s="278">
        <v>8</v>
      </c>
      <c r="Z119" s="283">
        <v>0.4209230769230774</v>
      </c>
      <c r="AA119" s="283">
        <v>3.3461538461538463</v>
      </c>
      <c r="AB119" s="325"/>
      <c r="AC119" s="287" t="s">
        <v>914</v>
      </c>
      <c r="AD119" s="278">
        <v>24</v>
      </c>
      <c r="AE119" s="283">
        <v>0.61700000000000021</v>
      </c>
      <c r="AF119" s="283">
        <v>14.792307692307693</v>
      </c>
      <c r="AG119" s="325"/>
      <c r="AH119" s="328" t="s">
        <v>85</v>
      </c>
      <c r="AI119" s="278" t="s">
        <v>85</v>
      </c>
      <c r="AJ119" s="283" t="s">
        <v>85</v>
      </c>
      <c r="AK119" s="283" t="s">
        <v>85</v>
      </c>
      <c r="AL119" s="325"/>
      <c r="AM119" s="268" t="s">
        <v>85</v>
      </c>
      <c r="AN119" s="250" t="s">
        <v>85</v>
      </c>
      <c r="AO119" s="250" t="s">
        <v>85</v>
      </c>
      <c r="AP119" s="250" t="s">
        <v>85</v>
      </c>
      <c r="AQ119" s="250"/>
    </row>
    <row r="120" spans="1:43" x14ac:dyDescent="0.25">
      <c r="A120" s="315" t="s">
        <v>240</v>
      </c>
      <c r="B120" s="324" t="s">
        <v>5272</v>
      </c>
      <c r="C120" s="250" t="s">
        <v>1130</v>
      </c>
      <c r="D120" s="277">
        <v>79</v>
      </c>
      <c r="E120" s="278">
        <v>66</v>
      </c>
      <c r="F120" s="279">
        <v>41.924810126582265</v>
      </c>
      <c r="G120" s="280">
        <v>27.670886075949365</v>
      </c>
      <c r="H120" s="281">
        <v>79</v>
      </c>
      <c r="I120" s="278">
        <v>0</v>
      </c>
      <c r="J120" s="278">
        <v>0</v>
      </c>
      <c r="K120" s="280">
        <v>1</v>
      </c>
      <c r="L120" s="280">
        <v>0</v>
      </c>
      <c r="M120" s="280">
        <v>0</v>
      </c>
      <c r="N120" s="282" t="s">
        <v>913</v>
      </c>
      <c r="O120" s="278">
        <v>19</v>
      </c>
      <c r="P120" s="283">
        <v>0.39075949367088619</v>
      </c>
      <c r="Q120" s="283">
        <v>7.4177215189873413</v>
      </c>
      <c r="R120" s="325"/>
      <c r="S120" s="285" t="s">
        <v>915</v>
      </c>
      <c r="T120" s="326">
        <v>15</v>
      </c>
      <c r="U120" s="283">
        <v>0.38151898734177164</v>
      </c>
      <c r="V120" s="283">
        <v>5.7215189873417724</v>
      </c>
      <c r="W120" s="327"/>
      <c r="X120" s="286" t="s">
        <v>912</v>
      </c>
      <c r="Y120" s="278">
        <v>8</v>
      </c>
      <c r="Z120" s="283">
        <v>0.33177215189873399</v>
      </c>
      <c r="AA120" s="283">
        <v>2.6329113924050631</v>
      </c>
      <c r="AB120" s="325"/>
      <c r="AC120" s="287" t="s">
        <v>914</v>
      </c>
      <c r="AD120" s="278">
        <v>24</v>
      </c>
      <c r="AE120" s="283">
        <v>0.49696202531645578</v>
      </c>
      <c r="AF120" s="283">
        <v>11.898734177215189</v>
      </c>
      <c r="AG120" s="325"/>
      <c r="AH120" s="328" t="s">
        <v>85</v>
      </c>
      <c r="AI120" s="278" t="s">
        <v>85</v>
      </c>
      <c r="AJ120" s="283" t="s">
        <v>85</v>
      </c>
      <c r="AK120" s="283" t="s">
        <v>85</v>
      </c>
      <c r="AL120" s="325"/>
      <c r="AM120" s="268" t="s">
        <v>85</v>
      </c>
      <c r="AN120" s="250" t="s">
        <v>85</v>
      </c>
      <c r="AO120" s="250" t="s">
        <v>85</v>
      </c>
      <c r="AP120" s="250" t="s">
        <v>85</v>
      </c>
      <c r="AQ120" s="250"/>
    </row>
    <row r="121" spans="1:43" x14ac:dyDescent="0.25">
      <c r="A121" s="315" t="s">
        <v>241</v>
      </c>
      <c r="B121" s="324" t="s">
        <v>5272</v>
      </c>
      <c r="C121" s="250" t="s">
        <v>1131</v>
      </c>
      <c r="D121" s="277">
        <v>101</v>
      </c>
      <c r="E121" s="278">
        <v>66</v>
      </c>
      <c r="F121" s="279">
        <v>44.989108910891098</v>
      </c>
      <c r="G121" s="280">
        <v>29.693069306930692</v>
      </c>
      <c r="H121" s="281">
        <v>96</v>
      </c>
      <c r="I121" s="278">
        <v>0</v>
      </c>
      <c r="J121" s="278">
        <v>5</v>
      </c>
      <c r="K121" s="280">
        <v>0.95049504950495045</v>
      </c>
      <c r="L121" s="280">
        <v>0</v>
      </c>
      <c r="M121" s="280">
        <v>4.9504950495049507E-2</v>
      </c>
      <c r="N121" s="282" t="s">
        <v>913</v>
      </c>
      <c r="O121" s="278">
        <v>19</v>
      </c>
      <c r="P121" s="283">
        <v>0.42217821782178233</v>
      </c>
      <c r="Q121" s="283">
        <v>8.009900990099009</v>
      </c>
      <c r="R121" s="325"/>
      <c r="S121" s="285" t="s">
        <v>915</v>
      </c>
      <c r="T121" s="326">
        <v>15</v>
      </c>
      <c r="U121" s="283">
        <v>0.46207920792079238</v>
      </c>
      <c r="V121" s="283">
        <v>6.9306930693069306</v>
      </c>
      <c r="W121" s="327"/>
      <c r="X121" s="286" t="s">
        <v>912</v>
      </c>
      <c r="Y121" s="278">
        <v>8</v>
      </c>
      <c r="Z121" s="283">
        <v>0.34752475247524756</v>
      </c>
      <c r="AA121" s="283">
        <v>2.7623762376237622</v>
      </c>
      <c r="AB121" s="325"/>
      <c r="AC121" s="287" t="s">
        <v>914</v>
      </c>
      <c r="AD121" s="278">
        <v>24</v>
      </c>
      <c r="AE121" s="283">
        <v>0.50029702970297052</v>
      </c>
      <c r="AF121" s="283">
        <v>11.990099009900991</v>
      </c>
      <c r="AG121" s="325"/>
      <c r="AH121" s="328" t="s">
        <v>85</v>
      </c>
      <c r="AI121" s="278" t="s">
        <v>85</v>
      </c>
      <c r="AJ121" s="283" t="s">
        <v>85</v>
      </c>
      <c r="AK121" s="283" t="s">
        <v>85</v>
      </c>
      <c r="AL121" s="325"/>
      <c r="AM121" s="268" t="s">
        <v>85</v>
      </c>
      <c r="AN121" s="250" t="s">
        <v>85</v>
      </c>
      <c r="AO121" s="250" t="s">
        <v>85</v>
      </c>
      <c r="AP121" s="250" t="s">
        <v>85</v>
      </c>
      <c r="AQ121" s="250"/>
    </row>
    <row r="122" spans="1:43" x14ac:dyDescent="0.25">
      <c r="A122" s="315" t="s">
        <v>242</v>
      </c>
      <c r="B122" s="324" t="s">
        <v>5272</v>
      </c>
      <c r="C122" s="250" t="s">
        <v>1132</v>
      </c>
      <c r="D122" s="277">
        <v>116</v>
      </c>
      <c r="E122" s="278">
        <v>66</v>
      </c>
      <c r="F122" s="279">
        <v>51.684827586206907</v>
      </c>
      <c r="G122" s="280">
        <v>34.112068965517238</v>
      </c>
      <c r="H122" s="281">
        <v>107</v>
      </c>
      <c r="I122" s="278">
        <v>0</v>
      </c>
      <c r="J122" s="278">
        <v>9</v>
      </c>
      <c r="K122" s="280">
        <v>0.92241379310344829</v>
      </c>
      <c r="L122" s="280">
        <v>0</v>
      </c>
      <c r="M122" s="280">
        <v>7.7586206896551727E-2</v>
      </c>
      <c r="N122" s="282" t="s">
        <v>913</v>
      </c>
      <c r="O122" s="278">
        <v>19</v>
      </c>
      <c r="P122" s="283">
        <v>0.47181034482758605</v>
      </c>
      <c r="Q122" s="283">
        <v>8.9655172413793096</v>
      </c>
      <c r="R122" s="325"/>
      <c r="S122" s="285" t="s">
        <v>915</v>
      </c>
      <c r="T122" s="326">
        <v>15</v>
      </c>
      <c r="U122" s="283">
        <v>0.51379310344827567</v>
      </c>
      <c r="V122" s="283">
        <v>7.7068965517241379</v>
      </c>
      <c r="W122" s="327"/>
      <c r="X122" s="286" t="s">
        <v>912</v>
      </c>
      <c r="Y122" s="278">
        <v>8</v>
      </c>
      <c r="Z122" s="283">
        <v>0.39387931034482793</v>
      </c>
      <c r="AA122" s="283">
        <v>3.1293103448275863</v>
      </c>
      <c r="AB122" s="325"/>
      <c r="AC122" s="287" t="s">
        <v>914</v>
      </c>
      <c r="AD122" s="278">
        <v>24</v>
      </c>
      <c r="AE122" s="283">
        <v>0.59724137931034493</v>
      </c>
      <c r="AF122" s="283">
        <v>14.310344827586206</v>
      </c>
      <c r="AG122" s="325"/>
      <c r="AH122" s="328" t="s">
        <v>85</v>
      </c>
      <c r="AI122" s="278" t="s">
        <v>85</v>
      </c>
      <c r="AJ122" s="283" t="s">
        <v>85</v>
      </c>
      <c r="AK122" s="283" t="s">
        <v>85</v>
      </c>
      <c r="AL122" s="325"/>
      <c r="AM122" s="268" t="s">
        <v>85</v>
      </c>
      <c r="AN122" s="250" t="s">
        <v>85</v>
      </c>
      <c r="AO122" s="250" t="s">
        <v>85</v>
      </c>
      <c r="AP122" s="250" t="s">
        <v>85</v>
      </c>
      <c r="AQ122" s="250"/>
    </row>
    <row r="123" spans="1:43" x14ac:dyDescent="0.25">
      <c r="A123" s="315" t="s">
        <v>244</v>
      </c>
      <c r="B123" s="324" t="s">
        <v>5272</v>
      </c>
      <c r="C123" s="250" t="s">
        <v>1133</v>
      </c>
      <c r="D123" s="277">
        <v>105</v>
      </c>
      <c r="E123" s="278">
        <v>66</v>
      </c>
      <c r="F123" s="279">
        <v>53.318666666666658</v>
      </c>
      <c r="G123" s="280">
        <v>35.19047619047619</v>
      </c>
      <c r="H123" s="281">
        <v>85</v>
      </c>
      <c r="I123" s="278">
        <v>0</v>
      </c>
      <c r="J123" s="278">
        <v>20</v>
      </c>
      <c r="K123" s="280">
        <v>0.80952380952380953</v>
      </c>
      <c r="L123" s="280">
        <v>0</v>
      </c>
      <c r="M123" s="280">
        <v>0.19047619047619047</v>
      </c>
      <c r="N123" s="282" t="s">
        <v>913</v>
      </c>
      <c r="O123" s="278">
        <v>19</v>
      </c>
      <c r="P123" s="283">
        <v>0.4956190476190474</v>
      </c>
      <c r="Q123" s="283">
        <v>9.4095238095238098</v>
      </c>
      <c r="R123" s="325"/>
      <c r="S123" s="285" t="s">
        <v>915</v>
      </c>
      <c r="T123" s="326">
        <v>15</v>
      </c>
      <c r="U123" s="283">
        <v>0.52561904761904765</v>
      </c>
      <c r="V123" s="283">
        <v>7.8857142857142861</v>
      </c>
      <c r="W123" s="327"/>
      <c r="X123" s="286" t="s">
        <v>912</v>
      </c>
      <c r="Y123" s="278">
        <v>8</v>
      </c>
      <c r="Z123" s="283">
        <v>0.39952380952380989</v>
      </c>
      <c r="AA123" s="283">
        <v>3.1714285714285713</v>
      </c>
      <c r="AB123" s="325"/>
      <c r="AC123" s="287" t="s">
        <v>914</v>
      </c>
      <c r="AD123" s="278">
        <v>24</v>
      </c>
      <c r="AE123" s="283">
        <v>0.61447619047619073</v>
      </c>
      <c r="AF123" s="283">
        <v>14.723809523809523</v>
      </c>
      <c r="AG123" s="325"/>
      <c r="AH123" s="328" t="s">
        <v>85</v>
      </c>
      <c r="AI123" s="278" t="s">
        <v>85</v>
      </c>
      <c r="AJ123" s="283" t="s">
        <v>85</v>
      </c>
      <c r="AK123" s="283" t="s">
        <v>85</v>
      </c>
      <c r="AL123" s="325"/>
      <c r="AM123" s="268" t="s">
        <v>85</v>
      </c>
      <c r="AN123" s="250" t="s">
        <v>85</v>
      </c>
      <c r="AO123" s="250" t="s">
        <v>85</v>
      </c>
      <c r="AP123" s="250" t="s">
        <v>85</v>
      </c>
      <c r="AQ123" s="250"/>
    </row>
    <row r="124" spans="1:43" x14ac:dyDescent="0.25">
      <c r="A124" s="315" t="s">
        <v>245</v>
      </c>
      <c r="B124" s="324" t="s">
        <v>5272</v>
      </c>
      <c r="C124" s="250" t="s">
        <v>1134</v>
      </c>
      <c r="D124" s="277">
        <v>111</v>
      </c>
      <c r="E124" s="278">
        <v>66</v>
      </c>
      <c r="F124" s="279">
        <v>46.164054054054077</v>
      </c>
      <c r="G124" s="280">
        <v>30.468468468468469</v>
      </c>
      <c r="H124" s="281">
        <v>108</v>
      </c>
      <c r="I124" s="278">
        <v>0</v>
      </c>
      <c r="J124" s="278">
        <v>3</v>
      </c>
      <c r="K124" s="280">
        <v>0.97297297297297303</v>
      </c>
      <c r="L124" s="280">
        <v>0</v>
      </c>
      <c r="M124" s="280">
        <v>2.7027027027027029E-2</v>
      </c>
      <c r="N124" s="282" t="s">
        <v>913</v>
      </c>
      <c r="O124" s="278">
        <v>19</v>
      </c>
      <c r="P124" s="283">
        <v>0.44567567567567568</v>
      </c>
      <c r="Q124" s="283">
        <v>8.4594594594594597</v>
      </c>
      <c r="R124" s="325"/>
      <c r="S124" s="285" t="s">
        <v>915</v>
      </c>
      <c r="T124" s="326">
        <v>15</v>
      </c>
      <c r="U124" s="283">
        <v>0.4573873873873876</v>
      </c>
      <c r="V124" s="283">
        <v>6.8558558558558556</v>
      </c>
      <c r="W124" s="327"/>
      <c r="X124" s="286" t="s">
        <v>912</v>
      </c>
      <c r="Y124" s="278">
        <v>8</v>
      </c>
      <c r="Z124" s="283">
        <v>0.32828828828828843</v>
      </c>
      <c r="AA124" s="283">
        <v>2.6036036036036037</v>
      </c>
      <c r="AB124" s="325"/>
      <c r="AC124" s="287" t="s">
        <v>914</v>
      </c>
      <c r="AD124" s="278">
        <v>24</v>
      </c>
      <c r="AE124" s="283">
        <v>0.52360360360360381</v>
      </c>
      <c r="AF124" s="283">
        <v>12.54954954954955</v>
      </c>
      <c r="AG124" s="325"/>
      <c r="AH124" s="328" t="s">
        <v>85</v>
      </c>
      <c r="AI124" s="278" t="s">
        <v>85</v>
      </c>
      <c r="AJ124" s="283" t="s">
        <v>85</v>
      </c>
      <c r="AK124" s="283" t="s">
        <v>85</v>
      </c>
      <c r="AL124" s="325"/>
      <c r="AM124" s="268" t="s">
        <v>85</v>
      </c>
      <c r="AN124" s="250" t="s">
        <v>85</v>
      </c>
      <c r="AO124" s="250" t="s">
        <v>85</v>
      </c>
      <c r="AP124" s="250" t="s">
        <v>85</v>
      </c>
      <c r="AQ124" s="250"/>
    </row>
    <row r="125" spans="1:43" x14ac:dyDescent="0.25">
      <c r="A125" s="315" t="s">
        <v>246</v>
      </c>
      <c r="B125" s="324" t="s">
        <v>5272</v>
      </c>
      <c r="C125" s="250" t="s">
        <v>1135</v>
      </c>
      <c r="D125" s="277">
        <v>70</v>
      </c>
      <c r="E125" s="278">
        <v>66</v>
      </c>
      <c r="F125" s="279">
        <v>48.809428571428597</v>
      </c>
      <c r="G125" s="280">
        <v>32.214285714285715</v>
      </c>
      <c r="H125" s="281">
        <v>61</v>
      </c>
      <c r="I125" s="278">
        <v>0</v>
      </c>
      <c r="J125" s="278">
        <v>9</v>
      </c>
      <c r="K125" s="280">
        <v>0.87142857142857144</v>
      </c>
      <c r="L125" s="280">
        <v>0</v>
      </c>
      <c r="M125" s="280">
        <v>0.12857142857142856</v>
      </c>
      <c r="N125" s="282" t="s">
        <v>913</v>
      </c>
      <c r="O125" s="278">
        <v>19</v>
      </c>
      <c r="P125" s="283">
        <v>0.47285714285714286</v>
      </c>
      <c r="Q125" s="283">
        <v>8.9714285714285715</v>
      </c>
      <c r="R125" s="325"/>
      <c r="S125" s="285" t="s">
        <v>915</v>
      </c>
      <c r="T125" s="326">
        <v>15</v>
      </c>
      <c r="U125" s="283">
        <v>0.504142857142857</v>
      </c>
      <c r="V125" s="283">
        <v>7.5571428571428569</v>
      </c>
      <c r="W125" s="327"/>
      <c r="X125" s="286" t="s">
        <v>912</v>
      </c>
      <c r="Y125" s="278">
        <v>8</v>
      </c>
      <c r="Z125" s="283">
        <v>0.35085714285714281</v>
      </c>
      <c r="AA125" s="283">
        <v>2.7857142857142856</v>
      </c>
      <c r="AB125" s="325"/>
      <c r="AC125" s="287" t="s">
        <v>914</v>
      </c>
      <c r="AD125" s="278">
        <v>24</v>
      </c>
      <c r="AE125" s="283">
        <v>0.53828571428571459</v>
      </c>
      <c r="AF125" s="283">
        <v>12.9</v>
      </c>
      <c r="AG125" s="325"/>
      <c r="AH125" s="328" t="s">
        <v>85</v>
      </c>
      <c r="AI125" s="278" t="s">
        <v>85</v>
      </c>
      <c r="AJ125" s="283" t="s">
        <v>85</v>
      </c>
      <c r="AK125" s="283" t="s">
        <v>85</v>
      </c>
      <c r="AL125" s="325"/>
      <c r="AM125" s="268" t="s">
        <v>85</v>
      </c>
      <c r="AN125" s="250" t="s">
        <v>85</v>
      </c>
      <c r="AO125" s="250" t="s">
        <v>85</v>
      </c>
      <c r="AP125" s="250" t="s">
        <v>85</v>
      </c>
      <c r="AQ125" s="250"/>
    </row>
    <row r="126" spans="1:43" x14ac:dyDescent="0.25">
      <c r="A126" s="315" t="s">
        <v>247</v>
      </c>
      <c r="B126" s="324" t="s">
        <v>5272</v>
      </c>
      <c r="C126" s="250" t="s">
        <v>1136</v>
      </c>
      <c r="D126" s="277">
        <v>128</v>
      </c>
      <c r="E126" s="278">
        <v>66</v>
      </c>
      <c r="F126" s="279">
        <v>48.508203124999973</v>
      </c>
      <c r="G126" s="280">
        <v>32.015625</v>
      </c>
      <c r="H126" s="281">
        <v>109</v>
      </c>
      <c r="I126" s="278">
        <v>0</v>
      </c>
      <c r="J126" s="278">
        <v>19</v>
      </c>
      <c r="K126" s="280">
        <v>0.8515625</v>
      </c>
      <c r="L126" s="280">
        <v>0</v>
      </c>
      <c r="M126" s="280">
        <v>0.1484375</v>
      </c>
      <c r="N126" s="282" t="s">
        <v>913</v>
      </c>
      <c r="O126" s="278">
        <v>19</v>
      </c>
      <c r="P126" s="283">
        <v>0.45195312500000001</v>
      </c>
      <c r="Q126" s="283">
        <v>8.5859375</v>
      </c>
      <c r="R126" s="325"/>
      <c r="S126" s="285" t="s">
        <v>915</v>
      </c>
      <c r="T126" s="326">
        <v>15</v>
      </c>
      <c r="U126" s="283">
        <v>0.46296874999999982</v>
      </c>
      <c r="V126" s="283">
        <v>6.9453125</v>
      </c>
      <c r="W126" s="327"/>
      <c r="X126" s="286" t="s">
        <v>912</v>
      </c>
      <c r="Y126" s="278">
        <v>8</v>
      </c>
      <c r="Z126" s="283">
        <v>0.45468750000000063</v>
      </c>
      <c r="AA126" s="283">
        <v>3.6171875</v>
      </c>
      <c r="AB126" s="325"/>
      <c r="AC126" s="287" t="s">
        <v>914</v>
      </c>
      <c r="AD126" s="278">
        <v>24</v>
      </c>
      <c r="AE126" s="283">
        <v>0.53664062499999998</v>
      </c>
      <c r="AF126" s="283">
        <v>12.8671875</v>
      </c>
      <c r="AG126" s="325"/>
      <c r="AH126" s="328" t="s">
        <v>85</v>
      </c>
      <c r="AI126" s="278" t="s">
        <v>85</v>
      </c>
      <c r="AJ126" s="283" t="s">
        <v>85</v>
      </c>
      <c r="AK126" s="283" t="s">
        <v>85</v>
      </c>
      <c r="AL126" s="325"/>
      <c r="AM126" s="268" t="s">
        <v>85</v>
      </c>
      <c r="AN126" s="250" t="s">
        <v>85</v>
      </c>
      <c r="AO126" s="250" t="s">
        <v>85</v>
      </c>
      <c r="AP126" s="250" t="s">
        <v>85</v>
      </c>
      <c r="AQ126" s="250"/>
    </row>
    <row r="127" spans="1:43" x14ac:dyDescent="0.25">
      <c r="A127" s="315" t="s">
        <v>248</v>
      </c>
      <c r="B127" s="324" t="s">
        <v>5272</v>
      </c>
      <c r="C127" s="250" t="s">
        <v>1137</v>
      </c>
      <c r="D127" s="277">
        <v>156</v>
      </c>
      <c r="E127" s="278">
        <v>66</v>
      </c>
      <c r="F127" s="279">
        <v>44.220256410256411</v>
      </c>
      <c r="G127" s="280">
        <v>29.185897435897434</v>
      </c>
      <c r="H127" s="281">
        <v>149</v>
      </c>
      <c r="I127" s="278">
        <v>0</v>
      </c>
      <c r="J127" s="278">
        <v>7</v>
      </c>
      <c r="K127" s="280">
        <v>0.95512820512820518</v>
      </c>
      <c r="L127" s="280">
        <v>0</v>
      </c>
      <c r="M127" s="280">
        <v>4.4871794871794872E-2</v>
      </c>
      <c r="N127" s="282" t="s">
        <v>913</v>
      </c>
      <c r="O127" s="278">
        <v>19</v>
      </c>
      <c r="P127" s="283">
        <v>0.42948717948717924</v>
      </c>
      <c r="Q127" s="283">
        <v>8.1538461538461533</v>
      </c>
      <c r="R127" s="325"/>
      <c r="S127" s="285" t="s">
        <v>915</v>
      </c>
      <c r="T127" s="326">
        <v>15</v>
      </c>
      <c r="U127" s="283">
        <v>0.41891025641025675</v>
      </c>
      <c r="V127" s="283">
        <v>6.2820512820512819</v>
      </c>
      <c r="W127" s="327"/>
      <c r="X127" s="286" t="s">
        <v>912</v>
      </c>
      <c r="Y127" s="278">
        <v>8</v>
      </c>
      <c r="Z127" s="283">
        <v>0.34628205128205175</v>
      </c>
      <c r="AA127" s="283">
        <v>2.75</v>
      </c>
      <c r="AB127" s="325"/>
      <c r="AC127" s="287" t="s">
        <v>914</v>
      </c>
      <c r="AD127" s="278">
        <v>24</v>
      </c>
      <c r="AE127" s="283">
        <v>0.50057692307692325</v>
      </c>
      <c r="AF127" s="283">
        <v>12</v>
      </c>
      <c r="AG127" s="325"/>
      <c r="AH127" s="328" t="s">
        <v>85</v>
      </c>
      <c r="AI127" s="278" t="s">
        <v>85</v>
      </c>
      <c r="AJ127" s="283" t="s">
        <v>85</v>
      </c>
      <c r="AK127" s="283" t="s">
        <v>85</v>
      </c>
      <c r="AL127" s="325"/>
      <c r="AM127" s="268" t="s">
        <v>85</v>
      </c>
      <c r="AN127" s="250" t="s">
        <v>85</v>
      </c>
      <c r="AO127" s="250" t="s">
        <v>85</v>
      </c>
      <c r="AP127" s="250" t="s">
        <v>85</v>
      </c>
      <c r="AQ127" s="250"/>
    </row>
    <row r="128" spans="1:43" x14ac:dyDescent="0.25">
      <c r="A128" s="315" t="s">
        <v>249</v>
      </c>
      <c r="B128" s="324" t="s">
        <v>5272</v>
      </c>
      <c r="C128" s="250" t="s">
        <v>1138</v>
      </c>
      <c r="D128" s="277">
        <v>104</v>
      </c>
      <c r="E128" s="278">
        <v>66</v>
      </c>
      <c r="F128" s="279">
        <v>47.974615384615383</v>
      </c>
      <c r="G128" s="280">
        <v>31.66346153846154</v>
      </c>
      <c r="H128" s="281">
        <v>97</v>
      </c>
      <c r="I128" s="278">
        <v>0</v>
      </c>
      <c r="J128" s="278">
        <v>7</v>
      </c>
      <c r="K128" s="280">
        <v>0.93269230769230771</v>
      </c>
      <c r="L128" s="280">
        <v>0</v>
      </c>
      <c r="M128" s="280">
        <v>6.7307692307692304E-2</v>
      </c>
      <c r="N128" s="282" t="s">
        <v>913</v>
      </c>
      <c r="O128" s="278">
        <v>19</v>
      </c>
      <c r="P128" s="283">
        <v>0.44826923076923059</v>
      </c>
      <c r="Q128" s="283">
        <v>8.5192307692307701</v>
      </c>
      <c r="R128" s="325"/>
      <c r="S128" s="285" t="s">
        <v>915</v>
      </c>
      <c r="T128" s="326">
        <v>15</v>
      </c>
      <c r="U128" s="283">
        <v>0.46471153846153873</v>
      </c>
      <c r="V128" s="283">
        <v>6.9711538461538458</v>
      </c>
      <c r="W128" s="327"/>
      <c r="X128" s="286" t="s">
        <v>912</v>
      </c>
      <c r="Y128" s="278">
        <v>8</v>
      </c>
      <c r="Z128" s="283">
        <v>0.35557692307692307</v>
      </c>
      <c r="AA128" s="283">
        <v>2.8269230769230771</v>
      </c>
      <c r="AB128" s="325"/>
      <c r="AC128" s="287" t="s">
        <v>914</v>
      </c>
      <c r="AD128" s="278">
        <v>24</v>
      </c>
      <c r="AE128" s="283">
        <v>0.55721153846153881</v>
      </c>
      <c r="AF128" s="283">
        <v>13.346153846153847</v>
      </c>
      <c r="AG128" s="325"/>
      <c r="AH128" s="328" t="s">
        <v>85</v>
      </c>
      <c r="AI128" s="278" t="s">
        <v>85</v>
      </c>
      <c r="AJ128" s="283" t="s">
        <v>85</v>
      </c>
      <c r="AK128" s="283" t="s">
        <v>85</v>
      </c>
      <c r="AL128" s="325"/>
      <c r="AM128" s="268" t="s">
        <v>85</v>
      </c>
      <c r="AN128" s="250" t="s">
        <v>85</v>
      </c>
      <c r="AO128" s="250" t="s">
        <v>85</v>
      </c>
      <c r="AP128" s="250" t="s">
        <v>85</v>
      </c>
      <c r="AQ128" s="250"/>
    </row>
    <row r="129" spans="1:43" x14ac:dyDescent="0.25">
      <c r="A129" s="315" t="s">
        <v>250</v>
      </c>
      <c r="B129" s="324" t="s">
        <v>5272</v>
      </c>
      <c r="C129" s="250" t="s">
        <v>1139</v>
      </c>
      <c r="D129" s="277">
        <v>196</v>
      </c>
      <c r="E129" s="278">
        <v>66</v>
      </c>
      <c r="F129" s="279">
        <v>50.982091836734703</v>
      </c>
      <c r="G129" s="280">
        <v>33.647959183673471</v>
      </c>
      <c r="H129" s="281">
        <v>179</v>
      </c>
      <c r="I129" s="278">
        <v>0</v>
      </c>
      <c r="J129" s="278">
        <v>17</v>
      </c>
      <c r="K129" s="280">
        <v>0.91326530612244894</v>
      </c>
      <c r="L129" s="280">
        <v>0</v>
      </c>
      <c r="M129" s="280">
        <v>8.673469387755102E-2</v>
      </c>
      <c r="N129" s="282" t="s">
        <v>913</v>
      </c>
      <c r="O129" s="278">
        <v>19</v>
      </c>
      <c r="P129" s="283">
        <v>0.47387755102040857</v>
      </c>
      <c r="Q129" s="283">
        <v>9.0051020408163271</v>
      </c>
      <c r="R129" s="325"/>
      <c r="S129" s="285" t="s">
        <v>915</v>
      </c>
      <c r="T129" s="326">
        <v>15</v>
      </c>
      <c r="U129" s="283">
        <v>0.49775510204081624</v>
      </c>
      <c r="V129" s="283">
        <v>7.4642857142857144</v>
      </c>
      <c r="W129" s="327"/>
      <c r="X129" s="286" t="s">
        <v>912</v>
      </c>
      <c r="Y129" s="278">
        <v>8</v>
      </c>
      <c r="Z129" s="283">
        <v>0.40897959183673466</v>
      </c>
      <c r="AA129" s="283">
        <v>3.25</v>
      </c>
      <c r="AB129" s="325"/>
      <c r="AC129" s="287" t="s">
        <v>914</v>
      </c>
      <c r="AD129" s="278">
        <v>24</v>
      </c>
      <c r="AE129" s="283">
        <v>0.58081632653061177</v>
      </c>
      <c r="AF129" s="283">
        <v>13.928571428571429</v>
      </c>
      <c r="AG129" s="325"/>
      <c r="AH129" s="328" t="s">
        <v>85</v>
      </c>
      <c r="AI129" s="278" t="s">
        <v>85</v>
      </c>
      <c r="AJ129" s="283" t="s">
        <v>85</v>
      </c>
      <c r="AK129" s="283" t="s">
        <v>85</v>
      </c>
      <c r="AL129" s="325"/>
      <c r="AM129" s="268" t="s">
        <v>85</v>
      </c>
      <c r="AN129" s="250" t="s">
        <v>85</v>
      </c>
      <c r="AO129" s="250" t="s">
        <v>85</v>
      </c>
      <c r="AP129" s="250" t="s">
        <v>85</v>
      </c>
      <c r="AQ129" s="250"/>
    </row>
    <row r="130" spans="1:43" x14ac:dyDescent="0.25">
      <c r="A130" s="315" t="s">
        <v>251</v>
      </c>
      <c r="B130" s="324" t="s">
        <v>5272</v>
      </c>
      <c r="C130" s="250" t="s">
        <v>1140</v>
      </c>
      <c r="D130" s="277">
        <v>124</v>
      </c>
      <c r="E130" s="278">
        <v>66</v>
      </c>
      <c r="F130" s="279">
        <v>44.965564516129014</v>
      </c>
      <c r="G130" s="280">
        <v>29.677419354838708</v>
      </c>
      <c r="H130" s="281">
        <v>119</v>
      </c>
      <c r="I130" s="278">
        <v>0</v>
      </c>
      <c r="J130" s="278">
        <v>5</v>
      </c>
      <c r="K130" s="280">
        <v>0.95967741935483875</v>
      </c>
      <c r="L130" s="280">
        <v>0</v>
      </c>
      <c r="M130" s="280">
        <v>4.0322580645161289E-2</v>
      </c>
      <c r="N130" s="282" t="s">
        <v>913</v>
      </c>
      <c r="O130" s="278">
        <v>19</v>
      </c>
      <c r="P130" s="283">
        <v>0.42669354838709639</v>
      </c>
      <c r="Q130" s="283">
        <v>8.1048387096774199</v>
      </c>
      <c r="R130" s="325"/>
      <c r="S130" s="285" t="s">
        <v>915</v>
      </c>
      <c r="T130" s="326">
        <v>15</v>
      </c>
      <c r="U130" s="283">
        <v>0.42870967741935501</v>
      </c>
      <c r="V130" s="283">
        <v>6.435483870967742</v>
      </c>
      <c r="W130" s="327"/>
      <c r="X130" s="286" t="s">
        <v>912</v>
      </c>
      <c r="Y130" s="278">
        <v>8</v>
      </c>
      <c r="Z130" s="283">
        <v>0.35435483870967771</v>
      </c>
      <c r="AA130" s="283">
        <v>2.814516129032258</v>
      </c>
      <c r="AB130" s="325"/>
      <c r="AC130" s="287" t="s">
        <v>914</v>
      </c>
      <c r="AD130" s="278">
        <v>24</v>
      </c>
      <c r="AE130" s="283">
        <v>0.51403225806451636</v>
      </c>
      <c r="AF130" s="283">
        <v>12.32258064516129</v>
      </c>
      <c r="AG130" s="325"/>
      <c r="AH130" s="328" t="s">
        <v>85</v>
      </c>
      <c r="AI130" s="278" t="s">
        <v>85</v>
      </c>
      <c r="AJ130" s="283" t="s">
        <v>85</v>
      </c>
      <c r="AK130" s="283" t="s">
        <v>85</v>
      </c>
      <c r="AL130" s="325"/>
      <c r="AM130" s="268" t="s">
        <v>85</v>
      </c>
      <c r="AN130" s="250" t="s">
        <v>85</v>
      </c>
      <c r="AO130" s="250" t="s">
        <v>85</v>
      </c>
      <c r="AP130" s="250" t="s">
        <v>85</v>
      </c>
      <c r="AQ130" s="250"/>
    </row>
    <row r="131" spans="1:43" x14ac:dyDescent="0.25">
      <c r="A131" s="315" t="s">
        <v>252</v>
      </c>
      <c r="B131" s="324" t="s">
        <v>5272</v>
      </c>
      <c r="C131" s="250" t="s">
        <v>1141</v>
      </c>
      <c r="D131" s="277">
        <v>40</v>
      </c>
      <c r="E131" s="278">
        <v>66</v>
      </c>
      <c r="F131" s="279">
        <v>41.515499999999996</v>
      </c>
      <c r="G131" s="280">
        <v>27.4</v>
      </c>
      <c r="H131" s="281">
        <v>39</v>
      </c>
      <c r="I131" s="278">
        <v>0</v>
      </c>
      <c r="J131" s="278">
        <v>1</v>
      </c>
      <c r="K131" s="280">
        <v>0.97499999999999998</v>
      </c>
      <c r="L131" s="280">
        <v>0</v>
      </c>
      <c r="M131" s="280">
        <v>2.5000000000000001E-2</v>
      </c>
      <c r="N131" s="282" t="s">
        <v>913</v>
      </c>
      <c r="O131" s="278">
        <v>19</v>
      </c>
      <c r="P131" s="283">
        <v>0.37450000000000006</v>
      </c>
      <c r="Q131" s="283">
        <v>7.1</v>
      </c>
      <c r="R131" s="325"/>
      <c r="S131" s="285" t="s">
        <v>915</v>
      </c>
      <c r="T131" s="326">
        <v>15</v>
      </c>
      <c r="U131" s="283">
        <v>0.41174999999999995</v>
      </c>
      <c r="V131" s="283">
        <v>6.1749999999999998</v>
      </c>
      <c r="W131" s="327"/>
      <c r="X131" s="286" t="s">
        <v>912</v>
      </c>
      <c r="Y131" s="278">
        <v>8</v>
      </c>
      <c r="Z131" s="283">
        <v>0.33450000000000019</v>
      </c>
      <c r="AA131" s="283">
        <v>2.65</v>
      </c>
      <c r="AB131" s="325"/>
      <c r="AC131" s="287" t="s">
        <v>914</v>
      </c>
      <c r="AD131" s="278">
        <v>24</v>
      </c>
      <c r="AE131" s="283">
        <v>0.48000000000000015</v>
      </c>
      <c r="AF131" s="283">
        <v>11.475</v>
      </c>
      <c r="AG131" s="325"/>
      <c r="AH131" s="328" t="s">
        <v>85</v>
      </c>
      <c r="AI131" s="278" t="s">
        <v>85</v>
      </c>
      <c r="AJ131" s="283" t="s">
        <v>85</v>
      </c>
      <c r="AK131" s="283" t="s">
        <v>85</v>
      </c>
      <c r="AL131" s="325"/>
      <c r="AM131" s="268" t="s">
        <v>85</v>
      </c>
      <c r="AN131" s="250" t="s">
        <v>85</v>
      </c>
      <c r="AO131" s="250" t="s">
        <v>85</v>
      </c>
      <c r="AP131" s="250" t="s">
        <v>85</v>
      </c>
      <c r="AQ131" s="250"/>
    </row>
    <row r="132" spans="1:43" x14ac:dyDescent="0.25">
      <c r="A132" s="315" t="s">
        <v>253</v>
      </c>
      <c r="B132" s="324" t="s">
        <v>5272</v>
      </c>
      <c r="C132" s="250" t="s">
        <v>1142</v>
      </c>
      <c r="D132" s="277">
        <v>3</v>
      </c>
      <c r="E132" s="278">
        <v>66</v>
      </c>
      <c r="F132" s="279">
        <v>46.463333333333331</v>
      </c>
      <c r="G132" s="280">
        <v>30.666666666666668</v>
      </c>
      <c r="H132" s="281">
        <v>3</v>
      </c>
      <c r="I132" s="278">
        <v>0</v>
      </c>
      <c r="J132" s="278">
        <v>0</v>
      </c>
      <c r="K132" s="280">
        <v>1</v>
      </c>
      <c r="L132" s="280">
        <v>0</v>
      </c>
      <c r="M132" s="280">
        <v>0</v>
      </c>
      <c r="N132" s="282" t="s">
        <v>913</v>
      </c>
      <c r="O132" s="278">
        <v>19</v>
      </c>
      <c r="P132" s="283">
        <v>0.48999999999999994</v>
      </c>
      <c r="Q132" s="283">
        <v>9.3333333333333339</v>
      </c>
      <c r="R132" s="325"/>
      <c r="S132" s="285" t="s">
        <v>915</v>
      </c>
      <c r="T132" s="326">
        <v>15</v>
      </c>
      <c r="U132" s="283">
        <v>0.3133333333333333</v>
      </c>
      <c r="V132" s="283">
        <v>4.666666666666667</v>
      </c>
      <c r="W132" s="327"/>
      <c r="X132" s="286" t="s">
        <v>912</v>
      </c>
      <c r="Y132" s="278">
        <v>8</v>
      </c>
      <c r="Z132" s="283">
        <v>0.33666666666666667</v>
      </c>
      <c r="AA132" s="283">
        <v>2.6666666666666665</v>
      </c>
      <c r="AB132" s="325"/>
      <c r="AC132" s="287" t="s">
        <v>914</v>
      </c>
      <c r="AD132" s="278">
        <v>24</v>
      </c>
      <c r="AE132" s="283">
        <v>0.58333333333333337</v>
      </c>
      <c r="AF132" s="283">
        <v>14</v>
      </c>
      <c r="AG132" s="325"/>
      <c r="AH132" s="328" t="s">
        <v>85</v>
      </c>
      <c r="AI132" s="278" t="s">
        <v>85</v>
      </c>
      <c r="AJ132" s="283" t="s">
        <v>85</v>
      </c>
      <c r="AK132" s="283" t="s">
        <v>85</v>
      </c>
      <c r="AL132" s="325"/>
      <c r="AM132" s="268" t="s">
        <v>85</v>
      </c>
      <c r="AN132" s="250" t="s">
        <v>85</v>
      </c>
      <c r="AO132" s="250" t="s">
        <v>85</v>
      </c>
      <c r="AP132" s="250" t="s">
        <v>85</v>
      </c>
      <c r="AQ132" s="250"/>
    </row>
    <row r="133" spans="1:43" x14ac:dyDescent="0.25">
      <c r="A133" s="315" t="s">
        <v>254</v>
      </c>
      <c r="B133" s="324" t="s">
        <v>5272</v>
      </c>
      <c r="C133" s="250" t="s">
        <v>1143</v>
      </c>
      <c r="D133" s="277">
        <v>1</v>
      </c>
      <c r="E133" s="278">
        <v>66</v>
      </c>
      <c r="F133" s="279">
        <v>24.24</v>
      </c>
      <c r="G133" s="280">
        <v>16</v>
      </c>
      <c r="H133" s="281">
        <v>1</v>
      </c>
      <c r="I133" s="278">
        <v>0</v>
      </c>
      <c r="J133" s="278">
        <v>0</v>
      </c>
      <c r="K133" s="280">
        <v>1</v>
      </c>
      <c r="L133" s="280">
        <v>0</v>
      </c>
      <c r="M133" s="280">
        <v>0</v>
      </c>
      <c r="N133" s="282" t="s">
        <v>913</v>
      </c>
      <c r="O133" s="278">
        <v>19</v>
      </c>
      <c r="P133" s="283">
        <v>0.26</v>
      </c>
      <c r="Q133" s="283">
        <v>5</v>
      </c>
      <c r="R133" s="325"/>
      <c r="S133" s="285" t="s">
        <v>915</v>
      </c>
      <c r="T133" s="326">
        <v>15</v>
      </c>
      <c r="U133" s="283">
        <v>0.13</v>
      </c>
      <c r="V133" s="283">
        <v>2</v>
      </c>
      <c r="W133" s="327"/>
      <c r="X133" s="286" t="s">
        <v>912</v>
      </c>
      <c r="Y133" s="278">
        <v>8</v>
      </c>
      <c r="Z133" s="283">
        <v>0.13</v>
      </c>
      <c r="AA133" s="283">
        <v>1</v>
      </c>
      <c r="AB133" s="325"/>
      <c r="AC133" s="287" t="s">
        <v>914</v>
      </c>
      <c r="AD133" s="278">
        <v>24</v>
      </c>
      <c r="AE133" s="283">
        <v>0.33</v>
      </c>
      <c r="AF133" s="283">
        <v>8</v>
      </c>
      <c r="AG133" s="325"/>
      <c r="AH133" s="328" t="s">
        <v>85</v>
      </c>
      <c r="AI133" s="278" t="s">
        <v>85</v>
      </c>
      <c r="AJ133" s="283" t="s">
        <v>85</v>
      </c>
      <c r="AK133" s="283" t="s">
        <v>85</v>
      </c>
      <c r="AL133" s="325"/>
      <c r="AM133" s="268" t="s">
        <v>85</v>
      </c>
      <c r="AN133" s="250" t="s">
        <v>85</v>
      </c>
      <c r="AO133" s="250" t="s">
        <v>85</v>
      </c>
      <c r="AP133" s="250" t="s">
        <v>85</v>
      </c>
      <c r="AQ133" s="250"/>
    </row>
    <row r="134" spans="1:43" x14ac:dyDescent="0.25">
      <c r="A134" s="315" t="s">
        <v>255</v>
      </c>
      <c r="B134" s="324" t="s">
        <v>5272</v>
      </c>
      <c r="C134" s="250" t="s">
        <v>1144</v>
      </c>
      <c r="D134" s="277">
        <v>106</v>
      </c>
      <c r="E134" s="278">
        <v>66</v>
      </c>
      <c r="F134" s="279">
        <v>51.529905660377352</v>
      </c>
      <c r="G134" s="280">
        <v>34.009433962264154</v>
      </c>
      <c r="H134" s="281">
        <v>95</v>
      </c>
      <c r="I134" s="278">
        <v>0</v>
      </c>
      <c r="J134" s="278">
        <v>11</v>
      </c>
      <c r="K134" s="280">
        <v>0.89622641509433965</v>
      </c>
      <c r="L134" s="280">
        <v>0</v>
      </c>
      <c r="M134" s="280">
        <v>0.10377358490566038</v>
      </c>
      <c r="N134" s="282" t="s">
        <v>913</v>
      </c>
      <c r="O134" s="278">
        <v>19</v>
      </c>
      <c r="P134" s="283">
        <v>0.46632075471698098</v>
      </c>
      <c r="Q134" s="283">
        <v>8.8584905660377355</v>
      </c>
      <c r="R134" s="325"/>
      <c r="S134" s="285" t="s">
        <v>915</v>
      </c>
      <c r="T134" s="326">
        <v>15</v>
      </c>
      <c r="U134" s="283">
        <v>0.49160377358490598</v>
      </c>
      <c r="V134" s="283">
        <v>7.3773584905660377</v>
      </c>
      <c r="W134" s="327"/>
      <c r="X134" s="286" t="s">
        <v>912</v>
      </c>
      <c r="Y134" s="278">
        <v>8</v>
      </c>
      <c r="Z134" s="283">
        <v>0.38216981132075489</v>
      </c>
      <c r="AA134" s="283">
        <v>3.0377358490566038</v>
      </c>
      <c r="AB134" s="325"/>
      <c r="AC134" s="287" t="s">
        <v>914</v>
      </c>
      <c r="AD134" s="278">
        <v>24</v>
      </c>
      <c r="AE134" s="283">
        <v>0.61500000000000044</v>
      </c>
      <c r="AF134" s="283">
        <v>14.735849056603774</v>
      </c>
      <c r="AG134" s="325"/>
      <c r="AH134" s="328" t="s">
        <v>85</v>
      </c>
      <c r="AI134" s="278" t="s">
        <v>85</v>
      </c>
      <c r="AJ134" s="283" t="s">
        <v>85</v>
      </c>
      <c r="AK134" s="283" t="s">
        <v>85</v>
      </c>
      <c r="AL134" s="325"/>
      <c r="AM134" s="268" t="s">
        <v>85</v>
      </c>
      <c r="AN134" s="250" t="s">
        <v>85</v>
      </c>
      <c r="AO134" s="250" t="s">
        <v>85</v>
      </c>
      <c r="AP134" s="250" t="s">
        <v>85</v>
      </c>
      <c r="AQ134" s="250"/>
    </row>
    <row r="135" spans="1:43" x14ac:dyDescent="0.25">
      <c r="A135" s="315" t="s">
        <v>256</v>
      </c>
      <c r="B135" s="324" t="s">
        <v>5272</v>
      </c>
      <c r="C135" s="250" t="s">
        <v>1145</v>
      </c>
      <c r="D135" s="277">
        <v>104</v>
      </c>
      <c r="E135" s="278">
        <v>66</v>
      </c>
      <c r="F135" s="279">
        <v>43.706153846153832</v>
      </c>
      <c r="G135" s="280">
        <v>28.846153846153847</v>
      </c>
      <c r="H135" s="281">
        <v>101</v>
      </c>
      <c r="I135" s="278">
        <v>0</v>
      </c>
      <c r="J135" s="278">
        <v>3</v>
      </c>
      <c r="K135" s="280">
        <v>0.97115384615384615</v>
      </c>
      <c r="L135" s="280">
        <v>0</v>
      </c>
      <c r="M135" s="280">
        <v>2.8846153846153848E-2</v>
      </c>
      <c r="N135" s="282" t="s">
        <v>913</v>
      </c>
      <c r="O135" s="278">
        <v>19</v>
      </c>
      <c r="P135" s="283">
        <v>0.41019230769230758</v>
      </c>
      <c r="Q135" s="283">
        <v>7.7980769230769234</v>
      </c>
      <c r="R135" s="325"/>
      <c r="S135" s="285" t="s">
        <v>915</v>
      </c>
      <c r="T135" s="326">
        <v>15</v>
      </c>
      <c r="U135" s="283">
        <v>0.41663461538461549</v>
      </c>
      <c r="V135" s="283">
        <v>6.25</v>
      </c>
      <c r="W135" s="327"/>
      <c r="X135" s="286" t="s">
        <v>912</v>
      </c>
      <c r="Y135" s="278">
        <v>8</v>
      </c>
      <c r="Z135" s="283">
        <v>0.34009615384615383</v>
      </c>
      <c r="AA135" s="283">
        <v>2.7019230769230771</v>
      </c>
      <c r="AB135" s="325"/>
      <c r="AC135" s="287" t="s">
        <v>914</v>
      </c>
      <c r="AD135" s="278">
        <v>24</v>
      </c>
      <c r="AE135" s="283">
        <v>0.50451923076923078</v>
      </c>
      <c r="AF135" s="283">
        <v>12.096153846153847</v>
      </c>
      <c r="AG135" s="325"/>
      <c r="AH135" s="328" t="s">
        <v>85</v>
      </c>
      <c r="AI135" s="278" t="s">
        <v>85</v>
      </c>
      <c r="AJ135" s="283" t="s">
        <v>85</v>
      </c>
      <c r="AK135" s="283" t="s">
        <v>85</v>
      </c>
      <c r="AL135" s="325"/>
      <c r="AM135" s="268" t="s">
        <v>85</v>
      </c>
      <c r="AN135" s="250" t="s">
        <v>85</v>
      </c>
      <c r="AO135" s="250" t="s">
        <v>85</v>
      </c>
      <c r="AP135" s="250" t="s">
        <v>85</v>
      </c>
      <c r="AQ135" s="250"/>
    </row>
    <row r="136" spans="1:43" x14ac:dyDescent="0.25">
      <c r="A136" s="315" t="s">
        <v>257</v>
      </c>
      <c r="B136" s="324" t="s">
        <v>5272</v>
      </c>
      <c r="C136" s="250" t="s">
        <v>1146</v>
      </c>
      <c r="D136" s="277">
        <v>73</v>
      </c>
      <c r="E136" s="278">
        <v>66</v>
      </c>
      <c r="F136" s="279">
        <v>42.59013698630136</v>
      </c>
      <c r="G136" s="280">
        <v>28.109589041095891</v>
      </c>
      <c r="H136" s="281">
        <v>73</v>
      </c>
      <c r="I136" s="278">
        <v>0</v>
      </c>
      <c r="J136" s="278">
        <v>0</v>
      </c>
      <c r="K136" s="280">
        <v>1</v>
      </c>
      <c r="L136" s="280">
        <v>0</v>
      </c>
      <c r="M136" s="280">
        <v>0</v>
      </c>
      <c r="N136" s="282" t="s">
        <v>913</v>
      </c>
      <c r="O136" s="278">
        <v>19</v>
      </c>
      <c r="P136" s="283">
        <v>0.42876712328767141</v>
      </c>
      <c r="Q136" s="283">
        <v>8.1369863013698627</v>
      </c>
      <c r="R136" s="325"/>
      <c r="S136" s="285" t="s">
        <v>915</v>
      </c>
      <c r="T136" s="326">
        <v>15</v>
      </c>
      <c r="U136" s="283">
        <v>0.41273972602739689</v>
      </c>
      <c r="V136" s="283">
        <v>6.1917808219178081</v>
      </c>
      <c r="W136" s="327"/>
      <c r="X136" s="286" t="s">
        <v>912</v>
      </c>
      <c r="Y136" s="278">
        <v>8</v>
      </c>
      <c r="Z136" s="283">
        <v>0.32602739726027391</v>
      </c>
      <c r="AA136" s="283">
        <v>2.5890410958904111</v>
      </c>
      <c r="AB136" s="325"/>
      <c r="AC136" s="287" t="s">
        <v>914</v>
      </c>
      <c r="AD136" s="278">
        <v>24</v>
      </c>
      <c r="AE136" s="283">
        <v>0.46726027397260295</v>
      </c>
      <c r="AF136" s="283">
        <v>11.191780821917808</v>
      </c>
      <c r="AG136" s="325"/>
      <c r="AH136" s="328" t="s">
        <v>85</v>
      </c>
      <c r="AI136" s="278" t="s">
        <v>85</v>
      </c>
      <c r="AJ136" s="283" t="s">
        <v>85</v>
      </c>
      <c r="AK136" s="283" t="s">
        <v>85</v>
      </c>
      <c r="AL136" s="325"/>
      <c r="AM136" s="268" t="s">
        <v>85</v>
      </c>
      <c r="AN136" s="250" t="s">
        <v>85</v>
      </c>
      <c r="AO136" s="250" t="s">
        <v>85</v>
      </c>
      <c r="AP136" s="250" t="s">
        <v>85</v>
      </c>
      <c r="AQ136" s="250"/>
    </row>
    <row r="137" spans="1:43" x14ac:dyDescent="0.25">
      <c r="A137" s="315" t="s">
        <v>258</v>
      </c>
      <c r="B137" s="324" t="s">
        <v>5272</v>
      </c>
      <c r="C137" s="250" t="s">
        <v>1147</v>
      </c>
      <c r="D137" s="277">
        <v>62</v>
      </c>
      <c r="E137" s="278">
        <v>66</v>
      </c>
      <c r="F137" s="279">
        <v>39.466935483870969</v>
      </c>
      <c r="G137" s="280">
        <v>26.048387096774192</v>
      </c>
      <c r="H137" s="281">
        <v>62</v>
      </c>
      <c r="I137" s="278">
        <v>0</v>
      </c>
      <c r="J137" s="278">
        <v>0</v>
      </c>
      <c r="K137" s="280">
        <v>1</v>
      </c>
      <c r="L137" s="280">
        <v>0</v>
      </c>
      <c r="M137" s="280">
        <v>0</v>
      </c>
      <c r="N137" s="282" t="s">
        <v>913</v>
      </c>
      <c r="O137" s="278">
        <v>19</v>
      </c>
      <c r="P137" s="283">
        <v>0.37290322580645197</v>
      </c>
      <c r="Q137" s="283">
        <v>7.080645161290323</v>
      </c>
      <c r="R137" s="325"/>
      <c r="S137" s="285" t="s">
        <v>915</v>
      </c>
      <c r="T137" s="326">
        <v>15</v>
      </c>
      <c r="U137" s="283">
        <v>0.38741935483870943</v>
      </c>
      <c r="V137" s="283">
        <v>5.806451612903226</v>
      </c>
      <c r="W137" s="327"/>
      <c r="X137" s="286" t="s">
        <v>912</v>
      </c>
      <c r="Y137" s="278">
        <v>8</v>
      </c>
      <c r="Z137" s="283">
        <v>0.33306451612903232</v>
      </c>
      <c r="AA137" s="283">
        <v>2.6451612903225805</v>
      </c>
      <c r="AB137" s="325"/>
      <c r="AC137" s="287" t="s">
        <v>914</v>
      </c>
      <c r="AD137" s="278">
        <v>24</v>
      </c>
      <c r="AE137" s="283">
        <v>0.43870967741935474</v>
      </c>
      <c r="AF137" s="283">
        <v>10.516129032258064</v>
      </c>
      <c r="AG137" s="325"/>
      <c r="AH137" s="328" t="s">
        <v>85</v>
      </c>
      <c r="AI137" s="278" t="s">
        <v>85</v>
      </c>
      <c r="AJ137" s="283" t="s">
        <v>85</v>
      </c>
      <c r="AK137" s="283" t="s">
        <v>85</v>
      </c>
      <c r="AL137" s="325"/>
      <c r="AM137" s="268" t="s">
        <v>85</v>
      </c>
      <c r="AN137" s="250" t="s">
        <v>85</v>
      </c>
      <c r="AO137" s="250" t="s">
        <v>85</v>
      </c>
      <c r="AP137" s="250" t="s">
        <v>85</v>
      </c>
      <c r="AQ137" s="250"/>
    </row>
    <row r="138" spans="1:43" x14ac:dyDescent="0.25">
      <c r="A138" s="315" t="s">
        <v>259</v>
      </c>
      <c r="B138" s="324" t="s">
        <v>5272</v>
      </c>
      <c r="C138" s="250" t="s">
        <v>1148</v>
      </c>
      <c r="D138" s="277">
        <v>11</v>
      </c>
      <c r="E138" s="278">
        <v>66</v>
      </c>
      <c r="F138" s="279">
        <v>39.118181818181824</v>
      </c>
      <c r="G138" s="280">
        <v>25.818181818181817</v>
      </c>
      <c r="H138" s="281">
        <v>11</v>
      </c>
      <c r="I138" s="278">
        <v>0</v>
      </c>
      <c r="J138" s="278">
        <v>0</v>
      </c>
      <c r="K138" s="280">
        <v>1</v>
      </c>
      <c r="L138" s="280">
        <v>0</v>
      </c>
      <c r="M138" s="280">
        <v>0</v>
      </c>
      <c r="N138" s="282" t="s">
        <v>913</v>
      </c>
      <c r="O138" s="278">
        <v>19</v>
      </c>
      <c r="P138" s="283">
        <v>0.39818181818181819</v>
      </c>
      <c r="Q138" s="283">
        <v>7.5454545454545459</v>
      </c>
      <c r="R138" s="325"/>
      <c r="S138" s="285" t="s">
        <v>915</v>
      </c>
      <c r="T138" s="326">
        <v>15</v>
      </c>
      <c r="U138" s="283">
        <v>0.39363636363636362</v>
      </c>
      <c r="V138" s="283">
        <v>5.9090909090909092</v>
      </c>
      <c r="W138" s="327"/>
      <c r="X138" s="286" t="s">
        <v>912</v>
      </c>
      <c r="Y138" s="278">
        <v>8</v>
      </c>
      <c r="Z138" s="283">
        <v>0.32090909090909087</v>
      </c>
      <c r="AA138" s="283">
        <v>2.5454545454545454</v>
      </c>
      <c r="AB138" s="325"/>
      <c r="AC138" s="287" t="s">
        <v>914</v>
      </c>
      <c r="AD138" s="278">
        <v>24</v>
      </c>
      <c r="AE138" s="283">
        <v>0.40909090909090912</v>
      </c>
      <c r="AF138" s="283">
        <v>9.8181818181818183</v>
      </c>
      <c r="AG138" s="325"/>
      <c r="AH138" s="328" t="s">
        <v>85</v>
      </c>
      <c r="AI138" s="278" t="s">
        <v>85</v>
      </c>
      <c r="AJ138" s="283" t="s">
        <v>85</v>
      </c>
      <c r="AK138" s="283" t="s">
        <v>85</v>
      </c>
      <c r="AL138" s="325"/>
      <c r="AM138" s="268" t="s">
        <v>85</v>
      </c>
      <c r="AN138" s="250" t="s">
        <v>85</v>
      </c>
      <c r="AO138" s="250" t="s">
        <v>85</v>
      </c>
      <c r="AP138" s="250" t="s">
        <v>85</v>
      </c>
      <c r="AQ138" s="250"/>
    </row>
    <row r="139" spans="1:43" x14ac:dyDescent="0.25">
      <c r="A139" s="315" t="s">
        <v>260</v>
      </c>
      <c r="B139" s="324" t="s">
        <v>5272</v>
      </c>
      <c r="C139" s="250" t="s">
        <v>1149</v>
      </c>
      <c r="D139" s="277">
        <v>77</v>
      </c>
      <c r="E139" s="278">
        <v>66</v>
      </c>
      <c r="F139" s="279">
        <v>40.77064935064935</v>
      </c>
      <c r="G139" s="280">
        <v>26.90909090909091</v>
      </c>
      <c r="H139" s="281">
        <v>77</v>
      </c>
      <c r="I139" s="278">
        <v>0</v>
      </c>
      <c r="J139" s="278">
        <v>0</v>
      </c>
      <c r="K139" s="280">
        <v>1</v>
      </c>
      <c r="L139" s="280">
        <v>0</v>
      </c>
      <c r="M139" s="280">
        <v>0</v>
      </c>
      <c r="N139" s="282" t="s">
        <v>913</v>
      </c>
      <c r="O139" s="278">
        <v>19</v>
      </c>
      <c r="P139" s="283">
        <v>0.38961038961038991</v>
      </c>
      <c r="Q139" s="283">
        <v>7.3896103896103895</v>
      </c>
      <c r="R139" s="325"/>
      <c r="S139" s="285" t="s">
        <v>915</v>
      </c>
      <c r="T139" s="326">
        <v>15</v>
      </c>
      <c r="U139" s="283">
        <v>0.38649350649350617</v>
      </c>
      <c r="V139" s="283">
        <v>5.8051948051948052</v>
      </c>
      <c r="W139" s="327"/>
      <c r="X139" s="286" t="s">
        <v>912</v>
      </c>
      <c r="Y139" s="278">
        <v>8</v>
      </c>
      <c r="Z139" s="283">
        <v>0.28987012987012989</v>
      </c>
      <c r="AA139" s="283">
        <v>2.2987012987012987</v>
      </c>
      <c r="AB139" s="325"/>
      <c r="AC139" s="287" t="s">
        <v>914</v>
      </c>
      <c r="AD139" s="278">
        <v>24</v>
      </c>
      <c r="AE139" s="283">
        <v>0.47636363636363638</v>
      </c>
      <c r="AF139" s="283">
        <v>11.415584415584416</v>
      </c>
      <c r="AG139" s="325"/>
      <c r="AH139" s="328" t="s">
        <v>85</v>
      </c>
      <c r="AI139" s="278" t="s">
        <v>85</v>
      </c>
      <c r="AJ139" s="283" t="s">
        <v>85</v>
      </c>
      <c r="AK139" s="283" t="s">
        <v>85</v>
      </c>
      <c r="AL139" s="325"/>
      <c r="AM139" s="268" t="s">
        <v>85</v>
      </c>
      <c r="AN139" s="250" t="s">
        <v>85</v>
      </c>
      <c r="AO139" s="250" t="s">
        <v>85</v>
      </c>
      <c r="AP139" s="250" t="s">
        <v>85</v>
      </c>
      <c r="AQ139" s="250"/>
    </row>
    <row r="140" spans="1:43" x14ac:dyDescent="0.25">
      <c r="A140" s="315" t="s">
        <v>859</v>
      </c>
      <c r="B140" s="324" t="s">
        <v>5272</v>
      </c>
      <c r="C140" s="250" t="s">
        <v>1150</v>
      </c>
      <c r="D140" s="277">
        <v>51</v>
      </c>
      <c r="E140" s="278">
        <v>66</v>
      </c>
      <c r="F140" s="279">
        <v>57.606862745098042</v>
      </c>
      <c r="G140" s="280">
        <v>38.019607843137258</v>
      </c>
      <c r="H140" s="281">
        <v>39</v>
      </c>
      <c r="I140" s="278">
        <v>0</v>
      </c>
      <c r="J140" s="278">
        <v>12</v>
      </c>
      <c r="K140" s="280">
        <v>0.76470588235294112</v>
      </c>
      <c r="L140" s="280">
        <v>0</v>
      </c>
      <c r="M140" s="280">
        <v>0.23529411764705882</v>
      </c>
      <c r="N140" s="282" t="s">
        <v>913</v>
      </c>
      <c r="O140" s="278">
        <v>19</v>
      </c>
      <c r="P140" s="283">
        <v>0.52529411764705902</v>
      </c>
      <c r="Q140" s="283">
        <v>9.9803921568627452</v>
      </c>
      <c r="R140" s="325"/>
      <c r="S140" s="285" t="s">
        <v>915</v>
      </c>
      <c r="T140" s="326">
        <v>15</v>
      </c>
      <c r="U140" s="283">
        <v>0.60509803921568672</v>
      </c>
      <c r="V140" s="283">
        <v>9.0784313725490193</v>
      </c>
      <c r="W140" s="327"/>
      <c r="X140" s="286" t="s">
        <v>912</v>
      </c>
      <c r="Y140" s="278">
        <v>8</v>
      </c>
      <c r="Z140" s="283">
        <v>0.47509803921568627</v>
      </c>
      <c r="AA140" s="283">
        <v>3.784313725490196</v>
      </c>
      <c r="AB140" s="325"/>
      <c r="AC140" s="287" t="s">
        <v>914</v>
      </c>
      <c r="AD140" s="278">
        <v>24</v>
      </c>
      <c r="AE140" s="283">
        <v>0.63274509803921564</v>
      </c>
      <c r="AF140" s="283">
        <v>15.176470588235293</v>
      </c>
      <c r="AG140" s="325"/>
      <c r="AH140" s="328" t="s">
        <v>85</v>
      </c>
      <c r="AI140" s="278" t="s">
        <v>85</v>
      </c>
      <c r="AJ140" s="283" t="s">
        <v>85</v>
      </c>
      <c r="AK140" s="283" t="s">
        <v>85</v>
      </c>
      <c r="AL140" s="325"/>
      <c r="AM140" s="268" t="s">
        <v>85</v>
      </c>
      <c r="AN140" s="250" t="s">
        <v>85</v>
      </c>
      <c r="AO140" s="250" t="s">
        <v>85</v>
      </c>
      <c r="AP140" s="250" t="s">
        <v>85</v>
      </c>
      <c r="AQ140" s="250"/>
    </row>
    <row r="141" spans="1:43" x14ac:dyDescent="0.25">
      <c r="A141" s="315" t="s">
        <v>861</v>
      </c>
      <c r="B141" s="324" t="s">
        <v>5272</v>
      </c>
      <c r="C141" s="250" t="s">
        <v>5287</v>
      </c>
      <c r="D141" s="277">
        <v>6</v>
      </c>
      <c r="E141" s="278">
        <v>66</v>
      </c>
      <c r="F141" s="279">
        <v>33.836666666666666</v>
      </c>
      <c r="G141" s="280">
        <v>22.333333333333332</v>
      </c>
      <c r="H141" s="281">
        <v>6</v>
      </c>
      <c r="I141" s="278">
        <v>0</v>
      </c>
      <c r="J141" s="278">
        <v>0</v>
      </c>
      <c r="K141" s="280">
        <v>1</v>
      </c>
      <c r="L141" s="280">
        <v>0</v>
      </c>
      <c r="M141" s="280">
        <v>0</v>
      </c>
      <c r="N141" s="282" t="s">
        <v>913</v>
      </c>
      <c r="O141" s="278">
        <v>19</v>
      </c>
      <c r="P141" s="283">
        <v>0.33333333333333331</v>
      </c>
      <c r="Q141" s="283">
        <v>6.333333333333333</v>
      </c>
      <c r="R141" s="325"/>
      <c r="S141" s="285" t="s">
        <v>915</v>
      </c>
      <c r="T141" s="326">
        <v>15</v>
      </c>
      <c r="U141" s="283">
        <v>0.37833333333333335</v>
      </c>
      <c r="V141" s="283">
        <v>5.666666666666667</v>
      </c>
      <c r="W141" s="327"/>
      <c r="X141" s="286" t="s">
        <v>912</v>
      </c>
      <c r="Y141" s="278">
        <v>8</v>
      </c>
      <c r="Z141" s="283">
        <v>0.21</v>
      </c>
      <c r="AA141" s="283">
        <v>1.6666666666666667</v>
      </c>
      <c r="AB141" s="325"/>
      <c r="AC141" s="287" t="s">
        <v>914</v>
      </c>
      <c r="AD141" s="278">
        <v>24</v>
      </c>
      <c r="AE141" s="283">
        <v>0.36333333333333329</v>
      </c>
      <c r="AF141" s="283">
        <v>8.6666666666666661</v>
      </c>
      <c r="AG141" s="325"/>
      <c r="AH141" s="328" t="s">
        <v>85</v>
      </c>
      <c r="AI141" s="278" t="s">
        <v>85</v>
      </c>
      <c r="AJ141" s="283" t="s">
        <v>85</v>
      </c>
      <c r="AK141" s="283" t="s">
        <v>85</v>
      </c>
      <c r="AL141" s="325"/>
      <c r="AM141" s="268" t="s">
        <v>85</v>
      </c>
      <c r="AN141" s="250" t="s">
        <v>85</v>
      </c>
      <c r="AO141" s="250" t="s">
        <v>85</v>
      </c>
      <c r="AP141" s="250" t="s">
        <v>85</v>
      </c>
      <c r="AQ141" s="250"/>
    </row>
    <row r="142" spans="1:43" x14ac:dyDescent="0.25">
      <c r="A142" s="315" t="s">
        <v>261</v>
      </c>
      <c r="B142" s="324" t="s">
        <v>5272</v>
      </c>
      <c r="C142" s="250" t="s">
        <v>1151</v>
      </c>
      <c r="D142" s="277">
        <v>203</v>
      </c>
      <c r="E142" s="278">
        <v>66</v>
      </c>
      <c r="F142" s="279">
        <v>54.68019704433496</v>
      </c>
      <c r="G142" s="280">
        <v>36.088669950738918</v>
      </c>
      <c r="H142" s="281">
        <v>160</v>
      </c>
      <c r="I142" s="278">
        <v>0</v>
      </c>
      <c r="J142" s="278">
        <v>43</v>
      </c>
      <c r="K142" s="280">
        <v>0.78817733990147787</v>
      </c>
      <c r="L142" s="280">
        <v>0</v>
      </c>
      <c r="M142" s="280">
        <v>0.21182266009852216</v>
      </c>
      <c r="N142" s="282" t="s">
        <v>913</v>
      </c>
      <c r="O142" s="278">
        <v>19</v>
      </c>
      <c r="P142" s="283">
        <v>0.48482758620689675</v>
      </c>
      <c r="Q142" s="283">
        <v>9.22167487684729</v>
      </c>
      <c r="R142" s="325"/>
      <c r="S142" s="285" t="s">
        <v>915</v>
      </c>
      <c r="T142" s="326">
        <v>15</v>
      </c>
      <c r="U142" s="283">
        <v>0.53926108374384207</v>
      </c>
      <c r="V142" s="283">
        <v>8.0886699507389164</v>
      </c>
      <c r="W142" s="327"/>
      <c r="X142" s="286" t="s">
        <v>912</v>
      </c>
      <c r="Y142" s="278">
        <v>8</v>
      </c>
      <c r="Z142" s="283">
        <v>0.47187192118226567</v>
      </c>
      <c r="AA142" s="283">
        <v>3.7536945812807883</v>
      </c>
      <c r="AB142" s="325"/>
      <c r="AC142" s="287" t="s">
        <v>914</v>
      </c>
      <c r="AD142" s="278">
        <v>24</v>
      </c>
      <c r="AE142" s="283">
        <v>0.62684729064039368</v>
      </c>
      <c r="AF142" s="283">
        <v>15.024630541871922</v>
      </c>
      <c r="AG142" s="325"/>
      <c r="AH142" s="328" t="s">
        <v>85</v>
      </c>
      <c r="AI142" s="278" t="s">
        <v>85</v>
      </c>
      <c r="AJ142" s="283" t="s">
        <v>85</v>
      </c>
      <c r="AK142" s="283" t="s">
        <v>85</v>
      </c>
      <c r="AL142" s="325"/>
      <c r="AM142" s="268" t="s">
        <v>85</v>
      </c>
      <c r="AN142" s="250" t="s">
        <v>85</v>
      </c>
      <c r="AO142" s="250" t="s">
        <v>85</v>
      </c>
      <c r="AP142" s="250" t="s">
        <v>85</v>
      </c>
      <c r="AQ142" s="250"/>
    </row>
    <row r="143" spans="1:43" x14ac:dyDescent="0.25">
      <c r="A143" s="315" t="s">
        <v>867</v>
      </c>
      <c r="B143" s="324" t="s">
        <v>5272</v>
      </c>
      <c r="C143" s="250" t="s">
        <v>1384</v>
      </c>
      <c r="D143" s="277">
        <v>41</v>
      </c>
      <c r="E143" s="278">
        <v>66</v>
      </c>
      <c r="F143" s="279">
        <v>43.68024390243901</v>
      </c>
      <c r="G143" s="280">
        <v>28.829268292682926</v>
      </c>
      <c r="H143" s="281">
        <v>39</v>
      </c>
      <c r="I143" s="278">
        <v>0</v>
      </c>
      <c r="J143" s="278">
        <v>2</v>
      </c>
      <c r="K143" s="280">
        <v>0.95121951219512191</v>
      </c>
      <c r="L143" s="280">
        <v>0</v>
      </c>
      <c r="M143" s="280">
        <v>4.878048780487805E-2</v>
      </c>
      <c r="N143" s="282" t="s">
        <v>913</v>
      </c>
      <c r="O143" s="278">
        <v>19</v>
      </c>
      <c r="P143" s="283">
        <v>0.40780487804878057</v>
      </c>
      <c r="Q143" s="283">
        <v>7.7560975609756095</v>
      </c>
      <c r="R143" s="325"/>
      <c r="S143" s="285" t="s">
        <v>915</v>
      </c>
      <c r="T143" s="326">
        <v>15</v>
      </c>
      <c r="U143" s="283">
        <v>0.42121951219512194</v>
      </c>
      <c r="V143" s="283">
        <v>6.3170731707317076</v>
      </c>
      <c r="W143" s="327"/>
      <c r="X143" s="286" t="s">
        <v>912</v>
      </c>
      <c r="Y143" s="278">
        <v>8</v>
      </c>
      <c r="Z143" s="283">
        <v>0.31975609756097578</v>
      </c>
      <c r="AA143" s="283">
        <v>2.5365853658536586</v>
      </c>
      <c r="AB143" s="325"/>
      <c r="AC143" s="287" t="s">
        <v>914</v>
      </c>
      <c r="AD143" s="278">
        <v>24</v>
      </c>
      <c r="AE143" s="283">
        <v>0.50975609756097562</v>
      </c>
      <c r="AF143" s="283">
        <v>12.219512195121951</v>
      </c>
      <c r="AG143" s="325"/>
      <c r="AH143" s="328" t="s">
        <v>85</v>
      </c>
      <c r="AI143" s="278" t="s">
        <v>85</v>
      </c>
      <c r="AJ143" s="283" t="s">
        <v>85</v>
      </c>
      <c r="AK143" s="283" t="s">
        <v>85</v>
      </c>
      <c r="AL143" s="325"/>
      <c r="AM143" s="268" t="s">
        <v>85</v>
      </c>
      <c r="AN143" s="250" t="s">
        <v>85</v>
      </c>
      <c r="AO143" s="250" t="s">
        <v>85</v>
      </c>
      <c r="AP143" s="250" t="s">
        <v>85</v>
      </c>
      <c r="AQ143" s="250"/>
    </row>
    <row r="144" spans="1:43" x14ac:dyDescent="0.25">
      <c r="A144" s="315" t="s">
        <v>869</v>
      </c>
      <c r="B144" s="324" t="s">
        <v>5272</v>
      </c>
      <c r="C144" s="250" t="s">
        <v>1152</v>
      </c>
      <c r="D144" s="277">
        <v>28</v>
      </c>
      <c r="E144" s="278">
        <v>66</v>
      </c>
      <c r="F144" s="279">
        <v>50.59571428571428</v>
      </c>
      <c r="G144" s="280">
        <v>33.392857142857146</v>
      </c>
      <c r="H144" s="281">
        <v>27</v>
      </c>
      <c r="I144" s="278">
        <v>0</v>
      </c>
      <c r="J144" s="278">
        <v>1</v>
      </c>
      <c r="K144" s="280">
        <v>0.9642857142857143</v>
      </c>
      <c r="L144" s="280">
        <v>0</v>
      </c>
      <c r="M144" s="280">
        <v>3.5714285714285712E-2</v>
      </c>
      <c r="N144" s="282" t="s">
        <v>913</v>
      </c>
      <c r="O144" s="278">
        <v>19</v>
      </c>
      <c r="P144" s="283">
        <v>0.49571428571428572</v>
      </c>
      <c r="Q144" s="283">
        <v>9.4285714285714288</v>
      </c>
      <c r="R144" s="325"/>
      <c r="S144" s="285" t="s">
        <v>915</v>
      </c>
      <c r="T144" s="326">
        <v>15</v>
      </c>
      <c r="U144" s="283">
        <v>0.48678571428571421</v>
      </c>
      <c r="V144" s="283">
        <v>7.2857142857142856</v>
      </c>
      <c r="W144" s="327"/>
      <c r="X144" s="286" t="s">
        <v>912</v>
      </c>
      <c r="Y144" s="278">
        <v>8</v>
      </c>
      <c r="Z144" s="283">
        <v>0.38214285714285717</v>
      </c>
      <c r="AA144" s="283">
        <v>3.0357142857142856</v>
      </c>
      <c r="AB144" s="325"/>
      <c r="AC144" s="287" t="s">
        <v>914</v>
      </c>
      <c r="AD144" s="278">
        <v>24</v>
      </c>
      <c r="AE144" s="283">
        <v>0.56892857142857156</v>
      </c>
      <c r="AF144" s="283">
        <v>13.642857142857142</v>
      </c>
      <c r="AG144" s="325"/>
      <c r="AH144" s="328" t="s">
        <v>85</v>
      </c>
      <c r="AI144" s="278" t="s">
        <v>85</v>
      </c>
      <c r="AJ144" s="283" t="s">
        <v>85</v>
      </c>
      <c r="AK144" s="283" t="s">
        <v>85</v>
      </c>
      <c r="AL144" s="325"/>
      <c r="AM144" s="268" t="s">
        <v>85</v>
      </c>
      <c r="AN144" s="250" t="s">
        <v>85</v>
      </c>
      <c r="AO144" s="250" t="s">
        <v>85</v>
      </c>
      <c r="AP144" s="250" t="s">
        <v>85</v>
      </c>
      <c r="AQ144" s="250"/>
    </row>
    <row r="145" spans="1:43" x14ac:dyDescent="0.25">
      <c r="A145" s="315" t="s">
        <v>262</v>
      </c>
      <c r="B145" s="324" t="s">
        <v>5272</v>
      </c>
      <c r="C145" s="250" t="s">
        <v>1154</v>
      </c>
      <c r="D145" s="277">
        <v>52</v>
      </c>
      <c r="E145" s="278">
        <v>66</v>
      </c>
      <c r="F145" s="279">
        <v>42.423846153846156</v>
      </c>
      <c r="G145" s="280">
        <v>28</v>
      </c>
      <c r="H145" s="281">
        <v>50</v>
      </c>
      <c r="I145" s="278">
        <v>0</v>
      </c>
      <c r="J145" s="278">
        <v>2</v>
      </c>
      <c r="K145" s="280">
        <v>0.96153846153846156</v>
      </c>
      <c r="L145" s="280">
        <v>0</v>
      </c>
      <c r="M145" s="280">
        <v>3.8461538461538464E-2</v>
      </c>
      <c r="N145" s="282" t="s">
        <v>913</v>
      </c>
      <c r="O145" s="278">
        <v>19</v>
      </c>
      <c r="P145" s="283">
        <v>0.39173076923076944</v>
      </c>
      <c r="Q145" s="283">
        <v>7.4230769230769234</v>
      </c>
      <c r="R145" s="325"/>
      <c r="S145" s="285" t="s">
        <v>915</v>
      </c>
      <c r="T145" s="326">
        <v>15</v>
      </c>
      <c r="U145" s="283">
        <v>0.42173076923076902</v>
      </c>
      <c r="V145" s="283">
        <v>6.3269230769230766</v>
      </c>
      <c r="W145" s="327"/>
      <c r="X145" s="286" t="s">
        <v>912</v>
      </c>
      <c r="Y145" s="278">
        <v>8</v>
      </c>
      <c r="Z145" s="283">
        <v>0.32769230769230789</v>
      </c>
      <c r="AA145" s="283">
        <v>2.5961538461538463</v>
      </c>
      <c r="AB145" s="325"/>
      <c r="AC145" s="287" t="s">
        <v>914</v>
      </c>
      <c r="AD145" s="278">
        <v>24</v>
      </c>
      <c r="AE145" s="283">
        <v>0.48673076923076919</v>
      </c>
      <c r="AF145" s="283">
        <v>11.653846153846153</v>
      </c>
      <c r="AG145" s="325"/>
      <c r="AH145" s="328" t="s">
        <v>85</v>
      </c>
      <c r="AI145" s="278" t="s">
        <v>85</v>
      </c>
      <c r="AJ145" s="283" t="s">
        <v>85</v>
      </c>
      <c r="AK145" s="283" t="s">
        <v>85</v>
      </c>
      <c r="AL145" s="325"/>
      <c r="AM145" s="268" t="s">
        <v>85</v>
      </c>
      <c r="AN145" s="250" t="s">
        <v>85</v>
      </c>
      <c r="AO145" s="250" t="s">
        <v>85</v>
      </c>
      <c r="AP145" s="250" t="s">
        <v>85</v>
      </c>
      <c r="AQ145" s="250"/>
    </row>
    <row r="146" spans="1:43" x14ac:dyDescent="0.25">
      <c r="A146" s="315" t="s">
        <v>263</v>
      </c>
      <c r="B146" s="324" t="s">
        <v>5272</v>
      </c>
      <c r="C146" s="250" t="s">
        <v>5209</v>
      </c>
      <c r="D146" s="277">
        <v>80</v>
      </c>
      <c r="E146" s="278">
        <v>66</v>
      </c>
      <c r="F146" s="279">
        <v>41.15450000000002</v>
      </c>
      <c r="G146" s="280">
        <v>27.162500000000001</v>
      </c>
      <c r="H146" s="281">
        <v>77</v>
      </c>
      <c r="I146" s="278">
        <v>0</v>
      </c>
      <c r="J146" s="278">
        <v>3</v>
      </c>
      <c r="K146" s="280">
        <v>0.96250000000000002</v>
      </c>
      <c r="L146" s="280">
        <v>0</v>
      </c>
      <c r="M146" s="280">
        <v>3.7499999999999999E-2</v>
      </c>
      <c r="N146" s="282" t="s">
        <v>913</v>
      </c>
      <c r="O146" s="278">
        <v>19</v>
      </c>
      <c r="P146" s="283">
        <v>0.39425000000000016</v>
      </c>
      <c r="Q146" s="283">
        <v>7.4749999999999996</v>
      </c>
      <c r="R146" s="325"/>
      <c r="S146" s="285" t="s">
        <v>915</v>
      </c>
      <c r="T146" s="326">
        <v>15</v>
      </c>
      <c r="U146" s="283">
        <v>0.37762499999999954</v>
      </c>
      <c r="V146" s="283">
        <v>5.6624999999999996</v>
      </c>
      <c r="W146" s="327"/>
      <c r="X146" s="286" t="s">
        <v>912</v>
      </c>
      <c r="Y146" s="278">
        <v>8</v>
      </c>
      <c r="Z146" s="283">
        <v>0.31912499999999994</v>
      </c>
      <c r="AA146" s="283">
        <v>2.5375000000000001</v>
      </c>
      <c r="AB146" s="325"/>
      <c r="AC146" s="287" t="s">
        <v>914</v>
      </c>
      <c r="AD146" s="278">
        <v>24</v>
      </c>
      <c r="AE146" s="283">
        <v>0.47962499999999986</v>
      </c>
      <c r="AF146" s="283">
        <v>11.487500000000001</v>
      </c>
      <c r="AG146" s="325"/>
      <c r="AH146" s="328" t="s">
        <v>85</v>
      </c>
      <c r="AI146" s="278" t="s">
        <v>85</v>
      </c>
      <c r="AJ146" s="283" t="s">
        <v>85</v>
      </c>
      <c r="AK146" s="283" t="s">
        <v>85</v>
      </c>
      <c r="AL146" s="325"/>
      <c r="AM146" s="268" t="s">
        <v>85</v>
      </c>
      <c r="AN146" s="250" t="s">
        <v>85</v>
      </c>
      <c r="AO146" s="250" t="s">
        <v>85</v>
      </c>
      <c r="AP146" s="250" t="s">
        <v>85</v>
      </c>
      <c r="AQ146" s="250"/>
    </row>
    <row r="147" spans="1:43" x14ac:dyDescent="0.25">
      <c r="A147" s="315" t="s">
        <v>264</v>
      </c>
      <c r="B147" s="324" t="s">
        <v>5272</v>
      </c>
      <c r="C147" s="250" t="s">
        <v>1156</v>
      </c>
      <c r="D147" s="277">
        <v>53</v>
      </c>
      <c r="E147" s="278">
        <v>66</v>
      </c>
      <c r="F147" s="279">
        <v>52.659056603773571</v>
      </c>
      <c r="G147" s="280">
        <v>34.754716981132077</v>
      </c>
      <c r="H147" s="281">
        <v>45</v>
      </c>
      <c r="I147" s="278">
        <v>0</v>
      </c>
      <c r="J147" s="278">
        <v>8</v>
      </c>
      <c r="K147" s="280">
        <v>0.84905660377358494</v>
      </c>
      <c r="L147" s="280">
        <v>0</v>
      </c>
      <c r="M147" s="280">
        <v>0.15094339622641509</v>
      </c>
      <c r="N147" s="282" t="s">
        <v>913</v>
      </c>
      <c r="O147" s="278">
        <v>19</v>
      </c>
      <c r="P147" s="283">
        <v>0.48886792452830208</v>
      </c>
      <c r="Q147" s="283">
        <v>9.2830188679245289</v>
      </c>
      <c r="R147" s="325"/>
      <c r="S147" s="285" t="s">
        <v>915</v>
      </c>
      <c r="T147" s="326">
        <v>15</v>
      </c>
      <c r="U147" s="283">
        <v>0.51075471698113195</v>
      </c>
      <c r="V147" s="283">
        <v>7.6603773584905657</v>
      </c>
      <c r="W147" s="327"/>
      <c r="X147" s="286" t="s">
        <v>912</v>
      </c>
      <c r="Y147" s="278">
        <v>8</v>
      </c>
      <c r="Z147" s="283">
        <v>0.40830188679245277</v>
      </c>
      <c r="AA147" s="283">
        <v>3.2452830188679247</v>
      </c>
      <c r="AB147" s="325"/>
      <c r="AC147" s="287" t="s">
        <v>914</v>
      </c>
      <c r="AD147" s="278">
        <v>24</v>
      </c>
      <c r="AE147" s="283">
        <v>0.60754716981132062</v>
      </c>
      <c r="AF147" s="283">
        <v>14.566037735849056</v>
      </c>
      <c r="AG147" s="325"/>
      <c r="AH147" s="328" t="s">
        <v>85</v>
      </c>
      <c r="AI147" s="278" t="s">
        <v>85</v>
      </c>
      <c r="AJ147" s="283" t="s">
        <v>85</v>
      </c>
      <c r="AK147" s="283" t="s">
        <v>85</v>
      </c>
      <c r="AL147" s="325"/>
      <c r="AM147" s="268" t="s">
        <v>85</v>
      </c>
      <c r="AN147" s="250" t="s">
        <v>85</v>
      </c>
      <c r="AO147" s="250" t="s">
        <v>85</v>
      </c>
      <c r="AP147" s="250" t="s">
        <v>85</v>
      </c>
      <c r="AQ147" s="250"/>
    </row>
    <row r="148" spans="1:43" x14ac:dyDescent="0.25">
      <c r="A148" s="315" t="s">
        <v>265</v>
      </c>
      <c r="B148" s="324" t="s">
        <v>5272</v>
      </c>
      <c r="C148" s="250" t="s">
        <v>1157</v>
      </c>
      <c r="D148" s="277">
        <v>62</v>
      </c>
      <c r="E148" s="278">
        <v>66</v>
      </c>
      <c r="F148" s="279">
        <v>57.600483870967736</v>
      </c>
      <c r="G148" s="280">
        <v>38.016129032258064</v>
      </c>
      <c r="H148" s="281">
        <v>52</v>
      </c>
      <c r="I148" s="278">
        <v>0</v>
      </c>
      <c r="J148" s="278">
        <v>10</v>
      </c>
      <c r="K148" s="280">
        <v>0.83870967741935487</v>
      </c>
      <c r="L148" s="280">
        <v>0</v>
      </c>
      <c r="M148" s="280">
        <v>0.16129032258064516</v>
      </c>
      <c r="N148" s="282" t="s">
        <v>913</v>
      </c>
      <c r="O148" s="278">
        <v>19</v>
      </c>
      <c r="P148" s="283">
        <v>0.5111290322580645</v>
      </c>
      <c r="Q148" s="283">
        <v>9.7096774193548381</v>
      </c>
      <c r="R148" s="325"/>
      <c r="S148" s="285" t="s">
        <v>915</v>
      </c>
      <c r="T148" s="326">
        <v>15</v>
      </c>
      <c r="U148" s="283">
        <v>0.57241935483870987</v>
      </c>
      <c r="V148" s="283">
        <v>8.5806451612903221</v>
      </c>
      <c r="W148" s="327"/>
      <c r="X148" s="286" t="s">
        <v>912</v>
      </c>
      <c r="Y148" s="278">
        <v>8</v>
      </c>
      <c r="Z148" s="283">
        <v>0.48193548387096768</v>
      </c>
      <c r="AA148" s="283">
        <v>3.838709677419355</v>
      </c>
      <c r="AB148" s="325"/>
      <c r="AC148" s="287" t="s">
        <v>914</v>
      </c>
      <c r="AD148" s="278">
        <v>24</v>
      </c>
      <c r="AE148" s="283">
        <v>0.66225806451612912</v>
      </c>
      <c r="AF148" s="283">
        <v>15.887096774193548</v>
      </c>
      <c r="AG148" s="325"/>
      <c r="AH148" s="328" t="s">
        <v>85</v>
      </c>
      <c r="AI148" s="278" t="s">
        <v>85</v>
      </c>
      <c r="AJ148" s="283" t="s">
        <v>85</v>
      </c>
      <c r="AK148" s="283" t="s">
        <v>85</v>
      </c>
      <c r="AL148" s="325"/>
      <c r="AM148" s="268" t="s">
        <v>85</v>
      </c>
      <c r="AN148" s="250" t="s">
        <v>85</v>
      </c>
      <c r="AO148" s="250" t="s">
        <v>85</v>
      </c>
      <c r="AP148" s="250" t="s">
        <v>85</v>
      </c>
      <c r="AQ148" s="250"/>
    </row>
    <row r="149" spans="1:43" x14ac:dyDescent="0.25">
      <c r="A149" s="315" t="s">
        <v>266</v>
      </c>
      <c r="B149" s="324" t="s">
        <v>5272</v>
      </c>
      <c r="C149" s="250" t="s">
        <v>1158</v>
      </c>
      <c r="D149" s="277">
        <v>128</v>
      </c>
      <c r="E149" s="278">
        <v>66</v>
      </c>
      <c r="F149" s="279">
        <v>54.095937500000026</v>
      </c>
      <c r="G149" s="280">
        <v>35.703125</v>
      </c>
      <c r="H149" s="281">
        <v>111</v>
      </c>
      <c r="I149" s="278">
        <v>0</v>
      </c>
      <c r="J149" s="278">
        <v>17</v>
      </c>
      <c r="K149" s="280">
        <v>0.8671875</v>
      </c>
      <c r="L149" s="280">
        <v>0</v>
      </c>
      <c r="M149" s="280">
        <v>0.1328125</v>
      </c>
      <c r="N149" s="282" t="s">
        <v>913</v>
      </c>
      <c r="O149" s="278">
        <v>19</v>
      </c>
      <c r="P149" s="283">
        <v>0.49734374999999986</v>
      </c>
      <c r="Q149" s="283">
        <v>9.453125</v>
      </c>
      <c r="R149" s="325"/>
      <c r="S149" s="285" t="s">
        <v>915</v>
      </c>
      <c r="T149" s="326">
        <v>15</v>
      </c>
      <c r="U149" s="283">
        <v>0.56304687499999984</v>
      </c>
      <c r="V149" s="283">
        <v>8.4453125</v>
      </c>
      <c r="W149" s="327"/>
      <c r="X149" s="286" t="s">
        <v>912</v>
      </c>
      <c r="Y149" s="278">
        <v>8</v>
      </c>
      <c r="Z149" s="283">
        <v>0.42539062500000041</v>
      </c>
      <c r="AA149" s="283">
        <v>3.3828125</v>
      </c>
      <c r="AB149" s="325"/>
      <c r="AC149" s="287" t="s">
        <v>914</v>
      </c>
      <c r="AD149" s="278">
        <v>24</v>
      </c>
      <c r="AE149" s="283">
        <v>0.60148437500000007</v>
      </c>
      <c r="AF149" s="283">
        <v>14.421875</v>
      </c>
      <c r="AG149" s="325"/>
      <c r="AH149" s="328" t="s">
        <v>85</v>
      </c>
      <c r="AI149" s="278" t="s">
        <v>85</v>
      </c>
      <c r="AJ149" s="283" t="s">
        <v>85</v>
      </c>
      <c r="AK149" s="283" t="s">
        <v>85</v>
      </c>
      <c r="AL149" s="325"/>
      <c r="AM149" s="268" t="s">
        <v>85</v>
      </c>
      <c r="AN149" s="250" t="s">
        <v>85</v>
      </c>
      <c r="AO149" s="250" t="s">
        <v>85</v>
      </c>
      <c r="AP149" s="250" t="s">
        <v>85</v>
      </c>
      <c r="AQ149" s="250"/>
    </row>
    <row r="150" spans="1:43" x14ac:dyDescent="0.25">
      <c r="A150" s="315" t="s">
        <v>267</v>
      </c>
      <c r="B150" s="324" t="s">
        <v>5272</v>
      </c>
      <c r="C150" s="250" t="s">
        <v>1159</v>
      </c>
      <c r="D150" s="277">
        <v>90</v>
      </c>
      <c r="E150" s="278">
        <v>66</v>
      </c>
      <c r="F150" s="279">
        <v>51.161555555555566</v>
      </c>
      <c r="G150" s="280">
        <v>33.766666666666666</v>
      </c>
      <c r="H150" s="281">
        <v>80</v>
      </c>
      <c r="I150" s="278">
        <v>0</v>
      </c>
      <c r="J150" s="278">
        <v>10</v>
      </c>
      <c r="K150" s="280">
        <v>0.88888888888888884</v>
      </c>
      <c r="L150" s="280">
        <v>0</v>
      </c>
      <c r="M150" s="280">
        <v>0.1111111111111111</v>
      </c>
      <c r="N150" s="282" t="s">
        <v>913</v>
      </c>
      <c r="O150" s="278">
        <v>19</v>
      </c>
      <c r="P150" s="283">
        <v>0.48288888888888876</v>
      </c>
      <c r="Q150" s="283">
        <v>9.1666666666666661</v>
      </c>
      <c r="R150" s="325"/>
      <c r="S150" s="285" t="s">
        <v>915</v>
      </c>
      <c r="T150" s="326">
        <v>15</v>
      </c>
      <c r="U150" s="283">
        <v>0.50711111111111129</v>
      </c>
      <c r="V150" s="283">
        <v>7.6111111111111107</v>
      </c>
      <c r="W150" s="327"/>
      <c r="X150" s="286" t="s">
        <v>912</v>
      </c>
      <c r="Y150" s="278">
        <v>8</v>
      </c>
      <c r="Z150" s="283">
        <v>0.38155555555555554</v>
      </c>
      <c r="AA150" s="283">
        <v>3.0333333333333332</v>
      </c>
      <c r="AB150" s="325"/>
      <c r="AC150" s="287" t="s">
        <v>914</v>
      </c>
      <c r="AD150" s="278">
        <v>24</v>
      </c>
      <c r="AE150" s="283">
        <v>0.58211111111111125</v>
      </c>
      <c r="AF150" s="283">
        <v>13.955555555555556</v>
      </c>
      <c r="AG150" s="325"/>
      <c r="AH150" s="328" t="s">
        <v>85</v>
      </c>
      <c r="AI150" s="278" t="s">
        <v>85</v>
      </c>
      <c r="AJ150" s="283" t="s">
        <v>85</v>
      </c>
      <c r="AK150" s="283" t="s">
        <v>85</v>
      </c>
      <c r="AL150" s="325"/>
      <c r="AM150" s="268" t="s">
        <v>85</v>
      </c>
      <c r="AN150" s="250" t="s">
        <v>85</v>
      </c>
      <c r="AO150" s="250" t="s">
        <v>85</v>
      </c>
      <c r="AP150" s="250" t="s">
        <v>85</v>
      </c>
      <c r="AQ150" s="250"/>
    </row>
    <row r="151" spans="1:43" x14ac:dyDescent="0.25">
      <c r="A151" s="315" t="s">
        <v>268</v>
      </c>
      <c r="B151" s="324" t="s">
        <v>5272</v>
      </c>
      <c r="C151" s="250" t="s">
        <v>1160</v>
      </c>
      <c r="D151" s="277">
        <v>152</v>
      </c>
      <c r="E151" s="278">
        <v>66</v>
      </c>
      <c r="F151" s="279">
        <v>48.085921052631548</v>
      </c>
      <c r="G151" s="280">
        <v>31.736842105263158</v>
      </c>
      <c r="H151" s="281">
        <v>143</v>
      </c>
      <c r="I151" s="278">
        <v>0</v>
      </c>
      <c r="J151" s="278">
        <v>9</v>
      </c>
      <c r="K151" s="280">
        <v>0.94078947368421051</v>
      </c>
      <c r="L151" s="280">
        <v>0</v>
      </c>
      <c r="M151" s="280">
        <v>5.921052631578947E-2</v>
      </c>
      <c r="N151" s="282" t="s">
        <v>913</v>
      </c>
      <c r="O151" s="278">
        <v>19</v>
      </c>
      <c r="P151" s="283">
        <v>0.45250000000000001</v>
      </c>
      <c r="Q151" s="283">
        <v>8.5855263157894743</v>
      </c>
      <c r="R151" s="325"/>
      <c r="S151" s="285" t="s">
        <v>915</v>
      </c>
      <c r="T151" s="326">
        <v>15</v>
      </c>
      <c r="U151" s="283">
        <v>0.4809210526315788</v>
      </c>
      <c r="V151" s="283">
        <v>7.2105263157894735</v>
      </c>
      <c r="W151" s="327"/>
      <c r="X151" s="286" t="s">
        <v>912</v>
      </c>
      <c r="Y151" s="278">
        <v>8</v>
      </c>
      <c r="Z151" s="283">
        <v>0.39618421052631625</v>
      </c>
      <c r="AA151" s="283">
        <v>3.1513157894736841</v>
      </c>
      <c r="AB151" s="325"/>
      <c r="AC151" s="287" t="s">
        <v>914</v>
      </c>
      <c r="AD151" s="278">
        <v>24</v>
      </c>
      <c r="AE151" s="283">
        <v>0.53374999999999961</v>
      </c>
      <c r="AF151" s="283">
        <v>12.789473684210526</v>
      </c>
      <c r="AG151" s="325"/>
      <c r="AH151" s="328" t="s">
        <v>85</v>
      </c>
      <c r="AI151" s="278" t="s">
        <v>85</v>
      </c>
      <c r="AJ151" s="283" t="s">
        <v>85</v>
      </c>
      <c r="AK151" s="283" t="s">
        <v>85</v>
      </c>
      <c r="AL151" s="325"/>
      <c r="AM151" s="268" t="s">
        <v>85</v>
      </c>
      <c r="AN151" s="250" t="s">
        <v>85</v>
      </c>
      <c r="AO151" s="250" t="s">
        <v>85</v>
      </c>
      <c r="AP151" s="250" t="s">
        <v>85</v>
      </c>
      <c r="AQ151" s="250"/>
    </row>
    <row r="152" spans="1:43" x14ac:dyDescent="0.25">
      <c r="A152" s="315" t="s">
        <v>269</v>
      </c>
      <c r="B152" s="324" t="s">
        <v>5272</v>
      </c>
      <c r="C152" s="250" t="s">
        <v>1161</v>
      </c>
      <c r="D152" s="277">
        <v>63</v>
      </c>
      <c r="E152" s="278">
        <v>66</v>
      </c>
      <c r="F152" s="279">
        <v>37.661904761904751</v>
      </c>
      <c r="G152" s="280">
        <v>24.857142857142858</v>
      </c>
      <c r="H152" s="281">
        <v>63</v>
      </c>
      <c r="I152" s="278">
        <v>0</v>
      </c>
      <c r="J152" s="278">
        <v>0</v>
      </c>
      <c r="K152" s="280">
        <v>1</v>
      </c>
      <c r="L152" s="280">
        <v>0</v>
      </c>
      <c r="M152" s="280">
        <v>0</v>
      </c>
      <c r="N152" s="282" t="s">
        <v>913</v>
      </c>
      <c r="O152" s="278">
        <v>19</v>
      </c>
      <c r="P152" s="283">
        <v>0.36714285714285733</v>
      </c>
      <c r="Q152" s="283">
        <v>6.9841269841269842</v>
      </c>
      <c r="R152" s="325"/>
      <c r="S152" s="285" t="s">
        <v>915</v>
      </c>
      <c r="T152" s="326">
        <v>15</v>
      </c>
      <c r="U152" s="283">
        <v>0.35968253968253944</v>
      </c>
      <c r="V152" s="283">
        <v>5.3968253968253972</v>
      </c>
      <c r="W152" s="327"/>
      <c r="X152" s="286" t="s">
        <v>912</v>
      </c>
      <c r="Y152" s="278">
        <v>8</v>
      </c>
      <c r="Z152" s="283">
        <v>0.33714285714285719</v>
      </c>
      <c r="AA152" s="283">
        <v>2.6825396825396823</v>
      </c>
      <c r="AB152" s="325"/>
      <c r="AC152" s="287" t="s">
        <v>914</v>
      </c>
      <c r="AD152" s="278">
        <v>24</v>
      </c>
      <c r="AE152" s="283">
        <v>0.40904761904761916</v>
      </c>
      <c r="AF152" s="283">
        <v>9.7936507936507944</v>
      </c>
      <c r="AG152" s="325"/>
      <c r="AH152" s="328" t="s">
        <v>85</v>
      </c>
      <c r="AI152" s="278" t="s">
        <v>85</v>
      </c>
      <c r="AJ152" s="283" t="s">
        <v>85</v>
      </c>
      <c r="AK152" s="283" t="s">
        <v>85</v>
      </c>
      <c r="AL152" s="325"/>
      <c r="AM152" s="268" t="s">
        <v>85</v>
      </c>
      <c r="AN152" s="250" t="s">
        <v>85</v>
      </c>
      <c r="AO152" s="250" t="s">
        <v>85</v>
      </c>
      <c r="AP152" s="250" t="s">
        <v>85</v>
      </c>
      <c r="AQ152" s="250"/>
    </row>
    <row r="153" spans="1:43" x14ac:dyDescent="0.25">
      <c r="A153" s="315" t="s">
        <v>270</v>
      </c>
      <c r="B153" s="324" t="s">
        <v>5272</v>
      </c>
      <c r="C153" s="250" t="s">
        <v>5210</v>
      </c>
      <c r="D153" s="277">
        <v>78</v>
      </c>
      <c r="E153" s="278">
        <v>66</v>
      </c>
      <c r="F153" s="279">
        <v>56.468333333333355</v>
      </c>
      <c r="G153" s="280">
        <v>37.269230769230766</v>
      </c>
      <c r="H153" s="281">
        <v>62</v>
      </c>
      <c r="I153" s="278">
        <v>0</v>
      </c>
      <c r="J153" s="278">
        <v>16</v>
      </c>
      <c r="K153" s="280">
        <v>0.79487179487179482</v>
      </c>
      <c r="L153" s="280">
        <v>0</v>
      </c>
      <c r="M153" s="280">
        <v>0.20512820512820512</v>
      </c>
      <c r="N153" s="282" t="s">
        <v>913</v>
      </c>
      <c r="O153" s="278">
        <v>19</v>
      </c>
      <c r="P153" s="283">
        <v>0.55089743589743567</v>
      </c>
      <c r="Q153" s="283">
        <v>10.474358974358974</v>
      </c>
      <c r="R153" s="325"/>
      <c r="S153" s="285" t="s">
        <v>915</v>
      </c>
      <c r="T153" s="326">
        <v>15</v>
      </c>
      <c r="U153" s="283">
        <v>0.5570512820512824</v>
      </c>
      <c r="V153" s="283">
        <v>8.3589743589743595</v>
      </c>
      <c r="W153" s="327"/>
      <c r="X153" s="286" t="s">
        <v>912</v>
      </c>
      <c r="Y153" s="278">
        <v>8</v>
      </c>
      <c r="Z153" s="283">
        <v>0.4382051282051283</v>
      </c>
      <c r="AA153" s="283">
        <v>3.4871794871794872</v>
      </c>
      <c r="AB153" s="325"/>
      <c r="AC153" s="287" t="s">
        <v>914</v>
      </c>
      <c r="AD153" s="278">
        <v>24</v>
      </c>
      <c r="AE153" s="283">
        <v>0.62423076923076959</v>
      </c>
      <c r="AF153" s="283">
        <v>14.948717948717949</v>
      </c>
      <c r="AG153" s="325"/>
      <c r="AH153" s="328" t="s">
        <v>85</v>
      </c>
      <c r="AI153" s="278" t="s">
        <v>85</v>
      </c>
      <c r="AJ153" s="283" t="s">
        <v>85</v>
      </c>
      <c r="AK153" s="283" t="s">
        <v>85</v>
      </c>
      <c r="AL153" s="325"/>
      <c r="AM153" s="268" t="s">
        <v>85</v>
      </c>
      <c r="AN153" s="250" t="s">
        <v>85</v>
      </c>
      <c r="AO153" s="250" t="s">
        <v>85</v>
      </c>
      <c r="AP153" s="250" t="s">
        <v>85</v>
      </c>
      <c r="AQ153" s="250"/>
    </row>
    <row r="154" spans="1:43" x14ac:dyDescent="0.25">
      <c r="A154" s="315" t="s">
        <v>271</v>
      </c>
      <c r="B154" s="324" t="s">
        <v>5272</v>
      </c>
      <c r="C154" s="250" t="s">
        <v>1162</v>
      </c>
      <c r="D154" s="277">
        <v>38</v>
      </c>
      <c r="E154" s="278">
        <v>66</v>
      </c>
      <c r="F154" s="279">
        <v>46.410789473684225</v>
      </c>
      <c r="G154" s="280">
        <v>30.631578947368421</v>
      </c>
      <c r="H154" s="281">
        <v>37</v>
      </c>
      <c r="I154" s="278">
        <v>0</v>
      </c>
      <c r="J154" s="278">
        <v>1</v>
      </c>
      <c r="K154" s="280">
        <v>0.97368421052631582</v>
      </c>
      <c r="L154" s="280">
        <v>0</v>
      </c>
      <c r="M154" s="280">
        <v>2.6315789473684209E-2</v>
      </c>
      <c r="N154" s="282" t="s">
        <v>913</v>
      </c>
      <c r="O154" s="278">
        <v>19</v>
      </c>
      <c r="P154" s="283">
        <v>0.42789473684210522</v>
      </c>
      <c r="Q154" s="283">
        <v>8.1315789473684212</v>
      </c>
      <c r="R154" s="325"/>
      <c r="S154" s="285" t="s">
        <v>915</v>
      </c>
      <c r="T154" s="326">
        <v>15</v>
      </c>
      <c r="U154" s="283">
        <v>0.43842105263157877</v>
      </c>
      <c r="V154" s="283">
        <v>6.5789473684210522</v>
      </c>
      <c r="W154" s="327"/>
      <c r="X154" s="286" t="s">
        <v>912</v>
      </c>
      <c r="Y154" s="278">
        <v>8</v>
      </c>
      <c r="Z154" s="283">
        <v>0.35736842105263172</v>
      </c>
      <c r="AA154" s="283">
        <v>2.8421052631578947</v>
      </c>
      <c r="AB154" s="325"/>
      <c r="AC154" s="287" t="s">
        <v>914</v>
      </c>
      <c r="AD154" s="278">
        <v>24</v>
      </c>
      <c r="AE154" s="283">
        <v>0.54657894736842116</v>
      </c>
      <c r="AF154" s="283">
        <v>13.078947368421053</v>
      </c>
      <c r="AG154" s="325"/>
      <c r="AH154" s="328" t="s">
        <v>85</v>
      </c>
      <c r="AI154" s="278" t="s">
        <v>85</v>
      </c>
      <c r="AJ154" s="283" t="s">
        <v>85</v>
      </c>
      <c r="AK154" s="283" t="s">
        <v>85</v>
      </c>
      <c r="AL154" s="325"/>
      <c r="AM154" s="268" t="s">
        <v>85</v>
      </c>
      <c r="AN154" s="250" t="s">
        <v>85</v>
      </c>
      <c r="AO154" s="250" t="s">
        <v>85</v>
      </c>
      <c r="AP154" s="250" t="s">
        <v>85</v>
      </c>
      <c r="AQ154" s="250"/>
    </row>
    <row r="155" spans="1:43" x14ac:dyDescent="0.25">
      <c r="A155" s="315" t="s">
        <v>272</v>
      </c>
      <c r="B155" s="324" t="s">
        <v>5272</v>
      </c>
      <c r="C155" s="250" t="s">
        <v>1163</v>
      </c>
      <c r="D155" s="277">
        <v>163</v>
      </c>
      <c r="E155" s="278">
        <v>66</v>
      </c>
      <c r="F155" s="279">
        <v>43.223190184049081</v>
      </c>
      <c r="G155" s="280">
        <v>28.527607361963192</v>
      </c>
      <c r="H155" s="281">
        <v>155</v>
      </c>
      <c r="I155" s="278">
        <v>0</v>
      </c>
      <c r="J155" s="278">
        <v>8</v>
      </c>
      <c r="K155" s="280">
        <v>0.95092024539877296</v>
      </c>
      <c r="L155" s="280">
        <v>0</v>
      </c>
      <c r="M155" s="280">
        <v>4.9079754601226995E-2</v>
      </c>
      <c r="N155" s="282" t="s">
        <v>913</v>
      </c>
      <c r="O155" s="278">
        <v>19</v>
      </c>
      <c r="P155" s="283">
        <v>0.40539877300613486</v>
      </c>
      <c r="Q155" s="283">
        <v>7.6993865030674851</v>
      </c>
      <c r="R155" s="325"/>
      <c r="S155" s="285" t="s">
        <v>915</v>
      </c>
      <c r="T155" s="326">
        <v>15</v>
      </c>
      <c r="U155" s="283">
        <v>0.44699386503067468</v>
      </c>
      <c r="V155" s="283">
        <v>6.705521472392638</v>
      </c>
      <c r="W155" s="327"/>
      <c r="X155" s="286" t="s">
        <v>912</v>
      </c>
      <c r="Y155" s="278">
        <v>8</v>
      </c>
      <c r="Z155" s="283">
        <v>0.32128834355828256</v>
      </c>
      <c r="AA155" s="283">
        <v>2.5521472392638036</v>
      </c>
      <c r="AB155" s="325"/>
      <c r="AC155" s="287" t="s">
        <v>914</v>
      </c>
      <c r="AD155" s="278">
        <v>24</v>
      </c>
      <c r="AE155" s="283">
        <v>0.48300613496932537</v>
      </c>
      <c r="AF155" s="283">
        <v>11.570552147239264</v>
      </c>
      <c r="AG155" s="325"/>
      <c r="AH155" s="328" t="s">
        <v>85</v>
      </c>
      <c r="AI155" s="278" t="s">
        <v>85</v>
      </c>
      <c r="AJ155" s="283" t="s">
        <v>85</v>
      </c>
      <c r="AK155" s="283" t="s">
        <v>85</v>
      </c>
      <c r="AL155" s="325"/>
      <c r="AM155" s="268" t="s">
        <v>85</v>
      </c>
      <c r="AN155" s="250" t="s">
        <v>85</v>
      </c>
      <c r="AO155" s="250" t="s">
        <v>85</v>
      </c>
      <c r="AP155" s="250" t="s">
        <v>85</v>
      </c>
      <c r="AQ155" s="250"/>
    </row>
    <row r="156" spans="1:43" x14ac:dyDescent="0.25">
      <c r="A156" s="315" t="s">
        <v>273</v>
      </c>
      <c r="B156" s="324" t="s">
        <v>5272</v>
      </c>
      <c r="C156" s="250" t="s">
        <v>1164</v>
      </c>
      <c r="D156" s="277">
        <v>145</v>
      </c>
      <c r="E156" s="278">
        <v>66</v>
      </c>
      <c r="F156" s="279">
        <v>52.581448275862044</v>
      </c>
      <c r="G156" s="280">
        <v>34.703448275862065</v>
      </c>
      <c r="H156" s="281">
        <v>127</v>
      </c>
      <c r="I156" s="278">
        <v>0</v>
      </c>
      <c r="J156" s="278">
        <v>18</v>
      </c>
      <c r="K156" s="280">
        <v>0.87586206896551722</v>
      </c>
      <c r="L156" s="280">
        <v>0</v>
      </c>
      <c r="M156" s="280">
        <v>0.12413793103448276</v>
      </c>
      <c r="N156" s="282" t="s">
        <v>913</v>
      </c>
      <c r="O156" s="278">
        <v>19</v>
      </c>
      <c r="P156" s="283">
        <v>0.48944827586206907</v>
      </c>
      <c r="Q156" s="283">
        <v>9.296551724137931</v>
      </c>
      <c r="R156" s="325"/>
      <c r="S156" s="285" t="s">
        <v>915</v>
      </c>
      <c r="T156" s="326">
        <v>15</v>
      </c>
      <c r="U156" s="283">
        <v>0.5336551724137929</v>
      </c>
      <c r="V156" s="283">
        <v>8.0068965517241377</v>
      </c>
      <c r="W156" s="327"/>
      <c r="X156" s="286" t="s">
        <v>912</v>
      </c>
      <c r="Y156" s="278">
        <v>8</v>
      </c>
      <c r="Z156" s="283">
        <v>0.40055172413793161</v>
      </c>
      <c r="AA156" s="283">
        <v>3.1862068965517243</v>
      </c>
      <c r="AB156" s="325"/>
      <c r="AC156" s="287" t="s">
        <v>914</v>
      </c>
      <c r="AD156" s="278">
        <v>24</v>
      </c>
      <c r="AE156" s="283">
        <v>0.59268965517241334</v>
      </c>
      <c r="AF156" s="283">
        <v>14.213793103448277</v>
      </c>
      <c r="AG156" s="325"/>
      <c r="AH156" s="328" t="s">
        <v>85</v>
      </c>
      <c r="AI156" s="278" t="s">
        <v>85</v>
      </c>
      <c r="AJ156" s="283" t="s">
        <v>85</v>
      </c>
      <c r="AK156" s="283" t="s">
        <v>85</v>
      </c>
      <c r="AL156" s="325"/>
      <c r="AM156" s="268" t="s">
        <v>85</v>
      </c>
      <c r="AN156" s="250" t="s">
        <v>85</v>
      </c>
      <c r="AO156" s="250" t="s">
        <v>85</v>
      </c>
      <c r="AP156" s="250" t="s">
        <v>85</v>
      </c>
      <c r="AQ156" s="250"/>
    </row>
    <row r="157" spans="1:43" x14ac:dyDescent="0.25">
      <c r="A157" s="315" t="s">
        <v>274</v>
      </c>
      <c r="B157" s="324" t="s">
        <v>5272</v>
      </c>
      <c r="C157" s="250" t="s">
        <v>1165</v>
      </c>
      <c r="D157" s="277">
        <v>39</v>
      </c>
      <c r="E157" s="278">
        <v>66</v>
      </c>
      <c r="F157" s="279">
        <v>43.239743589743604</v>
      </c>
      <c r="G157" s="280">
        <v>28.53846153846154</v>
      </c>
      <c r="H157" s="281">
        <v>37</v>
      </c>
      <c r="I157" s="278">
        <v>0</v>
      </c>
      <c r="J157" s="278">
        <v>2</v>
      </c>
      <c r="K157" s="280">
        <v>0.94871794871794868</v>
      </c>
      <c r="L157" s="280">
        <v>0</v>
      </c>
      <c r="M157" s="280">
        <v>5.128205128205128E-2</v>
      </c>
      <c r="N157" s="282" t="s">
        <v>913</v>
      </c>
      <c r="O157" s="278">
        <v>19</v>
      </c>
      <c r="P157" s="283">
        <v>0.40897435897435885</v>
      </c>
      <c r="Q157" s="283">
        <v>7.7692307692307692</v>
      </c>
      <c r="R157" s="325"/>
      <c r="S157" s="285" t="s">
        <v>915</v>
      </c>
      <c r="T157" s="326">
        <v>15</v>
      </c>
      <c r="U157" s="283">
        <v>0.4325641025641026</v>
      </c>
      <c r="V157" s="283">
        <v>6.4871794871794872</v>
      </c>
      <c r="W157" s="327"/>
      <c r="X157" s="286" t="s">
        <v>912</v>
      </c>
      <c r="Y157" s="278">
        <v>8</v>
      </c>
      <c r="Z157" s="283">
        <v>0.35589743589743617</v>
      </c>
      <c r="AA157" s="283">
        <v>2.8205128205128207</v>
      </c>
      <c r="AB157" s="325"/>
      <c r="AC157" s="287" t="s">
        <v>914</v>
      </c>
      <c r="AD157" s="278">
        <v>24</v>
      </c>
      <c r="AE157" s="283">
        <v>0.47897435897435908</v>
      </c>
      <c r="AF157" s="283">
        <v>11.461538461538462</v>
      </c>
      <c r="AG157" s="325"/>
      <c r="AH157" s="328" t="s">
        <v>85</v>
      </c>
      <c r="AI157" s="278" t="s">
        <v>85</v>
      </c>
      <c r="AJ157" s="283" t="s">
        <v>85</v>
      </c>
      <c r="AK157" s="283" t="s">
        <v>85</v>
      </c>
      <c r="AL157" s="325"/>
      <c r="AM157" s="268" t="s">
        <v>85</v>
      </c>
      <c r="AN157" s="250" t="s">
        <v>85</v>
      </c>
      <c r="AO157" s="250" t="s">
        <v>85</v>
      </c>
      <c r="AP157" s="250" t="s">
        <v>85</v>
      </c>
      <c r="AQ157" s="250"/>
    </row>
    <row r="158" spans="1:43" x14ac:dyDescent="0.25">
      <c r="A158" s="315" t="s">
        <v>275</v>
      </c>
      <c r="B158" s="324" t="s">
        <v>5272</v>
      </c>
      <c r="C158" s="250" t="s">
        <v>1166</v>
      </c>
      <c r="D158" s="277">
        <v>135</v>
      </c>
      <c r="E158" s="278">
        <v>66</v>
      </c>
      <c r="F158" s="279">
        <v>50.98762962962963</v>
      </c>
      <c r="G158" s="280">
        <v>33.651851851851852</v>
      </c>
      <c r="H158" s="281">
        <v>121</v>
      </c>
      <c r="I158" s="278">
        <v>0</v>
      </c>
      <c r="J158" s="278">
        <v>14</v>
      </c>
      <c r="K158" s="280">
        <v>0.89629629629629626</v>
      </c>
      <c r="L158" s="280">
        <v>0</v>
      </c>
      <c r="M158" s="280">
        <v>0.1037037037037037</v>
      </c>
      <c r="N158" s="282" t="s">
        <v>913</v>
      </c>
      <c r="O158" s="278">
        <v>19</v>
      </c>
      <c r="P158" s="283">
        <v>0.47244444444444417</v>
      </c>
      <c r="Q158" s="283">
        <v>8.9703703703703699</v>
      </c>
      <c r="R158" s="325"/>
      <c r="S158" s="285" t="s">
        <v>915</v>
      </c>
      <c r="T158" s="326">
        <v>15</v>
      </c>
      <c r="U158" s="283">
        <v>0.49755555555555558</v>
      </c>
      <c r="V158" s="283">
        <v>7.4666666666666668</v>
      </c>
      <c r="W158" s="327"/>
      <c r="X158" s="286" t="s">
        <v>912</v>
      </c>
      <c r="Y158" s="278">
        <v>8</v>
      </c>
      <c r="Z158" s="283">
        <v>0.40525925925925976</v>
      </c>
      <c r="AA158" s="283">
        <v>3.2222222222222223</v>
      </c>
      <c r="AB158" s="325"/>
      <c r="AC158" s="287" t="s">
        <v>914</v>
      </c>
      <c r="AD158" s="278">
        <v>24</v>
      </c>
      <c r="AE158" s="283">
        <v>0.58362962962962939</v>
      </c>
      <c r="AF158" s="283">
        <v>13.992592592592592</v>
      </c>
      <c r="AG158" s="325"/>
      <c r="AH158" s="328" t="s">
        <v>85</v>
      </c>
      <c r="AI158" s="278" t="s">
        <v>85</v>
      </c>
      <c r="AJ158" s="283" t="s">
        <v>85</v>
      </c>
      <c r="AK158" s="283" t="s">
        <v>85</v>
      </c>
      <c r="AL158" s="325"/>
      <c r="AM158" s="268" t="s">
        <v>85</v>
      </c>
      <c r="AN158" s="250" t="s">
        <v>85</v>
      </c>
      <c r="AO158" s="250" t="s">
        <v>85</v>
      </c>
      <c r="AP158" s="250" t="s">
        <v>85</v>
      </c>
      <c r="AQ158" s="250"/>
    </row>
    <row r="159" spans="1:43" x14ac:dyDescent="0.25">
      <c r="A159" s="315" t="s">
        <v>276</v>
      </c>
      <c r="B159" s="324" t="s">
        <v>5272</v>
      </c>
      <c r="C159" s="250" t="s">
        <v>1167</v>
      </c>
      <c r="D159" s="277">
        <v>68</v>
      </c>
      <c r="E159" s="278">
        <v>66</v>
      </c>
      <c r="F159" s="279">
        <v>49.777205882352938</v>
      </c>
      <c r="G159" s="280">
        <v>32.852941176470587</v>
      </c>
      <c r="H159" s="281">
        <v>61</v>
      </c>
      <c r="I159" s="278">
        <v>0</v>
      </c>
      <c r="J159" s="278">
        <v>7</v>
      </c>
      <c r="K159" s="280">
        <v>0.8970588235294118</v>
      </c>
      <c r="L159" s="280">
        <v>0</v>
      </c>
      <c r="M159" s="280">
        <v>0.10294117647058823</v>
      </c>
      <c r="N159" s="282" t="s">
        <v>913</v>
      </c>
      <c r="O159" s="278">
        <v>19</v>
      </c>
      <c r="P159" s="283">
        <v>0.46691176470588275</v>
      </c>
      <c r="Q159" s="283">
        <v>8.867647058823529</v>
      </c>
      <c r="R159" s="325"/>
      <c r="S159" s="285" t="s">
        <v>915</v>
      </c>
      <c r="T159" s="326">
        <v>15</v>
      </c>
      <c r="U159" s="283">
        <v>0.4836764705882351</v>
      </c>
      <c r="V159" s="283">
        <v>7.25</v>
      </c>
      <c r="W159" s="327"/>
      <c r="X159" s="286" t="s">
        <v>912</v>
      </c>
      <c r="Y159" s="278">
        <v>8</v>
      </c>
      <c r="Z159" s="283">
        <v>0.41088235294117631</v>
      </c>
      <c r="AA159" s="283">
        <v>3.2647058823529411</v>
      </c>
      <c r="AB159" s="325"/>
      <c r="AC159" s="287" t="s">
        <v>914</v>
      </c>
      <c r="AD159" s="278">
        <v>24</v>
      </c>
      <c r="AE159" s="283">
        <v>0.56235294117647083</v>
      </c>
      <c r="AF159" s="283">
        <v>13.470588235294118</v>
      </c>
      <c r="AG159" s="325"/>
      <c r="AH159" s="328" t="s">
        <v>85</v>
      </c>
      <c r="AI159" s="278" t="s">
        <v>85</v>
      </c>
      <c r="AJ159" s="283" t="s">
        <v>85</v>
      </c>
      <c r="AK159" s="283" t="s">
        <v>85</v>
      </c>
      <c r="AL159" s="325"/>
      <c r="AM159" s="268" t="s">
        <v>85</v>
      </c>
      <c r="AN159" s="250" t="s">
        <v>85</v>
      </c>
      <c r="AO159" s="250" t="s">
        <v>85</v>
      </c>
      <c r="AP159" s="250" t="s">
        <v>85</v>
      </c>
      <c r="AQ159" s="250"/>
    </row>
    <row r="160" spans="1:43" x14ac:dyDescent="0.25">
      <c r="A160" s="315" t="s">
        <v>277</v>
      </c>
      <c r="B160" s="324" t="s">
        <v>5272</v>
      </c>
      <c r="C160" s="250" t="s">
        <v>1168</v>
      </c>
      <c r="D160" s="277">
        <v>84</v>
      </c>
      <c r="E160" s="278">
        <v>66</v>
      </c>
      <c r="F160" s="279">
        <v>45.003690476190471</v>
      </c>
      <c r="G160" s="280">
        <v>29.702380952380953</v>
      </c>
      <c r="H160" s="281">
        <v>74</v>
      </c>
      <c r="I160" s="278">
        <v>0</v>
      </c>
      <c r="J160" s="278">
        <v>10</v>
      </c>
      <c r="K160" s="280">
        <v>0.88095238095238093</v>
      </c>
      <c r="L160" s="280">
        <v>0</v>
      </c>
      <c r="M160" s="280">
        <v>0.11904761904761904</v>
      </c>
      <c r="N160" s="282" t="s">
        <v>913</v>
      </c>
      <c r="O160" s="278">
        <v>19</v>
      </c>
      <c r="P160" s="283">
        <v>0.42273809523809519</v>
      </c>
      <c r="Q160" s="283">
        <v>8.0357142857142865</v>
      </c>
      <c r="R160" s="325"/>
      <c r="S160" s="285" t="s">
        <v>915</v>
      </c>
      <c r="T160" s="326">
        <v>15</v>
      </c>
      <c r="U160" s="283">
        <v>0.41464285714285704</v>
      </c>
      <c r="V160" s="283">
        <v>6.2261904761904763</v>
      </c>
      <c r="W160" s="327"/>
      <c r="X160" s="286" t="s">
        <v>912</v>
      </c>
      <c r="Y160" s="278">
        <v>8</v>
      </c>
      <c r="Z160" s="283">
        <v>0.36880952380952359</v>
      </c>
      <c r="AA160" s="283">
        <v>2.9285714285714284</v>
      </c>
      <c r="AB160" s="325"/>
      <c r="AC160" s="287" t="s">
        <v>914</v>
      </c>
      <c r="AD160" s="278">
        <v>24</v>
      </c>
      <c r="AE160" s="283">
        <v>0.52226190476190493</v>
      </c>
      <c r="AF160" s="283">
        <v>12.511904761904763</v>
      </c>
      <c r="AG160" s="325"/>
      <c r="AH160" s="328" t="s">
        <v>85</v>
      </c>
      <c r="AI160" s="278" t="s">
        <v>85</v>
      </c>
      <c r="AJ160" s="283" t="s">
        <v>85</v>
      </c>
      <c r="AK160" s="283" t="s">
        <v>85</v>
      </c>
      <c r="AL160" s="325"/>
      <c r="AM160" s="268" t="s">
        <v>85</v>
      </c>
      <c r="AN160" s="250" t="s">
        <v>85</v>
      </c>
      <c r="AO160" s="250" t="s">
        <v>85</v>
      </c>
      <c r="AP160" s="250" t="s">
        <v>85</v>
      </c>
      <c r="AQ160" s="250"/>
    </row>
    <row r="161" spans="1:43" x14ac:dyDescent="0.25">
      <c r="A161" s="315" t="s">
        <v>278</v>
      </c>
      <c r="B161" s="324" t="s">
        <v>5272</v>
      </c>
      <c r="C161" s="250" t="s">
        <v>1169</v>
      </c>
      <c r="D161" s="277">
        <v>72</v>
      </c>
      <c r="E161" s="278">
        <v>66</v>
      </c>
      <c r="F161" s="279">
        <v>44.1076388888889</v>
      </c>
      <c r="G161" s="280">
        <v>29.111111111111111</v>
      </c>
      <c r="H161" s="281">
        <v>68</v>
      </c>
      <c r="I161" s="278">
        <v>0</v>
      </c>
      <c r="J161" s="278">
        <v>4</v>
      </c>
      <c r="K161" s="280">
        <v>0.94444444444444442</v>
      </c>
      <c r="L161" s="280">
        <v>0</v>
      </c>
      <c r="M161" s="280">
        <v>5.5555555555555552E-2</v>
      </c>
      <c r="N161" s="282" t="s">
        <v>913</v>
      </c>
      <c r="O161" s="278">
        <v>19</v>
      </c>
      <c r="P161" s="283">
        <v>0.39319444444444462</v>
      </c>
      <c r="Q161" s="283">
        <v>7.458333333333333</v>
      </c>
      <c r="R161" s="325"/>
      <c r="S161" s="285" t="s">
        <v>915</v>
      </c>
      <c r="T161" s="326">
        <v>15</v>
      </c>
      <c r="U161" s="283">
        <v>0.43486111111111087</v>
      </c>
      <c r="V161" s="283">
        <v>6.5277777777777777</v>
      </c>
      <c r="W161" s="327"/>
      <c r="X161" s="286" t="s">
        <v>912</v>
      </c>
      <c r="Y161" s="278">
        <v>8</v>
      </c>
      <c r="Z161" s="283">
        <v>0.37041666666666662</v>
      </c>
      <c r="AA161" s="283">
        <v>2.9444444444444446</v>
      </c>
      <c r="AB161" s="325"/>
      <c r="AC161" s="287" t="s">
        <v>914</v>
      </c>
      <c r="AD161" s="278">
        <v>24</v>
      </c>
      <c r="AE161" s="283">
        <v>0.5084722222222221</v>
      </c>
      <c r="AF161" s="283">
        <v>12.180555555555555</v>
      </c>
      <c r="AG161" s="325"/>
      <c r="AH161" s="328" t="s">
        <v>85</v>
      </c>
      <c r="AI161" s="278" t="s">
        <v>85</v>
      </c>
      <c r="AJ161" s="283" t="s">
        <v>85</v>
      </c>
      <c r="AK161" s="283" t="s">
        <v>85</v>
      </c>
      <c r="AL161" s="325"/>
      <c r="AM161" s="268" t="s">
        <v>85</v>
      </c>
      <c r="AN161" s="250" t="s">
        <v>85</v>
      </c>
      <c r="AO161" s="250" t="s">
        <v>85</v>
      </c>
      <c r="AP161" s="250" t="s">
        <v>85</v>
      </c>
      <c r="AQ161" s="250"/>
    </row>
    <row r="162" spans="1:43" x14ac:dyDescent="0.25">
      <c r="A162" s="315" t="s">
        <v>279</v>
      </c>
      <c r="B162" s="324" t="s">
        <v>5272</v>
      </c>
      <c r="C162" s="250" t="s">
        <v>1170</v>
      </c>
      <c r="D162" s="277">
        <v>64</v>
      </c>
      <c r="E162" s="278">
        <v>66</v>
      </c>
      <c r="F162" s="279">
        <v>43.465468749999992</v>
      </c>
      <c r="G162" s="280">
        <v>28.6875</v>
      </c>
      <c r="H162" s="281">
        <v>62</v>
      </c>
      <c r="I162" s="278">
        <v>0</v>
      </c>
      <c r="J162" s="278">
        <v>2</v>
      </c>
      <c r="K162" s="280">
        <v>0.96875</v>
      </c>
      <c r="L162" s="280">
        <v>0</v>
      </c>
      <c r="M162" s="280">
        <v>3.125E-2</v>
      </c>
      <c r="N162" s="282" t="s">
        <v>913</v>
      </c>
      <c r="O162" s="278">
        <v>19</v>
      </c>
      <c r="P162" s="283">
        <v>0.40734375000000039</v>
      </c>
      <c r="Q162" s="283">
        <v>7.734375</v>
      </c>
      <c r="R162" s="325"/>
      <c r="S162" s="285" t="s">
        <v>915</v>
      </c>
      <c r="T162" s="326">
        <v>15</v>
      </c>
      <c r="U162" s="283">
        <v>0.43499999999999972</v>
      </c>
      <c r="V162" s="283">
        <v>6.53125</v>
      </c>
      <c r="W162" s="327"/>
      <c r="X162" s="286" t="s">
        <v>912</v>
      </c>
      <c r="Y162" s="278">
        <v>8</v>
      </c>
      <c r="Z162" s="283">
        <v>0.30500000000000005</v>
      </c>
      <c r="AA162" s="283">
        <v>2.421875</v>
      </c>
      <c r="AB162" s="325"/>
      <c r="AC162" s="287" t="s">
        <v>914</v>
      </c>
      <c r="AD162" s="278">
        <v>24</v>
      </c>
      <c r="AE162" s="283">
        <v>0.50109374999999989</v>
      </c>
      <c r="AF162" s="283">
        <v>12</v>
      </c>
      <c r="AG162" s="325"/>
      <c r="AH162" s="328" t="s">
        <v>85</v>
      </c>
      <c r="AI162" s="278" t="s">
        <v>85</v>
      </c>
      <c r="AJ162" s="283" t="s">
        <v>85</v>
      </c>
      <c r="AK162" s="283" t="s">
        <v>85</v>
      </c>
      <c r="AL162" s="325"/>
      <c r="AM162" s="268" t="s">
        <v>85</v>
      </c>
      <c r="AN162" s="250" t="s">
        <v>85</v>
      </c>
      <c r="AO162" s="250" t="s">
        <v>85</v>
      </c>
      <c r="AP162" s="250" t="s">
        <v>85</v>
      </c>
      <c r="AQ162" s="250"/>
    </row>
    <row r="163" spans="1:43" x14ac:dyDescent="0.25">
      <c r="A163" s="315" t="s">
        <v>280</v>
      </c>
      <c r="B163" s="324" t="s">
        <v>5272</v>
      </c>
      <c r="C163" s="250" t="s">
        <v>1171</v>
      </c>
      <c r="D163" s="277">
        <v>44</v>
      </c>
      <c r="E163" s="278">
        <v>66</v>
      </c>
      <c r="F163" s="279">
        <v>39.152272727272724</v>
      </c>
      <c r="G163" s="280">
        <v>25.84090909090909</v>
      </c>
      <c r="H163" s="281">
        <v>44</v>
      </c>
      <c r="I163" s="278">
        <v>0</v>
      </c>
      <c r="J163" s="278">
        <v>0</v>
      </c>
      <c r="K163" s="280">
        <v>1</v>
      </c>
      <c r="L163" s="280">
        <v>0</v>
      </c>
      <c r="M163" s="280">
        <v>0</v>
      </c>
      <c r="N163" s="282" t="s">
        <v>913</v>
      </c>
      <c r="O163" s="278">
        <v>19</v>
      </c>
      <c r="P163" s="283">
        <v>0.3556818181818181</v>
      </c>
      <c r="Q163" s="283">
        <v>6.75</v>
      </c>
      <c r="R163" s="325"/>
      <c r="S163" s="285" t="s">
        <v>915</v>
      </c>
      <c r="T163" s="326">
        <v>15</v>
      </c>
      <c r="U163" s="283">
        <v>0.3802272727272728</v>
      </c>
      <c r="V163" s="283">
        <v>5.7045454545454541</v>
      </c>
      <c r="W163" s="327"/>
      <c r="X163" s="286" t="s">
        <v>912</v>
      </c>
      <c r="Y163" s="278">
        <v>8</v>
      </c>
      <c r="Z163" s="283">
        <v>0.28909090909090912</v>
      </c>
      <c r="AA163" s="283">
        <v>2.2954545454545454</v>
      </c>
      <c r="AB163" s="325"/>
      <c r="AC163" s="287" t="s">
        <v>914</v>
      </c>
      <c r="AD163" s="278">
        <v>24</v>
      </c>
      <c r="AE163" s="283">
        <v>0.46249999999999997</v>
      </c>
      <c r="AF163" s="283">
        <v>11.090909090909092</v>
      </c>
      <c r="AG163" s="325"/>
      <c r="AH163" s="328" t="s">
        <v>85</v>
      </c>
      <c r="AI163" s="278" t="s">
        <v>85</v>
      </c>
      <c r="AJ163" s="283" t="s">
        <v>85</v>
      </c>
      <c r="AK163" s="283" t="s">
        <v>85</v>
      </c>
      <c r="AL163" s="325"/>
      <c r="AM163" s="268" t="s">
        <v>85</v>
      </c>
      <c r="AN163" s="250" t="s">
        <v>85</v>
      </c>
      <c r="AO163" s="250" t="s">
        <v>85</v>
      </c>
      <c r="AP163" s="250" t="s">
        <v>85</v>
      </c>
      <c r="AQ163" s="250"/>
    </row>
    <row r="164" spans="1:43" x14ac:dyDescent="0.25">
      <c r="A164" s="315" t="s">
        <v>281</v>
      </c>
      <c r="B164" s="324" t="s">
        <v>5272</v>
      </c>
      <c r="C164" s="250" t="s">
        <v>1172</v>
      </c>
      <c r="D164" s="277">
        <v>54</v>
      </c>
      <c r="E164" s="278">
        <v>66</v>
      </c>
      <c r="F164" s="279">
        <v>43.180000000000007</v>
      </c>
      <c r="G164" s="280">
        <v>28.5</v>
      </c>
      <c r="H164" s="281">
        <v>52</v>
      </c>
      <c r="I164" s="278">
        <v>0</v>
      </c>
      <c r="J164" s="278">
        <v>2</v>
      </c>
      <c r="K164" s="280">
        <v>0.96296296296296291</v>
      </c>
      <c r="L164" s="280">
        <v>0</v>
      </c>
      <c r="M164" s="280">
        <v>3.7037037037037035E-2</v>
      </c>
      <c r="N164" s="282" t="s">
        <v>913</v>
      </c>
      <c r="O164" s="278">
        <v>19</v>
      </c>
      <c r="P164" s="283">
        <v>0.39611111111111136</v>
      </c>
      <c r="Q164" s="283">
        <v>7.5185185185185182</v>
      </c>
      <c r="R164" s="325"/>
      <c r="S164" s="285" t="s">
        <v>915</v>
      </c>
      <c r="T164" s="326">
        <v>15</v>
      </c>
      <c r="U164" s="283">
        <v>0.3744444444444443</v>
      </c>
      <c r="V164" s="283">
        <v>5.6111111111111107</v>
      </c>
      <c r="W164" s="327"/>
      <c r="X164" s="286" t="s">
        <v>912</v>
      </c>
      <c r="Y164" s="278">
        <v>8</v>
      </c>
      <c r="Z164" s="283">
        <v>0.34444444444444455</v>
      </c>
      <c r="AA164" s="283">
        <v>2.7407407407407409</v>
      </c>
      <c r="AB164" s="325"/>
      <c r="AC164" s="287" t="s">
        <v>914</v>
      </c>
      <c r="AD164" s="278">
        <v>24</v>
      </c>
      <c r="AE164" s="283">
        <v>0.52703703703703697</v>
      </c>
      <c r="AF164" s="283">
        <v>12.62962962962963</v>
      </c>
      <c r="AG164" s="325"/>
      <c r="AH164" s="328" t="s">
        <v>85</v>
      </c>
      <c r="AI164" s="278" t="s">
        <v>85</v>
      </c>
      <c r="AJ164" s="283" t="s">
        <v>85</v>
      </c>
      <c r="AK164" s="283" t="s">
        <v>85</v>
      </c>
      <c r="AL164" s="325"/>
      <c r="AM164" s="268" t="s">
        <v>85</v>
      </c>
      <c r="AN164" s="250" t="s">
        <v>85</v>
      </c>
      <c r="AO164" s="250" t="s">
        <v>85</v>
      </c>
      <c r="AP164" s="250" t="s">
        <v>85</v>
      </c>
      <c r="AQ164" s="250"/>
    </row>
    <row r="165" spans="1:43" x14ac:dyDescent="0.25">
      <c r="A165" s="315" t="s">
        <v>282</v>
      </c>
      <c r="B165" s="324" t="s">
        <v>5272</v>
      </c>
      <c r="C165" s="250" t="s">
        <v>1367</v>
      </c>
      <c r="D165" s="277">
        <v>3</v>
      </c>
      <c r="E165" s="278">
        <v>66</v>
      </c>
      <c r="F165" s="279">
        <v>45.96</v>
      </c>
      <c r="G165" s="280">
        <v>30.333333333333332</v>
      </c>
      <c r="H165" s="281">
        <v>3</v>
      </c>
      <c r="I165" s="278">
        <v>0</v>
      </c>
      <c r="J165" s="278">
        <v>0</v>
      </c>
      <c r="K165" s="280">
        <v>1</v>
      </c>
      <c r="L165" s="280">
        <v>0</v>
      </c>
      <c r="M165" s="280">
        <v>0</v>
      </c>
      <c r="N165" s="282" t="s">
        <v>913</v>
      </c>
      <c r="O165" s="278">
        <v>19</v>
      </c>
      <c r="P165" s="283">
        <v>0.47333333333333333</v>
      </c>
      <c r="Q165" s="283">
        <v>9</v>
      </c>
      <c r="R165" s="325"/>
      <c r="S165" s="285" t="s">
        <v>915</v>
      </c>
      <c r="T165" s="326">
        <v>15</v>
      </c>
      <c r="U165" s="283">
        <v>0.39666666666666672</v>
      </c>
      <c r="V165" s="283">
        <v>6</v>
      </c>
      <c r="W165" s="327"/>
      <c r="X165" s="286" t="s">
        <v>912</v>
      </c>
      <c r="Y165" s="278">
        <v>8</v>
      </c>
      <c r="Z165" s="283">
        <v>0.17</v>
      </c>
      <c r="AA165" s="283">
        <v>1.3333333333333333</v>
      </c>
      <c r="AB165" s="325"/>
      <c r="AC165" s="287" t="s">
        <v>914</v>
      </c>
      <c r="AD165" s="278">
        <v>24</v>
      </c>
      <c r="AE165" s="283">
        <v>0.58666666666666656</v>
      </c>
      <c r="AF165" s="283">
        <v>14</v>
      </c>
      <c r="AG165" s="325"/>
      <c r="AH165" s="328" t="s">
        <v>85</v>
      </c>
      <c r="AI165" s="278" t="s">
        <v>85</v>
      </c>
      <c r="AJ165" s="283" t="s">
        <v>85</v>
      </c>
      <c r="AK165" s="283" t="s">
        <v>85</v>
      </c>
      <c r="AL165" s="325"/>
      <c r="AM165" s="268" t="s">
        <v>85</v>
      </c>
      <c r="AN165" s="250" t="s">
        <v>85</v>
      </c>
      <c r="AO165" s="250" t="s">
        <v>85</v>
      </c>
      <c r="AP165" s="250" t="s">
        <v>85</v>
      </c>
      <c r="AQ165" s="250"/>
    </row>
    <row r="166" spans="1:43" x14ac:dyDescent="0.25">
      <c r="A166" s="315" t="s">
        <v>283</v>
      </c>
      <c r="B166" s="324" t="s">
        <v>5272</v>
      </c>
      <c r="C166" s="250" t="s">
        <v>5211</v>
      </c>
      <c r="D166" s="277">
        <v>4</v>
      </c>
      <c r="E166" s="278">
        <v>66</v>
      </c>
      <c r="F166" s="279">
        <v>40.910000000000004</v>
      </c>
      <c r="G166" s="280">
        <v>27</v>
      </c>
      <c r="H166" s="281">
        <v>4</v>
      </c>
      <c r="I166" s="278">
        <v>0</v>
      </c>
      <c r="J166" s="278">
        <v>0</v>
      </c>
      <c r="K166" s="280">
        <v>1</v>
      </c>
      <c r="L166" s="280">
        <v>0</v>
      </c>
      <c r="M166" s="280">
        <v>0</v>
      </c>
      <c r="N166" s="282" t="s">
        <v>913</v>
      </c>
      <c r="O166" s="278">
        <v>19</v>
      </c>
      <c r="P166" s="283">
        <v>0.3175</v>
      </c>
      <c r="Q166" s="283">
        <v>6</v>
      </c>
      <c r="R166" s="325"/>
      <c r="S166" s="285" t="s">
        <v>915</v>
      </c>
      <c r="T166" s="326">
        <v>15</v>
      </c>
      <c r="U166" s="283">
        <v>0.35</v>
      </c>
      <c r="V166" s="283">
        <v>5.25</v>
      </c>
      <c r="W166" s="327"/>
      <c r="X166" s="286" t="s">
        <v>912</v>
      </c>
      <c r="Y166" s="278">
        <v>8</v>
      </c>
      <c r="Z166" s="283">
        <v>0.3125</v>
      </c>
      <c r="AA166" s="283">
        <v>2.5</v>
      </c>
      <c r="AB166" s="325"/>
      <c r="AC166" s="287" t="s">
        <v>914</v>
      </c>
      <c r="AD166" s="278">
        <v>24</v>
      </c>
      <c r="AE166" s="283">
        <v>0.55249999999999999</v>
      </c>
      <c r="AF166" s="283">
        <v>13.25</v>
      </c>
      <c r="AG166" s="325"/>
      <c r="AH166" s="328" t="s">
        <v>85</v>
      </c>
      <c r="AI166" s="278" t="s">
        <v>85</v>
      </c>
      <c r="AJ166" s="283" t="s">
        <v>85</v>
      </c>
      <c r="AK166" s="283" t="s">
        <v>85</v>
      </c>
      <c r="AL166" s="325"/>
      <c r="AM166" s="268" t="s">
        <v>85</v>
      </c>
      <c r="AN166" s="250" t="s">
        <v>85</v>
      </c>
      <c r="AO166" s="250" t="s">
        <v>85</v>
      </c>
      <c r="AP166" s="250" t="s">
        <v>85</v>
      </c>
      <c r="AQ166" s="250"/>
    </row>
    <row r="167" spans="1:43" x14ac:dyDescent="0.25">
      <c r="A167" s="315" t="s">
        <v>284</v>
      </c>
      <c r="B167" s="324" t="s">
        <v>5272</v>
      </c>
      <c r="C167" s="250" t="s">
        <v>1173</v>
      </c>
      <c r="D167" s="277">
        <v>142</v>
      </c>
      <c r="E167" s="278">
        <v>66</v>
      </c>
      <c r="F167" s="279">
        <v>44.845845070422506</v>
      </c>
      <c r="G167" s="280">
        <v>29.598591549295776</v>
      </c>
      <c r="H167" s="281">
        <v>136</v>
      </c>
      <c r="I167" s="278">
        <v>0</v>
      </c>
      <c r="J167" s="278">
        <v>6</v>
      </c>
      <c r="K167" s="280">
        <v>0.95774647887323938</v>
      </c>
      <c r="L167" s="280">
        <v>0</v>
      </c>
      <c r="M167" s="280">
        <v>4.2253521126760563E-2</v>
      </c>
      <c r="N167" s="282" t="s">
        <v>913</v>
      </c>
      <c r="O167" s="278">
        <v>19</v>
      </c>
      <c r="P167" s="283">
        <v>0.41352112676056302</v>
      </c>
      <c r="Q167" s="283">
        <v>7.859154929577465</v>
      </c>
      <c r="R167" s="325"/>
      <c r="S167" s="285" t="s">
        <v>915</v>
      </c>
      <c r="T167" s="326">
        <v>15</v>
      </c>
      <c r="U167" s="283">
        <v>0.45380281690140856</v>
      </c>
      <c r="V167" s="283">
        <v>6.802816901408451</v>
      </c>
      <c r="W167" s="327"/>
      <c r="X167" s="286" t="s">
        <v>912</v>
      </c>
      <c r="Y167" s="278">
        <v>8</v>
      </c>
      <c r="Z167" s="283">
        <v>0.32908450704225384</v>
      </c>
      <c r="AA167" s="283">
        <v>2.612676056338028</v>
      </c>
      <c r="AB167" s="325"/>
      <c r="AC167" s="287" t="s">
        <v>914</v>
      </c>
      <c r="AD167" s="278">
        <v>24</v>
      </c>
      <c r="AE167" s="283">
        <v>0.51429577464788767</v>
      </c>
      <c r="AF167" s="283">
        <v>12.32394366197183</v>
      </c>
      <c r="AG167" s="325"/>
      <c r="AH167" s="328" t="s">
        <v>85</v>
      </c>
      <c r="AI167" s="278" t="s">
        <v>85</v>
      </c>
      <c r="AJ167" s="283" t="s">
        <v>85</v>
      </c>
      <c r="AK167" s="283" t="s">
        <v>85</v>
      </c>
      <c r="AL167" s="325"/>
      <c r="AM167" s="268" t="s">
        <v>85</v>
      </c>
      <c r="AN167" s="250" t="s">
        <v>85</v>
      </c>
      <c r="AO167" s="250" t="s">
        <v>85</v>
      </c>
      <c r="AP167" s="250" t="s">
        <v>85</v>
      </c>
      <c r="AQ167" s="250"/>
    </row>
    <row r="168" spans="1:43" x14ac:dyDescent="0.25">
      <c r="A168" s="315" t="s">
        <v>285</v>
      </c>
      <c r="B168" s="324" t="s">
        <v>5272</v>
      </c>
      <c r="C168" s="250" t="s">
        <v>1174</v>
      </c>
      <c r="D168" s="277">
        <v>81</v>
      </c>
      <c r="E168" s="278">
        <v>66</v>
      </c>
      <c r="F168" s="279">
        <v>44.125925925925898</v>
      </c>
      <c r="G168" s="280">
        <v>29.123456790123456</v>
      </c>
      <c r="H168" s="281">
        <v>79</v>
      </c>
      <c r="I168" s="278">
        <v>0</v>
      </c>
      <c r="J168" s="278">
        <v>2</v>
      </c>
      <c r="K168" s="280">
        <v>0.97530864197530864</v>
      </c>
      <c r="L168" s="280">
        <v>0</v>
      </c>
      <c r="M168" s="280">
        <v>2.4691358024691357E-2</v>
      </c>
      <c r="N168" s="282" t="s">
        <v>913</v>
      </c>
      <c r="O168" s="278">
        <v>19</v>
      </c>
      <c r="P168" s="283">
        <v>0.41135802469135818</v>
      </c>
      <c r="Q168" s="283">
        <v>7.8024691358024691</v>
      </c>
      <c r="R168" s="325"/>
      <c r="S168" s="285" t="s">
        <v>915</v>
      </c>
      <c r="T168" s="326">
        <v>15</v>
      </c>
      <c r="U168" s="283">
        <v>0.41938271604938226</v>
      </c>
      <c r="V168" s="283">
        <v>6.2962962962962967</v>
      </c>
      <c r="W168" s="327"/>
      <c r="X168" s="286" t="s">
        <v>912</v>
      </c>
      <c r="Y168" s="278">
        <v>8</v>
      </c>
      <c r="Z168" s="283">
        <v>0.31728395061728387</v>
      </c>
      <c r="AA168" s="283">
        <v>2.5185185185185186</v>
      </c>
      <c r="AB168" s="325"/>
      <c r="AC168" s="287" t="s">
        <v>914</v>
      </c>
      <c r="AD168" s="278">
        <v>24</v>
      </c>
      <c r="AE168" s="283">
        <v>0.5218518518518519</v>
      </c>
      <c r="AF168" s="283">
        <v>12.506172839506172</v>
      </c>
      <c r="AG168" s="325"/>
      <c r="AH168" s="328" t="s">
        <v>85</v>
      </c>
      <c r="AI168" s="278" t="s">
        <v>85</v>
      </c>
      <c r="AJ168" s="283" t="s">
        <v>85</v>
      </c>
      <c r="AK168" s="283" t="s">
        <v>85</v>
      </c>
      <c r="AL168" s="325"/>
      <c r="AM168" s="268" t="s">
        <v>85</v>
      </c>
      <c r="AN168" s="250" t="s">
        <v>85</v>
      </c>
      <c r="AO168" s="250" t="s">
        <v>85</v>
      </c>
      <c r="AP168" s="250" t="s">
        <v>85</v>
      </c>
      <c r="AQ168" s="250"/>
    </row>
    <row r="169" spans="1:43" x14ac:dyDescent="0.25">
      <c r="A169" s="315" t="s">
        <v>286</v>
      </c>
      <c r="B169" s="324" t="s">
        <v>5272</v>
      </c>
      <c r="C169" s="250" t="s">
        <v>1175</v>
      </c>
      <c r="D169" s="277">
        <v>94</v>
      </c>
      <c r="E169" s="278">
        <v>66</v>
      </c>
      <c r="F169" s="279">
        <v>44.02000000000001</v>
      </c>
      <c r="G169" s="280">
        <v>29.053191489361701</v>
      </c>
      <c r="H169" s="281">
        <v>92</v>
      </c>
      <c r="I169" s="278">
        <v>0</v>
      </c>
      <c r="J169" s="278">
        <v>2</v>
      </c>
      <c r="K169" s="280">
        <v>0.97872340425531912</v>
      </c>
      <c r="L169" s="280">
        <v>0</v>
      </c>
      <c r="M169" s="280">
        <v>2.1276595744680851E-2</v>
      </c>
      <c r="N169" s="282" t="s">
        <v>913</v>
      </c>
      <c r="O169" s="278">
        <v>19</v>
      </c>
      <c r="P169" s="283">
        <v>0.4145744680851064</v>
      </c>
      <c r="Q169" s="283">
        <v>7.8723404255319149</v>
      </c>
      <c r="R169" s="325"/>
      <c r="S169" s="285" t="s">
        <v>915</v>
      </c>
      <c r="T169" s="326">
        <v>15</v>
      </c>
      <c r="U169" s="283">
        <v>0.4262765957446808</v>
      </c>
      <c r="V169" s="283">
        <v>6.3936170212765955</v>
      </c>
      <c r="W169" s="327"/>
      <c r="X169" s="286" t="s">
        <v>912</v>
      </c>
      <c r="Y169" s="278">
        <v>8</v>
      </c>
      <c r="Z169" s="283">
        <v>0.32819148936170189</v>
      </c>
      <c r="AA169" s="283">
        <v>2.6063829787234041</v>
      </c>
      <c r="AB169" s="325"/>
      <c r="AC169" s="287" t="s">
        <v>914</v>
      </c>
      <c r="AD169" s="278">
        <v>24</v>
      </c>
      <c r="AE169" s="283">
        <v>0.50840425531914912</v>
      </c>
      <c r="AF169" s="283">
        <v>12.180851063829786</v>
      </c>
      <c r="AG169" s="325"/>
      <c r="AH169" s="328" t="s">
        <v>85</v>
      </c>
      <c r="AI169" s="278" t="s">
        <v>85</v>
      </c>
      <c r="AJ169" s="283" t="s">
        <v>85</v>
      </c>
      <c r="AK169" s="283" t="s">
        <v>85</v>
      </c>
      <c r="AL169" s="325"/>
      <c r="AM169" s="268" t="s">
        <v>85</v>
      </c>
      <c r="AN169" s="250" t="s">
        <v>85</v>
      </c>
      <c r="AO169" s="250" t="s">
        <v>85</v>
      </c>
      <c r="AP169" s="250" t="s">
        <v>85</v>
      </c>
      <c r="AQ169" s="250"/>
    </row>
    <row r="170" spans="1:43" x14ac:dyDescent="0.25">
      <c r="A170" s="315" t="s">
        <v>287</v>
      </c>
      <c r="B170" s="324" t="s">
        <v>5272</v>
      </c>
      <c r="C170" s="250" t="s">
        <v>1176</v>
      </c>
      <c r="D170" s="277">
        <v>146</v>
      </c>
      <c r="E170" s="278">
        <v>66</v>
      </c>
      <c r="F170" s="279">
        <v>57.067123287671251</v>
      </c>
      <c r="G170" s="280">
        <v>37.664383561643838</v>
      </c>
      <c r="H170" s="281">
        <v>112</v>
      </c>
      <c r="I170" s="278">
        <v>0</v>
      </c>
      <c r="J170" s="278">
        <v>34</v>
      </c>
      <c r="K170" s="280">
        <v>0.76712328767123283</v>
      </c>
      <c r="L170" s="280">
        <v>0</v>
      </c>
      <c r="M170" s="280">
        <v>0.23287671232876711</v>
      </c>
      <c r="N170" s="282" t="s">
        <v>913</v>
      </c>
      <c r="O170" s="278">
        <v>19</v>
      </c>
      <c r="P170" s="283">
        <v>0.52876712328767128</v>
      </c>
      <c r="Q170" s="283">
        <v>10.047945205479452</v>
      </c>
      <c r="R170" s="325"/>
      <c r="S170" s="285" t="s">
        <v>915</v>
      </c>
      <c r="T170" s="326">
        <v>15</v>
      </c>
      <c r="U170" s="283">
        <v>0.5671232876712331</v>
      </c>
      <c r="V170" s="283">
        <v>8.506849315068493</v>
      </c>
      <c r="W170" s="327"/>
      <c r="X170" s="286" t="s">
        <v>912</v>
      </c>
      <c r="Y170" s="278">
        <v>8</v>
      </c>
      <c r="Z170" s="283">
        <v>0.46410958904109639</v>
      </c>
      <c r="AA170" s="283">
        <v>3.6917808219178081</v>
      </c>
      <c r="AB170" s="325"/>
      <c r="AC170" s="287" t="s">
        <v>914</v>
      </c>
      <c r="AD170" s="278">
        <v>24</v>
      </c>
      <c r="AE170" s="283">
        <v>0.64328767123287678</v>
      </c>
      <c r="AF170" s="283">
        <v>15.417808219178083</v>
      </c>
      <c r="AG170" s="325"/>
      <c r="AH170" s="328" t="s">
        <v>85</v>
      </c>
      <c r="AI170" s="278" t="s">
        <v>85</v>
      </c>
      <c r="AJ170" s="283" t="s">
        <v>85</v>
      </c>
      <c r="AK170" s="283" t="s">
        <v>85</v>
      </c>
      <c r="AL170" s="325"/>
      <c r="AM170" s="268" t="s">
        <v>85</v>
      </c>
      <c r="AN170" s="250" t="s">
        <v>85</v>
      </c>
      <c r="AO170" s="250" t="s">
        <v>85</v>
      </c>
      <c r="AP170" s="250" t="s">
        <v>85</v>
      </c>
      <c r="AQ170" s="250"/>
    </row>
    <row r="171" spans="1:43" x14ac:dyDescent="0.25">
      <c r="A171" s="315" t="s">
        <v>288</v>
      </c>
      <c r="B171" s="324" t="s">
        <v>5272</v>
      </c>
      <c r="C171" s="250" t="s">
        <v>1177</v>
      </c>
      <c r="D171" s="277">
        <v>9</v>
      </c>
      <c r="E171" s="278">
        <v>66</v>
      </c>
      <c r="F171" s="279">
        <v>41.582222222222221</v>
      </c>
      <c r="G171" s="280">
        <v>27.444444444444443</v>
      </c>
      <c r="H171" s="281">
        <v>9</v>
      </c>
      <c r="I171" s="278">
        <v>0</v>
      </c>
      <c r="J171" s="278">
        <v>0</v>
      </c>
      <c r="K171" s="280">
        <v>1</v>
      </c>
      <c r="L171" s="280">
        <v>0</v>
      </c>
      <c r="M171" s="280">
        <v>0</v>
      </c>
      <c r="N171" s="282" t="s">
        <v>913</v>
      </c>
      <c r="O171" s="278">
        <v>19</v>
      </c>
      <c r="P171" s="283">
        <v>0.43444444444444447</v>
      </c>
      <c r="Q171" s="283">
        <v>8.2222222222222214</v>
      </c>
      <c r="R171" s="325"/>
      <c r="S171" s="285" t="s">
        <v>915</v>
      </c>
      <c r="T171" s="326">
        <v>15</v>
      </c>
      <c r="U171" s="283">
        <v>0.37777777777777782</v>
      </c>
      <c r="V171" s="283">
        <v>5.666666666666667</v>
      </c>
      <c r="W171" s="327"/>
      <c r="X171" s="286" t="s">
        <v>912</v>
      </c>
      <c r="Y171" s="278">
        <v>8</v>
      </c>
      <c r="Z171" s="283">
        <v>0.27888888888888885</v>
      </c>
      <c r="AA171" s="283">
        <v>2.2222222222222223</v>
      </c>
      <c r="AB171" s="325"/>
      <c r="AC171" s="287" t="s">
        <v>914</v>
      </c>
      <c r="AD171" s="278">
        <v>24</v>
      </c>
      <c r="AE171" s="283">
        <v>0.47333333333333333</v>
      </c>
      <c r="AF171" s="283">
        <v>11.333333333333334</v>
      </c>
      <c r="AG171" s="325"/>
      <c r="AH171" s="328" t="s">
        <v>85</v>
      </c>
      <c r="AI171" s="278" t="s">
        <v>85</v>
      </c>
      <c r="AJ171" s="283" t="s">
        <v>85</v>
      </c>
      <c r="AK171" s="283" t="s">
        <v>85</v>
      </c>
      <c r="AL171" s="325"/>
      <c r="AM171" s="268" t="s">
        <v>85</v>
      </c>
      <c r="AN171" s="250" t="s">
        <v>85</v>
      </c>
      <c r="AO171" s="250" t="s">
        <v>85</v>
      </c>
      <c r="AP171" s="250" t="s">
        <v>85</v>
      </c>
      <c r="AQ171" s="250"/>
    </row>
    <row r="172" spans="1:43" x14ac:dyDescent="0.25">
      <c r="A172" s="315" t="s">
        <v>289</v>
      </c>
      <c r="B172" s="324" t="s">
        <v>5272</v>
      </c>
      <c r="C172" s="250" t="s">
        <v>1178</v>
      </c>
      <c r="D172" s="277">
        <v>47</v>
      </c>
      <c r="E172" s="278">
        <v>66</v>
      </c>
      <c r="F172" s="279">
        <v>43.068085106382995</v>
      </c>
      <c r="G172" s="280">
        <v>28.425531914893618</v>
      </c>
      <c r="H172" s="281">
        <v>46</v>
      </c>
      <c r="I172" s="278">
        <v>0</v>
      </c>
      <c r="J172" s="278">
        <v>1</v>
      </c>
      <c r="K172" s="280">
        <v>0.97872340425531912</v>
      </c>
      <c r="L172" s="280">
        <v>0</v>
      </c>
      <c r="M172" s="280">
        <v>2.1276595744680851E-2</v>
      </c>
      <c r="N172" s="282" t="s">
        <v>913</v>
      </c>
      <c r="O172" s="278">
        <v>19</v>
      </c>
      <c r="P172" s="283">
        <v>0.40957446808510656</v>
      </c>
      <c r="Q172" s="283">
        <v>7.7872340425531918</v>
      </c>
      <c r="R172" s="325"/>
      <c r="S172" s="285" t="s">
        <v>915</v>
      </c>
      <c r="T172" s="326">
        <v>15</v>
      </c>
      <c r="U172" s="283">
        <v>0.39680851063829775</v>
      </c>
      <c r="V172" s="283">
        <v>5.957446808510638</v>
      </c>
      <c r="W172" s="327"/>
      <c r="X172" s="286" t="s">
        <v>912</v>
      </c>
      <c r="Y172" s="278">
        <v>8</v>
      </c>
      <c r="Z172" s="283">
        <v>0.31659574468085128</v>
      </c>
      <c r="AA172" s="283">
        <v>2.5106382978723403</v>
      </c>
      <c r="AB172" s="325"/>
      <c r="AC172" s="287" t="s">
        <v>914</v>
      </c>
      <c r="AD172" s="278">
        <v>24</v>
      </c>
      <c r="AE172" s="283">
        <v>0.50808510638297855</v>
      </c>
      <c r="AF172" s="283">
        <v>12.170212765957446</v>
      </c>
      <c r="AG172" s="325"/>
      <c r="AH172" s="328" t="s">
        <v>85</v>
      </c>
      <c r="AI172" s="278" t="s">
        <v>85</v>
      </c>
      <c r="AJ172" s="283" t="s">
        <v>85</v>
      </c>
      <c r="AK172" s="283" t="s">
        <v>85</v>
      </c>
      <c r="AL172" s="325"/>
      <c r="AM172" s="268" t="s">
        <v>85</v>
      </c>
      <c r="AN172" s="250" t="s">
        <v>85</v>
      </c>
      <c r="AO172" s="250" t="s">
        <v>85</v>
      </c>
      <c r="AP172" s="250" t="s">
        <v>85</v>
      </c>
      <c r="AQ172" s="250"/>
    </row>
    <row r="173" spans="1:43" x14ac:dyDescent="0.25">
      <c r="A173" s="315" t="s">
        <v>290</v>
      </c>
      <c r="B173" s="324" t="s">
        <v>5272</v>
      </c>
      <c r="C173" s="250" t="s">
        <v>1179</v>
      </c>
      <c r="D173" s="277">
        <v>41</v>
      </c>
      <c r="E173" s="278">
        <v>66</v>
      </c>
      <c r="F173" s="279">
        <v>47.672439024390236</v>
      </c>
      <c r="G173" s="280">
        <v>31.463414634146343</v>
      </c>
      <c r="H173" s="281">
        <v>41</v>
      </c>
      <c r="I173" s="278">
        <v>0</v>
      </c>
      <c r="J173" s="278">
        <v>0</v>
      </c>
      <c r="K173" s="280">
        <v>1</v>
      </c>
      <c r="L173" s="280">
        <v>0</v>
      </c>
      <c r="M173" s="280">
        <v>0</v>
      </c>
      <c r="N173" s="282" t="s">
        <v>913</v>
      </c>
      <c r="O173" s="278">
        <v>19</v>
      </c>
      <c r="P173" s="283">
        <v>0.45243902439024408</v>
      </c>
      <c r="Q173" s="283">
        <v>8.6097560975609753</v>
      </c>
      <c r="R173" s="325"/>
      <c r="S173" s="285" t="s">
        <v>915</v>
      </c>
      <c r="T173" s="326">
        <v>15</v>
      </c>
      <c r="U173" s="283">
        <v>0.44707317073170727</v>
      </c>
      <c r="V173" s="283">
        <v>6.7073170731707314</v>
      </c>
      <c r="W173" s="327"/>
      <c r="X173" s="286" t="s">
        <v>912</v>
      </c>
      <c r="Y173" s="278">
        <v>8</v>
      </c>
      <c r="Z173" s="283">
        <v>0.4239024390243904</v>
      </c>
      <c r="AA173" s="283">
        <v>3.3658536585365852</v>
      </c>
      <c r="AB173" s="325"/>
      <c r="AC173" s="287" t="s">
        <v>914</v>
      </c>
      <c r="AD173" s="278">
        <v>24</v>
      </c>
      <c r="AE173" s="283">
        <v>0.53365853658536588</v>
      </c>
      <c r="AF173" s="283">
        <v>12.780487804878049</v>
      </c>
      <c r="AG173" s="325"/>
      <c r="AH173" s="328" t="s">
        <v>85</v>
      </c>
      <c r="AI173" s="278" t="s">
        <v>85</v>
      </c>
      <c r="AJ173" s="283" t="s">
        <v>85</v>
      </c>
      <c r="AK173" s="283" t="s">
        <v>85</v>
      </c>
      <c r="AL173" s="325"/>
      <c r="AM173" s="268" t="s">
        <v>85</v>
      </c>
      <c r="AN173" s="250" t="s">
        <v>85</v>
      </c>
      <c r="AO173" s="250" t="s">
        <v>85</v>
      </c>
      <c r="AP173" s="250" t="s">
        <v>85</v>
      </c>
      <c r="AQ173" s="250"/>
    </row>
    <row r="174" spans="1:43" x14ac:dyDescent="0.25">
      <c r="A174" s="315" t="s">
        <v>291</v>
      </c>
      <c r="B174" s="324" t="s">
        <v>5272</v>
      </c>
      <c r="C174" s="250" t="s">
        <v>1180</v>
      </c>
      <c r="D174" s="277">
        <v>86</v>
      </c>
      <c r="E174" s="278">
        <v>66</v>
      </c>
      <c r="F174" s="279">
        <v>46.423488372093033</v>
      </c>
      <c r="G174" s="280">
        <v>30.63953488372093</v>
      </c>
      <c r="H174" s="281">
        <v>79</v>
      </c>
      <c r="I174" s="278">
        <v>0</v>
      </c>
      <c r="J174" s="278">
        <v>7</v>
      </c>
      <c r="K174" s="280">
        <v>0.91860465116279066</v>
      </c>
      <c r="L174" s="280">
        <v>0</v>
      </c>
      <c r="M174" s="280">
        <v>8.1395348837209308E-2</v>
      </c>
      <c r="N174" s="282" t="s">
        <v>913</v>
      </c>
      <c r="O174" s="278">
        <v>19</v>
      </c>
      <c r="P174" s="283">
        <v>0.41976744186046494</v>
      </c>
      <c r="Q174" s="283">
        <v>7.9651162790697674</v>
      </c>
      <c r="R174" s="325"/>
      <c r="S174" s="285" t="s">
        <v>915</v>
      </c>
      <c r="T174" s="326">
        <v>15</v>
      </c>
      <c r="U174" s="283">
        <v>0.46593023255813953</v>
      </c>
      <c r="V174" s="283">
        <v>6.9883720930232558</v>
      </c>
      <c r="W174" s="327"/>
      <c r="X174" s="286" t="s">
        <v>912</v>
      </c>
      <c r="Y174" s="278">
        <v>8</v>
      </c>
      <c r="Z174" s="283">
        <v>0.34860465116279049</v>
      </c>
      <c r="AA174" s="283">
        <v>2.7674418604651163</v>
      </c>
      <c r="AB174" s="325"/>
      <c r="AC174" s="287" t="s">
        <v>914</v>
      </c>
      <c r="AD174" s="278">
        <v>24</v>
      </c>
      <c r="AE174" s="283">
        <v>0.5395348837209305</v>
      </c>
      <c r="AF174" s="283">
        <v>12.918604651162791</v>
      </c>
      <c r="AG174" s="325"/>
      <c r="AH174" s="328" t="s">
        <v>85</v>
      </c>
      <c r="AI174" s="278" t="s">
        <v>85</v>
      </c>
      <c r="AJ174" s="283" t="s">
        <v>85</v>
      </c>
      <c r="AK174" s="283" t="s">
        <v>85</v>
      </c>
      <c r="AL174" s="325"/>
      <c r="AM174" s="268" t="s">
        <v>85</v>
      </c>
      <c r="AN174" s="250" t="s">
        <v>85</v>
      </c>
      <c r="AO174" s="250" t="s">
        <v>85</v>
      </c>
      <c r="AP174" s="250" t="s">
        <v>85</v>
      </c>
      <c r="AQ174" s="250"/>
    </row>
    <row r="175" spans="1:43" x14ac:dyDescent="0.25">
      <c r="A175" s="315" t="s">
        <v>292</v>
      </c>
      <c r="B175" s="324" t="s">
        <v>5272</v>
      </c>
      <c r="C175" s="250" t="s">
        <v>1181</v>
      </c>
      <c r="D175" s="277">
        <v>75</v>
      </c>
      <c r="E175" s="278">
        <v>66</v>
      </c>
      <c r="F175" s="279">
        <v>41.06960000000003</v>
      </c>
      <c r="G175" s="280">
        <v>27.106666666666666</v>
      </c>
      <c r="H175" s="281">
        <v>73</v>
      </c>
      <c r="I175" s="278">
        <v>0</v>
      </c>
      <c r="J175" s="278">
        <v>2</v>
      </c>
      <c r="K175" s="280">
        <v>0.97333333333333338</v>
      </c>
      <c r="L175" s="280">
        <v>0</v>
      </c>
      <c r="M175" s="280">
        <v>2.6666666666666668E-2</v>
      </c>
      <c r="N175" s="282" t="s">
        <v>913</v>
      </c>
      <c r="O175" s="278">
        <v>19</v>
      </c>
      <c r="P175" s="283">
        <v>0.38520000000000038</v>
      </c>
      <c r="Q175" s="283">
        <v>7.32</v>
      </c>
      <c r="R175" s="325"/>
      <c r="S175" s="285" t="s">
        <v>915</v>
      </c>
      <c r="T175" s="326">
        <v>15</v>
      </c>
      <c r="U175" s="283">
        <v>0.41693333333333293</v>
      </c>
      <c r="V175" s="283">
        <v>6.253333333333333</v>
      </c>
      <c r="W175" s="327"/>
      <c r="X175" s="286" t="s">
        <v>912</v>
      </c>
      <c r="Y175" s="278">
        <v>8</v>
      </c>
      <c r="Z175" s="283">
        <v>0.34359999999999991</v>
      </c>
      <c r="AA175" s="283">
        <v>2.7333333333333334</v>
      </c>
      <c r="AB175" s="325"/>
      <c r="AC175" s="287" t="s">
        <v>914</v>
      </c>
      <c r="AD175" s="278">
        <v>24</v>
      </c>
      <c r="AE175" s="283">
        <v>0.4505333333333334</v>
      </c>
      <c r="AF175" s="283">
        <v>10.8</v>
      </c>
      <c r="AG175" s="325"/>
      <c r="AH175" s="328" t="s">
        <v>85</v>
      </c>
      <c r="AI175" s="278" t="s">
        <v>85</v>
      </c>
      <c r="AJ175" s="283" t="s">
        <v>85</v>
      </c>
      <c r="AK175" s="283" t="s">
        <v>85</v>
      </c>
      <c r="AL175" s="325"/>
      <c r="AM175" s="268" t="s">
        <v>85</v>
      </c>
      <c r="AN175" s="250" t="s">
        <v>85</v>
      </c>
      <c r="AO175" s="250" t="s">
        <v>85</v>
      </c>
      <c r="AP175" s="250" t="s">
        <v>85</v>
      </c>
      <c r="AQ175" s="250"/>
    </row>
    <row r="176" spans="1:43" x14ac:dyDescent="0.25">
      <c r="A176" s="315" t="s">
        <v>293</v>
      </c>
      <c r="B176" s="324" t="s">
        <v>5272</v>
      </c>
      <c r="C176" s="250" t="s">
        <v>1182</v>
      </c>
      <c r="D176" s="277">
        <v>87</v>
      </c>
      <c r="E176" s="278">
        <v>66</v>
      </c>
      <c r="F176" s="279">
        <v>49.895632183908035</v>
      </c>
      <c r="G176" s="280">
        <v>32.931034482758619</v>
      </c>
      <c r="H176" s="281">
        <v>78</v>
      </c>
      <c r="I176" s="278">
        <v>0</v>
      </c>
      <c r="J176" s="278">
        <v>9</v>
      </c>
      <c r="K176" s="280">
        <v>0.89655172413793105</v>
      </c>
      <c r="L176" s="280">
        <v>0</v>
      </c>
      <c r="M176" s="280">
        <v>0.10344827586206896</v>
      </c>
      <c r="N176" s="282" t="s">
        <v>913</v>
      </c>
      <c r="O176" s="278">
        <v>19</v>
      </c>
      <c r="P176" s="283">
        <v>0.49459770114942503</v>
      </c>
      <c r="Q176" s="283">
        <v>9.3908045977011501</v>
      </c>
      <c r="R176" s="325"/>
      <c r="S176" s="285" t="s">
        <v>915</v>
      </c>
      <c r="T176" s="326">
        <v>15</v>
      </c>
      <c r="U176" s="283">
        <v>0.48586206896551726</v>
      </c>
      <c r="V176" s="283">
        <v>7.2873563218390807</v>
      </c>
      <c r="W176" s="327"/>
      <c r="X176" s="286" t="s">
        <v>912</v>
      </c>
      <c r="Y176" s="278">
        <v>8</v>
      </c>
      <c r="Z176" s="283">
        <v>0.35620689655172388</v>
      </c>
      <c r="AA176" s="283">
        <v>2.8275862068965516</v>
      </c>
      <c r="AB176" s="325"/>
      <c r="AC176" s="287" t="s">
        <v>914</v>
      </c>
      <c r="AD176" s="278">
        <v>24</v>
      </c>
      <c r="AE176" s="283">
        <v>0.56045977011494275</v>
      </c>
      <c r="AF176" s="283">
        <v>13.425287356321839</v>
      </c>
      <c r="AG176" s="325"/>
      <c r="AH176" s="328" t="s">
        <v>85</v>
      </c>
      <c r="AI176" s="278" t="s">
        <v>85</v>
      </c>
      <c r="AJ176" s="283" t="s">
        <v>85</v>
      </c>
      <c r="AK176" s="283" t="s">
        <v>85</v>
      </c>
      <c r="AL176" s="325"/>
      <c r="AM176" s="268" t="s">
        <v>85</v>
      </c>
      <c r="AN176" s="250" t="s">
        <v>85</v>
      </c>
      <c r="AO176" s="250" t="s">
        <v>85</v>
      </c>
      <c r="AP176" s="250" t="s">
        <v>85</v>
      </c>
      <c r="AQ176" s="250"/>
    </row>
    <row r="177" spans="1:43" x14ac:dyDescent="0.25">
      <c r="A177" s="315" t="s">
        <v>294</v>
      </c>
      <c r="B177" s="324" t="s">
        <v>5272</v>
      </c>
      <c r="C177" s="250" t="s">
        <v>1184</v>
      </c>
      <c r="D177" s="277">
        <v>72</v>
      </c>
      <c r="E177" s="278">
        <v>66</v>
      </c>
      <c r="F177" s="279">
        <v>43.560138888888908</v>
      </c>
      <c r="G177" s="280">
        <v>28.75</v>
      </c>
      <c r="H177" s="281">
        <v>70</v>
      </c>
      <c r="I177" s="278">
        <v>0</v>
      </c>
      <c r="J177" s="278">
        <v>2</v>
      </c>
      <c r="K177" s="280">
        <v>0.97222222222222221</v>
      </c>
      <c r="L177" s="280">
        <v>0</v>
      </c>
      <c r="M177" s="280">
        <v>2.7777777777777776E-2</v>
      </c>
      <c r="N177" s="282" t="s">
        <v>913</v>
      </c>
      <c r="O177" s="278">
        <v>19</v>
      </c>
      <c r="P177" s="283">
        <v>0.40430555555555581</v>
      </c>
      <c r="Q177" s="283">
        <v>7.666666666666667</v>
      </c>
      <c r="R177" s="325"/>
      <c r="S177" s="285" t="s">
        <v>915</v>
      </c>
      <c r="T177" s="326">
        <v>15</v>
      </c>
      <c r="U177" s="283">
        <v>0.41194444444444417</v>
      </c>
      <c r="V177" s="283">
        <v>6.1805555555555554</v>
      </c>
      <c r="W177" s="327"/>
      <c r="X177" s="286" t="s">
        <v>912</v>
      </c>
      <c r="Y177" s="278">
        <v>8</v>
      </c>
      <c r="Z177" s="283">
        <v>0.3341666666666665</v>
      </c>
      <c r="AA177" s="283">
        <v>2.6527777777777777</v>
      </c>
      <c r="AB177" s="325"/>
      <c r="AC177" s="287" t="s">
        <v>914</v>
      </c>
      <c r="AD177" s="278">
        <v>24</v>
      </c>
      <c r="AE177" s="283">
        <v>0.51111111111111129</v>
      </c>
      <c r="AF177" s="283">
        <v>12.25</v>
      </c>
      <c r="AG177" s="325"/>
      <c r="AH177" s="328" t="s">
        <v>85</v>
      </c>
      <c r="AI177" s="278" t="s">
        <v>85</v>
      </c>
      <c r="AJ177" s="283" t="s">
        <v>85</v>
      </c>
      <c r="AK177" s="283" t="s">
        <v>85</v>
      </c>
      <c r="AL177" s="325"/>
      <c r="AM177" s="268" t="s">
        <v>85</v>
      </c>
      <c r="AN177" s="250" t="s">
        <v>85</v>
      </c>
      <c r="AO177" s="250" t="s">
        <v>85</v>
      </c>
      <c r="AP177" s="250" t="s">
        <v>85</v>
      </c>
      <c r="AQ177" s="250"/>
    </row>
    <row r="178" spans="1:43" x14ac:dyDescent="0.25">
      <c r="A178" s="315" t="s">
        <v>5259</v>
      </c>
      <c r="B178" s="324" t="s">
        <v>5272</v>
      </c>
      <c r="C178" s="250" t="s">
        <v>5288</v>
      </c>
      <c r="D178" s="277">
        <v>25</v>
      </c>
      <c r="E178" s="278">
        <v>66</v>
      </c>
      <c r="F178" s="279">
        <v>51.576399999999992</v>
      </c>
      <c r="G178" s="280">
        <v>34.04</v>
      </c>
      <c r="H178" s="281">
        <v>23</v>
      </c>
      <c r="I178" s="278">
        <v>0</v>
      </c>
      <c r="J178" s="278">
        <v>2</v>
      </c>
      <c r="K178" s="280">
        <v>0.92</v>
      </c>
      <c r="L178" s="280">
        <v>0</v>
      </c>
      <c r="M178" s="280">
        <v>0.08</v>
      </c>
      <c r="N178" s="282" t="s">
        <v>913</v>
      </c>
      <c r="O178" s="278">
        <v>19</v>
      </c>
      <c r="P178" s="283">
        <v>0.47319999999999995</v>
      </c>
      <c r="Q178" s="283">
        <v>9</v>
      </c>
      <c r="R178" s="325"/>
      <c r="S178" s="285" t="s">
        <v>915</v>
      </c>
      <c r="T178" s="326">
        <v>15</v>
      </c>
      <c r="U178" s="283">
        <v>0.51640000000000019</v>
      </c>
      <c r="V178" s="283">
        <v>7.76</v>
      </c>
      <c r="W178" s="327"/>
      <c r="X178" s="286" t="s">
        <v>912</v>
      </c>
      <c r="Y178" s="278">
        <v>8</v>
      </c>
      <c r="Z178" s="283">
        <v>0.39240000000000003</v>
      </c>
      <c r="AA178" s="283">
        <v>3.12</v>
      </c>
      <c r="AB178" s="325"/>
      <c r="AC178" s="287" t="s">
        <v>914</v>
      </c>
      <c r="AD178" s="278">
        <v>24</v>
      </c>
      <c r="AE178" s="283">
        <v>0.59040000000000015</v>
      </c>
      <c r="AF178" s="283">
        <v>14.16</v>
      </c>
      <c r="AG178" s="325"/>
      <c r="AH178" s="328" t="s">
        <v>85</v>
      </c>
      <c r="AI178" s="278" t="s">
        <v>85</v>
      </c>
      <c r="AJ178" s="283" t="s">
        <v>85</v>
      </c>
      <c r="AK178" s="283" t="s">
        <v>85</v>
      </c>
      <c r="AL178" s="325"/>
      <c r="AM178" s="268" t="s">
        <v>85</v>
      </c>
      <c r="AN178" s="250" t="s">
        <v>85</v>
      </c>
      <c r="AO178" s="250" t="s">
        <v>85</v>
      </c>
      <c r="AP178" s="250" t="s">
        <v>85</v>
      </c>
      <c r="AQ178" s="250"/>
    </row>
    <row r="179" spans="1:43" x14ac:dyDescent="0.25">
      <c r="A179" s="315" t="s">
        <v>873</v>
      </c>
      <c r="B179" s="324" t="s">
        <v>5272</v>
      </c>
      <c r="C179" s="250" t="s">
        <v>1185</v>
      </c>
      <c r="D179" s="277">
        <v>96</v>
      </c>
      <c r="E179" s="278">
        <v>66</v>
      </c>
      <c r="F179" s="279">
        <v>55.539687499999992</v>
      </c>
      <c r="G179" s="280">
        <v>36.65625</v>
      </c>
      <c r="H179" s="281">
        <v>81</v>
      </c>
      <c r="I179" s="278">
        <v>0</v>
      </c>
      <c r="J179" s="278">
        <v>15</v>
      </c>
      <c r="K179" s="280">
        <v>0.84375</v>
      </c>
      <c r="L179" s="280">
        <v>0</v>
      </c>
      <c r="M179" s="280">
        <v>0.15625</v>
      </c>
      <c r="N179" s="282" t="s">
        <v>913</v>
      </c>
      <c r="O179" s="278">
        <v>19</v>
      </c>
      <c r="P179" s="283">
        <v>0.51395833333333318</v>
      </c>
      <c r="Q179" s="283">
        <v>9.7708333333333339</v>
      </c>
      <c r="R179" s="325"/>
      <c r="S179" s="285" t="s">
        <v>915</v>
      </c>
      <c r="T179" s="326">
        <v>15</v>
      </c>
      <c r="U179" s="283">
        <v>0.55552083333333335</v>
      </c>
      <c r="V179" s="283">
        <v>8.3333333333333339</v>
      </c>
      <c r="W179" s="327"/>
      <c r="X179" s="286" t="s">
        <v>912</v>
      </c>
      <c r="Y179" s="278">
        <v>8</v>
      </c>
      <c r="Z179" s="283">
        <v>0.41541666666666682</v>
      </c>
      <c r="AA179" s="283">
        <v>3.3020833333333335</v>
      </c>
      <c r="AB179" s="325"/>
      <c r="AC179" s="287" t="s">
        <v>914</v>
      </c>
      <c r="AD179" s="278">
        <v>24</v>
      </c>
      <c r="AE179" s="283">
        <v>0.6361458333333333</v>
      </c>
      <c r="AF179" s="283">
        <v>15.25</v>
      </c>
      <c r="AG179" s="325"/>
      <c r="AH179" s="328" t="s">
        <v>85</v>
      </c>
      <c r="AI179" s="278" t="s">
        <v>85</v>
      </c>
      <c r="AJ179" s="283" t="s">
        <v>85</v>
      </c>
      <c r="AK179" s="283" t="s">
        <v>85</v>
      </c>
      <c r="AL179" s="325"/>
      <c r="AM179" s="268" t="s">
        <v>85</v>
      </c>
      <c r="AN179" s="250" t="s">
        <v>85</v>
      </c>
      <c r="AO179" s="250" t="s">
        <v>85</v>
      </c>
      <c r="AP179" s="250" t="s">
        <v>85</v>
      </c>
      <c r="AQ179" s="250"/>
    </row>
    <row r="180" spans="1:43" x14ac:dyDescent="0.25">
      <c r="A180" s="315" t="s">
        <v>295</v>
      </c>
      <c r="B180" s="324" t="s">
        <v>5272</v>
      </c>
      <c r="C180" s="250" t="s">
        <v>1186</v>
      </c>
      <c r="D180" s="277">
        <v>84</v>
      </c>
      <c r="E180" s="278">
        <v>66</v>
      </c>
      <c r="F180" s="279">
        <v>40.475595238095252</v>
      </c>
      <c r="G180" s="280">
        <v>26.714285714285715</v>
      </c>
      <c r="H180" s="281">
        <v>82</v>
      </c>
      <c r="I180" s="278">
        <v>0</v>
      </c>
      <c r="J180" s="278">
        <v>2</v>
      </c>
      <c r="K180" s="280">
        <v>0.97619047619047616</v>
      </c>
      <c r="L180" s="280">
        <v>0</v>
      </c>
      <c r="M180" s="280">
        <v>2.3809523809523808E-2</v>
      </c>
      <c r="N180" s="282" t="s">
        <v>913</v>
      </c>
      <c r="O180" s="278">
        <v>19</v>
      </c>
      <c r="P180" s="283">
        <v>0.38940476190476225</v>
      </c>
      <c r="Q180" s="283">
        <v>7.4047619047619051</v>
      </c>
      <c r="R180" s="325"/>
      <c r="S180" s="285" t="s">
        <v>915</v>
      </c>
      <c r="T180" s="326">
        <v>15</v>
      </c>
      <c r="U180" s="283">
        <v>0.38345238095238054</v>
      </c>
      <c r="V180" s="283">
        <v>5.75</v>
      </c>
      <c r="W180" s="327"/>
      <c r="X180" s="286" t="s">
        <v>912</v>
      </c>
      <c r="Y180" s="278">
        <v>8</v>
      </c>
      <c r="Z180" s="283">
        <v>0.30428571428571416</v>
      </c>
      <c r="AA180" s="283">
        <v>2.4166666666666665</v>
      </c>
      <c r="AB180" s="325"/>
      <c r="AC180" s="287" t="s">
        <v>914</v>
      </c>
      <c r="AD180" s="278">
        <v>24</v>
      </c>
      <c r="AE180" s="283">
        <v>0.46488095238095245</v>
      </c>
      <c r="AF180" s="283">
        <v>11.142857142857142</v>
      </c>
      <c r="AG180" s="325"/>
      <c r="AH180" s="328" t="s">
        <v>85</v>
      </c>
      <c r="AI180" s="278" t="s">
        <v>85</v>
      </c>
      <c r="AJ180" s="283" t="s">
        <v>85</v>
      </c>
      <c r="AK180" s="283" t="s">
        <v>85</v>
      </c>
      <c r="AL180" s="325"/>
      <c r="AM180" s="268" t="s">
        <v>85</v>
      </c>
      <c r="AN180" s="250" t="s">
        <v>85</v>
      </c>
      <c r="AO180" s="250" t="s">
        <v>85</v>
      </c>
      <c r="AP180" s="250" t="s">
        <v>85</v>
      </c>
      <c r="AQ180" s="250"/>
    </row>
    <row r="181" spans="1:43" x14ac:dyDescent="0.25">
      <c r="A181" s="315" t="s">
        <v>684</v>
      </c>
      <c r="B181" s="324" t="s">
        <v>5272</v>
      </c>
      <c r="C181" s="250" t="s">
        <v>1187</v>
      </c>
      <c r="D181" s="277">
        <v>177</v>
      </c>
      <c r="E181" s="278">
        <v>66</v>
      </c>
      <c r="F181" s="279">
        <v>39.87310734463275</v>
      </c>
      <c r="G181" s="280">
        <v>26.316384180790962</v>
      </c>
      <c r="H181" s="281">
        <v>170</v>
      </c>
      <c r="I181" s="278">
        <v>0</v>
      </c>
      <c r="J181" s="278">
        <v>7</v>
      </c>
      <c r="K181" s="280">
        <v>0.96045197740112997</v>
      </c>
      <c r="L181" s="280">
        <v>0</v>
      </c>
      <c r="M181" s="280">
        <v>3.954802259887006E-2</v>
      </c>
      <c r="N181" s="282" t="s">
        <v>913</v>
      </c>
      <c r="O181" s="278">
        <v>19</v>
      </c>
      <c r="P181" s="283">
        <v>0.37621468926553636</v>
      </c>
      <c r="Q181" s="283">
        <v>7.1412429378531073</v>
      </c>
      <c r="R181" s="325"/>
      <c r="S181" s="285" t="s">
        <v>915</v>
      </c>
      <c r="T181" s="326">
        <v>15</v>
      </c>
      <c r="U181" s="283">
        <v>0.38836158192090425</v>
      </c>
      <c r="V181" s="283">
        <v>5.8248587570621471</v>
      </c>
      <c r="W181" s="327"/>
      <c r="X181" s="286" t="s">
        <v>912</v>
      </c>
      <c r="Y181" s="278">
        <v>8</v>
      </c>
      <c r="Z181" s="283">
        <v>0.31338983050847508</v>
      </c>
      <c r="AA181" s="283">
        <v>2.4858757062146895</v>
      </c>
      <c r="AB181" s="325"/>
      <c r="AC181" s="287" t="s">
        <v>914</v>
      </c>
      <c r="AD181" s="278">
        <v>24</v>
      </c>
      <c r="AE181" s="283">
        <v>0.45333333333333309</v>
      </c>
      <c r="AF181" s="283">
        <v>10.864406779661017</v>
      </c>
      <c r="AG181" s="325"/>
      <c r="AH181" s="328" t="s">
        <v>85</v>
      </c>
      <c r="AI181" s="278" t="s">
        <v>85</v>
      </c>
      <c r="AJ181" s="283" t="s">
        <v>85</v>
      </c>
      <c r="AK181" s="283" t="s">
        <v>85</v>
      </c>
      <c r="AL181" s="325"/>
      <c r="AM181" s="268" t="s">
        <v>85</v>
      </c>
      <c r="AN181" s="250" t="s">
        <v>85</v>
      </c>
      <c r="AO181" s="250" t="s">
        <v>85</v>
      </c>
      <c r="AP181" s="250" t="s">
        <v>85</v>
      </c>
      <c r="AQ181" s="250"/>
    </row>
    <row r="182" spans="1:43" x14ac:dyDescent="0.25">
      <c r="A182" s="315" t="s">
        <v>296</v>
      </c>
      <c r="B182" s="324" t="s">
        <v>5272</v>
      </c>
      <c r="C182" s="250" t="s">
        <v>1188</v>
      </c>
      <c r="D182" s="277">
        <v>153</v>
      </c>
      <c r="E182" s="278">
        <v>66</v>
      </c>
      <c r="F182" s="279">
        <v>50.643529411764725</v>
      </c>
      <c r="G182" s="280">
        <v>33.424836601307192</v>
      </c>
      <c r="H182" s="281">
        <v>137</v>
      </c>
      <c r="I182" s="278">
        <v>0</v>
      </c>
      <c r="J182" s="278">
        <v>16</v>
      </c>
      <c r="K182" s="280">
        <v>0.89542483660130723</v>
      </c>
      <c r="L182" s="280">
        <v>0</v>
      </c>
      <c r="M182" s="280">
        <v>0.10457516339869281</v>
      </c>
      <c r="N182" s="282" t="s">
        <v>913</v>
      </c>
      <c r="O182" s="278">
        <v>19</v>
      </c>
      <c r="P182" s="283">
        <v>0.45732026143790833</v>
      </c>
      <c r="Q182" s="283">
        <v>8.6797385620915026</v>
      </c>
      <c r="R182" s="325"/>
      <c r="S182" s="285" t="s">
        <v>915</v>
      </c>
      <c r="T182" s="326">
        <v>15</v>
      </c>
      <c r="U182" s="283">
        <v>0.51509803921568609</v>
      </c>
      <c r="V182" s="283">
        <v>7.7254901960784315</v>
      </c>
      <c r="W182" s="327"/>
      <c r="X182" s="286" t="s">
        <v>912</v>
      </c>
      <c r="Y182" s="278">
        <v>8</v>
      </c>
      <c r="Z182" s="283">
        <v>0.40241830065359546</v>
      </c>
      <c r="AA182" s="283">
        <v>3.1960784313725492</v>
      </c>
      <c r="AB182" s="325"/>
      <c r="AC182" s="287" t="s">
        <v>914</v>
      </c>
      <c r="AD182" s="278">
        <v>24</v>
      </c>
      <c r="AE182" s="283">
        <v>0.57705882352941185</v>
      </c>
      <c r="AF182" s="283">
        <v>13.823529411764707</v>
      </c>
      <c r="AG182" s="325"/>
      <c r="AH182" s="328" t="s">
        <v>85</v>
      </c>
      <c r="AI182" s="278" t="s">
        <v>85</v>
      </c>
      <c r="AJ182" s="283" t="s">
        <v>85</v>
      </c>
      <c r="AK182" s="283" t="s">
        <v>85</v>
      </c>
      <c r="AL182" s="325"/>
      <c r="AM182" s="268" t="s">
        <v>85</v>
      </c>
      <c r="AN182" s="250" t="s">
        <v>85</v>
      </c>
      <c r="AO182" s="250" t="s">
        <v>85</v>
      </c>
      <c r="AP182" s="250" t="s">
        <v>85</v>
      </c>
      <c r="AQ182" s="250"/>
    </row>
    <row r="183" spans="1:43" x14ac:dyDescent="0.25">
      <c r="A183" s="315" t="s">
        <v>297</v>
      </c>
      <c r="B183" s="324" t="s">
        <v>5272</v>
      </c>
      <c r="C183" s="250" t="s">
        <v>1189</v>
      </c>
      <c r="D183" s="277">
        <v>54</v>
      </c>
      <c r="E183" s="278">
        <v>66</v>
      </c>
      <c r="F183" s="279">
        <v>37.822592592592592</v>
      </c>
      <c r="G183" s="280">
        <v>24.962962962962962</v>
      </c>
      <c r="H183" s="281">
        <v>54</v>
      </c>
      <c r="I183" s="278">
        <v>0</v>
      </c>
      <c r="J183" s="278">
        <v>0</v>
      </c>
      <c r="K183" s="280">
        <v>1</v>
      </c>
      <c r="L183" s="280">
        <v>0</v>
      </c>
      <c r="M183" s="280">
        <v>0</v>
      </c>
      <c r="N183" s="282" t="s">
        <v>913</v>
      </c>
      <c r="O183" s="278">
        <v>19</v>
      </c>
      <c r="P183" s="283">
        <v>0.38333333333333347</v>
      </c>
      <c r="Q183" s="283">
        <v>7.2777777777777777</v>
      </c>
      <c r="R183" s="325"/>
      <c r="S183" s="285" t="s">
        <v>915</v>
      </c>
      <c r="T183" s="326">
        <v>15</v>
      </c>
      <c r="U183" s="283">
        <v>0.33499999999999974</v>
      </c>
      <c r="V183" s="283">
        <v>5.0185185185185182</v>
      </c>
      <c r="W183" s="327"/>
      <c r="X183" s="286" t="s">
        <v>912</v>
      </c>
      <c r="Y183" s="278">
        <v>8</v>
      </c>
      <c r="Z183" s="283">
        <v>0.2850000000000002</v>
      </c>
      <c r="AA183" s="283">
        <v>2.2592592592592591</v>
      </c>
      <c r="AB183" s="325"/>
      <c r="AC183" s="287" t="s">
        <v>914</v>
      </c>
      <c r="AD183" s="278">
        <v>24</v>
      </c>
      <c r="AE183" s="283">
        <v>0.43444444444444452</v>
      </c>
      <c r="AF183" s="283">
        <v>10.407407407407407</v>
      </c>
      <c r="AG183" s="325"/>
      <c r="AH183" s="328" t="s">
        <v>85</v>
      </c>
      <c r="AI183" s="278" t="s">
        <v>85</v>
      </c>
      <c r="AJ183" s="283" t="s">
        <v>85</v>
      </c>
      <c r="AK183" s="283" t="s">
        <v>85</v>
      </c>
      <c r="AL183" s="325"/>
      <c r="AM183" s="268" t="s">
        <v>85</v>
      </c>
      <c r="AN183" s="250" t="s">
        <v>85</v>
      </c>
      <c r="AO183" s="250" t="s">
        <v>85</v>
      </c>
      <c r="AP183" s="250" t="s">
        <v>85</v>
      </c>
      <c r="AQ183" s="250"/>
    </row>
    <row r="184" spans="1:43" x14ac:dyDescent="0.25">
      <c r="A184" s="315" t="s">
        <v>298</v>
      </c>
      <c r="B184" s="324" t="s">
        <v>5272</v>
      </c>
      <c r="C184" s="250" t="s">
        <v>1190</v>
      </c>
      <c r="D184" s="277">
        <v>69</v>
      </c>
      <c r="E184" s="278">
        <v>66</v>
      </c>
      <c r="F184" s="279">
        <v>47.539710144927554</v>
      </c>
      <c r="G184" s="280">
        <v>31.376811594202898</v>
      </c>
      <c r="H184" s="281">
        <v>66</v>
      </c>
      <c r="I184" s="278">
        <v>0</v>
      </c>
      <c r="J184" s="278">
        <v>3</v>
      </c>
      <c r="K184" s="280">
        <v>0.95652173913043481</v>
      </c>
      <c r="L184" s="280">
        <v>0</v>
      </c>
      <c r="M184" s="280">
        <v>4.3478260869565216E-2</v>
      </c>
      <c r="N184" s="282" t="s">
        <v>913</v>
      </c>
      <c r="O184" s="278">
        <v>19</v>
      </c>
      <c r="P184" s="283">
        <v>0.44449275362318857</v>
      </c>
      <c r="Q184" s="283">
        <v>8.4492753623188399</v>
      </c>
      <c r="R184" s="325"/>
      <c r="S184" s="285" t="s">
        <v>915</v>
      </c>
      <c r="T184" s="326">
        <v>15</v>
      </c>
      <c r="U184" s="283">
        <v>0.44695652173913009</v>
      </c>
      <c r="V184" s="283">
        <v>6.7101449275362315</v>
      </c>
      <c r="W184" s="327"/>
      <c r="X184" s="286" t="s">
        <v>912</v>
      </c>
      <c r="Y184" s="278">
        <v>8</v>
      </c>
      <c r="Z184" s="283">
        <v>0.35057971014492745</v>
      </c>
      <c r="AA184" s="283">
        <v>2.7826086956521738</v>
      </c>
      <c r="AB184" s="325"/>
      <c r="AC184" s="287" t="s">
        <v>914</v>
      </c>
      <c r="AD184" s="278">
        <v>24</v>
      </c>
      <c r="AE184" s="283">
        <v>0.56101449275362325</v>
      </c>
      <c r="AF184" s="283">
        <v>13.434782608695652</v>
      </c>
      <c r="AG184" s="325"/>
      <c r="AH184" s="328" t="s">
        <v>85</v>
      </c>
      <c r="AI184" s="278" t="s">
        <v>85</v>
      </c>
      <c r="AJ184" s="283" t="s">
        <v>85</v>
      </c>
      <c r="AK184" s="283" t="s">
        <v>85</v>
      </c>
      <c r="AL184" s="325"/>
      <c r="AM184" s="268" t="s">
        <v>85</v>
      </c>
      <c r="AN184" s="250" t="s">
        <v>85</v>
      </c>
      <c r="AO184" s="250" t="s">
        <v>85</v>
      </c>
      <c r="AP184" s="250" t="s">
        <v>85</v>
      </c>
      <c r="AQ184" s="250"/>
    </row>
    <row r="185" spans="1:43" x14ac:dyDescent="0.25">
      <c r="A185" s="315" t="s">
        <v>299</v>
      </c>
      <c r="B185" s="324" t="s">
        <v>5272</v>
      </c>
      <c r="C185" s="250" t="s">
        <v>1191</v>
      </c>
      <c r="D185" s="277">
        <v>36</v>
      </c>
      <c r="E185" s="278">
        <v>66</v>
      </c>
      <c r="F185" s="279">
        <v>35.226388888888891</v>
      </c>
      <c r="G185" s="280">
        <v>23.25</v>
      </c>
      <c r="H185" s="281">
        <v>36</v>
      </c>
      <c r="I185" s="278">
        <v>0</v>
      </c>
      <c r="J185" s="278">
        <v>0</v>
      </c>
      <c r="K185" s="280">
        <v>1</v>
      </c>
      <c r="L185" s="280">
        <v>0</v>
      </c>
      <c r="M185" s="280">
        <v>0</v>
      </c>
      <c r="N185" s="282" t="s">
        <v>913</v>
      </c>
      <c r="O185" s="278">
        <v>19</v>
      </c>
      <c r="P185" s="283">
        <v>0.35944444444444446</v>
      </c>
      <c r="Q185" s="283">
        <v>6.833333333333333</v>
      </c>
      <c r="R185" s="325"/>
      <c r="S185" s="285" t="s">
        <v>915</v>
      </c>
      <c r="T185" s="326">
        <v>15</v>
      </c>
      <c r="U185" s="283">
        <v>0.32027777777777777</v>
      </c>
      <c r="V185" s="283">
        <v>4.8055555555555554</v>
      </c>
      <c r="W185" s="327"/>
      <c r="X185" s="286" t="s">
        <v>912</v>
      </c>
      <c r="Y185" s="278">
        <v>8</v>
      </c>
      <c r="Z185" s="283">
        <v>0.25305555555555559</v>
      </c>
      <c r="AA185" s="283">
        <v>2</v>
      </c>
      <c r="AB185" s="325"/>
      <c r="AC185" s="287" t="s">
        <v>914</v>
      </c>
      <c r="AD185" s="278">
        <v>24</v>
      </c>
      <c r="AE185" s="283">
        <v>0.40138888888888891</v>
      </c>
      <c r="AF185" s="283">
        <v>9.6111111111111107</v>
      </c>
      <c r="AG185" s="325"/>
      <c r="AH185" s="328" t="s">
        <v>85</v>
      </c>
      <c r="AI185" s="278" t="s">
        <v>85</v>
      </c>
      <c r="AJ185" s="283" t="s">
        <v>85</v>
      </c>
      <c r="AK185" s="283" t="s">
        <v>85</v>
      </c>
      <c r="AL185" s="325"/>
      <c r="AM185" s="268" t="s">
        <v>85</v>
      </c>
      <c r="AN185" s="250" t="s">
        <v>85</v>
      </c>
      <c r="AO185" s="250" t="s">
        <v>85</v>
      </c>
      <c r="AP185" s="250" t="s">
        <v>85</v>
      </c>
      <c r="AQ185" s="250"/>
    </row>
    <row r="186" spans="1:43" x14ac:dyDescent="0.25">
      <c r="A186" s="315" t="s">
        <v>300</v>
      </c>
      <c r="B186" s="324" t="s">
        <v>5272</v>
      </c>
      <c r="C186" s="250" t="s">
        <v>1192</v>
      </c>
      <c r="D186" s="277">
        <v>60</v>
      </c>
      <c r="E186" s="278">
        <v>66</v>
      </c>
      <c r="F186" s="279">
        <v>40.302500000000009</v>
      </c>
      <c r="G186" s="280">
        <v>26.6</v>
      </c>
      <c r="H186" s="281">
        <v>60</v>
      </c>
      <c r="I186" s="278">
        <v>0</v>
      </c>
      <c r="J186" s="278">
        <v>0</v>
      </c>
      <c r="K186" s="280">
        <v>1</v>
      </c>
      <c r="L186" s="280">
        <v>0</v>
      </c>
      <c r="M186" s="280">
        <v>0</v>
      </c>
      <c r="N186" s="282" t="s">
        <v>913</v>
      </c>
      <c r="O186" s="278">
        <v>19</v>
      </c>
      <c r="P186" s="283">
        <v>0.37833333333333347</v>
      </c>
      <c r="Q186" s="283">
        <v>7.1833333333333336</v>
      </c>
      <c r="R186" s="325"/>
      <c r="S186" s="285" t="s">
        <v>915</v>
      </c>
      <c r="T186" s="326">
        <v>15</v>
      </c>
      <c r="U186" s="283">
        <v>0.38349999999999973</v>
      </c>
      <c r="V186" s="283">
        <v>5.75</v>
      </c>
      <c r="W186" s="327"/>
      <c r="X186" s="286" t="s">
        <v>912</v>
      </c>
      <c r="Y186" s="278">
        <v>8</v>
      </c>
      <c r="Z186" s="283">
        <v>0.3048333333333334</v>
      </c>
      <c r="AA186" s="283">
        <v>2.4166666666666665</v>
      </c>
      <c r="AB186" s="325"/>
      <c r="AC186" s="287" t="s">
        <v>914</v>
      </c>
      <c r="AD186" s="278">
        <v>24</v>
      </c>
      <c r="AE186" s="283">
        <v>0.46966666666666657</v>
      </c>
      <c r="AF186" s="283">
        <v>11.25</v>
      </c>
      <c r="AG186" s="325"/>
      <c r="AH186" s="328" t="s">
        <v>85</v>
      </c>
      <c r="AI186" s="278" t="s">
        <v>85</v>
      </c>
      <c r="AJ186" s="283" t="s">
        <v>85</v>
      </c>
      <c r="AK186" s="283" t="s">
        <v>85</v>
      </c>
      <c r="AL186" s="325"/>
      <c r="AM186" s="268" t="s">
        <v>85</v>
      </c>
      <c r="AN186" s="250" t="s">
        <v>85</v>
      </c>
      <c r="AO186" s="250" t="s">
        <v>85</v>
      </c>
      <c r="AP186" s="250" t="s">
        <v>85</v>
      </c>
      <c r="AQ186" s="250"/>
    </row>
    <row r="187" spans="1:43" s="58" customFormat="1" x14ac:dyDescent="0.25">
      <c r="A187" s="315" t="s">
        <v>301</v>
      </c>
      <c r="B187" s="324" t="s">
        <v>5272</v>
      </c>
      <c r="C187" s="250" t="s">
        <v>1193</v>
      </c>
      <c r="D187" s="277">
        <v>117</v>
      </c>
      <c r="E187" s="278">
        <v>66</v>
      </c>
      <c r="F187" s="279">
        <v>56.44888888888886</v>
      </c>
      <c r="G187" s="280">
        <v>37.256410256410255</v>
      </c>
      <c r="H187" s="281">
        <v>92</v>
      </c>
      <c r="I187" s="278">
        <v>0</v>
      </c>
      <c r="J187" s="278">
        <v>25</v>
      </c>
      <c r="K187" s="280">
        <v>0.78632478632478631</v>
      </c>
      <c r="L187" s="280">
        <v>0</v>
      </c>
      <c r="M187" s="280">
        <v>0.21367521367521367</v>
      </c>
      <c r="N187" s="282" t="s">
        <v>913</v>
      </c>
      <c r="O187" s="278">
        <v>19</v>
      </c>
      <c r="P187" s="283">
        <v>0.52162393162393161</v>
      </c>
      <c r="Q187" s="283">
        <v>9.9059829059829063</v>
      </c>
      <c r="R187" s="325"/>
      <c r="S187" s="285" t="s">
        <v>915</v>
      </c>
      <c r="T187" s="326">
        <v>15</v>
      </c>
      <c r="U187" s="283">
        <v>0.59829059829059794</v>
      </c>
      <c r="V187" s="283">
        <v>8.9743589743589745</v>
      </c>
      <c r="W187" s="327"/>
      <c r="X187" s="286" t="s">
        <v>912</v>
      </c>
      <c r="Y187" s="278">
        <v>8</v>
      </c>
      <c r="Z187" s="283">
        <v>0.4441025641025646</v>
      </c>
      <c r="AA187" s="283">
        <v>3.5299145299145298</v>
      </c>
      <c r="AB187" s="325"/>
      <c r="AC187" s="287" t="s">
        <v>914</v>
      </c>
      <c r="AD187" s="278">
        <v>24</v>
      </c>
      <c r="AE187" s="283">
        <v>0.61923076923076936</v>
      </c>
      <c r="AF187" s="283">
        <v>14.846153846153847</v>
      </c>
      <c r="AG187" s="325"/>
      <c r="AH187" s="328" t="s">
        <v>85</v>
      </c>
      <c r="AI187" s="278" t="s">
        <v>85</v>
      </c>
      <c r="AJ187" s="283" t="s">
        <v>85</v>
      </c>
      <c r="AK187" s="283" t="s">
        <v>85</v>
      </c>
      <c r="AL187" s="325"/>
      <c r="AM187" s="268" t="s">
        <v>85</v>
      </c>
      <c r="AN187" s="250" t="s">
        <v>85</v>
      </c>
      <c r="AO187" s="250" t="s">
        <v>85</v>
      </c>
      <c r="AP187" s="250" t="s">
        <v>85</v>
      </c>
      <c r="AQ187" s="250"/>
    </row>
    <row r="188" spans="1:43" x14ac:dyDescent="0.25">
      <c r="A188" s="315" t="s">
        <v>302</v>
      </c>
      <c r="B188" s="324" t="s">
        <v>5272</v>
      </c>
      <c r="C188" s="250" t="s">
        <v>1194</v>
      </c>
      <c r="D188" s="277">
        <v>145</v>
      </c>
      <c r="E188" s="278">
        <v>66</v>
      </c>
      <c r="F188" s="279">
        <v>47.356413793103428</v>
      </c>
      <c r="G188" s="280">
        <v>31.255172413793105</v>
      </c>
      <c r="H188" s="281">
        <v>134</v>
      </c>
      <c r="I188" s="278">
        <v>0</v>
      </c>
      <c r="J188" s="278">
        <v>11</v>
      </c>
      <c r="K188" s="280">
        <v>0.92413793103448272</v>
      </c>
      <c r="L188" s="280">
        <v>0</v>
      </c>
      <c r="M188" s="280">
        <v>7.586206896551724E-2</v>
      </c>
      <c r="N188" s="282" t="s">
        <v>913</v>
      </c>
      <c r="O188" s="278">
        <v>19</v>
      </c>
      <c r="P188" s="283">
        <v>0.44903448275862029</v>
      </c>
      <c r="Q188" s="283">
        <v>8.5310344827586206</v>
      </c>
      <c r="R188" s="325"/>
      <c r="S188" s="285" t="s">
        <v>915</v>
      </c>
      <c r="T188" s="326">
        <v>15</v>
      </c>
      <c r="U188" s="283">
        <v>0.46475862068965518</v>
      </c>
      <c r="V188" s="283">
        <v>6.9724137931034482</v>
      </c>
      <c r="W188" s="327"/>
      <c r="X188" s="286" t="s">
        <v>912</v>
      </c>
      <c r="Y188" s="278">
        <v>8</v>
      </c>
      <c r="Z188" s="283">
        <v>0.36634482758620751</v>
      </c>
      <c r="AA188" s="283">
        <v>2.9103448275862069</v>
      </c>
      <c r="AB188" s="325"/>
      <c r="AC188" s="287" t="s">
        <v>914</v>
      </c>
      <c r="AD188" s="278">
        <v>24</v>
      </c>
      <c r="AE188" s="283">
        <v>0.5356551724137929</v>
      </c>
      <c r="AF188" s="283">
        <v>12.841379310344827</v>
      </c>
      <c r="AG188" s="325"/>
      <c r="AH188" s="328" t="s">
        <v>85</v>
      </c>
      <c r="AI188" s="278" t="s">
        <v>85</v>
      </c>
      <c r="AJ188" s="283" t="s">
        <v>85</v>
      </c>
      <c r="AK188" s="283" t="s">
        <v>85</v>
      </c>
      <c r="AL188" s="325"/>
      <c r="AM188" s="268" t="s">
        <v>85</v>
      </c>
      <c r="AN188" s="250" t="s">
        <v>85</v>
      </c>
      <c r="AO188" s="250" t="s">
        <v>85</v>
      </c>
      <c r="AP188" s="250" t="s">
        <v>85</v>
      </c>
      <c r="AQ188" s="250"/>
    </row>
    <row r="189" spans="1:43" x14ac:dyDescent="0.25">
      <c r="A189" s="315" t="s">
        <v>303</v>
      </c>
      <c r="B189" s="324" t="s">
        <v>5272</v>
      </c>
      <c r="C189" s="250" t="s">
        <v>1195</v>
      </c>
      <c r="D189" s="277">
        <v>120</v>
      </c>
      <c r="E189" s="278">
        <v>66</v>
      </c>
      <c r="F189" s="279">
        <v>43.90141666666667</v>
      </c>
      <c r="G189" s="280">
        <v>28.975000000000001</v>
      </c>
      <c r="H189" s="281">
        <v>117</v>
      </c>
      <c r="I189" s="278">
        <v>0</v>
      </c>
      <c r="J189" s="278">
        <v>3</v>
      </c>
      <c r="K189" s="280">
        <v>0.97499999999999998</v>
      </c>
      <c r="L189" s="280">
        <v>0</v>
      </c>
      <c r="M189" s="280">
        <v>2.5000000000000001E-2</v>
      </c>
      <c r="N189" s="282" t="s">
        <v>913</v>
      </c>
      <c r="O189" s="278">
        <v>19</v>
      </c>
      <c r="P189" s="283">
        <v>0.421833333333333</v>
      </c>
      <c r="Q189" s="283">
        <v>8.0083333333333329</v>
      </c>
      <c r="R189" s="325"/>
      <c r="S189" s="285" t="s">
        <v>915</v>
      </c>
      <c r="T189" s="326">
        <v>15</v>
      </c>
      <c r="U189" s="283">
        <v>0.4397500000000002</v>
      </c>
      <c r="V189" s="283">
        <v>6.5916666666666668</v>
      </c>
      <c r="W189" s="327"/>
      <c r="X189" s="286" t="s">
        <v>912</v>
      </c>
      <c r="Y189" s="278">
        <v>8</v>
      </c>
      <c r="Z189" s="283">
        <v>0.33266666666666683</v>
      </c>
      <c r="AA189" s="283">
        <v>2.6416666666666666</v>
      </c>
      <c r="AB189" s="325"/>
      <c r="AC189" s="287" t="s">
        <v>914</v>
      </c>
      <c r="AD189" s="278">
        <v>24</v>
      </c>
      <c r="AE189" s="283">
        <v>0.48933333333333329</v>
      </c>
      <c r="AF189" s="283">
        <v>11.733333333333333</v>
      </c>
      <c r="AG189" s="325"/>
      <c r="AH189" s="328" t="s">
        <v>85</v>
      </c>
      <c r="AI189" s="278" t="s">
        <v>85</v>
      </c>
      <c r="AJ189" s="283" t="s">
        <v>85</v>
      </c>
      <c r="AK189" s="283" t="s">
        <v>85</v>
      </c>
      <c r="AL189" s="325"/>
      <c r="AM189" s="268" t="s">
        <v>85</v>
      </c>
      <c r="AN189" s="250" t="s">
        <v>85</v>
      </c>
      <c r="AO189" s="250" t="s">
        <v>85</v>
      </c>
      <c r="AP189" s="250" t="s">
        <v>85</v>
      </c>
      <c r="AQ189" s="250"/>
    </row>
    <row r="190" spans="1:43" x14ac:dyDescent="0.25">
      <c r="A190" s="315" t="s">
        <v>304</v>
      </c>
      <c r="B190" s="324" t="s">
        <v>5272</v>
      </c>
      <c r="C190" s="250" t="s">
        <v>1196</v>
      </c>
      <c r="D190" s="277">
        <v>140</v>
      </c>
      <c r="E190" s="278">
        <v>66</v>
      </c>
      <c r="F190" s="279">
        <v>45.043357142857133</v>
      </c>
      <c r="G190" s="280">
        <v>29.728571428571428</v>
      </c>
      <c r="H190" s="281">
        <v>132</v>
      </c>
      <c r="I190" s="278">
        <v>0</v>
      </c>
      <c r="J190" s="278">
        <v>8</v>
      </c>
      <c r="K190" s="280">
        <v>0.94285714285714284</v>
      </c>
      <c r="L190" s="280">
        <v>0</v>
      </c>
      <c r="M190" s="280">
        <v>5.7142857142857141E-2</v>
      </c>
      <c r="N190" s="282" t="s">
        <v>913</v>
      </c>
      <c r="O190" s="278">
        <v>19</v>
      </c>
      <c r="P190" s="283">
        <v>0.44149999999999984</v>
      </c>
      <c r="Q190" s="283">
        <v>8.3857142857142861</v>
      </c>
      <c r="R190" s="325"/>
      <c r="S190" s="285" t="s">
        <v>915</v>
      </c>
      <c r="T190" s="326">
        <v>15</v>
      </c>
      <c r="U190" s="283">
        <v>0.4302142857142861</v>
      </c>
      <c r="V190" s="283">
        <v>6.45</v>
      </c>
      <c r="W190" s="327"/>
      <c r="X190" s="286" t="s">
        <v>912</v>
      </c>
      <c r="Y190" s="278">
        <v>8</v>
      </c>
      <c r="Z190" s="283">
        <v>0.36750000000000038</v>
      </c>
      <c r="AA190" s="283">
        <v>2.9214285714285713</v>
      </c>
      <c r="AB190" s="325"/>
      <c r="AC190" s="287" t="s">
        <v>914</v>
      </c>
      <c r="AD190" s="278">
        <v>24</v>
      </c>
      <c r="AE190" s="283">
        <v>0.49964285714285706</v>
      </c>
      <c r="AF190" s="283">
        <v>11.971428571428572</v>
      </c>
      <c r="AG190" s="325"/>
      <c r="AH190" s="328" t="s">
        <v>85</v>
      </c>
      <c r="AI190" s="278" t="s">
        <v>85</v>
      </c>
      <c r="AJ190" s="283" t="s">
        <v>85</v>
      </c>
      <c r="AK190" s="283" t="s">
        <v>85</v>
      </c>
      <c r="AL190" s="325"/>
      <c r="AM190" s="268" t="s">
        <v>85</v>
      </c>
      <c r="AN190" s="250" t="s">
        <v>85</v>
      </c>
      <c r="AO190" s="250" t="s">
        <v>85</v>
      </c>
      <c r="AP190" s="250" t="s">
        <v>85</v>
      </c>
      <c r="AQ190" s="250"/>
    </row>
    <row r="191" spans="1:43" x14ac:dyDescent="0.25">
      <c r="A191" s="315" t="s">
        <v>305</v>
      </c>
      <c r="B191" s="324" t="s">
        <v>5272</v>
      </c>
      <c r="C191" s="250" t="s">
        <v>1197</v>
      </c>
      <c r="D191" s="277">
        <v>45</v>
      </c>
      <c r="E191" s="278">
        <v>66</v>
      </c>
      <c r="F191" s="279">
        <v>37.676444444444442</v>
      </c>
      <c r="G191" s="280">
        <v>24.866666666666667</v>
      </c>
      <c r="H191" s="281">
        <v>45</v>
      </c>
      <c r="I191" s="278">
        <v>0</v>
      </c>
      <c r="J191" s="278">
        <v>0</v>
      </c>
      <c r="K191" s="280">
        <v>1</v>
      </c>
      <c r="L191" s="280">
        <v>0</v>
      </c>
      <c r="M191" s="280">
        <v>0</v>
      </c>
      <c r="N191" s="282" t="s">
        <v>913</v>
      </c>
      <c r="O191" s="278">
        <v>19</v>
      </c>
      <c r="P191" s="283">
        <v>0.3942222222222222</v>
      </c>
      <c r="Q191" s="283">
        <v>7.4888888888888889</v>
      </c>
      <c r="R191" s="325"/>
      <c r="S191" s="285" t="s">
        <v>915</v>
      </c>
      <c r="T191" s="326">
        <v>15</v>
      </c>
      <c r="U191" s="283">
        <v>0.33644444444444438</v>
      </c>
      <c r="V191" s="283">
        <v>5.0444444444444443</v>
      </c>
      <c r="W191" s="327"/>
      <c r="X191" s="286" t="s">
        <v>912</v>
      </c>
      <c r="Y191" s="278">
        <v>8</v>
      </c>
      <c r="Z191" s="283">
        <v>0.33066666666666694</v>
      </c>
      <c r="AA191" s="283">
        <v>2.6222222222222222</v>
      </c>
      <c r="AB191" s="325"/>
      <c r="AC191" s="287" t="s">
        <v>914</v>
      </c>
      <c r="AD191" s="278">
        <v>24</v>
      </c>
      <c r="AE191" s="283">
        <v>0.40511111111111126</v>
      </c>
      <c r="AF191" s="283">
        <v>9.7111111111111104</v>
      </c>
      <c r="AG191" s="325"/>
      <c r="AH191" s="328" t="s">
        <v>85</v>
      </c>
      <c r="AI191" s="278" t="s">
        <v>85</v>
      </c>
      <c r="AJ191" s="283" t="s">
        <v>85</v>
      </c>
      <c r="AK191" s="283" t="s">
        <v>85</v>
      </c>
      <c r="AL191" s="325"/>
      <c r="AM191" s="268" t="s">
        <v>85</v>
      </c>
      <c r="AN191" s="250" t="s">
        <v>85</v>
      </c>
      <c r="AO191" s="250" t="s">
        <v>85</v>
      </c>
      <c r="AP191" s="250" t="s">
        <v>85</v>
      </c>
      <c r="AQ191" s="250"/>
    </row>
    <row r="192" spans="1:43" x14ac:dyDescent="0.25">
      <c r="A192" s="315" t="s">
        <v>306</v>
      </c>
      <c r="B192" s="324" t="s">
        <v>5272</v>
      </c>
      <c r="C192" s="250" t="s">
        <v>1198</v>
      </c>
      <c r="D192" s="277">
        <v>40</v>
      </c>
      <c r="E192" s="278">
        <v>66</v>
      </c>
      <c r="F192" s="279">
        <v>49.091749999999998</v>
      </c>
      <c r="G192" s="280">
        <v>32.4</v>
      </c>
      <c r="H192" s="281">
        <v>36</v>
      </c>
      <c r="I192" s="278">
        <v>0</v>
      </c>
      <c r="J192" s="278">
        <v>4</v>
      </c>
      <c r="K192" s="280">
        <v>0.9</v>
      </c>
      <c r="L192" s="280">
        <v>0</v>
      </c>
      <c r="M192" s="280">
        <v>0.1</v>
      </c>
      <c r="N192" s="282" t="s">
        <v>913</v>
      </c>
      <c r="O192" s="278">
        <v>19</v>
      </c>
      <c r="P192" s="283">
        <v>0.46975</v>
      </c>
      <c r="Q192" s="283">
        <v>8.9250000000000007</v>
      </c>
      <c r="R192" s="325"/>
      <c r="S192" s="285" t="s">
        <v>915</v>
      </c>
      <c r="T192" s="326">
        <v>15</v>
      </c>
      <c r="U192" s="283">
        <v>0.44974999999999987</v>
      </c>
      <c r="V192" s="283">
        <v>6.75</v>
      </c>
      <c r="W192" s="327"/>
      <c r="X192" s="286" t="s">
        <v>912</v>
      </c>
      <c r="Y192" s="278">
        <v>8</v>
      </c>
      <c r="Z192" s="283">
        <v>0.37125000000000025</v>
      </c>
      <c r="AA192" s="283">
        <v>2.95</v>
      </c>
      <c r="AB192" s="325"/>
      <c r="AC192" s="287" t="s">
        <v>914</v>
      </c>
      <c r="AD192" s="278">
        <v>24</v>
      </c>
      <c r="AE192" s="283">
        <v>0.57524999999999993</v>
      </c>
      <c r="AF192" s="283">
        <v>13.775</v>
      </c>
      <c r="AG192" s="325"/>
      <c r="AH192" s="328" t="s">
        <v>85</v>
      </c>
      <c r="AI192" s="278" t="s">
        <v>85</v>
      </c>
      <c r="AJ192" s="283" t="s">
        <v>85</v>
      </c>
      <c r="AK192" s="283" t="s">
        <v>85</v>
      </c>
      <c r="AL192" s="325"/>
      <c r="AM192" s="268" t="s">
        <v>85</v>
      </c>
      <c r="AN192" s="250" t="s">
        <v>85</v>
      </c>
      <c r="AO192" s="250" t="s">
        <v>85</v>
      </c>
      <c r="AP192" s="250" t="s">
        <v>85</v>
      </c>
      <c r="AQ192" s="250"/>
    </row>
    <row r="193" spans="1:43" x14ac:dyDescent="0.25">
      <c r="A193" s="315" t="s">
        <v>307</v>
      </c>
      <c r="B193" s="324" t="s">
        <v>5272</v>
      </c>
      <c r="C193" s="250" t="s">
        <v>1199</v>
      </c>
      <c r="D193" s="277">
        <v>151</v>
      </c>
      <c r="E193" s="278">
        <v>66</v>
      </c>
      <c r="F193" s="279">
        <v>41.912185430463602</v>
      </c>
      <c r="G193" s="280">
        <v>27.662251655629138</v>
      </c>
      <c r="H193" s="281">
        <v>146</v>
      </c>
      <c r="I193" s="278">
        <v>0</v>
      </c>
      <c r="J193" s="278">
        <v>5</v>
      </c>
      <c r="K193" s="280">
        <v>0.9668874172185431</v>
      </c>
      <c r="L193" s="280">
        <v>0</v>
      </c>
      <c r="M193" s="280">
        <v>3.3112582781456956E-2</v>
      </c>
      <c r="N193" s="282" t="s">
        <v>913</v>
      </c>
      <c r="O193" s="278">
        <v>19</v>
      </c>
      <c r="P193" s="283">
        <v>0.41543046357615893</v>
      </c>
      <c r="Q193" s="283">
        <v>7.887417218543046</v>
      </c>
      <c r="R193" s="325"/>
      <c r="S193" s="285" t="s">
        <v>915</v>
      </c>
      <c r="T193" s="326">
        <v>15</v>
      </c>
      <c r="U193" s="283">
        <v>0.40086092715231797</v>
      </c>
      <c r="V193" s="283">
        <v>6.0132450331125824</v>
      </c>
      <c r="W193" s="327"/>
      <c r="X193" s="286" t="s">
        <v>912</v>
      </c>
      <c r="Y193" s="278">
        <v>8</v>
      </c>
      <c r="Z193" s="283">
        <v>0.30523178807947043</v>
      </c>
      <c r="AA193" s="283">
        <v>2.423841059602649</v>
      </c>
      <c r="AB193" s="325"/>
      <c r="AC193" s="287" t="s">
        <v>914</v>
      </c>
      <c r="AD193" s="278">
        <v>24</v>
      </c>
      <c r="AE193" s="283">
        <v>0.47284768211920503</v>
      </c>
      <c r="AF193" s="283">
        <v>11.33774834437086</v>
      </c>
      <c r="AG193" s="325"/>
      <c r="AH193" s="328" t="s">
        <v>85</v>
      </c>
      <c r="AI193" s="278" t="s">
        <v>85</v>
      </c>
      <c r="AJ193" s="283" t="s">
        <v>85</v>
      </c>
      <c r="AK193" s="283" t="s">
        <v>85</v>
      </c>
      <c r="AL193" s="325"/>
      <c r="AM193" s="268" t="s">
        <v>85</v>
      </c>
      <c r="AN193" s="250" t="s">
        <v>85</v>
      </c>
      <c r="AO193" s="250" t="s">
        <v>85</v>
      </c>
      <c r="AP193" s="250" t="s">
        <v>85</v>
      </c>
      <c r="AQ193" s="250"/>
    </row>
    <row r="194" spans="1:43" x14ac:dyDescent="0.25">
      <c r="A194" s="315" t="s">
        <v>308</v>
      </c>
      <c r="B194" s="324" t="s">
        <v>5272</v>
      </c>
      <c r="C194" s="250" t="s">
        <v>1200</v>
      </c>
      <c r="D194" s="277">
        <v>101</v>
      </c>
      <c r="E194" s="278">
        <v>66</v>
      </c>
      <c r="F194" s="279">
        <v>39.828910891089116</v>
      </c>
      <c r="G194" s="280">
        <v>26.287128712871286</v>
      </c>
      <c r="H194" s="281">
        <v>99</v>
      </c>
      <c r="I194" s="278">
        <v>0</v>
      </c>
      <c r="J194" s="278">
        <v>2</v>
      </c>
      <c r="K194" s="280">
        <v>0.98019801980198018</v>
      </c>
      <c r="L194" s="280">
        <v>0</v>
      </c>
      <c r="M194" s="280">
        <v>1.9801980198019802E-2</v>
      </c>
      <c r="N194" s="282" t="s">
        <v>913</v>
      </c>
      <c r="O194" s="278">
        <v>19</v>
      </c>
      <c r="P194" s="283">
        <v>0.37346534653465358</v>
      </c>
      <c r="Q194" s="283">
        <v>7.0891089108910892</v>
      </c>
      <c r="R194" s="325"/>
      <c r="S194" s="285" t="s">
        <v>915</v>
      </c>
      <c r="T194" s="326">
        <v>15</v>
      </c>
      <c r="U194" s="283">
        <v>0.39227722772277202</v>
      </c>
      <c r="V194" s="283">
        <v>5.8811881188118811</v>
      </c>
      <c r="W194" s="327"/>
      <c r="X194" s="286" t="s">
        <v>912</v>
      </c>
      <c r="Y194" s="278">
        <v>8</v>
      </c>
      <c r="Z194" s="283">
        <v>0.29108910891089096</v>
      </c>
      <c r="AA194" s="283">
        <v>2.3069306930693068</v>
      </c>
      <c r="AB194" s="325"/>
      <c r="AC194" s="287" t="s">
        <v>914</v>
      </c>
      <c r="AD194" s="278">
        <v>24</v>
      </c>
      <c r="AE194" s="283">
        <v>0.45960396039603968</v>
      </c>
      <c r="AF194" s="283">
        <v>11.009900990099009</v>
      </c>
      <c r="AG194" s="325"/>
      <c r="AH194" s="328" t="s">
        <v>85</v>
      </c>
      <c r="AI194" s="278" t="s">
        <v>85</v>
      </c>
      <c r="AJ194" s="283" t="s">
        <v>85</v>
      </c>
      <c r="AK194" s="283" t="s">
        <v>85</v>
      </c>
      <c r="AL194" s="325"/>
      <c r="AM194" s="268" t="s">
        <v>85</v>
      </c>
      <c r="AN194" s="250" t="s">
        <v>85</v>
      </c>
      <c r="AO194" s="250" t="s">
        <v>85</v>
      </c>
      <c r="AP194" s="250" t="s">
        <v>85</v>
      </c>
      <c r="AQ194" s="250"/>
    </row>
    <row r="195" spans="1:43" x14ac:dyDescent="0.25">
      <c r="A195" s="315" t="s">
        <v>309</v>
      </c>
      <c r="B195" s="324" t="s">
        <v>5272</v>
      </c>
      <c r="C195" s="250" t="s">
        <v>1201</v>
      </c>
      <c r="D195" s="277">
        <v>38</v>
      </c>
      <c r="E195" s="278">
        <v>66</v>
      </c>
      <c r="F195" s="279">
        <v>40.868684210526318</v>
      </c>
      <c r="G195" s="280">
        <v>26.973684210526315</v>
      </c>
      <c r="H195" s="281">
        <v>38</v>
      </c>
      <c r="I195" s="278">
        <v>0</v>
      </c>
      <c r="J195" s="278">
        <v>0</v>
      </c>
      <c r="K195" s="280">
        <v>1</v>
      </c>
      <c r="L195" s="280">
        <v>0</v>
      </c>
      <c r="M195" s="280">
        <v>0</v>
      </c>
      <c r="N195" s="282" t="s">
        <v>913</v>
      </c>
      <c r="O195" s="278">
        <v>19</v>
      </c>
      <c r="P195" s="283">
        <v>0.41842105263157892</v>
      </c>
      <c r="Q195" s="283">
        <v>7.9473684210526319</v>
      </c>
      <c r="R195" s="325"/>
      <c r="S195" s="285" t="s">
        <v>915</v>
      </c>
      <c r="T195" s="326">
        <v>15</v>
      </c>
      <c r="U195" s="283">
        <v>0.3844736842105263</v>
      </c>
      <c r="V195" s="283">
        <v>5.7631578947368425</v>
      </c>
      <c r="W195" s="327"/>
      <c r="X195" s="286" t="s">
        <v>912</v>
      </c>
      <c r="Y195" s="278">
        <v>8</v>
      </c>
      <c r="Z195" s="283">
        <v>0.24289473684210527</v>
      </c>
      <c r="AA195" s="283">
        <v>1.9210526315789473</v>
      </c>
      <c r="AB195" s="325"/>
      <c r="AC195" s="287" t="s">
        <v>914</v>
      </c>
      <c r="AD195" s="278">
        <v>24</v>
      </c>
      <c r="AE195" s="283">
        <v>0.47289473684210526</v>
      </c>
      <c r="AF195" s="283">
        <v>11.342105263157896</v>
      </c>
      <c r="AG195" s="325"/>
      <c r="AH195" s="328" t="s">
        <v>85</v>
      </c>
      <c r="AI195" s="278" t="s">
        <v>85</v>
      </c>
      <c r="AJ195" s="283" t="s">
        <v>85</v>
      </c>
      <c r="AK195" s="283" t="s">
        <v>85</v>
      </c>
      <c r="AL195" s="325"/>
      <c r="AM195" s="268" t="s">
        <v>85</v>
      </c>
      <c r="AN195" s="250" t="s">
        <v>85</v>
      </c>
      <c r="AO195" s="250" t="s">
        <v>85</v>
      </c>
      <c r="AP195" s="250" t="s">
        <v>85</v>
      </c>
      <c r="AQ195" s="250"/>
    </row>
    <row r="196" spans="1:43" x14ac:dyDescent="0.25">
      <c r="A196" s="315" t="s">
        <v>310</v>
      </c>
      <c r="B196" s="324" t="s">
        <v>5272</v>
      </c>
      <c r="C196" s="250" t="s">
        <v>1202</v>
      </c>
      <c r="D196" s="277">
        <v>170</v>
      </c>
      <c r="E196" s="278">
        <v>66</v>
      </c>
      <c r="F196" s="279">
        <v>57.362058823529388</v>
      </c>
      <c r="G196" s="280">
        <v>37.858823529411765</v>
      </c>
      <c r="H196" s="281">
        <v>134</v>
      </c>
      <c r="I196" s="278">
        <v>0</v>
      </c>
      <c r="J196" s="278">
        <v>36</v>
      </c>
      <c r="K196" s="280">
        <v>0.78823529411764703</v>
      </c>
      <c r="L196" s="280">
        <v>0</v>
      </c>
      <c r="M196" s="280">
        <v>0.21176470588235294</v>
      </c>
      <c r="N196" s="282" t="s">
        <v>913</v>
      </c>
      <c r="O196" s="278">
        <v>19</v>
      </c>
      <c r="P196" s="283">
        <v>0.52564705882352958</v>
      </c>
      <c r="Q196" s="283">
        <v>9.9941176470588236</v>
      </c>
      <c r="R196" s="325"/>
      <c r="S196" s="285" t="s">
        <v>915</v>
      </c>
      <c r="T196" s="326">
        <v>15</v>
      </c>
      <c r="U196" s="283">
        <v>0.58176470588235285</v>
      </c>
      <c r="V196" s="283">
        <v>8.7235294117647051</v>
      </c>
      <c r="W196" s="327"/>
      <c r="X196" s="286" t="s">
        <v>912</v>
      </c>
      <c r="Y196" s="278">
        <v>8</v>
      </c>
      <c r="Z196" s="283">
        <v>0.49099999999999994</v>
      </c>
      <c r="AA196" s="283">
        <v>3.9058823529411764</v>
      </c>
      <c r="AB196" s="325"/>
      <c r="AC196" s="287" t="s">
        <v>914</v>
      </c>
      <c r="AD196" s="278">
        <v>24</v>
      </c>
      <c r="AE196" s="283">
        <v>0.63576470588235257</v>
      </c>
      <c r="AF196" s="283">
        <v>15.235294117647058</v>
      </c>
      <c r="AG196" s="325"/>
      <c r="AH196" s="328" t="s">
        <v>85</v>
      </c>
      <c r="AI196" s="278" t="s">
        <v>85</v>
      </c>
      <c r="AJ196" s="283" t="s">
        <v>85</v>
      </c>
      <c r="AK196" s="283" t="s">
        <v>85</v>
      </c>
      <c r="AL196" s="325"/>
      <c r="AM196" s="268" t="s">
        <v>85</v>
      </c>
      <c r="AN196" s="250" t="s">
        <v>85</v>
      </c>
      <c r="AO196" s="250" t="s">
        <v>85</v>
      </c>
      <c r="AP196" s="250" t="s">
        <v>85</v>
      </c>
      <c r="AQ196" s="250"/>
    </row>
    <row r="197" spans="1:43" x14ac:dyDescent="0.25">
      <c r="A197" s="315" t="s">
        <v>311</v>
      </c>
      <c r="B197" s="324" t="s">
        <v>5272</v>
      </c>
      <c r="C197" s="250" t="s">
        <v>1203</v>
      </c>
      <c r="D197" s="277">
        <v>48</v>
      </c>
      <c r="E197" s="278">
        <v>66</v>
      </c>
      <c r="F197" s="279">
        <v>39.393750000000004</v>
      </c>
      <c r="G197" s="280">
        <v>26</v>
      </c>
      <c r="H197" s="281">
        <v>48</v>
      </c>
      <c r="I197" s="278">
        <v>0</v>
      </c>
      <c r="J197" s="278">
        <v>0</v>
      </c>
      <c r="K197" s="280">
        <v>1</v>
      </c>
      <c r="L197" s="280">
        <v>0</v>
      </c>
      <c r="M197" s="280">
        <v>0</v>
      </c>
      <c r="N197" s="282" t="s">
        <v>913</v>
      </c>
      <c r="O197" s="278">
        <v>19</v>
      </c>
      <c r="P197" s="283">
        <v>0.39041666666666691</v>
      </c>
      <c r="Q197" s="283">
        <v>7.416666666666667</v>
      </c>
      <c r="R197" s="325"/>
      <c r="S197" s="285" t="s">
        <v>915</v>
      </c>
      <c r="T197" s="326">
        <v>15</v>
      </c>
      <c r="U197" s="283">
        <v>0.36416666666666658</v>
      </c>
      <c r="V197" s="283">
        <v>5.458333333333333</v>
      </c>
      <c r="W197" s="327"/>
      <c r="X197" s="286" t="s">
        <v>912</v>
      </c>
      <c r="Y197" s="278">
        <v>8</v>
      </c>
      <c r="Z197" s="283">
        <v>0.28958333333333353</v>
      </c>
      <c r="AA197" s="283">
        <v>2.2916666666666665</v>
      </c>
      <c r="AB197" s="325"/>
      <c r="AC197" s="287" t="s">
        <v>914</v>
      </c>
      <c r="AD197" s="278">
        <v>24</v>
      </c>
      <c r="AE197" s="283">
        <v>0.45291666666666658</v>
      </c>
      <c r="AF197" s="283">
        <v>10.833333333333334</v>
      </c>
      <c r="AG197" s="325"/>
      <c r="AH197" s="328" t="s">
        <v>85</v>
      </c>
      <c r="AI197" s="278" t="s">
        <v>85</v>
      </c>
      <c r="AJ197" s="283" t="s">
        <v>85</v>
      </c>
      <c r="AK197" s="283" t="s">
        <v>85</v>
      </c>
      <c r="AL197" s="325"/>
      <c r="AM197" s="268" t="s">
        <v>85</v>
      </c>
      <c r="AN197" s="250" t="s">
        <v>85</v>
      </c>
      <c r="AO197" s="250" t="s">
        <v>85</v>
      </c>
      <c r="AP197" s="250" t="s">
        <v>85</v>
      </c>
      <c r="AQ197" s="250"/>
    </row>
    <row r="198" spans="1:43" x14ac:dyDescent="0.25">
      <c r="A198" s="315" t="s">
        <v>312</v>
      </c>
      <c r="B198" s="324" t="s">
        <v>5272</v>
      </c>
      <c r="C198" s="250" t="s">
        <v>1204</v>
      </c>
      <c r="D198" s="277">
        <v>52</v>
      </c>
      <c r="E198" s="278">
        <v>66</v>
      </c>
      <c r="F198" s="279">
        <v>41.69442307692308</v>
      </c>
      <c r="G198" s="280">
        <v>27.51923076923077</v>
      </c>
      <c r="H198" s="281">
        <v>51</v>
      </c>
      <c r="I198" s="278">
        <v>0</v>
      </c>
      <c r="J198" s="278">
        <v>1</v>
      </c>
      <c r="K198" s="280">
        <v>0.98076923076923073</v>
      </c>
      <c r="L198" s="280">
        <v>0</v>
      </c>
      <c r="M198" s="280">
        <v>1.9230769230769232E-2</v>
      </c>
      <c r="N198" s="282" t="s">
        <v>913</v>
      </c>
      <c r="O198" s="278">
        <v>19</v>
      </c>
      <c r="P198" s="283">
        <v>0.39519230769230795</v>
      </c>
      <c r="Q198" s="283">
        <v>7.5</v>
      </c>
      <c r="R198" s="325"/>
      <c r="S198" s="285" t="s">
        <v>915</v>
      </c>
      <c r="T198" s="326">
        <v>15</v>
      </c>
      <c r="U198" s="283">
        <v>0.37961538461538435</v>
      </c>
      <c r="V198" s="283">
        <v>5.6923076923076925</v>
      </c>
      <c r="W198" s="327"/>
      <c r="X198" s="286" t="s">
        <v>912</v>
      </c>
      <c r="Y198" s="278">
        <v>8</v>
      </c>
      <c r="Z198" s="283">
        <v>0.33230769230769247</v>
      </c>
      <c r="AA198" s="283">
        <v>2.6346153846153846</v>
      </c>
      <c r="AB198" s="325"/>
      <c r="AC198" s="287" t="s">
        <v>914</v>
      </c>
      <c r="AD198" s="278">
        <v>24</v>
      </c>
      <c r="AE198" s="283">
        <v>0.48769230769230759</v>
      </c>
      <c r="AF198" s="283">
        <v>11.692307692307692</v>
      </c>
      <c r="AG198" s="325"/>
      <c r="AH198" s="328" t="s">
        <v>85</v>
      </c>
      <c r="AI198" s="278" t="s">
        <v>85</v>
      </c>
      <c r="AJ198" s="283" t="s">
        <v>85</v>
      </c>
      <c r="AK198" s="283" t="s">
        <v>85</v>
      </c>
      <c r="AL198" s="325"/>
      <c r="AM198" s="268" t="s">
        <v>85</v>
      </c>
      <c r="AN198" s="250" t="s">
        <v>85</v>
      </c>
      <c r="AO198" s="250" t="s">
        <v>85</v>
      </c>
      <c r="AP198" s="250" t="s">
        <v>85</v>
      </c>
      <c r="AQ198" s="250"/>
    </row>
    <row r="199" spans="1:43" x14ac:dyDescent="0.25">
      <c r="A199" s="315" t="s">
        <v>313</v>
      </c>
      <c r="B199" s="324" t="s">
        <v>5272</v>
      </c>
      <c r="C199" s="250" t="s">
        <v>1205</v>
      </c>
      <c r="D199" s="277">
        <v>122</v>
      </c>
      <c r="E199" s="278">
        <v>66</v>
      </c>
      <c r="F199" s="279">
        <v>44.957459016393422</v>
      </c>
      <c r="G199" s="280">
        <v>29.672131147540984</v>
      </c>
      <c r="H199" s="281">
        <v>121</v>
      </c>
      <c r="I199" s="278">
        <v>0</v>
      </c>
      <c r="J199" s="278">
        <v>1</v>
      </c>
      <c r="K199" s="280">
        <v>0.99180327868852458</v>
      </c>
      <c r="L199" s="280">
        <v>0</v>
      </c>
      <c r="M199" s="280">
        <v>8.1967213114754103E-3</v>
      </c>
      <c r="N199" s="282" t="s">
        <v>913</v>
      </c>
      <c r="O199" s="278">
        <v>19</v>
      </c>
      <c r="P199" s="283">
        <v>0.43475409836065559</v>
      </c>
      <c r="Q199" s="283">
        <v>8.2540983606557372</v>
      </c>
      <c r="R199" s="325"/>
      <c r="S199" s="285" t="s">
        <v>915</v>
      </c>
      <c r="T199" s="326">
        <v>15</v>
      </c>
      <c r="U199" s="283">
        <v>0.40418032786885244</v>
      </c>
      <c r="V199" s="283">
        <v>6.057377049180328</v>
      </c>
      <c r="W199" s="327"/>
      <c r="X199" s="286" t="s">
        <v>912</v>
      </c>
      <c r="Y199" s="278">
        <v>8</v>
      </c>
      <c r="Z199" s="283">
        <v>0.36303278688524609</v>
      </c>
      <c r="AA199" s="283">
        <v>2.8852459016393444</v>
      </c>
      <c r="AB199" s="325"/>
      <c r="AC199" s="287" t="s">
        <v>914</v>
      </c>
      <c r="AD199" s="278">
        <v>24</v>
      </c>
      <c r="AE199" s="283">
        <v>0.52057377049180342</v>
      </c>
      <c r="AF199" s="283">
        <v>12.475409836065573</v>
      </c>
      <c r="AG199" s="325"/>
      <c r="AH199" s="328" t="s">
        <v>85</v>
      </c>
      <c r="AI199" s="278" t="s">
        <v>85</v>
      </c>
      <c r="AJ199" s="283" t="s">
        <v>85</v>
      </c>
      <c r="AK199" s="283" t="s">
        <v>85</v>
      </c>
      <c r="AL199" s="325"/>
      <c r="AM199" s="268" t="s">
        <v>85</v>
      </c>
      <c r="AN199" s="250" t="s">
        <v>85</v>
      </c>
      <c r="AO199" s="250" t="s">
        <v>85</v>
      </c>
      <c r="AP199" s="250" t="s">
        <v>85</v>
      </c>
      <c r="AQ199" s="250"/>
    </row>
    <row r="200" spans="1:43" x14ac:dyDescent="0.25">
      <c r="A200" s="315" t="s">
        <v>314</v>
      </c>
      <c r="B200" s="324" t="s">
        <v>5272</v>
      </c>
      <c r="C200" s="250" t="s">
        <v>1206</v>
      </c>
      <c r="D200" s="277">
        <v>37</v>
      </c>
      <c r="E200" s="278">
        <v>66</v>
      </c>
      <c r="F200" s="279">
        <v>43.20189189189189</v>
      </c>
      <c r="G200" s="280">
        <v>28.513513513513512</v>
      </c>
      <c r="H200" s="281">
        <v>36</v>
      </c>
      <c r="I200" s="278">
        <v>0</v>
      </c>
      <c r="J200" s="278">
        <v>1</v>
      </c>
      <c r="K200" s="280">
        <v>0.97297297297297303</v>
      </c>
      <c r="L200" s="280">
        <v>0</v>
      </c>
      <c r="M200" s="280">
        <v>2.7027027027027029E-2</v>
      </c>
      <c r="N200" s="282" t="s">
        <v>913</v>
      </c>
      <c r="O200" s="278">
        <v>19</v>
      </c>
      <c r="P200" s="283">
        <v>0.42081081081081084</v>
      </c>
      <c r="Q200" s="283">
        <v>8</v>
      </c>
      <c r="R200" s="325"/>
      <c r="S200" s="285" t="s">
        <v>915</v>
      </c>
      <c r="T200" s="326">
        <v>15</v>
      </c>
      <c r="U200" s="283">
        <v>0.38648648648648654</v>
      </c>
      <c r="V200" s="283">
        <v>5.7837837837837842</v>
      </c>
      <c r="W200" s="327"/>
      <c r="X200" s="286" t="s">
        <v>912</v>
      </c>
      <c r="Y200" s="278">
        <v>8</v>
      </c>
      <c r="Z200" s="283">
        <v>0.28567567567567576</v>
      </c>
      <c r="AA200" s="283">
        <v>2.2702702702702702</v>
      </c>
      <c r="AB200" s="325"/>
      <c r="AC200" s="287" t="s">
        <v>914</v>
      </c>
      <c r="AD200" s="278">
        <v>24</v>
      </c>
      <c r="AE200" s="283">
        <v>0.5191891891891891</v>
      </c>
      <c r="AF200" s="283">
        <v>12.45945945945946</v>
      </c>
      <c r="AG200" s="325"/>
      <c r="AH200" s="328" t="s">
        <v>85</v>
      </c>
      <c r="AI200" s="278" t="s">
        <v>85</v>
      </c>
      <c r="AJ200" s="283" t="s">
        <v>85</v>
      </c>
      <c r="AK200" s="283" t="s">
        <v>85</v>
      </c>
      <c r="AL200" s="325"/>
      <c r="AM200" s="268" t="s">
        <v>85</v>
      </c>
      <c r="AN200" s="250" t="s">
        <v>85</v>
      </c>
      <c r="AO200" s="250" t="s">
        <v>85</v>
      </c>
      <c r="AP200" s="250" t="s">
        <v>85</v>
      </c>
      <c r="AQ200" s="250"/>
    </row>
    <row r="201" spans="1:43" x14ac:dyDescent="0.25">
      <c r="A201" s="315" t="s">
        <v>315</v>
      </c>
      <c r="B201" s="324" t="s">
        <v>5272</v>
      </c>
      <c r="C201" s="250" t="s">
        <v>1207</v>
      </c>
      <c r="D201" s="277">
        <v>115</v>
      </c>
      <c r="E201" s="278">
        <v>66</v>
      </c>
      <c r="F201" s="279">
        <v>48.801217391304348</v>
      </c>
      <c r="G201" s="280">
        <v>32.208695652173915</v>
      </c>
      <c r="H201" s="281">
        <v>104</v>
      </c>
      <c r="I201" s="278">
        <v>0</v>
      </c>
      <c r="J201" s="278">
        <v>11</v>
      </c>
      <c r="K201" s="280">
        <v>0.90434782608695652</v>
      </c>
      <c r="L201" s="280">
        <v>0</v>
      </c>
      <c r="M201" s="280">
        <v>9.5652173913043481E-2</v>
      </c>
      <c r="N201" s="282" t="s">
        <v>913</v>
      </c>
      <c r="O201" s="278">
        <v>19</v>
      </c>
      <c r="P201" s="283">
        <v>0.4585217391304347</v>
      </c>
      <c r="Q201" s="283">
        <v>8.7130434782608699</v>
      </c>
      <c r="R201" s="325"/>
      <c r="S201" s="285" t="s">
        <v>915</v>
      </c>
      <c r="T201" s="326">
        <v>15</v>
      </c>
      <c r="U201" s="283">
        <v>0.50321739130434795</v>
      </c>
      <c r="V201" s="283">
        <v>7.5478260869565217</v>
      </c>
      <c r="W201" s="327"/>
      <c r="X201" s="286" t="s">
        <v>912</v>
      </c>
      <c r="Y201" s="278">
        <v>8</v>
      </c>
      <c r="Z201" s="283">
        <v>0.35869565217391319</v>
      </c>
      <c r="AA201" s="283">
        <v>2.8521739130434782</v>
      </c>
      <c r="AB201" s="325"/>
      <c r="AC201" s="287" t="s">
        <v>914</v>
      </c>
      <c r="AD201" s="278">
        <v>24</v>
      </c>
      <c r="AE201" s="283">
        <v>0.54660869565217418</v>
      </c>
      <c r="AF201" s="283">
        <v>13.095652173913043</v>
      </c>
      <c r="AG201" s="325"/>
      <c r="AH201" s="328" t="s">
        <v>85</v>
      </c>
      <c r="AI201" s="278" t="s">
        <v>85</v>
      </c>
      <c r="AJ201" s="283" t="s">
        <v>85</v>
      </c>
      <c r="AK201" s="283" t="s">
        <v>85</v>
      </c>
      <c r="AL201" s="325"/>
      <c r="AM201" s="268" t="s">
        <v>85</v>
      </c>
      <c r="AN201" s="250" t="s">
        <v>85</v>
      </c>
      <c r="AO201" s="250" t="s">
        <v>85</v>
      </c>
      <c r="AP201" s="250" t="s">
        <v>85</v>
      </c>
      <c r="AQ201" s="250"/>
    </row>
    <row r="202" spans="1:43" x14ac:dyDescent="0.25">
      <c r="A202" s="315" t="s">
        <v>316</v>
      </c>
      <c r="B202" s="324" t="s">
        <v>5272</v>
      </c>
      <c r="C202" s="250" t="s">
        <v>1208</v>
      </c>
      <c r="D202" s="277">
        <v>51</v>
      </c>
      <c r="E202" s="278">
        <v>66</v>
      </c>
      <c r="F202" s="279">
        <v>39.036666666666669</v>
      </c>
      <c r="G202" s="280">
        <v>25.764705882352942</v>
      </c>
      <c r="H202" s="281">
        <v>50</v>
      </c>
      <c r="I202" s="278">
        <v>0</v>
      </c>
      <c r="J202" s="278">
        <v>1</v>
      </c>
      <c r="K202" s="280">
        <v>0.98039215686274506</v>
      </c>
      <c r="L202" s="280">
        <v>0</v>
      </c>
      <c r="M202" s="280">
        <v>1.9607843137254902E-2</v>
      </c>
      <c r="N202" s="282" t="s">
        <v>913</v>
      </c>
      <c r="O202" s="278">
        <v>19</v>
      </c>
      <c r="P202" s="283">
        <v>0.38274509803921569</v>
      </c>
      <c r="Q202" s="283">
        <v>7.2549019607843137</v>
      </c>
      <c r="R202" s="325"/>
      <c r="S202" s="285" t="s">
        <v>915</v>
      </c>
      <c r="T202" s="326">
        <v>15</v>
      </c>
      <c r="U202" s="283">
        <v>0.35411764705882337</v>
      </c>
      <c r="V202" s="283">
        <v>5.2941176470588234</v>
      </c>
      <c r="W202" s="327"/>
      <c r="X202" s="286" t="s">
        <v>912</v>
      </c>
      <c r="Y202" s="278">
        <v>8</v>
      </c>
      <c r="Z202" s="283">
        <v>0.32607843137254922</v>
      </c>
      <c r="AA202" s="283">
        <v>2.5882352941176472</v>
      </c>
      <c r="AB202" s="325"/>
      <c r="AC202" s="287" t="s">
        <v>914</v>
      </c>
      <c r="AD202" s="278">
        <v>24</v>
      </c>
      <c r="AE202" s="283">
        <v>0.44431372549019615</v>
      </c>
      <c r="AF202" s="283">
        <v>10.627450980392156</v>
      </c>
      <c r="AG202" s="325"/>
      <c r="AH202" s="328" t="s">
        <v>85</v>
      </c>
      <c r="AI202" s="278" t="s">
        <v>85</v>
      </c>
      <c r="AJ202" s="283" t="s">
        <v>85</v>
      </c>
      <c r="AK202" s="283" t="s">
        <v>85</v>
      </c>
      <c r="AL202" s="325"/>
      <c r="AM202" s="268" t="s">
        <v>85</v>
      </c>
      <c r="AN202" s="250" t="s">
        <v>85</v>
      </c>
      <c r="AO202" s="250" t="s">
        <v>85</v>
      </c>
      <c r="AP202" s="250" t="s">
        <v>85</v>
      </c>
      <c r="AQ202" s="250"/>
    </row>
    <row r="203" spans="1:43" x14ac:dyDescent="0.25">
      <c r="A203" s="315" t="s">
        <v>317</v>
      </c>
      <c r="B203" s="324" t="s">
        <v>5272</v>
      </c>
      <c r="C203" s="250" t="s">
        <v>1209</v>
      </c>
      <c r="D203" s="277">
        <v>136</v>
      </c>
      <c r="E203" s="278">
        <v>66</v>
      </c>
      <c r="F203" s="279">
        <v>43.983676470588236</v>
      </c>
      <c r="G203" s="280">
        <v>29.029411764705884</v>
      </c>
      <c r="H203" s="281">
        <v>131</v>
      </c>
      <c r="I203" s="278">
        <v>0</v>
      </c>
      <c r="J203" s="278">
        <v>5</v>
      </c>
      <c r="K203" s="280">
        <v>0.96323529411764708</v>
      </c>
      <c r="L203" s="280">
        <v>0</v>
      </c>
      <c r="M203" s="280">
        <v>3.6764705882352942E-2</v>
      </c>
      <c r="N203" s="282" t="s">
        <v>913</v>
      </c>
      <c r="O203" s="278">
        <v>19</v>
      </c>
      <c r="P203" s="283">
        <v>0.41426470588235276</v>
      </c>
      <c r="Q203" s="283">
        <v>7.8602941176470589</v>
      </c>
      <c r="R203" s="325"/>
      <c r="S203" s="285" t="s">
        <v>915</v>
      </c>
      <c r="T203" s="326">
        <v>15</v>
      </c>
      <c r="U203" s="283">
        <v>0.42683823529411791</v>
      </c>
      <c r="V203" s="283">
        <v>6.3970588235294121</v>
      </c>
      <c r="W203" s="327"/>
      <c r="X203" s="286" t="s">
        <v>912</v>
      </c>
      <c r="Y203" s="278">
        <v>8</v>
      </c>
      <c r="Z203" s="283">
        <v>0.33279411764705902</v>
      </c>
      <c r="AA203" s="283">
        <v>2.6470588235294117</v>
      </c>
      <c r="AB203" s="325"/>
      <c r="AC203" s="287" t="s">
        <v>914</v>
      </c>
      <c r="AD203" s="278">
        <v>24</v>
      </c>
      <c r="AE203" s="283">
        <v>0.50617647058823534</v>
      </c>
      <c r="AF203" s="283">
        <v>12.125</v>
      </c>
      <c r="AG203" s="325"/>
      <c r="AH203" s="328" t="s">
        <v>85</v>
      </c>
      <c r="AI203" s="278" t="s">
        <v>85</v>
      </c>
      <c r="AJ203" s="283" t="s">
        <v>85</v>
      </c>
      <c r="AK203" s="283" t="s">
        <v>85</v>
      </c>
      <c r="AL203" s="325"/>
      <c r="AM203" s="268" t="s">
        <v>85</v>
      </c>
      <c r="AN203" s="250" t="s">
        <v>85</v>
      </c>
      <c r="AO203" s="250" t="s">
        <v>85</v>
      </c>
      <c r="AP203" s="250" t="s">
        <v>85</v>
      </c>
      <c r="AQ203" s="250"/>
    </row>
    <row r="204" spans="1:43" x14ac:dyDescent="0.25">
      <c r="A204" s="315" t="s">
        <v>320</v>
      </c>
      <c r="B204" s="324" t="s">
        <v>5272</v>
      </c>
      <c r="C204" s="250" t="s">
        <v>1211</v>
      </c>
      <c r="D204" s="277">
        <v>201</v>
      </c>
      <c r="E204" s="278">
        <v>66</v>
      </c>
      <c r="F204" s="279">
        <v>41.828358208955223</v>
      </c>
      <c r="G204" s="280">
        <v>27.606965174129353</v>
      </c>
      <c r="H204" s="281">
        <v>199</v>
      </c>
      <c r="I204" s="278">
        <v>0</v>
      </c>
      <c r="J204" s="278">
        <v>2</v>
      </c>
      <c r="K204" s="280">
        <v>0.99004975124378114</v>
      </c>
      <c r="L204" s="280">
        <v>0</v>
      </c>
      <c r="M204" s="280">
        <v>9.9502487562189053E-3</v>
      </c>
      <c r="N204" s="282" t="s">
        <v>913</v>
      </c>
      <c r="O204" s="278">
        <v>19</v>
      </c>
      <c r="P204" s="283">
        <v>0.41671641791044767</v>
      </c>
      <c r="Q204" s="283">
        <v>7.91044776119403</v>
      </c>
      <c r="R204" s="325"/>
      <c r="S204" s="285" t="s">
        <v>915</v>
      </c>
      <c r="T204" s="326">
        <v>15</v>
      </c>
      <c r="U204" s="283">
        <v>0.40830845771144308</v>
      </c>
      <c r="V204" s="283">
        <v>6.1293532338308454</v>
      </c>
      <c r="W204" s="327"/>
      <c r="X204" s="286" t="s">
        <v>912</v>
      </c>
      <c r="Y204" s="278">
        <v>8</v>
      </c>
      <c r="Z204" s="283">
        <v>0.32238805970149315</v>
      </c>
      <c r="AA204" s="283">
        <v>2.5572139303482588</v>
      </c>
      <c r="AB204" s="325"/>
      <c r="AC204" s="287" t="s">
        <v>914</v>
      </c>
      <c r="AD204" s="278">
        <v>24</v>
      </c>
      <c r="AE204" s="283">
        <v>0.45940298507462674</v>
      </c>
      <c r="AF204" s="283">
        <v>11.009950248756219</v>
      </c>
      <c r="AG204" s="325"/>
      <c r="AH204" s="328" t="s">
        <v>85</v>
      </c>
      <c r="AI204" s="278" t="s">
        <v>85</v>
      </c>
      <c r="AJ204" s="283" t="s">
        <v>85</v>
      </c>
      <c r="AK204" s="283" t="s">
        <v>85</v>
      </c>
      <c r="AL204" s="325"/>
      <c r="AM204" s="268" t="s">
        <v>85</v>
      </c>
      <c r="AN204" s="250" t="s">
        <v>85</v>
      </c>
      <c r="AO204" s="250" t="s">
        <v>85</v>
      </c>
      <c r="AP204" s="250" t="s">
        <v>85</v>
      </c>
      <c r="AQ204" s="250"/>
    </row>
    <row r="205" spans="1:43" x14ac:dyDescent="0.25">
      <c r="A205" s="315" t="s">
        <v>321</v>
      </c>
      <c r="B205" s="324" t="s">
        <v>5272</v>
      </c>
      <c r="C205" s="250" t="s">
        <v>1212</v>
      </c>
      <c r="D205" s="277">
        <v>80</v>
      </c>
      <c r="E205" s="278">
        <v>66</v>
      </c>
      <c r="F205" s="279">
        <v>51.742875000000005</v>
      </c>
      <c r="G205" s="280">
        <v>34.15</v>
      </c>
      <c r="H205" s="281">
        <v>71</v>
      </c>
      <c r="I205" s="278">
        <v>0</v>
      </c>
      <c r="J205" s="278">
        <v>9</v>
      </c>
      <c r="K205" s="280">
        <v>0.88749999999999996</v>
      </c>
      <c r="L205" s="280">
        <v>0</v>
      </c>
      <c r="M205" s="280">
        <v>0.1125</v>
      </c>
      <c r="N205" s="282" t="s">
        <v>913</v>
      </c>
      <c r="O205" s="278">
        <v>19</v>
      </c>
      <c r="P205" s="283">
        <v>0.48687499999999995</v>
      </c>
      <c r="Q205" s="283">
        <v>9.25</v>
      </c>
      <c r="R205" s="325"/>
      <c r="S205" s="285" t="s">
        <v>915</v>
      </c>
      <c r="T205" s="326">
        <v>15</v>
      </c>
      <c r="U205" s="283">
        <v>0.51025000000000031</v>
      </c>
      <c r="V205" s="283">
        <v>7.65</v>
      </c>
      <c r="W205" s="327"/>
      <c r="X205" s="286" t="s">
        <v>912</v>
      </c>
      <c r="Y205" s="278">
        <v>8</v>
      </c>
      <c r="Z205" s="283">
        <v>0.40087499999999981</v>
      </c>
      <c r="AA205" s="283">
        <v>3.1875</v>
      </c>
      <c r="AB205" s="325"/>
      <c r="AC205" s="287" t="s">
        <v>914</v>
      </c>
      <c r="AD205" s="278">
        <v>24</v>
      </c>
      <c r="AE205" s="283">
        <v>0.58637500000000009</v>
      </c>
      <c r="AF205" s="283">
        <v>14.0625</v>
      </c>
      <c r="AG205" s="325"/>
      <c r="AH205" s="328" t="s">
        <v>85</v>
      </c>
      <c r="AI205" s="278" t="s">
        <v>85</v>
      </c>
      <c r="AJ205" s="283" t="s">
        <v>85</v>
      </c>
      <c r="AK205" s="283" t="s">
        <v>85</v>
      </c>
      <c r="AL205" s="325"/>
      <c r="AM205" s="268" t="s">
        <v>85</v>
      </c>
      <c r="AN205" s="250" t="s">
        <v>85</v>
      </c>
      <c r="AO205" s="250" t="s">
        <v>85</v>
      </c>
      <c r="AP205" s="250" t="s">
        <v>85</v>
      </c>
      <c r="AQ205" s="250"/>
    </row>
    <row r="206" spans="1:43" x14ac:dyDescent="0.25">
      <c r="A206" s="315" t="s">
        <v>322</v>
      </c>
      <c r="B206" s="324" t="s">
        <v>5272</v>
      </c>
      <c r="C206" s="250" t="s">
        <v>1213</v>
      </c>
      <c r="D206" s="277">
        <v>61</v>
      </c>
      <c r="E206" s="278">
        <v>66</v>
      </c>
      <c r="F206" s="279">
        <v>50.819672131147549</v>
      </c>
      <c r="G206" s="280">
        <v>33.540983606557376</v>
      </c>
      <c r="H206" s="281">
        <v>56</v>
      </c>
      <c r="I206" s="278">
        <v>0</v>
      </c>
      <c r="J206" s="278">
        <v>5</v>
      </c>
      <c r="K206" s="280">
        <v>0.91803278688524592</v>
      </c>
      <c r="L206" s="280">
        <v>0</v>
      </c>
      <c r="M206" s="280">
        <v>8.1967213114754092E-2</v>
      </c>
      <c r="N206" s="282" t="s">
        <v>913</v>
      </c>
      <c r="O206" s="278">
        <v>19</v>
      </c>
      <c r="P206" s="283">
        <v>0.47131147540983626</v>
      </c>
      <c r="Q206" s="283">
        <v>8.9508196721311482</v>
      </c>
      <c r="R206" s="325"/>
      <c r="S206" s="285" t="s">
        <v>915</v>
      </c>
      <c r="T206" s="326">
        <v>15</v>
      </c>
      <c r="U206" s="283">
        <v>0.51016393442622965</v>
      </c>
      <c r="V206" s="283">
        <v>7.6557377049180326</v>
      </c>
      <c r="W206" s="327"/>
      <c r="X206" s="286" t="s">
        <v>912</v>
      </c>
      <c r="Y206" s="278">
        <v>8</v>
      </c>
      <c r="Z206" s="283">
        <v>0.37754098360655736</v>
      </c>
      <c r="AA206" s="283">
        <v>3</v>
      </c>
      <c r="AB206" s="325"/>
      <c r="AC206" s="287" t="s">
        <v>914</v>
      </c>
      <c r="AD206" s="278">
        <v>24</v>
      </c>
      <c r="AE206" s="283">
        <v>0.58098360655737702</v>
      </c>
      <c r="AF206" s="283">
        <v>13.934426229508198</v>
      </c>
      <c r="AG206" s="325"/>
      <c r="AH206" s="328" t="s">
        <v>85</v>
      </c>
      <c r="AI206" s="278" t="s">
        <v>85</v>
      </c>
      <c r="AJ206" s="283" t="s">
        <v>85</v>
      </c>
      <c r="AK206" s="283" t="s">
        <v>85</v>
      </c>
      <c r="AL206" s="325"/>
      <c r="AM206" s="268" t="s">
        <v>85</v>
      </c>
      <c r="AN206" s="250" t="s">
        <v>85</v>
      </c>
      <c r="AO206" s="250" t="s">
        <v>85</v>
      </c>
      <c r="AP206" s="250" t="s">
        <v>85</v>
      </c>
      <c r="AQ206" s="250"/>
    </row>
    <row r="207" spans="1:43" x14ac:dyDescent="0.25">
      <c r="A207" s="315" t="s">
        <v>323</v>
      </c>
      <c r="B207" s="324" t="s">
        <v>5272</v>
      </c>
      <c r="C207" s="250" t="s">
        <v>1214</v>
      </c>
      <c r="D207" s="277">
        <v>98</v>
      </c>
      <c r="E207" s="278">
        <v>66</v>
      </c>
      <c r="F207" s="279">
        <v>51.546224489795897</v>
      </c>
      <c r="G207" s="280">
        <v>34.020408163265309</v>
      </c>
      <c r="H207" s="281">
        <v>88</v>
      </c>
      <c r="I207" s="278">
        <v>0</v>
      </c>
      <c r="J207" s="278">
        <v>10</v>
      </c>
      <c r="K207" s="280">
        <v>0.89795918367346939</v>
      </c>
      <c r="L207" s="280">
        <v>0</v>
      </c>
      <c r="M207" s="280">
        <v>0.10204081632653061</v>
      </c>
      <c r="N207" s="282" t="s">
        <v>913</v>
      </c>
      <c r="O207" s="278">
        <v>19</v>
      </c>
      <c r="P207" s="283">
        <v>0.4771428571428572</v>
      </c>
      <c r="Q207" s="283">
        <v>9.0612244897959187</v>
      </c>
      <c r="R207" s="325"/>
      <c r="S207" s="285" t="s">
        <v>915</v>
      </c>
      <c r="T207" s="326">
        <v>15</v>
      </c>
      <c r="U207" s="283">
        <v>0.51193877551020417</v>
      </c>
      <c r="V207" s="283">
        <v>7.6836734693877551</v>
      </c>
      <c r="W207" s="327"/>
      <c r="X207" s="286" t="s">
        <v>912</v>
      </c>
      <c r="Y207" s="278">
        <v>8</v>
      </c>
      <c r="Z207" s="283">
        <v>0.38755102040816336</v>
      </c>
      <c r="AA207" s="283">
        <v>3.0816326530612246</v>
      </c>
      <c r="AB207" s="325"/>
      <c r="AC207" s="287" t="s">
        <v>914</v>
      </c>
      <c r="AD207" s="278">
        <v>24</v>
      </c>
      <c r="AE207" s="283">
        <v>0.59285714285714319</v>
      </c>
      <c r="AF207" s="283">
        <v>14.193877551020408</v>
      </c>
      <c r="AG207" s="325"/>
      <c r="AH207" s="328" t="s">
        <v>85</v>
      </c>
      <c r="AI207" s="278" t="s">
        <v>85</v>
      </c>
      <c r="AJ207" s="283" t="s">
        <v>85</v>
      </c>
      <c r="AK207" s="283" t="s">
        <v>85</v>
      </c>
      <c r="AL207" s="325"/>
      <c r="AM207" s="268" t="s">
        <v>85</v>
      </c>
      <c r="AN207" s="250" t="s">
        <v>85</v>
      </c>
      <c r="AO207" s="250" t="s">
        <v>85</v>
      </c>
      <c r="AP207" s="250" t="s">
        <v>85</v>
      </c>
      <c r="AQ207" s="250"/>
    </row>
    <row r="208" spans="1:43" x14ac:dyDescent="0.25">
      <c r="A208" s="315" t="s">
        <v>324</v>
      </c>
      <c r="B208" s="324" t="s">
        <v>5272</v>
      </c>
      <c r="C208" s="250" t="s">
        <v>1215</v>
      </c>
      <c r="D208" s="277">
        <v>80</v>
      </c>
      <c r="E208" s="278">
        <v>66</v>
      </c>
      <c r="F208" s="279">
        <v>44.39400000000002</v>
      </c>
      <c r="G208" s="280">
        <v>29.3</v>
      </c>
      <c r="H208" s="281">
        <v>76</v>
      </c>
      <c r="I208" s="278">
        <v>0</v>
      </c>
      <c r="J208" s="278">
        <v>4</v>
      </c>
      <c r="K208" s="280">
        <v>0.95</v>
      </c>
      <c r="L208" s="280">
        <v>0</v>
      </c>
      <c r="M208" s="280">
        <v>0.05</v>
      </c>
      <c r="N208" s="282" t="s">
        <v>913</v>
      </c>
      <c r="O208" s="278">
        <v>19</v>
      </c>
      <c r="P208" s="283">
        <v>0.42675000000000002</v>
      </c>
      <c r="Q208" s="283">
        <v>8.1</v>
      </c>
      <c r="R208" s="325"/>
      <c r="S208" s="285" t="s">
        <v>915</v>
      </c>
      <c r="T208" s="326">
        <v>15</v>
      </c>
      <c r="U208" s="283">
        <v>0.45762499999999989</v>
      </c>
      <c r="V208" s="283">
        <v>6.8624999999999998</v>
      </c>
      <c r="W208" s="327"/>
      <c r="X208" s="286" t="s">
        <v>912</v>
      </c>
      <c r="Y208" s="278">
        <v>8</v>
      </c>
      <c r="Z208" s="283">
        <v>0.32862499999999983</v>
      </c>
      <c r="AA208" s="283">
        <v>2.6124999999999998</v>
      </c>
      <c r="AB208" s="325"/>
      <c r="AC208" s="287" t="s">
        <v>914</v>
      </c>
      <c r="AD208" s="278">
        <v>24</v>
      </c>
      <c r="AE208" s="283">
        <v>0.48962500000000009</v>
      </c>
      <c r="AF208" s="283">
        <v>11.725</v>
      </c>
      <c r="AG208" s="325"/>
      <c r="AH208" s="328" t="s">
        <v>85</v>
      </c>
      <c r="AI208" s="278" t="s">
        <v>85</v>
      </c>
      <c r="AJ208" s="283" t="s">
        <v>85</v>
      </c>
      <c r="AK208" s="283" t="s">
        <v>85</v>
      </c>
      <c r="AL208" s="325"/>
      <c r="AM208" s="268" t="s">
        <v>85</v>
      </c>
      <c r="AN208" s="250" t="s">
        <v>85</v>
      </c>
      <c r="AO208" s="250" t="s">
        <v>85</v>
      </c>
      <c r="AP208" s="250" t="s">
        <v>85</v>
      </c>
      <c r="AQ208" s="250"/>
    </row>
    <row r="209" spans="1:43" x14ac:dyDescent="0.25">
      <c r="A209" s="315" t="s">
        <v>325</v>
      </c>
      <c r="B209" s="324" t="s">
        <v>5272</v>
      </c>
      <c r="C209" s="250" t="s">
        <v>1216</v>
      </c>
      <c r="D209" s="277">
        <v>108</v>
      </c>
      <c r="E209" s="278">
        <v>66</v>
      </c>
      <c r="F209" s="279">
        <v>46.759166666666665</v>
      </c>
      <c r="G209" s="280">
        <v>30.861111111111111</v>
      </c>
      <c r="H209" s="281">
        <v>100</v>
      </c>
      <c r="I209" s="278">
        <v>0</v>
      </c>
      <c r="J209" s="278">
        <v>8</v>
      </c>
      <c r="K209" s="280">
        <v>0.92592592592592593</v>
      </c>
      <c r="L209" s="280">
        <v>0</v>
      </c>
      <c r="M209" s="280">
        <v>7.407407407407407E-2</v>
      </c>
      <c r="N209" s="282" t="s">
        <v>913</v>
      </c>
      <c r="O209" s="278">
        <v>19</v>
      </c>
      <c r="P209" s="283">
        <v>0.45296296296296262</v>
      </c>
      <c r="Q209" s="283">
        <v>8.6018518518518512</v>
      </c>
      <c r="R209" s="325"/>
      <c r="S209" s="285" t="s">
        <v>915</v>
      </c>
      <c r="T209" s="326">
        <v>15</v>
      </c>
      <c r="U209" s="283">
        <v>0.44342592592592617</v>
      </c>
      <c r="V209" s="283">
        <v>6.6481481481481479</v>
      </c>
      <c r="W209" s="327"/>
      <c r="X209" s="286" t="s">
        <v>912</v>
      </c>
      <c r="Y209" s="278">
        <v>8</v>
      </c>
      <c r="Z209" s="283">
        <v>0.38175925925925958</v>
      </c>
      <c r="AA209" s="283">
        <v>3.0370370370370372</v>
      </c>
      <c r="AB209" s="325"/>
      <c r="AC209" s="287" t="s">
        <v>914</v>
      </c>
      <c r="AD209" s="278">
        <v>24</v>
      </c>
      <c r="AE209" s="283">
        <v>0.52518518518518553</v>
      </c>
      <c r="AF209" s="283">
        <v>12.574074074074074</v>
      </c>
      <c r="AG209" s="325"/>
      <c r="AH209" s="328" t="s">
        <v>85</v>
      </c>
      <c r="AI209" s="278" t="s">
        <v>85</v>
      </c>
      <c r="AJ209" s="283" t="s">
        <v>85</v>
      </c>
      <c r="AK209" s="283" t="s">
        <v>85</v>
      </c>
      <c r="AL209" s="325"/>
      <c r="AM209" s="268" t="s">
        <v>85</v>
      </c>
      <c r="AN209" s="250" t="s">
        <v>85</v>
      </c>
      <c r="AO209" s="250" t="s">
        <v>85</v>
      </c>
      <c r="AP209" s="250" t="s">
        <v>85</v>
      </c>
      <c r="AQ209" s="250"/>
    </row>
    <row r="210" spans="1:43" x14ac:dyDescent="0.25">
      <c r="A210" s="315" t="s">
        <v>326</v>
      </c>
      <c r="B210" s="324" t="s">
        <v>5272</v>
      </c>
      <c r="C210" s="250" t="s">
        <v>1217</v>
      </c>
      <c r="D210" s="277">
        <v>98</v>
      </c>
      <c r="E210" s="278">
        <v>66</v>
      </c>
      <c r="F210" s="279">
        <v>41.789693877551016</v>
      </c>
      <c r="G210" s="280">
        <v>27.581632653061224</v>
      </c>
      <c r="H210" s="281">
        <v>96</v>
      </c>
      <c r="I210" s="278">
        <v>0</v>
      </c>
      <c r="J210" s="278">
        <v>2</v>
      </c>
      <c r="K210" s="280">
        <v>0.97959183673469385</v>
      </c>
      <c r="L210" s="280">
        <v>0</v>
      </c>
      <c r="M210" s="280">
        <v>2.0408163265306121E-2</v>
      </c>
      <c r="N210" s="282" t="s">
        <v>913</v>
      </c>
      <c r="O210" s="278">
        <v>19</v>
      </c>
      <c r="P210" s="283">
        <v>0.39285714285714302</v>
      </c>
      <c r="Q210" s="283">
        <v>7.4591836734693882</v>
      </c>
      <c r="R210" s="325"/>
      <c r="S210" s="285" t="s">
        <v>915</v>
      </c>
      <c r="T210" s="326">
        <v>15</v>
      </c>
      <c r="U210" s="283">
        <v>0.39397959183673431</v>
      </c>
      <c r="V210" s="283">
        <v>5.908163265306122</v>
      </c>
      <c r="W210" s="327"/>
      <c r="X210" s="286" t="s">
        <v>912</v>
      </c>
      <c r="Y210" s="278">
        <v>8</v>
      </c>
      <c r="Z210" s="283">
        <v>0.34683673469387744</v>
      </c>
      <c r="AA210" s="283">
        <v>2.7551020408163267</v>
      </c>
      <c r="AB210" s="325"/>
      <c r="AC210" s="287" t="s">
        <v>914</v>
      </c>
      <c r="AD210" s="278">
        <v>24</v>
      </c>
      <c r="AE210" s="283">
        <v>0.47816326530612258</v>
      </c>
      <c r="AF210" s="283">
        <v>11.459183673469388</v>
      </c>
      <c r="AG210" s="325"/>
      <c r="AH210" s="328" t="s">
        <v>85</v>
      </c>
      <c r="AI210" s="278" t="s">
        <v>85</v>
      </c>
      <c r="AJ210" s="283" t="s">
        <v>85</v>
      </c>
      <c r="AK210" s="283" t="s">
        <v>85</v>
      </c>
      <c r="AL210" s="325"/>
      <c r="AM210" s="268" t="s">
        <v>85</v>
      </c>
      <c r="AN210" s="250" t="s">
        <v>85</v>
      </c>
      <c r="AO210" s="250" t="s">
        <v>85</v>
      </c>
      <c r="AP210" s="250" t="s">
        <v>85</v>
      </c>
      <c r="AQ210" s="250"/>
    </row>
    <row r="211" spans="1:43" x14ac:dyDescent="0.25">
      <c r="A211" s="315" t="s">
        <v>327</v>
      </c>
      <c r="B211" s="324" t="s">
        <v>5272</v>
      </c>
      <c r="C211" s="250" t="s">
        <v>1218</v>
      </c>
      <c r="D211" s="277">
        <v>75</v>
      </c>
      <c r="E211" s="278">
        <v>66</v>
      </c>
      <c r="F211" s="279">
        <v>41.958800000000011</v>
      </c>
      <c r="G211" s="280">
        <v>27.693333333333332</v>
      </c>
      <c r="H211" s="281">
        <v>74</v>
      </c>
      <c r="I211" s="278">
        <v>0</v>
      </c>
      <c r="J211" s="278">
        <v>1</v>
      </c>
      <c r="K211" s="280">
        <v>0.98666666666666669</v>
      </c>
      <c r="L211" s="280">
        <v>0</v>
      </c>
      <c r="M211" s="280">
        <v>1.3333333333333334E-2</v>
      </c>
      <c r="N211" s="282" t="s">
        <v>913</v>
      </c>
      <c r="O211" s="278">
        <v>19</v>
      </c>
      <c r="P211" s="283">
        <v>0.41506666666666692</v>
      </c>
      <c r="Q211" s="283">
        <v>7.8933333333333335</v>
      </c>
      <c r="R211" s="325"/>
      <c r="S211" s="285" t="s">
        <v>915</v>
      </c>
      <c r="T211" s="326">
        <v>15</v>
      </c>
      <c r="U211" s="283">
        <v>0.39186666666666625</v>
      </c>
      <c r="V211" s="283">
        <v>5.88</v>
      </c>
      <c r="W211" s="327"/>
      <c r="X211" s="286" t="s">
        <v>912</v>
      </c>
      <c r="Y211" s="278">
        <v>8</v>
      </c>
      <c r="Z211" s="283">
        <v>0.27120000000000011</v>
      </c>
      <c r="AA211" s="283">
        <v>2.1466666666666665</v>
      </c>
      <c r="AB211" s="325"/>
      <c r="AC211" s="287" t="s">
        <v>914</v>
      </c>
      <c r="AD211" s="278">
        <v>24</v>
      </c>
      <c r="AE211" s="283">
        <v>0.49053333333333321</v>
      </c>
      <c r="AF211" s="283">
        <v>11.773333333333333</v>
      </c>
      <c r="AG211" s="325"/>
      <c r="AH211" s="328" t="s">
        <v>85</v>
      </c>
      <c r="AI211" s="278" t="s">
        <v>85</v>
      </c>
      <c r="AJ211" s="283" t="s">
        <v>85</v>
      </c>
      <c r="AK211" s="283" t="s">
        <v>85</v>
      </c>
      <c r="AL211" s="325"/>
      <c r="AM211" s="268" t="s">
        <v>85</v>
      </c>
      <c r="AN211" s="250" t="s">
        <v>85</v>
      </c>
      <c r="AO211" s="250" t="s">
        <v>85</v>
      </c>
      <c r="AP211" s="250" t="s">
        <v>85</v>
      </c>
      <c r="AQ211" s="250"/>
    </row>
    <row r="212" spans="1:43" x14ac:dyDescent="0.25">
      <c r="A212" s="315" t="s">
        <v>328</v>
      </c>
      <c r="B212" s="324" t="s">
        <v>5272</v>
      </c>
      <c r="C212" s="250" t="s">
        <v>1219</v>
      </c>
      <c r="D212" s="277">
        <v>86</v>
      </c>
      <c r="E212" s="278">
        <v>66</v>
      </c>
      <c r="F212" s="279">
        <v>48.943372093023257</v>
      </c>
      <c r="G212" s="280">
        <v>32.302325581395351</v>
      </c>
      <c r="H212" s="281">
        <v>80</v>
      </c>
      <c r="I212" s="278">
        <v>0</v>
      </c>
      <c r="J212" s="278">
        <v>6</v>
      </c>
      <c r="K212" s="280">
        <v>0.93023255813953487</v>
      </c>
      <c r="L212" s="280">
        <v>0</v>
      </c>
      <c r="M212" s="280">
        <v>6.9767441860465115E-2</v>
      </c>
      <c r="N212" s="282" t="s">
        <v>913</v>
      </c>
      <c r="O212" s="278">
        <v>19</v>
      </c>
      <c r="P212" s="283">
        <v>0.46383720930232553</v>
      </c>
      <c r="Q212" s="283">
        <v>8.8023255813953494</v>
      </c>
      <c r="R212" s="325"/>
      <c r="S212" s="285" t="s">
        <v>915</v>
      </c>
      <c r="T212" s="326">
        <v>15</v>
      </c>
      <c r="U212" s="283">
        <v>0.46848837209302319</v>
      </c>
      <c r="V212" s="283">
        <v>7.0232558139534884</v>
      </c>
      <c r="W212" s="327"/>
      <c r="X212" s="286" t="s">
        <v>912</v>
      </c>
      <c r="Y212" s="278">
        <v>8</v>
      </c>
      <c r="Z212" s="283">
        <v>0.38325581395348823</v>
      </c>
      <c r="AA212" s="283">
        <v>3.0465116279069768</v>
      </c>
      <c r="AB212" s="325"/>
      <c r="AC212" s="287" t="s">
        <v>914</v>
      </c>
      <c r="AD212" s="278">
        <v>24</v>
      </c>
      <c r="AE212" s="283">
        <v>0.56081395348837237</v>
      </c>
      <c r="AF212" s="283">
        <v>13.430232558139535</v>
      </c>
      <c r="AG212" s="325"/>
      <c r="AH212" s="328" t="s">
        <v>85</v>
      </c>
      <c r="AI212" s="278" t="s">
        <v>85</v>
      </c>
      <c r="AJ212" s="283" t="s">
        <v>85</v>
      </c>
      <c r="AK212" s="283" t="s">
        <v>85</v>
      </c>
      <c r="AL212" s="325"/>
      <c r="AM212" s="268" t="s">
        <v>85</v>
      </c>
      <c r="AN212" s="250" t="s">
        <v>85</v>
      </c>
      <c r="AO212" s="250" t="s">
        <v>85</v>
      </c>
      <c r="AP212" s="250" t="s">
        <v>85</v>
      </c>
      <c r="AQ212" s="250"/>
    </row>
    <row r="213" spans="1:43" x14ac:dyDescent="0.25">
      <c r="A213" s="315" t="s">
        <v>329</v>
      </c>
      <c r="B213" s="324" t="s">
        <v>5272</v>
      </c>
      <c r="C213" s="250" t="s">
        <v>1220</v>
      </c>
      <c r="D213" s="277">
        <v>38</v>
      </c>
      <c r="E213" s="278">
        <v>66</v>
      </c>
      <c r="F213" s="279">
        <v>43.380526315789467</v>
      </c>
      <c r="G213" s="280">
        <v>28.631578947368421</v>
      </c>
      <c r="H213" s="281">
        <v>38</v>
      </c>
      <c r="I213" s="278">
        <v>0</v>
      </c>
      <c r="J213" s="278">
        <v>0</v>
      </c>
      <c r="K213" s="280">
        <v>1</v>
      </c>
      <c r="L213" s="280">
        <v>0</v>
      </c>
      <c r="M213" s="280">
        <v>0</v>
      </c>
      <c r="N213" s="282" t="s">
        <v>913</v>
      </c>
      <c r="O213" s="278">
        <v>19</v>
      </c>
      <c r="P213" s="283">
        <v>0.38947368421052636</v>
      </c>
      <c r="Q213" s="283">
        <v>7.3947368421052628</v>
      </c>
      <c r="R213" s="325"/>
      <c r="S213" s="285" t="s">
        <v>915</v>
      </c>
      <c r="T213" s="326">
        <v>15</v>
      </c>
      <c r="U213" s="283">
        <v>0.38394736842105265</v>
      </c>
      <c r="V213" s="283">
        <v>5.7631578947368425</v>
      </c>
      <c r="W213" s="327"/>
      <c r="X213" s="286" t="s">
        <v>912</v>
      </c>
      <c r="Y213" s="278">
        <v>8</v>
      </c>
      <c r="Z213" s="283">
        <v>0.3736842105263159</v>
      </c>
      <c r="AA213" s="283">
        <v>2.9736842105263159</v>
      </c>
      <c r="AB213" s="325"/>
      <c r="AC213" s="287" t="s">
        <v>914</v>
      </c>
      <c r="AD213" s="278">
        <v>24</v>
      </c>
      <c r="AE213" s="283">
        <v>0.52210526315789485</v>
      </c>
      <c r="AF213" s="283">
        <v>12.5</v>
      </c>
      <c r="AG213" s="325"/>
      <c r="AH213" s="328" t="s">
        <v>85</v>
      </c>
      <c r="AI213" s="278" t="s">
        <v>85</v>
      </c>
      <c r="AJ213" s="283" t="s">
        <v>85</v>
      </c>
      <c r="AK213" s="283" t="s">
        <v>85</v>
      </c>
      <c r="AL213" s="325"/>
      <c r="AM213" s="268" t="s">
        <v>85</v>
      </c>
      <c r="AN213" s="250" t="s">
        <v>85</v>
      </c>
      <c r="AO213" s="250" t="s">
        <v>85</v>
      </c>
      <c r="AP213" s="250" t="s">
        <v>85</v>
      </c>
      <c r="AQ213" s="250"/>
    </row>
    <row r="214" spans="1:43" x14ac:dyDescent="0.25">
      <c r="A214" s="315" t="s">
        <v>330</v>
      </c>
      <c r="B214" s="324" t="s">
        <v>5272</v>
      </c>
      <c r="C214" s="250" t="s">
        <v>1221</v>
      </c>
      <c r="D214" s="277">
        <v>164</v>
      </c>
      <c r="E214" s="278">
        <v>66</v>
      </c>
      <c r="F214" s="279">
        <v>42.414512195121937</v>
      </c>
      <c r="G214" s="280">
        <v>27.993902439024389</v>
      </c>
      <c r="H214" s="281">
        <v>164</v>
      </c>
      <c r="I214" s="278">
        <v>0</v>
      </c>
      <c r="J214" s="278">
        <v>0</v>
      </c>
      <c r="K214" s="280">
        <v>1</v>
      </c>
      <c r="L214" s="280">
        <v>0</v>
      </c>
      <c r="M214" s="280">
        <v>0</v>
      </c>
      <c r="N214" s="282" t="s">
        <v>913</v>
      </c>
      <c r="O214" s="278">
        <v>19</v>
      </c>
      <c r="P214" s="283">
        <v>0.39902439024390235</v>
      </c>
      <c r="Q214" s="283">
        <v>7.5792682926829267</v>
      </c>
      <c r="R214" s="325"/>
      <c r="S214" s="285" t="s">
        <v>915</v>
      </c>
      <c r="T214" s="326">
        <v>15</v>
      </c>
      <c r="U214" s="283">
        <v>0.41902439024390242</v>
      </c>
      <c r="V214" s="283">
        <v>6.2865853658536581</v>
      </c>
      <c r="W214" s="327"/>
      <c r="X214" s="286" t="s">
        <v>912</v>
      </c>
      <c r="Y214" s="278">
        <v>8</v>
      </c>
      <c r="Z214" s="283">
        <v>0.32250000000000029</v>
      </c>
      <c r="AA214" s="283">
        <v>2.5609756097560976</v>
      </c>
      <c r="AB214" s="325"/>
      <c r="AC214" s="287" t="s">
        <v>914</v>
      </c>
      <c r="AD214" s="278">
        <v>24</v>
      </c>
      <c r="AE214" s="283">
        <v>0.48317073170731706</v>
      </c>
      <c r="AF214" s="283">
        <v>11.567073170731707</v>
      </c>
      <c r="AG214" s="325"/>
      <c r="AH214" s="328" t="s">
        <v>85</v>
      </c>
      <c r="AI214" s="278" t="s">
        <v>85</v>
      </c>
      <c r="AJ214" s="283" t="s">
        <v>85</v>
      </c>
      <c r="AK214" s="283" t="s">
        <v>85</v>
      </c>
      <c r="AL214" s="325"/>
      <c r="AM214" s="268" t="s">
        <v>85</v>
      </c>
      <c r="AN214" s="250" t="s">
        <v>85</v>
      </c>
      <c r="AO214" s="250" t="s">
        <v>85</v>
      </c>
      <c r="AP214" s="250" t="s">
        <v>85</v>
      </c>
      <c r="AQ214" s="250"/>
    </row>
    <row r="215" spans="1:43" x14ac:dyDescent="0.25">
      <c r="A215" s="315" t="s">
        <v>5194</v>
      </c>
      <c r="B215" s="324" t="s">
        <v>5272</v>
      </c>
      <c r="C215" s="250" t="s">
        <v>5289</v>
      </c>
      <c r="D215" s="277">
        <v>16</v>
      </c>
      <c r="E215" s="278">
        <v>66</v>
      </c>
      <c r="F215" s="279">
        <v>57.766250000000007</v>
      </c>
      <c r="G215" s="280">
        <v>38.125</v>
      </c>
      <c r="H215" s="281">
        <v>11</v>
      </c>
      <c r="I215" s="278">
        <v>0</v>
      </c>
      <c r="J215" s="278">
        <v>5</v>
      </c>
      <c r="K215" s="280">
        <v>0.6875</v>
      </c>
      <c r="L215" s="280">
        <v>0</v>
      </c>
      <c r="M215" s="280">
        <v>0.3125</v>
      </c>
      <c r="N215" s="282" t="s">
        <v>913</v>
      </c>
      <c r="O215" s="278">
        <v>19</v>
      </c>
      <c r="P215" s="283">
        <v>0.54875000000000007</v>
      </c>
      <c r="Q215" s="283">
        <v>10.4375</v>
      </c>
      <c r="R215" s="325"/>
      <c r="S215" s="285" t="s">
        <v>915</v>
      </c>
      <c r="T215" s="326">
        <v>15</v>
      </c>
      <c r="U215" s="283">
        <v>0.57374999999999998</v>
      </c>
      <c r="V215" s="283">
        <v>8.625</v>
      </c>
      <c r="W215" s="327"/>
      <c r="X215" s="286" t="s">
        <v>912</v>
      </c>
      <c r="Y215" s="278">
        <v>8</v>
      </c>
      <c r="Z215" s="283">
        <v>0.47937499999999994</v>
      </c>
      <c r="AA215" s="283">
        <v>3.8125</v>
      </c>
      <c r="AB215" s="325"/>
      <c r="AC215" s="287" t="s">
        <v>914</v>
      </c>
      <c r="AD215" s="278">
        <v>24</v>
      </c>
      <c r="AE215" s="283">
        <v>0.63500000000000001</v>
      </c>
      <c r="AF215" s="283">
        <v>15.25</v>
      </c>
      <c r="AG215" s="325"/>
      <c r="AH215" s="328" t="s">
        <v>85</v>
      </c>
      <c r="AI215" s="278" t="s">
        <v>85</v>
      </c>
      <c r="AJ215" s="283" t="s">
        <v>85</v>
      </c>
      <c r="AK215" s="283" t="s">
        <v>85</v>
      </c>
      <c r="AL215" s="325"/>
      <c r="AM215" s="268" t="s">
        <v>85</v>
      </c>
      <c r="AN215" s="250" t="s">
        <v>85</v>
      </c>
      <c r="AO215" s="250" t="s">
        <v>85</v>
      </c>
      <c r="AP215" s="250" t="s">
        <v>85</v>
      </c>
      <c r="AQ215" s="250"/>
    </row>
    <row r="216" spans="1:43" x14ac:dyDescent="0.25">
      <c r="A216" s="315" t="s">
        <v>331</v>
      </c>
      <c r="B216" s="324" t="s">
        <v>5272</v>
      </c>
      <c r="C216" s="250" t="s">
        <v>1278</v>
      </c>
      <c r="D216" s="277">
        <v>219</v>
      </c>
      <c r="E216" s="278">
        <v>66</v>
      </c>
      <c r="F216" s="279">
        <v>42.458264840182636</v>
      </c>
      <c r="G216" s="280">
        <v>28.022831050228312</v>
      </c>
      <c r="H216" s="281">
        <v>209</v>
      </c>
      <c r="I216" s="278">
        <v>0</v>
      </c>
      <c r="J216" s="278">
        <v>10</v>
      </c>
      <c r="K216" s="280">
        <v>0.954337899543379</v>
      </c>
      <c r="L216" s="280">
        <v>0</v>
      </c>
      <c r="M216" s="280">
        <v>4.5662100456621002E-2</v>
      </c>
      <c r="N216" s="282" t="s">
        <v>913</v>
      </c>
      <c r="O216" s="278">
        <v>19</v>
      </c>
      <c r="P216" s="283">
        <v>0.42429223744292205</v>
      </c>
      <c r="Q216" s="283">
        <v>8.0502283105022823</v>
      </c>
      <c r="R216" s="325"/>
      <c r="S216" s="285" t="s">
        <v>915</v>
      </c>
      <c r="T216" s="326">
        <v>15</v>
      </c>
      <c r="U216" s="283">
        <v>0.40283105022831084</v>
      </c>
      <c r="V216" s="283">
        <v>6.0410958904109586</v>
      </c>
      <c r="W216" s="327"/>
      <c r="X216" s="286" t="s">
        <v>912</v>
      </c>
      <c r="Y216" s="278">
        <v>8</v>
      </c>
      <c r="Z216" s="283">
        <v>0.32515981735159849</v>
      </c>
      <c r="AA216" s="283">
        <v>2.5799086757990866</v>
      </c>
      <c r="AB216" s="325"/>
      <c r="AC216" s="287" t="s">
        <v>914</v>
      </c>
      <c r="AD216" s="278">
        <v>24</v>
      </c>
      <c r="AE216" s="283">
        <v>0.47374429223744274</v>
      </c>
      <c r="AF216" s="283">
        <v>11.351598173515981</v>
      </c>
      <c r="AG216" s="325"/>
      <c r="AH216" s="328" t="s">
        <v>85</v>
      </c>
      <c r="AI216" s="278" t="s">
        <v>85</v>
      </c>
      <c r="AJ216" s="283" t="s">
        <v>85</v>
      </c>
      <c r="AK216" s="283" t="s">
        <v>85</v>
      </c>
      <c r="AL216" s="325"/>
      <c r="AM216" s="268" t="s">
        <v>85</v>
      </c>
      <c r="AN216" s="250" t="s">
        <v>85</v>
      </c>
      <c r="AO216" s="250" t="s">
        <v>85</v>
      </c>
      <c r="AP216" s="250" t="s">
        <v>85</v>
      </c>
      <c r="AQ216" s="250"/>
    </row>
    <row r="217" spans="1:43" x14ac:dyDescent="0.25">
      <c r="A217" s="315" t="s">
        <v>332</v>
      </c>
      <c r="B217" s="324" t="s">
        <v>5272</v>
      </c>
      <c r="C217" s="250" t="s">
        <v>1222</v>
      </c>
      <c r="D217" s="277">
        <v>158</v>
      </c>
      <c r="E217" s="278">
        <v>66</v>
      </c>
      <c r="F217" s="279">
        <v>48.811139240506336</v>
      </c>
      <c r="G217" s="280">
        <v>32.215189873417721</v>
      </c>
      <c r="H217" s="281">
        <v>143</v>
      </c>
      <c r="I217" s="278">
        <v>0</v>
      </c>
      <c r="J217" s="278">
        <v>15</v>
      </c>
      <c r="K217" s="280">
        <v>0.90506329113924056</v>
      </c>
      <c r="L217" s="280">
        <v>0</v>
      </c>
      <c r="M217" s="280">
        <v>9.49367088607595E-2</v>
      </c>
      <c r="N217" s="282" t="s">
        <v>913</v>
      </c>
      <c r="O217" s="278">
        <v>19</v>
      </c>
      <c r="P217" s="283">
        <v>0.45784810126582282</v>
      </c>
      <c r="Q217" s="283">
        <v>8.6962025316455698</v>
      </c>
      <c r="R217" s="325"/>
      <c r="S217" s="285" t="s">
        <v>915</v>
      </c>
      <c r="T217" s="326">
        <v>15</v>
      </c>
      <c r="U217" s="283">
        <v>0.50297468354430375</v>
      </c>
      <c r="V217" s="283">
        <v>7.5443037974683547</v>
      </c>
      <c r="W217" s="327"/>
      <c r="X217" s="286" t="s">
        <v>912</v>
      </c>
      <c r="Y217" s="278">
        <v>8</v>
      </c>
      <c r="Z217" s="283">
        <v>0.37101265822784851</v>
      </c>
      <c r="AA217" s="283">
        <v>2.9493670886075951</v>
      </c>
      <c r="AB217" s="325"/>
      <c r="AC217" s="287" t="s">
        <v>914</v>
      </c>
      <c r="AD217" s="278">
        <v>24</v>
      </c>
      <c r="AE217" s="283">
        <v>0.54392405063291149</v>
      </c>
      <c r="AF217" s="283">
        <v>13.025316455696203</v>
      </c>
      <c r="AG217" s="325"/>
      <c r="AH217" s="328" t="s">
        <v>85</v>
      </c>
      <c r="AI217" s="278" t="s">
        <v>85</v>
      </c>
      <c r="AJ217" s="283" t="s">
        <v>85</v>
      </c>
      <c r="AK217" s="283" t="s">
        <v>85</v>
      </c>
      <c r="AL217" s="325"/>
      <c r="AM217" s="268" t="s">
        <v>85</v>
      </c>
      <c r="AN217" s="250" t="s">
        <v>85</v>
      </c>
      <c r="AO217" s="250" t="s">
        <v>85</v>
      </c>
      <c r="AP217" s="250" t="s">
        <v>85</v>
      </c>
      <c r="AQ217" s="250"/>
    </row>
    <row r="218" spans="1:43" x14ac:dyDescent="0.25">
      <c r="A218" s="315" t="s">
        <v>649</v>
      </c>
      <c r="B218" s="324" t="s">
        <v>5272</v>
      </c>
      <c r="C218" s="250" t="s">
        <v>1223</v>
      </c>
      <c r="D218" s="277">
        <v>36</v>
      </c>
      <c r="E218" s="278">
        <v>66</v>
      </c>
      <c r="F218" s="279">
        <v>48.022222222222226</v>
      </c>
      <c r="G218" s="280">
        <v>31.694444444444443</v>
      </c>
      <c r="H218" s="281">
        <v>35</v>
      </c>
      <c r="I218" s="278">
        <v>0</v>
      </c>
      <c r="J218" s="278">
        <v>1</v>
      </c>
      <c r="K218" s="280">
        <v>0.97222222222222221</v>
      </c>
      <c r="L218" s="280">
        <v>0</v>
      </c>
      <c r="M218" s="280">
        <v>2.7777777777777776E-2</v>
      </c>
      <c r="N218" s="282" t="s">
        <v>913</v>
      </c>
      <c r="O218" s="278">
        <v>19</v>
      </c>
      <c r="P218" s="283">
        <v>0.45250000000000007</v>
      </c>
      <c r="Q218" s="283">
        <v>8.5833333333333339</v>
      </c>
      <c r="R218" s="325"/>
      <c r="S218" s="285" t="s">
        <v>915</v>
      </c>
      <c r="T218" s="326">
        <v>15</v>
      </c>
      <c r="U218" s="283">
        <v>0.47388888888888886</v>
      </c>
      <c r="V218" s="283">
        <v>7.1111111111111107</v>
      </c>
      <c r="W218" s="327"/>
      <c r="X218" s="286" t="s">
        <v>912</v>
      </c>
      <c r="Y218" s="278">
        <v>8</v>
      </c>
      <c r="Z218" s="283">
        <v>0.35277777777777791</v>
      </c>
      <c r="AA218" s="283">
        <v>2.8055555555555554</v>
      </c>
      <c r="AB218" s="325"/>
      <c r="AC218" s="287" t="s">
        <v>914</v>
      </c>
      <c r="AD218" s="278">
        <v>24</v>
      </c>
      <c r="AE218" s="283">
        <v>0.55083333333333329</v>
      </c>
      <c r="AF218" s="283">
        <v>13.194444444444445</v>
      </c>
      <c r="AG218" s="325"/>
      <c r="AH218" s="328" t="s">
        <v>85</v>
      </c>
      <c r="AI218" s="278" t="s">
        <v>85</v>
      </c>
      <c r="AJ218" s="283" t="s">
        <v>85</v>
      </c>
      <c r="AK218" s="283" t="s">
        <v>85</v>
      </c>
      <c r="AL218" s="325"/>
      <c r="AM218" s="268" t="s">
        <v>85</v>
      </c>
      <c r="AN218" s="250" t="s">
        <v>85</v>
      </c>
      <c r="AO218" s="250" t="s">
        <v>85</v>
      </c>
      <c r="AP218" s="250" t="s">
        <v>85</v>
      </c>
      <c r="AQ218" s="250"/>
    </row>
    <row r="219" spans="1:43" x14ac:dyDescent="0.25">
      <c r="A219" s="315" t="s">
        <v>825</v>
      </c>
      <c r="B219" s="324" t="s">
        <v>5272</v>
      </c>
      <c r="C219" s="250" t="s">
        <v>1224</v>
      </c>
      <c r="D219" s="277">
        <v>21</v>
      </c>
      <c r="E219" s="278">
        <v>66</v>
      </c>
      <c r="F219" s="279">
        <v>59.883809523809518</v>
      </c>
      <c r="G219" s="280">
        <v>39.523809523809526</v>
      </c>
      <c r="H219" s="281">
        <v>18</v>
      </c>
      <c r="I219" s="278">
        <v>0</v>
      </c>
      <c r="J219" s="278">
        <v>3</v>
      </c>
      <c r="K219" s="280">
        <v>0.8571428571428571</v>
      </c>
      <c r="L219" s="280">
        <v>0</v>
      </c>
      <c r="M219" s="280">
        <v>0.14285714285714285</v>
      </c>
      <c r="N219" s="282" t="s">
        <v>913</v>
      </c>
      <c r="O219" s="278">
        <v>19</v>
      </c>
      <c r="P219" s="283">
        <v>0.51857142857142846</v>
      </c>
      <c r="Q219" s="283">
        <v>9.8571428571428577</v>
      </c>
      <c r="R219" s="325"/>
      <c r="S219" s="285" t="s">
        <v>915</v>
      </c>
      <c r="T219" s="326">
        <v>15</v>
      </c>
      <c r="U219" s="283">
        <v>0.59333333333333316</v>
      </c>
      <c r="V219" s="283">
        <v>8.9047619047619051</v>
      </c>
      <c r="W219" s="327"/>
      <c r="X219" s="286" t="s">
        <v>912</v>
      </c>
      <c r="Y219" s="278">
        <v>8</v>
      </c>
      <c r="Z219" s="283">
        <v>0.49714285714285728</v>
      </c>
      <c r="AA219" s="283">
        <v>3.9523809523809526</v>
      </c>
      <c r="AB219" s="325"/>
      <c r="AC219" s="287" t="s">
        <v>914</v>
      </c>
      <c r="AD219" s="278">
        <v>24</v>
      </c>
      <c r="AE219" s="283">
        <v>0.70095238095238099</v>
      </c>
      <c r="AF219" s="283">
        <v>16.80952380952381</v>
      </c>
      <c r="AG219" s="325"/>
      <c r="AH219" s="328" t="s">
        <v>85</v>
      </c>
      <c r="AI219" s="278" t="s">
        <v>85</v>
      </c>
      <c r="AJ219" s="283" t="s">
        <v>85</v>
      </c>
      <c r="AK219" s="283" t="s">
        <v>85</v>
      </c>
      <c r="AL219" s="325"/>
      <c r="AM219" s="268" t="s">
        <v>85</v>
      </c>
      <c r="AN219" s="250" t="s">
        <v>85</v>
      </c>
      <c r="AO219" s="250" t="s">
        <v>85</v>
      </c>
      <c r="AP219" s="250" t="s">
        <v>85</v>
      </c>
      <c r="AQ219" s="250"/>
    </row>
    <row r="220" spans="1:43" x14ac:dyDescent="0.25">
      <c r="A220" s="315" t="s">
        <v>935</v>
      </c>
      <c r="B220" s="324" t="s">
        <v>5272</v>
      </c>
      <c r="C220" s="250" t="s">
        <v>5212</v>
      </c>
      <c r="D220" s="277">
        <v>1</v>
      </c>
      <c r="E220" s="278">
        <v>66</v>
      </c>
      <c r="F220" s="279">
        <v>46.97</v>
      </c>
      <c r="G220" s="280">
        <v>31</v>
      </c>
      <c r="H220" s="281">
        <v>1</v>
      </c>
      <c r="I220" s="278">
        <v>0</v>
      </c>
      <c r="J220" s="278">
        <v>0</v>
      </c>
      <c r="K220" s="280">
        <v>1</v>
      </c>
      <c r="L220" s="280">
        <v>0</v>
      </c>
      <c r="M220" s="280">
        <v>0</v>
      </c>
      <c r="N220" s="282" t="s">
        <v>913</v>
      </c>
      <c r="O220" s="278">
        <v>19</v>
      </c>
      <c r="P220" s="283">
        <v>0.53</v>
      </c>
      <c r="Q220" s="283">
        <v>10</v>
      </c>
      <c r="R220" s="325"/>
      <c r="S220" s="285" t="s">
        <v>915</v>
      </c>
      <c r="T220" s="326">
        <v>15</v>
      </c>
      <c r="U220" s="283">
        <v>0.33</v>
      </c>
      <c r="V220" s="283">
        <v>5</v>
      </c>
      <c r="W220" s="327"/>
      <c r="X220" s="286" t="s">
        <v>912</v>
      </c>
      <c r="Y220" s="278">
        <v>8</v>
      </c>
      <c r="Z220" s="283">
        <v>0.38</v>
      </c>
      <c r="AA220" s="283">
        <v>3</v>
      </c>
      <c r="AB220" s="325"/>
      <c r="AC220" s="287" t="s">
        <v>914</v>
      </c>
      <c r="AD220" s="278">
        <v>24</v>
      </c>
      <c r="AE220" s="283">
        <v>0.54</v>
      </c>
      <c r="AF220" s="283">
        <v>13</v>
      </c>
      <c r="AG220" s="325"/>
      <c r="AH220" s="328" t="s">
        <v>85</v>
      </c>
      <c r="AI220" s="278" t="s">
        <v>85</v>
      </c>
      <c r="AJ220" s="283" t="s">
        <v>85</v>
      </c>
      <c r="AK220" s="283" t="s">
        <v>85</v>
      </c>
      <c r="AL220" s="325"/>
      <c r="AM220" s="268" t="s">
        <v>85</v>
      </c>
      <c r="AN220" s="250" t="s">
        <v>85</v>
      </c>
      <c r="AO220" s="250" t="s">
        <v>85</v>
      </c>
      <c r="AP220" s="250" t="s">
        <v>85</v>
      </c>
      <c r="AQ220" s="250"/>
    </row>
    <row r="221" spans="1:43" x14ac:dyDescent="0.25">
      <c r="A221" s="315" t="s">
        <v>334</v>
      </c>
      <c r="B221" s="324" t="s">
        <v>5272</v>
      </c>
      <c r="C221" s="250" t="s">
        <v>1225</v>
      </c>
      <c r="D221" s="277">
        <v>109</v>
      </c>
      <c r="E221" s="278">
        <v>66</v>
      </c>
      <c r="F221" s="279">
        <v>48.666055045871545</v>
      </c>
      <c r="G221" s="280">
        <v>32.11926605504587</v>
      </c>
      <c r="H221" s="281">
        <v>98</v>
      </c>
      <c r="I221" s="278">
        <v>0</v>
      </c>
      <c r="J221" s="278">
        <v>11</v>
      </c>
      <c r="K221" s="280">
        <v>0.8990825688073395</v>
      </c>
      <c r="L221" s="280">
        <v>0</v>
      </c>
      <c r="M221" s="280">
        <v>0.10091743119266056</v>
      </c>
      <c r="N221" s="282" t="s">
        <v>913</v>
      </c>
      <c r="O221" s="278">
        <v>19</v>
      </c>
      <c r="P221" s="283">
        <v>0.47403669724770636</v>
      </c>
      <c r="Q221" s="283">
        <v>9.0183486238532105</v>
      </c>
      <c r="R221" s="325"/>
      <c r="S221" s="285" t="s">
        <v>915</v>
      </c>
      <c r="T221" s="326">
        <v>15</v>
      </c>
      <c r="U221" s="283">
        <v>0.49018348623853203</v>
      </c>
      <c r="V221" s="283">
        <v>7.3486238532110093</v>
      </c>
      <c r="W221" s="327"/>
      <c r="X221" s="286" t="s">
        <v>912</v>
      </c>
      <c r="Y221" s="278">
        <v>8</v>
      </c>
      <c r="Z221" s="283">
        <v>0.35798165137614696</v>
      </c>
      <c r="AA221" s="283">
        <v>2.8440366972477062</v>
      </c>
      <c r="AB221" s="325"/>
      <c r="AC221" s="287" t="s">
        <v>914</v>
      </c>
      <c r="AD221" s="278">
        <v>24</v>
      </c>
      <c r="AE221" s="283">
        <v>0.53853211009174318</v>
      </c>
      <c r="AF221" s="283">
        <v>12.908256880733944</v>
      </c>
      <c r="AG221" s="325"/>
      <c r="AH221" s="328" t="s">
        <v>85</v>
      </c>
      <c r="AI221" s="278" t="s">
        <v>85</v>
      </c>
      <c r="AJ221" s="283" t="s">
        <v>85</v>
      </c>
      <c r="AK221" s="283" t="s">
        <v>85</v>
      </c>
      <c r="AL221" s="325"/>
      <c r="AM221" s="268" t="s">
        <v>85</v>
      </c>
      <c r="AN221" s="250" t="s">
        <v>85</v>
      </c>
      <c r="AO221" s="250" t="s">
        <v>85</v>
      </c>
      <c r="AP221" s="250" t="s">
        <v>85</v>
      </c>
      <c r="AQ221" s="250"/>
    </row>
    <row r="222" spans="1:43" x14ac:dyDescent="0.25">
      <c r="A222" s="315" t="s">
        <v>826</v>
      </c>
      <c r="B222" s="324" t="s">
        <v>5272</v>
      </c>
      <c r="C222" s="250" t="s">
        <v>1226</v>
      </c>
      <c r="D222" s="277">
        <v>35</v>
      </c>
      <c r="E222" s="278">
        <v>66</v>
      </c>
      <c r="F222" s="279">
        <v>52.51114285714285</v>
      </c>
      <c r="G222" s="280">
        <v>34.657142857142858</v>
      </c>
      <c r="H222" s="281">
        <v>31</v>
      </c>
      <c r="I222" s="278">
        <v>0</v>
      </c>
      <c r="J222" s="278">
        <v>4</v>
      </c>
      <c r="K222" s="280">
        <v>0.88571428571428568</v>
      </c>
      <c r="L222" s="280">
        <v>0</v>
      </c>
      <c r="M222" s="280">
        <v>0.11428571428571428</v>
      </c>
      <c r="N222" s="282" t="s">
        <v>913</v>
      </c>
      <c r="O222" s="278">
        <v>19</v>
      </c>
      <c r="P222" s="283">
        <v>0.46799999999999997</v>
      </c>
      <c r="Q222" s="283">
        <v>8.8857142857142861</v>
      </c>
      <c r="R222" s="325"/>
      <c r="S222" s="285" t="s">
        <v>915</v>
      </c>
      <c r="T222" s="326">
        <v>15</v>
      </c>
      <c r="U222" s="283">
        <v>0.5199999999999998</v>
      </c>
      <c r="V222" s="283">
        <v>7.8</v>
      </c>
      <c r="W222" s="327"/>
      <c r="X222" s="286" t="s">
        <v>912</v>
      </c>
      <c r="Y222" s="278">
        <v>8</v>
      </c>
      <c r="Z222" s="283">
        <v>0.4597142857142858</v>
      </c>
      <c r="AA222" s="283">
        <v>3.657142857142857</v>
      </c>
      <c r="AB222" s="325"/>
      <c r="AC222" s="287" t="s">
        <v>914</v>
      </c>
      <c r="AD222" s="278">
        <v>24</v>
      </c>
      <c r="AE222" s="283">
        <v>0.5980000000000002</v>
      </c>
      <c r="AF222" s="283">
        <v>14.314285714285715</v>
      </c>
      <c r="AG222" s="325"/>
      <c r="AH222" s="328" t="s">
        <v>85</v>
      </c>
      <c r="AI222" s="278" t="s">
        <v>85</v>
      </c>
      <c r="AJ222" s="283" t="s">
        <v>85</v>
      </c>
      <c r="AK222" s="283" t="s">
        <v>85</v>
      </c>
      <c r="AL222" s="325"/>
      <c r="AM222" s="268" t="s">
        <v>85</v>
      </c>
      <c r="AN222" s="250" t="s">
        <v>85</v>
      </c>
      <c r="AO222" s="250" t="s">
        <v>85</v>
      </c>
      <c r="AP222" s="250" t="s">
        <v>85</v>
      </c>
      <c r="AQ222" s="250"/>
    </row>
    <row r="223" spans="1:43" x14ac:dyDescent="0.25">
      <c r="A223" s="315" t="s">
        <v>647</v>
      </c>
      <c r="B223" s="324" t="s">
        <v>5272</v>
      </c>
      <c r="C223" s="250" t="s">
        <v>1227</v>
      </c>
      <c r="D223" s="277">
        <v>85</v>
      </c>
      <c r="E223" s="278">
        <v>66</v>
      </c>
      <c r="F223" s="279">
        <v>49.465411764705884</v>
      </c>
      <c r="G223" s="280">
        <v>32.647058823529413</v>
      </c>
      <c r="H223" s="281">
        <v>81</v>
      </c>
      <c r="I223" s="278">
        <v>0</v>
      </c>
      <c r="J223" s="278">
        <v>4</v>
      </c>
      <c r="K223" s="280">
        <v>0.95294117647058818</v>
      </c>
      <c r="L223" s="280">
        <v>0</v>
      </c>
      <c r="M223" s="280">
        <v>4.7058823529411764E-2</v>
      </c>
      <c r="N223" s="282" t="s">
        <v>913</v>
      </c>
      <c r="O223" s="278">
        <v>19</v>
      </c>
      <c r="P223" s="283">
        <v>0.4543529411764704</v>
      </c>
      <c r="Q223" s="283">
        <v>8.6352941176470583</v>
      </c>
      <c r="R223" s="325"/>
      <c r="S223" s="285" t="s">
        <v>915</v>
      </c>
      <c r="T223" s="326">
        <v>15</v>
      </c>
      <c r="U223" s="283">
        <v>0.49294117647058822</v>
      </c>
      <c r="V223" s="283">
        <v>7.4</v>
      </c>
      <c r="W223" s="327"/>
      <c r="X223" s="286" t="s">
        <v>912</v>
      </c>
      <c r="Y223" s="278">
        <v>8</v>
      </c>
      <c r="Z223" s="283">
        <v>0.36047058823529399</v>
      </c>
      <c r="AA223" s="283">
        <v>2.8705882352941177</v>
      </c>
      <c r="AB223" s="325"/>
      <c r="AC223" s="287" t="s">
        <v>914</v>
      </c>
      <c r="AD223" s="278">
        <v>24</v>
      </c>
      <c r="AE223" s="283">
        <v>0.57352941176470618</v>
      </c>
      <c r="AF223" s="283">
        <v>13.741176470588234</v>
      </c>
      <c r="AG223" s="325"/>
      <c r="AH223" s="328" t="s">
        <v>85</v>
      </c>
      <c r="AI223" s="278" t="s">
        <v>85</v>
      </c>
      <c r="AJ223" s="283" t="s">
        <v>85</v>
      </c>
      <c r="AK223" s="283" t="s">
        <v>85</v>
      </c>
      <c r="AL223" s="325"/>
      <c r="AM223" s="268" t="s">
        <v>85</v>
      </c>
      <c r="AN223" s="250" t="s">
        <v>85</v>
      </c>
      <c r="AO223" s="250" t="s">
        <v>85</v>
      </c>
      <c r="AP223" s="250" t="s">
        <v>85</v>
      </c>
      <c r="AQ223" s="250"/>
    </row>
    <row r="224" spans="1:43" x14ac:dyDescent="0.25">
      <c r="A224" s="315" t="s">
        <v>335</v>
      </c>
      <c r="B224" s="324" t="s">
        <v>5272</v>
      </c>
      <c r="C224" s="250" t="s">
        <v>1228</v>
      </c>
      <c r="D224" s="277">
        <v>17</v>
      </c>
      <c r="E224" s="278">
        <v>66</v>
      </c>
      <c r="F224" s="279">
        <v>40.997058823529422</v>
      </c>
      <c r="G224" s="280">
        <v>27.058823529411764</v>
      </c>
      <c r="H224" s="281">
        <v>17</v>
      </c>
      <c r="I224" s="278">
        <v>0</v>
      </c>
      <c r="J224" s="278">
        <v>0</v>
      </c>
      <c r="K224" s="280">
        <v>1</v>
      </c>
      <c r="L224" s="280">
        <v>0</v>
      </c>
      <c r="M224" s="280">
        <v>0</v>
      </c>
      <c r="N224" s="282" t="s">
        <v>913</v>
      </c>
      <c r="O224" s="278">
        <v>19</v>
      </c>
      <c r="P224" s="283">
        <v>0.40058823529411769</v>
      </c>
      <c r="Q224" s="283">
        <v>7.5882352941176467</v>
      </c>
      <c r="R224" s="325"/>
      <c r="S224" s="285" t="s">
        <v>915</v>
      </c>
      <c r="T224" s="326">
        <v>15</v>
      </c>
      <c r="U224" s="283">
        <v>0.41235294117647059</v>
      </c>
      <c r="V224" s="283">
        <v>6.1764705882352944</v>
      </c>
      <c r="W224" s="327"/>
      <c r="X224" s="286" t="s">
        <v>912</v>
      </c>
      <c r="Y224" s="278">
        <v>8</v>
      </c>
      <c r="Z224" s="283">
        <v>0.34823529411764703</v>
      </c>
      <c r="AA224" s="283">
        <v>2.7647058823529411</v>
      </c>
      <c r="AB224" s="325"/>
      <c r="AC224" s="287" t="s">
        <v>914</v>
      </c>
      <c r="AD224" s="278">
        <v>24</v>
      </c>
      <c r="AE224" s="283">
        <v>0.43823529411764706</v>
      </c>
      <c r="AF224" s="283">
        <v>10.529411764705882</v>
      </c>
      <c r="AG224" s="325"/>
      <c r="AH224" s="328" t="s">
        <v>85</v>
      </c>
      <c r="AI224" s="278" t="s">
        <v>85</v>
      </c>
      <c r="AJ224" s="283" t="s">
        <v>85</v>
      </c>
      <c r="AK224" s="283" t="s">
        <v>85</v>
      </c>
      <c r="AL224" s="325"/>
      <c r="AM224" s="268" t="s">
        <v>85</v>
      </c>
      <c r="AN224" s="250" t="s">
        <v>85</v>
      </c>
      <c r="AO224" s="250" t="s">
        <v>85</v>
      </c>
      <c r="AP224" s="250" t="s">
        <v>85</v>
      </c>
      <c r="AQ224" s="250"/>
    </row>
    <row r="225" spans="1:43" x14ac:dyDescent="0.25">
      <c r="A225" s="315" t="s">
        <v>336</v>
      </c>
      <c r="B225" s="324" t="s">
        <v>5272</v>
      </c>
      <c r="C225" s="250" t="s">
        <v>1230</v>
      </c>
      <c r="D225" s="277">
        <v>73</v>
      </c>
      <c r="E225" s="278">
        <v>66</v>
      </c>
      <c r="F225" s="279">
        <v>44.997260273972607</v>
      </c>
      <c r="G225" s="280">
        <v>29.698630136986303</v>
      </c>
      <c r="H225" s="281">
        <v>73</v>
      </c>
      <c r="I225" s="278">
        <v>0</v>
      </c>
      <c r="J225" s="278">
        <v>0</v>
      </c>
      <c r="K225" s="280">
        <v>1</v>
      </c>
      <c r="L225" s="280">
        <v>0</v>
      </c>
      <c r="M225" s="280">
        <v>0</v>
      </c>
      <c r="N225" s="282" t="s">
        <v>913</v>
      </c>
      <c r="O225" s="278">
        <v>19</v>
      </c>
      <c r="P225" s="283">
        <v>0.44342465753424665</v>
      </c>
      <c r="Q225" s="283">
        <v>8.4109589041095898</v>
      </c>
      <c r="R225" s="325"/>
      <c r="S225" s="285" t="s">
        <v>915</v>
      </c>
      <c r="T225" s="326">
        <v>15</v>
      </c>
      <c r="U225" s="283">
        <v>0.43383561643835605</v>
      </c>
      <c r="V225" s="283">
        <v>6.506849315068493</v>
      </c>
      <c r="W225" s="327"/>
      <c r="X225" s="286" t="s">
        <v>912</v>
      </c>
      <c r="Y225" s="278">
        <v>8</v>
      </c>
      <c r="Z225" s="283">
        <v>0.34342465753424656</v>
      </c>
      <c r="AA225" s="283">
        <v>2.7260273972602738</v>
      </c>
      <c r="AB225" s="325"/>
      <c r="AC225" s="287" t="s">
        <v>914</v>
      </c>
      <c r="AD225" s="278">
        <v>24</v>
      </c>
      <c r="AE225" s="283">
        <v>0.50260273972602731</v>
      </c>
      <c r="AF225" s="283">
        <v>12.054794520547945</v>
      </c>
      <c r="AG225" s="325"/>
      <c r="AH225" s="328" t="s">
        <v>85</v>
      </c>
      <c r="AI225" s="278" t="s">
        <v>85</v>
      </c>
      <c r="AJ225" s="283" t="s">
        <v>85</v>
      </c>
      <c r="AK225" s="283" t="s">
        <v>85</v>
      </c>
      <c r="AL225" s="325"/>
      <c r="AM225" s="268" t="s">
        <v>85</v>
      </c>
      <c r="AN225" s="250" t="s">
        <v>85</v>
      </c>
      <c r="AO225" s="250" t="s">
        <v>85</v>
      </c>
      <c r="AP225" s="250" t="s">
        <v>85</v>
      </c>
      <c r="AQ225" s="250"/>
    </row>
    <row r="226" spans="1:43" x14ac:dyDescent="0.25">
      <c r="A226" s="315" t="s">
        <v>828</v>
      </c>
      <c r="B226" s="324" t="s">
        <v>5272</v>
      </c>
      <c r="C226" s="250" t="s">
        <v>1231</v>
      </c>
      <c r="D226" s="277">
        <v>41</v>
      </c>
      <c r="E226" s="278">
        <v>66</v>
      </c>
      <c r="F226" s="279">
        <v>46.748048780487792</v>
      </c>
      <c r="G226" s="280">
        <v>30.853658536585368</v>
      </c>
      <c r="H226" s="281">
        <v>40</v>
      </c>
      <c r="I226" s="278">
        <v>0</v>
      </c>
      <c r="J226" s="278">
        <v>1</v>
      </c>
      <c r="K226" s="280">
        <v>0.97560975609756095</v>
      </c>
      <c r="L226" s="280">
        <v>0</v>
      </c>
      <c r="M226" s="280">
        <v>2.4390243902439025E-2</v>
      </c>
      <c r="N226" s="282" t="s">
        <v>913</v>
      </c>
      <c r="O226" s="278">
        <v>19</v>
      </c>
      <c r="P226" s="283">
        <v>0.45609756097560972</v>
      </c>
      <c r="Q226" s="283">
        <v>8.6585365853658534</v>
      </c>
      <c r="R226" s="325"/>
      <c r="S226" s="285" t="s">
        <v>915</v>
      </c>
      <c r="T226" s="326">
        <v>15</v>
      </c>
      <c r="U226" s="283">
        <v>0.48414634146341456</v>
      </c>
      <c r="V226" s="283">
        <v>7.2682926829268295</v>
      </c>
      <c r="W226" s="327"/>
      <c r="X226" s="286" t="s">
        <v>912</v>
      </c>
      <c r="Y226" s="278">
        <v>8</v>
      </c>
      <c r="Z226" s="283">
        <v>0.33731707317073173</v>
      </c>
      <c r="AA226" s="283">
        <v>2.6829268292682928</v>
      </c>
      <c r="AB226" s="325"/>
      <c r="AC226" s="287" t="s">
        <v>914</v>
      </c>
      <c r="AD226" s="278">
        <v>24</v>
      </c>
      <c r="AE226" s="283">
        <v>0.51073170731707318</v>
      </c>
      <c r="AF226" s="283">
        <v>12.24390243902439</v>
      </c>
      <c r="AG226" s="325"/>
      <c r="AH226" s="328" t="s">
        <v>85</v>
      </c>
      <c r="AI226" s="278" t="s">
        <v>85</v>
      </c>
      <c r="AJ226" s="283" t="s">
        <v>85</v>
      </c>
      <c r="AK226" s="283" t="s">
        <v>85</v>
      </c>
      <c r="AL226" s="325"/>
      <c r="AM226" s="268" t="s">
        <v>85</v>
      </c>
      <c r="AN226" s="250" t="s">
        <v>85</v>
      </c>
      <c r="AO226" s="250" t="s">
        <v>85</v>
      </c>
      <c r="AP226" s="250" t="s">
        <v>85</v>
      </c>
      <c r="AQ226" s="250"/>
    </row>
    <row r="227" spans="1:43" x14ac:dyDescent="0.25">
      <c r="A227" s="315" t="s">
        <v>877</v>
      </c>
      <c r="B227" s="324" t="s">
        <v>5272</v>
      </c>
      <c r="C227" s="250" t="s">
        <v>1232</v>
      </c>
      <c r="D227" s="277">
        <v>1</v>
      </c>
      <c r="E227" s="278">
        <v>66</v>
      </c>
      <c r="F227" s="279">
        <v>75.760000000000005</v>
      </c>
      <c r="G227" s="280">
        <v>50</v>
      </c>
      <c r="H227" s="281">
        <v>0</v>
      </c>
      <c r="I227" s="278">
        <v>0</v>
      </c>
      <c r="J227" s="278">
        <v>1</v>
      </c>
      <c r="K227" s="280">
        <v>0</v>
      </c>
      <c r="L227" s="280">
        <v>0</v>
      </c>
      <c r="M227" s="280">
        <v>1</v>
      </c>
      <c r="N227" s="282" t="s">
        <v>913</v>
      </c>
      <c r="O227" s="278">
        <v>19</v>
      </c>
      <c r="P227" s="283">
        <v>0.53</v>
      </c>
      <c r="Q227" s="283">
        <v>10</v>
      </c>
      <c r="R227" s="325"/>
      <c r="S227" s="285" t="s">
        <v>915</v>
      </c>
      <c r="T227" s="326">
        <v>15</v>
      </c>
      <c r="U227" s="283">
        <v>0.8</v>
      </c>
      <c r="V227" s="283">
        <v>12</v>
      </c>
      <c r="W227" s="327"/>
      <c r="X227" s="286" t="s">
        <v>912</v>
      </c>
      <c r="Y227" s="278">
        <v>8</v>
      </c>
      <c r="Z227" s="283">
        <v>0.63</v>
      </c>
      <c r="AA227" s="283">
        <v>5</v>
      </c>
      <c r="AB227" s="325"/>
      <c r="AC227" s="287" t="s">
        <v>914</v>
      </c>
      <c r="AD227" s="278">
        <v>24</v>
      </c>
      <c r="AE227" s="283">
        <v>0.96</v>
      </c>
      <c r="AF227" s="283">
        <v>23</v>
      </c>
      <c r="AG227" s="325"/>
      <c r="AH227" s="328" t="s">
        <v>85</v>
      </c>
      <c r="AI227" s="278" t="s">
        <v>85</v>
      </c>
      <c r="AJ227" s="283" t="s">
        <v>85</v>
      </c>
      <c r="AK227" s="283" t="s">
        <v>85</v>
      </c>
      <c r="AL227" s="325"/>
      <c r="AM227" s="268" t="s">
        <v>85</v>
      </c>
      <c r="AN227" s="250" t="s">
        <v>85</v>
      </c>
      <c r="AO227" s="250" t="s">
        <v>85</v>
      </c>
      <c r="AP227" s="250" t="s">
        <v>85</v>
      </c>
      <c r="AQ227" s="250"/>
    </row>
    <row r="228" spans="1:43" x14ac:dyDescent="0.25">
      <c r="A228" s="315" t="s">
        <v>878</v>
      </c>
      <c r="B228" s="324" t="s">
        <v>5272</v>
      </c>
      <c r="C228" s="250" t="s">
        <v>1233</v>
      </c>
      <c r="D228" s="277">
        <v>15</v>
      </c>
      <c r="E228" s="278">
        <v>66</v>
      </c>
      <c r="F228" s="279">
        <v>40.605999999999995</v>
      </c>
      <c r="G228" s="280">
        <v>26.8</v>
      </c>
      <c r="H228" s="281">
        <v>14</v>
      </c>
      <c r="I228" s="278">
        <v>0</v>
      </c>
      <c r="J228" s="278">
        <v>1</v>
      </c>
      <c r="K228" s="280">
        <v>0.93333333333333335</v>
      </c>
      <c r="L228" s="280">
        <v>0</v>
      </c>
      <c r="M228" s="280">
        <v>6.6666666666666666E-2</v>
      </c>
      <c r="N228" s="282" t="s">
        <v>913</v>
      </c>
      <c r="O228" s="278">
        <v>19</v>
      </c>
      <c r="P228" s="283">
        <v>0.35200000000000004</v>
      </c>
      <c r="Q228" s="283">
        <v>6.666666666666667</v>
      </c>
      <c r="R228" s="325"/>
      <c r="S228" s="285" t="s">
        <v>915</v>
      </c>
      <c r="T228" s="326">
        <v>15</v>
      </c>
      <c r="U228" s="283">
        <v>0.35533333333333333</v>
      </c>
      <c r="V228" s="283">
        <v>5.333333333333333</v>
      </c>
      <c r="W228" s="327"/>
      <c r="X228" s="286" t="s">
        <v>912</v>
      </c>
      <c r="Y228" s="278">
        <v>8</v>
      </c>
      <c r="Z228" s="283">
        <v>0.39466666666666661</v>
      </c>
      <c r="AA228" s="283">
        <v>3.1333333333333333</v>
      </c>
      <c r="AB228" s="325"/>
      <c r="AC228" s="287" t="s">
        <v>914</v>
      </c>
      <c r="AD228" s="278">
        <v>24</v>
      </c>
      <c r="AE228" s="283">
        <v>0.48666666666666664</v>
      </c>
      <c r="AF228" s="283">
        <v>11.666666666666666</v>
      </c>
      <c r="AG228" s="325"/>
      <c r="AH228" s="328" t="s">
        <v>85</v>
      </c>
      <c r="AI228" s="278" t="s">
        <v>85</v>
      </c>
      <c r="AJ228" s="283" t="s">
        <v>85</v>
      </c>
      <c r="AK228" s="283" t="s">
        <v>85</v>
      </c>
      <c r="AL228" s="325"/>
      <c r="AM228" s="268" t="s">
        <v>85</v>
      </c>
      <c r="AN228" s="250" t="s">
        <v>85</v>
      </c>
      <c r="AO228" s="250" t="s">
        <v>85</v>
      </c>
      <c r="AP228" s="250" t="s">
        <v>85</v>
      </c>
      <c r="AQ228" s="250"/>
    </row>
    <row r="229" spans="1:43" x14ac:dyDescent="0.25">
      <c r="A229" s="315" t="s">
        <v>880</v>
      </c>
      <c r="B229" s="324" t="s">
        <v>5272</v>
      </c>
      <c r="C229" s="250" t="s">
        <v>1234</v>
      </c>
      <c r="D229" s="277">
        <v>17</v>
      </c>
      <c r="E229" s="278">
        <v>66</v>
      </c>
      <c r="F229" s="279">
        <v>50.980588235294121</v>
      </c>
      <c r="G229" s="280">
        <v>33.647058823529413</v>
      </c>
      <c r="H229" s="281">
        <v>14</v>
      </c>
      <c r="I229" s="278">
        <v>0</v>
      </c>
      <c r="J229" s="278">
        <v>3</v>
      </c>
      <c r="K229" s="280">
        <v>0.82352941176470584</v>
      </c>
      <c r="L229" s="280">
        <v>0</v>
      </c>
      <c r="M229" s="280">
        <v>0.17647058823529413</v>
      </c>
      <c r="N229" s="282" t="s">
        <v>913</v>
      </c>
      <c r="O229" s="278">
        <v>19</v>
      </c>
      <c r="P229" s="283">
        <v>0.46411764705882352</v>
      </c>
      <c r="Q229" s="283">
        <v>8.8235294117647065</v>
      </c>
      <c r="R229" s="325"/>
      <c r="S229" s="285" t="s">
        <v>915</v>
      </c>
      <c r="T229" s="326">
        <v>15</v>
      </c>
      <c r="U229" s="283">
        <v>0.49529411764705883</v>
      </c>
      <c r="V229" s="283">
        <v>7.4117647058823533</v>
      </c>
      <c r="W229" s="327"/>
      <c r="X229" s="286" t="s">
        <v>912</v>
      </c>
      <c r="Y229" s="278">
        <v>8</v>
      </c>
      <c r="Z229" s="283">
        <v>0.39999999999999997</v>
      </c>
      <c r="AA229" s="283">
        <v>3.1764705882352939</v>
      </c>
      <c r="AB229" s="325"/>
      <c r="AC229" s="287" t="s">
        <v>914</v>
      </c>
      <c r="AD229" s="278">
        <v>24</v>
      </c>
      <c r="AE229" s="283">
        <v>0.59352941176470586</v>
      </c>
      <c r="AF229" s="283">
        <v>14.235294117647058</v>
      </c>
      <c r="AG229" s="325"/>
      <c r="AH229" s="328" t="s">
        <v>85</v>
      </c>
      <c r="AI229" s="278" t="s">
        <v>85</v>
      </c>
      <c r="AJ229" s="283" t="s">
        <v>85</v>
      </c>
      <c r="AK229" s="283" t="s">
        <v>85</v>
      </c>
      <c r="AL229" s="325"/>
      <c r="AM229" s="268" t="s">
        <v>85</v>
      </c>
      <c r="AN229" s="250" t="s">
        <v>85</v>
      </c>
      <c r="AO229" s="250" t="s">
        <v>85</v>
      </c>
      <c r="AP229" s="250" t="s">
        <v>85</v>
      </c>
      <c r="AQ229" s="250"/>
    </row>
    <row r="230" spans="1:43" x14ac:dyDescent="0.25">
      <c r="A230" s="315" t="s">
        <v>829</v>
      </c>
      <c r="B230" s="324" t="s">
        <v>5272</v>
      </c>
      <c r="C230" s="250" t="s">
        <v>1235</v>
      </c>
      <c r="D230" s="277">
        <v>68</v>
      </c>
      <c r="E230" s="278">
        <v>66</v>
      </c>
      <c r="F230" s="279">
        <v>56.350882352941177</v>
      </c>
      <c r="G230" s="280">
        <v>37.191176470588232</v>
      </c>
      <c r="H230" s="281">
        <v>58</v>
      </c>
      <c r="I230" s="278">
        <v>0</v>
      </c>
      <c r="J230" s="278">
        <v>10</v>
      </c>
      <c r="K230" s="280">
        <v>0.8529411764705882</v>
      </c>
      <c r="L230" s="280">
        <v>0</v>
      </c>
      <c r="M230" s="280">
        <v>0.14705882352941177</v>
      </c>
      <c r="N230" s="282" t="s">
        <v>913</v>
      </c>
      <c r="O230" s="278">
        <v>19</v>
      </c>
      <c r="P230" s="283">
        <v>0.49544117647058811</v>
      </c>
      <c r="Q230" s="283">
        <v>9.4117647058823533</v>
      </c>
      <c r="R230" s="325"/>
      <c r="S230" s="285" t="s">
        <v>915</v>
      </c>
      <c r="T230" s="326">
        <v>15</v>
      </c>
      <c r="U230" s="283">
        <v>0.56029411764705894</v>
      </c>
      <c r="V230" s="283">
        <v>8.4117647058823533</v>
      </c>
      <c r="W230" s="327"/>
      <c r="X230" s="286" t="s">
        <v>912</v>
      </c>
      <c r="Y230" s="278">
        <v>8</v>
      </c>
      <c r="Z230" s="283">
        <v>0.51926470588235285</v>
      </c>
      <c r="AA230" s="283">
        <v>4.132352941176471</v>
      </c>
      <c r="AB230" s="325"/>
      <c r="AC230" s="287" t="s">
        <v>914</v>
      </c>
      <c r="AD230" s="278">
        <v>24</v>
      </c>
      <c r="AE230" s="283">
        <v>0.6351470588235294</v>
      </c>
      <c r="AF230" s="283">
        <v>15.235294117647058</v>
      </c>
      <c r="AG230" s="325"/>
      <c r="AH230" s="328" t="s">
        <v>85</v>
      </c>
      <c r="AI230" s="278" t="s">
        <v>85</v>
      </c>
      <c r="AJ230" s="283" t="s">
        <v>85</v>
      </c>
      <c r="AK230" s="283" t="s">
        <v>85</v>
      </c>
      <c r="AL230" s="325"/>
      <c r="AM230" s="268" t="s">
        <v>85</v>
      </c>
      <c r="AN230" s="250" t="s">
        <v>85</v>
      </c>
      <c r="AO230" s="250" t="s">
        <v>85</v>
      </c>
      <c r="AP230" s="250" t="s">
        <v>85</v>
      </c>
      <c r="AQ230" s="250"/>
    </row>
    <row r="231" spans="1:43" x14ac:dyDescent="0.25">
      <c r="A231" s="315" t="s">
        <v>831</v>
      </c>
      <c r="B231" s="324" t="s">
        <v>5272</v>
      </c>
      <c r="C231" s="250" t="s">
        <v>1236</v>
      </c>
      <c r="D231" s="277">
        <v>12</v>
      </c>
      <c r="E231" s="278">
        <v>66</v>
      </c>
      <c r="F231" s="279">
        <v>46.465833333333329</v>
      </c>
      <c r="G231" s="280">
        <v>30.666666666666668</v>
      </c>
      <c r="H231" s="281">
        <v>12</v>
      </c>
      <c r="I231" s="278">
        <v>0</v>
      </c>
      <c r="J231" s="278">
        <v>0</v>
      </c>
      <c r="K231" s="280">
        <v>1</v>
      </c>
      <c r="L231" s="280">
        <v>0</v>
      </c>
      <c r="M231" s="280">
        <v>0</v>
      </c>
      <c r="N231" s="282" t="s">
        <v>913</v>
      </c>
      <c r="O231" s="278">
        <v>19</v>
      </c>
      <c r="P231" s="283">
        <v>0.43416666666666665</v>
      </c>
      <c r="Q231" s="283">
        <v>8.25</v>
      </c>
      <c r="R231" s="325"/>
      <c r="S231" s="285" t="s">
        <v>915</v>
      </c>
      <c r="T231" s="326">
        <v>15</v>
      </c>
      <c r="U231" s="283">
        <v>0.42083333333333339</v>
      </c>
      <c r="V231" s="283">
        <v>6.333333333333333</v>
      </c>
      <c r="W231" s="327"/>
      <c r="X231" s="286" t="s">
        <v>912</v>
      </c>
      <c r="Y231" s="278">
        <v>8</v>
      </c>
      <c r="Z231" s="283">
        <v>0.38833333333333336</v>
      </c>
      <c r="AA231" s="283">
        <v>3.0833333333333335</v>
      </c>
      <c r="AB231" s="325"/>
      <c r="AC231" s="287" t="s">
        <v>914</v>
      </c>
      <c r="AD231" s="278">
        <v>24</v>
      </c>
      <c r="AE231" s="283">
        <v>0.54249999999999998</v>
      </c>
      <c r="AF231" s="283">
        <v>13</v>
      </c>
      <c r="AG231" s="325"/>
      <c r="AH231" s="328" t="s">
        <v>85</v>
      </c>
      <c r="AI231" s="278" t="s">
        <v>85</v>
      </c>
      <c r="AJ231" s="283" t="s">
        <v>85</v>
      </c>
      <c r="AK231" s="283" t="s">
        <v>85</v>
      </c>
      <c r="AL231" s="325"/>
      <c r="AM231" s="268" t="s">
        <v>85</v>
      </c>
      <c r="AN231" s="250" t="s">
        <v>85</v>
      </c>
      <c r="AO231" s="250" t="s">
        <v>85</v>
      </c>
      <c r="AP231" s="250" t="s">
        <v>85</v>
      </c>
      <c r="AQ231" s="250"/>
    </row>
    <row r="232" spans="1:43" x14ac:dyDescent="0.25">
      <c r="A232" s="315" t="s">
        <v>882</v>
      </c>
      <c r="B232" s="324" t="s">
        <v>5272</v>
      </c>
      <c r="C232" s="250" t="s">
        <v>1237</v>
      </c>
      <c r="D232" s="277">
        <v>112</v>
      </c>
      <c r="E232" s="278">
        <v>66</v>
      </c>
      <c r="F232" s="279">
        <v>55.952410714285712</v>
      </c>
      <c r="G232" s="280">
        <v>36.928571428571431</v>
      </c>
      <c r="H232" s="281">
        <v>97</v>
      </c>
      <c r="I232" s="278">
        <v>0</v>
      </c>
      <c r="J232" s="278">
        <v>15</v>
      </c>
      <c r="K232" s="280">
        <v>0.8660714285714286</v>
      </c>
      <c r="L232" s="280">
        <v>0</v>
      </c>
      <c r="M232" s="280">
        <v>0.13392857142857142</v>
      </c>
      <c r="N232" s="282" t="s">
        <v>913</v>
      </c>
      <c r="O232" s="278">
        <v>19</v>
      </c>
      <c r="P232" s="283">
        <v>0.51330357142857108</v>
      </c>
      <c r="Q232" s="283">
        <v>9.75</v>
      </c>
      <c r="R232" s="325"/>
      <c r="S232" s="285" t="s">
        <v>915</v>
      </c>
      <c r="T232" s="326">
        <v>15</v>
      </c>
      <c r="U232" s="283">
        <v>0.53714285714285692</v>
      </c>
      <c r="V232" s="283">
        <v>8.0625</v>
      </c>
      <c r="W232" s="327"/>
      <c r="X232" s="286" t="s">
        <v>912</v>
      </c>
      <c r="Y232" s="278">
        <v>8</v>
      </c>
      <c r="Z232" s="283">
        <v>0.49142857142857188</v>
      </c>
      <c r="AA232" s="283">
        <v>3.9107142857142856</v>
      </c>
      <c r="AB232" s="325"/>
      <c r="AC232" s="287" t="s">
        <v>914</v>
      </c>
      <c r="AD232" s="278">
        <v>24</v>
      </c>
      <c r="AE232" s="283">
        <v>0.63446428571428548</v>
      </c>
      <c r="AF232" s="283">
        <v>15.205357142857142</v>
      </c>
      <c r="AG232" s="325"/>
      <c r="AH232" s="328" t="s">
        <v>85</v>
      </c>
      <c r="AI232" s="278" t="s">
        <v>85</v>
      </c>
      <c r="AJ232" s="283" t="s">
        <v>85</v>
      </c>
      <c r="AK232" s="283" t="s">
        <v>85</v>
      </c>
      <c r="AL232" s="325"/>
      <c r="AM232" s="268" t="s">
        <v>85</v>
      </c>
      <c r="AN232" s="250" t="s">
        <v>85</v>
      </c>
      <c r="AO232" s="250" t="s">
        <v>85</v>
      </c>
      <c r="AP232" s="250" t="s">
        <v>85</v>
      </c>
      <c r="AQ232" s="250"/>
    </row>
    <row r="233" spans="1:43" x14ac:dyDescent="0.25">
      <c r="A233" s="315" t="s">
        <v>337</v>
      </c>
      <c r="B233" s="324" t="s">
        <v>5272</v>
      </c>
      <c r="C233" s="250" t="s">
        <v>1238</v>
      </c>
      <c r="D233" s="277">
        <v>187</v>
      </c>
      <c r="E233" s="278">
        <v>66</v>
      </c>
      <c r="F233" s="279">
        <v>46.896631016042832</v>
      </c>
      <c r="G233" s="280">
        <v>30.951871657754012</v>
      </c>
      <c r="H233" s="281">
        <v>178</v>
      </c>
      <c r="I233" s="278">
        <v>0</v>
      </c>
      <c r="J233" s="278">
        <v>9</v>
      </c>
      <c r="K233" s="280">
        <v>0.95187165775401072</v>
      </c>
      <c r="L233" s="280">
        <v>0</v>
      </c>
      <c r="M233" s="280">
        <v>4.8128342245989303E-2</v>
      </c>
      <c r="N233" s="282" t="s">
        <v>913</v>
      </c>
      <c r="O233" s="278">
        <v>19</v>
      </c>
      <c r="P233" s="283">
        <v>0.43160427807486612</v>
      </c>
      <c r="Q233" s="283">
        <v>8.192513368983958</v>
      </c>
      <c r="R233" s="325"/>
      <c r="S233" s="285" t="s">
        <v>915</v>
      </c>
      <c r="T233" s="326">
        <v>15</v>
      </c>
      <c r="U233" s="283">
        <v>0.48133689839572197</v>
      </c>
      <c r="V233" s="283">
        <v>7.2192513368983962</v>
      </c>
      <c r="W233" s="327"/>
      <c r="X233" s="286" t="s">
        <v>912</v>
      </c>
      <c r="Y233" s="278">
        <v>8</v>
      </c>
      <c r="Z233" s="283">
        <v>0.36262032085561519</v>
      </c>
      <c r="AA233" s="283">
        <v>2.8823529411764706</v>
      </c>
      <c r="AB233" s="325"/>
      <c r="AC233" s="287" t="s">
        <v>914</v>
      </c>
      <c r="AD233" s="278">
        <v>24</v>
      </c>
      <c r="AE233" s="283">
        <v>0.52812834224598926</v>
      </c>
      <c r="AF233" s="283">
        <v>12.657754010695188</v>
      </c>
      <c r="AG233" s="325"/>
      <c r="AH233" s="328" t="s">
        <v>85</v>
      </c>
      <c r="AI233" s="278" t="s">
        <v>85</v>
      </c>
      <c r="AJ233" s="283" t="s">
        <v>85</v>
      </c>
      <c r="AK233" s="283" t="s">
        <v>85</v>
      </c>
      <c r="AL233" s="325"/>
      <c r="AM233" s="268" t="s">
        <v>85</v>
      </c>
      <c r="AN233" s="250" t="s">
        <v>85</v>
      </c>
      <c r="AO233" s="250" t="s">
        <v>85</v>
      </c>
      <c r="AP233" s="250" t="s">
        <v>85</v>
      </c>
      <c r="AQ233" s="250"/>
    </row>
    <row r="234" spans="1:43" x14ac:dyDescent="0.25">
      <c r="A234" s="315" t="s">
        <v>936</v>
      </c>
      <c r="B234" s="324" t="s">
        <v>5272</v>
      </c>
      <c r="C234" s="250" t="s">
        <v>1239</v>
      </c>
      <c r="D234" s="277">
        <v>10</v>
      </c>
      <c r="E234" s="278">
        <v>66</v>
      </c>
      <c r="F234" s="279">
        <v>50.906999999999996</v>
      </c>
      <c r="G234" s="280">
        <v>33.6</v>
      </c>
      <c r="H234" s="281">
        <v>10</v>
      </c>
      <c r="I234" s="278">
        <v>0</v>
      </c>
      <c r="J234" s="278">
        <v>0</v>
      </c>
      <c r="K234" s="280">
        <v>1</v>
      </c>
      <c r="L234" s="280">
        <v>0</v>
      </c>
      <c r="M234" s="280">
        <v>0</v>
      </c>
      <c r="N234" s="282" t="s">
        <v>913</v>
      </c>
      <c r="O234" s="278">
        <v>19</v>
      </c>
      <c r="P234" s="283">
        <v>0.52</v>
      </c>
      <c r="Q234" s="283">
        <v>9.9</v>
      </c>
      <c r="R234" s="325"/>
      <c r="S234" s="285" t="s">
        <v>915</v>
      </c>
      <c r="T234" s="326">
        <v>15</v>
      </c>
      <c r="U234" s="283">
        <v>0.50700000000000001</v>
      </c>
      <c r="V234" s="283">
        <v>7.6</v>
      </c>
      <c r="W234" s="327"/>
      <c r="X234" s="286" t="s">
        <v>912</v>
      </c>
      <c r="Y234" s="278">
        <v>8</v>
      </c>
      <c r="Z234" s="283">
        <v>0.33999999999999997</v>
      </c>
      <c r="AA234" s="283">
        <v>2.7</v>
      </c>
      <c r="AB234" s="325"/>
      <c r="AC234" s="287" t="s">
        <v>914</v>
      </c>
      <c r="AD234" s="278">
        <v>24</v>
      </c>
      <c r="AE234" s="283">
        <v>0.55999999999999994</v>
      </c>
      <c r="AF234" s="283">
        <v>13.4</v>
      </c>
      <c r="AG234" s="325"/>
      <c r="AH234" s="328" t="s">
        <v>85</v>
      </c>
      <c r="AI234" s="278" t="s">
        <v>85</v>
      </c>
      <c r="AJ234" s="283" t="s">
        <v>85</v>
      </c>
      <c r="AK234" s="283" t="s">
        <v>85</v>
      </c>
      <c r="AL234" s="325"/>
      <c r="AM234" s="268" t="s">
        <v>85</v>
      </c>
      <c r="AN234" s="250" t="s">
        <v>85</v>
      </c>
      <c r="AO234" s="250" t="s">
        <v>85</v>
      </c>
      <c r="AP234" s="250" t="s">
        <v>85</v>
      </c>
      <c r="AQ234" s="250"/>
    </row>
    <row r="235" spans="1:43" x14ac:dyDescent="0.25">
      <c r="A235" s="315" t="s">
        <v>338</v>
      </c>
      <c r="B235" s="324" t="s">
        <v>5272</v>
      </c>
      <c r="C235" s="250" t="s">
        <v>1240</v>
      </c>
      <c r="D235" s="277">
        <v>78</v>
      </c>
      <c r="E235" s="278">
        <v>66</v>
      </c>
      <c r="F235" s="279">
        <v>51.087435897435881</v>
      </c>
      <c r="G235" s="280">
        <v>33.717948717948715</v>
      </c>
      <c r="H235" s="281">
        <v>63</v>
      </c>
      <c r="I235" s="278">
        <v>0</v>
      </c>
      <c r="J235" s="278">
        <v>15</v>
      </c>
      <c r="K235" s="280">
        <v>0.80769230769230771</v>
      </c>
      <c r="L235" s="280">
        <v>0</v>
      </c>
      <c r="M235" s="280">
        <v>0.19230769230769232</v>
      </c>
      <c r="N235" s="282" t="s">
        <v>913</v>
      </c>
      <c r="O235" s="278">
        <v>19</v>
      </c>
      <c r="P235" s="283">
        <v>0.47461538461538455</v>
      </c>
      <c r="Q235" s="283">
        <v>9.0128205128205128</v>
      </c>
      <c r="R235" s="325"/>
      <c r="S235" s="285" t="s">
        <v>915</v>
      </c>
      <c r="T235" s="326">
        <v>15</v>
      </c>
      <c r="U235" s="283">
        <v>0.52384615384615418</v>
      </c>
      <c r="V235" s="283">
        <v>7.8589743589743586</v>
      </c>
      <c r="W235" s="327"/>
      <c r="X235" s="286" t="s">
        <v>912</v>
      </c>
      <c r="Y235" s="278">
        <v>8</v>
      </c>
      <c r="Z235" s="283">
        <v>0.37756410256410244</v>
      </c>
      <c r="AA235" s="283">
        <v>3</v>
      </c>
      <c r="AB235" s="325"/>
      <c r="AC235" s="287" t="s">
        <v>914</v>
      </c>
      <c r="AD235" s="278">
        <v>24</v>
      </c>
      <c r="AE235" s="283">
        <v>0.57794871794871805</v>
      </c>
      <c r="AF235" s="283">
        <v>13.846153846153847</v>
      </c>
      <c r="AG235" s="325"/>
      <c r="AH235" s="328" t="s">
        <v>85</v>
      </c>
      <c r="AI235" s="278" t="s">
        <v>85</v>
      </c>
      <c r="AJ235" s="283" t="s">
        <v>85</v>
      </c>
      <c r="AK235" s="283" t="s">
        <v>85</v>
      </c>
      <c r="AL235" s="325"/>
      <c r="AM235" s="268" t="s">
        <v>85</v>
      </c>
      <c r="AN235" s="250" t="s">
        <v>85</v>
      </c>
      <c r="AO235" s="250" t="s">
        <v>85</v>
      </c>
      <c r="AP235" s="250" t="s">
        <v>85</v>
      </c>
      <c r="AQ235" s="250"/>
    </row>
    <row r="236" spans="1:43" x14ac:dyDescent="0.25">
      <c r="A236" s="315" t="s">
        <v>965</v>
      </c>
      <c r="B236" s="324" t="s">
        <v>5272</v>
      </c>
      <c r="C236" s="250" t="s">
        <v>1241</v>
      </c>
      <c r="D236" s="277">
        <v>35</v>
      </c>
      <c r="E236" s="278">
        <v>66</v>
      </c>
      <c r="F236" s="279">
        <v>57.87914285714286</v>
      </c>
      <c r="G236" s="280">
        <v>38.200000000000003</v>
      </c>
      <c r="H236" s="281">
        <v>30</v>
      </c>
      <c r="I236" s="278">
        <v>0</v>
      </c>
      <c r="J236" s="278">
        <v>5</v>
      </c>
      <c r="K236" s="280">
        <v>0.8571428571428571</v>
      </c>
      <c r="L236" s="280">
        <v>0</v>
      </c>
      <c r="M236" s="280">
        <v>0.14285714285714285</v>
      </c>
      <c r="N236" s="282" t="s">
        <v>913</v>
      </c>
      <c r="O236" s="278">
        <v>19</v>
      </c>
      <c r="P236" s="283">
        <v>0.51857142857142868</v>
      </c>
      <c r="Q236" s="283">
        <v>9.8571428571428577</v>
      </c>
      <c r="R236" s="325"/>
      <c r="S236" s="285" t="s">
        <v>915</v>
      </c>
      <c r="T236" s="326">
        <v>15</v>
      </c>
      <c r="U236" s="283">
        <v>0.5574285714285715</v>
      </c>
      <c r="V236" s="283">
        <v>8.3714285714285719</v>
      </c>
      <c r="W236" s="327"/>
      <c r="X236" s="286" t="s">
        <v>912</v>
      </c>
      <c r="Y236" s="278">
        <v>8</v>
      </c>
      <c r="Z236" s="283">
        <v>0.49600000000000016</v>
      </c>
      <c r="AA236" s="283">
        <v>3.9428571428571431</v>
      </c>
      <c r="AB236" s="325"/>
      <c r="AC236" s="287" t="s">
        <v>914</v>
      </c>
      <c r="AD236" s="278">
        <v>24</v>
      </c>
      <c r="AE236" s="283">
        <v>0.66885714285714304</v>
      </c>
      <c r="AF236" s="283">
        <v>16.028571428571428</v>
      </c>
      <c r="AG236" s="325"/>
      <c r="AH236" s="328" t="s">
        <v>85</v>
      </c>
      <c r="AI236" s="278" t="s">
        <v>85</v>
      </c>
      <c r="AJ236" s="283" t="s">
        <v>85</v>
      </c>
      <c r="AK236" s="283" t="s">
        <v>85</v>
      </c>
      <c r="AL236" s="325"/>
      <c r="AM236" s="268" t="s">
        <v>85</v>
      </c>
      <c r="AN236" s="250" t="s">
        <v>85</v>
      </c>
      <c r="AO236" s="250" t="s">
        <v>85</v>
      </c>
      <c r="AP236" s="250" t="s">
        <v>85</v>
      </c>
      <c r="AQ236" s="250"/>
    </row>
    <row r="237" spans="1:43" x14ac:dyDescent="0.25">
      <c r="A237" s="315" t="s">
        <v>339</v>
      </c>
      <c r="B237" s="324" t="s">
        <v>5272</v>
      </c>
      <c r="C237" s="250" t="s">
        <v>1242</v>
      </c>
      <c r="D237" s="277">
        <v>40</v>
      </c>
      <c r="E237" s="278">
        <v>66</v>
      </c>
      <c r="F237" s="279">
        <v>41.173500000000004</v>
      </c>
      <c r="G237" s="280">
        <v>27.175000000000001</v>
      </c>
      <c r="H237" s="281">
        <v>40</v>
      </c>
      <c r="I237" s="278">
        <v>0</v>
      </c>
      <c r="J237" s="278">
        <v>0</v>
      </c>
      <c r="K237" s="280">
        <v>1</v>
      </c>
      <c r="L237" s="280">
        <v>0</v>
      </c>
      <c r="M237" s="280">
        <v>0</v>
      </c>
      <c r="N237" s="282" t="s">
        <v>913</v>
      </c>
      <c r="O237" s="278">
        <v>19</v>
      </c>
      <c r="P237" s="283">
        <v>0.35375000000000001</v>
      </c>
      <c r="Q237" s="283">
        <v>6.7249999999999996</v>
      </c>
      <c r="R237" s="325"/>
      <c r="S237" s="285" t="s">
        <v>915</v>
      </c>
      <c r="T237" s="326">
        <v>15</v>
      </c>
      <c r="U237" s="283">
        <v>0.44674999999999987</v>
      </c>
      <c r="V237" s="283">
        <v>6.7</v>
      </c>
      <c r="W237" s="327"/>
      <c r="X237" s="286" t="s">
        <v>912</v>
      </c>
      <c r="Y237" s="278">
        <v>8</v>
      </c>
      <c r="Z237" s="283">
        <v>0.37100000000000016</v>
      </c>
      <c r="AA237" s="283">
        <v>2.95</v>
      </c>
      <c r="AB237" s="325"/>
      <c r="AC237" s="287" t="s">
        <v>914</v>
      </c>
      <c r="AD237" s="278">
        <v>24</v>
      </c>
      <c r="AE237" s="283">
        <v>0.45124999999999993</v>
      </c>
      <c r="AF237" s="283">
        <v>10.8</v>
      </c>
      <c r="AG237" s="325"/>
      <c r="AH237" s="328" t="s">
        <v>85</v>
      </c>
      <c r="AI237" s="278" t="s">
        <v>85</v>
      </c>
      <c r="AJ237" s="283" t="s">
        <v>85</v>
      </c>
      <c r="AK237" s="283" t="s">
        <v>85</v>
      </c>
      <c r="AL237" s="325"/>
      <c r="AM237" s="268" t="s">
        <v>85</v>
      </c>
      <c r="AN237" s="250" t="s">
        <v>85</v>
      </c>
      <c r="AO237" s="250" t="s">
        <v>85</v>
      </c>
      <c r="AP237" s="250" t="s">
        <v>85</v>
      </c>
      <c r="AQ237" s="250"/>
    </row>
    <row r="238" spans="1:43" x14ac:dyDescent="0.25">
      <c r="A238" s="315" t="s">
        <v>340</v>
      </c>
      <c r="B238" s="324" t="s">
        <v>5272</v>
      </c>
      <c r="C238" s="250" t="s">
        <v>5213</v>
      </c>
      <c r="D238" s="277">
        <v>81</v>
      </c>
      <c r="E238" s="278">
        <v>66</v>
      </c>
      <c r="F238" s="279">
        <v>51.590246913580252</v>
      </c>
      <c r="G238" s="280">
        <v>34.049382716049379</v>
      </c>
      <c r="H238" s="281">
        <v>70</v>
      </c>
      <c r="I238" s="278">
        <v>0</v>
      </c>
      <c r="J238" s="278">
        <v>11</v>
      </c>
      <c r="K238" s="280">
        <v>0.86419753086419748</v>
      </c>
      <c r="L238" s="280">
        <v>0</v>
      </c>
      <c r="M238" s="280">
        <v>0.13580246913580246</v>
      </c>
      <c r="N238" s="282" t="s">
        <v>913</v>
      </c>
      <c r="O238" s="278">
        <v>19</v>
      </c>
      <c r="P238" s="283">
        <v>0.48555555555555546</v>
      </c>
      <c r="Q238" s="283">
        <v>9.2222222222222214</v>
      </c>
      <c r="R238" s="325"/>
      <c r="S238" s="285" t="s">
        <v>915</v>
      </c>
      <c r="T238" s="326">
        <v>15</v>
      </c>
      <c r="U238" s="283">
        <v>0.5102469135802471</v>
      </c>
      <c r="V238" s="283">
        <v>7.6543209876543212</v>
      </c>
      <c r="W238" s="327"/>
      <c r="X238" s="286" t="s">
        <v>912</v>
      </c>
      <c r="Y238" s="278">
        <v>8</v>
      </c>
      <c r="Z238" s="283">
        <v>0.43037037037037046</v>
      </c>
      <c r="AA238" s="283">
        <v>3.4197530864197532</v>
      </c>
      <c r="AB238" s="325"/>
      <c r="AC238" s="287" t="s">
        <v>914</v>
      </c>
      <c r="AD238" s="278">
        <v>24</v>
      </c>
      <c r="AE238" s="283">
        <v>0.57382716049382709</v>
      </c>
      <c r="AF238" s="283">
        <v>13.753086419753087</v>
      </c>
      <c r="AG238" s="325"/>
      <c r="AH238" s="328" t="s">
        <v>85</v>
      </c>
      <c r="AI238" s="278" t="s">
        <v>85</v>
      </c>
      <c r="AJ238" s="283" t="s">
        <v>85</v>
      </c>
      <c r="AK238" s="283" t="s">
        <v>85</v>
      </c>
      <c r="AL238" s="325"/>
      <c r="AM238" s="268" t="s">
        <v>85</v>
      </c>
      <c r="AN238" s="250" t="s">
        <v>85</v>
      </c>
      <c r="AO238" s="250" t="s">
        <v>85</v>
      </c>
      <c r="AP238" s="250" t="s">
        <v>85</v>
      </c>
      <c r="AQ238" s="250"/>
    </row>
    <row r="239" spans="1:43" x14ac:dyDescent="0.25">
      <c r="A239" s="315" t="s">
        <v>341</v>
      </c>
      <c r="B239" s="324" t="s">
        <v>5272</v>
      </c>
      <c r="C239" s="250" t="s">
        <v>1243</v>
      </c>
      <c r="D239" s="277">
        <v>209</v>
      </c>
      <c r="E239" s="278">
        <v>66</v>
      </c>
      <c r="F239" s="279">
        <v>46.57033492822967</v>
      </c>
      <c r="G239" s="280">
        <v>30.736842105263158</v>
      </c>
      <c r="H239" s="281">
        <v>185</v>
      </c>
      <c r="I239" s="278">
        <v>0</v>
      </c>
      <c r="J239" s="278">
        <v>24</v>
      </c>
      <c r="K239" s="280">
        <v>0.88516746411483249</v>
      </c>
      <c r="L239" s="280">
        <v>0</v>
      </c>
      <c r="M239" s="280">
        <v>0.11483253588516747</v>
      </c>
      <c r="N239" s="282" t="s">
        <v>913</v>
      </c>
      <c r="O239" s="278">
        <v>19</v>
      </c>
      <c r="P239" s="283">
        <v>0.44071770334928234</v>
      </c>
      <c r="Q239" s="283">
        <v>8.3732057416267942</v>
      </c>
      <c r="R239" s="325"/>
      <c r="S239" s="285" t="s">
        <v>915</v>
      </c>
      <c r="T239" s="326">
        <v>15</v>
      </c>
      <c r="U239" s="283">
        <v>0.4722009569377989</v>
      </c>
      <c r="V239" s="283">
        <v>7.0861244019138754</v>
      </c>
      <c r="W239" s="327"/>
      <c r="X239" s="286" t="s">
        <v>912</v>
      </c>
      <c r="Y239" s="278">
        <v>8</v>
      </c>
      <c r="Z239" s="283">
        <v>0.35387559808612457</v>
      </c>
      <c r="AA239" s="283">
        <v>2.8086124401913874</v>
      </c>
      <c r="AB239" s="325"/>
      <c r="AC239" s="287" t="s">
        <v>914</v>
      </c>
      <c r="AD239" s="278">
        <v>24</v>
      </c>
      <c r="AE239" s="283">
        <v>0.52009569377990417</v>
      </c>
      <c r="AF239" s="283">
        <v>12.4688995215311</v>
      </c>
      <c r="AG239" s="325"/>
      <c r="AH239" s="328" t="s">
        <v>85</v>
      </c>
      <c r="AI239" s="278" t="s">
        <v>85</v>
      </c>
      <c r="AJ239" s="283" t="s">
        <v>85</v>
      </c>
      <c r="AK239" s="283" t="s">
        <v>85</v>
      </c>
      <c r="AL239" s="325"/>
      <c r="AM239" s="268" t="s">
        <v>85</v>
      </c>
      <c r="AN239" s="250" t="s">
        <v>85</v>
      </c>
      <c r="AO239" s="250" t="s">
        <v>85</v>
      </c>
      <c r="AP239" s="250" t="s">
        <v>85</v>
      </c>
      <c r="AQ239" s="250"/>
    </row>
    <row r="240" spans="1:43" x14ac:dyDescent="0.25">
      <c r="A240" s="315" t="s">
        <v>342</v>
      </c>
      <c r="B240" s="324" t="s">
        <v>5272</v>
      </c>
      <c r="C240" s="250" t="s">
        <v>1244</v>
      </c>
      <c r="D240" s="277">
        <v>81</v>
      </c>
      <c r="E240" s="278">
        <v>66</v>
      </c>
      <c r="F240" s="279">
        <v>50.467777777777769</v>
      </c>
      <c r="G240" s="280">
        <v>33.308641975308639</v>
      </c>
      <c r="H240" s="281">
        <v>72</v>
      </c>
      <c r="I240" s="278">
        <v>0</v>
      </c>
      <c r="J240" s="278">
        <v>9</v>
      </c>
      <c r="K240" s="280">
        <v>0.88888888888888884</v>
      </c>
      <c r="L240" s="280">
        <v>0</v>
      </c>
      <c r="M240" s="280">
        <v>0.1111111111111111</v>
      </c>
      <c r="N240" s="282" t="s">
        <v>913</v>
      </c>
      <c r="O240" s="278">
        <v>19</v>
      </c>
      <c r="P240" s="283">
        <v>0.47296296296296292</v>
      </c>
      <c r="Q240" s="283">
        <v>8.9876543209876552</v>
      </c>
      <c r="R240" s="325"/>
      <c r="S240" s="285" t="s">
        <v>915</v>
      </c>
      <c r="T240" s="326">
        <v>15</v>
      </c>
      <c r="U240" s="283">
        <v>0.49888888888888905</v>
      </c>
      <c r="V240" s="283">
        <v>7.4814814814814818</v>
      </c>
      <c r="W240" s="327"/>
      <c r="X240" s="286" t="s">
        <v>912</v>
      </c>
      <c r="Y240" s="278">
        <v>8</v>
      </c>
      <c r="Z240" s="283">
        <v>0.39419753086419751</v>
      </c>
      <c r="AA240" s="283">
        <v>3.1358024691358026</v>
      </c>
      <c r="AB240" s="325"/>
      <c r="AC240" s="287" t="s">
        <v>914</v>
      </c>
      <c r="AD240" s="278">
        <v>24</v>
      </c>
      <c r="AE240" s="283">
        <v>0.57172839506172846</v>
      </c>
      <c r="AF240" s="283">
        <v>13.703703703703704</v>
      </c>
      <c r="AG240" s="325"/>
      <c r="AH240" s="328" t="s">
        <v>85</v>
      </c>
      <c r="AI240" s="278" t="s">
        <v>85</v>
      </c>
      <c r="AJ240" s="283" t="s">
        <v>85</v>
      </c>
      <c r="AK240" s="283" t="s">
        <v>85</v>
      </c>
      <c r="AL240" s="325"/>
      <c r="AM240" s="268" t="s">
        <v>85</v>
      </c>
      <c r="AN240" s="250" t="s">
        <v>85</v>
      </c>
      <c r="AO240" s="250" t="s">
        <v>85</v>
      </c>
      <c r="AP240" s="250" t="s">
        <v>85</v>
      </c>
      <c r="AQ240" s="250"/>
    </row>
    <row r="241" spans="1:43" x14ac:dyDescent="0.25">
      <c r="A241" s="315" t="s">
        <v>343</v>
      </c>
      <c r="B241" s="324" t="s">
        <v>5272</v>
      </c>
      <c r="C241" s="250" t="s">
        <v>1245</v>
      </c>
      <c r="D241" s="277">
        <v>72</v>
      </c>
      <c r="E241" s="278">
        <v>66</v>
      </c>
      <c r="F241" s="279">
        <v>55.703750000000021</v>
      </c>
      <c r="G241" s="280">
        <v>36.763888888888886</v>
      </c>
      <c r="H241" s="281">
        <v>62</v>
      </c>
      <c r="I241" s="278">
        <v>0</v>
      </c>
      <c r="J241" s="278">
        <v>10</v>
      </c>
      <c r="K241" s="280">
        <v>0.86111111111111116</v>
      </c>
      <c r="L241" s="280">
        <v>0</v>
      </c>
      <c r="M241" s="280">
        <v>0.1388888888888889</v>
      </c>
      <c r="N241" s="282" t="s">
        <v>913</v>
      </c>
      <c r="O241" s="278">
        <v>19</v>
      </c>
      <c r="P241" s="283">
        <v>0.50458333333333327</v>
      </c>
      <c r="Q241" s="283">
        <v>9.5833333333333339</v>
      </c>
      <c r="R241" s="325"/>
      <c r="S241" s="285" t="s">
        <v>915</v>
      </c>
      <c r="T241" s="326">
        <v>15</v>
      </c>
      <c r="U241" s="283">
        <v>0.56222222222222229</v>
      </c>
      <c r="V241" s="283">
        <v>8.4444444444444446</v>
      </c>
      <c r="W241" s="327"/>
      <c r="X241" s="286" t="s">
        <v>912</v>
      </c>
      <c r="Y241" s="278">
        <v>8</v>
      </c>
      <c r="Z241" s="283">
        <v>0.42277777777777759</v>
      </c>
      <c r="AA241" s="283">
        <v>3.3611111111111112</v>
      </c>
      <c r="AB241" s="325"/>
      <c r="AC241" s="287" t="s">
        <v>914</v>
      </c>
      <c r="AD241" s="278">
        <v>24</v>
      </c>
      <c r="AE241" s="283">
        <v>0.64138888888888901</v>
      </c>
      <c r="AF241" s="283">
        <v>15.375</v>
      </c>
      <c r="AG241" s="325"/>
      <c r="AH241" s="328" t="s">
        <v>85</v>
      </c>
      <c r="AI241" s="278" t="s">
        <v>85</v>
      </c>
      <c r="AJ241" s="283" t="s">
        <v>85</v>
      </c>
      <c r="AK241" s="283" t="s">
        <v>85</v>
      </c>
      <c r="AL241" s="325"/>
      <c r="AM241" s="268" t="s">
        <v>85</v>
      </c>
      <c r="AN241" s="250" t="s">
        <v>85</v>
      </c>
      <c r="AO241" s="250" t="s">
        <v>85</v>
      </c>
      <c r="AP241" s="250" t="s">
        <v>85</v>
      </c>
      <c r="AQ241" s="250"/>
    </row>
    <row r="242" spans="1:43" x14ac:dyDescent="0.25">
      <c r="A242" s="315" t="s">
        <v>344</v>
      </c>
      <c r="B242" s="324" t="s">
        <v>5272</v>
      </c>
      <c r="C242" s="250" t="s">
        <v>1246</v>
      </c>
      <c r="D242" s="277">
        <v>83</v>
      </c>
      <c r="E242" s="278">
        <v>66</v>
      </c>
      <c r="F242" s="279">
        <v>42.295783132530126</v>
      </c>
      <c r="G242" s="280">
        <v>27.91566265060241</v>
      </c>
      <c r="H242" s="281">
        <v>83</v>
      </c>
      <c r="I242" s="278">
        <v>0</v>
      </c>
      <c r="J242" s="278">
        <v>0</v>
      </c>
      <c r="K242" s="280">
        <v>1</v>
      </c>
      <c r="L242" s="280">
        <v>0</v>
      </c>
      <c r="M242" s="280">
        <v>0</v>
      </c>
      <c r="N242" s="282" t="s">
        <v>913</v>
      </c>
      <c r="O242" s="278">
        <v>19</v>
      </c>
      <c r="P242" s="283">
        <v>0.41915662650602425</v>
      </c>
      <c r="Q242" s="283">
        <v>7.9638554216867474</v>
      </c>
      <c r="R242" s="325"/>
      <c r="S242" s="285" t="s">
        <v>915</v>
      </c>
      <c r="T242" s="326">
        <v>15</v>
      </c>
      <c r="U242" s="283">
        <v>0.39108433734939718</v>
      </c>
      <c r="V242" s="283">
        <v>5.8674698795180724</v>
      </c>
      <c r="W242" s="327"/>
      <c r="X242" s="286" t="s">
        <v>912</v>
      </c>
      <c r="Y242" s="278">
        <v>8</v>
      </c>
      <c r="Z242" s="283">
        <v>0.2922891566265059</v>
      </c>
      <c r="AA242" s="283">
        <v>2.3132530120481927</v>
      </c>
      <c r="AB242" s="325"/>
      <c r="AC242" s="287" t="s">
        <v>914</v>
      </c>
      <c r="AD242" s="278">
        <v>24</v>
      </c>
      <c r="AE242" s="283">
        <v>0.49084337349397583</v>
      </c>
      <c r="AF242" s="283">
        <v>11.771084337349398</v>
      </c>
      <c r="AG242" s="325"/>
      <c r="AH242" s="328" t="s">
        <v>85</v>
      </c>
      <c r="AI242" s="278" t="s">
        <v>85</v>
      </c>
      <c r="AJ242" s="283" t="s">
        <v>85</v>
      </c>
      <c r="AK242" s="283" t="s">
        <v>85</v>
      </c>
      <c r="AL242" s="325"/>
      <c r="AM242" s="268" t="s">
        <v>85</v>
      </c>
      <c r="AN242" s="250" t="s">
        <v>85</v>
      </c>
      <c r="AO242" s="250" t="s">
        <v>85</v>
      </c>
      <c r="AP242" s="250" t="s">
        <v>85</v>
      </c>
      <c r="AQ242" s="250"/>
    </row>
    <row r="243" spans="1:43" x14ac:dyDescent="0.25">
      <c r="A243" s="315" t="s">
        <v>345</v>
      </c>
      <c r="B243" s="324" t="s">
        <v>5272</v>
      </c>
      <c r="C243" s="250" t="s">
        <v>1247</v>
      </c>
      <c r="D243" s="277">
        <v>168</v>
      </c>
      <c r="E243" s="278">
        <v>66</v>
      </c>
      <c r="F243" s="279">
        <v>41.432261904761909</v>
      </c>
      <c r="G243" s="280">
        <v>27.345238095238095</v>
      </c>
      <c r="H243" s="281">
        <v>163</v>
      </c>
      <c r="I243" s="278">
        <v>0</v>
      </c>
      <c r="J243" s="278">
        <v>5</v>
      </c>
      <c r="K243" s="280">
        <v>0.97023809523809523</v>
      </c>
      <c r="L243" s="280">
        <v>0</v>
      </c>
      <c r="M243" s="280">
        <v>2.976190476190476E-2</v>
      </c>
      <c r="N243" s="282" t="s">
        <v>913</v>
      </c>
      <c r="O243" s="278">
        <v>19</v>
      </c>
      <c r="P243" s="283">
        <v>0.40577380952380926</v>
      </c>
      <c r="Q243" s="283">
        <v>7.708333333333333</v>
      </c>
      <c r="R243" s="325"/>
      <c r="S243" s="285" t="s">
        <v>915</v>
      </c>
      <c r="T243" s="326">
        <v>15</v>
      </c>
      <c r="U243" s="283">
        <v>0.41339285714285717</v>
      </c>
      <c r="V243" s="283">
        <v>6.2023809523809526</v>
      </c>
      <c r="W243" s="327"/>
      <c r="X243" s="286" t="s">
        <v>912</v>
      </c>
      <c r="Y243" s="278">
        <v>8</v>
      </c>
      <c r="Z243" s="283">
        <v>0.33148809523809586</v>
      </c>
      <c r="AA243" s="283">
        <v>2.6309523809523809</v>
      </c>
      <c r="AB243" s="325"/>
      <c r="AC243" s="287" t="s">
        <v>914</v>
      </c>
      <c r="AD243" s="278">
        <v>24</v>
      </c>
      <c r="AE243" s="283">
        <v>0.45095238095238083</v>
      </c>
      <c r="AF243" s="283">
        <v>10.803571428571429</v>
      </c>
      <c r="AG243" s="325"/>
      <c r="AH243" s="328" t="s">
        <v>85</v>
      </c>
      <c r="AI243" s="278" t="s">
        <v>85</v>
      </c>
      <c r="AJ243" s="283" t="s">
        <v>85</v>
      </c>
      <c r="AK243" s="283" t="s">
        <v>85</v>
      </c>
      <c r="AL243" s="325"/>
      <c r="AM243" s="268" t="s">
        <v>85</v>
      </c>
      <c r="AN243" s="250" t="s">
        <v>85</v>
      </c>
      <c r="AO243" s="250" t="s">
        <v>85</v>
      </c>
      <c r="AP243" s="250" t="s">
        <v>85</v>
      </c>
      <c r="AQ243" s="250"/>
    </row>
    <row r="244" spans="1:43" x14ac:dyDescent="0.25">
      <c r="A244" s="315" t="s">
        <v>346</v>
      </c>
      <c r="B244" s="324" t="s">
        <v>5272</v>
      </c>
      <c r="C244" s="250" t="s">
        <v>1248</v>
      </c>
      <c r="D244" s="277">
        <v>85</v>
      </c>
      <c r="E244" s="278">
        <v>66</v>
      </c>
      <c r="F244" s="279">
        <v>52.656352941176479</v>
      </c>
      <c r="G244" s="280">
        <v>34.752941176470586</v>
      </c>
      <c r="H244" s="281">
        <v>73</v>
      </c>
      <c r="I244" s="278">
        <v>0</v>
      </c>
      <c r="J244" s="278">
        <v>12</v>
      </c>
      <c r="K244" s="280">
        <v>0.85882352941176465</v>
      </c>
      <c r="L244" s="280">
        <v>0</v>
      </c>
      <c r="M244" s="280">
        <v>0.14117647058823529</v>
      </c>
      <c r="N244" s="282" t="s">
        <v>913</v>
      </c>
      <c r="O244" s="278">
        <v>19</v>
      </c>
      <c r="P244" s="283">
        <v>0.48482352941176471</v>
      </c>
      <c r="Q244" s="283">
        <v>9.2117647058823522</v>
      </c>
      <c r="R244" s="325"/>
      <c r="S244" s="285" t="s">
        <v>915</v>
      </c>
      <c r="T244" s="326">
        <v>15</v>
      </c>
      <c r="U244" s="283">
        <v>0.53388235294117703</v>
      </c>
      <c r="V244" s="283">
        <v>8</v>
      </c>
      <c r="W244" s="327"/>
      <c r="X244" s="286" t="s">
        <v>912</v>
      </c>
      <c r="Y244" s="278">
        <v>8</v>
      </c>
      <c r="Z244" s="283">
        <v>0.4014117647058823</v>
      </c>
      <c r="AA244" s="283">
        <v>3.1882352941176473</v>
      </c>
      <c r="AB244" s="325"/>
      <c r="AC244" s="287" t="s">
        <v>914</v>
      </c>
      <c r="AD244" s="278">
        <v>24</v>
      </c>
      <c r="AE244" s="283">
        <v>0.59905882352941175</v>
      </c>
      <c r="AF244" s="283">
        <v>14.352941176470589</v>
      </c>
      <c r="AG244" s="325"/>
      <c r="AH244" s="328" t="s">
        <v>85</v>
      </c>
      <c r="AI244" s="278" t="s">
        <v>85</v>
      </c>
      <c r="AJ244" s="283" t="s">
        <v>85</v>
      </c>
      <c r="AK244" s="283" t="s">
        <v>85</v>
      </c>
      <c r="AL244" s="325"/>
      <c r="AM244" s="268" t="s">
        <v>85</v>
      </c>
      <c r="AN244" s="250" t="s">
        <v>85</v>
      </c>
      <c r="AO244" s="250" t="s">
        <v>85</v>
      </c>
      <c r="AP244" s="250" t="s">
        <v>85</v>
      </c>
      <c r="AQ244" s="250"/>
    </row>
    <row r="245" spans="1:43" x14ac:dyDescent="0.25">
      <c r="A245" s="315" t="s">
        <v>347</v>
      </c>
      <c r="B245" s="324" t="s">
        <v>5272</v>
      </c>
      <c r="C245" s="250" t="s">
        <v>1249</v>
      </c>
      <c r="D245" s="277">
        <v>115</v>
      </c>
      <c r="E245" s="278">
        <v>66</v>
      </c>
      <c r="F245" s="279">
        <v>42.44982608695652</v>
      </c>
      <c r="G245" s="280">
        <v>28.017391304347825</v>
      </c>
      <c r="H245" s="281">
        <v>107</v>
      </c>
      <c r="I245" s="278">
        <v>0</v>
      </c>
      <c r="J245" s="278">
        <v>8</v>
      </c>
      <c r="K245" s="280">
        <v>0.93043478260869561</v>
      </c>
      <c r="L245" s="280">
        <v>0</v>
      </c>
      <c r="M245" s="280">
        <v>6.9565217391304349E-2</v>
      </c>
      <c r="N245" s="282" t="s">
        <v>913</v>
      </c>
      <c r="O245" s="278">
        <v>19</v>
      </c>
      <c r="P245" s="283">
        <v>0.40513043478260846</v>
      </c>
      <c r="Q245" s="283">
        <v>7.6956521739130439</v>
      </c>
      <c r="R245" s="325"/>
      <c r="S245" s="285" t="s">
        <v>915</v>
      </c>
      <c r="T245" s="326">
        <v>15</v>
      </c>
      <c r="U245" s="283">
        <v>0.40460869565217406</v>
      </c>
      <c r="V245" s="283">
        <v>6.0695652173913039</v>
      </c>
      <c r="W245" s="327"/>
      <c r="X245" s="286" t="s">
        <v>912</v>
      </c>
      <c r="Y245" s="278">
        <v>8</v>
      </c>
      <c r="Z245" s="283">
        <v>0.3489565217391305</v>
      </c>
      <c r="AA245" s="283">
        <v>2.7739130434782608</v>
      </c>
      <c r="AB245" s="325"/>
      <c r="AC245" s="287" t="s">
        <v>914</v>
      </c>
      <c r="AD245" s="278">
        <v>24</v>
      </c>
      <c r="AE245" s="283">
        <v>0.47904347826086968</v>
      </c>
      <c r="AF245" s="283">
        <v>11.478260869565217</v>
      </c>
      <c r="AG245" s="325"/>
      <c r="AH245" s="328" t="s">
        <v>85</v>
      </c>
      <c r="AI245" s="278" t="s">
        <v>85</v>
      </c>
      <c r="AJ245" s="283" t="s">
        <v>85</v>
      </c>
      <c r="AK245" s="283" t="s">
        <v>85</v>
      </c>
      <c r="AL245" s="325"/>
      <c r="AM245" s="268" t="s">
        <v>85</v>
      </c>
      <c r="AN245" s="250" t="s">
        <v>85</v>
      </c>
      <c r="AO245" s="250" t="s">
        <v>85</v>
      </c>
      <c r="AP245" s="250" t="s">
        <v>85</v>
      </c>
      <c r="AQ245" s="250"/>
    </row>
    <row r="246" spans="1:43" x14ac:dyDescent="0.25">
      <c r="A246" s="315" t="s">
        <v>348</v>
      </c>
      <c r="B246" s="324" t="s">
        <v>5272</v>
      </c>
      <c r="C246" s="250" t="s">
        <v>1250</v>
      </c>
      <c r="D246" s="277">
        <v>67</v>
      </c>
      <c r="E246" s="278">
        <v>66</v>
      </c>
      <c r="F246" s="279">
        <v>51.854626865671641</v>
      </c>
      <c r="G246" s="280">
        <v>34.223880597014926</v>
      </c>
      <c r="H246" s="281">
        <v>59</v>
      </c>
      <c r="I246" s="278">
        <v>0</v>
      </c>
      <c r="J246" s="278">
        <v>8</v>
      </c>
      <c r="K246" s="280">
        <v>0.88059701492537312</v>
      </c>
      <c r="L246" s="280">
        <v>0</v>
      </c>
      <c r="M246" s="280">
        <v>0.11940298507462686</v>
      </c>
      <c r="N246" s="282" t="s">
        <v>913</v>
      </c>
      <c r="O246" s="278">
        <v>19</v>
      </c>
      <c r="P246" s="283">
        <v>0.49059701492537333</v>
      </c>
      <c r="Q246" s="283">
        <v>9.3134328358208958</v>
      </c>
      <c r="R246" s="325"/>
      <c r="S246" s="285" t="s">
        <v>915</v>
      </c>
      <c r="T246" s="326">
        <v>15</v>
      </c>
      <c r="U246" s="283">
        <v>0.53731343283582111</v>
      </c>
      <c r="V246" s="283">
        <v>8.0597014925373127</v>
      </c>
      <c r="W246" s="327"/>
      <c r="X246" s="286" t="s">
        <v>912</v>
      </c>
      <c r="Y246" s="278">
        <v>8</v>
      </c>
      <c r="Z246" s="283">
        <v>0.37611940298507446</v>
      </c>
      <c r="AA246" s="283">
        <v>2.9850746268656718</v>
      </c>
      <c r="AB246" s="325"/>
      <c r="AC246" s="287" t="s">
        <v>914</v>
      </c>
      <c r="AD246" s="278">
        <v>24</v>
      </c>
      <c r="AE246" s="283">
        <v>0.57805970149253727</v>
      </c>
      <c r="AF246" s="283">
        <v>13.865671641791044</v>
      </c>
      <c r="AG246" s="325"/>
      <c r="AH246" s="328" t="s">
        <v>85</v>
      </c>
      <c r="AI246" s="278" t="s">
        <v>85</v>
      </c>
      <c r="AJ246" s="283" t="s">
        <v>85</v>
      </c>
      <c r="AK246" s="283" t="s">
        <v>85</v>
      </c>
      <c r="AL246" s="325"/>
      <c r="AM246" s="268" t="s">
        <v>85</v>
      </c>
      <c r="AN246" s="250" t="s">
        <v>85</v>
      </c>
      <c r="AO246" s="250" t="s">
        <v>85</v>
      </c>
      <c r="AP246" s="250" t="s">
        <v>85</v>
      </c>
      <c r="AQ246" s="250"/>
    </row>
    <row r="247" spans="1:43" x14ac:dyDescent="0.25">
      <c r="A247" s="315" t="s">
        <v>349</v>
      </c>
      <c r="B247" s="324" t="s">
        <v>5272</v>
      </c>
      <c r="C247" s="250" t="s">
        <v>1251</v>
      </c>
      <c r="D247" s="277">
        <v>65</v>
      </c>
      <c r="E247" s="278">
        <v>66</v>
      </c>
      <c r="F247" s="279">
        <v>54.756153846153858</v>
      </c>
      <c r="G247" s="280">
        <v>36.138461538461542</v>
      </c>
      <c r="H247" s="281">
        <v>55</v>
      </c>
      <c r="I247" s="278">
        <v>0</v>
      </c>
      <c r="J247" s="278">
        <v>10</v>
      </c>
      <c r="K247" s="280">
        <v>0.84615384615384615</v>
      </c>
      <c r="L247" s="280">
        <v>0</v>
      </c>
      <c r="M247" s="280">
        <v>0.15384615384615385</v>
      </c>
      <c r="N247" s="282" t="s">
        <v>913</v>
      </c>
      <c r="O247" s="278">
        <v>19</v>
      </c>
      <c r="P247" s="283">
        <v>0.52615384615384597</v>
      </c>
      <c r="Q247" s="283">
        <v>10</v>
      </c>
      <c r="R247" s="325"/>
      <c r="S247" s="285" t="s">
        <v>915</v>
      </c>
      <c r="T247" s="326">
        <v>15</v>
      </c>
      <c r="U247" s="283">
        <v>0.5155384615384615</v>
      </c>
      <c r="V247" s="283">
        <v>7.7384615384615385</v>
      </c>
      <c r="W247" s="327"/>
      <c r="X247" s="286" t="s">
        <v>912</v>
      </c>
      <c r="Y247" s="278">
        <v>8</v>
      </c>
      <c r="Z247" s="283">
        <v>0.43907692307692292</v>
      </c>
      <c r="AA247" s="283">
        <v>3.4923076923076923</v>
      </c>
      <c r="AB247" s="325"/>
      <c r="AC247" s="287" t="s">
        <v>914</v>
      </c>
      <c r="AD247" s="278">
        <v>24</v>
      </c>
      <c r="AE247" s="283">
        <v>0.62230769230769245</v>
      </c>
      <c r="AF247" s="283">
        <v>14.907692307692308</v>
      </c>
      <c r="AG247" s="325"/>
      <c r="AH247" s="328" t="s">
        <v>85</v>
      </c>
      <c r="AI247" s="278" t="s">
        <v>85</v>
      </c>
      <c r="AJ247" s="283" t="s">
        <v>85</v>
      </c>
      <c r="AK247" s="283" t="s">
        <v>85</v>
      </c>
      <c r="AL247" s="325"/>
      <c r="AM247" s="268" t="s">
        <v>85</v>
      </c>
      <c r="AN247" s="250" t="s">
        <v>85</v>
      </c>
      <c r="AO247" s="250" t="s">
        <v>85</v>
      </c>
      <c r="AP247" s="250" t="s">
        <v>85</v>
      </c>
      <c r="AQ247" s="250"/>
    </row>
    <row r="248" spans="1:43" x14ac:dyDescent="0.25">
      <c r="A248" s="315" t="s">
        <v>350</v>
      </c>
      <c r="B248" s="324" t="s">
        <v>5272</v>
      </c>
      <c r="C248" s="250" t="s">
        <v>1252</v>
      </c>
      <c r="D248" s="277">
        <v>67</v>
      </c>
      <c r="E248" s="278">
        <v>66</v>
      </c>
      <c r="F248" s="279">
        <v>47.35373134328357</v>
      </c>
      <c r="G248" s="280">
        <v>31.253731343283583</v>
      </c>
      <c r="H248" s="281">
        <v>63</v>
      </c>
      <c r="I248" s="278">
        <v>0</v>
      </c>
      <c r="J248" s="278">
        <v>4</v>
      </c>
      <c r="K248" s="280">
        <v>0.94029850746268662</v>
      </c>
      <c r="L248" s="280">
        <v>0</v>
      </c>
      <c r="M248" s="280">
        <v>5.9701492537313432E-2</v>
      </c>
      <c r="N248" s="282" t="s">
        <v>913</v>
      </c>
      <c r="O248" s="278">
        <v>19</v>
      </c>
      <c r="P248" s="283">
        <v>0.46044776119402991</v>
      </c>
      <c r="Q248" s="283">
        <v>8.7462686567164187</v>
      </c>
      <c r="R248" s="325"/>
      <c r="S248" s="285" t="s">
        <v>915</v>
      </c>
      <c r="T248" s="326">
        <v>15</v>
      </c>
      <c r="U248" s="283">
        <v>0.46955223880596997</v>
      </c>
      <c r="V248" s="283">
        <v>7.044776119402985</v>
      </c>
      <c r="W248" s="327"/>
      <c r="X248" s="286" t="s">
        <v>912</v>
      </c>
      <c r="Y248" s="278">
        <v>8</v>
      </c>
      <c r="Z248" s="283">
        <v>0.36417910447761193</v>
      </c>
      <c r="AA248" s="283">
        <v>2.8955223880597014</v>
      </c>
      <c r="AB248" s="325"/>
      <c r="AC248" s="287" t="s">
        <v>914</v>
      </c>
      <c r="AD248" s="278">
        <v>24</v>
      </c>
      <c r="AE248" s="283">
        <v>0.52492537313432841</v>
      </c>
      <c r="AF248" s="283">
        <v>12.567164179104477</v>
      </c>
      <c r="AG248" s="325"/>
      <c r="AH248" s="328" t="s">
        <v>85</v>
      </c>
      <c r="AI248" s="278" t="s">
        <v>85</v>
      </c>
      <c r="AJ248" s="283" t="s">
        <v>85</v>
      </c>
      <c r="AK248" s="283" t="s">
        <v>85</v>
      </c>
      <c r="AL248" s="325"/>
      <c r="AM248" s="268" t="s">
        <v>85</v>
      </c>
      <c r="AN248" s="250" t="s">
        <v>85</v>
      </c>
      <c r="AO248" s="250" t="s">
        <v>85</v>
      </c>
      <c r="AP248" s="250" t="s">
        <v>85</v>
      </c>
      <c r="AQ248" s="250"/>
    </row>
    <row r="249" spans="1:43" x14ac:dyDescent="0.25">
      <c r="A249" s="315" t="s">
        <v>981</v>
      </c>
      <c r="B249" s="324" t="s">
        <v>5272</v>
      </c>
      <c r="C249" s="250" t="s">
        <v>1253</v>
      </c>
      <c r="D249" s="277">
        <v>114</v>
      </c>
      <c r="E249" s="278">
        <v>66</v>
      </c>
      <c r="F249" s="279">
        <v>53.004035087719274</v>
      </c>
      <c r="G249" s="280">
        <v>34.982456140350877</v>
      </c>
      <c r="H249" s="281">
        <v>100</v>
      </c>
      <c r="I249" s="278">
        <v>0</v>
      </c>
      <c r="J249" s="278">
        <v>14</v>
      </c>
      <c r="K249" s="280">
        <v>0.8771929824561403</v>
      </c>
      <c r="L249" s="280">
        <v>0</v>
      </c>
      <c r="M249" s="280">
        <v>0.12280701754385964</v>
      </c>
      <c r="N249" s="282" t="s">
        <v>913</v>
      </c>
      <c r="O249" s="278">
        <v>19</v>
      </c>
      <c r="P249" s="283">
        <v>0.50263157894736832</v>
      </c>
      <c r="Q249" s="283">
        <v>9.5438596491228065</v>
      </c>
      <c r="R249" s="325"/>
      <c r="S249" s="285" t="s">
        <v>915</v>
      </c>
      <c r="T249" s="326">
        <v>15</v>
      </c>
      <c r="U249" s="283">
        <v>0.51754385964912297</v>
      </c>
      <c r="V249" s="283">
        <v>7.7631578947368425</v>
      </c>
      <c r="W249" s="327"/>
      <c r="X249" s="286" t="s">
        <v>912</v>
      </c>
      <c r="Y249" s="278">
        <v>8</v>
      </c>
      <c r="Z249" s="283">
        <v>0.39324561403508801</v>
      </c>
      <c r="AA249" s="283">
        <v>3.1228070175438596</v>
      </c>
      <c r="AB249" s="325"/>
      <c r="AC249" s="287" t="s">
        <v>914</v>
      </c>
      <c r="AD249" s="278">
        <v>24</v>
      </c>
      <c r="AE249" s="283">
        <v>0.60736842105263167</v>
      </c>
      <c r="AF249" s="283">
        <v>14.552631578947368</v>
      </c>
      <c r="AG249" s="325"/>
      <c r="AH249" s="328" t="s">
        <v>85</v>
      </c>
      <c r="AI249" s="278" t="s">
        <v>85</v>
      </c>
      <c r="AJ249" s="283" t="s">
        <v>85</v>
      </c>
      <c r="AK249" s="283" t="s">
        <v>85</v>
      </c>
      <c r="AL249" s="325"/>
      <c r="AM249" s="268" t="s">
        <v>85</v>
      </c>
      <c r="AN249" s="250" t="s">
        <v>85</v>
      </c>
      <c r="AO249" s="250" t="s">
        <v>85</v>
      </c>
      <c r="AP249" s="250" t="s">
        <v>85</v>
      </c>
      <c r="AQ249" s="250"/>
    </row>
    <row r="250" spans="1:43" x14ac:dyDescent="0.25">
      <c r="A250" s="315" t="s">
        <v>351</v>
      </c>
      <c r="B250" s="324" t="s">
        <v>5272</v>
      </c>
      <c r="C250" s="250" t="s">
        <v>1254</v>
      </c>
      <c r="D250" s="277">
        <v>199</v>
      </c>
      <c r="E250" s="278">
        <v>66</v>
      </c>
      <c r="F250" s="279">
        <v>62.121809045226158</v>
      </c>
      <c r="G250" s="280">
        <v>41</v>
      </c>
      <c r="H250" s="281">
        <v>144</v>
      </c>
      <c r="I250" s="278">
        <v>0</v>
      </c>
      <c r="J250" s="278">
        <v>55</v>
      </c>
      <c r="K250" s="280">
        <v>0.72361809045226133</v>
      </c>
      <c r="L250" s="280">
        <v>0</v>
      </c>
      <c r="M250" s="280">
        <v>0.27638190954773867</v>
      </c>
      <c r="N250" s="282" t="s">
        <v>913</v>
      </c>
      <c r="O250" s="278">
        <v>19</v>
      </c>
      <c r="P250" s="283">
        <v>0.57326633165829155</v>
      </c>
      <c r="Q250" s="283">
        <v>10.899497487437186</v>
      </c>
      <c r="R250" s="325"/>
      <c r="S250" s="285" t="s">
        <v>915</v>
      </c>
      <c r="T250" s="326">
        <v>15</v>
      </c>
      <c r="U250" s="283">
        <v>0.65120603015075396</v>
      </c>
      <c r="V250" s="283">
        <v>9.7638190954773876</v>
      </c>
      <c r="W250" s="327"/>
      <c r="X250" s="286" t="s">
        <v>912</v>
      </c>
      <c r="Y250" s="278">
        <v>8</v>
      </c>
      <c r="Z250" s="283">
        <v>0.48241206030150713</v>
      </c>
      <c r="AA250" s="283">
        <v>3.8391959798994977</v>
      </c>
      <c r="AB250" s="325"/>
      <c r="AC250" s="287" t="s">
        <v>914</v>
      </c>
      <c r="AD250" s="278">
        <v>24</v>
      </c>
      <c r="AE250" s="283">
        <v>0.68844221105527592</v>
      </c>
      <c r="AF250" s="283">
        <v>16.497487437185928</v>
      </c>
      <c r="AG250" s="325"/>
      <c r="AH250" s="328" t="s">
        <v>85</v>
      </c>
      <c r="AI250" s="278" t="s">
        <v>85</v>
      </c>
      <c r="AJ250" s="283" t="s">
        <v>85</v>
      </c>
      <c r="AK250" s="283" t="s">
        <v>85</v>
      </c>
      <c r="AL250" s="325"/>
      <c r="AM250" s="268" t="s">
        <v>85</v>
      </c>
      <c r="AN250" s="250" t="s">
        <v>85</v>
      </c>
      <c r="AO250" s="250" t="s">
        <v>85</v>
      </c>
      <c r="AP250" s="250" t="s">
        <v>85</v>
      </c>
      <c r="AQ250" s="250"/>
    </row>
    <row r="251" spans="1:43" x14ac:dyDescent="0.25">
      <c r="A251" s="315" t="s">
        <v>938</v>
      </c>
      <c r="B251" s="324" t="s">
        <v>5272</v>
      </c>
      <c r="C251" s="250" t="s">
        <v>1255</v>
      </c>
      <c r="D251" s="277">
        <v>20</v>
      </c>
      <c r="E251" s="278">
        <v>66</v>
      </c>
      <c r="F251" s="279">
        <v>43.787499999999994</v>
      </c>
      <c r="G251" s="280">
        <v>28.9</v>
      </c>
      <c r="H251" s="281">
        <v>20</v>
      </c>
      <c r="I251" s="278">
        <v>0</v>
      </c>
      <c r="J251" s="278">
        <v>0</v>
      </c>
      <c r="K251" s="280">
        <v>1</v>
      </c>
      <c r="L251" s="280">
        <v>0</v>
      </c>
      <c r="M251" s="280">
        <v>0</v>
      </c>
      <c r="N251" s="282" t="s">
        <v>913</v>
      </c>
      <c r="O251" s="278">
        <v>19</v>
      </c>
      <c r="P251" s="283">
        <v>0.42350000000000004</v>
      </c>
      <c r="Q251" s="283">
        <v>8.0500000000000007</v>
      </c>
      <c r="R251" s="325"/>
      <c r="S251" s="285" t="s">
        <v>915</v>
      </c>
      <c r="T251" s="326">
        <v>15</v>
      </c>
      <c r="U251" s="283">
        <v>0.42299999999999993</v>
      </c>
      <c r="V251" s="283">
        <v>6.35</v>
      </c>
      <c r="W251" s="327"/>
      <c r="X251" s="286" t="s">
        <v>912</v>
      </c>
      <c r="Y251" s="278">
        <v>8</v>
      </c>
      <c r="Z251" s="283">
        <v>0.26549999999999996</v>
      </c>
      <c r="AA251" s="283">
        <v>2.1</v>
      </c>
      <c r="AB251" s="325"/>
      <c r="AC251" s="287" t="s">
        <v>914</v>
      </c>
      <c r="AD251" s="278">
        <v>24</v>
      </c>
      <c r="AE251" s="283">
        <v>0.51649999999999996</v>
      </c>
      <c r="AF251" s="283">
        <v>12.4</v>
      </c>
      <c r="AG251" s="325"/>
      <c r="AH251" s="328" t="s">
        <v>85</v>
      </c>
      <c r="AI251" s="278" t="s">
        <v>85</v>
      </c>
      <c r="AJ251" s="283" t="s">
        <v>85</v>
      </c>
      <c r="AK251" s="283" t="s">
        <v>85</v>
      </c>
      <c r="AL251" s="325"/>
      <c r="AM251" s="268" t="s">
        <v>85</v>
      </c>
      <c r="AN251" s="250" t="s">
        <v>85</v>
      </c>
      <c r="AO251" s="250" t="s">
        <v>85</v>
      </c>
      <c r="AP251" s="250" t="s">
        <v>85</v>
      </c>
      <c r="AQ251" s="250"/>
    </row>
    <row r="252" spans="1:43" x14ac:dyDescent="0.25">
      <c r="A252" s="315" t="s">
        <v>352</v>
      </c>
      <c r="B252" s="324" t="s">
        <v>5272</v>
      </c>
      <c r="C252" s="250" t="s">
        <v>1256</v>
      </c>
      <c r="D252" s="277">
        <v>106</v>
      </c>
      <c r="E252" s="278">
        <v>66</v>
      </c>
      <c r="F252" s="279">
        <v>55.088584905660397</v>
      </c>
      <c r="G252" s="280">
        <v>36.358490566037737</v>
      </c>
      <c r="H252" s="281">
        <v>91</v>
      </c>
      <c r="I252" s="278">
        <v>0</v>
      </c>
      <c r="J252" s="278">
        <v>15</v>
      </c>
      <c r="K252" s="280">
        <v>0.85849056603773588</v>
      </c>
      <c r="L252" s="280">
        <v>0</v>
      </c>
      <c r="M252" s="280">
        <v>0.14150943396226415</v>
      </c>
      <c r="N252" s="282" t="s">
        <v>913</v>
      </c>
      <c r="O252" s="278">
        <v>19</v>
      </c>
      <c r="P252" s="283">
        <v>0.51452830188679255</v>
      </c>
      <c r="Q252" s="283">
        <v>9.7735849056603765</v>
      </c>
      <c r="R252" s="325"/>
      <c r="S252" s="285" t="s">
        <v>915</v>
      </c>
      <c r="T252" s="326">
        <v>15</v>
      </c>
      <c r="U252" s="283">
        <v>0.54245283018867929</v>
      </c>
      <c r="V252" s="283">
        <v>8.1415094339622645</v>
      </c>
      <c r="W252" s="327"/>
      <c r="X252" s="286" t="s">
        <v>912</v>
      </c>
      <c r="Y252" s="278">
        <v>8</v>
      </c>
      <c r="Z252" s="283">
        <v>0.43547169811320807</v>
      </c>
      <c r="AA252" s="283">
        <v>3.4622641509433962</v>
      </c>
      <c r="AB252" s="325"/>
      <c r="AC252" s="287" t="s">
        <v>914</v>
      </c>
      <c r="AD252" s="278">
        <v>24</v>
      </c>
      <c r="AE252" s="283">
        <v>0.62584905660377388</v>
      </c>
      <c r="AF252" s="283">
        <v>14.981132075471699</v>
      </c>
      <c r="AG252" s="325"/>
      <c r="AH252" s="328" t="s">
        <v>85</v>
      </c>
      <c r="AI252" s="278" t="s">
        <v>85</v>
      </c>
      <c r="AJ252" s="283" t="s">
        <v>85</v>
      </c>
      <c r="AK252" s="283" t="s">
        <v>85</v>
      </c>
      <c r="AL252" s="325"/>
      <c r="AM252" s="268" t="s">
        <v>85</v>
      </c>
      <c r="AN252" s="250" t="s">
        <v>85</v>
      </c>
      <c r="AO252" s="250" t="s">
        <v>85</v>
      </c>
      <c r="AP252" s="250" t="s">
        <v>85</v>
      </c>
      <c r="AQ252" s="250"/>
    </row>
    <row r="253" spans="1:43" x14ac:dyDescent="0.25">
      <c r="A253" s="315" t="s">
        <v>353</v>
      </c>
      <c r="B253" s="324" t="s">
        <v>5272</v>
      </c>
      <c r="C253" s="250" t="s">
        <v>1257</v>
      </c>
      <c r="D253" s="277">
        <v>106</v>
      </c>
      <c r="E253" s="278">
        <v>66</v>
      </c>
      <c r="F253" s="279">
        <v>45.125094339622649</v>
      </c>
      <c r="G253" s="280">
        <v>29.783018867924529</v>
      </c>
      <c r="H253" s="281">
        <v>100</v>
      </c>
      <c r="I253" s="278">
        <v>0</v>
      </c>
      <c r="J253" s="278">
        <v>6</v>
      </c>
      <c r="K253" s="280">
        <v>0.94339622641509435</v>
      </c>
      <c r="L253" s="280">
        <v>0</v>
      </c>
      <c r="M253" s="280">
        <v>5.6603773584905662E-2</v>
      </c>
      <c r="N253" s="282" t="s">
        <v>913</v>
      </c>
      <c r="O253" s="278">
        <v>19</v>
      </c>
      <c r="P253" s="283">
        <v>0.43792452830188666</v>
      </c>
      <c r="Q253" s="283">
        <v>8.3207547169811313</v>
      </c>
      <c r="R253" s="325"/>
      <c r="S253" s="285" t="s">
        <v>915</v>
      </c>
      <c r="T253" s="326">
        <v>15</v>
      </c>
      <c r="U253" s="283">
        <v>0.43726415094339643</v>
      </c>
      <c r="V253" s="283">
        <v>6.5566037735849054</v>
      </c>
      <c r="W253" s="327"/>
      <c r="X253" s="286" t="s">
        <v>912</v>
      </c>
      <c r="Y253" s="278">
        <v>8</v>
      </c>
      <c r="Z253" s="283">
        <v>0.31141509433962261</v>
      </c>
      <c r="AA253" s="283">
        <v>2.4716981132075473</v>
      </c>
      <c r="AB253" s="325"/>
      <c r="AC253" s="287" t="s">
        <v>914</v>
      </c>
      <c r="AD253" s="278">
        <v>24</v>
      </c>
      <c r="AE253" s="283">
        <v>0.51849056603773602</v>
      </c>
      <c r="AF253" s="283">
        <v>12.433962264150944</v>
      </c>
      <c r="AG253" s="325"/>
      <c r="AH253" s="328" t="s">
        <v>85</v>
      </c>
      <c r="AI253" s="278" t="s">
        <v>85</v>
      </c>
      <c r="AJ253" s="283" t="s">
        <v>85</v>
      </c>
      <c r="AK253" s="283" t="s">
        <v>85</v>
      </c>
      <c r="AL253" s="325"/>
      <c r="AM253" s="268" t="s">
        <v>85</v>
      </c>
      <c r="AN253" s="250" t="s">
        <v>85</v>
      </c>
      <c r="AO253" s="250" t="s">
        <v>85</v>
      </c>
      <c r="AP253" s="250" t="s">
        <v>85</v>
      </c>
      <c r="AQ253" s="250"/>
    </row>
    <row r="254" spans="1:43" x14ac:dyDescent="0.25">
      <c r="A254" s="315" t="s">
        <v>354</v>
      </c>
      <c r="B254" s="324" t="s">
        <v>5272</v>
      </c>
      <c r="C254" s="250" t="s">
        <v>5214</v>
      </c>
      <c r="D254" s="277">
        <v>69</v>
      </c>
      <c r="E254" s="278">
        <v>66</v>
      </c>
      <c r="F254" s="279">
        <v>46.486376811594205</v>
      </c>
      <c r="G254" s="280">
        <v>30.681159420289855</v>
      </c>
      <c r="H254" s="281">
        <v>68</v>
      </c>
      <c r="I254" s="278">
        <v>0</v>
      </c>
      <c r="J254" s="278">
        <v>1</v>
      </c>
      <c r="K254" s="280">
        <v>0.98550724637681164</v>
      </c>
      <c r="L254" s="280">
        <v>0</v>
      </c>
      <c r="M254" s="280">
        <v>1.4492753623188406E-2</v>
      </c>
      <c r="N254" s="282" t="s">
        <v>913</v>
      </c>
      <c r="O254" s="278">
        <v>19</v>
      </c>
      <c r="P254" s="283">
        <v>0.45782608695652188</v>
      </c>
      <c r="Q254" s="283">
        <v>8.695652173913043</v>
      </c>
      <c r="R254" s="325"/>
      <c r="S254" s="285" t="s">
        <v>915</v>
      </c>
      <c r="T254" s="326">
        <v>15</v>
      </c>
      <c r="U254" s="283">
        <v>0.46289855072463765</v>
      </c>
      <c r="V254" s="283">
        <v>6.9420289855072461</v>
      </c>
      <c r="W254" s="327"/>
      <c r="X254" s="286" t="s">
        <v>912</v>
      </c>
      <c r="Y254" s="278">
        <v>8</v>
      </c>
      <c r="Z254" s="283">
        <v>0.32159420289855056</v>
      </c>
      <c r="AA254" s="283">
        <v>2.5507246376811592</v>
      </c>
      <c r="AB254" s="325"/>
      <c r="AC254" s="287" t="s">
        <v>914</v>
      </c>
      <c r="AD254" s="278">
        <v>24</v>
      </c>
      <c r="AE254" s="283">
        <v>0.52101449275362299</v>
      </c>
      <c r="AF254" s="283">
        <v>12.492753623188406</v>
      </c>
      <c r="AG254" s="325"/>
      <c r="AH254" s="328" t="s">
        <v>85</v>
      </c>
      <c r="AI254" s="278" t="s">
        <v>85</v>
      </c>
      <c r="AJ254" s="283" t="s">
        <v>85</v>
      </c>
      <c r="AK254" s="283" t="s">
        <v>85</v>
      </c>
      <c r="AL254" s="325"/>
      <c r="AM254" s="268" t="s">
        <v>85</v>
      </c>
      <c r="AN254" s="250" t="s">
        <v>85</v>
      </c>
      <c r="AO254" s="250" t="s">
        <v>85</v>
      </c>
      <c r="AP254" s="250" t="s">
        <v>85</v>
      </c>
      <c r="AQ254" s="250"/>
    </row>
    <row r="255" spans="1:43" x14ac:dyDescent="0.25">
      <c r="A255" s="315" t="s">
        <v>355</v>
      </c>
      <c r="B255" s="324" t="s">
        <v>5272</v>
      </c>
      <c r="C255" s="250" t="s">
        <v>1258</v>
      </c>
      <c r="D255" s="277">
        <v>70</v>
      </c>
      <c r="E255" s="278">
        <v>66</v>
      </c>
      <c r="F255" s="279">
        <v>47.272857142857127</v>
      </c>
      <c r="G255" s="280">
        <v>31.2</v>
      </c>
      <c r="H255" s="281">
        <v>64</v>
      </c>
      <c r="I255" s="278">
        <v>0</v>
      </c>
      <c r="J255" s="278">
        <v>6</v>
      </c>
      <c r="K255" s="280">
        <v>0.91428571428571426</v>
      </c>
      <c r="L255" s="280">
        <v>0</v>
      </c>
      <c r="M255" s="280">
        <v>8.5714285714285715E-2</v>
      </c>
      <c r="N255" s="282" t="s">
        <v>913</v>
      </c>
      <c r="O255" s="278">
        <v>19</v>
      </c>
      <c r="P255" s="283">
        <v>0.42685714285714321</v>
      </c>
      <c r="Q255" s="283">
        <v>8.1142857142857139</v>
      </c>
      <c r="R255" s="325"/>
      <c r="S255" s="285" t="s">
        <v>915</v>
      </c>
      <c r="T255" s="326">
        <v>15</v>
      </c>
      <c r="U255" s="283">
        <v>0.47471428571428548</v>
      </c>
      <c r="V255" s="283">
        <v>7.1142857142857139</v>
      </c>
      <c r="W255" s="327"/>
      <c r="X255" s="286" t="s">
        <v>912</v>
      </c>
      <c r="Y255" s="278">
        <v>8</v>
      </c>
      <c r="Z255" s="283">
        <v>0.42042857142857115</v>
      </c>
      <c r="AA255" s="283">
        <v>3.342857142857143</v>
      </c>
      <c r="AB255" s="325"/>
      <c r="AC255" s="287" t="s">
        <v>914</v>
      </c>
      <c r="AD255" s="278">
        <v>24</v>
      </c>
      <c r="AE255" s="283">
        <v>0.52700000000000002</v>
      </c>
      <c r="AF255" s="283">
        <v>12.628571428571428</v>
      </c>
      <c r="AG255" s="325"/>
      <c r="AH255" s="328" t="s">
        <v>85</v>
      </c>
      <c r="AI255" s="278" t="s">
        <v>85</v>
      </c>
      <c r="AJ255" s="283" t="s">
        <v>85</v>
      </c>
      <c r="AK255" s="283" t="s">
        <v>85</v>
      </c>
      <c r="AL255" s="325"/>
      <c r="AM255" s="268" t="s">
        <v>85</v>
      </c>
      <c r="AN255" s="250" t="s">
        <v>85</v>
      </c>
      <c r="AO255" s="250" t="s">
        <v>85</v>
      </c>
      <c r="AP255" s="250" t="s">
        <v>85</v>
      </c>
      <c r="AQ255" s="250"/>
    </row>
    <row r="256" spans="1:43" x14ac:dyDescent="0.25">
      <c r="A256" s="315" t="s">
        <v>356</v>
      </c>
      <c r="B256" s="324" t="s">
        <v>5272</v>
      </c>
      <c r="C256" s="250" t="s">
        <v>1259</v>
      </c>
      <c r="D256" s="277">
        <v>43</v>
      </c>
      <c r="E256" s="278">
        <v>66</v>
      </c>
      <c r="F256" s="279">
        <v>51.128139534883729</v>
      </c>
      <c r="G256" s="280">
        <v>33.744186046511629</v>
      </c>
      <c r="H256" s="281">
        <v>38</v>
      </c>
      <c r="I256" s="278">
        <v>0</v>
      </c>
      <c r="J256" s="278">
        <v>5</v>
      </c>
      <c r="K256" s="280">
        <v>0.88372093023255816</v>
      </c>
      <c r="L256" s="280">
        <v>0</v>
      </c>
      <c r="M256" s="280">
        <v>0.11627906976744186</v>
      </c>
      <c r="N256" s="282" t="s">
        <v>913</v>
      </c>
      <c r="O256" s="278">
        <v>19</v>
      </c>
      <c r="P256" s="283">
        <v>0.51906976744186062</v>
      </c>
      <c r="Q256" s="283">
        <v>9.8604651162790695</v>
      </c>
      <c r="R256" s="325"/>
      <c r="S256" s="285" t="s">
        <v>915</v>
      </c>
      <c r="T256" s="326">
        <v>15</v>
      </c>
      <c r="U256" s="283">
        <v>0.44720930232558115</v>
      </c>
      <c r="V256" s="283">
        <v>6.7209302325581399</v>
      </c>
      <c r="W256" s="327"/>
      <c r="X256" s="286" t="s">
        <v>912</v>
      </c>
      <c r="Y256" s="278">
        <v>8</v>
      </c>
      <c r="Z256" s="283">
        <v>0.38883720930232574</v>
      </c>
      <c r="AA256" s="283">
        <v>3.0930232558139537</v>
      </c>
      <c r="AB256" s="325"/>
      <c r="AC256" s="287" t="s">
        <v>914</v>
      </c>
      <c r="AD256" s="278">
        <v>24</v>
      </c>
      <c r="AE256" s="283">
        <v>0.58697674418604662</v>
      </c>
      <c r="AF256" s="283">
        <v>14.069767441860465</v>
      </c>
      <c r="AG256" s="325"/>
      <c r="AH256" s="328" t="s">
        <v>85</v>
      </c>
      <c r="AI256" s="278" t="s">
        <v>85</v>
      </c>
      <c r="AJ256" s="283" t="s">
        <v>85</v>
      </c>
      <c r="AK256" s="283" t="s">
        <v>85</v>
      </c>
      <c r="AL256" s="325"/>
      <c r="AM256" s="268" t="s">
        <v>85</v>
      </c>
      <c r="AN256" s="250" t="s">
        <v>85</v>
      </c>
      <c r="AO256" s="250" t="s">
        <v>85</v>
      </c>
      <c r="AP256" s="250" t="s">
        <v>85</v>
      </c>
      <c r="AQ256" s="250"/>
    </row>
    <row r="257" spans="1:43" x14ac:dyDescent="0.25">
      <c r="A257" s="315" t="s">
        <v>357</v>
      </c>
      <c r="B257" s="324" t="s">
        <v>5272</v>
      </c>
      <c r="C257" s="250" t="s">
        <v>1260</v>
      </c>
      <c r="D257" s="277">
        <v>39</v>
      </c>
      <c r="E257" s="278">
        <v>66</v>
      </c>
      <c r="F257" s="279">
        <v>41.995897435897419</v>
      </c>
      <c r="G257" s="280">
        <v>27.717948717948719</v>
      </c>
      <c r="H257" s="281">
        <v>39</v>
      </c>
      <c r="I257" s="278">
        <v>0</v>
      </c>
      <c r="J257" s="278">
        <v>0</v>
      </c>
      <c r="K257" s="280">
        <v>1</v>
      </c>
      <c r="L257" s="280">
        <v>0</v>
      </c>
      <c r="M257" s="280">
        <v>0</v>
      </c>
      <c r="N257" s="282" t="s">
        <v>913</v>
      </c>
      <c r="O257" s="278">
        <v>19</v>
      </c>
      <c r="P257" s="283">
        <v>0.40692307692307689</v>
      </c>
      <c r="Q257" s="283">
        <v>7.7179487179487181</v>
      </c>
      <c r="R257" s="325"/>
      <c r="S257" s="285" t="s">
        <v>915</v>
      </c>
      <c r="T257" s="326">
        <v>15</v>
      </c>
      <c r="U257" s="283">
        <v>0.4374358974358975</v>
      </c>
      <c r="V257" s="283">
        <v>6.5641025641025639</v>
      </c>
      <c r="W257" s="327"/>
      <c r="X257" s="286" t="s">
        <v>912</v>
      </c>
      <c r="Y257" s="278">
        <v>8</v>
      </c>
      <c r="Z257" s="283">
        <v>0.2461538461538462</v>
      </c>
      <c r="AA257" s="283">
        <v>1.9487179487179487</v>
      </c>
      <c r="AB257" s="325"/>
      <c r="AC257" s="287" t="s">
        <v>914</v>
      </c>
      <c r="AD257" s="278">
        <v>24</v>
      </c>
      <c r="AE257" s="283">
        <v>0.47948717948717956</v>
      </c>
      <c r="AF257" s="283">
        <v>11.487179487179487</v>
      </c>
      <c r="AG257" s="325"/>
      <c r="AH257" s="328" t="s">
        <v>85</v>
      </c>
      <c r="AI257" s="278" t="s">
        <v>85</v>
      </c>
      <c r="AJ257" s="283" t="s">
        <v>85</v>
      </c>
      <c r="AK257" s="283" t="s">
        <v>85</v>
      </c>
      <c r="AL257" s="325"/>
      <c r="AM257" s="268" t="s">
        <v>85</v>
      </c>
      <c r="AN257" s="250" t="s">
        <v>85</v>
      </c>
      <c r="AO257" s="250" t="s">
        <v>85</v>
      </c>
      <c r="AP257" s="250" t="s">
        <v>85</v>
      </c>
      <c r="AQ257" s="250"/>
    </row>
    <row r="258" spans="1:43" x14ac:dyDescent="0.25">
      <c r="A258" s="315" t="s">
        <v>358</v>
      </c>
      <c r="B258" s="324" t="s">
        <v>5272</v>
      </c>
      <c r="C258" s="250" t="s">
        <v>1261</v>
      </c>
      <c r="D258" s="277">
        <v>87</v>
      </c>
      <c r="E258" s="278">
        <v>66</v>
      </c>
      <c r="F258" s="279">
        <v>50.505057471264365</v>
      </c>
      <c r="G258" s="280">
        <v>33.333333333333336</v>
      </c>
      <c r="H258" s="281">
        <v>80</v>
      </c>
      <c r="I258" s="278">
        <v>0</v>
      </c>
      <c r="J258" s="278">
        <v>7</v>
      </c>
      <c r="K258" s="280">
        <v>0.91954022988505746</v>
      </c>
      <c r="L258" s="280">
        <v>0</v>
      </c>
      <c r="M258" s="280">
        <v>8.0459770114942528E-2</v>
      </c>
      <c r="N258" s="282" t="s">
        <v>913</v>
      </c>
      <c r="O258" s="278">
        <v>19</v>
      </c>
      <c r="P258" s="283">
        <v>0.46034482758620693</v>
      </c>
      <c r="Q258" s="283">
        <v>8.7471264367816097</v>
      </c>
      <c r="R258" s="325"/>
      <c r="S258" s="285" t="s">
        <v>915</v>
      </c>
      <c r="T258" s="326">
        <v>15</v>
      </c>
      <c r="U258" s="283">
        <v>0.54218390804597738</v>
      </c>
      <c r="V258" s="283">
        <v>8.1264367816091951</v>
      </c>
      <c r="W258" s="327"/>
      <c r="X258" s="286" t="s">
        <v>912</v>
      </c>
      <c r="Y258" s="278">
        <v>8</v>
      </c>
      <c r="Z258" s="283">
        <v>0.38758620689655171</v>
      </c>
      <c r="AA258" s="283">
        <v>3.0804597701149423</v>
      </c>
      <c r="AB258" s="325"/>
      <c r="AC258" s="287" t="s">
        <v>914</v>
      </c>
      <c r="AD258" s="278">
        <v>24</v>
      </c>
      <c r="AE258" s="283">
        <v>0.55862068965517275</v>
      </c>
      <c r="AF258" s="283">
        <v>13.379310344827585</v>
      </c>
      <c r="AG258" s="325"/>
      <c r="AH258" s="328" t="s">
        <v>85</v>
      </c>
      <c r="AI258" s="278" t="s">
        <v>85</v>
      </c>
      <c r="AJ258" s="283" t="s">
        <v>85</v>
      </c>
      <c r="AK258" s="283" t="s">
        <v>85</v>
      </c>
      <c r="AL258" s="325"/>
      <c r="AM258" s="268" t="s">
        <v>85</v>
      </c>
      <c r="AN258" s="250" t="s">
        <v>85</v>
      </c>
      <c r="AO258" s="250" t="s">
        <v>85</v>
      </c>
      <c r="AP258" s="250" t="s">
        <v>85</v>
      </c>
      <c r="AQ258" s="250"/>
    </row>
    <row r="259" spans="1:43" x14ac:dyDescent="0.25">
      <c r="A259" s="315" t="s">
        <v>359</v>
      </c>
      <c r="B259" s="324" t="s">
        <v>5272</v>
      </c>
      <c r="C259" s="250" t="s">
        <v>1262</v>
      </c>
      <c r="D259" s="277">
        <v>49</v>
      </c>
      <c r="E259" s="278">
        <v>66</v>
      </c>
      <c r="F259" s="279">
        <v>50.680612244897965</v>
      </c>
      <c r="G259" s="280">
        <v>33.448979591836732</v>
      </c>
      <c r="H259" s="281">
        <v>42</v>
      </c>
      <c r="I259" s="278">
        <v>0</v>
      </c>
      <c r="J259" s="278">
        <v>7</v>
      </c>
      <c r="K259" s="280">
        <v>0.8571428571428571</v>
      </c>
      <c r="L259" s="280">
        <v>0</v>
      </c>
      <c r="M259" s="280">
        <v>0.14285714285714285</v>
      </c>
      <c r="N259" s="282" t="s">
        <v>913</v>
      </c>
      <c r="O259" s="278">
        <v>19</v>
      </c>
      <c r="P259" s="283">
        <v>0.50020408163265306</v>
      </c>
      <c r="Q259" s="283">
        <v>9.4897959183673475</v>
      </c>
      <c r="R259" s="325"/>
      <c r="S259" s="285" t="s">
        <v>915</v>
      </c>
      <c r="T259" s="326">
        <v>15</v>
      </c>
      <c r="U259" s="283">
        <v>0.48734693877550994</v>
      </c>
      <c r="V259" s="283">
        <v>7.3061224489795915</v>
      </c>
      <c r="W259" s="327"/>
      <c r="X259" s="286" t="s">
        <v>912</v>
      </c>
      <c r="Y259" s="278">
        <v>8</v>
      </c>
      <c r="Z259" s="283">
        <v>0.40326530612244899</v>
      </c>
      <c r="AA259" s="283">
        <v>3.204081632653061</v>
      </c>
      <c r="AB259" s="325"/>
      <c r="AC259" s="287" t="s">
        <v>914</v>
      </c>
      <c r="AD259" s="278">
        <v>24</v>
      </c>
      <c r="AE259" s="283">
        <v>0.56183673469387763</v>
      </c>
      <c r="AF259" s="283">
        <v>13.448979591836734</v>
      </c>
      <c r="AG259" s="325"/>
      <c r="AH259" s="328" t="s">
        <v>85</v>
      </c>
      <c r="AI259" s="278" t="s">
        <v>85</v>
      </c>
      <c r="AJ259" s="283" t="s">
        <v>85</v>
      </c>
      <c r="AK259" s="283" t="s">
        <v>85</v>
      </c>
      <c r="AL259" s="325"/>
      <c r="AM259" s="268" t="s">
        <v>85</v>
      </c>
      <c r="AN259" s="250" t="s">
        <v>85</v>
      </c>
      <c r="AO259" s="250" t="s">
        <v>85</v>
      </c>
      <c r="AP259" s="250" t="s">
        <v>85</v>
      </c>
      <c r="AQ259" s="250"/>
    </row>
    <row r="260" spans="1:43" x14ac:dyDescent="0.25">
      <c r="A260" s="315" t="s">
        <v>360</v>
      </c>
      <c r="B260" s="324" t="s">
        <v>5272</v>
      </c>
      <c r="C260" s="250" t="s">
        <v>1263</v>
      </c>
      <c r="D260" s="277">
        <v>110</v>
      </c>
      <c r="E260" s="278">
        <v>66</v>
      </c>
      <c r="F260" s="279">
        <v>52.176363636363618</v>
      </c>
      <c r="G260" s="280">
        <v>34.436363636363637</v>
      </c>
      <c r="H260" s="281">
        <v>93</v>
      </c>
      <c r="I260" s="278">
        <v>0</v>
      </c>
      <c r="J260" s="278">
        <v>17</v>
      </c>
      <c r="K260" s="280">
        <v>0.84545454545454546</v>
      </c>
      <c r="L260" s="280">
        <v>0</v>
      </c>
      <c r="M260" s="280">
        <v>0.15454545454545454</v>
      </c>
      <c r="N260" s="282" t="s">
        <v>913</v>
      </c>
      <c r="O260" s="278">
        <v>19</v>
      </c>
      <c r="P260" s="283">
        <v>0.4914545454545452</v>
      </c>
      <c r="Q260" s="283">
        <v>9.336363636363636</v>
      </c>
      <c r="R260" s="325"/>
      <c r="S260" s="285" t="s">
        <v>915</v>
      </c>
      <c r="T260" s="326">
        <v>15</v>
      </c>
      <c r="U260" s="283">
        <v>0.51572727272727281</v>
      </c>
      <c r="V260" s="283">
        <v>7.7363636363636363</v>
      </c>
      <c r="W260" s="327"/>
      <c r="X260" s="286" t="s">
        <v>912</v>
      </c>
      <c r="Y260" s="278">
        <v>8</v>
      </c>
      <c r="Z260" s="283">
        <v>0.38409090909090937</v>
      </c>
      <c r="AA260" s="283">
        <v>3.0545454545454547</v>
      </c>
      <c r="AB260" s="325"/>
      <c r="AC260" s="287" t="s">
        <v>914</v>
      </c>
      <c r="AD260" s="278">
        <v>24</v>
      </c>
      <c r="AE260" s="283">
        <v>0.59709090909090923</v>
      </c>
      <c r="AF260" s="283">
        <v>14.309090909090909</v>
      </c>
      <c r="AG260" s="325"/>
      <c r="AH260" s="328" t="s">
        <v>85</v>
      </c>
      <c r="AI260" s="278" t="s">
        <v>85</v>
      </c>
      <c r="AJ260" s="283" t="s">
        <v>85</v>
      </c>
      <c r="AK260" s="283" t="s">
        <v>85</v>
      </c>
      <c r="AL260" s="325"/>
      <c r="AM260" s="268" t="s">
        <v>85</v>
      </c>
      <c r="AN260" s="250" t="s">
        <v>85</v>
      </c>
      <c r="AO260" s="250" t="s">
        <v>85</v>
      </c>
      <c r="AP260" s="250" t="s">
        <v>85</v>
      </c>
      <c r="AQ260" s="250"/>
    </row>
    <row r="261" spans="1:43" x14ac:dyDescent="0.25">
      <c r="A261" s="315" t="s">
        <v>361</v>
      </c>
      <c r="B261" s="324" t="s">
        <v>5272</v>
      </c>
      <c r="C261" s="250" t="s">
        <v>1264</v>
      </c>
      <c r="D261" s="277">
        <v>95</v>
      </c>
      <c r="E261" s="278">
        <v>66</v>
      </c>
      <c r="F261" s="279">
        <v>42.981894736842101</v>
      </c>
      <c r="G261" s="280">
        <v>28.368421052631579</v>
      </c>
      <c r="H261" s="281">
        <v>92</v>
      </c>
      <c r="I261" s="278">
        <v>0</v>
      </c>
      <c r="J261" s="278">
        <v>3</v>
      </c>
      <c r="K261" s="280">
        <v>0.96842105263157896</v>
      </c>
      <c r="L261" s="280">
        <v>0</v>
      </c>
      <c r="M261" s="280">
        <v>3.1578947368421054E-2</v>
      </c>
      <c r="N261" s="282" t="s">
        <v>913</v>
      </c>
      <c r="O261" s="278">
        <v>19</v>
      </c>
      <c r="P261" s="283">
        <v>0.39115789473684198</v>
      </c>
      <c r="Q261" s="283">
        <v>7.4210526315789478</v>
      </c>
      <c r="R261" s="325"/>
      <c r="S261" s="285" t="s">
        <v>915</v>
      </c>
      <c r="T261" s="326">
        <v>15</v>
      </c>
      <c r="U261" s="283">
        <v>0.45178947368421041</v>
      </c>
      <c r="V261" s="283">
        <v>6.7789473684210524</v>
      </c>
      <c r="W261" s="327"/>
      <c r="X261" s="286" t="s">
        <v>912</v>
      </c>
      <c r="Y261" s="278">
        <v>8</v>
      </c>
      <c r="Z261" s="283">
        <v>0.32621052631578928</v>
      </c>
      <c r="AA261" s="283">
        <v>2.5894736842105264</v>
      </c>
      <c r="AB261" s="325"/>
      <c r="AC261" s="287" t="s">
        <v>914</v>
      </c>
      <c r="AD261" s="278">
        <v>24</v>
      </c>
      <c r="AE261" s="283">
        <v>0.48368421052631605</v>
      </c>
      <c r="AF261" s="283">
        <v>11.578947368421053</v>
      </c>
      <c r="AG261" s="325"/>
      <c r="AH261" s="328" t="s">
        <v>85</v>
      </c>
      <c r="AI261" s="278" t="s">
        <v>85</v>
      </c>
      <c r="AJ261" s="283" t="s">
        <v>85</v>
      </c>
      <c r="AK261" s="283" t="s">
        <v>85</v>
      </c>
      <c r="AL261" s="325"/>
      <c r="AM261" s="268" t="s">
        <v>85</v>
      </c>
      <c r="AN261" s="250" t="s">
        <v>85</v>
      </c>
      <c r="AO261" s="250" t="s">
        <v>85</v>
      </c>
      <c r="AP261" s="250" t="s">
        <v>85</v>
      </c>
      <c r="AQ261" s="250"/>
    </row>
    <row r="262" spans="1:43" x14ac:dyDescent="0.25">
      <c r="A262" s="315" t="s">
        <v>362</v>
      </c>
      <c r="B262" s="324" t="s">
        <v>5272</v>
      </c>
      <c r="C262" s="250" t="s">
        <v>1265</v>
      </c>
      <c r="D262" s="277">
        <v>101</v>
      </c>
      <c r="E262" s="278">
        <v>66</v>
      </c>
      <c r="F262" s="279">
        <v>39.978613861386144</v>
      </c>
      <c r="G262" s="280">
        <v>26.386138613861387</v>
      </c>
      <c r="H262" s="281">
        <v>101</v>
      </c>
      <c r="I262" s="278">
        <v>0</v>
      </c>
      <c r="J262" s="278">
        <v>0</v>
      </c>
      <c r="K262" s="280">
        <v>1</v>
      </c>
      <c r="L262" s="280">
        <v>0</v>
      </c>
      <c r="M262" s="280">
        <v>0</v>
      </c>
      <c r="N262" s="282" t="s">
        <v>913</v>
      </c>
      <c r="O262" s="278">
        <v>19</v>
      </c>
      <c r="P262" s="283">
        <v>0.38980198019801987</v>
      </c>
      <c r="Q262" s="283">
        <v>7.3960396039603964</v>
      </c>
      <c r="R262" s="325"/>
      <c r="S262" s="285" t="s">
        <v>915</v>
      </c>
      <c r="T262" s="326">
        <v>15</v>
      </c>
      <c r="U262" s="283">
        <v>0.38336633663366315</v>
      </c>
      <c r="V262" s="283">
        <v>5.7524752475247523</v>
      </c>
      <c r="W262" s="327"/>
      <c r="X262" s="286" t="s">
        <v>912</v>
      </c>
      <c r="Y262" s="278">
        <v>8</v>
      </c>
      <c r="Z262" s="283">
        <v>0.30217821782178195</v>
      </c>
      <c r="AA262" s="283">
        <v>2.3960396039603959</v>
      </c>
      <c r="AB262" s="325"/>
      <c r="AC262" s="287" t="s">
        <v>914</v>
      </c>
      <c r="AD262" s="278">
        <v>24</v>
      </c>
      <c r="AE262" s="283">
        <v>0.45257425742574264</v>
      </c>
      <c r="AF262" s="283">
        <v>10.841584158415841</v>
      </c>
      <c r="AG262" s="325"/>
      <c r="AH262" s="328" t="s">
        <v>85</v>
      </c>
      <c r="AI262" s="278" t="s">
        <v>85</v>
      </c>
      <c r="AJ262" s="283" t="s">
        <v>85</v>
      </c>
      <c r="AK262" s="283" t="s">
        <v>85</v>
      </c>
      <c r="AL262" s="325"/>
      <c r="AM262" s="268" t="s">
        <v>85</v>
      </c>
      <c r="AN262" s="250" t="s">
        <v>85</v>
      </c>
      <c r="AO262" s="250" t="s">
        <v>85</v>
      </c>
      <c r="AP262" s="250" t="s">
        <v>85</v>
      </c>
      <c r="AQ262" s="250"/>
    </row>
    <row r="263" spans="1:43" x14ac:dyDescent="0.25">
      <c r="A263" s="315" t="s">
        <v>363</v>
      </c>
      <c r="B263" s="324" t="s">
        <v>5272</v>
      </c>
      <c r="C263" s="250" t="s">
        <v>1266</v>
      </c>
      <c r="D263" s="277">
        <v>51</v>
      </c>
      <c r="E263" s="278">
        <v>66</v>
      </c>
      <c r="F263" s="279">
        <v>62.448627450980396</v>
      </c>
      <c r="G263" s="280">
        <v>41.215686274509807</v>
      </c>
      <c r="H263" s="281">
        <v>35</v>
      </c>
      <c r="I263" s="278">
        <v>0</v>
      </c>
      <c r="J263" s="278">
        <v>16</v>
      </c>
      <c r="K263" s="280">
        <v>0.68627450980392157</v>
      </c>
      <c r="L263" s="280">
        <v>0</v>
      </c>
      <c r="M263" s="280">
        <v>0.31372549019607843</v>
      </c>
      <c r="N263" s="282" t="s">
        <v>913</v>
      </c>
      <c r="O263" s="278">
        <v>19</v>
      </c>
      <c r="P263" s="283">
        <v>0.58686274509803904</v>
      </c>
      <c r="Q263" s="283">
        <v>11.156862745098039</v>
      </c>
      <c r="R263" s="325"/>
      <c r="S263" s="285" t="s">
        <v>915</v>
      </c>
      <c r="T263" s="326">
        <v>15</v>
      </c>
      <c r="U263" s="283">
        <v>0.63235294117647112</v>
      </c>
      <c r="V263" s="283">
        <v>9.4901960784313726</v>
      </c>
      <c r="W263" s="327"/>
      <c r="X263" s="286" t="s">
        <v>912</v>
      </c>
      <c r="Y263" s="278">
        <v>8</v>
      </c>
      <c r="Z263" s="283">
        <v>0.51901960784313705</v>
      </c>
      <c r="AA263" s="283">
        <v>4.1372549019607847</v>
      </c>
      <c r="AB263" s="325"/>
      <c r="AC263" s="287" t="s">
        <v>914</v>
      </c>
      <c r="AD263" s="278">
        <v>24</v>
      </c>
      <c r="AE263" s="283">
        <v>0.68588235294117639</v>
      </c>
      <c r="AF263" s="283">
        <v>16.431372549019606</v>
      </c>
      <c r="AG263" s="325"/>
      <c r="AH263" s="328" t="s">
        <v>85</v>
      </c>
      <c r="AI263" s="278" t="s">
        <v>85</v>
      </c>
      <c r="AJ263" s="283" t="s">
        <v>85</v>
      </c>
      <c r="AK263" s="283" t="s">
        <v>85</v>
      </c>
      <c r="AL263" s="325"/>
      <c r="AM263" s="268" t="s">
        <v>85</v>
      </c>
      <c r="AN263" s="250" t="s">
        <v>85</v>
      </c>
      <c r="AO263" s="250" t="s">
        <v>85</v>
      </c>
      <c r="AP263" s="250" t="s">
        <v>85</v>
      </c>
      <c r="AQ263" s="250"/>
    </row>
    <row r="264" spans="1:43" x14ac:dyDescent="0.25">
      <c r="A264" s="315" t="s">
        <v>364</v>
      </c>
      <c r="B264" s="324" t="s">
        <v>5272</v>
      </c>
      <c r="C264" s="250" t="s">
        <v>1267</v>
      </c>
      <c r="D264" s="277">
        <v>46</v>
      </c>
      <c r="E264" s="278">
        <v>66</v>
      </c>
      <c r="F264" s="279">
        <v>38.306086956521725</v>
      </c>
      <c r="G264" s="280">
        <v>25.282608695652176</v>
      </c>
      <c r="H264" s="281">
        <v>46</v>
      </c>
      <c r="I264" s="278">
        <v>0</v>
      </c>
      <c r="J264" s="278">
        <v>0</v>
      </c>
      <c r="K264" s="280">
        <v>1</v>
      </c>
      <c r="L264" s="280">
        <v>0</v>
      </c>
      <c r="M264" s="280">
        <v>0</v>
      </c>
      <c r="N264" s="282" t="s">
        <v>913</v>
      </c>
      <c r="O264" s="278">
        <v>19</v>
      </c>
      <c r="P264" s="283">
        <v>0.3895652173913044</v>
      </c>
      <c r="Q264" s="283">
        <v>7.3913043478260869</v>
      </c>
      <c r="R264" s="325"/>
      <c r="S264" s="285" t="s">
        <v>915</v>
      </c>
      <c r="T264" s="326">
        <v>15</v>
      </c>
      <c r="U264" s="283">
        <v>0.36282608695652163</v>
      </c>
      <c r="V264" s="283">
        <v>5.4347826086956523</v>
      </c>
      <c r="W264" s="327"/>
      <c r="X264" s="286" t="s">
        <v>912</v>
      </c>
      <c r="Y264" s="278">
        <v>8</v>
      </c>
      <c r="Z264" s="283">
        <v>0.2984782608695653</v>
      </c>
      <c r="AA264" s="283">
        <v>2.3695652173913042</v>
      </c>
      <c r="AB264" s="325"/>
      <c r="AC264" s="287" t="s">
        <v>914</v>
      </c>
      <c r="AD264" s="278">
        <v>24</v>
      </c>
      <c r="AE264" s="283">
        <v>0.42086956521739144</v>
      </c>
      <c r="AF264" s="283">
        <v>10.086956521739131</v>
      </c>
      <c r="AG264" s="325"/>
      <c r="AH264" s="328" t="s">
        <v>85</v>
      </c>
      <c r="AI264" s="278" t="s">
        <v>85</v>
      </c>
      <c r="AJ264" s="283" t="s">
        <v>85</v>
      </c>
      <c r="AK264" s="283" t="s">
        <v>85</v>
      </c>
      <c r="AL264" s="325"/>
      <c r="AM264" s="268" t="s">
        <v>85</v>
      </c>
      <c r="AN264" s="250" t="s">
        <v>85</v>
      </c>
      <c r="AO264" s="250" t="s">
        <v>85</v>
      </c>
      <c r="AP264" s="250" t="s">
        <v>85</v>
      </c>
      <c r="AQ264" s="250"/>
    </row>
    <row r="265" spans="1:43" x14ac:dyDescent="0.25">
      <c r="A265" s="315" t="s">
        <v>365</v>
      </c>
      <c r="B265" s="324" t="s">
        <v>5272</v>
      </c>
      <c r="C265" s="250" t="s">
        <v>1268</v>
      </c>
      <c r="D265" s="277">
        <v>29</v>
      </c>
      <c r="E265" s="278">
        <v>66</v>
      </c>
      <c r="F265" s="279">
        <v>42.424827586206888</v>
      </c>
      <c r="G265" s="280">
        <v>28</v>
      </c>
      <c r="H265" s="281">
        <v>27</v>
      </c>
      <c r="I265" s="278">
        <v>0</v>
      </c>
      <c r="J265" s="278">
        <v>2</v>
      </c>
      <c r="K265" s="280">
        <v>0.93103448275862066</v>
      </c>
      <c r="L265" s="280">
        <v>0</v>
      </c>
      <c r="M265" s="280">
        <v>6.8965517241379309E-2</v>
      </c>
      <c r="N265" s="282" t="s">
        <v>913</v>
      </c>
      <c r="O265" s="278">
        <v>19</v>
      </c>
      <c r="P265" s="283">
        <v>0.43448275862068975</v>
      </c>
      <c r="Q265" s="283">
        <v>8.2413793103448274</v>
      </c>
      <c r="R265" s="325"/>
      <c r="S265" s="285" t="s">
        <v>915</v>
      </c>
      <c r="T265" s="326">
        <v>15</v>
      </c>
      <c r="U265" s="283">
        <v>0.38862068965517227</v>
      </c>
      <c r="V265" s="283">
        <v>5.8275862068965516</v>
      </c>
      <c r="W265" s="327"/>
      <c r="X265" s="286" t="s">
        <v>912</v>
      </c>
      <c r="Y265" s="278">
        <v>8</v>
      </c>
      <c r="Z265" s="283">
        <v>0.30931034482758629</v>
      </c>
      <c r="AA265" s="283">
        <v>2.4482758620689653</v>
      </c>
      <c r="AB265" s="325"/>
      <c r="AC265" s="287" t="s">
        <v>914</v>
      </c>
      <c r="AD265" s="278">
        <v>24</v>
      </c>
      <c r="AE265" s="283">
        <v>0.48034482758620706</v>
      </c>
      <c r="AF265" s="283">
        <v>11.482758620689655</v>
      </c>
      <c r="AG265" s="325"/>
      <c r="AH265" s="328" t="s">
        <v>85</v>
      </c>
      <c r="AI265" s="278" t="s">
        <v>85</v>
      </c>
      <c r="AJ265" s="283" t="s">
        <v>85</v>
      </c>
      <c r="AK265" s="283" t="s">
        <v>85</v>
      </c>
      <c r="AL265" s="325"/>
      <c r="AM265" s="268" t="s">
        <v>85</v>
      </c>
      <c r="AN265" s="250" t="s">
        <v>85</v>
      </c>
      <c r="AO265" s="250" t="s">
        <v>85</v>
      </c>
      <c r="AP265" s="250" t="s">
        <v>85</v>
      </c>
      <c r="AQ265" s="250"/>
    </row>
    <row r="266" spans="1:43" x14ac:dyDescent="0.25">
      <c r="A266" s="315" t="s">
        <v>366</v>
      </c>
      <c r="B266" s="324" t="s">
        <v>5272</v>
      </c>
      <c r="C266" s="250" t="s">
        <v>1269</v>
      </c>
      <c r="D266" s="277">
        <v>33</v>
      </c>
      <c r="E266" s="278">
        <v>66</v>
      </c>
      <c r="F266" s="279">
        <v>41.826666666666668</v>
      </c>
      <c r="G266" s="280">
        <v>27.606060606060606</v>
      </c>
      <c r="H266" s="281">
        <v>33</v>
      </c>
      <c r="I266" s="278">
        <v>0</v>
      </c>
      <c r="J266" s="278">
        <v>0</v>
      </c>
      <c r="K266" s="280">
        <v>1</v>
      </c>
      <c r="L266" s="280">
        <v>0</v>
      </c>
      <c r="M266" s="280">
        <v>0</v>
      </c>
      <c r="N266" s="282" t="s">
        <v>913</v>
      </c>
      <c r="O266" s="278">
        <v>19</v>
      </c>
      <c r="P266" s="283">
        <v>0.39969696969696977</v>
      </c>
      <c r="Q266" s="283">
        <v>7.5757575757575761</v>
      </c>
      <c r="R266" s="325"/>
      <c r="S266" s="285" t="s">
        <v>915</v>
      </c>
      <c r="T266" s="326">
        <v>15</v>
      </c>
      <c r="U266" s="283">
        <v>0.37151515151515158</v>
      </c>
      <c r="V266" s="283">
        <v>5.5757575757575761</v>
      </c>
      <c r="W266" s="327"/>
      <c r="X266" s="286" t="s">
        <v>912</v>
      </c>
      <c r="Y266" s="278">
        <v>8</v>
      </c>
      <c r="Z266" s="283">
        <v>0.34696969696969704</v>
      </c>
      <c r="AA266" s="283">
        <v>2.7575757575757578</v>
      </c>
      <c r="AB266" s="325"/>
      <c r="AC266" s="287" t="s">
        <v>914</v>
      </c>
      <c r="AD266" s="278">
        <v>24</v>
      </c>
      <c r="AE266" s="283">
        <v>0.48848484848484874</v>
      </c>
      <c r="AF266" s="283">
        <v>11.696969696969697</v>
      </c>
      <c r="AG266" s="325"/>
      <c r="AH266" s="328" t="s">
        <v>85</v>
      </c>
      <c r="AI266" s="278" t="s">
        <v>85</v>
      </c>
      <c r="AJ266" s="283" t="s">
        <v>85</v>
      </c>
      <c r="AK266" s="283" t="s">
        <v>85</v>
      </c>
      <c r="AL266" s="325"/>
      <c r="AM266" s="268" t="s">
        <v>85</v>
      </c>
      <c r="AN266" s="250" t="s">
        <v>85</v>
      </c>
      <c r="AO266" s="250" t="s">
        <v>85</v>
      </c>
      <c r="AP266" s="250" t="s">
        <v>85</v>
      </c>
      <c r="AQ266" s="250"/>
    </row>
    <row r="267" spans="1:43" x14ac:dyDescent="0.25">
      <c r="A267" s="315" t="s">
        <v>367</v>
      </c>
      <c r="B267" s="324" t="s">
        <v>5272</v>
      </c>
      <c r="C267" s="250" t="s">
        <v>1270</v>
      </c>
      <c r="D267" s="277">
        <v>77</v>
      </c>
      <c r="E267" s="278">
        <v>66</v>
      </c>
      <c r="F267" s="279">
        <v>48.996753246753237</v>
      </c>
      <c r="G267" s="280">
        <v>32.337662337662337</v>
      </c>
      <c r="H267" s="281">
        <v>71</v>
      </c>
      <c r="I267" s="278">
        <v>0</v>
      </c>
      <c r="J267" s="278">
        <v>6</v>
      </c>
      <c r="K267" s="280">
        <v>0.92207792207792205</v>
      </c>
      <c r="L267" s="280">
        <v>0</v>
      </c>
      <c r="M267" s="280">
        <v>7.792207792207792E-2</v>
      </c>
      <c r="N267" s="282" t="s">
        <v>913</v>
      </c>
      <c r="O267" s="278">
        <v>19</v>
      </c>
      <c r="P267" s="283">
        <v>0.43376623376623386</v>
      </c>
      <c r="Q267" s="283">
        <v>8.2337662337662341</v>
      </c>
      <c r="R267" s="325"/>
      <c r="S267" s="285" t="s">
        <v>915</v>
      </c>
      <c r="T267" s="326">
        <v>15</v>
      </c>
      <c r="U267" s="283">
        <v>0.47805194805194801</v>
      </c>
      <c r="V267" s="283">
        <v>7.1688311688311686</v>
      </c>
      <c r="W267" s="327"/>
      <c r="X267" s="286" t="s">
        <v>912</v>
      </c>
      <c r="Y267" s="278">
        <v>8</v>
      </c>
      <c r="Z267" s="283">
        <v>0.4309090909090908</v>
      </c>
      <c r="AA267" s="283">
        <v>3.4285714285714284</v>
      </c>
      <c r="AB267" s="325"/>
      <c r="AC267" s="287" t="s">
        <v>914</v>
      </c>
      <c r="AD267" s="278">
        <v>24</v>
      </c>
      <c r="AE267" s="283">
        <v>0.56376623376623369</v>
      </c>
      <c r="AF267" s="283">
        <v>13.506493506493506</v>
      </c>
      <c r="AG267" s="325"/>
      <c r="AH267" s="328" t="s">
        <v>85</v>
      </c>
      <c r="AI267" s="278" t="s">
        <v>85</v>
      </c>
      <c r="AJ267" s="283" t="s">
        <v>85</v>
      </c>
      <c r="AK267" s="283" t="s">
        <v>85</v>
      </c>
      <c r="AL267" s="325"/>
      <c r="AM267" s="268" t="s">
        <v>85</v>
      </c>
      <c r="AN267" s="250" t="s">
        <v>85</v>
      </c>
      <c r="AO267" s="250" t="s">
        <v>85</v>
      </c>
      <c r="AP267" s="250" t="s">
        <v>85</v>
      </c>
      <c r="AQ267" s="250"/>
    </row>
    <row r="268" spans="1:43" x14ac:dyDescent="0.25">
      <c r="A268" s="315" t="s">
        <v>368</v>
      </c>
      <c r="B268" s="324" t="s">
        <v>5272</v>
      </c>
      <c r="C268" s="250" t="s">
        <v>1271</v>
      </c>
      <c r="D268" s="277">
        <v>140</v>
      </c>
      <c r="E268" s="278">
        <v>66</v>
      </c>
      <c r="F268" s="279">
        <v>44.96764285714287</v>
      </c>
      <c r="G268" s="280">
        <v>29.678571428571427</v>
      </c>
      <c r="H268" s="281">
        <v>136</v>
      </c>
      <c r="I268" s="278">
        <v>0</v>
      </c>
      <c r="J268" s="278">
        <v>4</v>
      </c>
      <c r="K268" s="280">
        <v>0.97142857142857142</v>
      </c>
      <c r="L268" s="280">
        <v>0</v>
      </c>
      <c r="M268" s="280">
        <v>2.8571428571428571E-2</v>
      </c>
      <c r="N268" s="282" t="s">
        <v>913</v>
      </c>
      <c r="O268" s="278">
        <v>19</v>
      </c>
      <c r="P268" s="283">
        <v>0.42028571428571404</v>
      </c>
      <c r="Q268" s="283">
        <v>7.9857142857142858</v>
      </c>
      <c r="R268" s="325"/>
      <c r="S268" s="285" t="s">
        <v>915</v>
      </c>
      <c r="T268" s="326">
        <v>15</v>
      </c>
      <c r="U268" s="283">
        <v>0.42928571428571449</v>
      </c>
      <c r="V268" s="283">
        <v>6.4357142857142859</v>
      </c>
      <c r="W268" s="327"/>
      <c r="X268" s="286" t="s">
        <v>912</v>
      </c>
      <c r="Y268" s="278">
        <v>8</v>
      </c>
      <c r="Z268" s="283">
        <v>0.35550000000000043</v>
      </c>
      <c r="AA268" s="283">
        <v>2.8214285714285716</v>
      </c>
      <c r="AB268" s="325"/>
      <c r="AC268" s="287" t="s">
        <v>914</v>
      </c>
      <c r="AD268" s="278">
        <v>24</v>
      </c>
      <c r="AE268" s="283">
        <v>0.51928571428571435</v>
      </c>
      <c r="AF268" s="283">
        <v>12.435714285714285</v>
      </c>
      <c r="AG268" s="325"/>
      <c r="AH268" s="328" t="s">
        <v>85</v>
      </c>
      <c r="AI268" s="278" t="s">
        <v>85</v>
      </c>
      <c r="AJ268" s="283" t="s">
        <v>85</v>
      </c>
      <c r="AK268" s="283" t="s">
        <v>85</v>
      </c>
      <c r="AL268" s="325"/>
      <c r="AM268" s="268" t="s">
        <v>85</v>
      </c>
      <c r="AN268" s="250" t="s">
        <v>85</v>
      </c>
      <c r="AO268" s="250" t="s">
        <v>85</v>
      </c>
      <c r="AP268" s="250" t="s">
        <v>85</v>
      </c>
      <c r="AQ268" s="250"/>
    </row>
    <row r="269" spans="1:43" x14ac:dyDescent="0.25">
      <c r="A269" s="315" t="s">
        <v>369</v>
      </c>
      <c r="B269" s="324" t="s">
        <v>5272</v>
      </c>
      <c r="C269" s="250" t="s">
        <v>1272</v>
      </c>
      <c r="D269" s="277">
        <v>35</v>
      </c>
      <c r="E269" s="278">
        <v>66</v>
      </c>
      <c r="F269" s="279">
        <v>39.91228571428573</v>
      </c>
      <c r="G269" s="280">
        <v>26.342857142857142</v>
      </c>
      <c r="H269" s="281">
        <v>35</v>
      </c>
      <c r="I269" s="278">
        <v>0</v>
      </c>
      <c r="J269" s="278">
        <v>0</v>
      </c>
      <c r="K269" s="280">
        <v>1</v>
      </c>
      <c r="L269" s="280">
        <v>0</v>
      </c>
      <c r="M269" s="280">
        <v>0</v>
      </c>
      <c r="N269" s="282" t="s">
        <v>913</v>
      </c>
      <c r="O269" s="278">
        <v>19</v>
      </c>
      <c r="P269" s="283">
        <v>0.36171428571428571</v>
      </c>
      <c r="Q269" s="283">
        <v>6.8571428571428568</v>
      </c>
      <c r="R269" s="325"/>
      <c r="S269" s="285" t="s">
        <v>915</v>
      </c>
      <c r="T269" s="326">
        <v>15</v>
      </c>
      <c r="U269" s="283">
        <v>0.38628571428571429</v>
      </c>
      <c r="V269" s="283">
        <v>5.8</v>
      </c>
      <c r="W269" s="327"/>
      <c r="X269" s="286" t="s">
        <v>912</v>
      </c>
      <c r="Y269" s="278">
        <v>8</v>
      </c>
      <c r="Z269" s="283">
        <v>0.31257142857142867</v>
      </c>
      <c r="AA269" s="283">
        <v>2.4857142857142858</v>
      </c>
      <c r="AB269" s="325"/>
      <c r="AC269" s="287" t="s">
        <v>914</v>
      </c>
      <c r="AD269" s="278">
        <v>24</v>
      </c>
      <c r="AE269" s="283">
        <v>0.46742857142857142</v>
      </c>
      <c r="AF269" s="283">
        <v>11.2</v>
      </c>
      <c r="AG269" s="325"/>
      <c r="AH269" s="328" t="s">
        <v>85</v>
      </c>
      <c r="AI269" s="278" t="s">
        <v>85</v>
      </c>
      <c r="AJ269" s="283" t="s">
        <v>85</v>
      </c>
      <c r="AK269" s="283" t="s">
        <v>85</v>
      </c>
      <c r="AL269" s="325"/>
      <c r="AM269" s="268" t="s">
        <v>85</v>
      </c>
      <c r="AN269" s="250" t="s">
        <v>85</v>
      </c>
      <c r="AO269" s="250" t="s">
        <v>85</v>
      </c>
      <c r="AP269" s="250" t="s">
        <v>85</v>
      </c>
      <c r="AQ269" s="250"/>
    </row>
    <row r="270" spans="1:43" x14ac:dyDescent="0.25">
      <c r="A270" s="315" t="s">
        <v>370</v>
      </c>
      <c r="B270" s="324" t="s">
        <v>5272</v>
      </c>
      <c r="C270" s="250" t="s">
        <v>1273</v>
      </c>
      <c r="D270" s="277">
        <v>105</v>
      </c>
      <c r="E270" s="278">
        <v>66</v>
      </c>
      <c r="F270" s="279">
        <v>48.066000000000003</v>
      </c>
      <c r="G270" s="280">
        <v>31.723809523809525</v>
      </c>
      <c r="H270" s="281">
        <v>102</v>
      </c>
      <c r="I270" s="278">
        <v>0</v>
      </c>
      <c r="J270" s="278">
        <v>3</v>
      </c>
      <c r="K270" s="280">
        <v>0.97142857142857142</v>
      </c>
      <c r="L270" s="280">
        <v>0</v>
      </c>
      <c r="M270" s="280">
        <v>2.8571428571428571E-2</v>
      </c>
      <c r="N270" s="282" t="s">
        <v>913</v>
      </c>
      <c r="O270" s="278">
        <v>19</v>
      </c>
      <c r="P270" s="283">
        <v>0.44361904761904741</v>
      </c>
      <c r="Q270" s="283">
        <v>8.4285714285714288</v>
      </c>
      <c r="R270" s="325"/>
      <c r="S270" s="285" t="s">
        <v>915</v>
      </c>
      <c r="T270" s="326">
        <v>15</v>
      </c>
      <c r="U270" s="283">
        <v>0.48647619047619045</v>
      </c>
      <c r="V270" s="283">
        <v>7.2952380952380951</v>
      </c>
      <c r="W270" s="327"/>
      <c r="X270" s="286" t="s">
        <v>912</v>
      </c>
      <c r="Y270" s="278">
        <v>8</v>
      </c>
      <c r="Z270" s="283">
        <v>0.35542857142857137</v>
      </c>
      <c r="AA270" s="283">
        <v>2.8190476190476192</v>
      </c>
      <c r="AB270" s="325"/>
      <c r="AC270" s="287" t="s">
        <v>914</v>
      </c>
      <c r="AD270" s="278">
        <v>24</v>
      </c>
      <c r="AE270" s="283">
        <v>0.55000000000000016</v>
      </c>
      <c r="AF270" s="283">
        <v>13.18095238095238</v>
      </c>
      <c r="AG270" s="325"/>
      <c r="AH270" s="328" t="s">
        <v>85</v>
      </c>
      <c r="AI270" s="278" t="s">
        <v>85</v>
      </c>
      <c r="AJ270" s="283" t="s">
        <v>85</v>
      </c>
      <c r="AK270" s="283" t="s">
        <v>85</v>
      </c>
      <c r="AL270" s="325"/>
      <c r="AM270" s="268" t="s">
        <v>85</v>
      </c>
      <c r="AN270" s="250" t="s">
        <v>85</v>
      </c>
      <c r="AO270" s="250" t="s">
        <v>85</v>
      </c>
      <c r="AP270" s="250" t="s">
        <v>85</v>
      </c>
      <c r="AQ270" s="250"/>
    </row>
    <row r="271" spans="1:43" x14ac:dyDescent="0.25">
      <c r="A271" s="315" t="s">
        <v>371</v>
      </c>
      <c r="B271" s="324" t="s">
        <v>5272</v>
      </c>
      <c r="C271" s="250" t="s">
        <v>1274</v>
      </c>
      <c r="D271" s="277">
        <v>120</v>
      </c>
      <c r="E271" s="278">
        <v>66</v>
      </c>
      <c r="F271" s="279">
        <v>43.32016666666668</v>
      </c>
      <c r="G271" s="280">
        <v>28.591666666666665</v>
      </c>
      <c r="H271" s="281">
        <v>115</v>
      </c>
      <c r="I271" s="278">
        <v>0</v>
      </c>
      <c r="J271" s="278">
        <v>5</v>
      </c>
      <c r="K271" s="280">
        <v>0.95833333333333337</v>
      </c>
      <c r="L271" s="280">
        <v>0</v>
      </c>
      <c r="M271" s="280">
        <v>4.1666666666666664E-2</v>
      </c>
      <c r="N271" s="282" t="s">
        <v>913</v>
      </c>
      <c r="O271" s="278">
        <v>19</v>
      </c>
      <c r="P271" s="283">
        <v>0.40808333333333313</v>
      </c>
      <c r="Q271" s="283">
        <v>7.7416666666666663</v>
      </c>
      <c r="R271" s="325"/>
      <c r="S271" s="285" t="s">
        <v>915</v>
      </c>
      <c r="T271" s="326">
        <v>15</v>
      </c>
      <c r="U271" s="283">
        <v>0.43208333333333326</v>
      </c>
      <c r="V271" s="283">
        <v>6.4833333333333334</v>
      </c>
      <c r="W271" s="327"/>
      <c r="X271" s="286" t="s">
        <v>912</v>
      </c>
      <c r="Y271" s="278">
        <v>8</v>
      </c>
      <c r="Z271" s="283">
        <v>0.33633333333333365</v>
      </c>
      <c r="AA271" s="283">
        <v>2.6666666666666665</v>
      </c>
      <c r="AB271" s="325"/>
      <c r="AC271" s="287" t="s">
        <v>914</v>
      </c>
      <c r="AD271" s="278">
        <v>24</v>
      </c>
      <c r="AE271" s="283">
        <v>0.48808333333333337</v>
      </c>
      <c r="AF271" s="283">
        <v>11.7</v>
      </c>
      <c r="AG271" s="325"/>
      <c r="AH271" s="328" t="s">
        <v>85</v>
      </c>
      <c r="AI271" s="278" t="s">
        <v>85</v>
      </c>
      <c r="AJ271" s="283" t="s">
        <v>85</v>
      </c>
      <c r="AK271" s="283" t="s">
        <v>85</v>
      </c>
      <c r="AL271" s="325"/>
      <c r="AM271" s="268" t="s">
        <v>85</v>
      </c>
      <c r="AN271" s="250" t="s">
        <v>85</v>
      </c>
      <c r="AO271" s="250" t="s">
        <v>85</v>
      </c>
      <c r="AP271" s="250" t="s">
        <v>85</v>
      </c>
      <c r="AQ271" s="250"/>
    </row>
    <row r="272" spans="1:43" x14ac:dyDescent="0.25">
      <c r="A272" s="315" t="s">
        <v>392</v>
      </c>
      <c r="B272" s="324" t="s">
        <v>5272</v>
      </c>
      <c r="C272" s="250" t="s">
        <v>1303</v>
      </c>
      <c r="D272" s="277">
        <v>29</v>
      </c>
      <c r="E272" s="278">
        <v>66</v>
      </c>
      <c r="F272" s="279">
        <v>42.683793103448281</v>
      </c>
      <c r="G272" s="280">
        <v>28.172413793103448</v>
      </c>
      <c r="H272" s="281">
        <v>29</v>
      </c>
      <c r="I272" s="278">
        <v>0</v>
      </c>
      <c r="J272" s="278">
        <v>0</v>
      </c>
      <c r="K272" s="280">
        <v>1</v>
      </c>
      <c r="L272" s="280">
        <v>0</v>
      </c>
      <c r="M272" s="280">
        <v>0</v>
      </c>
      <c r="N272" s="282" t="s">
        <v>913</v>
      </c>
      <c r="O272" s="278">
        <v>19</v>
      </c>
      <c r="P272" s="283">
        <v>0.40551724137931033</v>
      </c>
      <c r="Q272" s="283">
        <v>7.6896551724137927</v>
      </c>
      <c r="R272" s="325"/>
      <c r="S272" s="285" t="s">
        <v>915</v>
      </c>
      <c r="T272" s="326">
        <v>15</v>
      </c>
      <c r="U272" s="283">
        <v>0.42172413793103436</v>
      </c>
      <c r="V272" s="283">
        <v>6.3103448275862073</v>
      </c>
      <c r="W272" s="327"/>
      <c r="X272" s="286" t="s">
        <v>912</v>
      </c>
      <c r="Y272" s="278">
        <v>8</v>
      </c>
      <c r="Z272" s="283">
        <v>0.32620689655172425</v>
      </c>
      <c r="AA272" s="283">
        <v>2.5862068965517242</v>
      </c>
      <c r="AB272" s="325"/>
      <c r="AC272" s="287" t="s">
        <v>914</v>
      </c>
      <c r="AD272" s="278">
        <v>24</v>
      </c>
      <c r="AE272" s="283">
        <v>0.48379310344827603</v>
      </c>
      <c r="AF272" s="283">
        <v>11.586206896551724</v>
      </c>
      <c r="AG272" s="325"/>
      <c r="AH272" s="328" t="s">
        <v>85</v>
      </c>
      <c r="AI272" s="278" t="s">
        <v>85</v>
      </c>
      <c r="AJ272" s="283" t="s">
        <v>85</v>
      </c>
      <c r="AK272" s="283" t="s">
        <v>85</v>
      </c>
      <c r="AL272" s="325"/>
      <c r="AM272" s="268" t="s">
        <v>85</v>
      </c>
      <c r="AN272" s="250" t="s">
        <v>85</v>
      </c>
      <c r="AO272" s="250" t="s">
        <v>85</v>
      </c>
      <c r="AP272" s="250" t="s">
        <v>85</v>
      </c>
      <c r="AQ272" s="250"/>
    </row>
    <row r="273" spans="1:43" x14ac:dyDescent="0.25">
      <c r="A273" s="315" t="s">
        <v>840</v>
      </c>
      <c r="B273" s="324" t="s">
        <v>5272</v>
      </c>
      <c r="C273" s="250" t="s">
        <v>5276</v>
      </c>
      <c r="D273" s="277">
        <v>61</v>
      </c>
      <c r="E273" s="278">
        <v>66</v>
      </c>
      <c r="F273" s="279">
        <v>61.64934426229506</v>
      </c>
      <c r="G273" s="280">
        <v>40.688524590163937</v>
      </c>
      <c r="H273" s="281">
        <v>38</v>
      </c>
      <c r="I273" s="278">
        <v>0</v>
      </c>
      <c r="J273" s="278">
        <v>23</v>
      </c>
      <c r="K273" s="280">
        <v>0.62295081967213117</v>
      </c>
      <c r="L273" s="280">
        <v>0</v>
      </c>
      <c r="M273" s="280">
        <v>0.37704918032786883</v>
      </c>
      <c r="N273" s="282" t="s">
        <v>913</v>
      </c>
      <c r="O273" s="278">
        <v>19</v>
      </c>
      <c r="P273" s="283">
        <v>0.55885245901639302</v>
      </c>
      <c r="Q273" s="283">
        <v>10.622950819672131</v>
      </c>
      <c r="R273" s="325"/>
      <c r="S273" s="285" t="s">
        <v>915</v>
      </c>
      <c r="T273" s="326">
        <v>15</v>
      </c>
      <c r="U273" s="283">
        <v>0.63409836065573788</v>
      </c>
      <c r="V273" s="283">
        <v>9.5081967213114762</v>
      </c>
      <c r="W273" s="327"/>
      <c r="X273" s="286" t="s">
        <v>912</v>
      </c>
      <c r="Y273" s="278">
        <v>8</v>
      </c>
      <c r="Z273" s="283">
        <v>0.47557377049180333</v>
      </c>
      <c r="AA273" s="283">
        <v>3.7868852459016393</v>
      </c>
      <c r="AB273" s="325"/>
      <c r="AC273" s="287" t="s">
        <v>914</v>
      </c>
      <c r="AD273" s="278">
        <v>24</v>
      </c>
      <c r="AE273" s="283">
        <v>0.69918032786885242</v>
      </c>
      <c r="AF273" s="283">
        <v>16.770491803278688</v>
      </c>
      <c r="AG273" s="325"/>
      <c r="AH273" s="328" t="s">
        <v>85</v>
      </c>
      <c r="AI273" s="278" t="s">
        <v>85</v>
      </c>
      <c r="AJ273" s="283" t="s">
        <v>85</v>
      </c>
      <c r="AK273" s="283" t="s">
        <v>85</v>
      </c>
      <c r="AL273" s="325"/>
      <c r="AM273" s="268" t="s">
        <v>85</v>
      </c>
      <c r="AN273" s="250" t="s">
        <v>85</v>
      </c>
      <c r="AO273" s="250" t="s">
        <v>85</v>
      </c>
      <c r="AP273" s="250" t="s">
        <v>85</v>
      </c>
      <c r="AQ273" s="250"/>
    </row>
    <row r="274" spans="1:43" x14ac:dyDescent="0.25">
      <c r="A274" s="315" t="s">
        <v>505</v>
      </c>
      <c r="B274" s="324" t="s">
        <v>5272</v>
      </c>
      <c r="C274" s="250" t="s">
        <v>1275</v>
      </c>
      <c r="D274" s="277">
        <v>6</v>
      </c>
      <c r="E274" s="278">
        <v>66</v>
      </c>
      <c r="F274" s="279">
        <v>27.271666666666665</v>
      </c>
      <c r="G274" s="280">
        <v>18</v>
      </c>
      <c r="H274" s="281">
        <v>6</v>
      </c>
      <c r="I274" s="278">
        <v>0</v>
      </c>
      <c r="J274" s="278">
        <v>0</v>
      </c>
      <c r="K274" s="280">
        <v>1</v>
      </c>
      <c r="L274" s="280">
        <v>0</v>
      </c>
      <c r="M274" s="280">
        <v>0</v>
      </c>
      <c r="N274" s="282" t="s">
        <v>913</v>
      </c>
      <c r="O274" s="278">
        <v>19</v>
      </c>
      <c r="P274" s="283">
        <v>0.33499999999999996</v>
      </c>
      <c r="Q274" s="283">
        <v>6.333333333333333</v>
      </c>
      <c r="R274" s="325"/>
      <c r="S274" s="285" t="s">
        <v>915</v>
      </c>
      <c r="T274" s="326">
        <v>15</v>
      </c>
      <c r="U274" s="283">
        <v>0.25666666666666665</v>
      </c>
      <c r="V274" s="283">
        <v>3.8333333333333335</v>
      </c>
      <c r="W274" s="327"/>
      <c r="X274" s="286" t="s">
        <v>912</v>
      </c>
      <c r="Y274" s="278">
        <v>8</v>
      </c>
      <c r="Z274" s="283">
        <v>0.17</v>
      </c>
      <c r="AA274" s="283">
        <v>1.3333333333333333</v>
      </c>
      <c r="AB274" s="325"/>
      <c r="AC274" s="287" t="s">
        <v>914</v>
      </c>
      <c r="AD274" s="278">
        <v>24</v>
      </c>
      <c r="AE274" s="283">
        <v>0.27</v>
      </c>
      <c r="AF274" s="283">
        <v>6.5</v>
      </c>
      <c r="AG274" s="325"/>
      <c r="AH274" s="328" t="s">
        <v>85</v>
      </c>
      <c r="AI274" s="278" t="s">
        <v>85</v>
      </c>
      <c r="AJ274" s="283" t="s">
        <v>85</v>
      </c>
      <c r="AK274" s="283" t="s">
        <v>85</v>
      </c>
      <c r="AL274" s="325"/>
      <c r="AM274" s="268" t="s">
        <v>85</v>
      </c>
      <c r="AN274" s="250" t="s">
        <v>85</v>
      </c>
      <c r="AO274" s="250" t="s">
        <v>85</v>
      </c>
      <c r="AP274" s="250" t="s">
        <v>85</v>
      </c>
      <c r="AQ274" s="250"/>
    </row>
    <row r="275" spans="1:43" x14ac:dyDescent="0.25">
      <c r="A275" s="315" t="s">
        <v>507</v>
      </c>
      <c r="B275" s="324" t="s">
        <v>5272</v>
      </c>
      <c r="C275" s="250" t="s">
        <v>1277</v>
      </c>
      <c r="D275" s="277">
        <v>6</v>
      </c>
      <c r="E275" s="278">
        <v>66</v>
      </c>
      <c r="F275" s="279">
        <v>64.646666666666661</v>
      </c>
      <c r="G275" s="280">
        <v>42.666666666666664</v>
      </c>
      <c r="H275" s="281">
        <v>4</v>
      </c>
      <c r="I275" s="278">
        <v>0</v>
      </c>
      <c r="J275" s="278">
        <v>2</v>
      </c>
      <c r="K275" s="280">
        <v>0.66666666666666663</v>
      </c>
      <c r="L275" s="280">
        <v>0</v>
      </c>
      <c r="M275" s="280">
        <v>0.33333333333333331</v>
      </c>
      <c r="N275" s="282" t="s">
        <v>913</v>
      </c>
      <c r="O275" s="278">
        <v>19</v>
      </c>
      <c r="P275" s="283">
        <v>0.68333333333333324</v>
      </c>
      <c r="Q275" s="283">
        <v>13</v>
      </c>
      <c r="R275" s="325"/>
      <c r="S275" s="285" t="s">
        <v>915</v>
      </c>
      <c r="T275" s="326">
        <v>15</v>
      </c>
      <c r="U275" s="283">
        <v>0.65333333333333343</v>
      </c>
      <c r="V275" s="283">
        <v>9.8333333333333339</v>
      </c>
      <c r="W275" s="327"/>
      <c r="X275" s="286" t="s">
        <v>912</v>
      </c>
      <c r="Y275" s="278">
        <v>8</v>
      </c>
      <c r="Z275" s="283">
        <v>0.54333333333333333</v>
      </c>
      <c r="AA275" s="283">
        <v>4.333333333333333</v>
      </c>
      <c r="AB275" s="325"/>
      <c r="AC275" s="287" t="s">
        <v>914</v>
      </c>
      <c r="AD275" s="278">
        <v>24</v>
      </c>
      <c r="AE275" s="283">
        <v>0.64666666666666661</v>
      </c>
      <c r="AF275" s="283">
        <v>15.5</v>
      </c>
      <c r="AG275" s="325"/>
      <c r="AH275" s="328" t="s">
        <v>85</v>
      </c>
      <c r="AI275" s="278" t="s">
        <v>85</v>
      </c>
      <c r="AJ275" s="283" t="s">
        <v>85</v>
      </c>
      <c r="AK275" s="283" t="s">
        <v>85</v>
      </c>
      <c r="AL275" s="325"/>
      <c r="AM275" s="268" t="s">
        <v>85</v>
      </c>
      <c r="AN275" s="250" t="s">
        <v>85</v>
      </c>
      <c r="AO275" s="250" t="s">
        <v>85</v>
      </c>
      <c r="AP275" s="250" t="s">
        <v>85</v>
      </c>
      <c r="AQ275" s="250"/>
    </row>
    <row r="276" spans="1:43" x14ac:dyDescent="0.25">
      <c r="A276" s="315" t="s">
        <v>85</v>
      </c>
      <c r="B276" s="324" t="s">
        <v>85</v>
      </c>
      <c r="C276" s="250" t="s">
        <v>85</v>
      </c>
      <c r="D276" s="277" t="s">
        <v>85</v>
      </c>
      <c r="E276" s="278" t="s">
        <v>85</v>
      </c>
      <c r="F276" s="279" t="s">
        <v>85</v>
      </c>
      <c r="G276" s="280" t="s">
        <v>85</v>
      </c>
      <c r="H276" s="281" t="s">
        <v>85</v>
      </c>
      <c r="I276" s="278" t="s">
        <v>85</v>
      </c>
      <c r="J276" s="278" t="s">
        <v>85</v>
      </c>
      <c r="K276" s="280" t="s">
        <v>85</v>
      </c>
      <c r="L276" s="280" t="s">
        <v>85</v>
      </c>
      <c r="M276" s="280" t="s">
        <v>85</v>
      </c>
      <c r="N276" s="282" t="s">
        <v>85</v>
      </c>
      <c r="O276" s="278" t="s">
        <v>85</v>
      </c>
      <c r="P276" s="283" t="s">
        <v>85</v>
      </c>
      <c r="Q276" s="283" t="s">
        <v>85</v>
      </c>
      <c r="R276" s="325"/>
      <c r="S276" s="285" t="s">
        <v>85</v>
      </c>
      <c r="T276" s="326" t="s">
        <v>85</v>
      </c>
      <c r="U276" s="283" t="s">
        <v>85</v>
      </c>
      <c r="V276" s="283" t="s">
        <v>85</v>
      </c>
      <c r="W276" s="327"/>
      <c r="X276" s="286" t="s">
        <v>85</v>
      </c>
      <c r="Y276" s="278" t="s">
        <v>85</v>
      </c>
      <c r="Z276" s="283" t="s">
        <v>85</v>
      </c>
      <c r="AA276" s="283" t="s">
        <v>85</v>
      </c>
      <c r="AB276" s="325"/>
      <c r="AC276" s="287" t="s">
        <v>85</v>
      </c>
      <c r="AD276" s="278" t="s">
        <v>85</v>
      </c>
      <c r="AE276" s="283" t="s">
        <v>85</v>
      </c>
      <c r="AF276" s="283" t="s">
        <v>85</v>
      </c>
      <c r="AG276" s="325"/>
      <c r="AH276" s="328" t="s">
        <v>85</v>
      </c>
      <c r="AI276" s="278" t="s">
        <v>85</v>
      </c>
      <c r="AJ276" s="283" t="s">
        <v>85</v>
      </c>
      <c r="AK276" s="283" t="s">
        <v>85</v>
      </c>
      <c r="AL276" s="325"/>
      <c r="AM276" s="268" t="s">
        <v>85</v>
      </c>
      <c r="AN276" s="250" t="s">
        <v>85</v>
      </c>
      <c r="AO276" s="250" t="s">
        <v>85</v>
      </c>
      <c r="AP276" s="250" t="s">
        <v>85</v>
      </c>
      <c r="AQ276" s="250"/>
    </row>
    <row r="277" spans="1:43" x14ac:dyDescent="0.25">
      <c r="A277" s="315" t="s">
        <v>85</v>
      </c>
      <c r="B277" s="324" t="s">
        <v>85</v>
      </c>
      <c r="C277" s="250" t="s">
        <v>85</v>
      </c>
      <c r="D277" s="277" t="s">
        <v>85</v>
      </c>
      <c r="E277" s="278" t="s">
        <v>85</v>
      </c>
      <c r="F277" s="279" t="s">
        <v>85</v>
      </c>
      <c r="G277" s="280" t="s">
        <v>85</v>
      </c>
      <c r="H277" s="281" t="s">
        <v>85</v>
      </c>
      <c r="I277" s="278" t="s">
        <v>85</v>
      </c>
      <c r="J277" s="278" t="s">
        <v>85</v>
      </c>
      <c r="K277" s="280" t="s">
        <v>85</v>
      </c>
      <c r="L277" s="280" t="s">
        <v>85</v>
      </c>
      <c r="M277" s="280" t="s">
        <v>85</v>
      </c>
      <c r="N277" s="282" t="s">
        <v>85</v>
      </c>
      <c r="O277" s="278" t="s">
        <v>85</v>
      </c>
      <c r="P277" s="283" t="s">
        <v>85</v>
      </c>
      <c r="Q277" s="283" t="s">
        <v>85</v>
      </c>
      <c r="R277" s="325"/>
      <c r="S277" s="285" t="s">
        <v>85</v>
      </c>
      <c r="T277" s="326" t="s">
        <v>85</v>
      </c>
      <c r="U277" s="283" t="s">
        <v>85</v>
      </c>
      <c r="V277" s="283" t="s">
        <v>85</v>
      </c>
      <c r="W277" s="327"/>
      <c r="X277" s="286" t="s">
        <v>85</v>
      </c>
      <c r="Y277" s="278" t="s">
        <v>85</v>
      </c>
      <c r="Z277" s="283" t="s">
        <v>85</v>
      </c>
      <c r="AA277" s="283" t="s">
        <v>85</v>
      </c>
      <c r="AB277" s="325"/>
      <c r="AC277" s="287" t="s">
        <v>85</v>
      </c>
      <c r="AD277" s="278" t="s">
        <v>85</v>
      </c>
      <c r="AE277" s="283" t="s">
        <v>85</v>
      </c>
      <c r="AF277" s="283" t="s">
        <v>85</v>
      </c>
      <c r="AG277" s="325"/>
      <c r="AH277" s="328" t="s">
        <v>85</v>
      </c>
      <c r="AI277" s="278" t="s">
        <v>85</v>
      </c>
      <c r="AJ277" s="283" t="s">
        <v>85</v>
      </c>
      <c r="AK277" s="283" t="s">
        <v>85</v>
      </c>
      <c r="AL277" s="325"/>
      <c r="AM277" s="268" t="s">
        <v>85</v>
      </c>
      <c r="AN277" s="250" t="s">
        <v>85</v>
      </c>
      <c r="AO277" s="250" t="s">
        <v>85</v>
      </c>
      <c r="AP277" s="250" t="s">
        <v>85</v>
      </c>
      <c r="AQ277" s="250"/>
    </row>
    <row r="278" spans="1:43" x14ac:dyDescent="0.25">
      <c r="A278" s="315" t="s">
        <v>85</v>
      </c>
      <c r="B278" s="324" t="s">
        <v>85</v>
      </c>
      <c r="C278" s="250" t="s">
        <v>85</v>
      </c>
      <c r="D278" s="277" t="s">
        <v>85</v>
      </c>
      <c r="E278" s="278" t="s">
        <v>85</v>
      </c>
      <c r="F278" s="279" t="s">
        <v>85</v>
      </c>
      <c r="G278" s="280" t="s">
        <v>85</v>
      </c>
      <c r="H278" s="281" t="s">
        <v>85</v>
      </c>
      <c r="I278" s="278" t="s">
        <v>85</v>
      </c>
      <c r="J278" s="278" t="s">
        <v>85</v>
      </c>
      <c r="K278" s="280" t="s">
        <v>85</v>
      </c>
      <c r="L278" s="280" t="s">
        <v>85</v>
      </c>
      <c r="M278" s="280" t="s">
        <v>85</v>
      </c>
      <c r="N278" s="282" t="s">
        <v>85</v>
      </c>
      <c r="O278" s="278" t="s">
        <v>85</v>
      </c>
      <c r="P278" s="283" t="s">
        <v>85</v>
      </c>
      <c r="Q278" s="283" t="s">
        <v>85</v>
      </c>
      <c r="R278" s="325"/>
      <c r="S278" s="285" t="s">
        <v>85</v>
      </c>
      <c r="T278" s="326" t="s">
        <v>85</v>
      </c>
      <c r="U278" s="283" t="s">
        <v>85</v>
      </c>
      <c r="V278" s="283" t="s">
        <v>85</v>
      </c>
      <c r="W278" s="327"/>
      <c r="X278" s="286" t="s">
        <v>85</v>
      </c>
      <c r="Y278" s="278" t="s">
        <v>85</v>
      </c>
      <c r="Z278" s="283" t="s">
        <v>85</v>
      </c>
      <c r="AA278" s="283" t="s">
        <v>85</v>
      </c>
      <c r="AB278" s="325"/>
      <c r="AC278" s="287" t="s">
        <v>85</v>
      </c>
      <c r="AD278" s="278" t="s">
        <v>85</v>
      </c>
      <c r="AE278" s="283" t="s">
        <v>85</v>
      </c>
      <c r="AF278" s="283" t="s">
        <v>85</v>
      </c>
      <c r="AG278" s="325"/>
      <c r="AH278" s="328" t="s">
        <v>85</v>
      </c>
      <c r="AI278" s="278" t="s">
        <v>85</v>
      </c>
      <c r="AJ278" s="283" t="s">
        <v>85</v>
      </c>
      <c r="AK278" s="283" t="s">
        <v>85</v>
      </c>
      <c r="AL278" s="325"/>
      <c r="AM278" s="268" t="s">
        <v>85</v>
      </c>
      <c r="AN278" s="250" t="s">
        <v>85</v>
      </c>
      <c r="AO278" s="250" t="s">
        <v>85</v>
      </c>
      <c r="AP278" s="250" t="s">
        <v>85</v>
      </c>
      <c r="AQ278" s="250"/>
    </row>
    <row r="279" spans="1:43" x14ac:dyDescent="0.25">
      <c r="A279" s="315" t="s">
        <v>85</v>
      </c>
      <c r="B279" s="324" t="s">
        <v>85</v>
      </c>
      <c r="C279" s="250" t="s">
        <v>85</v>
      </c>
      <c r="D279" s="277" t="s">
        <v>85</v>
      </c>
      <c r="E279" s="278" t="s">
        <v>85</v>
      </c>
      <c r="F279" s="279" t="s">
        <v>85</v>
      </c>
      <c r="G279" s="280" t="s">
        <v>85</v>
      </c>
      <c r="H279" s="281" t="s">
        <v>85</v>
      </c>
      <c r="I279" s="278" t="s">
        <v>85</v>
      </c>
      <c r="J279" s="278" t="s">
        <v>85</v>
      </c>
      <c r="K279" s="280" t="s">
        <v>85</v>
      </c>
      <c r="L279" s="280" t="s">
        <v>85</v>
      </c>
      <c r="M279" s="280" t="s">
        <v>85</v>
      </c>
      <c r="N279" s="282" t="s">
        <v>85</v>
      </c>
      <c r="O279" s="278" t="s">
        <v>85</v>
      </c>
      <c r="P279" s="283" t="s">
        <v>85</v>
      </c>
      <c r="Q279" s="283" t="s">
        <v>85</v>
      </c>
      <c r="R279" s="325"/>
      <c r="S279" s="285" t="s">
        <v>85</v>
      </c>
      <c r="T279" s="326" t="s">
        <v>85</v>
      </c>
      <c r="U279" s="283" t="s">
        <v>85</v>
      </c>
      <c r="V279" s="283" t="s">
        <v>85</v>
      </c>
      <c r="W279" s="327"/>
      <c r="X279" s="286" t="s">
        <v>85</v>
      </c>
      <c r="Y279" s="278" t="s">
        <v>85</v>
      </c>
      <c r="Z279" s="283" t="s">
        <v>85</v>
      </c>
      <c r="AA279" s="283" t="s">
        <v>85</v>
      </c>
      <c r="AB279" s="325"/>
      <c r="AC279" s="287" t="s">
        <v>85</v>
      </c>
      <c r="AD279" s="278" t="s">
        <v>85</v>
      </c>
      <c r="AE279" s="283" t="s">
        <v>85</v>
      </c>
      <c r="AF279" s="283" t="s">
        <v>85</v>
      </c>
      <c r="AG279" s="325"/>
      <c r="AH279" s="328" t="s">
        <v>85</v>
      </c>
      <c r="AI279" s="278" t="s">
        <v>85</v>
      </c>
      <c r="AJ279" s="283" t="s">
        <v>85</v>
      </c>
      <c r="AK279" s="283" t="s">
        <v>85</v>
      </c>
      <c r="AL279" s="325"/>
      <c r="AM279" s="268" t="s">
        <v>85</v>
      </c>
      <c r="AN279" s="250" t="s">
        <v>85</v>
      </c>
      <c r="AO279" s="250" t="s">
        <v>85</v>
      </c>
      <c r="AP279" s="250" t="s">
        <v>85</v>
      </c>
      <c r="AQ279" s="250"/>
    </row>
    <row r="280" spans="1:43" x14ac:dyDescent="0.25">
      <c r="A280" s="315" t="s">
        <v>85</v>
      </c>
      <c r="B280" s="324" t="s">
        <v>85</v>
      </c>
      <c r="C280" s="250" t="s">
        <v>85</v>
      </c>
      <c r="D280" s="277" t="s">
        <v>85</v>
      </c>
      <c r="E280" s="278" t="s">
        <v>85</v>
      </c>
      <c r="F280" s="279" t="s">
        <v>85</v>
      </c>
      <c r="G280" s="280" t="s">
        <v>85</v>
      </c>
      <c r="H280" s="281" t="s">
        <v>85</v>
      </c>
      <c r="I280" s="278" t="s">
        <v>85</v>
      </c>
      <c r="J280" s="278" t="s">
        <v>85</v>
      </c>
      <c r="K280" s="280" t="s">
        <v>85</v>
      </c>
      <c r="L280" s="280" t="s">
        <v>85</v>
      </c>
      <c r="M280" s="280" t="s">
        <v>85</v>
      </c>
      <c r="N280" s="282" t="s">
        <v>85</v>
      </c>
      <c r="O280" s="278" t="s">
        <v>85</v>
      </c>
      <c r="P280" s="283" t="s">
        <v>85</v>
      </c>
      <c r="Q280" s="283" t="s">
        <v>85</v>
      </c>
      <c r="R280" s="325"/>
      <c r="S280" s="285" t="s">
        <v>85</v>
      </c>
      <c r="T280" s="326" t="s">
        <v>85</v>
      </c>
      <c r="U280" s="283" t="s">
        <v>85</v>
      </c>
      <c r="V280" s="283" t="s">
        <v>85</v>
      </c>
      <c r="W280" s="327"/>
      <c r="X280" s="286" t="s">
        <v>85</v>
      </c>
      <c r="Y280" s="278" t="s">
        <v>85</v>
      </c>
      <c r="Z280" s="283" t="s">
        <v>85</v>
      </c>
      <c r="AA280" s="283" t="s">
        <v>85</v>
      </c>
      <c r="AB280" s="325"/>
      <c r="AC280" s="287" t="s">
        <v>85</v>
      </c>
      <c r="AD280" s="278" t="s">
        <v>85</v>
      </c>
      <c r="AE280" s="283" t="s">
        <v>85</v>
      </c>
      <c r="AF280" s="283" t="s">
        <v>85</v>
      </c>
      <c r="AG280" s="325"/>
      <c r="AH280" s="328" t="s">
        <v>85</v>
      </c>
      <c r="AI280" s="278" t="s">
        <v>85</v>
      </c>
      <c r="AJ280" s="283" t="s">
        <v>85</v>
      </c>
      <c r="AK280" s="283" t="s">
        <v>85</v>
      </c>
      <c r="AL280" s="325"/>
      <c r="AM280" s="268" t="s">
        <v>85</v>
      </c>
      <c r="AN280" s="250" t="s">
        <v>85</v>
      </c>
      <c r="AO280" s="250" t="s">
        <v>85</v>
      </c>
      <c r="AP280" s="250" t="s">
        <v>85</v>
      </c>
      <c r="AQ280" s="250"/>
    </row>
    <row r="281" spans="1:43" x14ac:dyDescent="0.25">
      <c r="A281" s="315" t="s">
        <v>85</v>
      </c>
      <c r="B281" s="324" t="s">
        <v>85</v>
      </c>
      <c r="C281" s="250" t="s">
        <v>85</v>
      </c>
      <c r="D281" s="277" t="s">
        <v>85</v>
      </c>
      <c r="E281" s="278" t="s">
        <v>85</v>
      </c>
      <c r="F281" s="279" t="s">
        <v>85</v>
      </c>
      <c r="G281" s="280" t="s">
        <v>85</v>
      </c>
      <c r="H281" s="281" t="s">
        <v>85</v>
      </c>
      <c r="I281" s="278" t="s">
        <v>85</v>
      </c>
      <c r="J281" s="278" t="s">
        <v>85</v>
      </c>
      <c r="K281" s="280" t="s">
        <v>85</v>
      </c>
      <c r="L281" s="280" t="s">
        <v>85</v>
      </c>
      <c r="M281" s="280" t="s">
        <v>85</v>
      </c>
      <c r="N281" s="282" t="s">
        <v>85</v>
      </c>
      <c r="O281" s="278" t="s">
        <v>85</v>
      </c>
      <c r="P281" s="283" t="s">
        <v>85</v>
      </c>
      <c r="Q281" s="283" t="s">
        <v>85</v>
      </c>
      <c r="R281" s="325"/>
      <c r="S281" s="285" t="s">
        <v>85</v>
      </c>
      <c r="T281" s="326" t="s">
        <v>85</v>
      </c>
      <c r="U281" s="283" t="s">
        <v>85</v>
      </c>
      <c r="V281" s="283" t="s">
        <v>85</v>
      </c>
      <c r="W281" s="327"/>
      <c r="X281" s="286" t="s">
        <v>85</v>
      </c>
      <c r="Y281" s="278" t="s">
        <v>85</v>
      </c>
      <c r="Z281" s="283" t="s">
        <v>85</v>
      </c>
      <c r="AA281" s="283" t="s">
        <v>85</v>
      </c>
      <c r="AB281" s="325"/>
      <c r="AC281" s="287" t="s">
        <v>85</v>
      </c>
      <c r="AD281" s="278" t="s">
        <v>85</v>
      </c>
      <c r="AE281" s="283" t="s">
        <v>85</v>
      </c>
      <c r="AF281" s="283" t="s">
        <v>85</v>
      </c>
      <c r="AG281" s="325"/>
      <c r="AH281" s="328" t="s">
        <v>85</v>
      </c>
      <c r="AI281" s="278" t="s">
        <v>85</v>
      </c>
      <c r="AJ281" s="283" t="s">
        <v>85</v>
      </c>
      <c r="AK281" s="283" t="s">
        <v>85</v>
      </c>
      <c r="AL281" s="325"/>
      <c r="AM281" s="268" t="s">
        <v>85</v>
      </c>
      <c r="AN281" s="250" t="s">
        <v>85</v>
      </c>
      <c r="AO281" s="250" t="s">
        <v>85</v>
      </c>
      <c r="AP281" s="250" t="s">
        <v>85</v>
      </c>
      <c r="AQ281" s="250"/>
    </row>
    <row r="282" spans="1:43" x14ac:dyDescent="0.25">
      <c r="A282" s="315" t="s">
        <v>85</v>
      </c>
      <c r="B282" s="324" t="s">
        <v>85</v>
      </c>
      <c r="C282" s="250" t="s">
        <v>85</v>
      </c>
      <c r="D282" s="277" t="s">
        <v>85</v>
      </c>
      <c r="E282" s="278" t="s">
        <v>85</v>
      </c>
      <c r="F282" s="279" t="s">
        <v>85</v>
      </c>
      <c r="G282" s="280" t="s">
        <v>85</v>
      </c>
      <c r="H282" s="281" t="s">
        <v>85</v>
      </c>
      <c r="I282" s="278" t="s">
        <v>85</v>
      </c>
      <c r="J282" s="278" t="s">
        <v>85</v>
      </c>
      <c r="K282" s="280" t="s">
        <v>85</v>
      </c>
      <c r="L282" s="280" t="s">
        <v>85</v>
      </c>
      <c r="M282" s="280" t="s">
        <v>85</v>
      </c>
      <c r="N282" s="282" t="s">
        <v>85</v>
      </c>
      <c r="O282" s="278" t="s">
        <v>85</v>
      </c>
      <c r="P282" s="283" t="s">
        <v>85</v>
      </c>
      <c r="Q282" s="283" t="s">
        <v>85</v>
      </c>
      <c r="R282" s="325"/>
      <c r="S282" s="285" t="s">
        <v>85</v>
      </c>
      <c r="T282" s="326" t="s">
        <v>85</v>
      </c>
      <c r="U282" s="283" t="s">
        <v>85</v>
      </c>
      <c r="V282" s="283" t="s">
        <v>85</v>
      </c>
      <c r="W282" s="327"/>
      <c r="X282" s="286" t="s">
        <v>85</v>
      </c>
      <c r="Y282" s="278" t="s">
        <v>85</v>
      </c>
      <c r="Z282" s="283" t="s">
        <v>85</v>
      </c>
      <c r="AA282" s="283" t="s">
        <v>85</v>
      </c>
      <c r="AB282" s="325"/>
      <c r="AC282" s="287" t="s">
        <v>85</v>
      </c>
      <c r="AD282" s="278" t="s">
        <v>85</v>
      </c>
      <c r="AE282" s="283" t="s">
        <v>85</v>
      </c>
      <c r="AF282" s="283" t="s">
        <v>85</v>
      </c>
      <c r="AG282" s="325"/>
      <c r="AH282" s="328" t="s">
        <v>85</v>
      </c>
      <c r="AI282" s="278" t="s">
        <v>85</v>
      </c>
      <c r="AJ282" s="283" t="s">
        <v>85</v>
      </c>
      <c r="AK282" s="283" t="s">
        <v>85</v>
      </c>
      <c r="AL282" s="325"/>
      <c r="AM282" s="268" t="s">
        <v>85</v>
      </c>
      <c r="AN282" s="250" t="s">
        <v>85</v>
      </c>
      <c r="AO282" s="250" t="s">
        <v>85</v>
      </c>
      <c r="AP282" s="250" t="s">
        <v>85</v>
      </c>
      <c r="AQ282" s="250"/>
    </row>
    <row r="283" spans="1:43" x14ac:dyDescent="0.25">
      <c r="A283" s="315" t="s">
        <v>85</v>
      </c>
      <c r="B283" s="324" t="s">
        <v>85</v>
      </c>
      <c r="C283" s="250" t="s">
        <v>85</v>
      </c>
      <c r="D283" s="277" t="s">
        <v>85</v>
      </c>
      <c r="E283" s="278" t="s">
        <v>85</v>
      </c>
      <c r="F283" s="279" t="s">
        <v>85</v>
      </c>
      <c r="G283" s="280" t="s">
        <v>85</v>
      </c>
      <c r="H283" s="281" t="s">
        <v>85</v>
      </c>
      <c r="I283" s="278" t="s">
        <v>85</v>
      </c>
      <c r="J283" s="278" t="s">
        <v>85</v>
      </c>
      <c r="K283" s="280" t="s">
        <v>85</v>
      </c>
      <c r="L283" s="280" t="s">
        <v>85</v>
      </c>
      <c r="M283" s="280" t="s">
        <v>85</v>
      </c>
      <c r="N283" s="282" t="s">
        <v>85</v>
      </c>
      <c r="O283" s="278" t="s">
        <v>85</v>
      </c>
      <c r="P283" s="283" t="s">
        <v>85</v>
      </c>
      <c r="Q283" s="283" t="s">
        <v>85</v>
      </c>
      <c r="R283" s="325"/>
      <c r="S283" s="285" t="s">
        <v>85</v>
      </c>
      <c r="T283" s="326" t="s">
        <v>85</v>
      </c>
      <c r="U283" s="283" t="s">
        <v>85</v>
      </c>
      <c r="V283" s="283" t="s">
        <v>85</v>
      </c>
      <c r="W283" s="327"/>
      <c r="X283" s="286" t="s">
        <v>85</v>
      </c>
      <c r="Y283" s="278" t="s">
        <v>85</v>
      </c>
      <c r="Z283" s="283" t="s">
        <v>85</v>
      </c>
      <c r="AA283" s="283" t="s">
        <v>85</v>
      </c>
      <c r="AB283" s="325"/>
      <c r="AC283" s="287" t="s">
        <v>85</v>
      </c>
      <c r="AD283" s="278" t="s">
        <v>85</v>
      </c>
      <c r="AE283" s="283" t="s">
        <v>85</v>
      </c>
      <c r="AF283" s="283" t="s">
        <v>85</v>
      </c>
      <c r="AG283" s="325"/>
      <c r="AH283" s="328" t="s">
        <v>85</v>
      </c>
      <c r="AI283" s="278" t="s">
        <v>85</v>
      </c>
      <c r="AJ283" s="283" t="s">
        <v>85</v>
      </c>
      <c r="AK283" s="283" t="s">
        <v>85</v>
      </c>
      <c r="AL283" s="325"/>
      <c r="AM283" s="268" t="s">
        <v>85</v>
      </c>
      <c r="AN283" s="250" t="s">
        <v>85</v>
      </c>
      <c r="AO283" s="250" t="s">
        <v>85</v>
      </c>
      <c r="AP283" s="250" t="s">
        <v>85</v>
      </c>
      <c r="AQ283" s="250"/>
    </row>
    <row r="284" spans="1:43" x14ac:dyDescent="0.25">
      <c r="A284" s="315" t="s">
        <v>85</v>
      </c>
      <c r="B284" s="324" t="s">
        <v>85</v>
      </c>
      <c r="C284" s="250" t="s">
        <v>85</v>
      </c>
      <c r="D284" s="277" t="s">
        <v>85</v>
      </c>
      <c r="E284" s="278" t="s">
        <v>85</v>
      </c>
      <c r="F284" s="279" t="s">
        <v>85</v>
      </c>
      <c r="G284" s="280" t="s">
        <v>85</v>
      </c>
      <c r="H284" s="281" t="s">
        <v>85</v>
      </c>
      <c r="I284" s="278" t="s">
        <v>85</v>
      </c>
      <c r="J284" s="278" t="s">
        <v>85</v>
      </c>
      <c r="K284" s="280" t="s">
        <v>85</v>
      </c>
      <c r="L284" s="280" t="s">
        <v>85</v>
      </c>
      <c r="M284" s="280" t="s">
        <v>85</v>
      </c>
      <c r="N284" s="282" t="s">
        <v>85</v>
      </c>
      <c r="O284" s="278" t="s">
        <v>85</v>
      </c>
      <c r="P284" s="283" t="s">
        <v>85</v>
      </c>
      <c r="Q284" s="283" t="s">
        <v>85</v>
      </c>
      <c r="R284" s="325"/>
      <c r="S284" s="285" t="s">
        <v>85</v>
      </c>
      <c r="T284" s="326" t="s">
        <v>85</v>
      </c>
      <c r="U284" s="283" t="s">
        <v>85</v>
      </c>
      <c r="V284" s="283" t="s">
        <v>85</v>
      </c>
      <c r="W284" s="327"/>
      <c r="X284" s="286" t="s">
        <v>85</v>
      </c>
      <c r="Y284" s="278" t="s">
        <v>85</v>
      </c>
      <c r="Z284" s="283" t="s">
        <v>85</v>
      </c>
      <c r="AA284" s="283" t="s">
        <v>85</v>
      </c>
      <c r="AB284" s="325"/>
      <c r="AC284" s="287" t="s">
        <v>85</v>
      </c>
      <c r="AD284" s="278" t="s">
        <v>85</v>
      </c>
      <c r="AE284" s="283" t="s">
        <v>85</v>
      </c>
      <c r="AF284" s="283" t="s">
        <v>85</v>
      </c>
      <c r="AG284" s="325"/>
      <c r="AH284" s="328" t="s">
        <v>85</v>
      </c>
      <c r="AI284" s="278" t="s">
        <v>85</v>
      </c>
      <c r="AJ284" s="283" t="s">
        <v>85</v>
      </c>
      <c r="AK284" s="283" t="s">
        <v>85</v>
      </c>
      <c r="AL284" s="325"/>
      <c r="AM284" s="268" t="s">
        <v>85</v>
      </c>
      <c r="AN284" s="250" t="s">
        <v>85</v>
      </c>
      <c r="AO284" s="250" t="s">
        <v>85</v>
      </c>
      <c r="AP284" s="250" t="s">
        <v>85</v>
      </c>
      <c r="AQ284" s="250"/>
    </row>
    <row r="285" spans="1:43" x14ac:dyDescent="0.25">
      <c r="A285" s="315" t="s">
        <v>85</v>
      </c>
      <c r="B285" s="324" t="s">
        <v>85</v>
      </c>
      <c r="C285" s="250" t="s">
        <v>85</v>
      </c>
      <c r="D285" s="277" t="s">
        <v>85</v>
      </c>
      <c r="E285" s="278" t="s">
        <v>85</v>
      </c>
      <c r="F285" s="279" t="s">
        <v>85</v>
      </c>
      <c r="G285" s="280" t="s">
        <v>85</v>
      </c>
      <c r="H285" s="281" t="s">
        <v>85</v>
      </c>
      <c r="I285" s="278" t="s">
        <v>85</v>
      </c>
      <c r="J285" s="278" t="s">
        <v>85</v>
      </c>
      <c r="K285" s="280" t="s">
        <v>85</v>
      </c>
      <c r="L285" s="280" t="s">
        <v>85</v>
      </c>
      <c r="M285" s="280" t="s">
        <v>85</v>
      </c>
      <c r="N285" s="282" t="s">
        <v>85</v>
      </c>
      <c r="O285" s="278" t="s">
        <v>85</v>
      </c>
      <c r="P285" s="283" t="s">
        <v>85</v>
      </c>
      <c r="Q285" s="283" t="s">
        <v>85</v>
      </c>
      <c r="R285" s="325"/>
      <c r="S285" s="285" t="s">
        <v>85</v>
      </c>
      <c r="T285" s="326" t="s">
        <v>85</v>
      </c>
      <c r="U285" s="283" t="s">
        <v>85</v>
      </c>
      <c r="V285" s="283" t="s">
        <v>85</v>
      </c>
      <c r="W285" s="327"/>
      <c r="X285" s="286" t="s">
        <v>85</v>
      </c>
      <c r="Y285" s="278" t="s">
        <v>85</v>
      </c>
      <c r="Z285" s="283" t="s">
        <v>85</v>
      </c>
      <c r="AA285" s="283" t="s">
        <v>85</v>
      </c>
      <c r="AB285" s="325"/>
      <c r="AC285" s="287" t="s">
        <v>85</v>
      </c>
      <c r="AD285" s="278" t="s">
        <v>85</v>
      </c>
      <c r="AE285" s="283" t="s">
        <v>85</v>
      </c>
      <c r="AF285" s="283" t="s">
        <v>85</v>
      </c>
      <c r="AG285" s="325"/>
      <c r="AH285" s="328" t="s">
        <v>85</v>
      </c>
      <c r="AI285" s="278" t="s">
        <v>85</v>
      </c>
      <c r="AJ285" s="283" t="s">
        <v>85</v>
      </c>
      <c r="AK285" s="283" t="s">
        <v>85</v>
      </c>
      <c r="AL285" s="325"/>
      <c r="AM285" s="268" t="s">
        <v>85</v>
      </c>
      <c r="AN285" s="250" t="s">
        <v>85</v>
      </c>
      <c r="AO285" s="250" t="s">
        <v>85</v>
      </c>
      <c r="AP285" s="250" t="s">
        <v>85</v>
      </c>
      <c r="AQ285" s="250"/>
    </row>
    <row r="286" spans="1:43" x14ac:dyDescent="0.25">
      <c r="A286" s="315" t="s">
        <v>85</v>
      </c>
      <c r="B286" s="324" t="s">
        <v>85</v>
      </c>
      <c r="C286" s="250" t="s">
        <v>85</v>
      </c>
      <c r="D286" s="277" t="s">
        <v>85</v>
      </c>
      <c r="E286" s="278" t="s">
        <v>85</v>
      </c>
      <c r="F286" s="279" t="s">
        <v>85</v>
      </c>
      <c r="G286" s="280" t="s">
        <v>85</v>
      </c>
      <c r="H286" s="281" t="s">
        <v>85</v>
      </c>
      <c r="I286" s="278" t="s">
        <v>85</v>
      </c>
      <c r="J286" s="278" t="s">
        <v>85</v>
      </c>
      <c r="K286" s="280" t="s">
        <v>85</v>
      </c>
      <c r="L286" s="280" t="s">
        <v>85</v>
      </c>
      <c r="M286" s="280" t="s">
        <v>85</v>
      </c>
      <c r="N286" s="282" t="s">
        <v>85</v>
      </c>
      <c r="O286" s="278" t="s">
        <v>85</v>
      </c>
      <c r="P286" s="283" t="s">
        <v>85</v>
      </c>
      <c r="Q286" s="283" t="s">
        <v>85</v>
      </c>
      <c r="R286" s="325"/>
      <c r="S286" s="285" t="s">
        <v>85</v>
      </c>
      <c r="T286" s="326" t="s">
        <v>85</v>
      </c>
      <c r="U286" s="283" t="s">
        <v>85</v>
      </c>
      <c r="V286" s="283" t="s">
        <v>85</v>
      </c>
      <c r="W286" s="327"/>
      <c r="X286" s="286" t="s">
        <v>85</v>
      </c>
      <c r="Y286" s="278" t="s">
        <v>85</v>
      </c>
      <c r="Z286" s="283" t="s">
        <v>85</v>
      </c>
      <c r="AA286" s="283" t="s">
        <v>85</v>
      </c>
      <c r="AB286" s="325"/>
      <c r="AC286" s="287" t="s">
        <v>85</v>
      </c>
      <c r="AD286" s="278" t="s">
        <v>85</v>
      </c>
      <c r="AE286" s="283" t="s">
        <v>85</v>
      </c>
      <c r="AF286" s="283" t="s">
        <v>85</v>
      </c>
      <c r="AG286" s="325"/>
      <c r="AH286" s="328" t="s">
        <v>85</v>
      </c>
      <c r="AI286" s="278" t="s">
        <v>85</v>
      </c>
      <c r="AJ286" s="283" t="s">
        <v>85</v>
      </c>
      <c r="AK286" s="283" t="s">
        <v>85</v>
      </c>
      <c r="AL286" s="325"/>
      <c r="AM286" s="268" t="s">
        <v>85</v>
      </c>
      <c r="AN286" s="250" t="s">
        <v>85</v>
      </c>
      <c r="AO286" s="250" t="s">
        <v>85</v>
      </c>
      <c r="AP286" s="250" t="s">
        <v>85</v>
      </c>
      <c r="AQ286" s="250"/>
    </row>
    <row r="287" spans="1:43" x14ac:dyDescent="0.25">
      <c r="A287" s="315" t="s">
        <v>85</v>
      </c>
      <c r="B287" s="324" t="s">
        <v>85</v>
      </c>
      <c r="C287" s="250" t="s">
        <v>85</v>
      </c>
      <c r="D287" s="277" t="s">
        <v>85</v>
      </c>
      <c r="E287" s="278" t="s">
        <v>85</v>
      </c>
      <c r="F287" s="279" t="s">
        <v>85</v>
      </c>
      <c r="G287" s="280" t="s">
        <v>85</v>
      </c>
      <c r="H287" s="281" t="s">
        <v>85</v>
      </c>
      <c r="I287" s="278" t="s">
        <v>85</v>
      </c>
      <c r="J287" s="278" t="s">
        <v>85</v>
      </c>
      <c r="K287" s="280" t="s">
        <v>85</v>
      </c>
      <c r="L287" s="280" t="s">
        <v>85</v>
      </c>
      <c r="M287" s="280" t="s">
        <v>85</v>
      </c>
      <c r="N287" s="282" t="s">
        <v>85</v>
      </c>
      <c r="O287" s="278" t="s">
        <v>85</v>
      </c>
      <c r="P287" s="283" t="s">
        <v>85</v>
      </c>
      <c r="Q287" s="283" t="s">
        <v>85</v>
      </c>
      <c r="R287" s="325"/>
      <c r="S287" s="285" t="s">
        <v>85</v>
      </c>
      <c r="T287" s="326" t="s">
        <v>85</v>
      </c>
      <c r="U287" s="283" t="s">
        <v>85</v>
      </c>
      <c r="V287" s="283" t="s">
        <v>85</v>
      </c>
      <c r="W287" s="327"/>
      <c r="X287" s="286" t="s">
        <v>85</v>
      </c>
      <c r="Y287" s="278" t="s">
        <v>85</v>
      </c>
      <c r="Z287" s="283" t="s">
        <v>85</v>
      </c>
      <c r="AA287" s="283" t="s">
        <v>85</v>
      </c>
      <c r="AB287" s="325"/>
      <c r="AC287" s="287" t="s">
        <v>85</v>
      </c>
      <c r="AD287" s="278" t="s">
        <v>85</v>
      </c>
      <c r="AE287" s="283" t="s">
        <v>85</v>
      </c>
      <c r="AF287" s="283" t="s">
        <v>85</v>
      </c>
      <c r="AG287" s="325"/>
      <c r="AH287" s="328" t="s">
        <v>85</v>
      </c>
      <c r="AI287" s="278" t="s">
        <v>85</v>
      </c>
      <c r="AJ287" s="283" t="s">
        <v>85</v>
      </c>
      <c r="AK287" s="283" t="s">
        <v>85</v>
      </c>
      <c r="AL287" s="325"/>
      <c r="AM287" s="268" t="s">
        <v>85</v>
      </c>
      <c r="AN287" s="250" t="s">
        <v>85</v>
      </c>
      <c r="AO287" s="250" t="s">
        <v>85</v>
      </c>
      <c r="AP287" s="250" t="s">
        <v>85</v>
      </c>
      <c r="AQ287" s="250"/>
    </row>
    <row r="288" spans="1:43" x14ac:dyDescent="0.25">
      <c r="A288" s="315" t="s">
        <v>85</v>
      </c>
      <c r="B288" s="324" t="s">
        <v>85</v>
      </c>
      <c r="C288" s="250" t="s">
        <v>85</v>
      </c>
      <c r="D288" s="277" t="s">
        <v>85</v>
      </c>
      <c r="E288" s="278" t="s">
        <v>85</v>
      </c>
      <c r="F288" s="279" t="s">
        <v>85</v>
      </c>
      <c r="G288" s="280" t="s">
        <v>85</v>
      </c>
      <c r="H288" s="281" t="s">
        <v>85</v>
      </c>
      <c r="I288" s="278" t="s">
        <v>85</v>
      </c>
      <c r="J288" s="278" t="s">
        <v>85</v>
      </c>
      <c r="K288" s="280" t="s">
        <v>85</v>
      </c>
      <c r="L288" s="280" t="s">
        <v>85</v>
      </c>
      <c r="M288" s="280" t="s">
        <v>85</v>
      </c>
      <c r="N288" s="282" t="s">
        <v>85</v>
      </c>
      <c r="O288" s="278" t="s">
        <v>85</v>
      </c>
      <c r="P288" s="283" t="s">
        <v>85</v>
      </c>
      <c r="Q288" s="283" t="s">
        <v>85</v>
      </c>
      <c r="R288" s="325"/>
      <c r="S288" s="285" t="s">
        <v>85</v>
      </c>
      <c r="T288" s="326" t="s">
        <v>85</v>
      </c>
      <c r="U288" s="283" t="s">
        <v>85</v>
      </c>
      <c r="V288" s="283" t="s">
        <v>85</v>
      </c>
      <c r="W288" s="327"/>
      <c r="X288" s="286" t="s">
        <v>85</v>
      </c>
      <c r="Y288" s="278" t="s">
        <v>85</v>
      </c>
      <c r="Z288" s="283" t="s">
        <v>85</v>
      </c>
      <c r="AA288" s="283" t="s">
        <v>85</v>
      </c>
      <c r="AB288" s="325"/>
      <c r="AC288" s="287" t="s">
        <v>85</v>
      </c>
      <c r="AD288" s="278" t="s">
        <v>85</v>
      </c>
      <c r="AE288" s="283" t="s">
        <v>85</v>
      </c>
      <c r="AF288" s="283" t="s">
        <v>85</v>
      </c>
      <c r="AG288" s="325"/>
      <c r="AH288" s="328" t="s">
        <v>85</v>
      </c>
      <c r="AI288" s="278" t="s">
        <v>85</v>
      </c>
      <c r="AJ288" s="283" t="s">
        <v>85</v>
      </c>
      <c r="AK288" s="283" t="s">
        <v>85</v>
      </c>
      <c r="AL288" s="325"/>
      <c r="AM288" s="268" t="s">
        <v>85</v>
      </c>
      <c r="AN288" s="250" t="s">
        <v>85</v>
      </c>
      <c r="AO288" s="250" t="s">
        <v>85</v>
      </c>
      <c r="AP288" s="250" t="s">
        <v>85</v>
      </c>
      <c r="AQ288" s="250"/>
    </row>
    <row r="289" spans="1:43" x14ac:dyDescent="0.25">
      <c r="A289" s="315" t="s">
        <v>85</v>
      </c>
      <c r="B289" s="324" t="s">
        <v>85</v>
      </c>
      <c r="C289" s="250" t="s">
        <v>85</v>
      </c>
      <c r="D289" s="277" t="s">
        <v>85</v>
      </c>
      <c r="E289" s="278" t="s">
        <v>85</v>
      </c>
      <c r="F289" s="279" t="s">
        <v>85</v>
      </c>
      <c r="G289" s="280" t="s">
        <v>85</v>
      </c>
      <c r="H289" s="281" t="s">
        <v>85</v>
      </c>
      <c r="I289" s="278" t="s">
        <v>85</v>
      </c>
      <c r="J289" s="278" t="s">
        <v>85</v>
      </c>
      <c r="K289" s="280" t="s">
        <v>85</v>
      </c>
      <c r="L289" s="280" t="s">
        <v>85</v>
      </c>
      <c r="M289" s="280" t="s">
        <v>85</v>
      </c>
      <c r="N289" s="282" t="s">
        <v>85</v>
      </c>
      <c r="O289" s="278" t="s">
        <v>85</v>
      </c>
      <c r="P289" s="283" t="s">
        <v>85</v>
      </c>
      <c r="Q289" s="283" t="s">
        <v>85</v>
      </c>
      <c r="R289" s="325"/>
      <c r="S289" s="285" t="s">
        <v>85</v>
      </c>
      <c r="T289" s="326" t="s">
        <v>85</v>
      </c>
      <c r="U289" s="283" t="s">
        <v>85</v>
      </c>
      <c r="V289" s="283" t="s">
        <v>85</v>
      </c>
      <c r="W289" s="327"/>
      <c r="X289" s="286" t="s">
        <v>85</v>
      </c>
      <c r="Y289" s="278" t="s">
        <v>85</v>
      </c>
      <c r="Z289" s="283" t="s">
        <v>85</v>
      </c>
      <c r="AA289" s="283" t="s">
        <v>85</v>
      </c>
      <c r="AB289" s="325"/>
      <c r="AC289" s="287" t="s">
        <v>85</v>
      </c>
      <c r="AD289" s="278" t="s">
        <v>85</v>
      </c>
      <c r="AE289" s="283" t="s">
        <v>85</v>
      </c>
      <c r="AF289" s="283" t="s">
        <v>85</v>
      </c>
      <c r="AG289" s="325"/>
      <c r="AH289" s="328" t="s">
        <v>85</v>
      </c>
      <c r="AI289" s="278" t="s">
        <v>85</v>
      </c>
      <c r="AJ289" s="283" t="s">
        <v>85</v>
      </c>
      <c r="AK289" s="283" t="s">
        <v>85</v>
      </c>
      <c r="AL289" s="325"/>
      <c r="AM289" s="268" t="s">
        <v>85</v>
      </c>
      <c r="AN289" s="250" t="s">
        <v>85</v>
      </c>
      <c r="AO289" s="250" t="s">
        <v>85</v>
      </c>
      <c r="AP289" s="250" t="s">
        <v>85</v>
      </c>
      <c r="AQ289" s="250"/>
    </row>
    <row r="290" spans="1:43" x14ac:dyDescent="0.25">
      <c r="A290" s="315" t="s">
        <v>85</v>
      </c>
      <c r="B290" s="324" t="s">
        <v>85</v>
      </c>
      <c r="C290" s="250" t="s">
        <v>85</v>
      </c>
      <c r="D290" s="277" t="s">
        <v>85</v>
      </c>
      <c r="E290" s="278" t="s">
        <v>85</v>
      </c>
      <c r="F290" s="279" t="s">
        <v>85</v>
      </c>
      <c r="G290" s="280" t="s">
        <v>85</v>
      </c>
      <c r="H290" s="281" t="s">
        <v>85</v>
      </c>
      <c r="I290" s="278" t="s">
        <v>85</v>
      </c>
      <c r="J290" s="278" t="s">
        <v>85</v>
      </c>
      <c r="K290" s="280" t="s">
        <v>85</v>
      </c>
      <c r="L290" s="280" t="s">
        <v>85</v>
      </c>
      <c r="M290" s="280" t="s">
        <v>85</v>
      </c>
      <c r="N290" s="282" t="s">
        <v>85</v>
      </c>
      <c r="O290" s="278" t="s">
        <v>85</v>
      </c>
      <c r="P290" s="283" t="s">
        <v>85</v>
      </c>
      <c r="Q290" s="283" t="s">
        <v>85</v>
      </c>
      <c r="R290" s="325"/>
      <c r="S290" s="285" t="s">
        <v>85</v>
      </c>
      <c r="T290" s="326" t="s">
        <v>85</v>
      </c>
      <c r="U290" s="283" t="s">
        <v>85</v>
      </c>
      <c r="V290" s="283" t="s">
        <v>85</v>
      </c>
      <c r="W290" s="327"/>
      <c r="X290" s="286" t="s">
        <v>85</v>
      </c>
      <c r="Y290" s="278" t="s">
        <v>85</v>
      </c>
      <c r="Z290" s="283" t="s">
        <v>85</v>
      </c>
      <c r="AA290" s="283" t="s">
        <v>85</v>
      </c>
      <c r="AB290" s="325"/>
      <c r="AC290" s="287" t="s">
        <v>85</v>
      </c>
      <c r="AD290" s="278" t="s">
        <v>85</v>
      </c>
      <c r="AE290" s="283" t="s">
        <v>85</v>
      </c>
      <c r="AF290" s="283" t="s">
        <v>85</v>
      </c>
      <c r="AG290" s="325"/>
      <c r="AH290" s="328" t="s">
        <v>85</v>
      </c>
      <c r="AI290" s="278" t="s">
        <v>85</v>
      </c>
      <c r="AJ290" s="283" t="s">
        <v>85</v>
      </c>
      <c r="AK290" s="283" t="s">
        <v>85</v>
      </c>
      <c r="AL290" s="325"/>
      <c r="AM290" s="268" t="s">
        <v>85</v>
      </c>
      <c r="AN290" s="250" t="s">
        <v>85</v>
      </c>
      <c r="AO290" s="250" t="s">
        <v>85</v>
      </c>
      <c r="AP290" s="250" t="s">
        <v>85</v>
      </c>
      <c r="AQ290" s="250"/>
    </row>
    <row r="291" spans="1:43" x14ac:dyDescent="0.25">
      <c r="A291" s="315" t="s">
        <v>85</v>
      </c>
      <c r="B291" s="324" t="s">
        <v>85</v>
      </c>
      <c r="C291" s="250" t="s">
        <v>85</v>
      </c>
      <c r="D291" s="277" t="s">
        <v>85</v>
      </c>
      <c r="E291" s="278" t="s">
        <v>85</v>
      </c>
      <c r="F291" s="279" t="s">
        <v>85</v>
      </c>
      <c r="G291" s="280" t="s">
        <v>85</v>
      </c>
      <c r="H291" s="281" t="s">
        <v>85</v>
      </c>
      <c r="I291" s="278" t="s">
        <v>85</v>
      </c>
      <c r="J291" s="278" t="s">
        <v>85</v>
      </c>
      <c r="K291" s="280" t="s">
        <v>85</v>
      </c>
      <c r="L291" s="280" t="s">
        <v>85</v>
      </c>
      <c r="M291" s="280" t="s">
        <v>85</v>
      </c>
      <c r="N291" s="282" t="s">
        <v>85</v>
      </c>
      <c r="O291" s="278" t="s">
        <v>85</v>
      </c>
      <c r="P291" s="283" t="s">
        <v>85</v>
      </c>
      <c r="Q291" s="283" t="s">
        <v>85</v>
      </c>
      <c r="R291" s="325"/>
      <c r="S291" s="285" t="s">
        <v>85</v>
      </c>
      <c r="T291" s="326" t="s">
        <v>85</v>
      </c>
      <c r="U291" s="283" t="s">
        <v>85</v>
      </c>
      <c r="V291" s="283" t="s">
        <v>85</v>
      </c>
      <c r="W291" s="327"/>
      <c r="X291" s="286" t="s">
        <v>85</v>
      </c>
      <c r="Y291" s="278" t="s">
        <v>85</v>
      </c>
      <c r="Z291" s="283" t="s">
        <v>85</v>
      </c>
      <c r="AA291" s="283" t="s">
        <v>85</v>
      </c>
      <c r="AB291" s="325"/>
      <c r="AC291" s="287" t="s">
        <v>85</v>
      </c>
      <c r="AD291" s="278" t="s">
        <v>85</v>
      </c>
      <c r="AE291" s="283" t="s">
        <v>85</v>
      </c>
      <c r="AF291" s="283" t="s">
        <v>85</v>
      </c>
      <c r="AG291" s="325"/>
      <c r="AH291" s="328" t="s">
        <v>85</v>
      </c>
      <c r="AI291" s="278" t="s">
        <v>85</v>
      </c>
      <c r="AJ291" s="283" t="s">
        <v>85</v>
      </c>
      <c r="AK291" s="283" t="s">
        <v>85</v>
      </c>
      <c r="AL291" s="325"/>
      <c r="AM291" s="268" t="s">
        <v>85</v>
      </c>
      <c r="AN291" s="250" t="s">
        <v>85</v>
      </c>
      <c r="AO291" s="250" t="s">
        <v>85</v>
      </c>
      <c r="AP291" s="250" t="s">
        <v>85</v>
      </c>
      <c r="AQ291" s="250"/>
    </row>
    <row r="292" spans="1:43" x14ac:dyDescent="0.25">
      <c r="A292" s="315" t="s">
        <v>85</v>
      </c>
      <c r="B292" s="324" t="s">
        <v>85</v>
      </c>
      <c r="C292" s="250" t="s">
        <v>85</v>
      </c>
      <c r="D292" s="277" t="s">
        <v>85</v>
      </c>
      <c r="E292" s="278" t="s">
        <v>85</v>
      </c>
      <c r="F292" s="279" t="s">
        <v>85</v>
      </c>
      <c r="G292" s="280" t="s">
        <v>85</v>
      </c>
      <c r="H292" s="281" t="s">
        <v>85</v>
      </c>
      <c r="I292" s="278" t="s">
        <v>85</v>
      </c>
      <c r="J292" s="278" t="s">
        <v>85</v>
      </c>
      <c r="K292" s="280" t="s">
        <v>85</v>
      </c>
      <c r="L292" s="280" t="s">
        <v>85</v>
      </c>
      <c r="M292" s="280" t="s">
        <v>85</v>
      </c>
      <c r="N292" s="282" t="s">
        <v>85</v>
      </c>
      <c r="O292" s="278" t="s">
        <v>85</v>
      </c>
      <c r="P292" s="283" t="s">
        <v>85</v>
      </c>
      <c r="Q292" s="283" t="s">
        <v>85</v>
      </c>
      <c r="R292" s="325"/>
      <c r="S292" s="285" t="s">
        <v>85</v>
      </c>
      <c r="T292" s="326" t="s">
        <v>85</v>
      </c>
      <c r="U292" s="283" t="s">
        <v>85</v>
      </c>
      <c r="V292" s="283" t="s">
        <v>85</v>
      </c>
      <c r="W292" s="327"/>
      <c r="X292" s="286" t="s">
        <v>85</v>
      </c>
      <c r="Y292" s="278" t="s">
        <v>85</v>
      </c>
      <c r="Z292" s="283" t="s">
        <v>85</v>
      </c>
      <c r="AA292" s="283" t="s">
        <v>85</v>
      </c>
      <c r="AB292" s="325"/>
      <c r="AC292" s="287" t="s">
        <v>85</v>
      </c>
      <c r="AD292" s="278" t="s">
        <v>85</v>
      </c>
      <c r="AE292" s="283" t="s">
        <v>85</v>
      </c>
      <c r="AF292" s="283" t="s">
        <v>85</v>
      </c>
      <c r="AG292" s="325"/>
      <c r="AH292" s="328" t="s">
        <v>85</v>
      </c>
      <c r="AI292" s="278" t="s">
        <v>85</v>
      </c>
      <c r="AJ292" s="283" t="s">
        <v>85</v>
      </c>
      <c r="AK292" s="283" t="s">
        <v>85</v>
      </c>
      <c r="AL292" s="325"/>
      <c r="AM292" s="268" t="s">
        <v>85</v>
      </c>
      <c r="AN292" s="250" t="s">
        <v>85</v>
      </c>
      <c r="AO292" s="250" t="s">
        <v>85</v>
      </c>
      <c r="AP292" s="250" t="s">
        <v>85</v>
      </c>
      <c r="AQ292" s="250"/>
    </row>
    <row r="293" spans="1:43" x14ac:dyDescent="0.25">
      <c r="A293" s="315" t="s">
        <v>85</v>
      </c>
      <c r="B293" s="324" t="s">
        <v>85</v>
      </c>
      <c r="C293" s="250" t="s">
        <v>85</v>
      </c>
      <c r="D293" s="277" t="s">
        <v>85</v>
      </c>
      <c r="E293" s="278" t="s">
        <v>85</v>
      </c>
      <c r="F293" s="279" t="s">
        <v>85</v>
      </c>
      <c r="G293" s="280" t="s">
        <v>85</v>
      </c>
      <c r="H293" s="281" t="s">
        <v>85</v>
      </c>
      <c r="I293" s="278" t="s">
        <v>85</v>
      </c>
      <c r="J293" s="278" t="s">
        <v>85</v>
      </c>
      <c r="K293" s="280" t="s">
        <v>85</v>
      </c>
      <c r="L293" s="280" t="s">
        <v>85</v>
      </c>
      <c r="M293" s="280" t="s">
        <v>85</v>
      </c>
      <c r="N293" s="282" t="s">
        <v>85</v>
      </c>
      <c r="O293" s="278" t="s">
        <v>85</v>
      </c>
      <c r="P293" s="283" t="s">
        <v>85</v>
      </c>
      <c r="Q293" s="283" t="s">
        <v>85</v>
      </c>
      <c r="R293" s="325"/>
      <c r="S293" s="285" t="s">
        <v>85</v>
      </c>
      <c r="T293" s="326" t="s">
        <v>85</v>
      </c>
      <c r="U293" s="283" t="s">
        <v>85</v>
      </c>
      <c r="V293" s="283" t="s">
        <v>85</v>
      </c>
      <c r="W293" s="327"/>
      <c r="X293" s="286" t="s">
        <v>85</v>
      </c>
      <c r="Y293" s="278" t="s">
        <v>85</v>
      </c>
      <c r="Z293" s="283" t="s">
        <v>85</v>
      </c>
      <c r="AA293" s="283" t="s">
        <v>85</v>
      </c>
      <c r="AB293" s="325"/>
      <c r="AC293" s="287" t="s">
        <v>85</v>
      </c>
      <c r="AD293" s="278" t="s">
        <v>85</v>
      </c>
      <c r="AE293" s="283" t="s">
        <v>85</v>
      </c>
      <c r="AF293" s="283" t="s">
        <v>85</v>
      </c>
      <c r="AG293" s="325"/>
      <c r="AH293" s="328" t="s">
        <v>85</v>
      </c>
      <c r="AI293" s="278" t="s">
        <v>85</v>
      </c>
      <c r="AJ293" s="283" t="s">
        <v>85</v>
      </c>
      <c r="AK293" s="283" t="s">
        <v>85</v>
      </c>
      <c r="AL293" s="325"/>
      <c r="AM293" s="268" t="s">
        <v>85</v>
      </c>
      <c r="AN293" s="250" t="s">
        <v>85</v>
      </c>
      <c r="AO293" s="250" t="s">
        <v>85</v>
      </c>
      <c r="AP293" s="250" t="s">
        <v>85</v>
      </c>
      <c r="AQ293" s="250"/>
    </row>
    <row r="294" spans="1:43" x14ac:dyDescent="0.25">
      <c r="A294" s="315" t="s">
        <v>85</v>
      </c>
      <c r="B294" s="324" t="s">
        <v>85</v>
      </c>
      <c r="C294" s="250" t="s">
        <v>85</v>
      </c>
      <c r="D294" s="277" t="s">
        <v>85</v>
      </c>
      <c r="E294" s="278" t="s">
        <v>85</v>
      </c>
      <c r="F294" s="279" t="s">
        <v>85</v>
      </c>
      <c r="G294" s="280" t="s">
        <v>85</v>
      </c>
      <c r="H294" s="281" t="s">
        <v>85</v>
      </c>
      <c r="I294" s="278" t="s">
        <v>85</v>
      </c>
      <c r="J294" s="278" t="s">
        <v>85</v>
      </c>
      <c r="K294" s="280" t="s">
        <v>85</v>
      </c>
      <c r="L294" s="280" t="s">
        <v>85</v>
      </c>
      <c r="M294" s="280" t="s">
        <v>85</v>
      </c>
      <c r="N294" s="282" t="s">
        <v>85</v>
      </c>
      <c r="O294" s="278" t="s">
        <v>85</v>
      </c>
      <c r="P294" s="283" t="s">
        <v>85</v>
      </c>
      <c r="Q294" s="283" t="s">
        <v>85</v>
      </c>
      <c r="R294" s="325"/>
      <c r="S294" s="285" t="s">
        <v>85</v>
      </c>
      <c r="T294" s="326" t="s">
        <v>85</v>
      </c>
      <c r="U294" s="283" t="s">
        <v>85</v>
      </c>
      <c r="V294" s="283" t="s">
        <v>85</v>
      </c>
      <c r="W294" s="327"/>
      <c r="X294" s="286" t="s">
        <v>85</v>
      </c>
      <c r="Y294" s="278" t="s">
        <v>85</v>
      </c>
      <c r="Z294" s="283" t="s">
        <v>85</v>
      </c>
      <c r="AA294" s="283" t="s">
        <v>85</v>
      </c>
      <c r="AB294" s="325"/>
      <c r="AC294" s="287" t="s">
        <v>85</v>
      </c>
      <c r="AD294" s="278" t="s">
        <v>85</v>
      </c>
      <c r="AE294" s="283" t="s">
        <v>85</v>
      </c>
      <c r="AF294" s="283" t="s">
        <v>85</v>
      </c>
      <c r="AG294" s="325"/>
      <c r="AH294" s="328" t="s">
        <v>85</v>
      </c>
      <c r="AI294" s="278" t="s">
        <v>85</v>
      </c>
      <c r="AJ294" s="283" t="s">
        <v>85</v>
      </c>
      <c r="AK294" s="283" t="s">
        <v>85</v>
      </c>
      <c r="AL294" s="325"/>
      <c r="AM294" s="268" t="s">
        <v>85</v>
      </c>
      <c r="AN294" s="250" t="s">
        <v>85</v>
      </c>
      <c r="AO294" s="250" t="s">
        <v>85</v>
      </c>
      <c r="AP294" s="250" t="s">
        <v>85</v>
      </c>
      <c r="AQ294" s="250"/>
    </row>
    <row r="295" spans="1:43" x14ac:dyDescent="0.25">
      <c r="A295" s="315" t="s">
        <v>85</v>
      </c>
      <c r="B295" s="324" t="s">
        <v>85</v>
      </c>
      <c r="C295" s="250" t="s">
        <v>85</v>
      </c>
      <c r="D295" s="277" t="s">
        <v>85</v>
      </c>
      <c r="E295" s="278" t="s">
        <v>85</v>
      </c>
      <c r="F295" s="279" t="s">
        <v>85</v>
      </c>
      <c r="G295" s="280" t="s">
        <v>85</v>
      </c>
      <c r="H295" s="281" t="s">
        <v>85</v>
      </c>
      <c r="I295" s="278" t="s">
        <v>85</v>
      </c>
      <c r="J295" s="278" t="s">
        <v>85</v>
      </c>
      <c r="K295" s="280" t="s">
        <v>85</v>
      </c>
      <c r="L295" s="280" t="s">
        <v>85</v>
      </c>
      <c r="M295" s="280" t="s">
        <v>85</v>
      </c>
      <c r="N295" s="282" t="s">
        <v>85</v>
      </c>
      <c r="O295" s="278" t="s">
        <v>85</v>
      </c>
      <c r="P295" s="283" t="s">
        <v>85</v>
      </c>
      <c r="Q295" s="283" t="s">
        <v>85</v>
      </c>
      <c r="R295" s="325"/>
      <c r="S295" s="285" t="s">
        <v>85</v>
      </c>
      <c r="T295" s="326" t="s">
        <v>85</v>
      </c>
      <c r="U295" s="283" t="s">
        <v>85</v>
      </c>
      <c r="V295" s="283" t="s">
        <v>85</v>
      </c>
      <c r="W295" s="327"/>
      <c r="X295" s="286" t="s">
        <v>85</v>
      </c>
      <c r="Y295" s="278" t="s">
        <v>85</v>
      </c>
      <c r="Z295" s="283" t="s">
        <v>85</v>
      </c>
      <c r="AA295" s="283" t="s">
        <v>85</v>
      </c>
      <c r="AB295" s="325"/>
      <c r="AC295" s="287" t="s">
        <v>85</v>
      </c>
      <c r="AD295" s="278" t="s">
        <v>85</v>
      </c>
      <c r="AE295" s="283" t="s">
        <v>85</v>
      </c>
      <c r="AF295" s="283" t="s">
        <v>85</v>
      </c>
      <c r="AG295" s="325"/>
      <c r="AH295" s="328" t="s">
        <v>85</v>
      </c>
      <c r="AI295" s="278" t="s">
        <v>85</v>
      </c>
      <c r="AJ295" s="283" t="s">
        <v>85</v>
      </c>
      <c r="AK295" s="283" t="s">
        <v>85</v>
      </c>
      <c r="AL295" s="325"/>
      <c r="AM295" s="268" t="s">
        <v>85</v>
      </c>
      <c r="AN295" s="250" t="s">
        <v>85</v>
      </c>
      <c r="AO295" s="250" t="s">
        <v>85</v>
      </c>
      <c r="AP295" s="250" t="s">
        <v>85</v>
      </c>
      <c r="AQ295" s="250"/>
    </row>
    <row r="296" spans="1:43" x14ac:dyDescent="0.25">
      <c r="A296" s="315" t="s">
        <v>85</v>
      </c>
      <c r="B296" s="324" t="s">
        <v>85</v>
      </c>
      <c r="C296" s="250" t="s">
        <v>85</v>
      </c>
      <c r="D296" s="277" t="s">
        <v>85</v>
      </c>
      <c r="E296" s="278" t="s">
        <v>85</v>
      </c>
      <c r="F296" s="279" t="s">
        <v>85</v>
      </c>
      <c r="G296" s="280" t="s">
        <v>85</v>
      </c>
      <c r="H296" s="281" t="s">
        <v>85</v>
      </c>
      <c r="I296" s="278" t="s">
        <v>85</v>
      </c>
      <c r="J296" s="278" t="s">
        <v>85</v>
      </c>
      <c r="K296" s="280" t="s">
        <v>85</v>
      </c>
      <c r="L296" s="280" t="s">
        <v>85</v>
      </c>
      <c r="M296" s="280" t="s">
        <v>85</v>
      </c>
      <c r="N296" s="282" t="s">
        <v>85</v>
      </c>
      <c r="O296" s="278" t="s">
        <v>85</v>
      </c>
      <c r="P296" s="283" t="s">
        <v>85</v>
      </c>
      <c r="Q296" s="283" t="s">
        <v>85</v>
      </c>
      <c r="R296" s="325"/>
      <c r="S296" s="285" t="s">
        <v>85</v>
      </c>
      <c r="T296" s="326" t="s">
        <v>85</v>
      </c>
      <c r="U296" s="283" t="s">
        <v>85</v>
      </c>
      <c r="V296" s="283" t="s">
        <v>85</v>
      </c>
      <c r="W296" s="327"/>
      <c r="X296" s="286" t="s">
        <v>85</v>
      </c>
      <c r="Y296" s="278" t="s">
        <v>85</v>
      </c>
      <c r="Z296" s="283" t="s">
        <v>85</v>
      </c>
      <c r="AA296" s="283" t="s">
        <v>85</v>
      </c>
      <c r="AB296" s="325"/>
      <c r="AC296" s="287" t="s">
        <v>85</v>
      </c>
      <c r="AD296" s="278" t="s">
        <v>85</v>
      </c>
      <c r="AE296" s="283" t="s">
        <v>85</v>
      </c>
      <c r="AF296" s="283" t="s">
        <v>85</v>
      </c>
      <c r="AG296" s="325"/>
      <c r="AH296" s="328" t="s">
        <v>85</v>
      </c>
      <c r="AI296" s="278" t="s">
        <v>85</v>
      </c>
      <c r="AJ296" s="283" t="s">
        <v>85</v>
      </c>
      <c r="AK296" s="283" t="s">
        <v>85</v>
      </c>
      <c r="AL296" s="325"/>
      <c r="AM296" s="268" t="s">
        <v>85</v>
      </c>
      <c r="AN296" s="250" t="s">
        <v>85</v>
      </c>
      <c r="AO296" s="250" t="s">
        <v>85</v>
      </c>
      <c r="AP296" s="250" t="s">
        <v>85</v>
      </c>
      <c r="AQ296" s="250"/>
    </row>
    <row r="297" spans="1:43" x14ac:dyDescent="0.25">
      <c r="A297" s="315" t="s">
        <v>85</v>
      </c>
      <c r="B297" s="324" t="s">
        <v>85</v>
      </c>
      <c r="C297" s="250" t="s">
        <v>85</v>
      </c>
      <c r="D297" s="277" t="s">
        <v>85</v>
      </c>
      <c r="E297" s="278" t="s">
        <v>85</v>
      </c>
      <c r="F297" s="279" t="s">
        <v>85</v>
      </c>
      <c r="G297" s="280" t="s">
        <v>85</v>
      </c>
      <c r="H297" s="281" t="s">
        <v>85</v>
      </c>
      <c r="I297" s="278" t="s">
        <v>85</v>
      </c>
      <c r="J297" s="278" t="s">
        <v>85</v>
      </c>
      <c r="K297" s="280" t="s">
        <v>85</v>
      </c>
      <c r="L297" s="280" t="s">
        <v>85</v>
      </c>
      <c r="M297" s="280" t="s">
        <v>85</v>
      </c>
      <c r="N297" s="282" t="s">
        <v>85</v>
      </c>
      <c r="O297" s="278" t="s">
        <v>85</v>
      </c>
      <c r="P297" s="283" t="s">
        <v>85</v>
      </c>
      <c r="Q297" s="283" t="s">
        <v>85</v>
      </c>
      <c r="R297" s="325"/>
      <c r="S297" s="285" t="s">
        <v>85</v>
      </c>
      <c r="T297" s="326" t="s">
        <v>85</v>
      </c>
      <c r="U297" s="283" t="s">
        <v>85</v>
      </c>
      <c r="V297" s="283" t="s">
        <v>85</v>
      </c>
      <c r="W297" s="327"/>
      <c r="X297" s="286" t="s">
        <v>85</v>
      </c>
      <c r="Y297" s="278" t="s">
        <v>85</v>
      </c>
      <c r="Z297" s="283" t="s">
        <v>85</v>
      </c>
      <c r="AA297" s="283" t="s">
        <v>85</v>
      </c>
      <c r="AB297" s="325"/>
      <c r="AC297" s="287" t="s">
        <v>85</v>
      </c>
      <c r="AD297" s="278" t="s">
        <v>85</v>
      </c>
      <c r="AE297" s="283" t="s">
        <v>85</v>
      </c>
      <c r="AF297" s="283" t="s">
        <v>85</v>
      </c>
      <c r="AG297" s="325"/>
      <c r="AH297" s="328" t="s">
        <v>85</v>
      </c>
      <c r="AI297" s="278" t="s">
        <v>85</v>
      </c>
      <c r="AJ297" s="283" t="s">
        <v>85</v>
      </c>
      <c r="AK297" s="283" t="s">
        <v>85</v>
      </c>
      <c r="AL297" s="325"/>
      <c r="AM297" s="268" t="s">
        <v>85</v>
      </c>
      <c r="AN297" s="250" t="s">
        <v>85</v>
      </c>
      <c r="AO297" s="250" t="s">
        <v>85</v>
      </c>
      <c r="AP297" s="250" t="s">
        <v>85</v>
      </c>
      <c r="AQ297" s="250"/>
    </row>
    <row r="298" spans="1:43" x14ac:dyDescent="0.25">
      <c r="A298" s="315" t="s">
        <v>85</v>
      </c>
      <c r="B298" s="324" t="s">
        <v>85</v>
      </c>
      <c r="C298" s="250" t="s">
        <v>85</v>
      </c>
      <c r="D298" s="277" t="s">
        <v>85</v>
      </c>
      <c r="E298" s="278" t="s">
        <v>85</v>
      </c>
      <c r="F298" s="279" t="s">
        <v>85</v>
      </c>
      <c r="G298" s="280" t="s">
        <v>85</v>
      </c>
      <c r="H298" s="281" t="s">
        <v>85</v>
      </c>
      <c r="I298" s="278" t="s">
        <v>85</v>
      </c>
      <c r="J298" s="278" t="s">
        <v>85</v>
      </c>
      <c r="K298" s="280" t="s">
        <v>85</v>
      </c>
      <c r="L298" s="280" t="s">
        <v>85</v>
      </c>
      <c r="M298" s="280" t="s">
        <v>85</v>
      </c>
      <c r="N298" s="282" t="s">
        <v>85</v>
      </c>
      <c r="O298" s="278" t="s">
        <v>85</v>
      </c>
      <c r="P298" s="283" t="s">
        <v>85</v>
      </c>
      <c r="Q298" s="283" t="s">
        <v>85</v>
      </c>
      <c r="R298" s="325"/>
      <c r="S298" s="285" t="s">
        <v>85</v>
      </c>
      <c r="T298" s="326" t="s">
        <v>85</v>
      </c>
      <c r="U298" s="283" t="s">
        <v>85</v>
      </c>
      <c r="V298" s="283" t="s">
        <v>85</v>
      </c>
      <c r="W298" s="327"/>
      <c r="X298" s="286" t="s">
        <v>85</v>
      </c>
      <c r="Y298" s="278" t="s">
        <v>85</v>
      </c>
      <c r="Z298" s="283" t="s">
        <v>85</v>
      </c>
      <c r="AA298" s="283" t="s">
        <v>85</v>
      </c>
      <c r="AB298" s="325"/>
      <c r="AC298" s="287" t="s">
        <v>85</v>
      </c>
      <c r="AD298" s="278" t="s">
        <v>85</v>
      </c>
      <c r="AE298" s="283" t="s">
        <v>85</v>
      </c>
      <c r="AF298" s="283" t="s">
        <v>85</v>
      </c>
      <c r="AG298" s="325"/>
      <c r="AH298" s="328" t="s">
        <v>85</v>
      </c>
      <c r="AI298" s="278" t="s">
        <v>85</v>
      </c>
      <c r="AJ298" s="283" t="s">
        <v>85</v>
      </c>
      <c r="AK298" s="283" t="s">
        <v>85</v>
      </c>
      <c r="AL298" s="325"/>
      <c r="AM298" s="268" t="s">
        <v>85</v>
      </c>
      <c r="AN298" s="250" t="s">
        <v>85</v>
      </c>
      <c r="AO298" s="250" t="s">
        <v>85</v>
      </c>
      <c r="AP298" s="250" t="s">
        <v>85</v>
      </c>
      <c r="AQ298" s="250"/>
    </row>
    <row r="299" spans="1:43" x14ac:dyDescent="0.25">
      <c r="A299" s="315" t="s">
        <v>85</v>
      </c>
      <c r="B299" s="324" t="s">
        <v>85</v>
      </c>
      <c r="C299" s="250" t="s">
        <v>85</v>
      </c>
      <c r="D299" s="277" t="s">
        <v>85</v>
      </c>
      <c r="E299" s="278" t="s">
        <v>85</v>
      </c>
      <c r="F299" s="279" t="s">
        <v>85</v>
      </c>
      <c r="G299" s="280" t="s">
        <v>85</v>
      </c>
      <c r="H299" s="281" t="s">
        <v>85</v>
      </c>
      <c r="I299" s="278" t="s">
        <v>85</v>
      </c>
      <c r="J299" s="278" t="s">
        <v>85</v>
      </c>
      <c r="K299" s="280" t="s">
        <v>85</v>
      </c>
      <c r="L299" s="280" t="s">
        <v>85</v>
      </c>
      <c r="M299" s="280" t="s">
        <v>85</v>
      </c>
      <c r="N299" s="282" t="s">
        <v>85</v>
      </c>
      <c r="O299" s="278" t="s">
        <v>85</v>
      </c>
      <c r="P299" s="283" t="s">
        <v>85</v>
      </c>
      <c r="Q299" s="283" t="s">
        <v>85</v>
      </c>
      <c r="R299" s="325"/>
      <c r="S299" s="285" t="s">
        <v>85</v>
      </c>
      <c r="T299" s="326" t="s">
        <v>85</v>
      </c>
      <c r="U299" s="283" t="s">
        <v>85</v>
      </c>
      <c r="V299" s="283" t="s">
        <v>85</v>
      </c>
      <c r="W299" s="327"/>
      <c r="X299" s="286" t="s">
        <v>85</v>
      </c>
      <c r="Y299" s="278" t="s">
        <v>85</v>
      </c>
      <c r="Z299" s="283" t="s">
        <v>85</v>
      </c>
      <c r="AA299" s="283" t="s">
        <v>85</v>
      </c>
      <c r="AB299" s="325"/>
      <c r="AC299" s="287" t="s">
        <v>85</v>
      </c>
      <c r="AD299" s="278" t="s">
        <v>85</v>
      </c>
      <c r="AE299" s="283" t="s">
        <v>85</v>
      </c>
      <c r="AF299" s="283" t="s">
        <v>85</v>
      </c>
      <c r="AG299" s="325"/>
      <c r="AH299" s="328" t="s">
        <v>85</v>
      </c>
      <c r="AI299" s="278" t="s">
        <v>85</v>
      </c>
      <c r="AJ299" s="283" t="s">
        <v>85</v>
      </c>
      <c r="AK299" s="283" t="s">
        <v>85</v>
      </c>
      <c r="AL299" s="325"/>
      <c r="AM299" s="268" t="s">
        <v>85</v>
      </c>
      <c r="AN299" s="250" t="s">
        <v>85</v>
      </c>
      <c r="AO299" s="250" t="s">
        <v>85</v>
      </c>
      <c r="AP299" s="250" t="s">
        <v>85</v>
      </c>
      <c r="AQ299" s="250"/>
    </row>
    <row r="300" spans="1:43" x14ac:dyDescent="0.25">
      <c r="A300" s="315" t="s">
        <v>85</v>
      </c>
      <c r="B300" s="324" t="s">
        <v>85</v>
      </c>
      <c r="C300" s="250" t="s">
        <v>85</v>
      </c>
      <c r="D300" s="277" t="s">
        <v>85</v>
      </c>
      <c r="E300" s="278" t="s">
        <v>85</v>
      </c>
      <c r="F300" s="279" t="s">
        <v>85</v>
      </c>
      <c r="G300" s="280" t="s">
        <v>85</v>
      </c>
      <c r="H300" s="281" t="s">
        <v>85</v>
      </c>
      <c r="I300" s="278" t="s">
        <v>85</v>
      </c>
      <c r="J300" s="278" t="s">
        <v>85</v>
      </c>
      <c r="K300" s="280" t="s">
        <v>85</v>
      </c>
      <c r="L300" s="280" t="s">
        <v>85</v>
      </c>
      <c r="M300" s="280" t="s">
        <v>85</v>
      </c>
      <c r="N300" s="282" t="s">
        <v>85</v>
      </c>
      <c r="O300" s="278" t="s">
        <v>85</v>
      </c>
      <c r="P300" s="283" t="s">
        <v>85</v>
      </c>
      <c r="Q300" s="283" t="s">
        <v>85</v>
      </c>
      <c r="R300" s="325"/>
      <c r="S300" s="285" t="s">
        <v>85</v>
      </c>
      <c r="T300" s="326" t="s">
        <v>85</v>
      </c>
      <c r="U300" s="283" t="s">
        <v>85</v>
      </c>
      <c r="V300" s="283" t="s">
        <v>85</v>
      </c>
      <c r="W300" s="327"/>
      <c r="X300" s="286" t="s">
        <v>85</v>
      </c>
      <c r="Y300" s="278" t="s">
        <v>85</v>
      </c>
      <c r="Z300" s="283" t="s">
        <v>85</v>
      </c>
      <c r="AA300" s="283" t="s">
        <v>85</v>
      </c>
      <c r="AB300" s="325"/>
      <c r="AC300" s="287" t="s">
        <v>85</v>
      </c>
      <c r="AD300" s="278" t="s">
        <v>85</v>
      </c>
      <c r="AE300" s="283" t="s">
        <v>85</v>
      </c>
      <c r="AF300" s="283" t="s">
        <v>85</v>
      </c>
      <c r="AG300" s="325"/>
      <c r="AH300" s="328" t="s">
        <v>85</v>
      </c>
      <c r="AI300" s="278" t="s">
        <v>85</v>
      </c>
      <c r="AJ300" s="283" t="s">
        <v>85</v>
      </c>
      <c r="AK300" s="283" t="s">
        <v>85</v>
      </c>
      <c r="AL300" s="325"/>
      <c r="AM300" s="268" t="s">
        <v>85</v>
      </c>
      <c r="AN300" s="250" t="s">
        <v>85</v>
      </c>
      <c r="AO300" s="250" t="s">
        <v>85</v>
      </c>
      <c r="AP300" s="250" t="s">
        <v>85</v>
      </c>
      <c r="AQ300" s="250"/>
    </row>
    <row r="301" spans="1:43" x14ac:dyDescent="0.25">
      <c r="A301" s="315" t="s">
        <v>85</v>
      </c>
      <c r="B301" s="324" t="s">
        <v>85</v>
      </c>
      <c r="C301" s="250" t="s">
        <v>85</v>
      </c>
      <c r="D301" s="277" t="s">
        <v>85</v>
      </c>
      <c r="E301" s="278" t="s">
        <v>85</v>
      </c>
      <c r="F301" s="279" t="s">
        <v>85</v>
      </c>
      <c r="G301" s="280" t="s">
        <v>85</v>
      </c>
      <c r="H301" s="281" t="s">
        <v>85</v>
      </c>
      <c r="I301" s="278" t="s">
        <v>85</v>
      </c>
      <c r="J301" s="278" t="s">
        <v>85</v>
      </c>
      <c r="K301" s="280" t="s">
        <v>85</v>
      </c>
      <c r="L301" s="280" t="s">
        <v>85</v>
      </c>
      <c r="M301" s="280" t="s">
        <v>85</v>
      </c>
      <c r="N301" s="282" t="s">
        <v>85</v>
      </c>
      <c r="O301" s="278" t="s">
        <v>85</v>
      </c>
      <c r="P301" s="283" t="s">
        <v>85</v>
      </c>
      <c r="Q301" s="283" t="s">
        <v>85</v>
      </c>
      <c r="R301" s="325"/>
      <c r="S301" s="285" t="s">
        <v>85</v>
      </c>
      <c r="T301" s="326" t="s">
        <v>85</v>
      </c>
      <c r="U301" s="283" t="s">
        <v>85</v>
      </c>
      <c r="V301" s="283" t="s">
        <v>85</v>
      </c>
      <c r="W301" s="327"/>
      <c r="X301" s="286" t="s">
        <v>85</v>
      </c>
      <c r="Y301" s="278" t="s">
        <v>85</v>
      </c>
      <c r="Z301" s="283" t="s">
        <v>85</v>
      </c>
      <c r="AA301" s="283" t="s">
        <v>85</v>
      </c>
      <c r="AB301" s="325"/>
      <c r="AC301" s="287" t="s">
        <v>85</v>
      </c>
      <c r="AD301" s="278" t="s">
        <v>85</v>
      </c>
      <c r="AE301" s="283" t="s">
        <v>85</v>
      </c>
      <c r="AF301" s="283" t="s">
        <v>85</v>
      </c>
      <c r="AG301" s="325"/>
      <c r="AH301" s="328" t="s">
        <v>85</v>
      </c>
      <c r="AI301" s="278" t="s">
        <v>85</v>
      </c>
      <c r="AJ301" s="283" t="s">
        <v>85</v>
      </c>
      <c r="AK301" s="283" t="s">
        <v>85</v>
      </c>
      <c r="AL301" s="325"/>
      <c r="AM301" s="268" t="s">
        <v>85</v>
      </c>
      <c r="AN301" s="250" t="s">
        <v>85</v>
      </c>
      <c r="AO301" s="250" t="s">
        <v>85</v>
      </c>
      <c r="AP301" s="250" t="s">
        <v>85</v>
      </c>
      <c r="AQ301" s="250"/>
    </row>
    <row r="302" spans="1:43" x14ac:dyDescent="0.25">
      <c r="A302" s="315" t="s">
        <v>85</v>
      </c>
      <c r="B302" s="324" t="s">
        <v>85</v>
      </c>
      <c r="C302" s="250" t="s">
        <v>85</v>
      </c>
      <c r="D302" s="277" t="s">
        <v>85</v>
      </c>
      <c r="E302" s="278" t="s">
        <v>85</v>
      </c>
      <c r="F302" s="279" t="s">
        <v>85</v>
      </c>
      <c r="G302" s="280" t="s">
        <v>85</v>
      </c>
      <c r="H302" s="281" t="s">
        <v>85</v>
      </c>
      <c r="I302" s="278" t="s">
        <v>85</v>
      </c>
      <c r="J302" s="278" t="s">
        <v>85</v>
      </c>
      <c r="K302" s="280" t="s">
        <v>85</v>
      </c>
      <c r="L302" s="280" t="s">
        <v>85</v>
      </c>
      <c r="M302" s="280" t="s">
        <v>85</v>
      </c>
      <c r="N302" s="282" t="s">
        <v>85</v>
      </c>
      <c r="O302" s="278" t="s">
        <v>85</v>
      </c>
      <c r="P302" s="283" t="s">
        <v>85</v>
      </c>
      <c r="Q302" s="283" t="s">
        <v>85</v>
      </c>
      <c r="R302" s="325"/>
      <c r="S302" s="285" t="s">
        <v>85</v>
      </c>
      <c r="T302" s="326" t="s">
        <v>85</v>
      </c>
      <c r="U302" s="283" t="s">
        <v>85</v>
      </c>
      <c r="V302" s="283" t="s">
        <v>85</v>
      </c>
      <c r="W302" s="327"/>
      <c r="X302" s="286" t="s">
        <v>85</v>
      </c>
      <c r="Y302" s="278" t="s">
        <v>85</v>
      </c>
      <c r="Z302" s="283" t="s">
        <v>85</v>
      </c>
      <c r="AA302" s="283" t="s">
        <v>85</v>
      </c>
      <c r="AB302" s="325"/>
      <c r="AC302" s="287" t="s">
        <v>85</v>
      </c>
      <c r="AD302" s="278" t="s">
        <v>85</v>
      </c>
      <c r="AE302" s="283" t="s">
        <v>85</v>
      </c>
      <c r="AF302" s="283" t="s">
        <v>85</v>
      </c>
      <c r="AG302" s="325"/>
      <c r="AH302" s="328" t="s">
        <v>85</v>
      </c>
      <c r="AI302" s="278" t="s">
        <v>85</v>
      </c>
      <c r="AJ302" s="283" t="s">
        <v>85</v>
      </c>
      <c r="AK302" s="283" t="s">
        <v>85</v>
      </c>
      <c r="AL302" s="325"/>
      <c r="AM302" s="268" t="s">
        <v>85</v>
      </c>
      <c r="AN302" s="250" t="s">
        <v>85</v>
      </c>
      <c r="AO302" s="250" t="s">
        <v>85</v>
      </c>
      <c r="AP302" s="250" t="s">
        <v>85</v>
      </c>
      <c r="AQ302" s="250"/>
    </row>
    <row r="303" spans="1:43" x14ac:dyDescent="0.25">
      <c r="A303" s="315" t="s">
        <v>85</v>
      </c>
      <c r="B303" s="324" t="s">
        <v>85</v>
      </c>
      <c r="C303" s="250" t="s">
        <v>85</v>
      </c>
      <c r="D303" s="277" t="s">
        <v>85</v>
      </c>
      <c r="E303" s="278" t="s">
        <v>85</v>
      </c>
      <c r="F303" s="279" t="s">
        <v>85</v>
      </c>
      <c r="G303" s="280" t="s">
        <v>85</v>
      </c>
      <c r="H303" s="281" t="s">
        <v>85</v>
      </c>
      <c r="I303" s="278" t="s">
        <v>85</v>
      </c>
      <c r="J303" s="278" t="s">
        <v>85</v>
      </c>
      <c r="K303" s="280" t="s">
        <v>85</v>
      </c>
      <c r="L303" s="280" t="s">
        <v>85</v>
      </c>
      <c r="M303" s="280" t="s">
        <v>85</v>
      </c>
      <c r="N303" s="282" t="s">
        <v>85</v>
      </c>
      <c r="O303" s="278" t="s">
        <v>85</v>
      </c>
      <c r="P303" s="283" t="s">
        <v>85</v>
      </c>
      <c r="Q303" s="283" t="s">
        <v>85</v>
      </c>
      <c r="R303" s="325"/>
      <c r="S303" s="285" t="s">
        <v>85</v>
      </c>
      <c r="T303" s="326" t="s">
        <v>85</v>
      </c>
      <c r="U303" s="283" t="s">
        <v>85</v>
      </c>
      <c r="V303" s="283" t="s">
        <v>85</v>
      </c>
      <c r="W303" s="327"/>
      <c r="X303" s="286" t="s">
        <v>85</v>
      </c>
      <c r="Y303" s="278" t="s">
        <v>85</v>
      </c>
      <c r="Z303" s="283" t="s">
        <v>85</v>
      </c>
      <c r="AA303" s="283" t="s">
        <v>85</v>
      </c>
      <c r="AB303" s="325"/>
      <c r="AC303" s="287" t="s">
        <v>85</v>
      </c>
      <c r="AD303" s="278" t="s">
        <v>85</v>
      </c>
      <c r="AE303" s="283" t="s">
        <v>85</v>
      </c>
      <c r="AF303" s="283" t="s">
        <v>85</v>
      </c>
      <c r="AG303" s="325"/>
      <c r="AH303" s="328" t="s">
        <v>85</v>
      </c>
      <c r="AI303" s="278" t="s">
        <v>85</v>
      </c>
      <c r="AJ303" s="283" t="s">
        <v>85</v>
      </c>
      <c r="AK303" s="283" t="s">
        <v>85</v>
      </c>
      <c r="AL303" s="325"/>
      <c r="AM303" s="268" t="s">
        <v>85</v>
      </c>
      <c r="AN303" s="250" t="s">
        <v>85</v>
      </c>
      <c r="AO303" s="250" t="s">
        <v>85</v>
      </c>
      <c r="AP303" s="250" t="s">
        <v>85</v>
      </c>
      <c r="AQ303" s="250"/>
    </row>
    <row r="304" spans="1:43" x14ac:dyDescent="0.25">
      <c r="A304" s="315" t="s">
        <v>85</v>
      </c>
      <c r="B304" s="324" t="s">
        <v>85</v>
      </c>
      <c r="C304" s="250" t="s">
        <v>85</v>
      </c>
      <c r="D304" s="277" t="s">
        <v>85</v>
      </c>
      <c r="E304" s="278" t="s">
        <v>85</v>
      </c>
      <c r="F304" s="279" t="s">
        <v>85</v>
      </c>
      <c r="G304" s="280" t="s">
        <v>85</v>
      </c>
      <c r="H304" s="281" t="s">
        <v>85</v>
      </c>
      <c r="I304" s="278" t="s">
        <v>85</v>
      </c>
      <c r="J304" s="278" t="s">
        <v>85</v>
      </c>
      <c r="K304" s="280" t="s">
        <v>85</v>
      </c>
      <c r="L304" s="280" t="s">
        <v>85</v>
      </c>
      <c r="M304" s="280" t="s">
        <v>85</v>
      </c>
      <c r="N304" s="282" t="s">
        <v>85</v>
      </c>
      <c r="O304" s="278" t="s">
        <v>85</v>
      </c>
      <c r="P304" s="283" t="s">
        <v>85</v>
      </c>
      <c r="Q304" s="283" t="s">
        <v>85</v>
      </c>
      <c r="R304" s="325"/>
      <c r="S304" s="285" t="s">
        <v>85</v>
      </c>
      <c r="T304" s="326" t="s">
        <v>85</v>
      </c>
      <c r="U304" s="283" t="s">
        <v>85</v>
      </c>
      <c r="V304" s="283" t="s">
        <v>85</v>
      </c>
      <c r="W304" s="327"/>
      <c r="X304" s="286" t="s">
        <v>85</v>
      </c>
      <c r="Y304" s="278" t="s">
        <v>85</v>
      </c>
      <c r="Z304" s="283" t="s">
        <v>85</v>
      </c>
      <c r="AA304" s="283" t="s">
        <v>85</v>
      </c>
      <c r="AB304" s="325"/>
      <c r="AC304" s="287" t="s">
        <v>85</v>
      </c>
      <c r="AD304" s="278" t="s">
        <v>85</v>
      </c>
      <c r="AE304" s="283" t="s">
        <v>85</v>
      </c>
      <c r="AF304" s="283" t="s">
        <v>85</v>
      </c>
      <c r="AG304" s="325"/>
      <c r="AH304" s="328" t="s">
        <v>85</v>
      </c>
      <c r="AI304" s="278" t="s">
        <v>85</v>
      </c>
      <c r="AJ304" s="283" t="s">
        <v>85</v>
      </c>
      <c r="AK304" s="283" t="s">
        <v>85</v>
      </c>
      <c r="AL304" s="325"/>
      <c r="AM304" s="268" t="s">
        <v>85</v>
      </c>
      <c r="AN304" s="250" t="s">
        <v>85</v>
      </c>
      <c r="AO304" s="250" t="s">
        <v>85</v>
      </c>
      <c r="AP304" s="250" t="s">
        <v>85</v>
      </c>
      <c r="AQ304" s="250"/>
    </row>
    <row r="305" spans="1:43" x14ac:dyDescent="0.25">
      <c r="A305" s="315" t="s">
        <v>85</v>
      </c>
      <c r="B305" s="324" t="s">
        <v>85</v>
      </c>
      <c r="C305" s="250" t="s">
        <v>85</v>
      </c>
      <c r="D305" s="277" t="s">
        <v>85</v>
      </c>
      <c r="E305" s="278" t="s">
        <v>85</v>
      </c>
      <c r="F305" s="279" t="s">
        <v>85</v>
      </c>
      <c r="G305" s="280" t="s">
        <v>85</v>
      </c>
      <c r="H305" s="281" t="s">
        <v>85</v>
      </c>
      <c r="I305" s="278" t="s">
        <v>85</v>
      </c>
      <c r="J305" s="278" t="s">
        <v>85</v>
      </c>
      <c r="K305" s="280" t="s">
        <v>85</v>
      </c>
      <c r="L305" s="280" t="s">
        <v>85</v>
      </c>
      <c r="M305" s="280" t="s">
        <v>85</v>
      </c>
      <c r="N305" s="282" t="s">
        <v>85</v>
      </c>
      <c r="O305" s="278" t="s">
        <v>85</v>
      </c>
      <c r="P305" s="283" t="s">
        <v>85</v>
      </c>
      <c r="Q305" s="283" t="s">
        <v>85</v>
      </c>
      <c r="R305" s="325"/>
      <c r="S305" s="285" t="s">
        <v>85</v>
      </c>
      <c r="T305" s="326" t="s">
        <v>85</v>
      </c>
      <c r="U305" s="283" t="s">
        <v>85</v>
      </c>
      <c r="V305" s="283" t="s">
        <v>85</v>
      </c>
      <c r="W305" s="327"/>
      <c r="X305" s="286" t="s">
        <v>85</v>
      </c>
      <c r="Y305" s="278" t="s">
        <v>85</v>
      </c>
      <c r="Z305" s="283" t="s">
        <v>85</v>
      </c>
      <c r="AA305" s="283" t="s">
        <v>85</v>
      </c>
      <c r="AB305" s="325"/>
      <c r="AC305" s="287" t="s">
        <v>85</v>
      </c>
      <c r="AD305" s="278" t="s">
        <v>85</v>
      </c>
      <c r="AE305" s="283" t="s">
        <v>85</v>
      </c>
      <c r="AF305" s="283" t="s">
        <v>85</v>
      </c>
      <c r="AG305" s="325"/>
      <c r="AH305" s="328" t="s">
        <v>85</v>
      </c>
      <c r="AI305" s="278" t="s">
        <v>85</v>
      </c>
      <c r="AJ305" s="283" t="s">
        <v>85</v>
      </c>
      <c r="AK305" s="283" t="s">
        <v>85</v>
      </c>
      <c r="AL305" s="325"/>
      <c r="AM305" s="268" t="s">
        <v>85</v>
      </c>
      <c r="AN305" s="250" t="s">
        <v>85</v>
      </c>
      <c r="AO305" s="250" t="s">
        <v>85</v>
      </c>
      <c r="AP305" s="250" t="s">
        <v>85</v>
      </c>
      <c r="AQ305" s="250"/>
    </row>
    <row r="306" spans="1:43" x14ac:dyDescent="0.25">
      <c r="A306" s="315" t="s">
        <v>85</v>
      </c>
      <c r="B306" s="324" t="s">
        <v>85</v>
      </c>
      <c r="C306" s="250" t="s">
        <v>85</v>
      </c>
      <c r="D306" s="277" t="s">
        <v>85</v>
      </c>
      <c r="E306" s="278" t="s">
        <v>85</v>
      </c>
      <c r="F306" s="279" t="s">
        <v>85</v>
      </c>
      <c r="G306" s="280" t="s">
        <v>85</v>
      </c>
      <c r="H306" s="281" t="s">
        <v>85</v>
      </c>
      <c r="I306" s="278" t="s">
        <v>85</v>
      </c>
      <c r="J306" s="278" t="s">
        <v>85</v>
      </c>
      <c r="K306" s="280" t="s">
        <v>85</v>
      </c>
      <c r="L306" s="280" t="s">
        <v>85</v>
      </c>
      <c r="M306" s="280" t="s">
        <v>85</v>
      </c>
      <c r="N306" s="282" t="s">
        <v>85</v>
      </c>
      <c r="O306" s="278" t="s">
        <v>85</v>
      </c>
      <c r="P306" s="283" t="s">
        <v>85</v>
      </c>
      <c r="Q306" s="283" t="s">
        <v>85</v>
      </c>
      <c r="R306" s="325"/>
      <c r="S306" s="285" t="s">
        <v>85</v>
      </c>
      <c r="T306" s="326" t="s">
        <v>85</v>
      </c>
      <c r="U306" s="283" t="s">
        <v>85</v>
      </c>
      <c r="V306" s="283" t="s">
        <v>85</v>
      </c>
      <c r="W306" s="327"/>
      <c r="X306" s="286" t="s">
        <v>85</v>
      </c>
      <c r="Y306" s="278" t="s">
        <v>85</v>
      </c>
      <c r="Z306" s="283" t="s">
        <v>85</v>
      </c>
      <c r="AA306" s="283" t="s">
        <v>85</v>
      </c>
      <c r="AB306" s="325"/>
      <c r="AC306" s="287" t="s">
        <v>85</v>
      </c>
      <c r="AD306" s="278" t="s">
        <v>85</v>
      </c>
      <c r="AE306" s="283" t="s">
        <v>85</v>
      </c>
      <c r="AF306" s="283" t="s">
        <v>85</v>
      </c>
      <c r="AG306" s="325"/>
      <c r="AH306" s="328" t="s">
        <v>85</v>
      </c>
      <c r="AI306" s="278" t="s">
        <v>85</v>
      </c>
      <c r="AJ306" s="283" t="s">
        <v>85</v>
      </c>
      <c r="AK306" s="283" t="s">
        <v>85</v>
      </c>
      <c r="AL306" s="325"/>
      <c r="AM306" s="268" t="s">
        <v>85</v>
      </c>
      <c r="AN306" s="250" t="s">
        <v>85</v>
      </c>
      <c r="AO306" s="250" t="s">
        <v>85</v>
      </c>
      <c r="AP306" s="250" t="s">
        <v>85</v>
      </c>
      <c r="AQ306" s="250"/>
    </row>
    <row r="307" spans="1:43" x14ac:dyDescent="0.25">
      <c r="A307" s="315" t="s">
        <v>85</v>
      </c>
      <c r="B307" s="324" t="s">
        <v>85</v>
      </c>
      <c r="C307" s="250" t="s">
        <v>85</v>
      </c>
      <c r="D307" s="277" t="s">
        <v>85</v>
      </c>
      <c r="E307" s="278" t="s">
        <v>85</v>
      </c>
      <c r="F307" s="279" t="s">
        <v>85</v>
      </c>
      <c r="G307" s="280" t="s">
        <v>85</v>
      </c>
      <c r="H307" s="281" t="s">
        <v>85</v>
      </c>
      <c r="I307" s="278" t="s">
        <v>85</v>
      </c>
      <c r="J307" s="278" t="s">
        <v>85</v>
      </c>
      <c r="K307" s="280" t="s">
        <v>85</v>
      </c>
      <c r="L307" s="280" t="s">
        <v>85</v>
      </c>
      <c r="M307" s="280" t="s">
        <v>85</v>
      </c>
      <c r="N307" s="282" t="s">
        <v>85</v>
      </c>
      <c r="O307" s="278" t="s">
        <v>85</v>
      </c>
      <c r="P307" s="283" t="s">
        <v>85</v>
      </c>
      <c r="Q307" s="283" t="s">
        <v>85</v>
      </c>
      <c r="R307" s="325"/>
      <c r="S307" s="285" t="s">
        <v>85</v>
      </c>
      <c r="T307" s="326" t="s">
        <v>85</v>
      </c>
      <c r="U307" s="283" t="s">
        <v>85</v>
      </c>
      <c r="V307" s="283" t="s">
        <v>85</v>
      </c>
      <c r="W307" s="327"/>
      <c r="X307" s="286" t="s">
        <v>85</v>
      </c>
      <c r="Y307" s="278" t="s">
        <v>85</v>
      </c>
      <c r="Z307" s="283" t="s">
        <v>85</v>
      </c>
      <c r="AA307" s="283" t="s">
        <v>85</v>
      </c>
      <c r="AB307" s="325"/>
      <c r="AC307" s="287" t="s">
        <v>85</v>
      </c>
      <c r="AD307" s="278" t="s">
        <v>85</v>
      </c>
      <c r="AE307" s="283" t="s">
        <v>85</v>
      </c>
      <c r="AF307" s="283" t="s">
        <v>85</v>
      </c>
      <c r="AG307" s="325"/>
      <c r="AH307" s="328" t="s">
        <v>85</v>
      </c>
      <c r="AI307" s="278" t="s">
        <v>85</v>
      </c>
      <c r="AJ307" s="283" t="s">
        <v>85</v>
      </c>
      <c r="AK307" s="283" t="s">
        <v>85</v>
      </c>
      <c r="AL307" s="325"/>
      <c r="AM307" s="268" t="s">
        <v>85</v>
      </c>
      <c r="AN307" s="250" t="s">
        <v>85</v>
      </c>
      <c r="AO307" s="250" t="s">
        <v>85</v>
      </c>
      <c r="AP307" s="250" t="s">
        <v>85</v>
      </c>
      <c r="AQ307" s="250"/>
    </row>
    <row r="308" spans="1:43" x14ac:dyDescent="0.25">
      <c r="A308" s="315" t="s">
        <v>85</v>
      </c>
      <c r="B308" s="324" t="s">
        <v>85</v>
      </c>
      <c r="C308" s="250" t="s">
        <v>85</v>
      </c>
      <c r="D308" s="277" t="s">
        <v>85</v>
      </c>
      <c r="E308" s="278" t="s">
        <v>85</v>
      </c>
      <c r="F308" s="279" t="s">
        <v>85</v>
      </c>
      <c r="G308" s="280" t="s">
        <v>85</v>
      </c>
      <c r="H308" s="281" t="s">
        <v>85</v>
      </c>
      <c r="I308" s="278" t="s">
        <v>85</v>
      </c>
      <c r="J308" s="278" t="s">
        <v>85</v>
      </c>
      <c r="K308" s="280" t="s">
        <v>85</v>
      </c>
      <c r="L308" s="280" t="s">
        <v>85</v>
      </c>
      <c r="M308" s="280" t="s">
        <v>85</v>
      </c>
      <c r="N308" s="282" t="s">
        <v>85</v>
      </c>
      <c r="O308" s="278" t="s">
        <v>85</v>
      </c>
      <c r="P308" s="283" t="s">
        <v>85</v>
      </c>
      <c r="Q308" s="283" t="s">
        <v>85</v>
      </c>
      <c r="R308" s="325"/>
      <c r="S308" s="285" t="s">
        <v>85</v>
      </c>
      <c r="T308" s="326" t="s">
        <v>85</v>
      </c>
      <c r="U308" s="283" t="s">
        <v>85</v>
      </c>
      <c r="V308" s="283" t="s">
        <v>85</v>
      </c>
      <c r="W308" s="327"/>
      <c r="X308" s="286" t="s">
        <v>85</v>
      </c>
      <c r="Y308" s="278" t="s">
        <v>85</v>
      </c>
      <c r="Z308" s="283" t="s">
        <v>85</v>
      </c>
      <c r="AA308" s="283" t="s">
        <v>85</v>
      </c>
      <c r="AB308" s="325"/>
      <c r="AC308" s="287" t="s">
        <v>85</v>
      </c>
      <c r="AD308" s="278" t="s">
        <v>85</v>
      </c>
      <c r="AE308" s="283" t="s">
        <v>85</v>
      </c>
      <c r="AF308" s="283" t="s">
        <v>85</v>
      </c>
      <c r="AG308" s="325"/>
      <c r="AH308" s="328" t="s">
        <v>85</v>
      </c>
      <c r="AI308" s="278" t="s">
        <v>85</v>
      </c>
      <c r="AJ308" s="283" t="s">
        <v>85</v>
      </c>
      <c r="AK308" s="283" t="s">
        <v>85</v>
      </c>
      <c r="AL308" s="325"/>
      <c r="AM308" s="268" t="s">
        <v>85</v>
      </c>
      <c r="AN308" s="250" t="s">
        <v>85</v>
      </c>
      <c r="AO308" s="250" t="s">
        <v>85</v>
      </c>
      <c r="AP308" s="250" t="s">
        <v>85</v>
      </c>
      <c r="AQ308" s="250"/>
    </row>
    <row r="309" spans="1:43" x14ac:dyDescent="0.25">
      <c r="A309" s="315" t="s">
        <v>85</v>
      </c>
      <c r="B309" s="324" t="s">
        <v>85</v>
      </c>
      <c r="C309" s="250" t="s">
        <v>85</v>
      </c>
      <c r="D309" s="277" t="s">
        <v>85</v>
      </c>
      <c r="E309" s="278" t="s">
        <v>85</v>
      </c>
      <c r="F309" s="279" t="s">
        <v>85</v>
      </c>
      <c r="G309" s="280" t="s">
        <v>85</v>
      </c>
      <c r="H309" s="281" t="s">
        <v>85</v>
      </c>
      <c r="I309" s="278" t="s">
        <v>85</v>
      </c>
      <c r="J309" s="278" t="s">
        <v>85</v>
      </c>
      <c r="K309" s="280" t="s">
        <v>85</v>
      </c>
      <c r="L309" s="280" t="s">
        <v>85</v>
      </c>
      <c r="M309" s="280" t="s">
        <v>85</v>
      </c>
      <c r="N309" s="282" t="s">
        <v>85</v>
      </c>
      <c r="O309" s="278" t="s">
        <v>85</v>
      </c>
      <c r="P309" s="283" t="s">
        <v>85</v>
      </c>
      <c r="Q309" s="283" t="s">
        <v>85</v>
      </c>
      <c r="R309" s="325"/>
      <c r="S309" s="285" t="s">
        <v>85</v>
      </c>
      <c r="T309" s="326" t="s">
        <v>85</v>
      </c>
      <c r="U309" s="283" t="s">
        <v>85</v>
      </c>
      <c r="V309" s="283" t="s">
        <v>85</v>
      </c>
      <c r="W309" s="327"/>
      <c r="X309" s="286" t="s">
        <v>85</v>
      </c>
      <c r="Y309" s="278" t="s">
        <v>85</v>
      </c>
      <c r="Z309" s="283" t="s">
        <v>85</v>
      </c>
      <c r="AA309" s="283" t="s">
        <v>85</v>
      </c>
      <c r="AB309" s="325"/>
      <c r="AC309" s="287" t="s">
        <v>85</v>
      </c>
      <c r="AD309" s="278" t="s">
        <v>85</v>
      </c>
      <c r="AE309" s="283" t="s">
        <v>85</v>
      </c>
      <c r="AF309" s="283" t="s">
        <v>85</v>
      </c>
      <c r="AG309" s="325"/>
      <c r="AH309" s="328" t="s">
        <v>85</v>
      </c>
      <c r="AI309" s="278" t="s">
        <v>85</v>
      </c>
      <c r="AJ309" s="283" t="s">
        <v>85</v>
      </c>
      <c r="AK309" s="283" t="s">
        <v>85</v>
      </c>
      <c r="AL309" s="325"/>
      <c r="AM309" s="268" t="s">
        <v>85</v>
      </c>
      <c r="AN309" s="250" t="s">
        <v>85</v>
      </c>
      <c r="AO309" s="250" t="s">
        <v>85</v>
      </c>
      <c r="AP309" s="250" t="s">
        <v>85</v>
      </c>
      <c r="AQ309" s="250"/>
    </row>
    <row r="310" spans="1:43" x14ac:dyDescent="0.25">
      <c r="A310" s="315" t="s">
        <v>85</v>
      </c>
      <c r="B310" s="324" t="s">
        <v>85</v>
      </c>
      <c r="C310" s="250" t="s">
        <v>85</v>
      </c>
      <c r="D310" s="277" t="s">
        <v>85</v>
      </c>
      <c r="E310" s="278" t="s">
        <v>85</v>
      </c>
      <c r="F310" s="279" t="s">
        <v>85</v>
      </c>
      <c r="G310" s="280" t="s">
        <v>85</v>
      </c>
      <c r="H310" s="281" t="s">
        <v>85</v>
      </c>
      <c r="I310" s="278" t="s">
        <v>85</v>
      </c>
      <c r="J310" s="278" t="s">
        <v>85</v>
      </c>
      <c r="K310" s="280" t="s">
        <v>85</v>
      </c>
      <c r="L310" s="280" t="s">
        <v>85</v>
      </c>
      <c r="M310" s="280" t="s">
        <v>85</v>
      </c>
      <c r="N310" s="282" t="s">
        <v>85</v>
      </c>
      <c r="O310" s="278" t="s">
        <v>85</v>
      </c>
      <c r="P310" s="283" t="s">
        <v>85</v>
      </c>
      <c r="Q310" s="283" t="s">
        <v>85</v>
      </c>
      <c r="R310" s="325"/>
      <c r="S310" s="285" t="s">
        <v>85</v>
      </c>
      <c r="T310" s="326" t="s">
        <v>85</v>
      </c>
      <c r="U310" s="283" t="s">
        <v>85</v>
      </c>
      <c r="V310" s="283" t="s">
        <v>85</v>
      </c>
      <c r="W310" s="327"/>
      <c r="X310" s="286" t="s">
        <v>85</v>
      </c>
      <c r="Y310" s="278" t="s">
        <v>85</v>
      </c>
      <c r="Z310" s="283" t="s">
        <v>85</v>
      </c>
      <c r="AA310" s="283" t="s">
        <v>85</v>
      </c>
      <c r="AB310" s="325"/>
      <c r="AC310" s="287" t="s">
        <v>85</v>
      </c>
      <c r="AD310" s="278" t="s">
        <v>85</v>
      </c>
      <c r="AE310" s="283" t="s">
        <v>85</v>
      </c>
      <c r="AF310" s="283" t="s">
        <v>85</v>
      </c>
      <c r="AG310" s="325"/>
      <c r="AH310" s="328" t="s">
        <v>85</v>
      </c>
      <c r="AI310" s="278" t="s">
        <v>85</v>
      </c>
      <c r="AJ310" s="283" t="s">
        <v>85</v>
      </c>
      <c r="AK310" s="283" t="s">
        <v>85</v>
      </c>
      <c r="AL310" s="325"/>
      <c r="AM310" s="268" t="s">
        <v>85</v>
      </c>
      <c r="AN310" s="250" t="s">
        <v>85</v>
      </c>
      <c r="AO310" s="250" t="s">
        <v>85</v>
      </c>
      <c r="AP310" s="250" t="s">
        <v>85</v>
      </c>
      <c r="AQ310" s="250"/>
    </row>
    <row r="311" spans="1:43" x14ac:dyDescent="0.25">
      <c r="A311" s="315" t="s">
        <v>85</v>
      </c>
      <c r="B311" s="324" t="s">
        <v>85</v>
      </c>
      <c r="C311" s="250" t="s">
        <v>85</v>
      </c>
      <c r="D311" s="277" t="s">
        <v>85</v>
      </c>
      <c r="E311" s="278" t="s">
        <v>85</v>
      </c>
      <c r="F311" s="279" t="s">
        <v>85</v>
      </c>
      <c r="G311" s="280" t="s">
        <v>85</v>
      </c>
      <c r="H311" s="281" t="s">
        <v>85</v>
      </c>
      <c r="I311" s="278" t="s">
        <v>85</v>
      </c>
      <c r="J311" s="278" t="s">
        <v>85</v>
      </c>
      <c r="K311" s="280" t="s">
        <v>85</v>
      </c>
      <c r="L311" s="280" t="s">
        <v>85</v>
      </c>
      <c r="M311" s="280" t="s">
        <v>85</v>
      </c>
      <c r="N311" s="282" t="s">
        <v>85</v>
      </c>
      <c r="O311" s="278" t="s">
        <v>85</v>
      </c>
      <c r="P311" s="283" t="s">
        <v>85</v>
      </c>
      <c r="Q311" s="283" t="s">
        <v>85</v>
      </c>
      <c r="R311" s="325"/>
      <c r="S311" s="285" t="s">
        <v>85</v>
      </c>
      <c r="T311" s="326" t="s">
        <v>85</v>
      </c>
      <c r="U311" s="283" t="s">
        <v>85</v>
      </c>
      <c r="V311" s="283" t="s">
        <v>85</v>
      </c>
      <c r="W311" s="327"/>
      <c r="X311" s="286" t="s">
        <v>85</v>
      </c>
      <c r="Y311" s="278" t="s">
        <v>85</v>
      </c>
      <c r="Z311" s="283" t="s">
        <v>85</v>
      </c>
      <c r="AA311" s="283" t="s">
        <v>85</v>
      </c>
      <c r="AB311" s="325"/>
      <c r="AC311" s="287" t="s">
        <v>85</v>
      </c>
      <c r="AD311" s="278" t="s">
        <v>85</v>
      </c>
      <c r="AE311" s="283" t="s">
        <v>85</v>
      </c>
      <c r="AF311" s="283" t="s">
        <v>85</v>
      </c>
      <c r="AG311" s="325"/>
      <c r="AH311" s="328" t="s">
        <v>85</v>
      </c>
      <c r="AI311" s="278" t="s">
        <v>85</v>
      </c>
      <c r="AJ311" s="283" t="s">
        <v>85</v>
      </c>
      <c r="AK311" s="283" t="s">
        <v>85</v>
      </c>
      <c r="AL311" s="325"/>
      <c r="AM311" s="268" t="s">
        <v>85</v>
      </c>
      <c r="AN311" s="250" t="s">
        <v>85</v>
      </c>
      <c r="AO311" s="250" t="s">
        <v>85</v>
      </c>
      <c r="AP311" s="250" t="s">
        <v>85</v>
      </c>
      <c r="AQ311" s="250"/>
    </row>
    <row r="312" spans="1:43" x14ac:dyDescent="0.25">
      <c r="A312" s="315" t="s">
        <v>85</v>
      </c>
      <c r="B312" s="324" t="s">
        <v>85</v>
      </c>
      <c r="C312" s="250" t="s">
        <v>85</v>
      </c>
      <c r="D312" s="277" t="s">
        <v>85</v>
      </c>
      <c r="E312" s="278" t="s">
        <v>85</v>
      </c>
      <c r="F312" s="279" t="s">
        <v>85</v>
      </c>
      <c r="G312" s="280" t="s">
        <v>85</v>
      </c>
      <c r="H312" s="281" t="s">
        <v>85</v>
      </c>
      <c r="I312" s="278" t="s">
        <v>85</v>
      </c>
      <c r="J312" s="278" t="s">
        <v>85</v>
      </c>
      <c r="K312" s="280" t="s">
        <v>85</v>
      </c>
      <c r="L312" s="280" t="s">
        <v>85</v>
      </c>
      <c r="M312" s="280" t="s">
        <v>85</v>
      </c>
      <c r="N312" s="282" t="s">
        <v>85</v>
      </c>
      <c r="O312" s="278" t="s">
        <v>85</v>
      </c>
      <c r="P312" s="283" t="s">
        <v>85</v>
      </c>
      <c r="Q312" s="283" t="s">
        <v>85</v>
      </c>
      <c r="R312" s="325"/>
      <c r="S312" s="285" t="s">
        <v>85</v>
      </c>
      <c r="T312" s="326" t="s">
        <v>85</v>
      </c>
      <c r="U312" s="283" t="s">
        <v>85</v>
      </c>
      <c r="V312" s="283" t="s">
        <v>85</v>
      </c>
      <c r="W312" s="327"/>
      <c r="X312" s="286" t="s">
        <v>85</v>
      </c>
      <c r="Y312" s="278" t="s">
        <v>85</v>
      </c>
      <c r="Z312" s="283" t="s">
        <v>85</v>
      </c>
      <c r="AA312" s="283" t="s">
        <v>85</v>
      </c>
      <c r="AB312" s="325"/>
      <c r="AC312" s="287" t="s">
        <v>85</v>
      </c>
      <c r="AD312" s="278" t="s">
        <v>85</v>
      </c>
      <c r="AE312" s="283" t="s">
        <v>85</v>
      </c>
      <c r="AF312" s="283" t="s">
        <v>85</v>
      </c>
      <c r="AG312" s="325"/>
      <c r="AH312" s="328" t="s">
        <v>85</v>
      </c>
      <c r="AI312" s="278" t="s">
        <v>85</v>
      </c>
      <c r="AJ312" s="283" t="s">
        <v>85</v>
      </c>
      <c r="AK312" s="283" t="s">
        <v>85</v>
      </c>
      <c r="AL312" s="325"/>
      <c r="AM312" s="268" t="s">
        <v>85</v>
      </c>
      <c r="AN312" s="250" t="s">
        <v>85</v>
      </c>
      <c r="AO312" s="250" t="s">
        <v>85</v>
      </c>
      <c r="AP312" s="250" t="s">
        <v>85</v>
      </c>
      <c r="AQ312" s="250"/>
    </row>
    <row r="313" spans="1:43" x14ac:dyDescent="0.25">
      <c r="A313" s="315" t="s">
        <v>85</v>
      </c>
      <c r="B313" s="324" t="s">
        <v>85</v>
      </c>
      <c r="C313" s="250" t="s">
        <v>85</v>
      </c>
      <c r="D313" s="277" t="s">
        <v>85</v>
      </c>
      <c r="E313" s="278" t="s">
        <v>85</v>
      </c>
      <c r="F313" s="279" t="s">
        <v>85</v>
      </c>
      <c r="G313" s="280" t="s">
        <v>85</v>
      </c>
      <c r="H313" s="281" t="s">
        <v>85</v>
      </c>
      <c r="I313" s="278" t="s">
        <v>85</v>
      </c>
      <c r="J313" s="278" t="s">
        <v>85</v>
      </c>
      <c r="K313" s="280" t="s">
        <v>85</v>
      </c>
      <c r="L313" s="280" t="s">
        <v>85</v>
      </c>
      <c r="M313" s="280" t="s">
        <v>85</v>
      </c>
      <c r="N313" s="282" t="s">
        <v>85</v>
      </c>
      <c r="O313" s="278" t="s">
        <v>85</v>
      </c>
      <c r="P313" s="283" t="s">
        <v>85</v>
      </c>
      <c r="Q313" s="283" t="s">
        <v>85</v>
      </c>
      <c r="R313" s="325"/>
      <c r="S313" s="285" t="s">
        <v>85</v>
      </c>
      <c r="T313" s="326" t="s">
        <v>85</v>
      </c>
      <c r="U313" s="283" t="s">
        <v>85</v>
      </c>
      <c r="V313" s="283" t="s">
        <v>85</v>
      </c>
      <c r="W313" s="327"/>
      <c r="X313" s="286" t="s">
        <v>85</v>
      </c>
      <c r="Y313" s="278" t="s">
        <v>85</v>
      </c>
      <c r="Z313" s="283" t="s">
        <v>85</v>
      </c>
      <c r="AA313" s="283" t="s">
        <v>85</v>
      </c>
      <c r="AB313" s="325"/>
      <c r="AC313" s="287" t="s">
        <v>85</v>
      </c>
      <c r="AD313" s="278" t="s">
        <v>85</v>
      </c>
      <c r="AE313" s="283" t="s">
        <v>85</v>
      </c>
      <c r="AF313" s="283" t="s">
        <v>85</v>
      </c>
      <c r="AG313" s="325"/>
      <c r="AH313" s="328" t="s">
        <v>85</v>
      </c>
      <c r="AI313" s="278" t="s">
        <v>85</v>
      </c>
      <c r="AJ313" s="283" t="s">
        <v>85</v>
      </c>
      <c r="AK313" s="283" t="s">
        <v>85</v>
      </c>
      <c r="AL313" s="325"/>
      <c r="AM313" s="268" t="s">
        <v>85</v>
      </c>
      <c r="AN313" s="250" t="s">
        <v>85</v>
      </c>
      <c r="AO313" s="250" t="s">
        <v>85</v>
      </c>
      <c r="AP313" s="250" t="s">
        <v>85</v>
      </c>
      <c r="AQ313" s="250"/>
    </row>
    <row r="314" spans="1:43" x14ac:dyDescent="0.25">
      <c r="A314" s="315" t="s">
        <v>85</v>
      </c>
      <c r="B314" s="324" t="s">
        <v>85</v>
      </c>
      <c r="C314" s="250" t="s">
        <v>85</v>
      </c>
      <c r="D314" s="277" t="s">
        <v>85</v>
      </c>
      <c r="E314" s="278" t="s">
        <v>85</v>
      </c>
      <c r="F314" s="279" t="s">
        <v>85</v>
      </c>
      <c r="G314" s="280" t="s">
        <v>85</v>
      </c>
      <c r="H314" s="281" t="s">
        <v>85</v>
      </c>
      <c r="I314" s="278" t="s">
        <v>85</v>
      </c>
      <c r="J314" s="278" t="s">
        <v>85</v>
      </c>
      <c r="K314" s="280" t="s">
        <v>85</v>
      </c>
      <c r="L314" s="280" t="s">
        <v>85</v>
      </c>
      <c r="M314" s="280" t="s">
        <v>85</v>
      </c>
      <c r="N314" s="282" t="s">
        <v>85</v>
      </c>
      <c r="O314" s="278" t="s">
        <v>85</v>
      </c>
      <c r="P314" s="283" t="s">
        <v>85</v>
      </c>
      <c r="Q314" s="283" t="s">
        <v>85</v>
      </c>
      <c r="R314" s="325"/>
      <c r="S314" s="285" t="s">
        <v>85</v>
      </c>
      <c r="T314" s="326" t="s">
        <v>85</v>
      </c>
      <c r="U314" s="283" t="s">
        <v>85</v>
      </c>
      <c r="V314" s="283" t="s">
        <v>85</v>
      </c>
      <c r="W314" s="327"/>
      <c r="X314" s="286" t="s">
        <v>85</v>
      </c>
      <c r="Y314" s="278" t="s">
        <v>85</v>
      </c>
      <c r="Z314" s="283" t="s">
        <v>85</v>
      </c>
      <c r="AA314" s="283" t="s">
        <v>85</v>
      </c>
      <c r="AB314" s="325"/>
      <c r="AC314" s="287" t="s">
        <v>85</v>
      </c>
      <c r="AD314" s="278" t="s">
        <v>85</v>
      </c>
      <c r="AE314" s="283" t="s">
        <v>85</v>
      </c>
      <c r="AF314" s="283" t="s">
        <v>85</v>
      </c>
      <c r="AG314" s="325"/>
      <c r="AH314" s="328" t="s">
        <v>85</v>
      </c>
      <c r="AI314" s="278" t="s">
        <v>85</v>
      </c>
      <c r="AJ314" s="283" t="s">
        <v>85</v>
      </c>
      <c r="AK314" s="283" t="s">
        <v>85</v>
      </c>
      <c r="AL314" s="325"/>
      <c r="AM314" s="268" t="s">
        <v>85</v>
      </c>
      <c r="AN314" s="250" t="s">
        <v>85</v>
      </c>
      <c r="AO314" s="250" t="s">
        <v>85</v>
      </c>
      <c r="AP314" s="250" t="s">
        <v>85</v>
      </c>
      <c r="AQ314" s="250"/>
    </row>
    <row r="315" spans="1:43" x14ac:dyDescent="0.25">
      <c r="A315" s="315" t="s">
        <v>85</v>
      </c>
      <c r="B315" s="324" t="s">
        <v>85</v>
      </c>
      <c r="C315" s="250" t="s">
        <v>85</v>
      </c>
      <c r="D315" s="277" t="s">
        <v>85</v>
      </c>
      <c r="E315" s="278" t="s">
        <v>85</v>
      </c>
      <c r="F315" s="279" t="s">
        <v>85</v>
      </c>
      <c r="G315" s="280" t="s">
        <v>85</v>
      </c>
      <c r="H315" s="281" t="s">
        <v>85</v>
      </c>
      <c r="I315" s="278" t="s">
        <v>85</v>
      </c>
      <c r="J315" s="278" t="s">
        <v>85</v>
      </c>
      <c r="K315" s="280" t="s">
        <v>85</v>
      </c>
      <c r="L315" s="280" t="s">
        <v>85</v>
      </c>
      <c r="M315" s="280" t="s">
        <v>85</v>
      </c>
      <c r="N315" s="282" t="s">
        <v>85</v>
      </c>
      <c r="O315" s="278" t="s">
        <v>85</v>
      </c>
      <c r="P315" s="283" t="s">
        <v>85</v>
      </c>
      <c r="Q315" s="283" t="s">
        <v>85</v>
      </c>
      <c r="R315" s="325"/>
      <c r="S315" s="285" t="s">
        <v>85</v>
      </c>
      <c r="T315" s="326" t="s">
        <v>85</v>
      </c>
      <c r="U315" s="283" t="s">
        <v>85</v>
      </c>
      <c r="V315" s="283" t="s">
        <v>85</v>
      </c>
      <c r="W315" s="327"/>
      <c r="X315" s="286" t="s">
        <v>85</v>
      </c>
      <c r="Y315" s="278" t="s">
        <v>85</v>
      </c>
      <c r="Z315" s="283" t="s">
        <v>85</v>
      </c>
      <c r="AA315" s="283" t="s">
        <v>85</v>
      </c>
      <c r="AB315" s="325"/>
      <c r="AC315" s="287" t="s">
        <v>85</v>
      </c>
      <c r="AD315" s="278" t="s">
        <v>85</v>
      </c>
      <c r="AE315" s="283" t="s">
        <v>85</v>
      </c>
      <c r="AF315" s="283" t="s">
        <v>85</v>
      </c>
      <c r="AG315" s="325"/>
      <c r="AH315" s="328" t="s">
        <v>85</v>
      </c>
      <c r="AI315" s="278" t="s">
        <v>85</v>
      </c>
      <c r="AJ315" s="283" t="s">
        <v>85</v>
      </c>
      <c r="AK315" s="283" t="s">
        <v>85</v>
      </c>
      <c r="AL315" s="325"/>
      <c r="AM315" s="268" t="s">
        <v>85</v>
      </c>
      <c r="AN315" s="250" t="s">
        <v>85</v>
      </c>
      <c r="AO315" s="250" t="s">
        <v>85</v>
      </c>
      <c r="AP315" s="250" t="s">
        <v>85</v>
      </c>
      <c r="AQ315" s="250"/>
    </row>
    <row r="316" spans="1:43" x14ac:dyDescent="0.25">
      <c r="A316" s="315" t="s">
        <v>85</v>
      </c>
      <c r="B316" s="324" t="s">
        <v>85</v>
      </c>
      <c r="C316" s="250" t="s">
        <v>85</v>
      </c>
      <c r="D316" s="277" t="s">
        <v>85</v>
      </c>
      <c r="E316" s="278" t="s">
        <v>85</v>
      </c>
      <c r="F316" s="279" t="s">
        <v>85</v>
      </c>
      <c r="G316" s="280" t="s">
        <v>85</v>
      </c>
      <c r="H316" s="281" t="s">
        <v>85</v>
      </c>
      <c r="I316" s="278" t="s">
        <v>85</v>
      </c>
      <c r="J316" s="278" t="s">
        <v>85</v>
      </c>
      <c r="K316" s="280" t="s">
        <v>85</v>
      </c>
      <c r="L316" s="280" t="s">
        <v>85</v>
      </c>
      <c r="M316" s="280" t="s">
        <v>85</v>
      </c>
      <c r="N316" s="282" t="s">
        <v>85</v>
      </c>
      <c r="O316" s="278" t="s">
        <v>85</v>
      </c>
      <c r="P316" s="283" t="s">
        <v>85</v>
      </c>
      <c r="Q316" s="283" t="s">
        <v>85</v>
      </c>
      <c r="R316" s="325"/>
      <c r="S316" s="285" t="s">
        <v>85</v>
      </c>
      <c r="T316" s="326" t="s">
        <v>85</v>
      </c>
      <c r="U316" s="283" t="s">
        <v>85</v>
      </c>
      <c r="V316" s="283" t="s">
        <v>85</v>
      </c>
      <c r="W316" s="327"/>
      <c r="X316" s="286" t="s">
        <v>85</v>
      </c>
      <c r="Y316" s="278" t="s">
        <v>85</v>
      </c>
      <c r="Z316" s="283" t="s">
        <v>85</v>
      </c>
      <c r="AA316" s="283" t="s">
        <v>85</v>
      </c>
      <c r="AB316" s="325"/>
      <c r="AC316" s="287" t="s">
        <v>85</v>
      </c>
      <c r="AD316" s="278" t="s">
        <v>85</v>
      </c>
      <c r="AE316" s="283" t="s">
        <v>85</v>
      </c>
      <c r="AF316" s="283" t="s">
        <v>85</v>
      </c>
      <c r="AG316" s="325"/>
      <c r="AH316" s="328" t="s">
        <v>85</v>
      </c>
      <c r="AI316" s="278" t="s">
        <v>85</v>
      </c>
      <c r="AJ316" s="283" t="s">
        <v>85</v>
      </c>
      <c r="AK316" s="283" t="s">
        <v>85</v>
      </c>
      <c r="AL316" s="325"/>
      <c r="AM316" s="268" t="s">
        <v>85</v>
      </c>
      <c r="AN316" s="250" t="s">
        <v>85</v>
      </c>
      <c r="AO316" s="250" t="s">
        <v>85</v>
      </c>
      <c r="AP316" s="250" t="s">
        <v>85</v>
      </c>
      <c r="AQ316" s="250"/>
    </row>
    <row r="317" spans="1:43" x14ac:dyDescent="0.25">
      <c r="A317" s="315" t="s">
        <v>85</v>
      </c>
      <c r="B317" s="324" t="s">
        <v>85</v>
      </c>
      <c r="C317" s="250" t="s">
        <v>85</v>
      </c>
      <c r="D317" s="277" t="s">
        <v>85</v>
      </c>
      <c r="E317" s="278" t="s">
        <v>85</v>
      </c>
      <c r="F317" s="279" t="s">
        <v>85</v>
      </c>
      <c r="G317" s="280" t="s">
        <v>85</v>
      </c>
      <c r="H317" s="281" t="s">
        <v>85</v>
      </c>
      <c r="I317" s="278" t="s">
        <v>85</v>
      </c>
      <c r="J317" s="278" t="s">
        <v>85</v>
      </c>
      <c r="K317" s="280" t="s">
        <v>85</v>
      </c>
      <c r="L317" s="280" t="s">
        <v>85</v>
      </c>
      <c r="M317" s="280" t="s">
        <v>85</v>
      </c>
      <c r="N317" s="282" t="s">
        <v>85</v>
      </c>
      <c r="O317" s="278" t="s">
        <v>85</v>
      </c>
      <c r="P317" s="283" t="s">
        <v>85</v>
      </c>
      <c r="Q317" s="283" t="s">
        <v>85</v>
      </c>
      <c r="R317" s="325"/>
      <c r="S317" s="285" t="s">
        <v>85</v>
      </c>
      <c r="T317" s="326" t="s">
        <v>85</v>
      </c>
      <c r="U317" s="283" t="s">
        <v>85</v>
      </c>
      <c r="V317" s="283" t="s">
        <v>85</v>
      </c>
      <c r="W317" s="327"/>
      <c r="X317" s="286" t="s">
        <v>85</v>
      </c>
      <c r="Y317" s="278" t="s">
        <v>85</v>
      </c>
      <c r="Z317" s="283" t="s">
        <v>85</v>
      </c>
      <c r="AA317" s="283" t="s">
        <v>85</v>
      </c>
      <c r="AB317" s="325"/>
      <c r="AC317" s="287" t="s">
        <v>85</v>
      </c>
      <c r="AD317" s="278" t="s">
        <v>85</v>
      </c>
      <c r="AE317" s="283" t="s">
        <v>85</v>
      </c>
      <c r="AF317" s="283" t="s">
        <v>85</v>
      </c>
      <c r="AG317" s="325"/>
      <c r="AH317" s="328" t="s">
        <v>85</v>
      </c>
      <c r="AI317" s="278" t="s">
        <v>85</v>
      </c>
      <c r="AJ317" s="283" t="s">
        <v>85</v>
      </c>
      <c r="AK317" s="283" t="s">
        <v>85</v>
      </c>
      <c r="AL317" s="325"/>
      <c r="AM317" s="268" t="s">
        <v>85</v>
      </c>
      <c r="AN317" s="250" t="s">
        <v>85</v>
      </c>
      <c r="AO317" s="250" t="s">
        <v>85</v>
      </c>
      <c r="AP317" s="250" t="s">
        <v>85</v>
      </c>
      <c r="AQ317" s="250"/>
    </row>
    <row r="318" spans="1:43" x14ac:dyDescent="0.25">
      <c r="A318" s="315" t="s">
        <v>85</v>
      </c>
      <c r="B318" s="324" t="s">
        <v>85</v>
      </c>
      <c r="C318" s="250" t="s">
        <v>85</v>
      </c>
      <c r="D318" s="277" t="s">
        <v>85</v>
      </c>
      <c r="E318" s="278" t="s">
        <v>85</v>
      </c>
      <c r="F318" s="279" t="s">
        <v>85</v>
      </c>
      <c r="G318" s="280" t="s">
        <v>85</v>
      </c>
      <c r="H318" s="281" t="s">
        <v>85</v>
      </c>
      <c r="I318" s="278" t="s">
        <v>85</v>
      </c>
      <c r="J318" s="278" t="s">
        <v>85</v>
      </c>
      <c r="K318" s="280" t="s">
        <v>85</v>
      </c>
      <c r="L318" s="280" t="s">
        <v>85</v>
      </c>
      <c r="M318" s="280" t="s">
        <v>85</v>
      </c>
      <c r="N318" s="282" t="s">
        <v>85</v>
      </c>
      <c r="O318" s="278" t="s">
        <v>85</v>
      </c>
      <c r="P318" s="283" t="s">
        <v>85</v>
      </c>
      <c r="Q318" s="283" t="s">
        <v>85</v>
      </c>
      <c r="R318" s="325"/>
      <c r="S318" s="285" t="s">
        <v>85</v>
      </c>
      <c r="T318" s="326" t="s">
        <v>85</v>
      </c>
      <c r="U318" s="283" t="s">
        <v>85</v>
      </c>
      <c r="V318" s="283" t="s">
        <v>85</v>
      </c>
      <c r="W318" s="327"/>
      <c r="X318" s="286" t="s">
        <v>85</v>
      </c>
      <c r="Y318" s="278" t="s">
        <v>85</v>
      </c>
      <c r="Z318" s="283" t="s">
        <v>85</v>
      </c>
      <c r="AA318" s="283" t="s">
        <v>85</v>
      </c>
      <c r="AB318" s="325"/>
      <c r="AC318" s="287" t="s">
        <v>85</v>
      </c>
      <c r="AD318" s="278" t="s">
        <v>85</v>
      </c>
      <c r="AE318" s="283" t="s">
        <v>85</v>
      </c>
      <c r="AF318" s="283" t="s">
        <v>85</v>
      </c>
      <c r="AG318" s="325"/>
      <c r="AH318" s="328" t="s">
        <v>85</v>
      </c>
      <c r="AI318" s="278" t="s">
        <v>85</v>
      </c>
      <c r="AJ318" s="283" t="s">
        <v>85</v>
      </c>
      <c r="AK318" s="283" t="s">
        <v>85</v>
      </c>
      <c r="AL318" s="325"/>
      <c r="AM318" s="268" t="s">
        <v>85</v>
      </c>
      <c r="AN318" s="250" t="s">
        <v>85</v>
      </c>
      <c r="AO318" s="250" t="s">
        <v>85</v>
      </c>
      <c r="AP318" s="250" t="s">
        <v>85</v>
      </c>
      <c r="AQ318" s="250"/>
    </row>
    <row r="319" spans="1:43" x14ac:dyDescent="0.25">
      <c r="A319" s="315" t="s">
        <v>85</v>
      </c>
      <c r="B319" s="324" t="s">
        <v>85</v>
      </c>
      <c r="C319" s="250" t="s">
        <v>85</v>
      </c>
      <c r="D319" s="277" t="s">
        <v>85</v>
      </c>
      <c r="E319" s="278" t="s">
        <v>85</v>
      </c>
      <c r="F319" s="279" t="s">
        <v>85</v>
      </c>
      <c r="G319" s="280" t="s">
        <v>85</v>
      </c>
      <c r="H319" s="281" t="s">
        <v>85</v>
      </c>
      <c r="I319" s="278" t="s">
        <v>85</v>
      </c>
      <c r="J319" s="278" t="s">
        <v>85</v>
      </c>
      <c r="K319" s="280" t="s">
        <v>85</v>
      </c>
      <c r="L319" s="280" t="s">
        <v>85</v>
      </c>
      <c r="M319" s="280" t="s">
        <v>85</v>
      </c>
      <c r="N319" s="282" t="s">
        <v>85</v>
      </c>
      <c r="O319" s="278" t="s">
        <v>85</v>
      </c>
      <c r="P319" s="283" t="s">
        <v>85</v>
      </c>
      <c r="Q319" s="283" t="s">
        <v>85</v>
      </c>
      <c r="R319" s="325"/>
      <c r="S319" s="285" t="s">
        <v>85</v>
      </c>
      <c r="T319" s="326" t="s">
        <v>85</v>
      </c>
      <c r="U319" s="283" t="s">
        <v>85</v>
      </c>
      <c r="V319" s="283" t="s">
        <v>85</v>
      </c>
      <c r="W319" s="327"/>
      <c r="X319" s="286" t="s">
        <v>85</v>
      </c>
      <c r="Y319" s="278" t="s">
        <v>85</v>
      </c>
      <c r="Z319" s="283" t="s">
        <v>85</v>
      </c>
      <c r="AA319" s="283" t="s">
        <v>85</v>
      </c>
      <c r="AB319" s="325"/>
      <c r="AC319" s="287" t="s">
        <v>85</v>
      </c>
      <c r="AD319" s="278" t="s">
        <v>85</v>
      </c>
      <c r="AE319" s="283" t="s">
        <v>85</v>
      </c>
      <c r="AF319" s="283" t="s">
        <v>85</v>
      </c>
      <c r="AG319" s="325"/>
      <c r="AH319" s="328" t="s">
        <v>85</v>
      </c>
      <c r="AI319" s="278" t="s">
        <v>85</v>
      </c>
      <c r="AJ319" s="283" t="s">
        <v>85</v>
      </c>
      <c r="AK319" s="283" t="s">
        <v>85</v>
      </c>
      <c r="AL319" s="325"/>
      <c r="AM319" s="268" t="s">
        <v>85</v>
      </c>
      <c r="AN319" s="250" t="s">
        <v>85</v>
      </c>
      <c r="AO319" s="250" t="s">
        <v>85</v>
      </c>
      <c r="AP319" s="250" t="s">
        <v>85</v>
      </c>
      <c r="AQ319" s="250"/>
    </row>
    <row r="320" spans="1:43" x14ac:dyDescent="0.25">
      <c r="A320" s="315" t="s">
        <v>85</v>
      </c>
      <c r="B320" s="324" t="s">
        <v>85</v>
      </c>
      <c r="C320" s="250" t="s">
        <v>85</v>
      </c>
      <c r="D320" s="277" t="s">
        <v>85</v>
      </c>
      <c r="E320" s="278" t="s">
        <v>85</v>
      </c>
      <c r="F320" s="279" t="s">
        <v>85</v>
      </c>
      <c r="G320" s="280" t="s">
        <v>85</v>
      </c>
      <c r="H320" s="281" t="s">
        <v>85</v>
      </c>
      <c r="I320" s="278" t="s">
        <v>85</v>
      </c>
      <c r="J320" s="278" t="s">
        <v>85</v>
      </c>
      <c r="K320" s="280" t="s">
        <v>85</v>
      </c>
      <c r="L320" s="280" t="s">
        <v>85</v>
      </c>
      <c r="M320" s="280" t="s">
        <v>85</v>
      </c>
      <c r="N320" s="282" t="s">
        <v>85</v>
      </c>
      <c r="O320" s="278" t="s">
        <v>85</v>
      </c>
      <c r="P320" s="283" t="s">
        <v>85</v>
      </c>
      <c r="Q320" s="283" t="s">
        <v>85</v>
      </c>
      <c r="R320" s="325"/>
      <c r="S320" s="285" t="s">
        <v>85</v>
      </c>
      <c r="T320" s="326" t="s">
        <v>85</v>
      </c>
      <c r="U320" s="283" t="s">
        <v>85</v>
      </c>
      <c r="V320" s="283" t="s">
        <v>85</v>
      </c>
      <c r="W320" s="327"/>
      <c r="X320" s="286" t="s">
        <v>85</v>
      </c>
      <c r="Y320" s="278" t="s">
        <v>85</v>
      </c>
      <c r="Z320" s="283" t="s">
        <v>85</v>
      </c>
      <c r="AA320" s="283" t="s">
        <v>85</v>
      </c>
      <c r="AB320" s="325"/>
      <c r="AC320" s="287" t="s">
        <v>85</v>
      </c>
      <c r="AD320" s="278" t="s">
        <v>85</v>
      </c>
      <c r="AE320" s="283" t="s">
        <v>85</v>
      </c>
      <c r="AF320" s="283" t="s">
        <v>85</v>
      </c>
      <c r="AG320" s="325"/>
      <c r="AH320" s="328" t="s">
        <v>85</v>
      </c>
      <c r="AI320" s="278" t="s">
        <v>85</v>
      </c>
      <c r="AJ320" s="283" t="s">
        <v>85</v>
      </c>
      <c r="AK320" s="283" t="s">
        <v>85</v>
      </c>
      <c r="AL320" s="325"/>
      <c r="AM320" s="268" t="s">
        <v>85</v>
      </c>
      <c r="AN320" s="250" t="s">
        <v>85</v>
      </c>
      <c r="AO320" s="250" t="s">
        <v>85</v>
      </c>
      <c r="AP320" s="250" t="s">
        <v>85</v>
      </c>
      <c r="AQ320" s="250"/>
    </row>
    <row r="321" spans="1:43" x14ac:dyDescent="0.25">
      <c r="A321" s="315" t="s">
        <v>85</v>
      </c>
      <c r="B321" s="324" t="s">
        <v>85</v>
      </c>
      <c r="C321" s="250" t="s">
        <v>85</v>
      </c>
      <c r="D321" s="277" t="s">
        <v>85</v>
      </c>
      <c r="E321" s="278" t="s">
        <v>85</v>
      </c>
      <c r="F321" s="279" t="s">
        <v>85</v>
      </c>
      <c r="G321" s="280" t="s">
        <v>85</v>
      </c>
      <c r="H321" s="281" t="s">
        <v>85</v>
      </c>
      <c r="I321" s="278" t="s">
        <v>85</v>
      </c>
      <c r="J321" s="278" t="s">
        <v>85</v>
      </c>
      <c r="K321" s="280" t="s">
        <v>85</v>
      </c>
      <c r="L321" s="280" t="s">
        <v>85</v>
      </c>
      <c r="M321" s="280" t="s">
        <v>85</v>
      </c>
      <c r="N321" s="282" t="s">
        <v>85</v>
      </c>
      <c r="O321" s="278" t="s">
        <v>85</v>
      </c>
      <c r="P321" s="283" t="s">
        <v>85</v>
      </c>
      <c r="Q321" s="283" t="s">
        <v>85</v>
      </c>
      <c r="R321" s="325"/>
      <c r="S321" s="285" t="s">
        <v>85</v>
      </c>
      <c r="T321" s="326" t="s">
        <v>85</v>
      </c>
      <c r="U321" s="283" t="s">
        <v>85</v>
      </c>
      <c r="V321" s="283" t="s">
        <v>85</v>
      </c>
      <c r="W321" s="327"/>
      <c r="X321" s="286" t="s">
        <v>85</v>
      </c>
      <c r="Y321" s="278" t="s">
        <v>85</v>
      </c>
      <c r="Z321" s="283" t="s">
        <v>85</v>
      </c>
      <c r="AA321" s="283" t="s">
        <v>85</v>
      </c>
      <c r="AB321" s="325"/>
      <c r="AC321" s="287" t="s">
        <v>85</v>
      </c>
      <c r="AD321" s="278" t="s">
        <v>85</v>
      </c>
      <c r="AE321" s="283" t="s">
        <v>85</v>
      </c>
      <c r="AF321" s="283" t="s">
        <v>85</v>
      </c>
      <c r="AG321" s="325"/>
      <c r="AH321" s="328" t="s">
        <v>85</v>
      </c>
      <c r="AI321" s="278" t="s">
        <v>85</v>
      </c>
      <c r="AJ321" s="283" t="s">
        <v>85</v>
      </c>
      <c r="AK321" s="283" t="s">
        <v>85</v>
      </c>
      <c r="AL321" s="325"/>
      <c r="AM321" s="268" t="s">
        <v>85</v>
      </c>
      <c r="AN321" s="250" t="s">
        <v>85</v>
      </c>
      <c r="AO321" s="250" t="s">
        <v>85</v>
      </c>
      <c r="AP321" s="250" t="s">
        <v>85</v>
      </c>
      <c r="AQ321" s="250"/>
    </row>
    <row r="322" spans="1:43" x14ac:dyDescent="0.25">
      <c r="A322" s="315" t="s">
        <v>85</v>
      </c>
      <c r="B322" s="324" t="s">
        <v>85</v>
      </c>
      <c r="C322" s="250" t="s">
        <v>85</v>
      </c>
      <c r="D322" s="277" t="s">
        <v>85</v>
      </c>
      <c r="E322" s="278" t="s">
        <v>85</v>
      </c>
      <c r="F322" s="279" t="s">
        <v>85</v>
      </c>
      <c r="G322" s="280" t="s">
        <v>85</v>
      </c>
      <c r="H322" s="281" t="s">
        <v>85</v>
      </c>
      <c r="I322" s="278" t="s">
        <v>85</v>
      </c>
      <c r="J322" s="278" t="s">
        <v>85</v>
      </c>
      <c r="K322" s="280" t="s">
        <v>85</v>
      </c>
      <c r="L322" s="280" t="s">
        <v>85</v>
      </c>
      <c r="M322" s="280" t="s">
        <v>85</v>
      </c>
      <c r="N322" s="282" t="s">
        <v>85</v>
      </c>
      <c r="O322" s="278" t="s">
        <v>85</v>
      </c>
      <c r="P322" s="283" t="s">
        <v>85</v>
      </c>
      <c r="Q322" s="283" t="s">
        <v>85</v>
      </c>
      <c r="R322" s="325"/>
      <c r="S322" s="285" t="s">
        <v>85</v>
      </c>
      <c r="T322" s="326" t="s">
        <v>85</v>
      </c>
      <c r="U322" s="283" t="s">
        <v>85</v>
      </c>
      <c r="V322" s="283" t="s">
        <v>85</v>
      </c>
      <c r="W322" s="327"/>
      <c r="X322" s="286" t="s">
        <v>85</v>
      </c>
      <c r="Y322" s="278" t="s">
        <v>85</v>
      </c>
      <c r="Z322" s="283" t="s">
        <v>85</v>
      </c>
      <c r="AA322" s="283" t="s">
        <v>85</v>
      </c>
      <c r="AB322" s="325"/>
      <c r="AC322" s="287" t="s">
        <v>85</v>
      </c>
      <c r="AD322" s="278" t="s">
        <v>85</v>
      </c>
      <c r="AE322" s="283" t="s">
        <v>85</v>
      </c>
      <c r="AF322" s="283" t="s">
        <v>85</v>
      </c>
      <c r="AG322" s="325"/>
      <c r="AH322" s="328" t="s">
        <v>85</v>
      </c>
      <c r="AI322" s="278" t="s">
        <v>85</v>
      </c>
      <c r="AJ322" s="283" t="s">
        <v>85</v>
      </c>
      <c r="AK322" s="283" t="s">
        <v>85</v>
      </c>
      <c r="AL322" s="325"/>
      <c r="AM322" s="268" t="s">
        <v>85</v>
      </c>
      <c r="AN322" s="250" t="s">
        <v>85</v>
      </c>
      <c r="AO322" s="250" t="s">
        <v>85</v>
      </c>
      <c r="AP322" s="250" t="s">
        <v>85</v>
      </c>
      <c r="AQ322" s="250"/>
    </row>
    <row r="323" spans="1:43" x14ac:dyDescent="0.25">
      <c r="A323" s="315" t="s">
        <v>85</v>
      </c>
      <c r="B323" s="324" t="s">
        <v>85</v>
      </c>
      <c r="C323" s="250" t="s">
        <v>85</v>
      </c>
      <c r="D323" s="277" t="s">
        <v>85</v>
      </c>
      <c r="E323" s="278" t="s">
        <v>85</v>
      </c>
      <c r="F323" s="279" t="s">
        <v>85</v>
      </c>
      <c r="G323" s="280" t="s">
        <v>85</v>
      </c>
      <c r="H323" s="281" t="s">
        <v>85</v>
      </c>
      <c r="I323" s="278" t="s">
        <v>85</v>
      </c>
      <c r="J323" s="278" t="s">
        <v>85</v>
      </c>
      <c r="K323" s="280" t="s">
        <v>85</v>
      </c>
      <c r="L323" s="280" t="s">
        <v>85</v>
      </c>
      <c r="M323" s="280" t="s">
        <v>85</v>
      </c>
      <c r="N323" s="282" t="s">
        <v>85</v>
      </c>
      <c r="O323" s="278" t="s">
        <v>85</v>
      </c>
      <c r="P323" s="283" t="s">
        <v>85</v>
      </c>
      <c r="Q323" s="283" t="s">
        <v>85</v>
      </c>
      <c r="R323" s="325"/>
      <c r="S323" s="285" t="s">
        <v>85</v>
      </c>
      <c r="T323" s="326" t="s">
        <v>85</v>
      </c>
      <c r="U323" s="283" t="s">
        <v>85</v>
      </c>
      <c r="V323" s="283" t="s">
        <v>85</v>
      </c>
      <c r="W323" s="327"/>
      <c r="X323" s="286" t="s">
        <v>85</v>
      </c>
      <c r="Y323" s="278" t="s">
        <v>85</v>
      </c>
      <c r="Z323" s="283" t="s">
        <v>85</v>
      </c>
      <c r="AA323" s="283" t="s">
        <v>85</v>
      </c>
      <c r="AB323" s="325"/>
      <c r="AC323" s="287" t="s">
        <v>85</v>
      </c>
      <c r="AD323" s="278" t="s">
        <v>85</v>
      </c>
      <c r="AE323" s="283" t="s">
        <v>85</v>
      </c>
      <c r="AF323" s="283" t="s">
        <v>85</v>
      </c>
      <c r="AG323" s="325"/>
      <c r="AH323" s="328" t="s">
        <v>85</v>
      </c>
      <c r="AI323" s="278" t="s">
        <v>85</v>
      </c>
      <c r="AJ323" s="283" t="s">
        <v>85</v>
      </c>
      <c r="AK323" s="283" t="s">
        <v>85</v>
      </c>
      <c r="AL323" s="325"/>
      <c r="AM323" s="268" t="s">
        <v>85</v>
      </c>
      <c r="AN323" s="250" t="s">
        <v>85</v>
      </c>
      <c r="AO323" s="250" t="s">
        <v>85</v>
      </c>
      <c r="AP323" s="250" t="s">
        <v>85</v>
      </c>
      <c r="AQ323" s="250"/>
    </row>
    <row r="324" spans="1:43" x14ac:dyDescent="0.25">
      <c r="A324" s="315" t="s">
        <v>85</v>
      </c>
      <c r="B324" s="324" t="s">
        <v>85</v>
      </c>
      <c r="C324" s="250" t="s">
        <v>85</v>
      </c>
      <c r="D324" s="277" t="s">
        <v>85</v>
      </c>
      <c r="E324" s="278" t="s">
        <v>85</v>
      </c>
      <c r="F324" s="279" t="s">
        <v>85</v>
      </c>
      <c r="G324" s="280" t="s">
        <v>85</v>
      </c>
      <c r="H324" s="281" t="s">
        <v>85</v>
      </c>
      <c r="I324" s="278" t="s">
        <v>85</v>
      </c>
      <c r="J324" s="278" t="s">
        <v>85</v>
      </c>
      <c r="K324" s="280" t="s">
        <v>85</v>
      </c>
      <c r="L324" s="280" t="s">
        <v>85</v>
      </c>
      <c r="M324" s="280" t="s">
        <v>85</v>
      </c>
      <c r="N324" s="282" t="s">
        <v>85</v>
      </c>
      <c r="O324" s="278" t="s">
        <v>85</v>
      </c>
      <c r="P324" s="283" t="s">
        <v>85</v>
      </c>
      <c r="Q324" s="283" t="s">
        <v>85</v>
      </c>
      <c r="R324" s="325"/>
      <c r="S324" s="285" t="s">
        <v>85</v>
      </c>
      <c r="T324" s="326" t="s">
        <v>85</v>
      </c>
      <c r="U324" s="283" t="s">
        <v>85</v>
      </c>
      <c r="V324" s="283" t="s">
        <v>85</v>
      </c>
      <c r="W324" s="327"/>
      <c r="X324" s="286" t="s">
        <v>85</v>
      </c>
      <c r="Y324" s="278" t="s">
        <v>85</v>
      </c>
      <c r="Z324" s="283" t="s">
        <v>85</v>
      </c>
      <c r="AA324" s="283" t="s">
        <v>85</v>
      </c>
      <c r="AB324" s="325"/>
      <c r="AC324" s="287" t="s">
        <v>85</v>
      </c>
      <c r="AD324" s="278" t="s">
        <v>85</v>
      </c>
      <c r="AE324" s="283" t="s">
        <v>85</v>
      </c>
      <c r="AF324" s="283" t="s">
        <v>85</v>
      </c>
      <c r="AG324" s="325"/>
      <c r="AH324" s="328" t="s">
        <v>85</v>
      </c>
      <c r="AI324" s="278" t="s">
        <v>85</v>
      </c>
      <c r="AJ324" s="283" t="s">
        <v>85</v>
      </c>
      <c r="AK324" s="283" t="s">
        <v>85</v>
      </c>
      <c r="AL324" s="325"/>
      <c r="AM324" s="268" t="s">
        <v>85</v>
      </c>
      <c r="AN324" s="250" t="s">
        <v>85</v>
      </c>
      <c r="AO324" s="250" t="s">
        <v>85</v>
      </c>
      <c r="AP324" s="250" t="s">
        <v>85</v>
      </c>
      <c r="AQ324" s="250"/>
    </row>
    <row r="325" spans="1:43" x14ac:dyDescent="0.25">
      <c r="A325" s="315" t="s">
        <v>85</v>
      </c>
      <c r="B325" s="324" t="s">
        <v>85</v>
      </c>
      <c r="C325" s="250" t="s">
        <v>85</v>
      </c>
      <c r="D325" s="277" t="s">
        <v>85</v>
      </c>
      <c r="E325" s="278" t="s">
        <v>85</v>
      </c>
      <c r="F325" s="279" t="s">
        <v>85</v>
      </c>
      <c r="G325" s="280" t="s">
        <v>85</v>
      </c>
      <c r="H325" s="281" t="s">
        <v>85</v>
      </c>
      <c r="I325" s="278" t="s">
        <v>85</v>
      </c>
      <c r="J325" s="278" t="s">
        <v>85</v>
      </c>
      <c r="K325" s="280" t="s">
        <v>85</v>
      </c>
      <c r="L325" s="280" t="s">
        <v>85</v>
      </c>
      <c r="M325" s="280" t="s">
        <v>85</v>
      </c>
      <c r="N325" s="282" t="s">
        <v>85</v>
      </c>
      <c r="O325" s="278" t="s">
        <v>85</v>
      </c>
      <c r="P325" s="283" t="s">
        <v>85</v>
      </c>
      <c r="Q325" s="283" t="s">
        <v>85</v>
      </c>
      <c r="R325" s="325"/>
      <c r="S325" s="285" t="s">
        <v>85</v>
      </c>
      <c r="T325" s="326" t="s">
        <v>85</v>
      </c>
      <c r="U325" s="283" t="s">
        <v>85</v>
      </c>
      <c r="V325" s="283" t="s">
        <v>85</v>
      </c>
      <c r="W325" s="327"/>
      <c r="X325" s="286" t="s">
        <v>85</v>
      </c>
      <c r="Y325" s="278" t="s">
        <v>85</v>
      </c>
      <c r="Z325" s="283" t="s">
        <v>85</v>
      </c>
      <c r="AA325" s="283" t="s">
        <v>85</v>
      </c>
      <c r="AB325" s="325"/>
      <c r="AC325" s="287" t="s">
        <v>85</v>
      </c>
      <c r="AD325" s="278" t="s">
        <v>85</v>
      </c>
      <c r="AE325" s="283" t="s">
        <v>85</v>
      </c>
      <c r="AF325" s="283" t="s">
        <v>85</v>
      </c>
      <c r="AG325" s="325"/>
      <c r="AH325" s="328" t="s">
        <v>85</v>
      </c>
      <c r="AI325" s="278" t="s">
        <v>85</v>
      </c>
      <c r="AJ325" s="283" t="s">
        <v>85</v>
      </c>
      <c r="AK325" s="283" t="s">
        <v>85</v>
      </c>
      <c r="AL325" s="325"/>
      <c r="AM325" s="268" t="s">
        <v>85</v>
      </c>
      <c r="AN325" s="250" t="s">
        <v>85</v>
      </c>
      <c r="AO325" s="250" t="s">
        <v>85</v>
      </c>
      <c r="AP325" s="250" t="s">
        <v>85</v>
      </c>
      <c r="AQ325" s="250"/>
    </row>
    <row r="326" spans="1:43" x14ac:dyDescent="0.25">
      <c r="A326" s="315" t="s">
        <v>85</v>
      </c>
      <c r="B326" s="324" t="s">
        <v>85</v>
      </c>
      <c r="C326" s="250" t="s">
        <v>85</v>
      </c>
      <c r="D326" s="277" t="s">
        <v>85</v>
      </c>
      <c r="E326" s="278" t="s">
        <v>85</v>
      </c>
      <c r="F326" s="279" t="s">
        <v>85</v>
      </c>
      <c r="G326" s="280" t="s">
        <v>85</v>
      </c>
      <c r="H326" s="281" t="s">
        <v>85</v>
      </c>
      <c r="I326" s="278" t="s">
        <v>85</v>
      </c>
      <c r="J326" s="278" t="s">
        <v>85</v>
      </c>
      <c r="K326" s="280" t="s">
        <v>85</v>
      </c>
      <c r="L326" s="280" t="s">
        <v>85</v>
      </c>
      <c r="M326" s="280" t="s">
        <v>85</v>
      </c>
      <c r="N326" s="282" t="s">
        <v>85</v>
      </c>
      <c r="O326" s="278" t="s">
        <v>85</v>
      </c>
      <c r="P326" s="283" t="s">
        <v>85</v>
      </c>
      <c r="Q326" s="283" t="s">
        <v>85</v>
      </c>
      <c r="R326" s="325"/>
      <c r="S326" s="285" t="s">
        <v>85</v>
      </c>
      <c r="T326" s="326" t="s">
        <v>85</v>
      </c>
      <c r="U326" s="283" t="s">
        <v>85</v>
      </c>
      <c r="V326" s="283" t="s">
        <v>85</v>
      </c>
      <c r="W326" s="327"/>
      <c r="X326" s="286" t="s">
        <v>85</v>
      </c>
      <c r="Y326" s="278" t="s">
        <v>85</v>
      </c>
      <c r="Z326" s="283" t="s">
        <v>85</v>
      </c>
      <c r="AA326" s="283" t="s">
        <v>85</v>
      </c>
      <c r="AB326" s="325"/>
      <c r="AC326" s="287" t="s">
        <v>85</v>
      </c>
      <c r="AD326" s="278" t="s">
        <v>85</v>
      </c>
      <c r="AE326" s="283" t="s">
        <v>85</v>
      </c>
      <c r="AF326" s="283" t="s">
        <v>85</v>
      </c>
      <c r="AG326" s="325"/>
      <c r="AH326" s="328" t="s">
        <v>85</v>
      </c>
      <c r="AI326" s="278" t="s">
        <v>85</v>
      </c>
      <c r="AJ326" s="283" t="s">
        <v>85</v>
      </c>
      <c r="AK326" s="283" t="s">
        <v>85</v>
      </c>
      <c r="AL326" s="325"/>
      <c r="AM326" s="268" t="s">
        <v>85</v>
      </c>
      <c r="AN326" s="250" t="s">
        <v>85</v>
      </c>
      <c r="AO326" s="250" t="s">
        <v>85</v>
      </c>
      <c r="AP326" s="250" t="s">
        <v>85</v>
      </c>
      <c r="AQ326" s="250"/>
    </row>
    <row r="327" spans="1:43" x14ac:dyDescent="0.25">
      <c r="A327" s="315" t="s">
        <v>85</v>
      </c>
      <c r="B327" s="324" t="s">
        <v>85</v>
      </c>
      <c r="C327" s="250" t="s">
        <v>85</v>
      </c>
      <c r="D327" s="277" t="s">
        <v>85</v>
      </c>
      <c r="E327" s="278" t="s">
        <v>85</v>
      </c>
      <c r="F327" s="279" t="s">
        <v>85</v>
      </c>
      <c r="G327" s="280" t="s">
        <v>85</v>
      </c>
      <c r="H327" s="281" t="s">
        <v>85</v>
      </c>
      <c r="I327" s="278" t="s">
        <v>85</v>
      </c>
      <c r="J327" s="278" t="s">
        <v>85</v>
      </c>
      <c r="K327" s="280" t="s">
        <v>85</v>
      </c>
      <c r="L327" s="280" t="s">
        <v>85</v>
      </c>
      <c r="M327" s="280" t="s">
        <v>85</v>
      </c>
      <c r="N327" s="282" t="s">
        <v>85</v>
      </c>
      <c r="O327" s="278" t="s">
        <v>85</v>
      </c>
      <c r="P327" s="283" t="s">
        <v>85</v>
      </c>
      <c r="Q327" s="283" t="s">
        <v>85</v>
      </c>
      <c r="R327" s="325"/>
      <c r="S327" s="285" t="s">
        <v>85</v>
      </c>
      <c r="T327" s="326" t="s">
        <v>85</v>
      </c>
      <c r="U327" s="283" t="s">
        <v>85</v>
      </c>
      <c r="V327" s="283" t="s">
        <v>85</v>
      </c>
      <c r="W327" s="327"/>
      <c r="X327" s="286" t="s">
        <v>85</v>
      </c>
      <c r="Y327" s="278" t="s">
        <v>85</v>
      </c>
      <c r="Z327" s="283" t="s">
        <v>85</v>
      </c>
      <c r="AA327" s="283" t="s">
        <v>85</v>
      </c>
      <c r="AB327" s="325"/>
      <c r="AC327" s="287" t="s">
        <v>85</v>
      </c>
      <c r="AD327" s="278" t="s">
        <v>85</v>
      </c>
      <c r="AE327" s="283" t="s">
        <v>85</v>
      </c>
      <c r="AF327" s="283" t="s">
        <v>85</v>
      </c>
      <c r="AG327" s="325"/>
      <c r="AH327" s="328" t="s">
        <v>85</v>
      </c>
      <c r="AI327" s="278" t="s">
        <v>85</v>
      </c>
      <c r="AJ327" s="283" t="s">
        <v>85</v>
      </c>
      <c r="AK327" s="283" t="s">
        <v>85</v>
      </c>
      <c r="AL327" s="325"/>
      <c r="AM327" s="268" t="s">
        <v>85</v>
      </c>
      <c r="AN327" s="250" t="s">
        <v>85</v>
      </c>
      <c r="AO327" s="250" t="s">
        <v>85</v>
      </c>
      <c r="AP327" s="250" t="s">
        <v>85</v>
      </c>
      <c r="AQ327" s="250"/>
    </row>
    <row r="328" spans="1:43" x14ac:dyDescent="0.25">
      <c r="A328" s="315" t="s">
        <v>85</v>
      </c>
      <c r="B328" s="324" t="s">
        <v>85</v>
      </c>
      <c r="C328" s="250" t="s">
        <v>85</v>
      </c>
      <c r="D328" s="277" t="s">
        <v>85</v>
      </c>
      <c r="E328" s="278" t="s">
        <v>85</v>
      </c>
      <c r="F328" s="279" t="s">
        <v>85</v>
      </c>
      <c r="G328" s="280" t="s">
        <v>85</v>
      </c>
      <c r="H328" s="281" t="s">
        <v>85</v>
      </c>
      <c r="I328" s="278" t="s">
        <v>85</v>
      </c>
      <c r="J328" s="278" t="s">
        <v>85</v>
      </c>
      <c r="K328" s="280" t="s">
        <v>85</v>
      </c>
      <c r="L328" s="280" t="s">
        <v>85</v>
      </c>
      <c r="M328" s="280" t="s">
        <v>85</v>
      </c>
      <c r="N328" s="282" t="s">
        <v>85</v>
      </c>
      <c r="O328" s="278" t="s">
        <v>85</v>
      </c>
      <c r="P328" s="283" t="s">
        <v>85</v>
      </c>
      <c r="Q328" s="283" t="s">
        <v>85</v>
      </c>
      <c r="R328" s="325"/>
      <c r="S328" s="285" t="s">
        <v>85</v>
      </c>
      <c r="T328" s="326" t="s">
        <v>85</v>
      </c>
      <c r="U328" s="283" t="s">
        <v>85</v>
      </c>
      <c r="V328" s="283" t="s">
        <v>85</v>
      </c>
      <c r="W328" s="327"/>
      <c r="X328" s="286" t="s">
        <v>85</v>
      </c>
      <c r="Y328" s="278" t="s">
        <v>85</v>
      </c>
      <c r="Z328" s="283" t="s">
        <v>85</v>
      </c>
      <c r="AA328" s="283" t="s">
        <v>85</v>
      </c>
      <c r="AB328" s="325"/>
      <c r="AC328" s="287" t="s">
        <v>85</v>
      </c>
      <c r="AD328" s="278" t="s">
        <v>85</v>
      </c>
      <c r="AE328" s="283" t="s">
        <v>85</v>
      </c>
      <c r="AF328" s="283" t="s">
        <v>85</v>
      </c>
      <c r="AG328" s="325"/>
      <c r="AH328" s="328" t="s">
        <v>85</v>
      </c>
      <c r="AI328" s="278" t="s">
        <v>85</v>
      </c>
      <c r="AJ328" s="283" t="s">
        <v>85</v>
      </c>
      <c r="AK328" s="283" t="s">
        <v>85</v>
      </c>
      <c r="AL328" s="325"/>
      <c r="AM328" s="268" t="s">
        <v>85</v>
      </c>
      <c r="AN328" s="250" t="s">
        <v>85</v>
      </c>
      <c r="AO328" s="250" t="s">
        <v>85</v>
      </c>
      <c r="AP328" s="250" t="s">
        <v>85</v>
      </c>
      <c r="AQ328" s="250"/>
    </row>
    <row r="329" spans="1:43" x14ac:dyDescent="0.25">
      <c r="A329" s="315" t="s">
        <v>85</v>
      </c>
      <c r="B329" s="324" t="s">
        <v>85</v>
      </c>
      <c r="C329" s="250" t="s">
        <v>85</v>
      </c>
      <c r="D329" s="277" t="s">
        <v>85</v>
      </c>
      <c r="E329" s="278" t="s">
        <v>85</v>
      </c>
      <c r="F329" s="279" t="s">
        <v>85</v>
      </c>
      <c r="G329" s="280" t="s">
        <v>85</v>
      </c>
      <c r="H329" s="281" t="s">
        <v>85</v>
      </c>
      <c r="I329" s="278" t="s">
        <v>85</v>
      </c>
      <c r="J329" s="278" t="s">
        <v>85</v>
      </c>
      <c r="K329" s="280" t="s">
        <v>85</v>
      </c>
      <c r="L329" s="280" t="s">
        <v>85</v>
      </c>
      <c r="M329" s="280" t="s">
        <v>85</v>
      </c>
      <c r="N329" s="282" t="s">
        <v>85</v>
      </c>
      <c r="O329" s="278" t="s">
        <v>85</v>
      </c>
      <c r="P329" s="283" t="s">
        <v>85</v>
      </c>
      <c r="Q329" s="283" t="s">
        <v>85</v>
      </c>
      <c r="R329" s="325"/>
      <c r="S329" s="285" t="s">
        <v>85</v>
      </c>
      <c r="T329" s="326" t="s">
        <v>85</v>
      </c>
      <c r="U329" s="283" t="s">
        <v>85</v>
      </c>
      <c r="V329" s="283" t="s">
        <v>85</v>
      </c>
      <c r="W329" s="327"/>
      <c r="X329" s="286" t="s">
        <v>85</v>
      </c>
      <c r="Y329" s="278" t="s">
        <v>85</v>
      </c>
      <c r="Z329" s="283" t="s">
        <v>85</v>
      </c>
      <c r="AA329" s="283" t="s">
        <v>85</v>
      </c>
      <c r="AB329" s="325"/>
      <c r="AC329" s="287" t="s">
        <v>85</v>
      </c>
      <c r="AD329" s="278" t="s">
        <v>85</v>
      </c>
      <c r="AE329" s="283" t="s">
        <v>85</v>
      </c>
      <c r="AF329" s="283" t="s">
        <v>85</v>
      </c>
      <c r="AG329" s="325"/>
      <c r="AH329" s="328" t="s">
        <v>85</v>
      </c>
      <c r="AI329" s="278" t="s">
        <v>85</v>
      </c>
      <c r="AJ329" s="283" t="s">
        <v>85</v>
      </c>
      <c r="AK329" s="283" t="s">
        <v>85</v>
      </c>
      <c r="AL329" s="325"/>
      <c r="AM329" s="268" t="s">
        <v>85</v>
      </c>
      <c r="AN329" s="250" t="s">
        <v>85</v>
      </c>
      <c r="AO329" s="250" t="s">
        <v>85</v>
      </c>
      <c r="AP329" s="250" t="s">
        <v>85</v>
      </c>
      <c r="AQ329" s="250"/>
    </row>
    <row r="330" spans="1:43" x14ac:dyDescent="0.25">
      <c r="A330" s="315" t="s">
        <v>85</v>
      </c>
      <c r="B330" s="324" t="s">
        <v>85</v>
      </c>
      <c r="C330" s="250" t="s">
        <v>85</v>
      </c>
      <c r="D330" s="277" t="s">
        <v>85</v>
      </c>
      <c r="E330" s="278" t="s">
        <v>85</v>
      </c>
      <c r="F330" s="279" t="s">
        <v>85</v>
      </c>
      <c r="G330" s="280" t="s">
        <v>85</v>
      </c>
      <c r="H330" s="281" t="s">
        <v>85</v>
      </c>
      <c r="I330" s="278" t="s">
        <v>85</v>
      </c>
      <c r="J330" s="278" t="s">
        <v>85</v>
      </c>
      <c r="K330" s="280" t="s">
        <v>85</v>
      </c>
      <c r="L330" s="280" t="s">
        <v>85</v>
      </c>
      <c r="M330" s="280" t="s">
        <v>85</v>
      </c>
      <c r="N330" s="282" t="s">
        <v>85</v>
      </c>
      <c r="O330" s="278" t="s">
        <v>85</v>
      </c>
      <c r="P330" s="283" t="s">
        <v>85</v>
      </c>
      <c r="Q330" s="283" t="s">
        <v>85</v>
      </c>
      <c r="R330" s="325"/>
      <c r="S330" s="285" t="s">
        <v>85</v>
      </c>
      <c r="T330" s="326" t="s">
        <v>85</v>
      </c>
      <c r="U330" s="283" t="s">
        <v>85</v>
      </c>
      <c r="V330" s="283" t="s">
        <v>85</v>
      </c>
      <c r="W330" s="327"/>
      <c r="X330" s="286" t="s">
        <v>85</v>
      </c>
      <c r="Y330" s="278" t="s">
        <v>85</v>
      </c>
      <c r="Z330" s="283" t="s">
        <v>85</v>
      </c>
      <c r="AA330" s="283" t="s">
        <v>85</v>
      </c>
      <c r="AB330" s="325"/>
      <c r="AC330" s="287" t="s">
        <v>85</v>
      </c>
      <c r="AD330" s="278" t="s">
        <v>85</v>
      </c>
      <c r="AE330" s="283" t="s">
        <v>85</v>
      </c>
      <c r="AF330" s="283" t="s">
        <v>85</v>
      </c>
      <c r="AG330" s="325"/>
      <c r="AH330" s="328" t="s">
        <v>85</v>
      </c>
      <c r="AI330" s="278" t="s">
        <v>85</v>
      </c>
      <c r="AJ330" s="283" t="s">
        <v>85</v>
      </c>
      <c r="AK330" s="283" t="s">
        <v>85</v>
      </c>
      <c r="AL330" s="325"/>
      <c r="AM330" s="268" t="s">
        <v>85</v>
      </c>
      <c r="AN330" s="250" t="s">
        <v>85</v>
      </c>
      <c r="AO330" s="250" t="s">
        <v>85</v>
      </c>
      <c r="AP330" s="250" t="s">
        <v>85</v>
      </c>
      <c r="AQ330" s="250"/>
    </row>
    <row r="331" spans="1:43" x14ac:dyDescent="0.25">
      <c r="A331" s="315" t="s">
        <v>85</v>
      </c>
      <c r="B331" s="324" t="s">
        <v>85</v>
      </c>
      <c r="C331" s="250" t="s">
        <v>85</v>
      </c>
      <c r="D331" s="277" t="s">
        <v>85</v>
      </c>
      <c r="E331" s="278" t="s">
        <v>85</v>
      </c>
      <c r="F331" s="279" t="s">
        <v>85</v>
      </c>
      <c r="G331" s="280" t="s">
        <v>85</v>
      </c>
      <c r="H331" s="281" t="s">
        <v>85</v>
      </c>
      <c r="I331" s="278" t="s">
        <v>85</v>
      </c>
      <c r="J331" s="278" t="s">
        <v>85</v>
      </c>
      <c r="K331" s="280" t="s">
        <v>85</v>
      </c>
      <c r="L331" s="280" t="s">
        <v>85</v>
      </c>
      <c r="M331" s="280" t="s">
        <v>85</v>
      </c>
      <c r="N331" s="282" t="s">
        <v>85</v>
      </c>
      <c r="O331" s="278" t="s">
        <v>85</v>
      </c>
      <c r="P331" s="283" t="s">
        <v>85</v>
      </c>
      <c r="Q331" s="283" t="s">
        <v>85</v>
      </c>
      <c r="R331" s="325"/>
      <c r="S331" s="285" t="s">
        <v>85</v>
      </c>
      <c r="T331" s="326" t="s">
        <v>85</v>
      </c>
      <c r="U331" s="283" t="s">
        <v>85</v>
      </c>
      <c r="V331" s="283" t="s">
        <v>85</v>
      </c>
      <c r="W331" s="327"/>
      <c r="X331" s="286" t="s">
        <v>85</v>
      </c>
      <c r="Y331" s="278" t="s">
        <v>85</v>
      </c>
      <c r="Z331" s="283" t="s">
        <v>85</v>
      </c>
      <c r="AA331" s="283" t="s">
        <v>85</v>
      </c>
      <c r="AB331" s="325"/>
      <c r="AC331" s="287" t="s">
        <v>85</v>
      </c>
      <c r="AD331" s="278" t="s">
        <v>85</v>
      </c>
      <c r="AE331" s="283" t="s">
        <v>85</v>
      </c>
      <c r="AF331" s="283" t="s">
        <v>85</v>
      </c>
      <c r="AG331" s="325"/>
      <c r="AH331" s="328" t="s">
        <v>85</v>
      </c>
      <c r="AI331" s="278" t="s">
        <v>85</v>
      </c>
      <c r="AJ331" s="283" t="s">
        <v>85</v>
      </c>
      <c r="AK331" s="283" t="s">
        <v>85</v>
      </c>
      <c r="AL331" s="325"/>
      <c r="AM331" s="268" t="s">
        <v>85</v>
      </c>
      <c r="AN331" s="250" t="s">
        <v>85</v>
      </c>
      <c r="AO331" s="250" t="s">
        <v>85</v>
      </c>
      <c r="AP331" s="250" t="s">
        <v>85</v>
      </c>
      <c r="AQ331" s="250"/>
    </row>
    <row r="332" spans="1:43" x14ac:dyDescent="0.25">
      <c r="A332" s="315" t="s">
        <v>85</v>
      </c>
      <c r="B332" s="324" t="s">
        <v>85</v>
      </c>
      <c r="C332" s="250" t="s">
        <v>85</v>
      </c>
      <c r="D332" s="277" t="s">
        <v>85</v>
      </c>
      <c r="E332" s="278" t="s">
        <v>85</v>
      </c>
      <c r="F332" s="279" t="s">
        <v>85</v>
      </c>
      <c r="G332" s="280" t="s">
        <v>85</v>
      </c>
      <c r="H332" s="281" t="s">
        <v>85</v>
      </c>
      <c r="I332" s="278" t="s">
        <v>85</v>
      </c>
      <c r="J332" s="278" t="s">
        <v>85</v>
      </c>
      <c r="K332" s="280" t="s">
        <v>85</v>
      </c>
      <c r="L332" s="280" t="s">
        <v>85</v>
      </c>
      <c r="M332" s="280" t="s">
        <v>85</v>
      </c>
      <c r="N332" s="282" t="s">
        <v>85</v>
      </c>
      <c r="O332" s="278" t="s">
        <v>85</v>
      </c>
      <c r="P332" s="283" t="s">
        <v>85</v>
      </c>
      <c r="Q332" s="283" t="s">
        <v>85</v>
      </c>
      <c r="R332" s="325"/>
      <c r="S332" s="285" t="s">
        <v>85</v>
      </c>
      <c r="T332" s="326" t="s">
        <v>85</v>
      </c>
      <c r="U332" s="283" t="s">
        <v>85</v>
      </c>
      <c r="V332" s="283" t="s">
        <v>85</v>
      </c>
      <c r="W332" s="327"/>
      <c r="X332" s="286" t="s">
        <v>85</v>
      </c>
      <c r="Y332" s="278" t="s">
        <v>85</v>
      </c>
      <c r="Z332" s="283" t="s">
        <v>85</v>
      </c>
      <c r="AA332" s="283" t="s">
        <v>85</v>
      </c>
      <c r="AB332" s="325"/>
      <c r="AC332" s="287" t="s">
        <v>85</v>
      </c>
      <c r="AD332" s="278" t="s">
        <v>85</v>
      </c>
      <c r="AE332" s="283" t="s">
        <v>85</v>
      </c>
      <c r="AF332" s="283" t="s">
        <v>85</v>
      </c>
      <c r="AG332" s="325"/>
      <c r="AH332" s="328" t="s">
        <v>85</v>
      </c>
      <c r="AI332" s="278" t="s">
        <v>85</v>
      </c>
      <c r="AJ332" s="283" t="s">
        <v>85</v>
      </c>
      <c r="AK332" s="283" t="s">
        <v>85</v>
      </c>
      <c r="AL332" s="325"/>
      <c r="AM332" s="268" t="s">
        <v>85</v>
      </c>
      <c r="AN332" s="250" t="s">
        <v>85</v>
      </c>
      <c r="AO332" s="250" t="s">
        <v>85</v>
      </c>
      <c r="AP332" s="250" t="s">
        <v>85</v>
      </c>
      <c r="AQ332" s="250"/>
    </row>
    <row r="333" spans="1:43" x14ac:dyDescent="0.25">
      <c r="A333" s="315" t="s">
        <v>85</v>
      </c>
      <c r="B333" s="324" t="s">
        <v>85</v>
      </c>
      <c r="C333" s="250" t="s">
        <v>85</v>
      </c>
      <c r="D333" s="277" t="s">
        <v>85</v>
      </c>
      <c r="E333" s="278" t="s">
        <v>85</v>
      </c>
      <c r="F333" s="279" t="s">
        <v>85</v>
      </c>
      <c r="G333" s="280" t="s">
        <v>85</v>
      </c>
      <c r="H333" s="281" t="s">
        <v>85</v>
      </c>
      <c r="I333" s="278" t="s">
        <v>85</v>
      </c>
      <c r="J333" s="278" t="s">
        <v>85</v>
      </c>
      <c r="K333" s="280" t="s">
        <v>85</v>
      </c>
      <c r="L333" s="280" t="s">
        <v>85</v>
      </c>
      <c r="M333" s="280" t="s">
        <v>85</v>
      </c>
      <c r="N333" s="282" t="s">
        <v>85</v>
      </c>
      <c r="O333" s="278" t="s">
        <v>85</v>
      </c>
      <c r="P333" s="283" t="s">
        <v>85</v>
      </c>
      <c r="Q333" s="283" t="s">
        <v>85</v>
      </c>
      <c r="R333" s="325"/>
      <c r="S333" s="285" t="s">
        <v>85</v>
      </c>
      <c r="T333" s="326" t="s">
        <v>85</v>
      </c>
      <c r="U333" s="283" t="s">
        <v>85</v>
      </c>
      <c r="V333" s="283" t="s">
        <v>85</v>
      </c>
      <c r="W333" s="327"/>
      <c r="X333" s="286" t="s">
        <v>85</v>
      </c>
      <c r="Y333" s="278" t="s">
        <v>85</v>
      </c>
      <c r="Z333" s="283" t="s">
        <v>85</v>
      </c>
      <c r="AA333" s="283" t="s">
        <v>85</v>
      </c>
      <c r="AB333" s="325"/>
      <c r="AC333" s="287" t="s">
        <v>85</v>
      </c>
      <c r="AD333" s="278" t="s">
        <v>85</v>
      </c>
      <c r="AE333" s="283" t="s">
        <v>85</v>
      </c>
      <c r="AF333" s="283" t="s">
        <v>85</v>
      </c>
      <c r="AG333" s="325"/>
      <c r="AH333" s="328" t="s">
        <v>85</v>
      </c>
      <c r="AI333" s="278" t="s">
        <v>85</v>
      </c>
      <c r="AJ333" s="283" t="s">
        <v>85</v>
      </c>
      <c r="AK333" s="283" t="s">
        <v>85</v>
      </c>
      <c r="AL333" s="325"/>
      <c r="AM333" s="268" t="s">
        <v>85</v>
      </c>
      <c r="AN333" s="250" t="s">
        <v>85</v>
      </c>
      <c r="AO333" s="250" t="s">
        <v>85</v>
      </c>
      <c r="AP333" s="250" t="s">
        <v>85</v>
      </c>
      <c r="AQ333" s="250"/>
    </row>
    <row r="334" spans="1:43" x14ac:dyDescent="0.25">
      <c r="A334" s="315" t="s">
        <v>85</v>
      </c>
      <c r="B334" s="324" t="s">
        <v>85</v>
      </c>
      <c r="C334" s="250" t="s">
        <v>85</v>
      </c>
      <c r="D334" s="277" t="s">
        <v>85</v>
      </c>
      <c r="E334" s="278" t="s">
        <v>85</v>
      </c>
      <c r="F334" s="279" t="s">
        <v>85</v>
      </c>
      <c r="G334" s="280" t="s">
        <v>85</v>
      </c>
      <c r="H334" s="281" t="s">
        <v>85</v>
      </c>
      <c r="I334" s="278" t="s">
        <v>85</v>
      </c>
      <c r="J334" s="278" t="s">
        <v>85</v>
      </c>
      <c r="K334" s="280" t="s">
        <v>85</v>
      </c>
      <c r="L334" s="280" t="s">
        <v>85</v>
      </c>
      <c r="M334" s="280" t="s">
        <v>85</v>
      </c>
      <c r="N334" s="282" t="s">
        <v>85</v>
      </c>
      <c r="O334" s="278" t="s">
        <v>85</v>
      </c>
      <c r="P334" s="283" t="s">
        <v>85</v>
      </c>
      <c r="Q334" s="283" t="s">
        <v>85</v>
      </c>
      <c r="R334" s="325"/>
      <c r="S334" s="285" t="s">
        <v>85</v>
      </c>
      <c r="T334" s="326" t="s">
        <v>85</v>
      </c>
      <c r="U334" s="283" t="s">
        <v>85</v>
      </c>
      <c r="V334" s="283" t="s">
        <v>85</v>
      </c>
      <c r="W334" s="327"/>
      <c r="X334" s="286" t="s">
        <v>85</v>
      </c>
      <c r="Y334" s="278" t="s">
        <v>85</v>
      </c>
      <c r="Z334" s="283" t="s">
        <v>85</v>
      </c>
      <c r="AA334" s="283" t="s">
        <v>85</v>
      </c>
      <c r="AB334" s="325"/>
      <c r="AC334" s="287" t="s">
        <v>85</v>
      </c>
      <c r="AD334" s="278" t="s">
        <v>85</v>
      </c>
      <c r="AE334" s="283" t="s">
        <v>85</v>
      </c>
      <c r="AF334" s="283" t="s">
        <v>85</v>
      </c>
      <c r="AG334" s="325"/>
      <c r="AH334" s="328" t="s">
        <v>85</v>
      </c>
      <c r="AI334" s="278" t="s">
        <v>85</v>
      </c>
      <c r="AJ334" s="283" t="s">
        <v>85</v>
      </c>
      <c r="AK334" s="283" t="s">
        <v>85</v>
      </c>
      <c r="AL334" s="325"/>
      <c r="AM334" s="268" t="s">
        <v>85</v>
      </c>
      <c r="AN334" s="250" t="s">
        <v>85</v>
      </c>
      <c r="AO334" s="250" t="s">
        <v>85</v>
      </c>
      <c r="AP334" s="250" t="s">
        <v>85</v>
      </c>
      <c r="AQ334" s="250"/>
    </row>
    <row r="335" spans="1:43" x14ac:dyDescent="0.25">
      <c r="A335" s="315" t="s">
        <v>85</v>
      </c>
      <c r="B335" s="324" t="s">
        <v>85</v>
      </c>
      <c r="C335" s="250" t="s">
        <v>85</v>
      </c>
      <c r="D335" s="277" t="s">
        <v>85</v>
      </c>
      <c r="E335" s="278" t="s">
        <v>85</v>
      </c>
      <c r="F335" s="279" t="s">
        <v>85</v>
      </c>
      <c r="G335" s="280" t="s">
        <v>85</v>
      </c>
      <c r="H335" s="281" t="s">
        <v>85</v>
      </c>
      <c r="I335" s="278" t="s">
        <v>85</v>
      </c>
      <c r="J335" s="278" t="s">
        <v>85</v>
      </c>
      <c r="K335" s="280" t="s">
        <v>85</v>
      </c>
      <c r="L335" s="280" t="s">
        <v>85</v>
      </c>
      <c r="M335" s="280" t="s">
        <v>85</v>
      </c>
      <c r="N335" s="282" t="s">
        <v>85</v>
      </c>
      <c r="O335" s="278" t="s">
        <v>85</v>
      </c>
      <c r="P335" s="283" t="s">
        <v>85</v>
      </c>
      <c r="Q335" s="283" t="s">
        <v>85</v>
      </c>
      <c r="R335" s="325"/>
      <c r="S335" s="285" t="s">
        <v>85</v>
      </c>
      <c r="T335" s="326" t="s">
        <v>85</v>
      </c>
      <c r="U335" s="283" t="s">
        <v>85</v>
      </c>
      <c r="V335" s="283" t="s">
        <v>85</v>
      </c>
      <c r="W335" s="327"/>
      <c r="X335" s="286" t="s">
        <v>85</v>
      </c>
      <c r="Y335" s="278" t="s">
        <v>85</v>
      </c>
      <c r="Z335" s="283" t="s">
        <v>85</v>
      </c>
      <c r="AA335" s="283" t="s">
        <v>85</v>
      </c>
      <c r="AB335" s="325"/>
      <c r="AC335" s="287" t="s">
        <v>85</v>
      </c>
      <c r="AD335" s="278" t="s">
        <v>85</v>
      </c>
      <c r="AE335" s="283" t="s">
        <v>85</v>
      </c>
      <c r="AF335" s="283" t="s">
        <v>85</v>
      </c>
      <c r="AG335" s="325"/>
      <c r="AH335" s="328" t="s">
        <v>85</v>
      </c>
      <c r="AI335" s="278" t="s">
        <v>85</v>
      </c>
      <c r="AJ335" s="283" t="s">
        <v>85</v>
      </c>
      <c r="AK335" s="283" t="s">
        <v>85</v>
      </c>
      <c r="AL335" s="325"/>
      <c r="AM335" s="268" t="s">
        <v>85</v>
      </c>
      <c r="AN335" s="250" t="s">
        <v>85</v>
      </c>
      <c r="AO335" s="250" t="s">
        <v>85</v>
      </c>
      <c r="AP335" s="250" t="s">
        <v>85</v>
      </c>
      <c r="AQ335" s="250"/>
    </row>
    <row r="336" spans="1:43" x14ac:dyDescent="0.25">
      <c r="A336" s="315" t="s">
        <v>85</v>
      </c>
      <c r="B336" s="324" t="s">
        <v>85</v>
      </c>
      <c r="C336" s="250" t="s">
        <v>85</v>
      </c>
      <c r="D336" s="277" t="s">
        <v>85</v>
      </c>
      <c r="E336" s="278" t="s">
        <v>85</v>
      </c>
      <c r="F336" s="279" t="s">
        <v>85</v>
      </c>
      <c r="G336" s="280" t="s">
        <v>85</v>
      </c>
      <c r="H336" s="281" t="s">
        <v>85</v>
      </c>
      <c r="I336" s="278" t="s">
        <v>85</v>
      </c>
      <c r="J336" s="278" t="s">
        <v>85</v>
      </c>
      <c r="K336" s="280" t="s">
        <v>85</v>
      </c>
      <c r="L336" s="280" t="s">
        <v>85</v>
      </c>
      <c r="M336" s="280" t="s">
        <v>85</v>
      </c>
      <c r="N336" s="282" t="s">
        <v>85</v>
      </c>
      <c r="O336" s="278" t="s">
        <v>85</v>
      </c>
      <c r="P336" s="283" t="s">
        <v>85</v>
      </c>
      <c r="Q336" s="283" t="s">
        <v>85</v>
      </c>
      <c r="R336" s="325"/>
      <c r="S336" s="285" t="s">
        <v>85</v>
      </c>
      <c r="T336" s="326" t="s">
        <v>85</v>
      </c>
      <c r="U336" s="283" t="s">
        <v>85</v>
      </c>
      <c r="V336" s="283" t="s">
        <v>85</v>
      </c>
      <c r="W336" s="327"/>
      <c r="X336" s="286" t="s">
        <v>85</v>
      </c>
      <c r="Y336" s="278" t="s">
        <v>85</v>
      </c>
      <c r="Z336" s="283" t="s">
        <v>85</v>
      </c>
      <c r="AA336" s="283" t="s">
        <v>85</v>
      </c>
      <c r="AB336" s="325"/>
      <c r="AC336" s="287" t="s">
        <v>85</v>
      </c>
      <c r="AD336" s="278" t="s">
        <v>85</v>
      </c>
      <c r="AE336" s="283" t="s">
        <v>85</v>
      </c>
      <c r="AF336" s="283" t="s">
        <v>85</v>
      </c>
      <c r="AG336" s="325"/>
      <c r="AH336" s="328" t="s">
        <v>85</v>
      </c>
      <c r="AI336" s="278" t="s">
        <v>85</v>
      </c>
      <c r="AJ336" s="283" t="s">
        <v>85</v>
      </c>
      <c r="AK336" s="283" t="s">
        <v>85</v>
      </c>
      <c r="AL336" s="325"/>
      <c r="AM336" s="268" t="s">
        <v>85</v>
      </c>
      <c r="AN336" s="250" t="s">
        <v>85</v>
      </c>
      <c r="AO336" s="250" t="s">
        <v>85</v>
      </c>
      <c r="AP336" s="250" t="s">
        <v>85</v>
      </c>
      <c r="AQ336" s="250"/>
    </row>
    <row r="337" spans="1:43" x14ac:dyDescent="0.25">
      <c r="A337" s="315" t="s">
        <v>85</v>
      </c>
      <c r="B337" s="324" t="s">
        <v>85</v>
      </c>
      <c r="C337" s="250" t="s">
        <v>85</v>
      </c>
      <c r="D337" s="277" t="s">
        <v>85</v>
      </c>
      <c r="E337" s="278" t="s">
        <v>85</v>
      </c>
      <c r="F337" s="279" t="s">
        <v>85</v>
      </c>
      <c r="G337" s="280" t="s">
        <v>85</v>
      </c>
      <c r="H337" s="281" t="s">
        <v>85</v>
      </c>
      <c r="I337" s="278" t="s">
        <v>85</v>
      </c>
      <c r="J337" s="278" t="s">
        <v>85</v>
      </c>
      <c r="K337" s="280" t="s">
        <v>85</v>
      </c>
      <c r="L337" s="280" t="s">
        <v>85</v>
      </c>
      <c r="M337" s="280" t="s">
        <v>85</v>
      </c>
      <c r="N337" s="282" t="s">
        <v>85</v>
      </c>
      <c r="O337" s="278" t="s">
        <v>85</v>
      </c>
      <c r="P337" s="283" t="s">
        <v>85</v>
      </c>
      <c r="Q337" s="283" t="s">
        <v>85</v>
      </c>
      <c r="R337" s="325"/>
      <c r="S337" s="285" t="s">
        <v>85</v>
      </c>
      <c r="T337" s="326" t="s">
        <v>85</v>
      </c>
      <c r="U337" s="283" t="s">
        <v>85</v>
      </c>
      <c r="V337" s="283" t="s">
        <v>85</v>
      </c>
      <c r="W337" s="327"/>
      <c r="X337" s="286" t="s">
        <v>85</v>
      </c>
      <c r="Y337" s="278" t="s">
        <v>85</v>
      </c>
      <c r="Z337" s="283" t="s">
        <v>85</v>
      </c>
      <c r="AA337" s="283" t="s">
        <v>85</v>
      </c>
      <c r="AB337" s="325"/>
      <c r="AC337" s="287" t="s">
        <v>85</v>
      </c>
      <c r="AD337" s="278" t="s">
        <v>85</v>
      </c>
      <c r="AE337" s="283" t="s">
        <v>85</v>
      </c>
      <c r="AF337" s="283" t="s">
        <v>85</v>
      </c>
      <c r="AG337" s="325"/>
      <c r="AH337" s="328" t="s">
        <v>85</v>
      </c>
      <c r="AI337" s="278" t="s">
        <v>85</v>
      </c>
      <c r="AJ337" s="283" t="s">
        <v>85</v>
      </c>
      <c r="AK337" s="283" t="s">
        <v>85</v>
      </c>
      <c r="AL337" s="325"/>
      <c r="AM337" s="268" t="s">
        <v>85</v>
      </c>
      <c r="AN337" s="250" t="s">
        <v>85</v>
      </c>
      <c r="AO337" s="250" t="s">
        <v>85</v>
      </c>
      <c r="AP337" s="250" t="s">
        <v>85</v>
      </c>
      <c r="AQ337" s="250"/>
    </row>
    <row r="338" spans="1:43" x14ac:dyDescent="0.25">
      <c r="A338" s="315" t="s">
        <v>85</v>
      </c>
      <c r="B338" s="324" t="s">
        <v>85</v>
      </c>
      <c r="C338" s="250" t="s">
        <v>85</v>
      </c>
      <c r="D338" s="277" t="s">
        <v>85</v>
      </c>
      <c r="E338" s="278" t="s">
        <v>85</v>
      </c>
      <c r="F338" s="279" t="s">
        <v>85</v>
      </c>
      <c r="G338" s="280" t="s">
        <v>85</v>
      </c>
      <c r="H338" s="281" t="s">
        <v>85</v>
      </c>
      <c r="I338" s="278" t="s">
        <v>85</v>
      </c>
      <c r="J338" s="278" t="s">
        <v>85</v>
      </c>
      <c r="K338" s="280" t="s">
        <v>85</v>
      </c>
      <c r="L338" s="280" t="s">
        <v>85</v>
      </c>
      <c r="M338" s="280" t="s">
        <v>85</v>
      </c>
      <c r="N338" s="282" t="s">
        <v>85</v>
      </c>
      <c r="O338" s="278" t="s">
        <v>85</v>
      </c>
      <c r="P338" s="283" t="s">
        <v>85</v>
      </c>
      <c r="Q338" s="283" t="s">
        <v>85</v>
      </c>
      <c r="R338" s="325"/>
      <c r="S338" s="285" t="s">
        <v>85</v>
      </c>
      <c r="T338" s="326" t="s">
        <v>85</v>
      </c>
      <c r="U338" s="283" t="s">
        <v>85</v>
      </c>
      <c r="V338" s="283" t="s">
        <v>85</v>
      </c>
      <c r="W338" s="327"/>
      <c r="X338" s="286" t="s">
        <v>85</v>
      </c>
      <c r="Y338" s="278" t="s">
        <v>85</v>
      </c>
      <c r="Z338" s="283" t="s">
        <v>85</v>
      </c>
      <c r="AA338" s="283" t="s">
        <v>85</v>
      </c>
      <c r="AB338" s="325"/>
      <c r="AC338" s="287" t="s">
        <v>85</v>
      </c>
      <c r="AD338" s="278" t="s">
        <v>85</v>
      </c>
      <c r="AE338" s="283" t="s">
        <v>85</v>
      </c>
      <c r="AF338" s="283" t="s">
        <v>85</v>
      </c>
      <c r="AG338" s="325"/>
      <c r="AH338" s="328" t="s">
        <v>85</v>
      </c>
      <c r="AI338" s="278" t="s">
        <v>85</v>
      </c>
      <c r="AJ338" s="283" t="s">
        <v>85</v>
      </c>
      <c r="AK338" s="283" t="s">
        <v>85</v>
      </c>
      <c r="AL338" s="325"/>
      <c r="AM338" s="268" t="s">
        <v>85</v>
      </c>
      <c r="AN338" s="250" t="s">
        <v>85</v>
      </c>
      <c r="AO338" s="250" t="s">
        <v>85</v>
      </c>
      <c r="AP338" s="250" t="s">
        <v>85</v>
      </c>
      <c r="AQ338" s="250"/>
    </row>
    <row r="339" spans="1:43" x14ac:dyDescent="0.25">
      <c r="A339" s="315" t="s">
        <v>85</v>
      </c>
      <c r="B339" s="324" t="s">
        <v>85</v>
      </c>
      <c r="C339" s="250" t="s">
        <v>85</v>
      </c>
      <c r="D339" s="277" t="s">
        <v>85</v>
      </c>
      <c r="E339" s="278" t="s">
        <v>85</v>
      </c>
      <c r="F339" s="279" t="s">
        <v>85</v>
      </c>
      <c r="G339" s="280" t="s">
        <v>85</v>
      </c>
      <c r="H339" s="281" t="s">
        <v>85</v>
      </c>
      <c r="I339" s="278" t="s">
        <v>85</v>
      </c>
      <c r="J339" s="278" t="s">
        <v>85</v>
      </c>
      <c r="K339" s="280" t="s">
        <v>85</v>
      </c>
      <c r="L339" s="280" t="s">
        <v>85</v>
      </c>
      <c r="M339" s="280" t="s">
        <v>85</v>
      </c>
      <c r="N339" s="282" t="s">
        <v>85</v>
      </c>
      <c r="O339" s="278" t="s">
        <v>85</v>
      </c>
      <c r="P339" s="283" t="s">
        <v>85</v>
      </c>
      <c r="Q339" s="283" t="s">
        <v>85</v>
      </c>
      <c r="R339" s="325"/>
      <c r="S339" s="285" t="s">
        <v>85</v>
      </c>
      <c r="T339" s="326" t="s">
        <v>85</v>
      </c>
      <c r="U339" s="283" t="s">
        <v>85</v>
      </c>
      <c r="V339" s="283" t="s">
        <v>85</v>
      </c>
      <c r="W339" s="327"/>
      <c r="X339" s="286" t="s">
        <v>85</v>
      </c>
      <c r="Y339" s="278" t="s">
        <v>85</v>
      </c>
      <c r="Z339" s="283" t="s">
        <v>85</v>
      </c>
      <c r="AA339" s="283" t="s">
        <v>85</v>
      </c>
      <c r="AB339" s="325"/>
      <c r="AC339" s="287" t="s">
        <v>85</v>
      </c>
      <c r="AD339" s="278" t="s">
        <v>85</v>
      </c>
      <c r="AE339" s="283" t="s">
        <v>85</v>
      </c>
      <c r="AF339" s="283" t="s">
        <v>85</v>
      </c>
      <c r="AG339" s="325"/>
      <c r="AH339" s="328" t="s">
        <v>85</v>
      </c>
      <c r="AI339" s="278" t="s">
        <v>85</v>
      </c>
      <c r="AJ339" s="283" t="s">
        <v>85</v>
      </c>
      <c r="AK339" s="283" t="s">
        <v>85</v>
      </c>
      <c r="AL339" s="325"/>
      <c r="AM339" s="268" t="s">
        <v>85</v>
      </c>
      <c r="AN339" s="250" t="s">
        <v>85</v>
      </c>
      <c r="AO339" s="250" t="s">
        <v>85</v>
      </c>
      <c r="AP339" s="250" t="s">
        <v>85</v>
      </c>
      <c r="AQ339" s="250"/>
    </row>
    <row r="340" spans="1:43" x14ac:dyDescent="0.25">
      <c r="A340" s="315" t="s">
        <v>85</v>
      </c>
      <c r="B340" s="324" t="s">
        <v>85</v>
      </c>
      <c r="C340" s="250" t="s">
        <v>85</v>
      </c>
      <c r="D340" s="277" t="s">
        <v>85</v>
      </c>
      <c r="E340" s="278" t="s">
        <v>85</v>
      </c>
      <c r="F340" s="279" t="s">
        <v>85</v>
      </c>
      <c r="G340" s="280" t="s">
        <v>85</v>
      </c>
      <c r="H340" s="281" t="s">
        <v>85</v>
      </c>
      <c r="I340" s="278" t="s">
        <v>85</v>
      </c>
      <c r="J340" s="278" t="s">
        <v>85</v>
      </c>
      <c r="K340" s="280" t="s">
        <v>85</v>
      </c>
      <c r="L340" s="280" t="s">
        <v>85</v>
      </c>
      <c r="M340" s="280" t="s">
        <v>85</v>
      </c>
      <c r="N340" s="282" t="s">
        <v>85</v>
      </c>
      <c r="O340" s="278" t="s">
        <v>85</v>
      </c>
      <c r="P340" s="283" t="s">
        <v>85</v>
      </c>
      <c r="Q340" s="283" t="s">
        <v>85</v>
      </c>
      <c r="R340" s="325"/>
      <c r="S340" s="285" t="s">
        <v>85</v>
      </c>
      <c r="T340" s="326" t="s">
        <v>85</v>
      </c>
      <c r="U340" s="283" t="s">
        <v>85</v>
      </c>
      <c r="V340" s="283" t="s">
        <v>85</v>
      </c>
      <c r="W340" s="327"/>
      <c r="X340" s="286" t="s">
        <v>85</v>
      </c>
      <c r="Y340" s="278" t="s">
        <v>85</v>
      </c>
      <c r="Z340" s="283" t="s">
        <v>85</v>
      </c>
      <c r="AA340" s="283" t="s">
        <v>85</v>
      </c>
      <c r="AB340" s="325"/>
      <c r="AC340" s="287" t="s">
        <v>85</v>
      </c>
      <c r="AD340" s="278" t="s">
        <v>85</v>
      </c>
      <c r="AE340" s="283" t="s">
        <v>85</v>
      </c>
      <c r="AF340" s="283" t="s">
        <v>85</v>
      </c>
      <c r="AG340" s="325"/>
      <c r="AH340" s="328" t="s">
        <v>85</v>
      </c>
      <c r="AI340" s="278" t="s">
        <v>85</v>
      </c>
      <c r="AJ340" s="283" t="s">
        <v>85</v>
      </c>
      <c r="AK340" s="283" t="s">
        <v>85</v>
      </c>
      <c r="AL340" s="325"/>
      <c r="AM340" s="268" t="s">
        <v>85</v>
      </c>
      <c r="AN340" s="250" t="s">
        <v>85</v>
      </c>
      <c r="AO340" s="250" t="s">
        <v>85</v>
      </c>
      <c r="AP340" s="250" t="s">
        <v>85</v>
      </c>
      <c r="AQ340" s="250"/>
    </row>
    <row r="341" spans="1:43" x14ac:dyDescent="0.25">
      <c r="A341" s="315" t="s">
        <v>85</v>
      </c>
      <c r="B341" s="324" t="s">
        <v>85</v>
      </c>
      <c r="C341" s="250" t="s">
        <v>85</v>
      </c>
      <c r="D341" s="277" t="s">
        <v>85</v>
      </c>
      <c r="E341" s="278" t="s">
        <v>85</v>
      </c>
      <c r="F341" s="279" t="s">
        <v>85</v>
      </c>
      <c r="G341" s="280" t="s">
        <v>85</v>
      </c>
      <c r="H341" s="281" t="s">
        <v>85</v>
      </c>
      <c r="I341" s="278" t="s">
        <v>85</v>
      </c>
      <c r="J341" s="278" t="s">
        <v>85</v>
      </c>
      <c r="K341" s="280" t="s">
        <v>85</v>
      </c>
      <c r="L341" s="280" t="s">
        <v>85</v>
      </c>
      <c r="M341" s="280" t="s">
        <v>85</v>
      </c>
      <c r="N341" s="282" t="s">
        <v>85</v>
      </c>
      <c r="O341" s="278" t="s">
        <v>85</v>
      </c>
      <c r="P341" s="283" t="s">
        <v>85</v>
      </c>
      <c r="Q341" s="283" t="s">
        <v>85</v>
      </c>
      <c r="R341" s="325"/>
      <c r="S341" s="285" t="s">
        <v>85</v>
      </c>
      <c r="T341" s="326" t="s">
        <v>85</v>
      </c>
      <c r="U341" s="283" t="s">
        <v>85</v>
      </c>
      <c r="V341" s="283" t="s">
        <v>85</v>
      </c>
      <c r="W341" s="327"/>
      <c r="X341" s="286" t="s">
        <v>85</v>
      </c>
      <c r="Y341" s="278" t="s">
        <v>85</v>
      </c>
      <c r="Z341" s="283" t="s">
        <v>85</v>
      </c>
      <c r="AA341" s="283" t="s">
        <v>85</v>
      </c>
      <c r="AB341" s="325"/>
      <c r="AC341" s="287" t="s">
        <v>85</v>
      </c>
      <c r="AD341" s="278" t="s">
        <v>85</v>
      </c>
      <c r="AE341" s="283" t="s">
        <v>85</v>
      </c>
      <c r="AF341" s="283" t="s">
        <v>85</v>
      </c>
      <c r="AG341" s="325"/>
      <c r="AH341" s="328" t="s">
        <v>85</v>
      </c>
      <c r="AI341" s="278" t="s">
        <v>85</v>
      </c>
      <c r="AJ341" s="283" t="s">
        <v>85</v>
      </c>
      <c r="AK341" s="283" t="s">
        <v>85</v>
      </c>
      <c r="AL341" s="325"/>
      <c r="AM341" s="268" t="s">
        <v>85</v>
      </c>
      <c r="AN341" s="250" t="s">
        <v>85</v>
      </c>
      <c r="AO341" s="250" t="s">
        <v>85</v>
      </c>
      <c r="AP341" s="250" t="s">
        <v>85</v>
      </c>
      <c r="AQ341" s="250"/>
    </row>
    <row r="342" spans="1:43" x14ac:dyDescent="0.25">
      <c r="A342" s="315" t="s">
        <v>85</v>
      </c>
      <c r="B342" s="324" t="s">
        <v>85</v>
      </c>
      <c r="C342" s="250" t="s">
        <v>85</v>
      </c>
      <c r="D342" s="277" t="s">
        <v>85</v>
      </c>
      <c r="E342" s="278" t="s">
        <v>85</v>
      </c>
      <c r="F342" s="279" t="s">
        <v>85</v>
      </c>
      <c r="G342" s="280" t="s">
        <v>85</v>
      </c>
      <c r="H342" s="281" t="s">
        <v>85</v>
      </c>
      <c r="I342" s="278" t="s">
        <v>85</v>
      </c>
      <c r="J342" s="278" t="s">
        <v>85</v>
      </c>
      <c r="K342" s="280" t="s">
        <v>85</v>
      </c>
      <c r="L342" s="280" t="s">
        <v>85</v>
      </c>
      <c r="M342" s="280" t="s">
        <v>85</v>
      </c>
      <c r="N342" s="282" t="s">
        <v>85</v>
      </c>
      <c r="O342" s="278" t="s">
        <v>85</v>
      </c>
      <c r="P342" s="283" t="s">
        <v>85</v>
      </c>
      <c r="Q342" s="283" t="s">
        <v>85</v>
      </c>
      <c r="R342" s="325"/>
      <c r="S342" s="285" t="s">
        <v>85</v>
      </c>
      <c r="T342" s="326" t="s">
        <v>85</v>
      </c>
      <c r="U342" s="283" t="s">
        <v>85</v>
      </c>
      <c r="V342" s="283" t="s">
        <v>85</v>
      </c>
      <c r="W342" s="327"/>
      <c r="X342" s="286" t="s">
        <v>85</v>
      </c>
      <c r="Y342" s="278" t="s">
        <v>85</v>
      </c>
      <c r="Z342" s="283" t="s">
        <v>85</v>
      </c>
      <c r="AA342" s="283" t="s">
        <v>85</v>
      </c>
      <c r="AB342" s="325"/>
      <c r="AC342" s="287" t="s">
        <v>85</v>
      </c>
      <c r="AD342" s="278" t="s">
        <v>85</v>
      </c>
      <c r="AE342" s="283" t="s">
        <v>85</v>
      </c>
      <c r="AF342" s="283" t="s">
        <v>85</v>
      </c>
      <c r="AG342" s="325"/>
      <c r="AH342" s="328" t="s">
        <v>85</v>
      </c>
      <c r="AI342" s="278" t="s">
        <v>85</v>
      </c>
      <c r="AJ342" s="283" t="s">
        <v>85</v>
      </c>
      <c r="AK342" s="283" t="s">
        <v>85</v>
      </c>
      <c r="AL342" s="325"/>
      <c r="AM342" s="268" t="s">
        <v>85</v>
      </c>
      <c r="AN342" s="250" t="s">
        <v>85</v>
      </c>
      <c r="AO342" s="250" t="s">
        <v>85</v>
      </c>
      <c r="AP342" s="250" t="s">
        <v>85</v>
      </c>
      <c r="AQ342" s="250"/>
    </row>
    <row r="343" spans="1:43" x14ac:dyDescent="0.25">
      <c r="A343" s="315" t="s">
        <v>85</v>
      </c>
      <c r="B343" s="324" t="s">
        <v>85</v>
      </c>
      <c r="C343" s="250" t="s">
        <v>85</v>
      </c>
      <c r="D343" s="277" t="s">
        <v>85</v>
      </c>
      <c r="E343" s="278" t="s">
        <v>85</v>
      </c>
      <c r="F343" s="279" t="s">
        <v>85</v>
      </c>
      <c r="G343" s="280" t="s">
        <v>85</v>
      </c>
      <c r="H343" s="281" t="s">
        <v>85</v>
      </c>
      <c r="I343" s="278" t="s">
        <v>85</v>
      </c>
      <c r="J343" s="278" t="s">
        <v>85</v>
      </c>
      <c r="K343" s="280" t="s">
        <v>85</v>
      </c>
      <c r="L343" s="280" t="s">
        <v>85</v>
      </c>
      <c r="M343" s="280" t="s">
        <v>85</v>
      </c>
      <c r="N343" s="282" t="s">
        <v>85</v>
      </c>
      <c r="O343" s="278" t="s">
        <v>85</v>
      </c>
      <c r="P343" s="283" t="s">
        <v>85</v>
      </c>
      <c r="Q343" s="283" t="s">
        <v>85</v>
      </c>
      <c r="R343" s="325"/>
      <c r="S343" s="285" t="s">
        <v>85</v>
      </c>
      <c r="T343" s="326" t="s">
        <v>85</v>
      </c>
      <c r="U343" s="283" t="s">
        <v>85</v>
      </c>
      <c r="V343" s="283" t="s">
        <v>85</v>
      </c>
      <c r="W343" s="327"/>
      <c r="X343" s="286" t="s">
        <v>85</v>
      </c>
      <c r="Y343" s="278" t="s">
        <v>85</v>
      </c>
      <c r="Z343" s="283" t="s">
        <v>85</v>
      </c>
      <c r="AA343" s="283" t="s">
        <v>85</v>
      </c>
      <c r="AB343" s="325"/>
      <c r="AC343" s="287" t="s">
        <v>85</v>
      </c>
      <c r="AD343" s="278" t="s">
        <v>85</v>
      </c>
      <c r="AE343" s="283" t="s">
        <v>85</v>
      </c>
      <c r="AF343" s="283" t="s">
        <v>85</v>
      </c>
      <c r="AG343" s="325"/>
      <c r="AH343" s="328" t="s">
        <v>85</v>
      </c>
      <c r="AI343" s="278" t="s">
        <v>85</v>
      </c>
      <c r="AJ343" s="283" t="s">
        <v>85</v>
      </c>
      <c r="AK343" s="283" t="s">
        <v>85</v>
      </c>
      <c r="AL343" s="325"/>
      <c r="AM343" s="268" t="s">
        <v>85</v>
      </c>
      <c r="AN343" s="250" t="s">
        <v>85</v>
      </c>
      <c r="AO343" s="250" t="s">
        <v>85</v>
      </c>
      <c r="AP343" s="250" t="s">
        <v>85</v>
      </c>
      <c r="AQ343" s="250"/>
    </row>
    <row r="344" spans="1:43" x14ac:dyDescent="0.25">
      <c r="A344" s="315" t="s">
        <v>85</v>
      </c>
      <c r="B344" s="324" t="s">
        <v>85</v>
      </c>
      <c r="C344" s="250" t="s">
        <v>85</v>
      </c>
      <c r="D344" s="277" t="s">
        <v>85</v>
      </c>
      <c r="E344" s="278" t="s">
        <v>85</v>
      </c>
      <c r="F344" s="279" t="s">
        <v>85</v>
      </c>
      <c r="G344" s="280" t="s">
        <v>85</v>
      </c>
      <c r="H344" s="281" t="s">
        <v>85</v>
      </c>
      <c r="I344" s="278" t="s">
        <v>85</v>
      </c>
      <c r="J344" s="278" t="s">
        <v>85</v>
      </c>
      <c r="K344" s="280" t="s">
        <v>85</v>
      </c>
      <c r="L344" s="280" t="s">
        <v>85</v>
      </c>
      <c r="M344" s="280" t="s">
        <v>85</v>
      </c>
      <c r="N344" s="282" t="s">
        <v>85</v>
      </c>
      <c r="O344" s="278" t="s">
        <v>85</v>
      </c>
      <c r="P344" s="283" t="s">
        <v>85</v>
      </c>
      <c r="Q344" s="283" t="s">
        <v>85</v>
      </c>
      <c r="R344" s="325"/>
      <c r="S344" s="285" t="s">
        <v>85</v>
      </c>
      <c r="T344" s="326" t="s">
        <v>85</v>
      </c>
      <c r="U344" s="283" t="s">
        <v>85</v>
      </c>
      <c r="V344" s="283" t="s">
        <v>85</v>
      </c>
      <c r="W344" s="327"/>
      <c r="X344" s="286" t="s">
        <v>85</v>
      </c>
      <c r="Y344" s="278" t="s">
        <v>85</v>
      </c>
      <c r="Z344" s="283" t="s">
        <v>85</v>
      </c>
      <c r="AA344" s="283" t="s">
        <v>85</v>
      </c>
      <c r="AB344" s="325"/>
      <c r="AC344" s="287" t="s">
        <v>85</v>
      </c>
      <c r="AD344" s="278" t="s">
        <v>85</v>
      </c>
      <c r="AE344" s="283" t="s">
        <v>85</v>
      </c>
      <c r="AF344" s="283" t="s">
        <v>85</v>
      </c>
      <c r="AG344" s="325"/>
      <c r="AH344" s="328" t="s">
        <v>85</v>
      </c>
      <c r="AI344" s="278" t="s">
        <v>85</v>
      </c>
      <c r="AJ344" s="283" t="s">
        <v>85</v>
      </c>
      <c r="AK344" s="283" t="s">
        <v>85</v>
      </c>
      <c r="AL344" s="325"/>
      <c r="AM344" s="268" t="s">
        <v>85</v>
      </c>
      <c r="AN344" s="250" t="s">
        <v>85</v>
      </c>
      <c r="AO344" s="250" t="s">
        <v>85</v>
      </c>
      <c r="AP344" s="250" t="s">
        <v>85</v>
      </c>
      <c r="AQ344" s="250"/>
    </row>
    <row r="345" spans="1:43" x14ac:dyDescent="0.25">
      <c r="A345" s="315" t="s">
        <v>85</v>
      </c>
      <c r="B345" s="324" t="s">
        <v>85</v>
      </c>
      <c r="C345" s="250" t="s">
        <v>85</v>
      </c>
      <c r="D345" s="277" t="s">
        <v>85</v>
      </c>
      <c r="E345" s="278" t="s">
        <v>85</v>
      </c>
      <c r="F345" s="279" t="s">
        <v>85</v>
      </c>
      <c r="G345" s="280" t="s">
        <v>85</v>
      </c>
      <c r="H345" s="281" t="s">
        <v>85</v>
      </c>
      <c r="I345" s="278" t="s">
        <v>85</v>
      </c>
      <c r="J345" s="278" t="s">
        <v>85</v>
      </c>
      <c r="K345" s="280" t="s">
        <v>85</v>
      </c>
      <c r="L345" s="280" t="s">
        <v>85</v>
      </c>
      <c r="M345" s="280" t="s">
        <v>85</v>
      </c>
      <c r="N345" s="282" t="s">
        <v>85</v>
      </c>
      <c r="O345" s="278" t="s">
        <v>85</v>
      </c>
      <c r="P345" s="283" t="s">
        <v>85</v>
      </c>
      <c r="Q345" s="283" t="s">
        <v>85</v>
      </c>
      <c r="R345" s="325"/>
      <c r="S345" s="285" t="s">
        <v>85</v>
      </c>
      <c r="T345" s="326" t="s">
        <v>85</v>
      </c>
      <c r="U345" s="283" t="s">
        <v>85</v>
      </c>
      <c r="V345" s="283" t="s">
        <v>85</v>
      </c>
      <c r="W345" s="327"/>
      <c r="X345" s="286" t="s">
        <v>85</v>
      </c>
      <c r="Y345" s="278" t="s">
        <v>85</v>
      </c>
      <c r="Z345" s="283" t="s">
        <v>85</v>
      </c>
      <c r="AA345" s="283" t="s">
        <v>85</v>
      </c>
      <c r="AB345" s="325"/>
      <c r="AC345" s="287" t="s">
        <v>85</v>
      </c>
      <c r="AD345" s="278" t="s">
        <v>85</v>
      </c>
      <c r="AE345" s="283" t="s">
        <v>85</v>
      </c>
      <c r="AF345" s="283" t="s">
        <v>85</v>
      </c>
      <c r="AG345" s="325"/>
      <c r="AH345" s="328" t="s">
        <v>85</v>
      </c>
      <c r="AI345" s="278" t="s">
        <v>85</v>
      </c>
      <c r="AJ345" s="283" t="s">
        <v>85</v>
      </c>
      <c r="AK345" s="283" t="s">
        <v>85</v>
      </c>
      <c r="AL345" s="325"/>
      <c r="AM345" s="268" t="s">
        <v>85</v>
      </c>
      <c r="AN345" s="250" t="s">
        <v>85</v>
      </c>
      <c r="AO345" s="250" t="s">
        <v>85</v>
      </c>
      <c r="AP345" s="250" t="s">
        <v>85</v>
      </c>
      <c r="AQ345" s="250"/>
    </row>
    <row r="346" spans="1:43" x14ac:dyDescent="0.25">
      <c r="A346" s="315" t="s">
        <v>85</v>
      </c>
      <c r="B346" s="324" t="s">
        <v>85</v>
      </c>
      <c r="C346" s="250" t="s">
        <v>85</v>
      </c>
      <c r="D346" s="277" t="s">
        <v>85</v>
      </c>
      <c r="E346" s="278" t="s">
        <v>85</v>
      </c>
      <c r="F346" s="279" t="s">
        <v>85</v>
      </c>
      <c r="G346" s="280" t="s">
        <v>85</v>
      </c>
      <c r="H346" s="281" t="s">
        <v>85</v>
      </c>
      <c r="I346" s="278" t="s">
        <v>85</v>
      </c>
      <c r="J346" s="278" t="s">
        <v>85</v>
      </c>
      <c r="K346" s="280" t="s">
        <v>85</v>
      </c>
      <c r="L346" s="280" t="s">
        <v>85</v>
      </c>
      <c r="M346" s="280" t="s">
        <v>85</v>
      </c>
      <c r="N346" s="282" t="s">
        <v>85</v>
      </c>
      <c r="O346" s="278" t="s">
        <v>85</v>
      </c>
      <c r="P346" s="283" t="s">
        <v>85</v>
      </c>
      <c r="Q346" s="283" t="s">
        <v>85</v>
      </c>
      <c r="R346" s="325"/>
      <c r="S346" s="285" t="s">
        <v>85</v>
      </c>
      <c r="T346" s="326" t="s">
        <v>85</v>
      </c>
      <c r="U346" s="283" t="s">
        <v>85</v>
      </c>
      <c r="V346" s="283" t="s">
        <v>85</v>
      </c>
      <c r="W346" s="327"/>
      <c r="X346" s="286" t="s">
        <v>85</v>
      </c>
      <c r="Y346" s="278" t="s">
        <v>85</v>
      </c>
      <c r="Z346" s="283" t="s">
        <v>85</v>
      </c>
      <c r="AA346" s="283" t="s">
        <v>85</v>
      </c>
      <c r="AB346" s="325"/>
      <c r="AC346" s="287" t="s">
        <v>85</v>
      </c>
      <c r="AD346" s="278" t="s">
        <v>85</v>
      </c>
      <c r="AE346" s="283" t="s">
        <v>85</v>
      </c>
      <c r="AF346" s="283" t="s">
        <v>85</v>
      </c>
      <c r="AG346" s="325"/>
      <c r="AH346" s="328" t="s">
        <v>85</v>
      </c>
      <c r="AI346" s="278" t="s">
        <v>85</v>
      </c>
      <c r="AJ346" s="283" t="s">
        <v>85</v>
      </c>
      <c r="AK346" s="283" t="s">
        <v>85</v>
      </c>
      <c r="AL346" s="325"/>
      <c r="AM346" s="268" t="s">
        <v>85</v>
      </c>
      <c r="AN346" s="250" t="s">
        <v>85</v>
      </c>
      <c r="AO346" s="250" t="s">
        <v>85</v>
      </c>
      <c r="AP346" s="250" t="s">
        <v>85</v>
      </c>
      <c r="AQ346" s="250"/>
    </row>
    <row r="347" spans="1:43" x14ac:dyDescent="0.25">
      <c r="A347" s="315" t="s">
        <v>85</v>
      </c>
      <c r="B347" s="324" t="s">
        <v>85</v>
      </c>
      <c r="C347" s="250" t="s">
        <v>85</v>
      </c>
      <c r="D347" s="277" t="s">
        <v>85</v>
      </c>
      <c r="E347" s="278" t="s">
        <v>85</v>
      </c>
      <c r="F347" s="279" t="s">
        <v>85</v>
      </c>
      <c r="G347" s="280" t="s">
        <v>85</v>
      </c>
      <c r="H347" s="281" t="s">
        <v>85</v>
      </c>
      <c r="I347" s="278" t="s">
        <v>85</v>
      </c>
      <c r="J347" s="278" t="s">
        <v>85</v>
      </c>
      <c r="K347" s="280" t="s">
        <v>85</v>
      </c>
      <c r="L347" s="280" t="s">
        <v>85</v>
      </c>
      <c r="M347" s="280" t="s">
        <v>85</v>
      </c>
      <c r="N347" s="282" t="s">
        <v>85</v>
      </c>
      <c r="O347" s="278" t="s">
        <v>85</v>
      </c>
      <c r="P347" s="283" t="s">
        <v>85</v>
      </c>
      <c r="Q347" s="283" t="s">
        <v>85</v>
      </c>
      <c r="R347" s="325"/>
      <c r="S347" s="285" t="s">
        <v>85</v>
      </c>
      <c r="T347" s="326" t="s">
        <v>85</v>
      </c>
      <c r="U347" s="283" t="s">
        <v>85</v>
      </c>
      <c r="V347" s="283" t="s">
        <v>85</v>
      </c>
      <c r="W347" s="327"/>
      <c r="X347" s="286" t="s">
        <v>85</v>
      </c>
      <c r="Y347" s="278" t="s">
        <v>85</v>
      </c>
      <c r="Z347" s="283" t="s">
        <v>85</v>
      </c>
      <c r="AA347" s="283" t="s">
        <v>85</v>
      </c>
      <c r="AB347" s="325"/>
      <c r="AC347" s="287" t="s">
        <v>85</v>
      </c>
      <c r="AD347" s="278" t="s">
        <v>85</v>
      </c>
      <c r="AE347" s="283" t="s">
        <v>85</v>
      </c>
      <c r="AF347" s="283" t="s">
        <v>85</v>
      </c>
      <c r="AG347" s="325"/>
      <c r="AH347" s="328" t="s">
        <v>85</v>
      </c>
      <c r="AI347" s="278" t="s">
        <v>85</v>
      </c>
      <c r="AJ347" s="283" t="s">
        <v>85</v>
      </c>
      <c r="AK347" s="283" t="s">
        <v>85</v>
      </c>
      <c r="AL347" s="325"/>
      <c r="AM347" s="268" t="s">
        <v>85</v>
      </c>
      <c r="AN347" s="250" t="s">
        <v>85</v>
      </c>
      <c r="AO347" s="250" t="s">
        <v>85</v>
      </c>
      <c r="AP347" s="250" t="s">
        <v>85</v>
      </c>
      <c r="AQ347" s="250"/>
    </row>
    <row r="348" spans="1:43" x14ac:dyDescent="0.25">
      <c r="A348" s="315" t="s">
        <v>85</v>
      </c>
      <c r="B348" s="324" t="s">
        <v>85</v>
      </c>
      <c r="C348" s="250" t="s">
        <v>85</v>
      </c>
      <c r="D348" s="277" t="s">
        <v>85</v>
      </c>
      <c r="E348" s="278" t="s">
        <v>85</v>
      </c>
      <c r="F348" s="279" t="s">
        <v>85</v>
      </c>
      <c r="G348" s="280" t="s">
        <v>85</v>
      </c>
      <c r="H348" s="281" t="s">
        <v>85</v>
      </c>
      <c r="I348" s="278" t="s">
        <v>85</v>
      </c>
      <c r="J348" s="278" t="s">
        <v>85</v>
      </c>
      <c r="K348" s="280" t="s">
        <v>85</v>
      </c>
      <c r="L348" s="280" t="s">
        <v>85</v>
      </c>
      <c r="M348" s="280" t="s">
        <v>85</v>
      </c>
      <c r="N348" s="282" t="s">
        <v>85</v>
      </c>
      <c r="O348" s="278" t="s">
        <v>85</v>
      </c>
      <c r="P348" s="283" t="s">
        <v>85</v>
      </c>
      <c r="Q348" s="283" t="s">
        <v>85</v>
      </c>
      <c r="R348" s="325"/>
      <c r="S348" s="285" t="s">
        <v>85</v>
      </c>
      <c r="T348" s="326" t="s">
        <v>85</v>
      </c>
      <c r="U348" s="283" t="s">
        <v>85</v>
      </c>
      <c r="V348" s="283" t="s">
        <v>85</v>
      </c>
      <c r="W348" s="327"/>
      <c r="X348" s="286" t="s">
        <v>85</v>
      </c>
      <c r="Y348" s="278" t="s">
        <v>85</v>
      </c>
      <c r="Z348" s="283" t="s">
        <v>85</v>
      </c>
      <c r="AA348" s="283" t="s">
        <v>85</v>
      </c>
      <c r="AB348" s="325"/>
      <c r="AC348" s="287" t="s">
        <v>85</v>
      </c>
      <c r="AD348" s="278" t="s">
        <v>85</v>
      </c>
      <c r="AE348" s="283" t="s">
        <v>85</v>
      </c>
      <c r="AF348" s="283" t="s">
        <v>85</v>
      </c>
      <c r="AG348" s="325"/>
      <c r="AH348" s="328" t="s">
        <v>85</v>
      </c>
      <c r="AI348" s="278" t="s">
        <v>85</v>
      </c>
      <c r="AJ348" s="283" t="s">
        <v>85</v>
      </c>
      <c r="AK348" s="283" t="s">
        <v>85</v>
      </c>
      <c r="AL348" s="325"/>
      <c r="AM348" s="268" t="s">
        <v>85</v>
      </c>
      <c r="AN348" s="250" t="s">
        <v>85</v>
      </c>
      <c r="AO348" s="250" t="s">
        <v>85</v>
      </c>
      <c r="AP348" s="250" t="s">
        <v>85</v>
      </c>
      <c r="AQ348" s="250"/>
    </row>
    <row r="349" spans="1:43" x14ac:dyDescent="0.25">
      <c r="A349" s="315" t="s">
        <v>85</v>
      </c>
      <c r="B349" s="324" t="s">
        <v>85</v>
      </c>
      <c r="C349" s="250" t="s">
        <v>85</v>
      </c>
      <c r="D349" s="277" t="s">
        <v>85</v>
      </c>
      <c r="E349" s="278" t="s">
        <v>85</v>
      </c>
      <c r="F349" s="279" t="s">
        <v>85</v>
      </c>
      <c r="G349" s="280" t="s">
        <v>85</v>
      </c>
      <c r="H349" s="281" t="s">
        <v>85</v>
      </c>
      <c r="I349" s="278" t="s">
        <v>85</v>
      </c>
      <c r="J349" s="278" t="s">
        <v>85</v>
      </c>
      <c r="K349" s="280" t="s">
        <v>85</v>
      </c>
      <c r="L349" s="280" t="s">
        <v>85</v>
      </c>
      <c r="M349" s="280" t="s">
        <v>85</v>
      </c>
      <c r="N349" s="282" t="s">
        <v>85</v>
      </c>
      <c r="O349" s="278" t="s">
        <v>85</v>
      </c>
      <c r="P349" s="283" t="s">
        <v>85</v>
      </c>
      <c r="Q349" s="283" t="s">
        <v>85</v>
      </c>
      <c r="R349" s="325"/>
      <c r="S349" s="285" t="s">
        <v>85</v>
      </c>
      <c r="T349" s="326" t="s">
        <v>85</v>
      </c>
      <c r="U349" s="283" t="s">
        <v>85</v>
      </c>
      <c r="V349" s="283" t="s">
        <v>85</v>
      </c>
      <c r="W349" s="327"/>
      <c r="X349" s="286" t="s">
        <v>85</v>
      </c>
      <c r="Y349" s="278" t="s">
        <v>85</v>
      </c>
      <c r="Z349" s="283" t="s">
        <v>85</v>
      </c>
      <c r="AA349" s="283" t="s">
        <v>85</v>
      </c>
      <c r="AB349" s="325"/>
      <c r="AC349" s="287" t="s">
        <v>85</v>
      </c>
      <c r="AD349" s="278" t="s">
        <v>85</v>
      </c>
      <c r="AE349" s="283" t="s">
        <v>85</v>
      </c>
      <c r="AF349" s="283" t="s">
        <v>85</v>
      </c>
      <c r="AG349" s="325"/>
      <c r="AH349" s="328" t="s">
        <v>85</v>
      </c>
      <c r="AI349" s="278" t="s">
        <v>85</v>
      </c>
      <c r="AJ349" s="283" t="s">
        <v>85</v>
      </c>
      <c r="AK349" s="283" t="s">
        <v>85</v>
      </c>
      <c r="AL349" s="325"/>
      <c r="AM349" s="268" t="s">
        <v>85</v>
      </c>
      <c r="AN349" s="250" t="s">
        <v>85</v>
      </c>
      <c r="AO349" s="250" t="s">
        <v>85</v>
      </c>
      <c r="AP349" s="250" t="s">
        <v>85</v>
      </c>
      <c r="AQ349" s="250"/>
    </row>
    <row r="350" spans="1:43" x14ac:dyDescent="0.25">
      <c r="A350" s="315" t="s">
        <v>85</v>
      </c>
      <c r="B350" s="324" t="s">
        <v>85</v>
      </c>
      <c r="C350" s="250" t="s">
        <v>85</v>
      </c>
      <c r="D350" s="277" t="s">
        <v>85</v>
      </c>
      <c r="E350" s="278" t="s">
        <v>85</v>
      </c>
      <c r="F350" s="279" t="s">
        <v>85</v>
      </c>
      <c r="G350" s="280" t="s">
        <v>85</v>
      </c>
      <c r="H350" s="281" t="s">
        <v>85</v>
      </c>
      <c r="I350" s="278" t="s">
        <v>85</v>
      </c>
      <c r="J350" s="278" t="s">
        <v>85</v>
      </c>
      <c r="K350" s="280" t="s">
        <v>85</v>
      </c>
      <c r="L350" s="280" t="s">
        <v>85</v>
      </c>
      <c r="M350" s="280" t="s">
        <v>85</v>
      </c>
      <c r="N350" s="282" t="s">
        <v>85</v>
      </c>
      <c r="O350" s="278" t="s">
        <v>85</v>
      </c>
      <c r="P350" s="283" t="s">
        <v>85</v>
      </c>
      <c r="Q350" s="283" t="s">
        <v>85</v>
      </c>
      <c r="R350" s="325"/>
      <c r="S350" s="285" t="s">
        <v>85</v>
      </c>
      <c r="T350" s="326" t="s">
        <v>85</v>
      </c>
      <c r="U350" s="283" t="s">
        <v>85</v>
      </c>
      <c r="V350" s="283" t="s">
        <v>85</v>
      </c>
      <c r="W350" s="327"/>
      <c r="X350" s="286" t="s">
        <v>85</v>
      </c>
      <c r="Y350" s="278" t="s">
        <v>85</v>
      </c>
      <c r="Z350" s="283" t="s">
        <v>85</v>
      </c>
      <c r="AA350" s="283" t="s">
        <v>85</v>
      </c>
      <c r="AB350" s="325"/>
      <c r="AC350" s="287" t="s">
        <v>85</v>
      </c>
      <c r="AD350" s="278" t="s">
        <v>85</v>
      </c>
      <c r="AE350" s="283" t="s">
        <v>85</v>
      </c>
      <c r="AF350" s="283" t="s">
        <v>85</v>
      </c>
      <c r="AG350" s="325"/>
      <c r="AH350" s="328" t="s">
        <v>85</v>
      </c>
      <c r="AI350" s="278" t="s">
        <v>85</v>
      </c>
      <c r="AJ350" s="283" t="s">
        <v>85</v>
      </c>
      <c r="AK350" s="283" t="s">
        <v>85</v>
      </c>
      <c r="AL350" s="325"/>
      <c r="AM350" s="268" t="s">
        <v>85</v>
      </c>
      <c r="AN350" s="250" t="s">
        <v>85</v>
      </c>
      <c r="AO350" s="250" t="s">
        <v>85</v>
      </c>
      <c r="AP350" s="250" t="s">
        <v>85</v>
      </c>
      <c r="AQ350" s="250"/>
    </row>
    <row r="351" spans="1:43" x14ac:dyDescent="0.25">
      <c r="A351" s="315" t="s">
        <v>85</v>
      </c>
      <c r="B351" s="324" t="s">
        <v>85</v>
      </c>
      <c r="C351" s="250" t="s">
        <v>85</v>
      </c>
      <c r="D351" s="277" t="s">
        <v>85</v>
      </c>
      <c r="E351" s="278" t="s">
        <v>85</v>
      </c>
      <c r="F351" s="279" t="s">
        <v>85</v>
      </c>
      <c r="G351" s="280" t="s">
        <v>85</v>
      </c>
      <c r="H351" s="281" t="s">
        <v>85</v>
      </c>
      <c r="I351" s="278" t="s">
        <v>85</v>
      </c>
      <c r="J351" s="278" t="s">
        <v>85</v>
      </c>
      <c r="K351" s="280" t="s">
        <v>85</v>
      </c>
      <c r="L351" s="280" t="s">
        <v>85</v>
      </c>
      <c r="M351" s="280" t="s">
        <v>85</v>
      </c>
      <c r="N351" s="282" t="s">
        <v>85</v>
      </c>
      <c r="O351" s="278" t="s">
        <v>85</v>
      </c>
      <c r="P351" s="283" t="s">
        <v>85</v>
      </c>
      <c r="Q351" s="283" t="s">
        <v>85</v>
      </c>
      <c r="R351" s="325"/>
      <c r="S351" s="285" t="s">
        <v>85</v>
      </c>
      <c r="T351" s="326" t="s">
        <v>85</v>
      </c>
      <c r="U351" s="283" t="s">
        <v>85</v>
      </c>
      <c r="V351" s="283" t="s">
        <v>85</v>
      </c>
      <c r="W351" s="327"/>
      <c r="X351" s="286" t="s">
        <v>85</v>
      </c>
      <c r="Y351" s="278" t="s">
        <v>85</v>
      </c>
      <c r="Z351" s="283" t="s">
        <v>85</v>
      </c>
      <c r="AA351" s="283" t="s">
        <v>85</v>
      </c>
      <c r="AB351" s="325"/>
      <c r="AC351" s="287" t="s">
        <v>85</v>
      </c>
      <c r="AD351" s="278" t="s">
        <v>85</v>
      </c>
      <c r="AE351" s="283" t="s">
        <v>85</v>
      </c>
      <c r="AF351" s="283" t="s">
        <v>85</v>
      </c>
      <c r="AG351" s="325"/>
      <c r="AH351" s="328" t="s">
        <v>85</v>
      </c>
      <c r="AI351" s="278" t="s">
        <v>85</v>
      </c>
      <c r="AJ351" s="283" t="s">
        <v>85</v>
      </c>
      <c r="AK351" s="283" t="s">
        <v>85</v>
      </c>
      <c r="AL351" s="325"/>
      <c r="AM351" s="268" t="s">
        <v>85</v>
      </c>
      <c r="AN351" s="250" t="s">
        <v>85</v>
      </c>
      <c r="AO351" s="250" t="s">
        <v>85</v>
      </c>
      <c r="AP351" s="250" t="s">
        <v>85</v>
      </c>
      <c r="AQ351" s="250"/>
    </row>
    <row r="352" spans="1:43" x14ac:dyDescent="0.25">
      <c r="A352" s="315" t="s">
        <v>85</v>
      </c>
      <c r="B352" s="324" t="s">
        <v>85</v>
      </c>
      <c r="C352" s="250" t="s">
        <v>85</v>
      </c>
      <c r="D352" s="277" t="s">
        <v>85</v>
      </c>
      <c r="E352" s="278" t="s">
        <v>85</v>
      </c>
      <c r="F352" s="279" t="s">
        <v>85</v>
      </c>
      <c r="G352" s="280" t="s">
        <v>85</v>
      </c>
      <c r="H352" s="281" t="s">
        <v>85</v>
      </c>
      <c r="I352" s="278" t="s">
        <v>85</v>
      </c>
      <c r="J352" s="278" t="s">
        <v>85</v>
      </c>
      <c r="K352" s="280" t="s">
        <v>85</v>
      </c>
      <c r="L352" s="280" t="s">
        <v>85</v>
      </c>
      <c r="M352" s="280" t="s">
        <v>85</v>
      </c>
      <c r="N352" s="282" t="s">
        <v>85</v>
      </c>
      <c r="O352" s="278" t="s">
        <v>85</v>
      </c>
      <c r="P352" s="283" t="s">
        <v>85</v>
      </c>
      <c r="Q352" s="283" t="s">
        <v>85</v>
      </c>
      <c r="R352" s="325"/>
      <c r="S352" s="285" t="s">
        <v>85</v>
      </c>
      <c r="T352" s="326" t="s">
        <v>85</v>
      </c>
      <c r="U352" s="283" t="s">
        <v>85</v>
      </c>
      <c r="V352" s="283" t="s">
        <v>85</v>
      </c>
      <c r="W352" s="327"/>
      <c r="X352" s="286" t="s">
        <v>85</v>
      </c>
      <c r="Y352" s="278" t="s">
        <v>85</v>
      </c>
      <c r="Z352" s="283" t="s">
        <v>85</v>
      </c>
      <c r="AA352" s="283" t="s">
        <v>85</v>
      </c>
      <c r="AB352" s="325"/>
      <c r="AC352" s="287" t="s">
        <v>85</v>
      </c>
      <c r="AD352" s="278" t="s">
        <v>85</v>
      </c>
      <c r="AE352" s="283" t="s">
        <v>85</v>
      </c>
      <c r="AF352" s="283" t="s">
        <v>85</v>
      </c>
      <c r="AG352" s="325"/>
      <c r="AH352" s="328" t="s">
        <v>85</v>
      </c>
      <c r="AI352" s="278" t="s">
        <v>85</v>
      </c>
      <c r="AJ352" s="283" t="s">
        <v>85</v>
      </c>
      <c r="AK352" s="283" t="s">
        <v>85</v>
      </c>
      <c r="AL352" s="325"/>
      <c r="AM352" s="268" t="s">
        <v>85</v>
      </c>
      <c r="AN352" s="250" t="s">
        <v>85</v>
      </c>
      <c r="AO352" s="250" t="s">
        <v>85</v>
      </c>
      <c r="AP352" s="250" t="s">
        <v>85</v>
      </c>
      <c r="AQ352" s="250"/>
    </row>
    <row r="353" spans="1:43" x14ac:dyDescent="0.25">
      <c r="A353" s="315" t="s">
        <v>85</v>
      </c>
      <c r="B353" s="324" t="s">
        <v>85</v>
      </c>
      <c r="C353" s="250" t="s">
        <v>85</v>
      </c>
      <c r="D353" s="277" t="s">
        <v>85</v>
      </c>
      <c r="E353" s="278" t="s">
        <v>85</v>
      </c>
      <c r="F353" s="279" t="s">
        <v>85</v>
      </c>
      <c r="G353" s="280" t="s">
        <v>85</v>
      </c>
      <c r="H353" s="281" t="s">
        <v>85</v>
      </c>
      <c r="I353" s="278" t="s">
        <v>85</v>
      </c>
      <c r="J353" s="278" t="s">
        <v>85</v>
      </c>
      <c r="K353" s="280" t="s">
        <v>85</v>
      </c>
      <c r="L353" s="280" t="s">
        <v>85</v>
      </c>
      <c r="M353" s="280" t="s">
        <v>85</v>
      </c>
      <c r="N353" s="282" t="s">
        <v>85</v>
      </c>
      <c r="O353" s="278" t="s">
        <v>85</v>
      </c>
      <c r="P353" s="283" t="s">
        <v>85</v>
      </c>
      <c r="Q353" s="283" t="s">
        <v>85</v>
      </c>
      <c r="R353" s="325"/>
      <c r="S353" s="285" t="s">
        <v>85</v>
      </c>
      <c r="T353" s="326" t="s">
        <v>85</v>
      </c>
      <c r="U353" s="283" t="s">
        <v>85</v>
      </c>
      <c r="V353" s="283" t="s">
        <v>85</v>
      </c>
      <c r="W353" s="327"/>
      <c r="X353" s="286" t="s">
        <v>85</v>
      </c>
      <c r="Y353" s="278" t="s">
        <v>85</v>
      </c>
      <c r="Z353" s="283" t="s">
        <v>85</v>
      </c>
      <c r="AA353" s="283" t="s">
        <v>85</v>
      </c>
      <c r="AB353" s="325"/>
      <c r="AC353" s="287" t="s">
        <v>85</v>
      </c>
      <c r="AD353" s="278" t="s">
        <v>85</v>
      </c>
      <c r="AE353" s="283" t="s">
        <v>85</v>
      </c>
      <c r="AF353" s="283" t="s">
        <v>85</v>
      </c>
      <c r="AG353" s="325"/>
      <c r="AH353" s="328" t="s">
        <v>85</v>
      </c>
      <c r="AI353" s="278" t="s">
        <v>85</v>
      </c>
      <c r="AJ353" s="283" t="s">
        <v>85</v>
      </c>
      <c r="AK353" s="283" t="s">
        <v>85</v>
      </c>
      <c r="AL353" s="325"/>
      <c r="AM353" s="268" t="s">
        <v>85</v>
      </c>
      <c r="AN353" s="250" t="s">
        <v>85</v>
      </c>
      <c r="AO353" s="250" t="s">
        <v>85</v>
      </c>
      <c r="AP353" s="250" t="s">
        <v>85</v>
      </c>
      <c r="AQ353" s="250"/>
    </row>
    <row r="354" spans="1:43" x14ac:dyDescent="0.25">
      <c r="A354" s="315" t="s">
        <v>85</v>
      </c>
      <c r="B354" s="324" t="s">
        <v>85</v>
      </c>
      <c r="C354" s="250" t="s">
        <v>85</v>
      </c>
      <c r="D354" s="277" t="s">
        <v>85</v>
      </c>
      <c r="E354" s="278" t="s">
        <v>85</v>
      </c>
      <c r="F354" s="279" t="s">
        <v>85</v>
      </c>
      <c r="G354" s="280" t="s">
        <v>85</v>
      </c>
      <c r="H354" s="281" t="s">
        <v>85</v>
      </c>
      <c r="I354" s="278" t="s">
        <v>85</v>
      </c>
      <c r="J354" s="278" t="s">
        <v>85</v>
      </c>
      <c r="K354" s="280" t="s">
        <v>85</v>
      </c>
      <c r="L354" s="280" t="s">
        <v>85</v>
      </c>
      <c r="M354" s="280" t="s">
        <v>85</v>
      </c>
      <c r="N354" s="282" t="s">
        <v>85</v>
      </c>
      <c r="O354" s="278" t="s">
        <v>85</v>
      </c>
      <c r="P354" s="283" t="s">
        <v>85</v>
      </c>
      <c r="Q354" s="283" t="s">
        <v>85</v>
      </c>
      <c r="R354" s="325"/>
      <c r="S354" s="285" t="s">
        <v>85</v>
      </c>
      <c r="T354" s="326" t="s">
        <v>85</v>
      </c>
      <c r="U354" s="283" t="s">
        <v>85</v>
      </c>
      <c r="V354" s="283" t="s">
        <v>85</v>
      </c>
      <c r="W354" s="327"/>
      <c r="X354" s="286" t="s">
        <v>85</v>
      </c>
      <c r="Y354" s="278" t="s">
        <v>85</v>
      </c>
      <c r="Z354" s="283" t="s">
        <v>85</v>
      </c>
      <c r="AA354" s="283" t="s">
        <v>85</v>
      </c>
      <c r="AB354" s="325"/>
      <c r="AC354" s="287" t="s">
        <v>85</v>
      </c>
      <c r="AD354" s="278" t="s">
        <v>85</v>
      </c>
      <c r="AE354" s="283" t="s">
        <v>85</v>
      </c>
      <c r="AF354" s="283" t="s">
        <v>85</v>
      </c>
      <c r="AG354" s="325"/>
      <c r="AH354" s="328" t="s">
        <v>85</v>
      </c>
      <c r="AI354" s="278" t="s">
        <v>85</v>
      </c>
      <c r="AJ354" s="283" t="s">
        <v>85</v>
      </c>
      <c r="AK354" s="283" t="s">
        <v>85</v>
      </c>
      <c r="AL354" s="325"/>
      <c r="AM354" s="268" t="s">
        <v>85</v>
      </c>
      <c r="AN354" s="250" t="s">
        <v>85</v>
      </c>
      <c r="AO354" s="250" t="s">
        <v>85</v>
      </c>
      <c r="AP354" s="250" t="s">
        <v>85</v>
      </c>
      <c r="AQ354" s="250"/>
    </row>
    <row r="355" spans="1:43" x14ac:dyDescent="0.25">
      <c r="A355" s="315" t="s">
        <v>85</v>
      </c>
      <c r="B355" s="324" t="s">
        <v>85</v>
      </c>
      <c r="C355" s="250" t="s">
        <v>85</v>
      </c>
      <c r="D355" s="277" t="s">
        <v>85</v>
      </c>
      <c r="E355" s="278" t="s">
        <v>85</v>
      </c>
      <c r="F355" s="279" t="s">
        <v>85</v>
      </c>
      <c r="G355" s="280" t="s">
        <v>85</v>
      </c>
      <c r="H355" s="281" t="s">
        <v>85</v>
      </c>
      <c r="I355" s="278" t="s">
        <v>85</v>
      </c>
      <c r="J355" s="278" t="s">
        <v>85</v>
      </c>
      <c r="K355" s="280" t="s">
        <v>85</v>
      </c>
      <c r="L355" s="280" t="s">
        <v>85</v>
      </c>
      <c r="M355" s="280" t="s">
        <v>85</v>
      </c>
      <c r="N355" s="282" t="s">
        <v>85</v>
      </c>
      <c r="O355" s="278" t="s">
        <v>85</v>
      </c>
      <c r="P355" s="283" t="s">
        <v>85</v>
      </c>
      <c r="Q355" s="283" t="s">
        <v>85</v>
      </c>
      <c r="R355" s="325"/>
      <c r="S355" s="285" t="s">
        <v>85</v>
      </c>
      <c r="T355" s="326" t="s">
        <v>85</v>
      </c>
      <c r="U355" s="283" t="s">
        <v>85</v>
      </c>
      <c r="V355" s="283" t="s">
        <v>85</v>
      </c>
      <c r="W355" s="327"/>
      <c r="X355" s="286" t="s">
        <v>85</v>
      </c>
      <c r="Y355" s="278" t="s">
        <v>85</v>
      </c>
      <c r="Z355" s="283" t="s">
        <v>85</v>
      </c>
      <c r="AA355" s="283" t="s">
        <v>85</v>
      </c>
      <c r="AB355" s="325"/>
      <c r="AC355" s="287" t="s">
        <v>85</v>
      </c>
      <c r="AD355" s="278" t="s">
        <v>85</v>
      </c>
      <c r="AE355" s="283" t="s">
        <v>85</v>
      </c>
      <c r="AF355" s="283" t="s">
        <v>85</v>
      </c>
      <c r="AG355" s="325"/>
      <c r="AH355" s="328" t="s">
        <v>85</v>
      </c>
      <c r="AI355" s="278" t="s">
        <v>85</v>
      </c>
      <c r="AJ355" s="283" t="s">
        <v>85</v>
      </c>
      <c r="AK355" s="283" t="s">
        <v>85</v>
      </c>
      <c r="AL355" s="325"/>
      <c r="AM355" s="268" t="s">
        <v>85</v>
      </c>
      <c r="AN355" s="250" t="s">
        <v>85</v>
      </c>
      <c r="AO355" s="250" t="s">
        <v>85</v>
      </c>
      <c r="AP355" s="250" t="s">
        <v>85</v>
      </c>
      <c r="AQ355" s="250"/>
    </row>
    <row r="356" spans="1:43" x14ac:dyDescent="0.25">
      <c r="A356" s="315" t="s">
        <v>85</v>
      </c>
      <c r="B356" s="324" t="s">
        <v>85</v>
      </c>
      <c r="C356" s="250" t="s">
        <v>85</v>
      </c>
      <c r="D356" s="277" t="s">
        <v>85</v>
      </c>
      <c r="E356" s="278" t="s">
        <v>85</v>
      </c>
      <c r="F356" s="279" t="s">
        <v>85</v>
      </c>
      <c r="G356" s="280" t="s">
        <v>85</v>
      </c>
      <c r="H356" s="281" t="s">
        <v>85</v>
      </c>
      <c r="I356" s="278" t="s">
        <v>85</v>
      </c>
      <c r="J356" s="278" t="s">
        <v>85</v>
      </c>
      <c r="K356" s="280" t="s">
        <v>85</v>
      </c>
      <c r="L356" s="280" t="s">
        <v>85</v>
      </c>
      <c r="M356" s="280" t="s">
        <v>85</v>
      </c>
      <c r="N356" s="282" t="s">
        <v>85</v>
      </c>
      <c r="O356" s="278" t="s">
        <v>85</v>
      </c>
      <c r="P356" s="283" t="s">
        <v>85</v>
      </c>
      <c r="Q356" s="283" t="s">
        <v>85</v>
      </c>
      <c r="R356" s="325"/>
      <c r="S356" s="285" t="s">
        <v>85</v>
      </c>
      <c r="T356" s="326" t="s">
        <v>85</v>
      </c>
      <c r="U356" s="283" t="s">
        <v>85</v>
      </c>
      <c r="V356" s="283" t="s">
        <v>85</v>
      </c>
      <c r="W356" s="327"/>
      <c r="X356" s="286" t="s">
        <v>85</v>
      </c>
      <c r="Y356" s="278" t="s">
        <v>85</v>
      </c>
      <c r="Z356" s="283" t="s">
        <v>85</v>
      </c>
      <c r="AA356" s="283" t="s">
        <v>85</v>
      </c>
      <c r="AB356" s="325"/>
      <c r="AC356" s="287" t="s">
        <v>85</v>
      </c>
      <c r="AD356" s="278" t="s">
        <v>85</v>
      </c>
      <c r="AE356" s="283" t="s">
        <v>85</v>
      </c>
      <c r="AF356" s="283" t="s">
        <v>85</v>
      </c>
      <c r="AG356" s="325"/>
      <c r="AH356" s="328" t="s">
        <v>85</v>
      </c>
      <c r="AI356" s="278" t="s">
        <v>85</v>
      </c>
      <c r="AJ356" s="283" t="s">
        <v>85</v>
      </c>
      <c r="AK356" s="283" t="s">
        <v>85</v>
      </c>
      <c r="AL356" s="325"/>
      <c r="AM356" s="268" t="s">
        <v>85</v>
      </c>
      <c r="AN356" s="250" t="s">
        <v>85</v>
      </c>
      <c r="AO356" s="250" t="s">
        <v>85</v>
      </c>
      <c r="AP356" s="250" t="s">
        <v>85</v>
      </c>
      <c r="AQ356" s="250"/>
    </row>
    <row r="357" spans="1:43" x14ac:dyDescent="0.25">
      <c r="A357" s="315" t="s">
        <v>85</v>
      </c>
      <c r="B357" s="324" t="s">
        <v>85</v>
      </c>
      <c r="C357" s="250" t="s">
        <v>85</v>
      </c>
      <c r="D357" s="277" t="s">
        <v>85</v>
      </c>
      <c r="E357" s="278" t="s">
        <v>85</v>
      </c>
      <c r="F357" s="279" t="s">
        <v>85</v>
      </c>
      <c r="G357" s="280" t="s">
        <v>85</v>
      </c>
      <c r="H357" s="281" t="s">
        <v>85</v>
      </c>
      <c r="I357" s="278" t="s">
        <v>85</v>
      </c>
      <c r="J357" s="278" t="s">
        <v>85</v>
      </c>
      <c r="K357" s="280" t="s">
        <v>85</v>
      </c>
      <c r="L357" s="280" t="s">
        <v>85</v>
      </c>
      <c r="M357" s="280" t="s">
        <v>85</v>
      </c>
      <c r="N357" s="282" t="s">
        <v>85</v>
      </c>
      <c r="O357" s="278" t="s">
        <v>85</v>
      </c>
      <c r="P357" s="283" t="s">
        <v>85</v>
      </c>
      <c r="Q357" s="283" t="s">
        <v>85</v>
      </c>
      <c r="R357" s="325"/>
      <c r="S357" s="285" t="s">
        <v>85</v>
      </c>
      <c r="T357" s="326" t="s">
        <v>85</v>
      </c>
      <c r="U357" s="283" t="s">
        <v>85</v>
      </c>
      <c r="V357" s="283" t="s">
        <v>85</v>
      </c>
      <c r="W357" s="327"/>
      <c r="X357" s="286" t="s">
        <v>85</v>
      </c>
      <c r="Y357" s="278" t="s">
        <v>85</v>
      </c>
      <c r="Z357" s="283" t="s">
        <v>85</v>
      </c>
      <c r="AA357" s="283" t="s">
        <v>85</v>
      </c>
      <c r="AB357" s="325"/>
      <c r="AC357" s="287" t="s">
        <v>85</v>
      </c>
      <c r="AD357" s="278" t="s">
        <v>85</v>
      </c>
      <c r="AE357" s="283" t="s">
        <v>85</v>
      </c>
      <c r="AF357" s="283" t="s">
        <v>85</v>
      </c>
      <c r="AG357" s="325"/>
      <c r="AH357" s="328" t="s">
        <v>85</v>
      </c>
      <c r="AI357" s="278" t="s">
        <v>85</v>
      </c>
      <c r="AJ357" s="283" t="s">
        <v>85</v>
      </c>
      <c r="AK357" s="283" t="s">
        <v>85</v>
      </c>
      <c r="AL357" s="325"/>
      <c r="AM357" s="268" t="s">
        <v>85</v>
      </c>
      <c r="AN357" s="250" t="s">
        <v>85</v>
      </c>
      <c r="AO357" s="250" t="s">
        <v>85</v>
      </c>
      <c r="AP357" s="250" t="s">
        <v>85</v>
      </c>
      <c r="AQ357" s="250"/>
    </row>
    <row r="358" spans="1:43" x14ac:dyDescent="0.25">
      <c r="A358" s="315" t="s">
        <v>85</v>
      </c>
      <c r="B358" s="324" t="s">
        <v>85</v>
      </c>
      <c r="C358" s="250" t="s">
        <v>85</v>
      </c>
      <c r="D358" s="277" t="s">
        <v>85</v>
      </c>
      <c r="E358" s="278" t="s">
        <v>85</v>
      </c>
      <c r="F358" s="279" t="s">
        <v>85</v>
      </c>
      <c r="G358" s="280" t="s">
        <v>85</v>
      </c>
      <c r="H358" s="281" t="s">
        <v>85</v>
      </c>
      <c r="I358" s="278" t="s">
        <v>85</v>
      </c>
      <c r="J358" s="278" t="s">
        <v>85</v>
      </c>
      <c r="K358" s="280" t="s">
        <v>85</v>
      </c>
      <c r="L358" s="280" t="s">
        <v>85</v>
      </c>
      <c r="M358" s="280" t="s">
        <v>85</v>
      </c>
      <c r="N358" s="282" t="s">
        <v>85</v>
      </c>
      <c r="O358" s="278" t="s">
        <v>85</v>
      </c>
      <c r="P358" s="283" t="s">
        <v>85</v>
      </c>
      <c r="Q358" s="283" t="s">
        <v>85</v>
      </c>
      <c r="R358" s="325"/>
      <c r="S358" s="285" t="s">
        <v>85</v>
      </c>
      <c r="T358" s="326" t="s">
        <v>85</v>
      </c>
      <c r="U358" s="283" t="s">
        <v>85</v>
      </c>
      <c r="V358" s="283" t="s">
        <v>85</v>
      </c>
      <c r="W358" s="327"/>
      <c r="X358" s="286" t="s">
        <v>85</v>
      </c>
      <c r="Y358" s="278" t="s">
        <v>85</v>
      </c>
      <c r="Z358" s="283" t="s">
        <v>85</v>
      </c>
      <c r="AA358" s="283" t="s">
        <v>85</v>
      </c>
      <c r="AB358" s="325"/>
      <c r="AC358" s="287" t="s">
        <v>85</v>
      </c>
      <c r="AD358" s="278" t="s">
        <v>85</v>
      </c>
      <c r="AE358" s="283" t="s">
        <v>85</v>
      </c>
      <c r="AF358" s="283" t="s">
        <v>85</v>
      </c>
      <c r="AG358" s="325"/>
      <c r="AH358" s="328" t="s">
        <v>85</v>
      </c>
      <c r="AI358" s="278" t="s">
        <v>85</v>
      </c>
      <c r="AJ358" s="283" t="s">
        <v>85</v>
      </c>
      <c r="AK358" s="283" t="s">
        <v>85</v>
      </c>
      <c r="AL358" s="325"/>
      <c r="AM358" s="268" t="s">
        <v>85</v>
      </c>
      <c r="AN358" s="250" t="s">
        <v>85</v>
      </c>
      <c r="AO358" s="250" t="s">
        <v>85</v>
      </c>
      <c r="AP358" s="250" t="s">
        <v>85</v>
      </c>
      <c r="AQ358" s="250"/>
    </row>
    <row r="359" spans="1:43" x14ac:dyDescent="0.25">
      <c r="A359" s="315" t="s">
        <v>85</v>
      </c>
      <c r="B359" s="324" t="s">
        <v>85</v>
      </c>
      <c r="C359" s="250" t="s">
        <v>85</v>
      </c>
      <c r="D359" s="277" t="s">
        <v>85</v>
      </c>
      <c r="E359" s="278" t="s">
        <v>85</v>
      </c>
      <c r="F359" s="279" t="s">
        <v>85</v>
      </c>
      <c r="G359" s="280" t="s">
        <v>85</v>
      </c>
      <c r="H359" s="281" t="s">
        <v>85</v>
      </c>
      <c r="I359" s="278" t="s">
        <v>85</v>
      </c>
      <c r="J359" s="278" t="s">
        <v>85</v>
      </c>
      <c r="K359" s="280" t="s">
        <v>85</v>
      </c>
      <c r="L359" s="280" t="s">
        <v>85</v>
      </c>
      <c r="M359" s="280" t="s">
        <v>85</v>
      </c>
      <c r="N359" s="282" t="s">
        <v>85</v>
      </c>
      <c r="O359" s="278" t="s">
        <v>85</v>
      </c>
      <c r="P359" s="283" t="s">
        <v>85</v>
      </c>
      <c r="Q359" s="283" t="s">
        <v>85</v>
      </c>
      <c r="R359" s="325"/>
      <c r="S359" s="285" t="s">
        <v>85</v>
      </c>
      <c r="T359" s="326" t="s">
        <v>85</v>
      </c>
      <c r="U359" s="283" t="s">
        <v>85</v>
      </c>
      <c r="V359" s="283" t="s">
        <v>85</v>
      </c>
      <c r="W359" s="327"/>
      <c r="X359" s="286" t="s">
        <v>85</v>
      </c>
      <c r="Y359" s="278" t="s">
        <v>85</v>
      </c>
      <c r="Z359" s="283" t="s">
        <v>85</v>
      </c>
      <c r="AA359" s="283" t="s">
        <v>85</v>
      </c>
      <c r="AB359" s="325"/>
      <c r="AC359" s="287" t="s">
        <v>85</v>
      </c>
      <c r="AD359" s="278" t="s">
        <v>85</v>
      </c>
      <c r="AE359" s="283" t="s">
        <v>85</v>
      </c>
      <c r="AF359" s="283" t="s">
        <v>85</v>
      </c>
      <c r="AG359" s="325"/>
      <c r="AH359" s="328" t="s">
        <v>85</v>
      </c>
      <c r="AI359" s="278" t="s">
        <v>85</v>
      </c>
      <c r="AJ359" s="283" t="s">
        <v>85</v>
      </c>
      <c r="AK359" s="283" t="s">
        <v>85</v>
      </c>
      <c r="AL359" s="325"/>
      <c r="AM359" s="268" t="s">
        <v>85</v>
      </c>
      <c r="AN359" s="250" t="s">
        <v>85</v>
      </c>
      <c r="AO359" s="250" t="s">
        <v>85</v>
      </c>
      <c r="AP359" s="250" t="s">
        <v>85</v>
      </c>
      <c r="AQ359" s="250"/>
    </row>
    <row r="360" spans="1:43" x14ac:dyDescent="0.25">
      <c r="A360" s="315" t="s">
        <v>85</v>
      </c>
      <c r="B360" s="324" t="s">
        <v>85</v>
      </c>
      <c r="C360" s="250" t="s">
        <v>85</v>
      </c>
      <c r="D360" s="277" t="s">
        <v>85</v>
      </c>
      <c r="E360" s="278" t="s">
        <v>85</v>
      </c>
      <c r="F360" s="279" t="s">
        <v>85</v>
      </c>
      <c r="G360" s="280" t="s">
        <v>85</v>
      </c>
      <c r="H360" s="281" t="s">
        <v>85</v>
      </c>
      <c r="I360" s="278" t="s">
        <v>85</v>
      </c>
      <c r="J360" s="278" t="s">
        <v>85</v>
      </c>
      <c r="K360" s="280" t="s">
        <v>85</v>
      </c>
      <c r="L360" s="280" t="s">
        <v>85</v>
      </c>
      <c r="M360" s="280" t="s">
        <v>85</v>
      </c>
      <c r="N360" s="282" t="s">
        <v>85</v>
      </c>
      <c r="O360" s="278" t="s">
        <v>85</v>
      </c>
      <c r="P360" s="283" t="s">
        <v>85</v>
      </c>
      <c r="Q360" s="283" t="s">
        <v>85</v>
      </c>
      <c r="R360" s="325"/>
      <c r="S360" s="285" t="s">
        <v>85</v>
      </c>
      <c r="T360" s="326" t="s">
        <v>85</v>
      </c>
      <c r="U360" s="283" t="s">
        <v>85</v>
      </c>
      <c r="V360" s="283" t="s">
        <v>85</v>
      </c>
      <c r="W360" s="327"/>
      <c r="X360" s="286" t="s">
        <v>85</v>
      </c>
      <c r="Y360" s="278" t="s">
        <v>85</v>
      </c>
      <c r="Z360" s="283" t="s">
        <v>85</v>
      </c>
      <c r="AA360" s="283" t="s">
        <v>85</v>
      </c>
      <c r="AB360" s="325"/>
      <c r="AC360" s="287" t="s">
        <v>85</v>
      </c>
      <c r="AD360" s="278" t="s">
        <v>85</v>
      </c>
      <c r="AE360" s="283" t="s">
        <v>85</v>
      </c>
      <c r="AF360" s="283" t="s">
        <v>85</v>
      </c>
      <c r="AG360" s="325"/>
      <c r="AH360" s="328" t="s">
        <v>85</v>
      </c>
      <c r="AI360" s="278" t="s">
        <v>85</v>
      </c>
      <c r="AJ360" s="283" t="s">
        <v>85</v>
      </c>
      <c r="AK360" s="283" t="s">
        <v>85</v>
      </c>
      <c r="AL360" s="325"/>
      <c r="AM360" s="268" t="s">
        <v>85</v>
      </c>
      <c r="AN360" s="250" t="s">
        <v>85</v>
      </c>
      <c r="AO360" s="250" t="s">
        <v>85</v>
      </c>
      <c r="AP360" s="250" t="s">
        <v>85</v>
      </c>
      <c r="AQ360" s="250"/>
    </row>
    <row r="361" spans="1:43" x14ac:dyDescent="0.25">
      <c r="A361" s="315" t="s">
        <v>85</v>
      </c>
      <c r="B361" s="324" t="s">
        <v>85</v>
      </c>
      <c r="C361" s="250" t="s">
        <v>85</v>
      </c>
      <c r="D361" s="277" t="s">
        <v>85</v>
      </c>
      <c r="E361" s="278" t="s">
        <v>85</v>
      </c>
      <c r="F361" s="279" t="s">
        <v>85</v>
      </c>
      <c r="G361" s="280" t="s">
        <v>85</v>
      </c>
      <c r="H361" s="281" t="s">
        <v>85</v>
      </c>
      <c r="I361" s="278" t="s">
        <v>85</v>
      </c>
      <c r="J361" s="278" t="s">
        <v>85</v>
      </c>
      <c r="K361" s="280" t="s">
        <v>85</v>
      </c>
      <c r="L361" s="280" t="s">
        <v>85</v>
      </c>
      <c r="M361" s="280" t="s">
        <v>85</v>
      </c>
      <c r="N361" s="282" t="s">
        <v>85</v>
      </c>
      <c r="O361" s="278" t="s">
        <v>85</v>
      </c>
      <c r="P361" s="283" t="s">
        <v>85</v>
      </c>
      <c r="Q361" s="283" t="s">
        <v>85</v>
      </c>
      <c r="R361" s="325"/>
      <c r="S361" s="285" t="s">
        <v>85</v>
      </c>
      <c r="T361" s="326" t="s">
        <v>85</v>
      </c>
      <c r="U361" s="283" t="s">
        <v>85</v>
      </c>
      <c r="V361" s="283" t="s">
        <v>85</v>
      </c>
      <c r="W361" s="327"/>
      <c r="X361" s="286" t="s">
        <v>85</v>
      </c>
      <c r="Y361" s="278" t="s">
        <v>85</v>
      </c>
      <c r="Z361" s="283" t="s">
        <v>85</v>
      </c>
      <c r="AA361" s="283" t="s">
        <v>85</v>
      </c>
      <c r="AB361" s="325"/>
      <c r="AC361" s="287" t="s">
        <v>85</v>
      </c>
      <c r="AD361" s="278" t="s">
        <v>85</v>
      </c>
      <c r="AE361" s="283" t="s">
        <v>85</v>
      </c>
      <c r="AF361" s="283" t="s">
        <v>85</v>
      </c>
      <c r="AG361" s="325"/>
      <c r="AH361" s="328" t="s">
        <v>85</v>
      </c>
      <c r="AI361" s="278" t="s">
        <v>85</v>
      </c>
      <c r="AJ361" s="283" t="s">
        <v>85</v>
      </c>
      <c r="AK361" s="283" t="s">
        <v>85</v>
      </c>
      <c r="AL361" s="325"/>
      <c r="AM361" s="268" t="s">
        <v>85</v>
      </c>
      <c r="AN361" s="250" t="s">
        <v>85</v>
      </c>
      <c r="AO361" s="250" t="s">
        <v>85</v>
      </c>
      <c r="AP361" s="250" t="s">
        <v>85</v>
      </c>
      <c r="AQ361" s="250"/>
    </row>
    <row r="362" spans="1:43" x14ac:dyDescent="0.25">
      <c r="A362" s="315" t="s">
        <v>85</v>
      </c>
      <c r="B362" s="324" t="s">
        <v>85</v>
      </c>
      <c r="C362" s="250" t="s">
        <v>85</v>
      </c>
      <c r="D362" s="277" t="s">
        <v>85</v>
      </c>
      <c r="E362" s="278" t="s">
        <v>85</v>
      </c>
      <c r="F362" s="279" t="s">
        <v>85</v>
      </c>
      <c r="G362" s="280" t="s">
        <v>85</v>
      </c>
      <c r="H362" s="281" t="s">
        <v>85</v>
      </c>
      <c r="I362" s="278" t="s">
        <v>85</v>
      </c>
      <c r="J362" s="278" t="s">
        <v>85</v>
      </c>
      <c r="K362" s="280" t="s">
        <v>85</v>
      </c>
      <c r="L362" s="280" t="s">
        <v>85</v>
      </c>
      <c r="M362" s="280" t="s">
        <v>85</v>
      </c>
      <c r="N362" s="282" t="s">
        <v>85</v>
      </c>
      <c r="O362" s="278" t="s">
        <v>85</v>
      </c>
      <c r="P362" s="283" t="s">
        <v>85</v>
      </c>
      <c r="Q362" s="283" t="s">
        <v>85</v>
      </c>
      <c r="R362" s="325"/>
      <c r="S362" s="285" t="s">
        <v>85</v>
      </c>
      <c r="T362" s="326" t="s">
        <v>85</v>
      </c>
      <c r="U362" s="283" t="s">
        <v>85</v>
      </c>
      <c r="V362" s="283" t="s">
        <v>85</v>
      </c>
      <c r="W362" s="327"/>
      <c r="X362" s="286" t="s">
        <v>85</v>
      </c>
      <c r="Y362" s="278" t="s">
        <v>85</v>
      </c>
      <c r="Z362" s="283" t="s">
        <v>85</v>
      </c>
      <c r="AA362" s="283" t="s">
        <v>85</v>
      </c>
      <c r="AB362" s="325"/>
      <c r="AC362" s="287" t="s">
        <v>85</v>
      </c>
      <c r="AD362" s="278" t="s">
        <v>85</v>
      </c>
      <c r="AE362" s="283" t="s">
        <v>85</v>
      </c>
      <c r="AF362" s="283" t="s">
        <v>85</v>
      </c>
      <c r="AG362" s="325"/>
      <c r="AH362" s="328" t="s">
        <v>85</v>
      </c>
      <c r="AI362" s="278" t="s">
        <v>85</v>
      </c>
      <c r="AJ362" s="283" t="s">
        <v>85</v>
      </c>
      <c r="AK362" s="283" t="s">
        <v>85</v>
      </c>
      <c r="AL362" s="325"/>
      <c r="AM362" s="268" t="s">
        <v>85</v>
      </c>
      <c r="AN362" s="250" t="s">
        <v>85</v>
      </c>
      <c r="AO362" s="250" t="s">
        <v>85</v>
      </c>
      <c r="AP362" s="250" t="s">
        <v>85</v>
      </c>
      <c r="AQ362" s="250"/>
    </row>
    <row r="363" spans="1:43" x14ac:dyDescent="0.25">
      <c r="A363" s="315" t="s">
        <v>85</v>
      </c>
      <c r="B363" s="324" t="s">
        <v>85</v>
      </c>
      <c r="C363" s="250" t="s">
        <v>85</v>
      </c>
      <c r="D363" s="277" t="s">
        <v>85</v>
      </c>
      <c r="E363" s="278" t="s">
        <v>85</v>
      </c>
      <c r="F363" s="279" t="s">
        <v>85</v>
      </c>
      <c r="G363" s="280" t="s">
        <v>85</v>
      </c>
      <c r="H363" s="281" t="s">
        <v>85</v>
      </c>
      <c r="I363" s="278" t="s">
        <v>85</v>
      </c>
      <c r="J363" s="278" t="s">
        <v>85</v>
      </c>
      <c r="K363" s="280" t="s">
        <v>85</v>
      </c>
      <c r="L363" s="280" t="s">
        <v>85</v>
      </c>
      <c r="M363" s="280" t="s">
        <v>85</v>
      </c>
      <c r="N363" s="282" t="s">
        <v>85</v>
      </c>
      <c r="O363" s="278" t="s">
        <v>85</v>
      </c>
      <c r="P363" s="283" t="s">
        <v>85</v>
      </c>
      <c r="Q363" s="283" t="s">
        <v>85</v>
      </c>
      <c r="R363" s="325"/>
      <c r="S363" s="285" t="s">
        <v>85</v>
      </c>
      <c r="T363" s="326" t="s">
        <v>85</v>
      </c>
      <c r="U363" s="283" t="s">
        <v>85</v>
      </c>
      <c r="V363" s="283" t="s">
        <v>85</v>
      </c>
      <c r="W363" s="327"/>
      <c r="X363" s="286" t="s">
        <v>85</v>
      </c>
      <c r="Y363" s="278" t="s">
        <v>85</v>
      </c>
      <c r="Z363" s="283" t="s">
        <v>85</v>
      </c>
      <c r="AA363" s="283" t="s">
        <v>85</v>
      </c>
      <c r="AB363" s="325"/>
      <c r="AC363" s="287" t="s">
        <v>85</v>
      </c>
      <c r="AD363" s="278" t="s">
        <v>85</v>
      </c>
      <c r="AE363" s="283" t="s">
        <v>85</v>
      </c>
      <c r="AF363" s="283" t="s">
        <v>85</v>
      </c>
      <c r="AG363" s="325"/>
      <c r="AH363" s="328" t="s">
        <v>85</v>
      </c>
      <c r="AI363" s="278" t="s">
        <v>85</v>
      </c>
      <c r="AJ363" s="283" t="s">
        <v>85</v>
      </c>
      <c r="AK363" s="283" t="s">
        <v>85</v>
      </c>
      <c r="AL363" s="325"/>
      <c r="AM363" s="268" t="s">
        <v>85</v>
      </c>
      <c r="AN363" s="250" t="s">
        <v>85</v>
      </c>
      <c r="AO363" s="250" t="s">
        <v>85</v>
      </c>
      <c r="AP363" s="250" t="s">
        <v>85</v>
      </c>
      <c r="AQ363" s="250"/>
    </row>
    <row r="364" spans="1:43" x14ac:dyDescent="0.25">
      <c r="A364" s="315" t="s">
        <v>85</v>
      </c>
      <c r="B364" s="324" t="s">
        <v>85</v>
      </c>
      <c r="C364" s="250" t="s">
        <v>85</v>
      </c>
      <c r="D364" s="277" t="s">
        <v>85</v>
      </c>
      <c r="E364" s="278" t="s">
        <v>85</v>
      </c>
      <c r="F364" s="279" t="s">
        <v>85</v>
      </c>
      <c r="G364" s="280" t="s">
        <v>85</v>
      </c>
      <c r="H364" s="281" t="s">
        <v>85</v>
      </c>
      <c r="I364" s="278" t="s">
        <v>85</v>
      </c>
      <c r="J364" s="278" t="s">
        <v>85</v>
      </c>
      <c r="K364" s="280" t="s">
        <v>85</v>
      </c>
      <c r="L364" s="280" t="s">
        <v>85</v>
      </c>
      <c r="M364" s="280" t="s">
        <v>85</v>
      </c>
      <c r="N364" s="282" t="s">
        <v>85</v>
      </c>
      <c r="O364" s="278" t="s">
        <v>85</v>
      </c>
      <c r="P364" s="283" t="s">
        <v>85</v>
      </c>
      <c r="Q364" s="283" t="s">
        <v>85</v>
      </c>
      <c r="R364" s="325"/>
      <c r="S364" s="285" t="s">
        <v>85</v>
      </c>
      <c r="T364" s="326" t="s">
        <v>85</v>
      </c>
      <c r="U364" s="283" t="s">
        <v>85</v>
      </c>
      <c r="V364" s="283" t="s">
        <v>85</v>
      </c>
      <c r="W364" s="327"/>
      <c r="X364" s="286" t="s">
        <v>85</v>
      </c>
      <c r="Y364" s="278" t="s">
        <v>85</v>
      </c>
      <c r="Z364" s="283" t="s">
        <v>85</v>
      </c>
      <c r="AA364" s="283" t="s">
        <v>85</v>
      </c>
      <c r="AB364" s="325"/>
      <c r="AC364" s="287" t="s">
        <v>85</v>
      </c>
      <c r="AD364" s="278" t="s">
        <v>85</v>
      </c>
      <c r="AE364" s="283" t="s">
        <v>85</v>
      </c>
      <c r="AF364" s="283" t="s">
        <v>85</v>
      </c>
      <c r="AG364" s="325"/>
      <c r="AH364" s="328" t="s">
        <v>85</v>
      </c>
      <c r="AI364" s="278" t="s">
        <v>85</v>
      </c>
      <c r="AJ364" s="283" t="s">
        <v>85</v>
      </c>
      <c r="AK364" s="283" t="s">
        <v>85</v>
      </c>
      <c r="AL364" s="325"/>
      <c r="AM364" s="268" t="s">
        <v>85</v>
      </c>
      <c r="AN364" s="250" t="s">
        <v>85</v>
      </c>
      <c r="AO364" s="250" t="s">
        <v>85</v>
      </c>
      <c r="AP364" s="250" t="s">
        <v>85</v>
      </c>
      <c r="AQ364" s="250"/>
    </row>
    <row r="365" spans="1:43" x14ac:dyDescent="0.25">
      <c r="A365" s="315" t="s">
        <v>85</v>
      </c>
      <c r="B365" s="324" t="s">
        <v>85</v>
      </c>
      <c r="C365" s="250" t="s">
        <v>85</v>
      </c>
      <c r="D365" s="277" t="s">
        <v>85</v>
      </c>
      <c r="E365" s="278" t="s">
        <v>85</v>
      </c>
      <c r="F365" s="279" t="s">
        <v>85</v>
      </c>
      <c r="G365" s="280" t="s">
        <v>85</v>
      </c>
      <c r="H365" s="281" t="s">
        <v>85</v>
      </c>
      <c r="I365" s="278" t="s">
        <v>85</v>
      </c>
      <c r="J365" s="278" t="s">
        <v>85</v>
      </c>
      <c r="K365" s="280" t="s">
        <v>85</v>
      </c>
      <c r="L365" s="280" t="s">
        <v>85</v>
      </c>
      <c r="M365" s="280" t="s">
        <v>85</v>
      </c>
      <c r="N365" s="282" t="s">
        <v>85</v>
      </c>
      <c r="O365" s="278" t="s">
        <v>85</v>
      </c>
      <c r="P365" s="283" t="s">
        <v>85</v>
      </c>
      <c r="Q365" s="283" t="s">
        <v>85</v>
      </c>
      <c r="R365" s="325"/>
      <c r="S365" s="285" t="s">
        <v>85</v>
      </c>
      <c r="T365" s="326" t="s">
        <v>85</v>
      </c>
      <c r="U365" s="283" t="s">
        <v>85</v>
      </c>
      <c r="V365" s="283" t="s">
        <v>85</v>
      </c>
      <c r="W365" s="327"/>
      <c r="X365" s="286" t="s">
        <v>85</v>
      </c>
      <c r="Y365" s="278" t="s">
        <v>85</v>
      </c>
      <c r="Z365" s="283" t="s">
        <v>85</v>
      </c>
      <c r="AA365" s="283" t="s">
        <v>85</v>
      </c>
      <c r="AB365" s="325"/>
      <c r="AC365" s="287" t="s">
        <v>85</v>
      </c>
      <c r="AD365" s="278" t="s">
        <v>85</v>
      </c>
      <c r="AE365" s="283" t="s">
        <v>85</v>
      </c>
      <c r="AF365" s="283" t="s">
        <v>85</v>
      </c>
      <c r="AG365" s="325"/>
      <c r="AH365" s="328" t="s">
        <v>85</v>
      </c>
      <c r="AI365" s="278" t="s">
        <v>85</v>
      </c>
      <c r="AJ365" s="283" t="s">
        <v>85</v>
      </c>
      <c r="AK365" s="283" t="s">
        <v>85</v>
      </c>
      <c r="AL365" s="325"/>
      <c r="AM365" s="268" t="s">
        <v>85</v>
      </c>
      <c r="AN365" s="250" t="s">
        <v>85</v>
      </c>
      <c r="AO365" s="250" t="s">
        <v>85</v>
      </c>
      <c r="AP365" s="250" t="s">
        <v>85</v>
      </c>
      <c r="AQ365" s="250"/>
    </row>
    <row r="366" spans="1:43" x14ac:dyDescent="0.25">
      <c r="A366" s="315" t="s">
        <v>85</v>
      </c>
      <c r="B366" s="324" t="s">
        <v>85</v>
      </c>
      <c r="C366" s="250" t="s">
        <v>85</v>
      </c>
      <c r="D366" s="277" t="s">
        <v>85</v>
      </c>
      <c r="E366" s="278" t="s">
        <v>85</v>
      </c>
      <c r="F366" s="279" t="s">
        <v>85</v>
      </c>
      <c r="G366" s="280" t="s">
        <v>85</v>
      </c>
      <c r="H366" s="281" t="s">
        <v>85</v>
      </c>
      <c r="I366" s="278" t="s">
        <v>85</v>
      </c>
      <c r="J366" s="278" t="s">
        <v>85</v>
      </c>
      <c r="K366" s="280" t="s">
        <v>85</v>
      </c>
      <c r="L366" s="280" t="s">
        <v>85</v>
      </c>
      <c r="M366" s="280" t="s">
        <v>85</v>
      </c>
      <c r="N366" s="282" t="s">
        <v>85</v>
      </c>
      <c r="O366" s="278" t="s">
        <v>85</v>
      </c>
      <c r="P366" s="283" t="s">
        <v>85</v>
      </c>
      <c r="Q366" s="283" t="s">
        <v>85</v>
      </c>
      <c r="R366" s="325"/>
      <c r="S366" s="285" t="s">
        <v>85</v>
      </c>
      <c r="T366" s="326" t="s">
        <v>85</v>
      </c>
      <c r="U366" s="283" t="s">
        <v>85</v>
      </c>
      <c r="V366" s="283" t="s">
        <v>85</v>
      </c>
      <c r="W366" s="327"/>
      <c r="X366" s="286" t="s">
        <v>85</v>
      </c>
      <c r="Y366" s="278" t="s">
        <v>85</v>
      </c>
      <c r="Z366" s="283" t="s">
        <v>85</v>
      </c>
      <c r="AA366" s="283" t="s">
        <v>85</v>
      </c>
      <c r="AB366" s="325"/>
      <c r="AC366" s="287" t="s">
        <v>85</v>
      </c>
      <c r="AD366" s="278" t="s">
        <v>85</v>
      </c>
      <c r="AE366" s="283" t="s">
        <v>85</v>
      </c>
      <c r="AF366" s="283" t="s">
        <v>85</v>
      </c>
      <c r="AG366" s="325"/>
      <c r="AH366" s="328" t="s">
        <v>85</v>
      </c>
      <c r="AI366" s="278" t="s">
        <v>85</v>
      </c>
      <c r="AJ366" s="283" t="s">
        <v>85</v>
      </c>
      <c r="AK366" s="283" t="s">
        <v>85</v>
      </c>
      <c r="AL366" s="325"/>
      <c r="AM366" s="268" t="s">
        <v>85</v>
      </c>
      <c r="AN366" s="250" t="s">
        <v>85</v>
      </c>
      <c r="AO366" s="250" t="s">
        <v>85</v>
      </c>
      <c r="AP366" s="250" t="s">
        <v>85</v>
      </c>
      <c r="AQ366" s="250"/>
    </row>
    <row r="367" spans="1:43" x14ac:dyDescent="0.25">
      <c r="A367" s="315" t="s">
        <v>85</v>
      </c>
      <c r="B367" s="324" t="s">
        <v>85</v>
      </c>
      <c r="C367" s="250" t="s">
        <v>85</v>
      </c>
      <c r="D367" s="277" t="s">
        <v>85</v>
      </c>
      <c r="E367" s="278" t="s">
        <v>85</v>
      </c>
      <c r="F367" s="279" t="s">
        <v>85</v>
      </c>
      <c r="G367" s="280" t="s">
        <v>85</v>
      </c>
      <c r="H367" s="281" t="s">
        <v>85</v>
      </c>
      <c r="I367" s="278" t="s">
        <v>85</v>
      </c>
      <c r="J367" s="278" t="s">
        <v>85</v>
      </c>
      <c r="K367" s="280" t="s">
        <v>85</v>
      </c>
      <c r="L367" s="280" t="s">
        <v>85</v>
      </c>
      <c r="M367" s="280" t="s">
        <v>85</v>
      </c>
      <c r="N367" s="282" t="s">
        <v>85</v>
      </c>
      <c r="O367" s="278" t="s">
        <v>85</v>
      </c>
      <c r="P367" s="283" t="s">
        <v>85</v>
      </c>
      <c r="Q367" s="283" t="s">
        <v>85</v>
      </c>
      <c r="R367" s="325"/>
      <c r="S367" s="285" t="s">
        <v>85</v>
      </c>
      <c r="T367" s="326" t="s">
        <v>85</v>
      </c>
      <c r="U367" s="283" t="s">
        <v>85</v>
      </c>
      <c r="V367" s="283" t="s">
        <v>85</v>
      </c>
      <c r="W367" s="327"/>
      <c r="X367" s="286" t="s">
        <v>85</v>
      </c>
      <c r="Y367" s="278" t="s">
        <v>85</v>
      </c>
      <c r="Z367" s="283" t="s">
        <v>85</v>
      </c>
      <c r="AA367" s="283" t="s">
        <v>85</v>
      </c>
      <c r="AB367" s="325"/>
      <c r="AC367" s="287" t="s">
        <v>85</v>
      </c>
      <c r="AD367" s="278" t="s">
        <v>85</v>
      </c>
      <c r="AE367" s="283" t="s">
        <v>85</v>
      </c>
      <c r="AF367" s="283" t="s">
        <v>85</v>
      </c>
      <c r="AG367" s="325"/>
      <c r="AH367" s="328" t="s">
        <v>85</v>
      </c>
      <c r="AI367" s="278" t="s">
        <v>85</v>
      </c>
      <c r="AJ367" s="283" t="s">
        <v>85</v>
      </c>
      <c r="AK367" s="283" t="s">
        <v>85</v>
      </c>
      <c r="AL367" s="325"/>
      <c r="AM367" s="268" t="s">
        <v>85</v>
      </c>
      <c r="AN367" s="250" t="s">
        <v>85</v>
      </c>
      <c r="AO367" s="250" t="s">
        <v>85</v>
      </c>
      <c r="AP367" s="250" t="s">
        <v>85</v>
      </c>
      <c r="AQ367" s="250"/>
    </row>
    <row r="368" spans="1:43" x14ac:dyDescent="0.25">
      <c r="A368" s="315" t="s">
        <v>85</v>
      </c>
      <c r="B368" s="324" t="s">
        <v>85</v>
      </c>
      <c r="C368" s="250" t="s">
        <v>85</v>
      </c>
      <c r="D368" s="277" t="s">
        <v>85</v>
      </c>
      <c r="E368" s="278" t="s">
        <v>85</v>
      </c>
      <c r="F368" s="279" t="s">
        <v>85</v>
      </c>
      <c r="G368" s="280" t="s">
        <v>85</v>
      </c>
      <c r="H368" s="281" t="s">
        <v>85</v>
      </c>
      <c r="I368" s="278" t="s">
        <v>85</v>
      </c>
      <c r="J368" s="278" t="s">
        <v>85</v>
      </c>
      <c r="K368" s="280" t="s">
        <v>85</v>
      </c>
      <c r="L368" s="280" t="s">
        <v>85</v>
      </c>
      <c r="M368" s="280" t="s">
        <v>85</v>
      </c>
      <c r="N368" s="282" t="s">
        <v>85</v>
      </c>
      <c r="O368" s="278" t="s">
        <v>85</v>
      </c>
      <c r="P368" s="283" t="s">
        <v>85</v>
      </c>
      <c r="Q368" s="283" t="s">
        <v>85</v>
      </c>
      <c r="R368" s="325"/>
      <c r="S368" s="285" t="s">
        <v>85</v>
      </c>
      <c r="T368" s="326" t="s">
        <v>85</v>
      </c>
      <c r="U368" s="283" t="s">
        <v>85</v>
      </c>
      <c r="V368" s="283" t="s">
        <v>85</v>
      </c>
      <c r="W368" s="327"/>
      <c r="X368" s="286" t="s">
        <v>85</v>
      </c>
      <c r="Y368" s="278" t="s">
        <v>85</v>
      </c>
      <c r="Z368" s="283" t="s">
        <v>85</v>
      </c>
      <c r="AA368" s="283" t="s">
        <v>85</v>
      </c>
      <c r="AB368" s="325"/>
      <c r="AC368" s="287" t="s">
        <v>85</v>
      </c>
      <c r="AD368" s="278" t="s">
        <v>85</v>
      </c>
      <c r="AE368" s="283" t="s">
        <v>85</v>
      </c>
      <c r="AF368" s="283" t="s">
        <v>85</v>
      </c>
      <c r="AG368" s="325"/>
      <c r="AH368" s="328" t="s">
        <v>85</v>
      </c>
      <c r="AI368" s="278" t="s">
        <v>85</v>
      </c>
      <c r="AJ368" s="283" t="s">
        <v>85</v>
      </c>
      <c r="AK368" s="283" t="s">
        <v>85</v>
      </c>
      <c r="AL368" s="325"/>
      <c r="AM368" s="268" t="s">
        <v>85</v>
      </c>
      <c r="AN368" s="250" t="s">
        <v>85</v>
      </c>
      <c r="AO368" s="250" t="s">
        <v>85</v>
      </c>
      <c r="AP368" s="250" t="s">
        <v>85</v>
      </c>
      <c r="AQ368" s="250"/>
    </row>
    <row r="369" spans="1:43" x14ac:dyDescent="0.25">
      <c r="A369" s="315" t="s">
        <v>85</v>
      </c>
      <c r="B369" s="324" t="s">
        <v>85</v>
      </c>
      <c r="C369" s="250" t="s">
        <v>85</v>
      </c>
      <c r="D369" s="277" t="s">
        <v>85</v>
      </c>
      <c r="E369" s="278" t="s">
        <v>85</v>
      </c>
      <c r="F369" s="279" t="s">
        <v>85</v>
      </c>
      <c r="G369" s="280" t="s">
        <v>85</v>
      </c>
      <c r="H369" s="281" t="s">
        <v>85</v>
      </c>
      <c r="I369" s="278" t="s">
        <v>85</v>
      </c>
      <c r="J369" s="278" t="s">
        <v>85</v>
      </c>
      <c r="K369" s="280" t="s">
        <v>85</v>
      </c>
      <c r="L369" s="280" t="s">
        <v>85</v>
      </c>
      <c r="M369" s="280" t="s">
        <v>85</v>
      </c>
      <c r="N369" s="282" t="s">
        <v>85</v>
      </c>
      <c r="O369" s="278" t="s">
        <v>85</v>
      </c>
      <c r="P369" s="283" t="s">
        <v>85</v>
      </c>
      <c r="Q369" s="283" t="s">
        <v>85</v>
      </c>
      <c r="R369" s="325"/>
      <c r="S369" s="285" t="s">
        <v>85</v>
      </c>
      <c r="T369" s="326" t="s">
        <v>85</v>
      </c>
      <c r="U369" s="283" t="s">
        <v>85</v>
      </c>
      <c r="V369" s="283" t="s">
        <v>85</v>
      </c>
      <c r="W369" s="327"/>
      <c r="X369" s="286" t="s">
        <v>85</v>
      </c>
      <c r="Y369" s="278" t="s">
        <v>85</v>
      </c>
      <c r="Z369" s="283" t="s">
        <v>85</v>
      </c>
      <c r="AA369" s="283" t="s">
        <v>85</v>
      </c>
      <c r="AB369" s="325"/>
      <c r="AC369" s="287" t="s">
        <v>85</v>
      </c>
      <c r="AD369" s="278" t="s">
        <v>85</v>
      </c>
      <c r="AE369" s="283" t="s">
        <v>85</v>
      </c>
      <c r="AF369" s="283" t="s">
        <v>85</v>
      </c>
      <c r="AG369" s="325"/>
      <c r="AH369" s="328" t="s">
        <v>85</v>
      </c>
      <c r="AI369" s="278" t="s">
        <v>85</v>
      </c>
      <c r="AJ369" s="283" t="s">
        <v>85</v>
      </c>
      <c r="AK369" s="283" t="s">
        <v>85</v>
      </c>
      <c r="AL369" s="325"/>
      <c r="AM369" s="268" t="s">
        <v>85</v>
      </c>
      <c r="AN369" s="250" t="s">
        <v>85</v>
      </c>
      <c r="AO369" s="250" t="s">
        <v>85</v>
      </c>
      <c r="AP369" s="250" t="s">
        <v>85</v>
      </c>
      <c r="AQ369" s="250"/>
    </row>
    <row r="370" spans="1:43" x14ac:dyDescent="0.25">
      <c r="A370" s="315" t="s">
        <v>85</v>
      </c>
      <c r="B370" s="324" t="s">
        <v>85</v>
      </c>
      <c r="C370" s="250" t="s">
        <v>85</v>
      </c>
      <c r="D370" s="277" t="s">
        <v>85</v>
      </c>
      <c r="E370" s="278" t="s">
        <v>85</v>
      </c>
      <c r="F370" s="279" t="s">
        <v>85</v>
      </c>
      <c r="G370" s="280" t="s">
        <v>85</v>
      </c>
      <c r="H370" s="281" t="s">
        <v>85</v>
      </c>
      <c r="I370" s="278" t="s">
        <v>85</v>
      </c>
      <c r="J370" s="278" t="s">
        <v>85</v>
      </c>
      <c r="K370" s="280" t="s">
        <v>85</v>
      </c>
      <c r="L370" s="280" t="s">
        <v>85</v>
      </c>
      <c r="M370" s="280" t="s">
        <v>85</v>
      </c>
      <c r="N370" s="282" t="s">
        <v>85</v>
      </c>
      <c r="O370" s="278" t="s">
        <v>85</v>
      </c>
      <c r="P370" s="283" t="s">
        <v>85</v>
      </c>
      <c r="Q370" s="283" t="s">
        <v>85</v>
      </c>
      <c r="R370" s="325"/>
      <c r="S370" s="285" t="s">
        <v>85</v>
      </c>
      <c r="T370" s="326" t="s">
        <v>85</v>
      </c>
      <c r="U370" s="283" t="s">
        <v>85</v>
      </c>
      <c r="V370" s="283" t="s">
        <v>85</v>
      </c>
      <c r="W370" s="327"/>
      <c r="X370" s="286" t="s">
        <v>85</v>
      </c>
      <c r="Y370" s="278" t="s">
        <v>85</v>
      </c>
      <c r="Z370" s="283" t="s">
        <v>85</v>
      </c>
      <c r="AA370" s="283" t="s">
        <v>85</v>
      </c>
      <c r="AB370" s="325"/>
      <c r="AC370" s="287" t="s">
        <v>85</v>
      </c>
      <c r="AD370" s="278" t="s">
        <v>85</v>
      </c>
      <c r="AE370" s="283" t="s">
        <v>85</v>
      </c>
      <c r="AF370" s="283" t="s">
        <v>85</v>
      </c>
      <c r="AG370" s="325"/>
      <c r="AH370" s="328" t="s">
        <v>85</v>
      </c>
      <c r="AI370" s="278" t="s">
        <v>85</v>
      </c>
      <c r="AJ370" s="283" t="s">
        <v>85</v>
      </c>
      <c r="AK370" s="283" t="s">
        <v>85</v>
      </c>
      <c r="AL370" s="325"/>
      <c r="AM370" s="268" t="s">
        <v>85</v>
      </c>
      <c r="AN370" s="250" t="s">
        <v>85</v>
      </c>
      <c r="AO370" s="250" t="s">
        <v>85</v>
      </c>
      <c r="AP370" s="250" t="s">
        <v>85</v>
      </c>
      <c r="AQ370" s="250"/>
    </row>
    <row r="371" spans="1:43" x14ac:dyDescent="0.25">
      <c r="A371" s="315" t="s">
        <v>85</v>
      </c>
      <c r="B371" s="324" t="s">
        <v>85</v>
      </c>
      <c r="C371" s="250" t="s">
        <v>85</v>
      </c>
      <c r="D371" s="277" t="s">
        <v>85</v>
      </c>
      <c r="E371" s="278" t="s">
        <v>85</v>
      </c>
      <c r="F371" s="279" t="s">
        <v>85</v>
      </c>
      <c r="G371" s="280" t="s">
        <v>85</v>
      </c>
      <c r="H371" s="281" t="s">
        <v>85</v>
      </c>
      <c r="I371" s="278" t="s">
        <v>85</v>
      </c>
      <c r="J371" s="278" t="s">
        <v>85</v>
      </c>
      <c r="K371" s="280" t="s">
        <v>85</v>
      </c>
      <c r="L371" s="280" t="s">
        <v>85</v>
      </c>
      <c r="M371" s="280" t="s">
        <v>85</v>
      </c>
      <c r="N371" s="282" t="s">
        <v>85</v>
      </c>
      <c r="O371" s="278" t="s">
        <v>85</v>
      </c>
      <c r="P371" s="283" t="s">
        <v>85</v>
      </c>
      <c r="Q371" s="283" t="s">
        <v>85</v>
      </c>
      <c r="R371" s="325"/>
      <c r="S371" s="285" t="s">
        <v>85</v>
      </c>
      <c r="T371" s="326" t="s">
        <v>85</v>
      </c>
      <c r="U371" s="283" t="s">
        <v>85</v>
      </c>
      <c r="V371" s="283" t="s">
        <v>85</v>
      </c>
      <c r="W371" s="327"/>
      <c r="X371" s="286" t="s">
        <v>85</v>
      </c>
      <c r="Y371" s="278" t="s">
        <v>85</v>
      </c>
      <c r="Z371" s="283" t="s">
        <v>85</v>
      </c>
      <c r="AA371" s="283" t="s">
        <v>85</v>
      </c>
      <c r="AB371" s="325"/>
      <c r="AC371" s="287" t="s">
        <v>85</v>
      </c>
      <c r="AD371" s="278" t="s">
        <v>85</v>
      </c>
      <c r="AE371" s="283" t="s">
        <v>85</v>
      </c>
      <c r="AF371" s="283" t="s">
        <v>85</v>
      </c>
      <c r="AG371" s="325"/>
      <c r="AH371" s="328" t="s">
        <v>85</v>
      </c>
      <c r="AI371" s="278" t="s">
        <v>85</v>
      </c>
      <c r="AJ371" s="283" t="s">
        <v>85</v>
      </c>
      <c r="AK371" s="283" t="s">
        <v>85</v>
      </c>
      <c r="AL371" s="325"/>
      <c r="AM371" s="268" t="s">
        <v>85</v>
      </c>
      <c r="AN371" s="250" t="s">
        <v>85</v>
      </c>
      <c r="AO371" s="250" t="s">
        <v>85</v>
      </c>
      <c r="AP371" s="250" t="s">
        <v>85</v>
      </c>
      <c r="AQ371" s="250"/>
    </row>
    <row r="372" spans="1:43" x14ac:dyDescent="0.25">
      <c r="A372" s="315" t="s">
        <v>85</v>
      </c>
      <c r="B372" s="324" t="s">
        <v>85</v>
      </c>
      <c r="C372" s="250" t="s">
        <v>85</v>
      </c>
      <c r="D372" s="277" t="s">
        <v>85</v>
      </c>
      <c r="E372" s="278" t="s">
        <v>85</v>
      </c>
      <c r="F372" s="279" t="s">
        <v>85</v>
      </c>
      <c r="G372" s="280" t="s">
        <v>85</v>
      </c>
      <c r="H372" s="281" t="s">
        <v>85</v>
      </c>
      <c r="I372" s="278" t="s">
        <v>85</v>
      </c>
      <c r="J372" s="278" t="s">
        <v>85</v>
      </c>
      <c r="K372" s="280" t="s">
        <v>85</v>
      </c>
      <c r="L372" s="280" t="s">
        <v>85</v>
      </c>
      <c r="M372" s="280" t="s">
        <v>85</v>
      </c>
      <c r="N372" s="282" t="s">
        <v>85</v>
      </c>
      <c r="O372" s="278" t="s">
        <v>85</v>
      </c>
      <c r="P372" s="283" t="s">
        <v>85</v>
      </c>
      <c r="Q372" s="283" t="s">
        <v>85</v>
      </c>
      <c r="R372" s="325"/>
      <c r="S372" s="285" t="s">
        <v>85</v>
      </c>
      <c r="T372" s="326" t="s">
        <v>85</v>
      </c>
      <c r="U372" s="283" t="s">
        <v>85</v>
      </c>
      <c r="V372" s="283" t="s">
        <v>85</v>
      </c>
      <c r="W372" s="327"/>
      <c r="X372" s="286" t="s">
        <v>85</v>
      </c>
      <c r="Y372" s="278" t="s">
        <v>85</v>
      </c>
      <c r="Z372" s="283" t="s">
        <v>85</v>
      </c>
      <c r="AA372" s="283" t="s">
        <v>85</v>
      </c>
      <c r="AB372" s="325"/>
      <c r="AC372" s="287" t="s">
        <v>85</v>
      </c>
      <c r="AD372" s="278" t="s">
        <v>85</v>
      </c>
      <c r="AE372" s="283" t="s">
        <v>85</v>
      </c>
      <c r="AF372" s="283" t="s">
        <v>85</v>
      </c>
      <c r="AG372" s="325"/>
      <c r="AH372" s="328" t="s">
        <v>85</v>
      </c>
      <c r="AI372" s="278" t="s">
        <v>85</v>
      </c>
      <c r="AJ372" s="283" t="s">
        <v>85</v>
      </c>
      <c r="AK372" s="283" t="s">
        <v>85</v>
      </c>
      <c r="AL372" s="325"/>
      <c r="AM372" s="268" t="s">
        <v>85</v>
      </c>
      <c r="AN372" s="250" t="s">
        <v>85</v>
      </c>
      <c r="AO372" s="250" t="s">
        <v>85</v>
      </c>
      <c r="AP372" s="250" t="s">
        <v>85</v>
      </c>
      <c r="AQ372" s="250"/>
    </row>
    <row r="373" spans="1:43" x14ac:dyDescent="0.25">
      <c r="A373" s="315" t="s">
        <v>85</v>
      </c>
      <c r="B373" s="324" t="s">
        <v>85</v>
      </c>
      <c r="C373" s="250" t="s">
        <v>85</v>
      </c>
      <c r="D373" s="277" t="s">
        <v>85</v>
      </c>
      <c r="E373" s="278" t="s">
        <v>85</v>
      </c>
      <c r="F373" s="279" t="s">
        <v>85</v>
      </c>
      <c r="G373" s="280" t="s">
        <v>85</v>
      </c>
      <c r="H373" s="281" t="s">
        <v>85</v>
      </c>
      <c r="I373" s="278" t="s">
        <v>85</v>
      </c>
      <c r="J373" s="278" t="s">
        <v>85</v>
      </c>
      <c r="K373" s="280" t="s">
        <v>85</v>
      </c>
      <c r="L373" s="280" t="s">
        <v>85</v>
      </c>
      <c r="M373" s="280" t="s">
        <v>85</v>
      </c>
      <c r="N373" s="282" t="s">
        <v>85</v>
      </c>
      <c r="O373" s="278" t="s">
        <v>85</v>
      </c>
      <c r="P373" s="283" t="s">
        <v>85</v>
      </c>
      <c r="Q373" s="283" t="s">
        <v>85</v>
      </c>
      <c r="R373" s="325"/>
      <c r="S373" s="285" t="s">
        <v>85</v>
      </c>
      <c r="T373" s="326" t="s">
        <v>85</v>
      </c>
      <c r="U373" s="283" t="s">
        <v>85</v>
      </c>
      <c r="V373" s="283" t="s">
        <v>85</v>
      </c>
      <c r="W373" s="327"/>
      <c r="X373" s="286" t="s">
        <v>85</v>
      </c>
      <c r="Y373" s="278" t="s">
        <v>85</v>
      </c>
      <c r="Z373" s="283" t="s">
        <v>85</v>
      </c>
      <c r="AA373" s="283" t="s">
        <v>85</v>
      </c>
      <c r="AB373" s="325"/>
      <c r="AC373" s="287" t="s">
        <v>85</v>
      </c>
      <c r="AD373" s="278" t="s">
        <v>85</v>
      </c>
      <c r="AE373" s="283" t="s">
        <v>85</v>
      </c>
      <c r="AF373" s="283" t="s">
        <v>85</v>
      </c>
      <c r="AG373" s="325"/>
      <c r="AH373" s="328" t="s">
        <v>85</v>
      </c>
      <c r="AI373" s="278" t="s">
        <v>85</v>
      </c>
      <c r="AJ373" s="283" t="s">
        <v>85</v>
      </c>
      <c r="AK373" s="283" t="s">
        <v>85</v>
      </c>
      <c r="AL373" s="325"/>
      <c r="AM373" s="268" t="s">
        <v>85</v>
      </c>
      <c r="AN373" s="250" t="s">
        <v>85</v>
      </c>
      <c r="AO373" s="250" t="s">
        <v>85</v>
      </c>
      <c r="AP373" s="250" t="s">
        <v>85</v>
      </c>
      <c r="AQ373" s="250"/>
    </row>
    <row r="374" spans="1:43" x14ac:dyDescent="0.25">
      <c r="A374" s="315" t="s">
        <v>85</v>
      </c>
      <c r="B374" s="324" t="s">
        <v>85</v>
      </c>
      <c r="C374" s="250" t="s">
        <v>85</v>
      </c>
      <c r="D374" s="277" t="s">
        <v>85</v>
      </c>
      <c r="E374" s="278" t="s">
        <v>85</v>
      </c>
      <c r="F374" s="279" t="s">
        <v>85</v>
      </c>
      <c r="G374" s="280" t="s">
        <v>85</v>
      </c>
      <c r="H374" s="281" t="s">
        <v>85</v>
      </c>
      <c r="I374" s="278" t="s">
        <v>85</v>
      </c>
      <c r="J374" s="278" t="s">
        <v>85</v>
      </c>
      <c r="K374" s="280" t="s">
        <v>85</v>
      </c>
      <c r="L374" s="280" t="s">
        <v>85</v>
      </c>
      <c r="M374" s="280" t="s">
        <v>85</v>
      </c>
      <c r="N374" s="282" t="s">
        <v>85</v>
      </c>
      <c r="O374" s="278" t="s">
        <v>85</v>
      </c>
      <c r="P374" s="283" t="s">
        <v>85</v>
      </c>
      <c r="Q374" s="283" t="s">
        <v>85</v>
      </c>
      <c r="R374" s="325"/>
      <c r="S374" s="285" t="s">
        <v>85</v>
      </c>
      <c r="T374" s="326" t="s">
        <v>85</v>
      </c>
      <c r="U374" s="283" t="s">
        <v>85</v>
      </c>
      <c r="V374" s="283" t="s">
        <v>85</v>
      </c>
      <c r="W374" s="327"/>
      <c r="X374" s="286" t="s">
        <v>85</v>
      </c>
      <c r="Y374" s="278" t="s">
        <v>85</v>
      </c>
      <c r="Z374" s="283" t="s">
        <v>85</v>
      </c>
      <c r="AA374" s="283" t="s">
        <v>85</v>
      </c>
      <c r="AB374" s="325"/>
      <c r="AC374" s="287" t="s">
        <v>85</v>
      </c>
      <c r="AD374" s="278" t="s">
        <v>85</v>
      </c>
      <c r="AE374" s="283" t="s">
        <v>85</v>
      </c>
      <c r="AF374" s="283" t="s">
        <v>85</v>
      </c>
      <c r="AG374" s="325"/>
      <c r="AH374" s="328" t="s">
        <v>85</v>
      </c>
      <c r="AI374" s="278" t="s">
        <v>85</v>
      </c>
      <c r="AJ374" s="283" t="s">
        <v>85</v>
      </c>
      <c r="AK374" s="283" t="s">
        <v>85</v>
      </c>
      <c r="AL374" s="325"/>
      <c r="AM374" s="268" t="s">
        <v>85</v>
      </c>
      <c r="AN374" s="250" t="s">
        <v>85</v>
      </c>
      <c r="AO374" s="250" t="s">
        <v>85</v>
      </c>
      <c r="AP374" s="250" t="s">
        <v>85</v>
      </c>
      <c r="AQ374" s="250"/>
    </row>
    <row r="375" spans="1:43" x14ac:dyDescent="0.25">
      <c r="A375" s="315" t="s">
        <v>85</v>
      </c>
      <c r="B375" s="324" t="s">
        <v>85</v>
      </c>
      <c r="C375" s="250" t="s">
        <v>85</v>
      </c>
      <c r="D375" s="277" t="s">
        <v>85</v>
      </c>
      <c r="E375" s="278" t="s">
        <v>85</v>
      </c>
      <c r="F375" s="279" t="s">
        <v>85</v>
      </c>
      <c r="G375" s="280" t="s">
        <v>85</v>
      </c>
      <c r="H375" s="281" t="s">
        <v>85</v>
      </c>
      <c r="I375" s="278" t="s">
        <v>85</v>
      </c>
      <c r="J375" s="278" t="s">
        <v>85</v>
      </c>
      <c r="K375" s="280" t="s">
        <v>85</v>
      </c>
      <c r="L375" s="280" t="s">
        <v>85</v>
      </c>
      <c r="M375" s="280" t="s">
        <v>85</v>
      </c>
      <c r="N375" s="282" t="s">
        <v>85</v>
      </c>
      <c r="O375" s="278" t="s">
        <v>85</v>
      </c>
      <c r="P375" s="283" t="s">
        <v>85</v>
      </c>
      <c r="Q375" s="283" t="s">
        <v>85</v>
      </c>
      <c r="R375" s="325"/>
      <c r="S375" s="285" t="s">
        <v>85</v>
      </c>
      <c r="T375" s="326" t="s">
        <v>85</v>
      </c>
      <c r="U375" s="283" t="s">
        <v>85</v>
      </c>
      <c r="V375" s="283" t="s">
        <v>85</v>
      </c>
      <c r="W375" s="327"/>
      <c r="X375" s="286" t="s">
        <v>85</v>
      </c>
      <c r="Y375" s="278" t="s">
        <v>85</v>
      </c>
      <c r="Z375" s="283" t="s">
        <v>85</v>
      </c>
      <c r="AA375" s="283" t="s">
        <v>85</v>
      </c>
      <c r="AB375" s="325"/>
      <c r="AC375" s="287" t="s">
        <v>85</v>
      </c>
      <c r="AD375" s="278" t="s">
        <v>85</v>
      </c>
      <c r="AE375" s="283" t="s">
        <v>85</v>
      </c>
      <c r="AF375" s="283" t="s">
        <v>85</v>
      </c>
      <c r="AG375" s="325"/>
      <c r="AH375" s="328" t="s">
        <v>85</v>
      </c>
      <c r="AI375" s="278" t="s">
        <v>85</v>
      </c>
      <c r="AJ375" s="283" t="s">
        <v>85</v>
      </c>
      <c r="AK375" s="283" t="s">
        <v>85</v>
      </c>
      <c r="AL375" s="325"/>
      <c r="AM375" s="268" t="s">
        <v>85</v>
      </c>
      <c r="AN375" s="250" t="s">
        <v>85</v>
      </c>
      <c r="AO375" s="250" t="s">
        <v>85</v>
      </c>
      <c r="AP375" s="250" t="s">
        <v>85</v>
      </c>
      <c r="AQ375" s="250"/>
    </row>
    <row r="376" spans="1:43" x14ac:dyDescent="0.25">
      <c r="A376" s="315" t="s">
        <v>85</v>
      </c>
      <c r="B376" s="324" t="s">
        <v>85</v>
      </c>
      <c r="C376" s="250" t="s">
        <v>85</v>
      </c>
      <c r="D376" s="277" t="s">
        <v>85</v>
      </c>
      <c r="E376" s="278" t="s">
        <v>85</v>
      </c>
      <c r="F376" s="279" t="s">
        <v>85</v>
      </c>
      <c r="G376" s="280" t="s">
        <v>85</v>
      </c>
      <c r="H376" s="281" t="s">
        <v>85</v>
      </c>
      <c r="I376" s="278" t="s">
        <v>85</v>
      </c>
      <c r="J376" s="278" t="s">
        <v>85</v>
      </c>
      <c r="K376" s="280" t="s">
        <v>85</v>
      </c>
      <c r="L376" s="280" t="s">
        <v>85</v>
      </c>
      <c r="M376" s="280" t="s">
        <v>85</v>
      </c>
      <c r="N376" s="282" t="s">
        <v>85</v>
      </c>
      <c r="O376" s="278" t="s">
        <v>85</v>
      </c>
      <c r="P376" s="283" t="s">
        <v>85</v>
      </c>
      <c r="Q376" s="283" t="s">
        <v>85</v>
      </c>
      <c r="R376" s="325"/>
      <c r="S376" s="285" t="s">
        <v>85</v>
      </c>
      <c r="T376" s="326" t="s">
        <v>85</v>
      </c>
      <c r="U376" s="283" t="s">
        <v>85</v>
      </c>
      <c r="V376" s="283" t="s">
        <v>85</v>
      </c>
      <c r="W376" s="327"/>
      <c r="X376" s="286" t="s">
        <v>85</v>
      </c>
      <c r="Y376" s="278" t="s">
        <v>85</v>
      </c>
      <c r="Z376" s="283" t="s">
        <v>85</v>
      </c>
      <c r="AA376" s="283" t="s">
        <v>85</v>
      </c>
      <c r="AB376" s="325"/>
      <c r="AC376" s="287" t="s">
        <v>85</v>
      </c>
      <c r="AD376" s="278" t="s">
        <v>85</v>
      </c>
      <c r="AE376" s="283" t="s">
        <v>85</v>
      </c>
      <c r="AF376" s="283" t="s">
        <v>85</v>
      </c>
      <c r="AG376" s="325"/>
      <c r="AH376" s="328" t="s">
        <v>85</v>
      </c>
      <c r="AI376" s="278" t="s">
        <v>85</v>
      </c>
      <c r="AJ376" s="283" t="s">
        <v>85</v>
      </c>
      <c r="AK376" s="283" t="s">
        <v>85</v>
      </c>
      <c r="AL376" s="325"/>
      <c r="AM376" s="268" t="s">
        <v>85</v>
      </c>
      <c r="AN376" s="250" t="s">
        <v>85</v>
      </c>
      <c r="AO376" s="250" t="s">
        <v>85</v>
      </c>
      <c r="AP376" s="250" t="s">
        <v>85</v>
      </c>
      <c r="AQ376" s="250"/>
    </row>
    <row r="377" spans="1:43" x14ac:dyDescent="0.25">
      <c r="A377" s="315" t="s">
        <v>85</v>
      </c>
      <c r="B377" s="324" t="s">
        <v>85</v>
      </c>
      <c r="C377" s="250" t="s">
        <v>85</v>
      </c>
      <c r="D377" s="277" t="s">
        <v>85</v>
      </c>
      <c r="E377" s="278" t="s">
        <v>85</v>
      </c>
      <c r="F377" s="279" t="s">
        <v>85</v>
      </c>
      <c r="G377" s="280" t="s">
        <v>85</v>
      </c>
      <c r="H377" s="281" t="s">
        <v>85</v>
      </c>
      <c r="I377" s="278" t="s">
        <v>85</v>
      </c>
      <c r="J377" s="278" t="s">
        <v>85</v>
      </c>
      <c r="K377" s="280" t="s">
        <v>85</v>
      </c>
      <c r="L377" s="280" t="s">
        <v>85</v>
      </c>
      <c r="M377" s="280" t="s">
        <v>85</v>
      </c>
      <c r="N377" s="282" t="s">
        <v>85</v>
      </c>
      <c r="O377" s="278" t="s">
        <v>85</v>
      </c>
      <c r="P377" s="283" t="s">
        <v>85</v>
      </c>
      <c r="Q377" s="283" t="s">
        <v>85</v>
      </c>
      <c r="R377" s="325"/>
      <c r="S377" s="285" t="s">
        <v>85</v>
      </c>
      <c r="T377" s="326" t="s">
        <v>85</v>
      </c>
      <c r="U377" s="283" t="s">
        <v>85</v>
      </c>
      <c r="V377" s="283" t="s">
        <v>85</v>
      </c>
      <c r="W377" s="327"/>
      <c r="X377" s="286" t="s">
        <v>85</v>
      </c>
      <c r="Y377" s="278" t="s">
        <v>85</v>
      </c>
      <c r="Z377" s="283" t="s">
        <v>85</v>
      </c>
      <c r="AA377" s="283" t="s">
        <v>85</v>
      </c>
      <c r="AB377" s="325"/>
      <c r="AC377" s="287" t="s">
        <v>85</v>
      </c>
      <c r="AD377" s="278" t="s">
        <v>85</v>
      </c>
      <c r="AE377" s="283" t="s">
        <v>85</v>
      </c>
      <c r="AF377" s="283" t="s">
        <v>85</v>
      </c>
      <c r="AG377" s="325"/>
      <c r="AH377" s="328" t="s">
        <v>85</v>
      </c>
      <c r="AI377" s="278" t="s">
        <v>85</v>
      </c>
      <c r="AJ377" s="283" t="s">
        <v>85</v>
      </c>
      <c r="AK377" s="283" t="s">
        <v>85</v>
      </c>
      <c r="AL377" s="325"/>
      <c r="AM377" s="268" t="s">
        <v>85</v>
      </c>
      <c r="AN377" s="250" t="s">
        <v>85</v>
      </c>
      <c r="AO377" s="250" t="s">
        <v>85</v>
      </c>
      <c r="AP377" s="250" t="s">
        <v>85</v>
      </c>
      <c r="AQ377" s="250"/>
    </row>
    <row r="378" spans="1:43" x14ac:dyDescent="0.25">
      <c r="A378" s="315" t="s">
        <v>85</v>
      </c>
      <c r="B378" s="324" t="s">
        <v>85</v>
      </c>
      <c r="C378" s="250" t="s">
        <v>85</v>
      </c>
      <c r="D378" s="277" t="s">
        <v>85</v>
      </c>
      <c r="E378" s="278" t="s">
        <v>85</v>
      </c>
      <c r="F378" s="279" t="s">
        <v>85</v>
      </c>
      <c r="G378" s="280" t="s">
        <v>85</v>
      </c>
      <c r="H378" s="281" t="s">
        <v>85</v>
      </c>
      <c r="I378" s="278" t="s">
        <v>85</v>
      </c>
      <c r="J378" s="278" t="s">
        <v>85</v>
      </c>
      <c r="K378" s="280" t="s">
        <v>85</v>
      </c>
      <c r="L378" s="280" t="s">
        <v>85</v>
      </c>
      <c r="M378" s="280" t="s">
        <v>85</v>
      </c>
      <c r="N378" s="282" t="s">
        <v>85</v>
      </c>
      <c r="O378" s="278" t="s">
        <v>85</v>
      </c>
      <c r="P378" s="283" t="s">
        <v>85</v>
      </c>
      <c r="Q378" s="283" t="s">
        <v>85</v>
      </c>
      <c r="R378" s="325"/>
      <c r="S378" s="285" t="s">
        <v>85</v>
      </c>
      <c r="T378" s="326" t="s">
        <v>85</v>
      </c>
      <c r="U378" s="283" t="s">
        <v>85</v>
      </c>
      <c r="V378" s="283" t="s">
        <v>85</v>
      </c>
      <c r="W378" s="327"/>
      <c r="X378" s="286" t="s">
        <v>85</v>
      </c>
      <c r="Y378" s="278" t="s">
        <v>85</v>
      </c>
      <c r="Z378" s="283" t="s">
        <v>85</v>
      </c>
      <c r="AA378" s="283" t="s">
        <v>85</v>
      </c>
      <c r="AB378" s="325"/>
      <c r="AC378" s="287" t="s">
        <v>85</v>
      </c>
      <c r="AD378" s="278" t="s">
        <v>85</v>
      </c>
      <c r="AE378" s="283" t="s">
        <v>85</v>
      </c>
      <c r="AF378" s="283" t="s">
        <v>85</v>
      </c>
      <c r="AG378" s="325"/>
      <c r="AH378" s="328" t="s">
        <v>85</v>
      </c>
      <c r="AI378" s="278" t="s">
        <v>85</v>
      </c>
      <c r="AJ378" s="283" t="s">
        <v>85</v>
      </c>
      <c r="AK378" s="283" t="s">
        <v>85</v>
      </c>
      <c r="AL378" s="325"/>
      <c r="AM378" s="268" t="s">
        <v>85</v>
      </c>
      <c r="AN378" s="250" t="s">
        <v>85</v>
      </c>
      <c r="AO378" s="250" t="s">
        <v>85</v>
      </c>
      <c r="AP378" s="250" t="s">
        <v>85</v>
      </c>
      <c r="AQ378" s="250"/>
    </row>
    <row r="379" spans="1:43" x14ac:dyDescent="0.25">
      <c r="A379" s="315" t="s">
        <v>85</v>
      </c>
      <c r="B379" s="324" t="s">
        <v>85</v>
      </c>
      <c r="C379" s="250" t="s">
        <v>85</v>
      </c>
      <c r="D379" s="277" t="s">
        <v>85</v>
      </c>
      <c r="E379" s="278" t="s">
        <v>85</v>
      </c>
      <c r="F379" s="279" t="s">
        <v>85</v>
      </c>
      <c r="G379" s="280" t="s">
        <v>85</v>
      </c>
      <c r="H379" s="281" t="s">
        <v>85</v>
      </c>
      <c r="I379" s="278" t="s">
        <v>85</v>
      </c>
      <c r="J379" s="278" t="s">
        <v>85</v>
      </c>
      <c r="K379" s="280" t="s">
        <v>85</v>
      </c>
      <c r="L379" s="280" t="s">
        <v>85</v>
      </c>
      <c r="M379" s="280" t="s">
        <v>85</v>
      </c>
      <c r="N379" s="282" t="s">
        <v>85</v>
      </c>
      <c r="O379" s="278" t="s">
        <v>85</v>
      </c>
      <c r="P379" s="283" t="s">
        <v>85</v>
      </c>
      <c r="Q379" s="283" t="s">
        <v>85</v>
      </c>
      <c r="R379" s="325"/>
      <c r="S379" s="285" t="s">
        <v>85</v>
      </c>
      <c r="T379" s="326" t="s">
        <v>85</v>
      </c>
      <c r="U379" s="283" t="s">
        <v>85</v>
      </c>
      <c r="V379" s="283" t="s">
        <v>85</v>
      </c>
      <c r="W379" s="327"/>
      <c r="X379" s="286" t="s">
        <v>85</v>
      </c>
      <c r="Y379" s="278" t="s">
        <v>85</v>
      </c>
      <c r="Z379" s="283" t="s">
        <v>85</v>
      </c>
      <c r="AA379" s="283" t="s">
        <v>85</v>
      </c>
      <c r="AB379" s="325"/>
      <c r="AC379" s="287" t="s">
        <v>85</v>
      </c>
      <c r="AD379" s="278" t="s">
        <v>85</v>
      </c>
      <c r="AE379" s="283" t="s">
        <v>85</v>
      </c>
      <c r="AF379" s="283" t="s">
        <v>85</v>
      </c>
      <c r="AG379" s="325"/>
      <c r="AH379" s="328" t="s">
        <v>85</v>
      </c>
      <c r="AI379" s="278" t="s">
        <v>85</v>
      </c>
      <c r="AJ379" s="283" t="s">
        <v>85</v>
      </c>
      <c r="AK379" s="283" t="s">
        <v>85</v>
      </c>
      <c r="AL379" s="325"/>
      <c r="AM379" s="268" t="s">
        <v>85</v>
      </c>
      <c r="AN379" s="250" t="s">
        <v>85</v>
      </c>
      <c r="AO379" s="250" t="s">
        <v>85</v>
      </c>
      <c r="AP379" s="250" t="s">
        <v>85</v>
      </c>
      <c r="AQ379" s="250"/>
    </row>
    <row r="380" spans="1:43" x14ac:dyDescent="0.25">
      <c r="A380" s="315" t="s">
        <v>85</v>
      </c>
      <c r="B380" s="324" t="s">
        <v>85</v>
      </c>
      <c r="C380" s="250" t="s">
        <v>85</v>
      </c>
      <c r="D380" s="277" t="s">
        <v>85</v>
      </c>
      <c r="E380" s="278" t="s">
        <v>85</v>
      </c>
      <c r="F380" s="279" t="s">
        <v>85</v>
      </c>
      <c r="G380" s="280" t="s">
        <v>85</v>
      </c>
      <c r="H380" s="281" t="s">
        <v>85</v>
      </c>
      <c r="I380" s="278" t="s">
        <v>85</v>
      </c>
      <c r="J380" s="278" t="s">
        <v>85</v>
      </c>
      <c r="K380" s="280" t="s">
        <v>85</v>
      </c>
      <c r="L380" s="280" t="s">
        <v>85</v>
      </c>
      <c r="M380" s="280" t="s">
        <v>85</v>
      </c>
      <c r="N380" s="282" t="s">
        <v>85</v>
      </c>
      <c r="O380" s="278" t="s">
        <v>85</v>
      </c>
      <c r="P380" s="283" t="s">
        <v>85</v>
      </c>
      <c r="Q380" s="283" t="s">
        <v>85</v>
      </c>
      <c r="R380" s="325"/>
      <c r="S380" s="285" t="s">
        <v>85</v>
      </c>
      <c r="T380" s="326" t="s">
        <v>85</v>
      </c>
      <c r="U380" s="283" t="s">
        <v>85</v>
      </c>
      <c r="V380" s="283" t="s">
        <v>85</v>
      </c>
      <c r="W380" s="327"/>
      <c r="X380" s="286" t="s">
        <v>85</v>
      </c>
      <c r="Y380" s="278" t="s">
        <v>85</v>
      </c>
      <c r="Z380" s="283" t="s">
        <v>85</v>
      </c>
      <c r="AA380" s="283" t="s">
        <v>85</v>
      </c>
      <c r="AB380" s="325"/>
      <c r="AC380" s="287" t="s">
        <v>85</v>
      </c>
      <c r="AD380" s="278" t="s">
        <v>85</v>
      </c>
      <c r="AE380" s="283" t="s">
        <v>85</v>
      </c>
      <c r="AF380" s="283" t="s">
        <v>85</v>
      </c>
      <c r="AG380" s="325"/>
      <c r="AH380" s="328" t="s">
        <v>85</v>
      </c>
      <c r="AI380" s="278" t="s">
        <v>85</v>
      </c>
      <c r="AJ380" s="283" t="s">
        <v>85</v>
      </c>
      <c r="AK380" s="283" t="s">
        <v>85</v>
      </c>
      <c r="AL380" s="325"/>
      <c r="AM380" s="268" t="s">
        <v>85</v>
      </c>
      <c r="AN380" s="250" t="s">
        <v>85</v>
      </c>
      <c r="AO380" s="250" t="s">
        <v>85</v>
      </c>
      <c r="AP380" s="250" t="s">
        <v>85</v>
      </c>
      <c r="AQ380" s="250"/>
    </row>
    <row r="381" spans="1:43" x14ac:dyDescent="0.25">
      <c r="A381" s="315" t="s">
        <v>85</v>
      </c>
      <c r="B381" s="324" t="s">
        <v>85</v>
      </c>
      <c r="C381" s="250" t="s">
        <v>85</v>
      </c>
      <c r="D381" s="277" t="s">
        <v>85</v>
      </c>
      <c r="E381" s="278" t="s">
        <v>85</v>
      </c>
      <c r="F381" s="279" t="s">
        <v>85</v>
      </c>
      <c r="G381" s="280" t="s">
        <v>85</v>
      </c>
      <c r="H381" s="281" t="s">
        <v>85</v>
      </c>
      <c r="I381" s="278" t="s">
        <v>85</v>
      </c>
      <c r="J381" s="278" t="s">
        <v>85</v>
      </c>
      <c r="K381" s="280" t="s">
        <v>85</v>
      </c>
      <c r="L381" s="280" t="s">
        <v>85</v>
      </c>
      <c r="M381" s="280" t="s">
        <v>85</v>
      </c>
      <c r="N381" s="282" t="s">
        <v>85</v>
      </c>
      <c r="O381" s="278" t="s">
        <v>85</v>
      </c>
      <c r="P381" s="283" t="s">
        <v>85</v>
      </c>
      <c r="Q381" s="283" t="s">
        <v>85</v>
      </c>
      <c r="R381" s="325"/>
      <c r="S381" s="285" t="s">
        <v>85</v>
      </c>
      <c r="T381" s="326" t="s">
        <v>85</v>
      </c>
      <c r="U381" s="283" t="s">
        <v>85</v>
      </c>
      <c r="V381" s="283" t="s">
        <v>85</v>
      </c>
      <c r="W381" s="327"/>
      <c r="X381" s="286" t="s">
        <v>85</v>
      </c>
      <c r="Y381" s="278" t="s">
        <v>85</v>
      </c>
      <c r="Z381" s="283" t="s">
        <v>85</v>
      </c>
      <c r="AA381" s="283" t="s">
        <v>85</v>
      </c>
      <c r="AB381" s="325"/>
      <c r="AC381" s="287" t="s">
        <v>85</v>
      </c>
      <c r="AD381" s="278" t="s">
        <v>85</v>
      </c>
      <c r="AE381" s="283" t="s">
        <v>85</v>
      </c>
      <c r="AF381" s="283" t="s">
        <v>85</v>
      </c>
      <c r="AG381" s="325"/>
      <c r="AH381" s="328" t="s">
        <v>85</v>
      </c>
      <c r="AI381" s="278" t="s">
        <v>85</v>
      </c>
      <c r="AJ381" s="283" t="s">
        <v>85</v>
      </c>
      <c r="AK381" s="283" t="s">
        <v>85</v>
      </c>
      <c r="AL381" s="325"/>
      <c r="AM381" s="268" t="s">
        <v>85</v>
      </c>
      <c r="AN381" s="250" t="s">
        <v>85</v>
      </c>
      <c r="AO381" s="250" t="s">
        <v>85</v>
      </c>
      <c r="AP381" s="250" t="s">
        <v>85</v>
      </c>
      <c r="AQ381" s="250"/>
    </row>
    <row r="382" spans="1:43" x14ac:dyDescent="0.25">
      <c r="A382" s="315" t="s">
        <v>85</v>
      </c>
      <c r="B382" s="324" t="s">
        <v>85</v>
      </c>
      <c r="C382" s="250" t="s">
        <v>85</v>
      </c>
      <c r="D382" s="277" t="s">
        <v>85</v>
      </c>
      <c r="E382" s="278" t="s">
        <v>85</v>
      </c>
      <c r="F382" s="279" t="s">
        <v>85</v>
      </c>
      <c r="G382" s="280" t="s">
        <v>85</v>
      </c>
      <c r="H382" s="281" t="s">
        <v>85</v>
      </c>
      <c r="I382" s="278" t="s">
        <v>85</v>
      </c>
      <c r="J382" s="278" t="s">
        <v>85</v>
      </c>
      <c r="K382" s="280" t="s">
        <v>85</v>
      </c>
      <c r="L382" s="280" t="s">
        <v>85</v>
      </c>
      <c r="M382" s="280" t="s">
        <v>85</v>
      </c>
      <c r="N382" s="282" t="s">
        <v>85</v>
      </c>
      <c r="O382" s="278" t="s">
        <v>85</v>
      </c>
      <c r="P382" s="283" t="s">
        <v>85</v>
      </c>
      <c r="Q382" s="283" t="s">
        <v>85</v>
      </c>
      <c r="R382" s="325"/>
      <c r="S382" s="285" t="s">
        <v>85</v>
      </c>
      <c r="T382" s="326" t="s">
        <v>85</v>
      </c>
      <c r="U382" s="283" t="s">
        <v>85</v>
      </c>
      <c r="V382" s="283" t="s">
        <v>85</v>
      </c>
      <c r="W382" s="327"/>
      <c r="X382" s="286" t="s">
        <v>85</v>
      </c>
      <c r="Y382" s="278" t="s">
        <v>85</v>
      </c>
      <c r="Z382" s="283" t="s">
        <v>85</v>
      </c>
      <c r="AA382" s="283" t="s">
        <v>85</v>
      </c>
      <c r="AB382" s="325"/>
      <c r="AC382" s="287" t="s">
        <v>85</v>
      </c>
      <c r="AD382" s="278" t="s">
        <v>85</v>
      </c>
      <c r="AE382" s="283" t="s">
        <v>85</v>
      </c>
      <c r="AF382" s="283" t="s">
        <v>85</v>
      </c>
      <c r="AG382" s="325"/>
      <c r="AH382" s="328" t="s">
        <v>85</v>
      </c>
      <c r="AI382" s="278" t="s">
        <v>85</v>
      </c>
      <c r="AJ382" s="283" t="s">
        <v>85</v>
      </c>
      <c r="AK382" s="283" t="s">
        <v>85</v>
      </c>
      <c r="AL382" s="325"/>
      <c r="AM382" s="268" t="s">
        <v>85</v>
      </c>
      <c r="AN382" s="250" t="s">
        <v>85</v>
      </c>
      <c r="AO382" s="250" t="s">
        <v>85</v>
      </c>
      <c r="AP382" s="250" t="s">
        <v>85</v>
      </c>
      <c r="AQ382" s="250"/>
    </row>
    <row r="383" spans="1:43" x14ac:dyDescent="0.25">
      <c r="A383" s="315" t="s">
        <v>85</v>
      </c>
      <c r="B383" s="324" t="s">
        <v>85</v>
      </c>
      <c r="C383" s="250" t="s">
        <v>85</v>
      </c>
      <c r="D383" s="277" t="s">
        <v>85</v>
      </c>
      <c r="E383" s="278" t="s">
        <v>85</v>
      </c>
      <c r="F383" s="279" t="s">
        <v>85</v>
      </c>
      <c r="G383" s="280" t="s">
        <v>85</v>
      </c>
      <c r="H383" s="281" t="s">
        <v>85</v>
      </c>
      <c r="I383" s="278" t="s">
        <v>85</v>
      </c>
      <c r="J383" s="278" t="s">
        <v>85</v>
      </c>
      <c r="K383" s="280" t="s">
        <v>85</v>
      </c>
      <c r="L383" s="280" t="s">
        <v>85</v>
      </c>
      <c r="M383" s="280" t="s">
        <v>85</v>
      </c>
      <c r="N383" s="282" t="s">
        <v>85</v>
      </c>
      <c r="O383" s="278" t="s">
        <v>85</v>
      </c>
      <c r="P383" s="283" t="s">
        <v>85</v>
      </c>
      <c r="Q383" s="283" t="s">
        <v>85</v>
      </c>
      <c r="R383" s="325"/>
      <c r="S383" s="285" t="s">
        <v>85</v>
      </c>
      <c r="T383" s="326" t="s">
        <v>85</v>
      </c>
      <c r="U383" s="283" t="s">
        <v>85</v>
      </c>
      <c r="V383" s="283" t="s">
        <v>85</v>
      </c>
      <c r="W383" s="327"/>
      <c r="X383" s="286" t="s">
        <v>85</v>
      </c>
      <c r="Y383" s="278" t="s">
        <v>85</v>
      </c>
      <c r="Z383" s="283" t="s">
        <v>85</v>
      </c>
      <c r="AA383" s="283" t="s">
        <v>85</v>
      </c>
      <c r="AB383" s="325"/>
      <c r="AC383" s="287" t="s">
        <v>85</v>
      </c>
      <c r="AD383" s="278" t="s">
        <v>85</v>
      </c>
      <c r="AE383" s="283" t="s">
        <v>85</v>
      </c>
      <c r="AF383" s="283" t="s">
        <v>85</v>
      </c>
      <c r="AG383" s="325"/>
      <c r="AH383" s="328" t="s">
        <v>85</v>
      </c>
      <c r="AI383" s="278" t="s">
        <v>85</v>
      </c>
      <c r="AJ383" s="283" t="s">
        <v>85</v>
      </c>
      <c r="AK383" s="283" t="s">
        <v>85</v>
      </c>
      <c r="AL383" s="325"/>
      <c r="AM383" s="268" t="s">
        <v>85</v>
      </c>
      <c r="AN383" s="250" t="s">
        <v>85</v>
      </c>
      <c r="AO383" s="250" t="s">
        <v>85</v>
      </c>
      <c r="AP383" s="250" t="s">
        <v>85</v>
      </c>
      <c r="AQ383" s="250"/>
    </row>
    <row r="384" spans="1:43" x14ac:dyDescent="0.25">
      <c r="A384" s="315" t="s">
        <v>85</v>
      </c>
      <c r="B384" s="324" t="s">
        <v>85</v>
      </c>
      <c r="C384" s="250" t="s">
        <v>85</v>
      </c>
      <c r="D384" s="277" t="s">
        <v>85</v>
      </c>
      <c r="E384" s="278" t="s">
        <v>85</v>
      </c>
      <c r="F384" s="279" t="s">
        <v>85</v>
      </c>
      <c r="G384" s="280" t="s">
        <v>85</v>
      </c>
      <c r="H384" s="281" t="s">
        <v>85</v>
      </c>
      <c r="I384" s="278" t="s">
        <v>85</v>
      </c>
      <c r="J384" s="278" t="s">
        <v>85</v>
      </c>
      <c r="K384" s="280" t="s">
        <v>85</v>
      </c>
      <c r="L384" s="280" t="s">
        <v>85</v>
      </c>
      <c r="M384" s="280" t="s">
        <v>85</v>
      </c>
      <c r="N384" s="282" t="s">
        <v>85</v>
      </c>
      <c r="O384" s="278" t="s">
        <v>85</v>
      </c>
      <c r="P384" s="283" t="s">
        <v>85</v>
      </c>
      <c r="Q384" s="283" t="s">
        <v>85</v>
      </c>
      <c r="R384" s="325"/>
      <c r="S384" s="285" t="s">
        <v>85</v>
      </c>
      <c r="T384" s="326" t="s">
        <v>85</v>
      </c>
      <c r="U384" s="283" t="s">
        <v>85</v>
      </c>
      <c r="V384" s="283" t="s">
        <v>85</v>
      </c>
      <c r="W384" s="327"/>
      <c r="X384" s="286" t="s">
        <v>85</v>
      </c>
      <c r="Y384" s="278" t="s">
        <v>85</v>
      </c>
      <c r="Z384" s="283" t="s">
        <v>85</v>
      </c>
      <c r="AA384" s="283" t="s">
        <v>85</v>
      </c>
      <c r="AB384" s="325"/>
      <c r="AC384" s="287" t="s">
        <v>85</v>
      </c>
      <c r="AD384" s="278" t="s">
        <v>85</v>
      </c>
      <c r="AE384" s="283" t="s">
        <v>85</v>
      </c>
      <c r="AF384" s="283" t="s">
        <v>85</v>
      </c>
      <c r="AG384" s="325"/>
      <c r="AH384" s="328" t="s">
        <v>85</v>
      </c>
      <c r="AI384" s="278" t="s">
        <v>85</v>
      </c>
      <c r="AJ384" s="283" t="s">
        <v>85</v>
      </c>
      <c r="AK384" s="283" t="s">
        <v>85</v>
      </c>
      <c r="AL384" s="325"/>
      <c r="AM384" s="268" t="s">
        <v>85</v>
      </c>
      <c r="AN384" s="250" t="s">
        <v>85</v>
      </c>
      <c r="AO384" s="250" t="s">
        <v>85</v>
      </c>
      <c r="AP384" s="250" t="s">
        <v>85</v>
      </c>
      <c r="AQ384" s="250"/>
    </row>
    <row r="385" spans="1:43" x14ac:dyDescent="0.25">
      <c r="A385" s="315" t="s">
        <v>85</v>
      </c>
      <c r="B385" s="324" t="s">
        <v>85</v>
      </c>
      <c r="C385" s="250" t="s">
        <v>85</v>
      </c>
      <c r="D385" s="277" t="s">
        <v>85</v>
      </c>
      <c r="E385" s="278" t="s">
        <v>85</v>
      </c>
      <c r="F385" s="279" t="s">
        <v>85</v>
      </c>
      <c r="G385" s="280" t="s">
        <v>85</v>
      </c>
      <c r="H385" s="281" t="s">
        <v>85</v>
      </c>
      <c r="I385" s="278" t="s">
        <v>85</v>
      </c>
      <c r="J385" s="278" t="s">
        <v>85</v>
      </c>
      <c r="K385" s="280" t="s">
        <v>85</v>
      </c>
      <c r="L385" s="280" t="s">
        <v>85</v>
      </c>
      <c r="M385" s="280" t="s">
        <v>85</v>
      </c>
      <c r="N385" s="282" t="s">
        <v>85</v>
      </c>
      <c r="O385" s="278" t="s">
        <v>85</v>
      </c>
      <c r="P385" s="283" t="s">
        <v>85</v>
      </c>
      <c r="Q385" s="283" t="s">
        <v>85</v>
      </c>
      <c r="R385" s="325"/>
      <c r="S385" s="285" t="s">
        <v>85</v>
      </c>
      <c r="T385" s="326" t="s">
        <v>85</v>
      </c>
      <c r="U385" s="283" t="s">
        <v>85</v>
      </c>
      <c r="V385" s="283" t="s">
        <v>85</v>
      </c>
      <c r="W385" s="327"/>
      <c r="X385" s="286" t="s">
        <v>85</v>
      </c>
      <c r="Y385" s="278" t="s">
        <v>85</v>
      </c>
      <c r="Z385" s="283" t="s">
        <v>85</v>
      </c>
      <c r="AA385" s="283" t="s">
        <v>85</v>
      </c>
      <c r="AB385" s="325"/>
      <c r="AC385" s="287" t="s">
        <v>85</v>
      </c>
      <c r="AD385" s="278" t="s">
        <v>85</v>
      </c>
      <c r="AE385" s="283" t="s">
        <v>85</v>
      </c>
      <c r="AF385" s="283" t="s">
        <v>85</v>
      </c>
      <c r="AG385" s="325"/>
      <c r="AH385" s="328" t="s">
        <v>85</v>
      </c>
      <c r="AI385" s="278" t="s">
        <v>85</v>
      </c>
      <c r="AJ385" s="283" t="s">
        <v>85</v>
      </c>
      <c r="AK385" s="283" t="s">
        <v>85</v>
      </c>
      <c r="AL385" s="325"/>
      <c r="AM385" s="268" t="s">
        <v>85</v>
      </c>
      <c r="AN385" s="250" t="s">
        <v>85</v>
      </c>
      <c r="AO385" s="250" t="s">
        <v>85</v>
      </c>
      <c r="AP385" s="250" t="s">
        <v>85</v>
      </c>
      <c r="AQ385" s="250"/>
    </row>
    <row r="386" spans="1:43" x14ac:dyDescent="0.25">
      <c r="A386" s="315" t="s">
        <v>85</v>
      </c>
      <c r="B386" s="324" t="s">
        <v>85</v>
      </c>
      <c r="C386" s="250" t="s">
        <v>85</v>
      </c>
      <c r="D386" s="277" t="s">
        <v>85</v>
      </c>
      <c r="E386" s="278" t="s">
        <v>85</v>
      </c>
      <c r="F386" s="279" t="s">
        <v>85</v>
      </c>
      <c r="G386" s="280" t="s">
        <v>85</v>
      </c>
      <c r="H386" s="281" t="s">
        <v>85</v>
      </c>
      <c r="I386" s="278" t="s">
        <v>85</v>
      </c>
      <c r="J386" s="278" t="s">
        <v>85</v>
      </c>
      <c r="K386" s="280" t="s">
        <v>85</v>
      </c>
      <c r="L386" s="280" t="s">
        <v>85</v>
      </c>
      <c r="M386" s="280" t="s">
        <v>85</v>
      </c>
      <c r="N386" s="282" t="s">
        <v>85</v>
      </c>
      <c r="O386" s="278" t="s">
        <v>85</v>
      </c>
      <c r="P386" s="283" t="s">
        <v>85</v>
      </c>
      <c r="Q386" s="283" t="s">
        <v>85</v>
      </c>
      <c r="R386" s="325"/>
      <c r="S386" s="285" t="s">
        <v>85</v>
      </c>
      <c r="T386" s="326" t="s">
        <v>85</v>
      </c>
      <c r="U386" s="283" t="s">
        <v>85</v>
      </c>
      <c r="V386" s="283" t="s">
        <v>85</v>
      </c>
      <c r="W386" s="327"/>
      <c r="X386" s="286" t="s">
        <v>85</v>
      </c>
      <c r="Y386" s="278" t="s">
        <v>85</v>
      </c>
      <c r="Z386" s="283" t="s">
        <v>85</v>
      </c>
      <c r="AA386" s="283" t="s">
        <v>85</v>
      </c>
      <c r="AB386" s="325"/>
      <c r="AC386" s="287" t="s">
        <v>85</v>
      </c>
      <c r="AD386" s="278" t="s">
        <v>85</v>
      </c>
      <c r="AE386" s="283" t="s">
        <v>85</v>
      </c>
      <c r="AF386" s="283" t="s">
        <v>85</v>
      </c>
      <c r="AG386" s="325"/>
      <c r="AH386" s="328" t="s">
        <v>85</v>
      </c>
      <c r="AI386" s="278" t="s">
        <v>85</v>
      </c>
      <c r="AJ386" s="283" t="s">
        <v>85</v>
      </c>
      <c r="AK386" s="283" t="s">
        <v>85</v>
      </c>
      <c r="AL386" s="325"/>
      <c r="AM386" s="268" t="s">
        <v>85</v>
      </c>
      <c r="AN386" s="250" t="s">
        <v>85</v>
      </c>
      <c r="AO386" s="250" t="s">
        <v>85</v>
      </c>
      <c r="AP386" s="250" t="s">
        <v>85</v>
      </c>
      <c r="AQ386" s="250"/>
    </row>
    <row r="387" spans="1:43" x14ac:dyDescent="0.25">
      <c r="A387" s="315" t="s">
        <v>85</v>
      </c>
      <c r="B387" s="324" t="s">
        <v>85</v>
      </c>
      <c r="C387" s="250" t="s">
        <v>85</v>
      </c>
      <c r="D387" s="277" t="s">
        <v>85</v>
      </c>
      <c r="E387" s="278" t="s">
        <v>85</v>
      </c>
      <c r="F387" s="279" t="s">
        <v>85</v>
      </c>
      <c r="G387" s="280" t="s">
        <v>85</v>
      </c>
      <c r="H387" s="281" t="s">
        <v>85</v>
      </c>
      <c r="I387" s="278" t="s">
        <v>85</v>
      </c>
      <c r="J387" s="278" t="s">
        <v>85</v>
      </c>
      <c r="K387" s="280" t="s">
        <v>85</v>
      </c>
      <c r="L387" s="280" t="s">
        <v>85</v>
      </c>
      <c r="M387" s="280" t="s">
        <v>85</v>
      </c>
      <c r="N387" s="282" t="s">
        <v>85</v>
      </c>
      <c r="O387" s="278" t="s">
        <v>85</v>
      </c>
      <c r="P387" s="283" t="s">
        <v>85</v>
      </c>
      <c r="Q387" s="283" t="s">
        <v>85</v>
      </c>
      <c r="R387" s="325"/>
      <c r="S387" s="285" t="s">
        <v>85</v>
      </c>
      <c r="T387" s="326" t="s">
        <v>85</v>
      </c>
      <c r="U387" s="283" t="s">
        <v>85</v>
      </c>
      <c r="V387" s="283" t="s">
        <v>85</v>
      </c>
      <c r="W387" s="327"/>
      <c r="X387" s="286" t="s">
        <v>85</v>
      </c>
      <c r="Y387" s="278" t="s">
        <v>85</v>
      </c>
      <c r="Z387" s="283" t="s">
        <v>85</v>
      </c>
      <c r="AA387" s="283" t="s">
        <v>85</v>
      </c>
      <c r="AB387" s="325"/>
      <c r="AC387" s="287" t="s">
        <v>85</v>
      </c>
      <c r="AD387" s="278" t="s">
        <v>85</v>
      </c>
      <c r="AE387" s="283" t="s">
        <v>85</v>
      </c>
      <c r="AF387" s="283" t="s">
        <v>85</v>
      </c>
      <c r="AG387" s="325"/>
      <c r="AH387" s="328" t="s">
        <v>85</v>
      </c>
      <c r="AI387" s="278" t="s">
        <v>85</v>
      </c>
      <c r="AJ387" s="283" t="s">
        <v>85</v>
      </c>
      <c r="AK387" s="283" t="s">
        <v>85</v>
      </c>
      <c r="AL387" s="325"/>
      <c r="AM387" s="268" t="s">
        <v>85</v>
      </c>
      <c r="AN387" s="250" t="s">
        <v>85</v>
      </c>
      <c r="AO387" s="250" t="s">
        <v>85</v>
      </c>
      <c r="AP387" s="250" t="s">
        <v>85</v>
      </c>
      <c r="AQ387" s="250"/>
    </row>
    <row r="388" spans="1:43" x14ac:dyDescent="0.25">
      <c r="A388" s="315" t="s">
        <v>85</v>
      </c>
      <c r="B388" s="324" t="s">
        <v>85</v>
      </c>
      <c r="C388" s="250" t="s">
        <v>85</v>
      </c>
      <c r="D388" s="277" t="s">
        <v>85</v>
      </c>
      <c r="E388" s="278" t="s">
        <v>85</v>
      </c>
      <c r="F388" s="279" t="s">
        <v>85</v>
      </c>
      <c r="G388" s="280" t="s">
        <v>85</v>
      </c>
      <c r="H388" s="281" t="s">
        <v>85</v>
      </c>
      <c r="I388" s="278" t="s">
        <v>85</v>
      </c>
      <c r="J388" s="278" t="s">
        <v>85</v>
      </c>
      <c r="K388" s="280" t="s">
        <v>85</v>
      </c>
      <c r="L388" s="280" t="s">
        <v>85</v>
      </c>
      <c r="M388" s="280" t="s">
        <v>85</v>
      </c>
      <c r="N388" s="282" t="s">
        <v>85</v>
      </c>
      <c r="O388" s="278" t="s">
        <v>85</v>
      </c>
      <c r="P388" s="283" t="s">
        <v>85</v>
      </c>
      <c r="Q388" s="283" t="s">
        <v>85</v>
      </c>
      <c r="R388" s="325"/>
      <c r="S388" s="285" t="s">
        <v>85</v>
      </c>
      <c r="T388" s="326" t="s">
        <v>85</v>
      </c>
      <c r="U388" s="283" t="s">
        <v>85</v>
      </c>
      <c r="V388" s="283" t="s">
        <v>85</v>
      </c>
      <c r="W388" s="327"/>
      <c r="X388" s="286" t="s">
        <v>85</v>
      </c>
      <c r="Y388" s="278" t="s">
        <v>85</v>
      </c>
      <c r="Z388" s="283" t="s">
        <v>85</v>
      </c>
      <c r="AA388" s="283" t="s">
        <v>85</v>
      </c>
      <c r="AB388" s="325"/>
      <c r="AC388" s="287" t="s">
        <v>85</v>
      </c>
      <c r="AD388" s="278" t="s">
        <v>85</v>
      </c>
      <c r="AE388" s="283" t="s">
        <v>85</v>
      </c>
      <c r="AF388" s="283" t="s">
        <v>85</v>
      </c>
      <c r="AG388" s="325"/>
      <c r="AH388" s="328" t="s">
        <v>85</v>
      </c>
      <c r="AI388" s="278" t="s">
        <v>85</v>
      </c>
      <c r="AJ388" s="283" t="s">
        <v>85</v>
      </c>
      <c r="AK388" s="283" t="s">
        <v>85</v>
      </c>
      <c r="AL388" s="325"/>
      <c r="AM388" s="268" t="s">
        <v>85</v>
      </c>
      <c r="AN388" s="250" t="s">
        <v>85</v>
      </c>
      <c r="AO388" s="250" t="s">
        <v>85</v>
      </c>
      <c r="AP388" s="250" t="s">
        <v>85</v>
      </c>
      <c r="AQ388" s="250"/>
    </row>
    <row r="389" spans="1:43" x14ac:dyDescent="0.25">
      <c r="A389" s="315" t="s">
        <v>85</v>
      </c>
      <c r="B389" s="324" t="s">
        <v>85</v>
      </c>
      <c r="C389" s="250" t="s">
        <v>85</v>
      </c>
      <c r="D389" s="277" t="s">
        <v>85</v>
      </c>
      <c r="E389" s="278" t="s">
        <v>85</v>
      </c>
      <c r="F389" s="279" t="s">
        <v>85</v>
      </c>
      <c r="G389" s="280" t="s">
        <v>85</v>
      </c>
      <c r="H389" s="281" t="s">
        <v>85</v>
      </c>
      <c r="I389" s="278" t="s">
        <v>85</v>
      </c>
      <c r="J389" s="278" t="s">
        <v>85</v>
      </c>
      <c r="K389" s="280" t="s">
        <v>85</v>
      </c>
      <c r="L389" s="280" t="s">
        <v>85</v>
      </c>
      <c r="M389" s="280" t="s">
        <v>85</v>
      </c>
      <c r="N389" s="282" t="s">
        <v>85</v>
      </c>
      <c r="O389" s="278" t="s">
        <v>85</v>
      </c>
      <c r="P389" s="283" t="s">
        <v>85</v>
      </c>
      <c r="Q389" s="283" t="s">
        <v>85</v>
      </c>
      <c r="R389" s="325"/>
      <c r="S389" s="285" t="s">
        <v>85</v>
      </c>
      <c r="T389" s="326" t="s">
        <v>85</v>
      </c>
      <c r="U389" s="283" t="s">
        <v>85</v>
      </c>
      <c r="V389" s="283" t="s">
        <v>85</v>
      </c>
      <c r="W389" s="327"/>
      <c r="X389" s="286" t="s">
        <v>85</v>
      </c>
      <c r="Y389" s="278" t="s">
        <v>85</v>
      </c>
      <c r="Z389" s="283" t="s">
        <v>85</v>
      </c>
      <c r="AA389" s="283" t="s">
        <v>85</v>
      </c>
      <c r="AB389" s="325"/>
      <c r="AC389" s="287" t="s">
        <v>85</v>
      </c>
      <c r="AD389" s="278" t="s">
        <v>85</v>
      </c>
      <c r="AE389" s="283" t="s">
        <v>85</v>
      </c>
      <c r="AF389" s="283" t="s">
        <v>85</v>
      </c>
      <c r="AG389" s="325"/>
      <c r="AH389" s="328" t="s">
        <v>85</v>
      </c>
      <c r="AI389" s="278" t="s">
        <v>85</v>
      </c>
      <c r="AJ389" s="283" t="s">
        <v>85</v>
      </c>
      <c r="AK389" s="283" t="s">
        <v>85</v>
      </c>
      <c r="AL389" s="325"/>
      <c r="AM389" s="268" t="s">
        <v>85</v>
      </c>
      <c r="AN389" s="250" t="s">
        <v>85</v>
      </c>
      <c r="AO389" s="250" t="s">
        <v>85</v>
      </c>
      <c r="AP389" s="250" t="s">
        <v>85</v>
      </c>
      <c r="AQ389" s="250"/>
    </row>
    <row r="390" spans="1:43" x14ac:dyDescent="0.25">
      <c r="A390" s="315" t="s">
        <v>85</v>
      </c>
      <c r="B390" s="324" t="s">
        <v>85</v>
      </c>
      <c r="C390" s="250" t="s">
        <v>85</v>
      </c>
      <c r="D390" s="277" t="s">
        <v>85</v>
      </c>
      <c r="E390" s="278" t="s">
        <v>85</v>
      </c>
      <c r="F390" s="279" t="s">
        <v>85</v>
      </c>
      <c r="G390" s="280" t="s">
        <v>85</v>
      </c>
      <c r="H390" s="281" t="s">
        <v>85</v>
      </c>
      <c r="I390" s="278" t="s">
        <v>85</v>
      </c>
      <c r="J390" s="278" t="s">
        <v>85</v>
      </c>
      <c r="K390" s="280" t="s">
        <v>85</v>
      </c>
      <c r="L390" s="280" t="s">
        <v>85</v>
      </c>
      <c r="M390" s="280" t="s">
        <v>85</v>
      </c>
      <c r="N390" s="282" t="s">
        <v>85</v>
      </c>
      <c r="O390" s="278" t="s">
        <v>85</v>
      </c>
      <c r="P390" s="283" t="s">
        <v>85</v>
      </c>
      <c r="Q390" s="283" t="s">
        <v>85</v>
      </c>
      <c r="R390" s="325"/>
      <c r="S390" s="285" t="s">
        <v>85</v>
      </c>
      <c r="T390" s="326" t="s">
        <v>85</v>
      </c>
      <c r="U390" s="283" t="s">
        <v>85</v>
      </c>
      <c r="V390" s="283" t="s">
        <v>85</v>
      </c>
      <c r="W390" s="327"/>
      <c r="X390" s="286" t="s">
        <v>85</v>
      </c>
      <c r="Y390" s="278" t="s">
        <v>85</v>
      </c>
      <c r="Z390" s="283" t="s">
        <v>85</v>
      </c>
      <c r="AA390" s="283" t="s">
        <v>85</v>
      </c>
      <c r="AB390" s="325"/>
      <c r="AC390" s="287" t="s">
        <v>85</v>
      </c>
      <c r="AD390" s="278" t="s">
        <v>85</v>
      </c>
      <c r="AE390" s="283" t="s">
        <v>85</v>
      </c>
      <c r="AF390" s="283" t="s">
        <v>85</v>
      </c>
      <c r="AG390" s="325"/>
      <c r="AH390" s="328" t="s">
        <v>85</v>
      </c>
      <c r="AI390" s="278" t="s">
        <v>85</v>
      </c>
      <c r="AJ390" s="283" t="s">
        <v>85</v>
      </c>
      <c r="AK390" s="283" t="s">
        <v>85</v>
      </c>
      <c r="AL390" s="325"/>
      <c r="AM390" s="268" t="s">
        <v>85</v>
      </c>
      <c r="AN390" s="250" t="s">
        <v>85</v>
      </c>
      <c r="AO390" s="250" t="s">
        <v>85</v>
      </c>
      <c r="AP390" s="250" t="s">
        <v>85</v>
      </c>
      <c r="AQ390" s="250"/>
    </row>
    <row r="391" spans="1:43" x14ac:dyDescent="0.25">
      <c r="A391" s="315" t="s">
        <v>85</v>
      </c>
      <c r="B391" s="324" t="s">
        <v>85</v>
      </c>
      <c r="C391" s="250" t="s">
        <v>85</v>
      </c>
      <c r="D391" s="277" t="s">
        <v>85</v>
      </c>
      <c r="E391" s="278" t="s">
        <v>85</v>
      </c>
      <c r="F391" s="279" t="s">
        <v>85</v>
      </c>
      <c r="G391" s="280" t="s">
        <v>85</v>
      </c>
      <c r="H391" s="281" t="s">
        <v>85</v>
      </c>
      <c r="I391" s="278" t="s">
        <v>85</v>
      </c>
      <c r="J391" s="278" t="s">
        <v>85</v>
      </c>
      <c r="K391" s="280" t="s">
        <v>85</v>
      </c>
      <c r="L391" s="280" t="s">
        <v>85</v>
      </c>
      <c r="M391" s="280" t="s">
        <v>85</v>
      </c>
      <c r="N391" s="282" t="s">
        <v>85</v>
      </c>
      <c r="O391" s="278" t="s">
        <v>85</v>
      </c>
      <c r="P391" s="283" t="s">
        <v>85</v>
      </c>
      <c r="Q391" s="283" t="s">
        <v>85</v>
      </c>
      <c r="R391" s="325"/>
      <c r="S391" s="285" t="s">
        <v>85</v>
      </c>
      <c r="T391" s="326" t="s">
        <v>85</v>
      </c>
      <c r="U391" s="283" t="s">
        <v>85</v>
      </c>
      <c r="V391" s="283" t="s">
        <v>85</v>
      </c>
      <c r="W391" s="327"/>
      <c r="X391" s="286" t="s">
        <v>85</v>
      </c>
      <c r="Y391" s="278" t="s">
        <v>85</v>
      </c>
      <c r="Z391" s="283" t="s">
        <v>85</v>
      </c>
      <c r="AA391" s="283" t="s">
        <v>85</v>
      </c>
      <c r="AB391" s="325"/>
      <c r="AC391" s="287" t="s">
        <v>85</v>
      </c>
      <c r="AD391" s="278" t="s">
        <v>85</v>
      </c>
      <c r="AE391" s="283" t="s">
        <v>85</v>
      </c>
      <c r="AF391" s="283" t="s">
        <v>85</v>
      </c>
      <c r="AG391" s="325"/>
      <c r="AH391" s="328" t="s">
        <v>85</v>
      </c>
      <c r="AI391" s="278" t="s">
        <v>85</v>
      </c>
      <c r="AJ391" s="283" t="s">
        <v>85</v>
      </c>
      <c r="AK391" s="283" t="s">
        <v>85</v>
      </c>
      <c r="AL391" s="325"/>
      <c r="AM391" s="268" t="s">
        <v>85</v>
      </c>
      <c r="AN391" s="250" t="s">
        <v>85</v>
      </c>
      <c r="AO391" s="250" t="s">
        <v>85</v>
      </c>
      <c r="AP391" s="250" t="s">
        <v>85</v>
      </c>
      <c r="AQ391" s="250"/>
    </row>
    <row r="392" spans="1:43" x14ac:dyDescent="0.25">
      <c r="A392" s="315" t="s">
        <v>85</v>
      </c>
      <c r="B392" s="324" t="s">
        <v>85</v>
      </c>
      <c r="C392" s="250" t="s">
        <v>85</v>
      </c>
      <c r="D392" s="277" t="s">
        <v>85</v>
      </c>
      <c r="E392" s="278" t="s">
        <v>85</v>
      </c>
      <c r="F392" s="279" t="s">
        <v>85</v>
      </c>
      <c r="G392" s="280" t="s">
        <v>85</v>
      </c>
      <c r="H392" s="281" t="s">
        <v>85</v>
      </c>
      <c r="I392" s="278" t="s">
        <v>85</v>
      </c>
      <c r="J392" s="278" t="s">
        <v>85</v>
      </c>
      <c r="K392" s="280" t="s">
        <v>85</v>
      </c>
      <c r="L392" s="280" t="s">
        <v>85</v>
      </c>
      <c r="M392" s="280" t="s">
        <v>85</v>
      </c>
      <c r="N392" s="282" t="s">
        <v>85</v>
      </c>
      <c r="O392" s="278" t="s">
        <v>85</v>
      </c>
      <c r="P392" s="283" t="s">
        <v>85</v>
      </c>
      <c r="Q392" s="283" t="s">
        <v>85</v>
      </c>
      <c r="R392" s="325"/>
      <c r="S392" s="285" t="s">
        <v>85</v>
      </c>
      <c r="T392" s="326" t="s">
        <v>85</v>
      </c>
      <c r="U392" s="283" t="s">
        <v>85</v>
      </c>
      <c r="V392" s="283" t="s">
        <v>85</v>
      </c>
      <c r="W392" s="327"/>
      <c r="X392" s="286" t="s">
        <v>85</v>
      </c>
      <c r="Y392" s="278" t="s">
        <v>85</v>
      </c>
      <c r="Z392" s="283" t="s">
        <v>85</v>
      </c>
      <c r="AA392" s="283" t="s">
        <v>85</v>
      </c>
      <c r="AB392" s="325"/>
      <c r="AC392" s="287" t="s">
        <v>85</v>
      </c>
      <c r="AD392" s="278" t="s">
        <v>85</v>
      </c>
      <c r="AE392" s="283" t="s">
        <v>85</v>
      </c>
      <c r="AF392" s="283" t="s">
        <v>85</v>
      </c>
      <c r="AG392" s="325"/>
      <c r="AH392" s="328" t="s">
        <v>85</v>
      </c>
      <c r="AI392" s="278" t="s">
        <v>85</v>
      </c>
      <c r="AJ392" s="283" t="s">
        <v>85</v>
      </c>
      <c r="AK392" s="283" t="s">
        <v>85</v>
      </c>
      <c r="AL392" s="325"/>
      <c r="AM392" s="268" t="s">
        <v>85</v>
      </c>
      <c r="AN392" s="250" t="s">
        <v>85</v>
      </c>
      <c r="AO392" s="250" t="s">
        <v>85</v>
      </c>
      <c r="AP392" s="250" t="s">
        <v>85</v>
      </c>
      <c r="AQ392" s="250"/>
    </row>
    <row r="393" spans="1:43" x14ac:dyDescent="0.25">
      <c r="A393" s="315" t="s">
        <v>85</v>
      </c>
      <c r="B393" s="324" t="s">
        <v>85</v>
      </c>
      <c r="C393" s="250" t="s">
        <v>85</v>
      </c>
      <c r="D393" s="277" t="s">
        <v>85</v>
      </c>
      <c r="E393" s="278" t="s">
        <v>85</v>
      </c>
      <c r="F393" s="279" t="s">
        <v>85</v>
      </c>
      <c r="G393" s="280" t="s">
        <v>85</v>
      </c>
      <c r="H393" s="281" t="s">
        <v>85</v>
      </c>
      <c r="I393" s="278" t="s">
        <v>85</v>
      </c>
      <c r="J393" s="278" t="s">
        <v>85</v>
      </c>
      <c r="K393" s="280" t="s">
        <v>85</v>
      </c>
      <c r="L393" s="280" t="s">
        <v>85</v>
      </c>
      <c r="M393" s="280" t="s">
        <v>85</v>
      </c>
      <c r="N393" s="282" t="s">
        <v>85</v>
      </c>
      <c r="O393" s="278" t="s">
        <v>85</v>
      </c>
      <c r="P393" s="283" t="s">
        <v>85</v>
      </c>
      <c r="Q393" s="283" t="s">
        <v>85</v>
      </c>
      <c r="R393" s="325"/>
      <c r="S393" s="285" t="s">
        <v>85</v>
      </c>
      <c r="T393" s="326" t="s">
        <v>85</v>
      </c>
      <c r="U393" s="283" t="s">
        <v>85</v>
      </c>
      <c r="V393" s="283" t="s">
        <v>85</v>
      </c>
      <c r="W393" s="327"/>
      <c r="X393" s="286" t="s">
        <v>85</v>
      </c>
      <c r="Y393" s="278" t="s">
        <v>85</v>
      </c>
      <c r="Z393" s="283" t="s">
        <v>85</v>
      </c>
      <c r="AA393" s="283" t="s">
        <v>85</v>
      </c>
      <c r="AB393" s="325"/>
      <c r="AC393" s="287" t="s">
        <v>85</v>
      </c>
      <c r="AD393" s="278" t="s">
        <v>85</v>
      </c>
      <c r="AE393" s="283" t="s">
        <v>85</v>
      </c>
      <c r="AF393" s="283" t="s">
        <v>85</v>
      </c>
      <c r="AG393" s="325"/>
      <c r="AH393" s="328" t="s">
        <v>85</v>
      </c>
      <c r="AI393" s="278" t="s">
        <v>85</v>
      </c>
      <c r="AJ393" s="283" t="s">
        <v>85</v>
      </c>
      <c r="AK393" s="283" t="s">
        <v>85</v>
      </c>
      <c r="AL393" s="325"/>
      <c r="AM393" s="268" t="s">
        <v>85</v>
      </c>
      <c r="AN393" s="250" t="s">
        <v>85</v>
      </c>
      <c r="AO393" s="250" t="s">
        <v>85</v>
      </c>
      <c r="AP393" s="250" t="s">
        <v>85</v>
      </c>
      <c r="AQ393" s="250"/>
    </row>
    <row r="394" spans="1:43" x14ac:dyDescent="0.25">
      <c r="A394" s="315" t="s">
        <v>85</v>
      </c>
      <c r="B394" s="324" t="s">
        <v>85</v>
      </c>
      <c r="C394" s="250" t="s">
        <v>85</v>
      </c>
      <c r="D394" s="277" t="s">
        <v>85</v>
      </c>
      <c r="E394" s="278" t="s">
        <v>85</v>
      </c>
      <c r="F394" s="279" t="s">
        <v>85</v>
      </c>
      <c r="G394" s="280" t="s">
        <v>85</v>
      </c>
      <c r="H394" s="281" t="s">
        <v>85</v>
      </c>
      <c r="I394" s="278" t="s">
        <v>85</v>
      </c>
      <c r="J394" s="278" t="s">
        <v>85</v>
      </c>
      <c r="K394" s="280" t="s">
        <v>85</v>
      </c>
      <c r="L394" s="280" t="s">
        <v>85</v>
      </c>
      <c r="M394" s="280" t="s">
        <v>85</v>
      </c>
      <c r="N394" s="282" t="s">
        <v>85</v>
      </c>
      <c r="O394" s="278" t="s">
        <v>85</v>
      </c>
      <c r="P394" s="283" t="s">
        <v>85</v>
      </c>
      <c r="Q394" s="283" t="s">
        <v>85</v>
      </c>
      <c r="R394" s="325"/>
      <c r="S394" s="285" t="s">
        <v>85</v>
      </c>
      <c r="T394" s="326" t="s">
        <v>85</v>
      </c>
      <c r="U394" s="283" t="s">
        <v>85</v>
      </c>
      <c r="V394" s="283" t="s">
        <v>85</v>
      </c>
      <c r="W394" s="327"/>
      <c r="X394" s="286" t="s">
        <v>85</v>
      </c>
      <c r="Y394" s="278" t="s">
        <v>85</v>
      </c>
      <c r="Z394" s="283" t="s">
        <v>85</v>
      </c>
      <c r="AA394" s="283" t="s">
        <v>85</v>
      </c>
      <c r="AB394" s="325"/>
      <c r="AC394" s="287" t="s">
        <v>85</v>
      </c>
      <c r="AD394" s="278" t="s">
        <v>85</v>
      </c>
      <c r="AE394" s="283" t="s">
        <v>85</v>
      </c>
      <c r="AF394" s="283" t="s">
        <v>85</v>
      </c>
      <c r="AG394" s="325"/>
      <c r="AH394" s="328" t="s">
        <v>85</v>
      </c>
      <c r="AI394" s="278" t="s">
        <v>85</v>
      </c>
      <c r="AJ394" s="283" t="s">
        <v>85</v>
      </c>
      <c r="AK394" s="283" t="s">
        <v>85</v>
      </c>
      <c r="AL394" s="325"/>
      <c r="AM394" s="268" t="s">
        <v>85</v>
      </c>
      <c r="AN394" s="250" t="s">
        <v>85</v>
      </c>
      <c r="AO394" s="250" t="s">
        <v>85</v>
      </c>
      <c r="AP394" s="250" t="s">
        <v>85</v>
      </c>
      <c r="AQ394" s="250"/>
    </row>
    <row r="395" spans="1:43" x14ac:dyDescent="0.25">
      <c r="A395" s="315" t="s">
        <v>85</v>
      </c>
      <c r="B395" s="324" t="s">
        <v>85</v>
      </c>
      <c r="C395" s="250" t="s">
        <v>85</v>
      </c>
      <c r="D395" s="277" t="s">
        <v>85</v>
      </c>
      <c r="E395" s="278" t="s">
        <v>85</v>
      </c>
      <c r="F395" s="279" t="s">
        <v>85</v>
      </c>
      <c r="G395" s="280" t="s">
        <v>85</v>
      </c>
      <c r="H395" s="281" t="s">
        <v>85</v>
      </c>
      <c r="I395" s="278" t="s">
        <v>85</v>
      </c>
      <c r="J395" s="278" t="s">
        <v>85</v>
      </c>
      <c r="K395" s="280" t="s">
        <v>85</v>
      </c>
      <c r="L395" s="280" t="s">
        <v>85</v>
      </c>
      <c r="M395" s="280" t="s">
        <v>85</v>
      </c>
      <c r="N395" s="282" t="s">
        <v>85</v>
      </c>
      <c r="O395" s="278" t="s">
        <v>85</v>
      </c>
      <c r="P395" s="283" t="s">
        <v>85</v>
      </c>
      <c r="Q395" s="283" t="s">
        <v>85</v>
      </c>
      <c r="R395" s="325"/>
      <c r="S395" s="285" t="s">
        <v>85</v>
      </c>
      <c r="T395" s="326" t="s">
        <v>85</v>
      </c>
      <c r="U395" s="283" t="s">
        <v>85</v>
      </c>
      <c r="V395" s="283" t="s">
        <v>85</v>
      </c>
      <c r="W395" s="327"/>
      <c r="X395" s="286" t="s">
        <v>85</v>
      </c>
      <c r="Y395" s="278" t="s">
        <v>85</v>
      </c>
      <c r="Z395" s="283" t="s">
        <v>85</v>
      </c>
      <c r="AA395" s="283" t="s">
        <v>85</v>
      </c>
      <c r="AB395" s="325"/>
      <c r="AC395" s="287" t="s">
        <v>85</v>
      </c>
      <c r="AD395" s="278" t="s">
        <v>85</v>
      </c>
      <c r="AE395" s="283" t="s">
        <v>85</v>
      </c>
      <c r="AF395" s="283" t="s">
        <v>85</v>
      </c>
      <c r="AG395" s="325"/>
      <c r="AH395" s="328" t="s">
        <v>85</v>
      </c>
      <c r="AI395" s="278" t="s">
        <v>85</v>
      </c>
      <c r="AJ395" s="283" t="s">
        <v>85</v>
      </c>
      <c r="AK395" s="283" t="s">
        <v>85</v>
      </c>
      <c r="AL395" s="325"/>
      <c r="AM395" s="268" t="s">
        <v>85</v>
      </c>
      <c r="AN395" s="250" t="s">
        <v>85</v>
      </c>
      <c r="AO395" s="250" t="s">
        <v>85</v>
      </c>
      <c r="AP395" s="250" t="s">
        <v>85</v>
      </c>
      <c r="AQ395" s="250"/>
    </row>
    <row r="396" spans="1:43" x14ac:dyDescent="0.25">
      <c r="A396" s="315" t="s">
        <v>85</v>
      </c>
      <c r="B396" s="324" t="s">
        <v>85</v>
      </c>
      <c r="C396" s="250" t="s">
        <v>85</v>
      </c>
      <c r="D396" s="277" t="s">
        <v>85</v>
      </c>
      <c r="E396" s="278" t="s">
        <v>85</v>
      </c>
      <c r="F396" s="279" t="s">
        <v>85</v>
      </c>
      <c r="G396" s="280" t="s">
        <v>85</v>
      </c>
      <c r="H396" s="281" t="s">
        <v>85</v>
      </c>
      <c r="I396" s="278" t="s">
        <v>85</v>
      </c>
      <c r="J396" s="278" t="s">
        <v>85</v>
      </c>
      <c r="K396" s="280" t="s">
        <v>85</v>
      </c>
      <c r="L396" s="280" t="s">
        <v>85</v>
      </c>
      <c r="M396" s="280" t="s">
        <v>85</v>
      </c>
      <c r="N396" s="282" t="s">
        <v>85</v>
      </c>
      <c r="O396" s="278" t="s">
        <v>85</v>
      </c>
      <c r="P396" s="283" t="s">
        <v>85</v>
      </c>
      <c r="Q396" s="283" t="s">
        <v>85</v>
      </c>
      <c r="R396" s="325"/>
      <c r="S396" s="285" t="s">
        <v>85</v>
      </c>
      <c r="T396" s="326" t="s">
        <v>85</v>
      </c>
      <c r="U396" s="283" t="s">
        <v>85</v>
      </c>
      <c r="V396" s="283" t="s">
        <v>85</v>
      </c>
      <c r="W396" s="327"/>
      <c r="X396" s="286" t="s">
        <v>85</v>
      </c>
      <c r="Y396" s="278" t="s">
        <v>85</v>
      </c>
      <c r="Z396" s="283" t="s">
        <v>85</v>
      </c>
      <c r="AA396" s="283" t="s">
        <v>85</v>
      </c>
      <c r="AB396" s="325"/>
      <c r="AC396" s="287" t="s">
        <v>85</v>
      </c>
      <c r="AD396" s="278" t="s">
        <v>85</v>
      </c>
      <c r="AE396" s="283" t="s">
        <v>85</v>
      </c>
      <c r="AF396" s="283" t="s">
        <v>85</v>
      </c>
      <c r="AG396" s="325"/>
      <c r="AH396" s="328" t="s">
        <v>85</v>
      </c>
      <c r="AI396" s="278" t="s">
        <v>85</v>
      </c>
      <c r="AJ396" s="283" t="s">
        <v>85</v>
      </c>
      <c r="AK396" s="283" t="s">
        <v>85</v>
      </c>
      <c r="AL396" s="325"/>
      <c r="AM396" s="268" t="s">
        <v>85</v>
      </c>
      <c r="AN396" s="250" t="s">
        <v>85</v>
      </c>
      <c r="AO396" s="250" t="s">
        <v>85</v>
      </c>
      <c r="AP396" s="250" t="s">
        <v>85</v>
      </c>
      <c r="AQ396" s="250"/>
    </row>
    <row r="397" spans="1:43" x14ac:dyDescent="0.25">
      <c r="A397" s="315" t="s">
        <v>85</v>
      </c>
      <c r="B397" s="324" t="s">
        <v>85</v>
      </c>
      <c r="C397" s="250" t="s">
        <v>85</v>
      </c>
      <c r="D397" s="277" t="s">
        <v>85</v>
      </c>
      <c r="E397" s="278" t="s">
        <v>85</v>
      </c>
      <c r="F397" s="279" t="s">
        <v>85</v>
      </c>
      <c r="G397" s="280" t="s">
        <v>85</v>
      </c>
      <c r="H397" s="281" t="s">
        <v>85</v>
      </c>
      <c r="I397" s="278" t="s">
        <v>85</v>
      </c>
      <c r="J397" s="278" t="s">
        <v>85</v>
      </c>
      <c r="K397" s="280" t="s">
        <v>85</v>
      </c>
      <c r="L397" s="280" t="s">
        <v>85</v>
      </c>
      <c r="M397" s="280" t="s">
        <v>85</v>
      </c>
      <c r="N397" s="282" t="s">
        <v>85</v>
      </c>
      <c r="O397" s="278" t="s">
        <v>85</v>
      </c>
      <c r="P397" s="283" t="s">
        <v>85</v>
      </c>
      <c r="Q397" s="283" t="s">
        <v>85</v>
      </c>
      <c r="R397" s="325"/>
      <c r="S397" s="285" t="s">
        <v>85</v>
      </c>
      <c r="T397" s="326" t="s">
        <v>85</v>
      </c>
      <c r="U397" s="283" t="s">
        <v>85</v>
      </c>
      <c r="V397" s="283" t="s">
        <v>85</v>
      </c>
      <c r="W397" s="327"/>
      <c r="X397" s="286" t="s">
        <v>85</v>
      </c>
      <c r="Y397" s="278" t="s">
        <v>85</v>
      </c>
      <c r="Z397" s="283" t="s">
        <v>85</v>
      </c>
      <c r="AA397" s="283" t="s">
        <v>85</v>
      </c>
      <c r="AB397" s="325"/>
      <c r="AC397" s="287" t="s">
        <v>85</v>
      </c>
      <c r="AD397" s="278" t="s">
        <v>85</v>
      </c>
      <c r="AE397" s="283" t="s">
        <v>85</v>
      </c>
      <c r="AF397" s="283" t="s">
        <v>85</v>
      </c>
      <c r="AG397" s="325"/>
      <c r="AH397" s="328" t="s">
        <v>85</v>
      </c>
      <c r="AI397" s="278" t="s">
        <v>85</v>
      </c>
      <c r="AJ397" s="283" t="s">
        <v>85</v>
      </c>
      <c r="AK397" s="283" t="s">
        <v>85</v>
      </c>
      <c r="AL397" s="325"/>
      <c r="AM397" s="268" t="s">
        <v>85</v>
      </c>
      <c r="AN397" s="250" t="s">
        <v>85</v>
      </c>
      <c r="AO397" s="250" t="s">
        <v>85</v>
      </c>
      <c r="AP397" s="250" t="s">
        <v>85</v>
      </c>
      <c r="AQ397" s="250"/>
    </row>
    <row r="398" spans="1:43" x14ac:dyDescent="0.25">
      <c r="A398" s="315" t="s">
        <v>85</v>
      </c>
      <c r="B398" s="324" t="s">
        <v>85</v>
      </c>
      <c r="C398" s="250" t="s">
        <v>85</v>
      </c>
      <c r="D398" s="277" t="s">
        <v>85</v>
      </c>
      <c r="E398" s="278" t="s">
        <v>85</v>
      </c>
      <c r="F398" s="279" t="s">
        <v>85</v>
      </c>
      <c r="G398" s="280" t="s">
        <v>85</v>
      </c>
      <c r="H398" s="281" t="s">
        <v>85</v>
      </c>
      <c r="I398" s="278" t="s">
        <v>85</v>
      </c>
      <c r="J398" s="278" t="s">
        <v>85</v>
      </c>
      <c r="K398" s="280" t="s">
        <v>85</v>
      </c>
      <c r="L398" s="280" t="s">
        <v>85</v>
      </c>
      <c r="M398" s="280" t="s">
        <v>85</v>
      </c>
      <c r="N398" s="282" t="s">
        <v>85</v>
      </c>
      <c r="O398" s="278" t="s">
        <v>85</v>
      </c>
      <c r="P398" s="283" t="s">
        <v>85</v>
      </c>
      <c r="Q398" s="283" t="s">
        <v>85</v>
      </c>
      <c r="R398" s="325"/>
      <c r="S398" s="285" t="s">
        <v>85</v>
      </c>
      <c r="T398" s="326" t="s">
        <v>85</v>
      </c>
      <c r="U398" s="283" t="s">
        <v>85</v>
      </c>
      <c r="V398" s="283" t="s">
        <v>85</v>
      </c>
      <c r="W398" s="327"/>
      <c r="X398" s="286" t="s">
        <v>85</v>
      </c>
      <c r="Y398" s="278" t="s">
        <v>85</v>
      </c>
      <c r="Z398" s="283" t="s">
        <v>85</v>
      </c>
      <c r="AA398" s="283" t="s">
        <v>85</v>
      </c>
      <c r="AB398" s="325"/>
      <c r="AC398" s="287" t="s">
        <v>85</v>
      </c>
      <c r="AD398" s="278" t="s">
        <v>85</v>
      </c>
      <c r="AE398" s="283" t="s">
        <v>85</v>
      </c>
      <c r="AF398" s="283" t="s">
        <v>85</v>
      </c>
      <c r="AG398" s="325"/>
      <c r="AH398" s="328" t="s">
        <v>85</v>
      </c>
      <c r="AI398" s="278" t="s">
        <v>85</v>
      </c>
      <c r="AJ398" s="283" t="s">
        <v>85</v>
      </c>
      <c r="AK398" s="283" t="s">
        <v>85</v>
      </c>
      <c r="AL398" s="325"/>
      <c r="AM398" s="268" t="s">
        <v>85</v>
      </c>
      <c r="AN398" s="250" t="s">
        <v>85</v>
      </c>
      <c r="AO398" s="250" t="s">
        <v>85</v>
      </c>
      <c r="AP398" s="250" t="s">
        <v>85</v>
      </c>
      <c r="AQ398" s="250"/>
    </row>
    <row r="399" spans="1:43" x14ac:dyDescent="0.25">
      <c r="A399" s="315" t="s">
        <v>85</v>
      </c>
      <c r="B399" s="324" t="s">
        <v>85</v>
      </c>
      <c r="C399" s="250" t="s">
        <v>85</v>
      </c>
      <c r="D399" s="277" t="s">
        <v>85</v>
      </c>
      <c r="E399" s="278" t="s">
        <v>85</v>
      </c>
      <c r="F399" s="279" t="s">
        <v>85</v>
      </c>
      <c r="G399" s="280" t="s">
        <v>85</v>
      </c>
      <c r="H399" s="281" t="s">
        <v>85</v>
      </c>
      <c r="I399" s="278" t="s">
        <v>85</v>
      </c>
      <c r="J399" s="278" t="s">
        <v>85</v>
      </c>
      <c r="K399" s="280" t="s">
        <v>85</v>
      </c>
      <c r="L399" s="280" t="s">
        <v>85</v>
      </c>
      <c r="M399" s="280" t="s">
        <v>85</v>
      </c>
      <c r="N399" s="282" t="s">
        <v>85</v>
      </c>
      <c r="O399" s="278" t="s">
        <v>85</v>
      </c>
      <c r="P399" s="283" t="s">
        <v>85</v>
      </c>
      <c r="Q399" s="283" t="s">
        <v>85</v>
      </c>
      <c r="R399" s="325"/>
      <c r="S399" s="285" t="s">
        <v>85</v>
      </c>
      <c r="T399" s="326" t="s">
        <v>85</v>
      </c>
      <c r="U399" s="283" t="s">
        <v>85</v>
      </c>
      <c r="V399" s="283" t="s">
        <v>85</v>
      </c>
      <c r="W399" s="327"/>
      <c r="X399" s="286" t="s">
        <v>85</v>
      </c>
      <c r="Y399" s="278" t="s">
        <v>85</v>
      </c>
      <c r="Z399" s="283" t="s">
        <v>85</v>
      </c>
      <c r="AA399" s="283" t="s">
        <v>85</v>
      </c>
      <c r="AB399" s="325"/>
      <c r="AC399" s="287" t="s">
        <v>85</v>
      </c>
      <c r="AD399" s="278" t="s">
        <v>85</v>
      </c>
      <c r="AE399" s="283" t="s">
        <v>85</v>
      </c>
      <c r="AF399" s="283" t="s">
        <v>85</v>
      </c>
      <c r="AG399" s="325"/>
      <c r="AH399" s="328" t="s">
        <v>85</v>
      </c>
      <c r="AI399" s="278" t="s">
        <v>85</v>
      </c>
      <c r="AJ399" s="283" t="s">
        <v>85</v>
      </c>
      <c r="AK399" s="283" t="s">
        <v>85</v>
      </c>
      <c r="AL399" s="325"/>
      <c r="AM399" s="268" t="s">
        <v>85</v>
      </c>
      <c r="AN399" s="250" t="s">
        <v>85</v>
      </c>
      <c r="AO399" s="250" t="s">
        <v>85</v>
      </c>
      <c r="AP399" s="250" t="s">
        <v>85</v>
      </c>
      <c r="AQ399" s="250"/>
    </row>
    <row r="400" spans="1:43" x14ac:dyDescent="0.25">
      <c r="A400" s="315" t="s">
        <v>85</v>
      </c>
      <c r="B400" s="324" t="s">
        <v>85</v>
      </c>
      <c r="C400" s="250" t="s">
        <v>85</v>
      </c>
      <c r="D400" s="277" t="s">
        <v>85</v>
      </c>
      <c r="E400" s="278" t="s">
        <v>85</v>
      </c>
      <c r="F400" s="279" t="s">
        <v>85</v>
      </c>
      <c r="G400" s="280" t="s">
        <v>85</v>
      </c>
      <c r="H400" s="281" t="s">
        <v>85</v>
      </c>
      <c r="I400" s="278" t="s">
        <v>85</v>
      </c>
      <c r="J400" s="278" t="s">
        <v>85</v>
      </c>
      <c r="K400" s="280" t="s">
        <v>85</v>
      </c>
      <c r="L400" s="280" t="s">
        <v>85</v>
      </c>
      <c r="M400" s="280" t="s">
        <v>85</v>
      </c>
      <c r="N400" s="282" t="s">
        <v>85</v>
      </c>
      <c r="O400" s="278" t="s">
        <v>85</v>
      </c>
      <c r="P400" s="283" t="s">
        <v>85</v>
      </c>
      <c r="Q400" s="283" t="s">
        <v>85</v>
      </c>
      <c r="R400" s="325"/>
      <c r="S400" s="285" t="s">
        <v>85</v>
      </c>
      <c r="T400" s="326" t="s">
        <v>85</v>
      </c>
      <c r="U400" s="283" t="s">
        <v>85</v>
      </c>
      <c r="V400" s="283" t="s">
        <v>85</v>
      </c>
      <c r="W400" s="327"/>
      <c r="X400" s="286" t="s">
        <v>85</v>
      </c>
      <c r="Y400" s="278" t="s">
        <v>85</v>
      </c>
      <c r="Z400" s="283" t="s">
        <v>85</v>
      </c>
      <c r="AA400" s="283" t="s">
        <v>85</v>
      </c>
      <c r="AB400" s="325"/>
      <c r="AC400" s="287" t="s">
        <v>85</v>
      </c>
      <c r="AD400" s="278" t="s">
        <v>85</v>
      </c>
      <c r="AE400" s="283" t="s">
        <v>85</v>
      </c>
      <c r="AF400" s="283" t="s">
        <v>85</v>
      </c>
      <c r="AG400" s="325"/>
      <c r="AH400" s="328" t="s">
        <v>85</v>
      </c>
      <c r="AI400" s="278" t="s">
        <v>85</v>
      </c>
      <c r="AJ400" s="283" t="s">
        <v>85</v>
      </c>
      <c r="AK400" s="283" t="s">
        <v>85</v>
      </c>
      <c r="AL400" s="325"/>
      <c r="AM400" s="268" t="s">
        <v>85</v>
      </c>
      <c r="AN400" s="250" t="s">
        <v>85</v>
      </c>
      <c r="AO400" s="250" t="s">
        <v>85</v>
      </c>
      <c r="AP400" s="250" t="s">
        <v>85</v>
      </c>
      <c r="AQ400" s="250"/>
    </row>
    <row r="401" spans="1:43" x14ac:dyDescent="0.25">
      <c r="A401" s="315" t="s">
        <v>85</v>
      </c>
      <c r="B401" s="324" t="s">
        <v>85</v>
      </c>
      <c r="C401" s="250" t="s">
        <v>85</v>
      </c>
      <c r="D401" s="277" t="s">
        <v>85</v>
      </c>
      <c r="E401" s="278" t="s">
        <v>85</v>
      </c>
      <c r="F401" s="279" t="s">
        <v>85</v>
      </c>
      <c r="G401" s="280" t="s">
        <v>85</v>
      </c>
      <c r="H401" s="281" t="s">
        <v>85</v>
      </c>
      <c r="I401" s="278" t="s">
        <v>85</v>
      </c>
      <c r="J401" s="278" t="s">
        <v>85</v>
      </c>
      <c r="K401" s="280" t="s">
        <v>85</v>
      </c>
      <c r="L401" s="280" t="s">
        <v>85</v>
      </c>
      <c r="M401" s="280" t="s">
        <v>85</v>
      </c>
      <c r="N401" s="282" t="s">
        <v>85</v>
      </c>
      <c r="O401" s="278" t="s">
        <v>85</v>
      </c>
      <c r="P401" s="283" t="s">
        <v>85</v>
      </c>
      <c r="Q401" s="283" t="s">
        <v>85</v>
      </c>
      <c r="R401" s="325"/>
      <c r="S401" s="285" t="s">
        <v>85</v>
      </c>
      <c r="T401" s="326" t="s">
        <v>85</v>
      </c>
      <c r="U401" s="283" t="s">
        <v>85</v>
      </c>
      <c r="V401" s="283" t="s">
        <v>85</v>
      </c>
      <c r="W401" s="327"/>
      <c r="X401" s="286" t="s">
        <v>85</v>
      </c>
      <c r="Y401" s="278" t="s">
        <v>85</v>
      </c>
      <c r="Z401" s="283" t="s">
        <v>85</v>
      </c>
      <c r="AA401" s="283" t="s">
        <v>85</v>
      </c>
      <c r="AB401" s="325"/>
      <c r="AC401" s="287" t="s">
        <v>85</v>
      </c>
      <c r="AD401" s="278" t="s">
        <v>85</v>
      </c>
      <c r="AE401" s="283" t="s">
        <v>85</v>
      </c>
      <c r="AF401" s="283" t="s">
        <v>85</v>
      </c>
      <c r="AG401" s="325"/>
      <c r="AH401" s="328" t="s">
        <v>85</v>
      </c>
      <c r="AI401" s="278" t="s">
        <v>85</v>
      </c>
      <c r="AJ401" s="283" t="s">
        <v>85</v>
      </c>
      <c r="AK401" s="283" t="s">
        <v>85</v>
      </c>
      <c r="AL401" s="325"/>
      <c r="AM401" s="268" t="s">
        <v>85</v>
      </c>
      <c r="AN401" s="250" t="s">
        <v>85</v>
      </c>
      <c r="AO401" s="250" t="s">
        <v>85</v>
      </c>
      <c r="AP401" s="250" t="s">
        <v>85</v>
      </c>
      <c r="AQ401" s="250"/>
    </row>
    <row r="402" spans="1:43" x14ac:dyDescent="0.25">
      <c r="A402" s="315" t="s">
        <v>85</v>
      </c>
      <c r="B402" s="324" t="s">
        <v>85</v>
      </c>
      <c r="C402" s="250" t="s">
        <v>85</v>
      </c>
      <c r="D402" s="277" t="s">
        <v>85</v>
      </c>
      <c r="E402" s="278" t="s">
        <v>85</v>
      </c>
      <c r="F402" s="279" t="s">
        <v>85</v>
      </c>
      <c r="G402" s="280" t="s">
        <v>85</v>
      </c>
      <c r="H402" s="281" t="s">
        <v>85</v>
      </c>
      <c r="I402" s="278" t="s">
        <v>85</v>
      </c>
      <c r="J402" s="278" t="s">
        <v>85</v>
      </c>
      <c r="K402" s="280" t="s">
        <v>85</v>
      </c>
      <c r="L402" s="280" t="s">
        <v>85</v>
      </c>
      <c r="M402" s="280" t="s">
        <v>85</v>
      </c>
      <c r="N402" s="282" t="s">
        <v>85</v>
      </c>
      <c r="O402" s="278" t="s">
        <v>85</v>
      </c>
      <c r="P402" s="283" t="s">
        <v>85</v>
      </c>
      <c r="Q402" s="283" t="s">
        <v>85</v>
      </c>
      <c r="R402" s="325"/>
      <c r="S402" s="285" t="s">
        <v>85</v>
      </c>
      <c r="T402" s="326" t="s">
        <v>85</v>
      </c>
      <c r="U402" s="283" t="s">
        <v>85</v>
      </c>
      <c r="V402" s="283" t="s">
        <v>85</v>
      </c>
      <c r="W402" s="327"/>
      <c r="X402" s="286" t="s">
        <v>85</v>
      </c>
      <c r="Y402" s="278" t="s">
        <v>85</v>
      </c>
      <c r="Z402" s="283" t="s">
        <v>85</v>
      </c>
      <c r="AA402" s="283" t="s">
        <v>85</v>
      </c>
      <c r="AB402" s="325"/>
      <c r="AC402" s="287" t="s">
        <v>85</v>
      </c>
      <c r="AD402" s="278" t="s">
        <v>85</v>
      </c>
      <c r="AE402" s="283" t="s">
        <v>85</v>
      </c>
      <c r="AF402" s="283" t="s">
        <v>85</v>
      </c>
      <c r="AG402" s="325"/>
      <c r="AH402" s="328" t="s">
        <v>85</v>
      </c>
      <c r="AI402" s="278" t="s">
        <v>85</v>
      </c>
      <c r="AJ402" s="283" t="s">
        <v>85</v>
      </c>
      <c r="AK402" s="283" t="s">
        <v>85</v>
      </c>
      <c r="AL402" s="325"/>
      <c r="AM402" s="268" t="s">
        <v>85</v>
      </c>
      <c r="AN402" s="250" t="s">
        <v>85</v>
      </c>
      <c r="AO402" s="250" t="s">
        <v>85</v>
      </c>
      <c r="AP402" s="250" t="s">
        <v>85</v>
      </c>
      <c r="AQ402" s="250"/>
    </row>
    <row r="403" spans="1:43" x14ac:dyDescent="0.25">
      <c r="A403" s="315" t="s">
        <v>85</v>
      </c>
      <c r="B403" s="324" t="s">
        <v>85</v>
      </c>
      <c r="C403" s="250" t="s">
        <v>85</v>
      </c>
      <c r="D403" s="277" t="s">
        <v>85</v>
      </c>
      <c r="E403" s="278" t="s">
        <v>85</v>
      </c>
      <c r="F403" s="279" t="s">
        <v>85</v>
      </c>
      <c r="G403" s="280" t="s">
        <v>85</v>
      </c>
      <c r="H403" s="281" t="s">
        <v>85</v>
      </c>
      <c r="I403" s="278" t="s">
        <v>85</v>
      </c>
      <c r="J403" s="278" t="s">
        <v>85</v>
      </c>
      <c r="K403" s="280" t="s">
        <v>85</v>
      </c>
      <c r="L403" s="280" t="s">
        <v>85</v>
      </c>
      <c r="M403" s="280" t="s">
        <v>85</v>
      </c>
      <c r="N403" s="282" t="s">
        <v>85</v>
      </c>
      <c r="O403" s="278" t="s">
        <v>85</v>
      </c>
      <c r="P403" s="283" t="s">
        <v>85</v>
      </c>
      <c r="Q403" s="283" t="s">
        <v>85</v>
      </c>
      <c r="R403" s="325"/>
      <c r="S403" s="285" t="s">
        <v>85</v>
      </c>
      <c r="T403" s="326" t="s">
        <v>85</v>
      </c>
      <c r="U403" s="283" t="s">
        <v>85</v>
      </c>
      <c r="V403" s="283" t="s">
        <v>85</v>
      </c>
      <c r="W403" s="327"/>
      <c r="X403" s="286" t="s">
        <v>85</v>
      </c>
      <c r="Y403" s="278" t="s">
        <v>85</v>
      </c>
      <c r="Z403" s="283" t="s">
        <v>85</v>
      </c>
      <c r="AA403" s="283" t="s">
        <v>85</v>
      </c>
      <c r="AB403" s="325"/>
      <c r="AC403" s="287" t="s">
        <v>85</v>
      </c>
      <c r="AD403" s="278" t="s">
        <v>85</v>
      </c>
      <c r="AE403" s="283" t="s">
        <v>85</v>
      </c>
      <c r="AF403" s="283" t="s">
        <v>85</v>
      </c>
      <c r="AG403" s="325"/>
      <c r="AH403" s="328" t="s">
        <v>85</v>
      </c>
      <c r="AI403" s="278" t="s">
        <v>85</v>
      </c>
      <c r="AJ403" s="283" t="s">
        <v>85</v>
      </c>
      <c r="AK403" s="283" t="s">
        <v>85</v>
      </c>
      <c r="AL403" s="325"/>
      <c r="AM403" s="268" t="s">
        <v>85</v>
      </c>
      <c r="AN403" s="250" t="s">
        <v>85</v>
      </c>
      <c r="AO403" s="250" t="s">
        <v>85</v>
      </c>
      <c r="AP403" s="250" t="s">
        <v>85</v>
      </c>
      <c r="AQ403" s="250"/>
    </row>
    <row r="404" spans="1:43" x14ac:dyDescent="0.25">
      <c r="A404" s="315" t="s">
        <v>85</v>
      </c>
      <c r="B404" s="324" t="s">
        <v>85</v>
      </c>
      <c r="C404" s="250" t="s">
        <v>85</v>
      </c>
      <c r="D404" s="277" t="s">
        <v>85</v>
      </c>
      <c r="E404" s="278" t="s">
        <v>85</v>
      </c>
      <c r="F404" s="279" t="s">
        <v>85</v>
      </c>
      <c r="G404" s="280" t="s">
        <v>85</v>
      </c>
      <c r="H404" s="281" t="s">
        <v>85</v>
      </c>
      <c r="I404" s="278" t="s">
        <v>85</v>
      </c>
      <c r="J404" s="278" t="s">
        <v>85</v>
      </c>
      <c r="K404" s="280" t="s">
        <v>85</v>
      </c>
      <c r="L404" s="280" t="s">
        <v>85</v>
      </c>
      <c r="M404" s="280" t="s">
        <v>85</v>
      </c>
      <c r="N404" s="282" t="s">
        <v>85</v>
      </c>
      <c r="O404" s="278" t="s">
        <v>85</v>
      </c>
      <c r="P404" s="283" t="s">
        <v>85</v>
      </c>
      <c r="Q404" s="283" t="s">
        <v>85</v>
      </c>
      <c r="R404" s="325"/>
      <c r="S404" s="285" t="s">
        <v>85</v>
      </c>
      <c r="T404" s="326" t="s">
        <v>85</v>
      </c>
      <c r="U404" s="283" t="s">
        <v>85</v>
      </c>
      <c r="V404" s="283" t="s">
        <v>85</v>
      </c>
      <c r="W404" s="327"/>
      <c r="X404" s="286" t="s">
        <v>85</v>
      </c>
      <c r="Y404" s="278" t="s">
        <v>85</v>
      </c>
      <c r="Z404" s="283" t="s">
        <v>85</v>
      </c>
      <c r="AA404" s="283" t="s">
        <v>85</v>
      </c>
      <c r="AB404" s="325"/>
      <c r="AC404" s="287" t="s">
        <v>85</v>
      </c>
      <c r="AD404" s="278" t="s">
        <v>85</v>
      </c>
      <c r="AE404" s="283" t="s">
        <v>85</v>
      </c>
      <c r="AF404" s="283" t="s">
        <v>85</v>
      </c>
      <c r="AG404" s="325"/>
      <c r="AH404" s="328" t="s">
        <v>85</v>
      </c>
      <c r="AI404" s="278" t="s">
        <v>85</v>
      </c>
      <c r="AJ404" s="283" t="s">
        <v>85</v>
      </c>
      <c r="AK404" s="283" t="s">
        <v>85</v>
      </c>
      <c r="AL404" s="325"/>
      <c r="AM404" s="268" t="s">
        <v>85</v>
      </c>
      <c r="AN404" s="250" t="s">
        <v>85</v>
      </c>
      <c r="AO404" s="250" t="s">
        <v>85</v>
      </c>
      <c r="AP404" s="250" t="s">
        <v>85</v>
      </c>
      <c r="AQ404" s="250"/>
    </row>
    <row r="405" spans="1:43" x14ac:dyDescent="0.25">
      <c r="A405" s="315" t="s">
        <v>85</v>
      </c>
      <c r="B405" s="324" t="s">
        <v>85</v>
      </c>
      <c r="C405" s="250" t="s">
        <v>85</v>
      </c>
      <c r="D405" s="277" t="s">
        <v>85</v>
      </c>
      <c r="E405" s="278" t="s">
        <v>85</v>
      </c>
      <c r="F405" s="279" t="s">
        <v>85</v>
      </c>
      <c r="G405" s="280" t="s">
        <v>85</v>
      </c>
      <c r="H405" s="281" t="s">
        <v>85</v>
      </c>
      <c r="I405" s="278" t="s">
        <v>85</v>
      </c>
      <c r="J405" s="278" t="s">
        <v>85</v>
      </c>
      <c r="K405" s="280" t="s">
        <v>85</v>
      </c>
      <c r="L405" s="280" t="s">
        <v>85</v>
      </c>
      <c r="M405" s="280" t="s">
        <v>85</v>
      </c>
      <c r="N405" s="282" t="s">
        <v>85</v>
      </c>
      <c r="O405" s="278" t="s">
        <v>85</v>
      </c>
      <c r="P405" s="283" t="s">
        <v>85</v>
      </c>
      <c r="Q405" s="283" t="s">
        <v>85</v>
      </c>
      <c r="R405" s="325"/>
      <c r="S405" s="285" t="s">
        <v>85</v>
      </c>
      <c r="T405" s="326" t="s">
        <v>85</v>
      </c>
      <c r="U405" s="283" t="s">
        <v>85</v>
      </c>
      <c r="V405" s="283" t="s">
        <v>85</v>
      </c>
      <c r="W405" s="327"/>
      <c r="X405" s="286" t="s">
        <v>85</v>
      </c>
      <c r="Y405" s="278" t="s">
        <v>85</v>
      </c>
      <c r="Z405" s="283" t="s">
        <v>85</v>
      </c>
      <c r="AA405" s="283" t="s">
        <v>85</v>
      </c>
      <c r="AB405" s="325"/>
      <c r="AC405" s="287" t="s">
        <v>85</v>
      </c>
      <c r="AD405" s="278" t="s">
        <v>85</v>
      </c>
      <c r="AE405" s="283" t="s">
        <v>85</v>
      </c>
      <c r="AF405" s="283" t="s">
        <v>85</v>
      </c>
      <c r="AG405" s="325"/>
      <c r="AH405" s="328" t="s">
        <v>85</v>
      </c>
      <c r="AI405" s="278" t="s">
        <v>85</v>
      </c>
      <c r="AJ405" s="283" t="s">
        <v>85</v>
      </c>
      <c r="AK405" s="283" t="s">
        <v>85</v>
      </c>
      <c r="AL405" s="325"/>
      <c r="AM405" s="268" t="s">
        <v>85</v>
      </c>
      <c r="AN405" s="250" t="s">
        <v>85</v>
      </c>
      <c r="AO405" s="250" t="s">
        <v>85</v>
      </c>
      <c r="AP405" s="250" t="s">
        <v>85</v>
      </c>
      <c r="AQ405" s="250"/>
    </row>
    <row r="406" spans="1:43" x14ac:dyDescent="0.25">
      <c r="A406" s="315" t="s">
        <v>85</v>
      </c>
      <c r="B406" s="324" t="s">
        <v>85</v>
      </c>
      <c r="C406" s="250" t="s">
        <v>85</v>
      </c>
      <c r="D406" s="277" t="s">
        <v>85</v>
      </c>
      <c r="E406" s="278" t="s">
        <v>85</v>
      </c>
      <c r="F406" s="279" t="s">
        <v>85</v>
      </c>
      <c r="G406" s="280" t="s">
        <v>85</v>
      </c>
      <c r="H406" s="281" t="s">
        <v>85</v>
      </c>
      <c r="I406" s="278" t="s">
        <v>85</v>
      </c>
      <c r="J406" s="278" t="s">
        <v>85</v>
      </c>
      <c r="K406" s="280" t="s">
        <v>85</v>
      </c>
      <c r="L406" s="280" t="s">
        <v>85</v>
      </c>
      <c r="M406" s="280" t="s">
        <v>85</v>
      </c>
      <c r="N406" s="282" t="s">
        <v>85</v>
      </c>
      <c r="O406" s="278" t="s">
        <v>85</v>
      </c>
      <c r="P406" s="283" t="s">
        <v>85</v>
      </c>
      <c r="Q406" s="283" t="s">
        <v>85</v>
      </c>
      <c r="R406" s="325"/>
      <c r="S406" s="285" t="s">
        <v>85</v>
      </c>
      <c r="T406" s="326" t="s">
        <v>85</v>
      </c>
      <c r="U406" s="283" t="s">
        <v>85</v>
      </c>
      <c r="V406" s="283" t="s">
        <v>85</v>
      </c>
      <c r="W406" s="327"/>
      <c r="X406" s="286" t="s">
        <v>85</v>
      </c>
      <c r="Y406" s="278" t="s">
        <v>85</v>
      </c>
      <c r="Z406" s="283" t="s">
        <v>85</v>
      </c>
      <c r="AA406" s="283" t="s">
        <v>85</v>
      </c>
      <c r="AB406" s="325"/>
      <c r="AC406" s="287" t="s">
        <v>85</v>
      </c>
      <c r="AD406" s="278" t="s">
        <v>85</v>
      </c>
      <c r="AE406" s="283" t="s">
        <v>85</v>
      </c>
      <c r="AF406" s="283" t="s">
        <v>85</v>
      </c>
      <c r="AG406" s="325"/>
      <c r="AH406" s="328" t="s">
        <v>85</v>
      </c>
      <c r="AI406" s="278" t="s">
        <v>85</v>
      </c>
      <c r="AJ406" s="283" t="s">
        <v>85</v>
      </c>
      <c r="AK406" s="283" t="s">
        <v>85</v>
      </c>
      <c r="AL406" s="325"/>
      <c r="AM406" s="268" t="s">
        <v>85</v>
      </c>
      <c r="AN406" s="250" t="s">
        <v>85</v>
      </c>
      <c r="AO406" s="250" t="s">
        <v>85</v>
      </c>
      <c r="AP406" s="250" t="s">
        <v>85</v>
      </c>
      <c r="AQ406" s="250"/>
    </row>
    <row r="407" spans="1:43" x14ac:dyDescent="0.25">
      <c r="A407" s="315" t="s">
        <v>85</v>
      </c>
      <c r="B407" s="324" t="s">
        <v>85</v>
      </c>
      <c r="C407" s="250" t="s">
        <v>85</v>
      </c>
      <c r="D407" s="277" t="s">
        <v>85</v>
      </c>
      <c r="E407" s="278" t="s">
        <v>85</v>
      </c>
      <c r="F407" s="279" t="s">
        <v>85</v>
      </c>
      <c r="G407" s="280" t="s">
        <v>85</v>
      </c>
      <c r="H407" s="281" t="s">
        <v>85</v>
      </c>
      <c r="I407" s="278" t="s">
        <v>85</v>
      </c>
      <c r="J407" s="278" t="s">
        <v>85</v>
      </c>
      <c r="K407" s="280" t="s">
        <v>85</v>
      </c>
      <c r="L407" s="280" t="s">
        <v>85</v>
      </c>
      <c r="M407" s="280" t="s">
        <v>85</v>
      </c>
      <c r="N407" s="282" t="s">
        <v>85</v>
      </c>
      <c r="O407" s="278" t="s">
        <v>85</v>
      </c>
      <c r="P407" s="283" t="s">
        <v>85</v>
      </c>
      <c r="Q407" s="283" t="s">
        <v>85</v>
      </c>
      <c r="R407" s="325"/>
      <c r="S407" s="285" t="s">
        <v>85</v>
      </c>
      <c r="T407" s="326" t="s">
        <v>85</v>
      </c>
      <c r="U407" s="283" t="s">
        <v>85</v>
      </c>
      <c r="V407" s="283" t="s">
        <v>85</v>
      </c>
      <c r="W407" s="327"/>
      <c r="X407" s="286" t="s">
        <v>85</v>
      </c>
      <c r="Y407" s="278" t="s">
        <v>85</v>
      </c>
      <c r="Z407" s="283" t="s">
        <v>85</v>
      </c>
      <c r="AA407" s="283" t="s">
        <v>85</v>
      </c>
      <c r="AB407" s="325"/>
      <c r="AC407" s="287" t="s">
        <v>85</v>
      </c>
      <c r="AD407" s="278" t="s">
        <v>85</v>
      </c>
      <c r="AE407" s="283" t="s">
        <v>85</v>
      </c>
      <c r="AF407" s="283" t="s">
        <v>85</v>
      </c>
      <c r="AG407" s="325"/>
      <c r="AH407" s="328" t="s">
        <v>85</v>
      </c>
      <c r="AI407" s="278" t="s">
        <v>85</v>
      </c>
      <c r="AJ407" s="283" t="s">
        <v>85</v>
      </c>
      <c r="AK407" s="283" t="s">
        <v>85</v>
      </c>
      <c r="AL407" s="325"/>
      <c r="AM407" s="268" t="s">
        <v>85</v>
      </c>
      <c r="AN407" s="250" t="s">
        <v>85</v>
      </c>
      <c r="AO407" s="250" t="s">
        <v>85</v>
      </c>
      <c r="AP407" s="250" t="s">
        <v>85</v>
      </c>
      <c r="AQ407" s="250"/>
    </row>
    <row r="408" spans="1:43" x14ac:dyDescent="0.25">
      <c r="A408" s="315" t="s">
        <v>85</v>
      </c>
      <c r="B408" s="324" t="s">
        <v>85</v>
      </c>
      <c r="C408" s="250" t="s">
        <v>85</v>
      </c>
      <c r="D408" s="277" t="s">
        <v>85</v>
      </c>
      <c r="E408" s="278" t="s">
        <v>85</v>
      </c>
      <c r="F408" s="279" t="s">
        <v>85</v>
      </c>
      <c r="G408" s="280" t="s">
        <v>85</v>
      </c>
      <c r="H408" s="281" t="s">
        <v>85</v>
      </c>
      <c r="I408" s="278" t="s">
        <v>85</v>
      </c>
      <c r="J408" s="278" t="s">
        <v>85</v>
      </c>
      <c r="K408" s="280" t="s">
        <v>85</v>
      </c>
      <c r="L408" s="280" t="s">
        <v>85</v>
      </c>
      <c r="M408" s="280" t="s">
        <v>85</v>
      </c>
      <c r="N408" s="282" t="s">
        <v>85</v>
      </c>
      <c r="O408" s="278" t="s">
        <v>85</v>
      </c>
      <c r="P408" s="283" t="s">
        <v>85</v>
      </c>
      <c r="Q408" s="283" t="s">
        <v>85</v>
      </c>
      <c r="R408" s="325"/>
      <c r="S408" s="285" t="s">
        <v>85</v>
      </c>
      <c r="T408" s="326" t="s">
        <v>85</v>
      </c>
      <c r="U408" s="283" t="s">
        <v>85</v>
      </c>
      <c r="V408" s="283" t="s">
        <v>85</v>
      </c>
      <c r="W408" s="327"/>
      <c r="X408" s="286" t="s">
        <v>85</v>
      </c>
      <c r="Y408" s="278" t="s">
        <v>85</v>
      </c>
      <c r="Z408" s="283" t="s">
        <v>85</v>
      </c>
      <c r="AA408" s="283" t="s">
        <v>85</v>
      </c>
      <c r="AB408" s="325"/>
      <c r="AC408" s="287" t="s">
        <v>85</v>
      </c>
      <c r="AD408" s="278" t="s">
        <v>85</v>
      </c>
      <c r="AE408" s="283" t="s">
        <v>85</v>
      </c>
      <c r="AF408" s="283" t="s">
        <v>85</v>
      </c>
      <c r="AG408" s="325"/>
      <c r="AH408" s="328" t="s">
        <v>85</v>
      </c>
      <c r="AI408" s="278" t="s">
        <v>85</v>
      </c>
      <c r="AJ408" s="283" t="s">
        <v>85</v>
      </c>
      <c r="AK408" s="283" t="s">
        <v>85</v>
      </c>
      <c r="AL408" s="325"/>
      <c r="AM408" s="268" t="s">
        <v>85</v>
      </c>
      <c r="AN408" s="250" t="s">
        <v>85</v>
      </c>
      <c r="AO408" s="250" t="s">
        <v>85</v>
      </c>
      <c r="AP408" s="250" t="s">
        <v>85</v>
      </c>
      <c r="AQ408" s="250"/>
    </row>
    <row r="409" spans="1:43" x14ac:dyDescent="0.25">
      <c r="A409" s="315" t="s">
        <v>85</v>
      </c>
      <c r="B409" s="324" t="s">
        <v>85</v>
      </c>
      <c r="C409" s="250" t="s">
        <v>85</v>
      </c>
      <c r="D409" s="277" t="s">
        <v>85</v>
      </c>
      <c r="E409" s="278" t="s">
        <v>85</v>
      </c>
      <c r="F409" s="279" t="s">
        <v>85</v>
      </c>
      <c r="G409" s="280" t="s">
        <v>85</v>
      </c>
      <c r="H409" s="281" t="s">
        <v>85</v>
      </c>
      <c r="I409" s="278" t="s">
        <v>85</v>
      </c>
      <c r="J409" s="278" t="s">
        <v>85</v>
      </c>
      <c r="K409" s="280" t="s">
        <v>85</v>
      </c>
      <c r="L409" s="280" t="s">
        <v>85</v>
      </c>
      <c r="M409" s="280" t="s">
        <v>85</v>
      </c>
      <c r="N409" s="282" t="s">
        <v>85</v>
      </c>
      <c r="O409" s="278" t="s">
        <v>85</v>
      </c>
      <c r="P409" s="283" t="s">
        <v>85</v>
      </c>
      <c r="Q409" s="283" t="s">
        <v>85</v>
      </c>
      <c r="R409" s="325"/>
      <c r="S409" s="285" t="s">
        <v>85</v>
      </c>
      <c r="T409" s="326" t="s">
        <v>85</v>
      </c>
      <c r="U409" s="283" t="s">
        <v>85</v>
      </c>
      <c r="V409" s="283" t="s">
        <v>85</v>
      </c>
      <c r="W409" s="327"/>
      <c r="X409" s="286" t="s">
        <v>85</v>
      </c>
      <c r="Y409" s="278" t="s">
        <v>85</v>
      </c>
      <c r="Z409" s="283" t="s">
        <v>85</v>
      </c>
      <c r="AA409" s="283" t="s">
        <v>85</v>
      </c>
      <c r="AB409" s="325"/>
      <c r="AC409" s="287" t="s">
        <v>85</v>
      </c>
      <c r="AD409" s="278" t="s">
        <v>85</v>
      </c>
      <c r="AE409" s="283" t="s">
        <v>85</v>
      </c>
      <c r="AF409" s="283" t="s">
        <v>85</v>
      </c>
      <c r="AG409" s="325"/>
      <c r="AH409" s="328" t="s">
        <v>85</v>
      </c>
      <c r="AI409" s="278" t="s">
        <v>85</v>
      </c>
      <c r="AJ409" s="283" t="s">
        <v>85</v>
      </c>
      <c r="AK409" s="283" t="s">
        <v>85</v>
      </c>
      <c r="AL409" s="325"/>
      <c r="AM409" s="268" t="s">
        <v>85</v>
      </c>
      <c r="AN409" s="250" t="s">
        <v>85</v>
      </c>
      <c r="AO409" s="250" t="s">
        <v>85</v>
      </c>
      <c r="AP409" s="250" t="s">
        <v>85</v>
      </c>
      <c r="AQ409" s="250"/>
    </row>
    <row r="410" spans="1:43" x14ac:dyDescent="0.25">
      <c r="A410" s="315" t="s">
        <v>85</v>
      </c>
      <c r="B410" s="324" t="s">
        <v>85</v>
      </c>
      <c r="C410" s="250" t="s">
        <v>85</v>
      </c>
      <c r="D410" s="277" t="s">
        <v>85</v>
      </c>
      <c r="E410" s="278" t="s">
        <v>85</v>
      </c>
      <c r="F410" s="279" t="s">
        <v>85</v>
      </c>
      <c r="G410" s="280" t="s">
        <v>85</v>
      </c>
      <c r="H410" s="281" t="s">
        <v>85</v>
      </c>
      <c r="I410" s="278" t="s">
        <v>85</v>
      </c>
      <c r="J410" s="278" t="s">
        <v>85</v>
      </c>
      <c r="K410" s="280" t="s">
        <v>85</v>
      </c>
      <c r="L410" s="280" t="s">
        <v>85</v>
      </c>
      <c r="M410" s="280" t="s">
        <v>85</v>
      </c>
      <c r="N410" s="282" t="s">
        <v>85</v>
      </c>
      <c r="O410" s="278" t="s">
        <v>85</v>
      </c>
      <c r="P410" s="283" t="s">
        <v>85</v>
      </c>
      <c r="Q410" s="283" t="s">
        <v>85</v>
      </c>
      <c r="R410" s="325"/>
      <c r="S410" s="285" t="s">
        <v>85</v>
      </c>
      <c r="T410" s="326" t="s">
        <v>85</v>
      </c>
      <c r="U410" s="283" t="s">
        <v>85</v>
      </c>
      <c r="V410" s="283" t="s">
        <v>85</v>
      </c>
      <c r="W410" s="327"/>
      <c r="X410" s="286" t="s">
        <v>85</v>
      </c>
      <c r="Y410" s="278" t="s">
        <v>85</v>
      </c>
      <c r="Z410" s="283" t="s">
        <v>85</v>
      </c>
      <c r="AA410" s="283" t="s">
        <v>85</v>
      </c>
      <c r="AB410" s="325"/>
      <c r="AC410" s="287" t="s">
        <v>85</v>
      </c>
      <c r="AD410" s="278" t="s">
        <v>85</v>
      </c>
      <c r="AE410" s="283" t="s">
        <v>85</v>
      </c>
      <c r="AF410" s="283" t="s">
        <v>85</v>
      </c>
      <c r="AG410" s="325"/>
      <c r="AH410" s="328" t="s">
        <v>85</v>
      </c>
      <c r="AI410" s="278" t="s">
        <v>85</v>
      </c>
      <c r="AJ410" s="283" t="s">
        <v>85</v>
      </c>
      <c r="AK410" s="283" t="s">
        <v>85</v>
      </c>
      <c r="AL410" s="325"/>
      <c r="AM410" s="268" t="s">
        <v>85</v>
      </c>
      <c r="AN410" s="250" t="s">
        <v>85</v>
      </c>
      <c r="AO410" s="250" t="s">
        <v>85</v>
      </c>
      <c r="AP410" s="250" t="s">
        <v>85</v>
      </c>
      <c r="AQ410" s="250"/>
    </row>
    <row r="411" spans="1:43" x14ac:dyDescent="0.25">
      <c r="A411" s="315" t="s">
        <v>85</v>
      </c>
      <c r="B411" s="324" t="s">
        <v>85</v>
      </c>
      <c r="C411" s="250" t="s">
        <v>85</v>
      </c>
      <c r="D411" s="277" t="s">
        <v>85</v>
      </c>
      <c r="E411" s="278" t="s">
        <v>85</v>
      </c>
      <c r="F411" s="279" t="s">
        <v>85</v>
      </c>
      <c r="G411" s="280" t="s">
        <v>85</v>
      </c>
      <c r="H411" s="281" t="s">
        <v>85</v>
      </c>
      <c r="I411" s="278" t="s">
        <v>85</v>
      </c>
      <c r="J411" s="278" t="s">
        <v>85</v>
      </c>
      <c r="K411" s="280" t="s">
        <v>85</v>
      </c>
      <c r="L411" s="280" t="s">
        <v>85</v>
      </c>
      <c r="M411" s="280" t="s">
        <v>85</v>
      </c>
      <c r="N411" s="282" t="s">
        <v>85</v>
      </c>
      <c r="O411" s="278" t="s">
        <v>85</v>
      </c>
      <c r="P411" s="283" t="s">
        <v>85</v>
      </c>
      <c r="Q411" s="283" t="s">
        <v>85</v>
      </c>
      <c r="R411" s="325"/>
      <c r="S411" s="285" t="s">
        <v>85</v>
      </c>
      <c r="T411" s="326" t="s">
        <v>85</v>
      </c>
      <c r="U411" s="283" t="s">
        <v>85</v>
      </c>
      <c r="V411" s="283" t="s">
        <v>85</v>
      </c>
      <c r="W411" s="327"/>
      <c r="X411" s="286" t="s">
        <v>85</v>
      </c>
      <c r="Y411" s="278" t="s">
        <v>85</v>
      </c>
      <c r="Z411" s="283" t="s">
        <v>85</v>
      </c>
      <c r="AA411" s="283" t="s">
        <v>85</v>
      </c>
      <c r="AB411" s="325"/>
      <c r="AC411" s="287" t="s">
        <v>85</v>
      </c>
      <c r="AD411" s="278" t="s">
        <v>85</v>
      </c>
      <c r="AE411" s="283" t="s">
        <v>85</v>
      </c>
      <c r="AF411" s="283" t="s">
        <v>85</v>
      </c>
      <c r="AG411" s="325"/>
      <c r="AH411" s="328" t="s">
        <v>85</v>
      </c>
      <c r="AI411" s="278" t="s">
        <v>85</v>
      </c>
      <c r="AJ411" s="283" t="s">
        <v>85</v>
      </c>
      <c r="AK411" s="283" t="s">
        <v>85</v>
      </c>
      <c r="AL411" s="325"/>
      <c r="AM411" s="268" t="s">
        <v>85</v>
      </c>
      <c r="AN411" s="250" t="s">
        <v>85</v>
      </c>
      <c r="AO411" s="250" t="s">
        <v>85</v>
      </c>
      <c r="AP411" s="250" t="s">
        <v>85</v>
      </c>
      <c r="AQ411" s="250"/>
    </row>
    <row r="412" spans="1:43" x14ac:dyDescent="0.25">
      <c r="A412" s="315" t="s">
        <v>85</v>
      </c>
      <c r="B412" s="324" t="s">
        <v>85</v>
      </c>
      <c r="C412" s="250" t="s">
        <v>85</v>
      </c>
      <c r="D412" s="277" t="s">
        <v>85</v>
      </c>
      <c r="E412" s="278" t="s">
        <v>85</v>
      </c>
      <c r="F412" s="279" t="s">
        <v>85</v>
      </c>
      <c r="G412" s="280" t="s">
        <v>85</v>
      </c>
      <c r="H412" s="281" t="s">
        <v>85</v>
      </c>
      <c r="I412" s="278" t="s">
        <v>85</v>
      </c>
      <c r="J412" s="278" t="s">
        <v>85</v>
      </c>
      <c r="K412" s="280" t="s">
        <v>85</v>
      </c>
      <c r="L412" s="280" t="s">
        <v>85</v>
      </c>
      <c r="M412" s="280" t="s">
        <v>85</v>
      </c>
      <c r="N412" s="282" t="s">
        <v>85</v>
      </c>
      <c r="O412" s="278" t="s">
        <v>85</v>
      </c>
      <c r="P412" s="283" t="s">
        <v>85</v>
      </c>
      <c r="Q412" s="283" t="s">
        <v>85</v>
      </c>
      <c r="R412" s="325"/>
      <c r="S412" s="285" t="s">
        <v>85</v>
      </c>
      <c r="T412" s="326" t="s">
        <v>85</v>
      </c>
      <c r="U412" s="283" t="s">
        <v>85</v>
      </c>
      <c r="V412" s="283" t="s">
        <v>85</v>
      </c>
      <c r="W412" s="327"/>
      <c r="X412" s="286" t="s">
        <v>85</v>
      </c>
      <c r="Y412" s="278" t="s">
        <v>85</v>
      </c>
      <c r="Z412" s="283" t="s">
        <v>85</v>
      </c>
      <c r="AA412" s="283" t="s">
        <v>85</v>
      </c>
      <c r="AB412" s="325"/>
      <c r="AC412" s="287" t="s">
        <v>85</v>
      </c>
      <c r="AD412" s="278" t="s">
        <v>85</v>
      </c>
      <c r="AE412" s="283" t="s">
        <v>85</v>
      </c>
      <c r="AF412" s="283" t="s">
        <v>85</v>
      </c>
      <c r="AG412" s="325"/>
      <c r="AH412" s="328" t="s">
        <v>85</v>
      </c>
      <c r="AI412" s="278" t="s">
        <v>85</v>
      </c>
      <c r="AJ412" s="283" t="s">
        <v>85</v>
      </c>
      <c r="AK412" s="283" t="s">
        <v>85</v>
      </c>
      <c r="AL412" s="325"/>
      <c r="AM412" s="268" t="s">
        <v>85</v>
      </c>
      <c r="AN412" s="250" t="s">
        <v>85</v>
      </c>
      <c r="AO412" s="250" t="s">
        <v>85</v>
      </c>
      <c r="AP412" s="250" t="s">
        <v>85</v>
      </c>
      <c r="AQ412" s="250"/>
    </row>
    <row r="413" spans="1:43" x14ac:dyDescent="0.25">
      <c r="A413" s="315" t="s">
        <v>85</v>
      </c>
      <c r="B413" s="324" t="s">
        <v>85</v>
      </c>
      <c r="C413" s="250" t="s">
        <v>85</v>
      </c>
      <c r="D413" s="277" t="s">
        <v>85</v>
      </c>
      <c r="E413" s="278" t="s">
        <v>85</v>
      </c>
      <c r="F413" s="279" t="s">
        <v>85</v>
      </c>
      <c r="G413" s="280" t="s">
        <v>85</v>
      </c>
      <c r="H413" s="281" t="s">
        <v>85</v>
      </c>
      <c r="I413" s="278" t="s">
        <v>85</v>
      </c>
      <c r="J413" s="278" t="s">
        <v>85</v>
      </c>
      <c r="K413" s="280" t="s">
        <v>85</v>
      </c>
      <c r="L413" s="280" t="s">
        <v>85</v>
      </c>
      <c r="M413" s="280" t="s">
        <v>85</v>
      </c>
      <c r="N413" s="282" t="s">
        <v>85</v>
      </c>
      <c r="O413" s="278" t="s">
        <v>85</v>
      </c>
      <c r="P413" s="283" t="s">
        <v>85</v>
      </c>
      <c r="Q413" s="283" t="s">
        <v>85</v>
      </c>
      <c r="R413" s="325"/>
      <c r="S413" s="285" t="s">
        <v>85</v>
      </c>
      <c r="T413" s="326" t="s">
        <v>85</v>
      </c>
      <c r="U413" s="283" t="s">
        <v>85</v>
      </c>
      <c r="V413" s="283" t="s">
        <v>85</v>
      </c>
      <c r="W413" s="327"/>
      <c r="X413" s="286" t="s">
        <v>85</v>
      </c>
      <c r="Y413" s="278" t="s">
        <v>85</v>
      </c>
      <c r="Z413" s="283" t="s">
        <v>85</v>
      </c>
      <c r="AA413" s="283" t="s">
        <v>85</v>
      </c>
      <c r="AB413" s="325"/>
      <c r="AC413" s="287" t="s">
        <v>85</v>
      </c>
      <c r="AD413" s="278" t="s">
        <v>85</v>
      </c>
      <c r="AE413" s="283" t="s">
        <v>85</v>
      </c>
      <c r="AF413" s="283" t="s">
        <v>85</v>
      </c>
      <c r="AG413" s="325"/>
      <c r="AH413" s="328" t="s">
        <v>85</v>
      </c>
      <c r="AI413" s="278" t="s">
        <v>85</v>
      </c>
      <c r="AJ413" s="283" t="s">
        <v>85</v>
      </c>
      <c r="AK413" s="283" t="s">
        <v>85</v>
      </c>
      <c r="AL413" s="325"/>
      <c r="AM413" s="268" t="s">
        <v>85</v>
      </c>
      <c r="AN413" s="250" t="s">
        <v>85</v>
      </c>
      <c r="AO413" s="250" t="s">
        <v>85</v>
      </c>
      <c r="AP413" s="250" t="s">
        <v>85</v>
      </c>
      <c r="AQ413" s="250"/>
    </row>
    <row r="414" spans="1:43" x14ac:dyDescent="0.25">
      <c r="A414" s="315" t="s">
        <v>85</v>
      </c>
      <c r="B414" s="324" t="s">
        <v>85</v>
      </c>
      <c r="C414" s="250" t="s">
        <v>85</v>
      </c>
      <c r="D414" s="277" t="s">
        <v>85</v>
      </c>
      <c r="E414" s="278" t="s">
        <v>85</v>
      </c>
      <c r="F414" s="279" t="s">
        <v>85</v>
      </c>
      <c r="G414" s="280" t="s">
        <v>85</v>
      </c>
      <c r="H414" s="281" t="s">
        <v>85</v>
      </c>
      <c r="I414" s="278" t="s">
        <v>85</v>
      </c>
      <c r="J414" s="278" t="s">
        <v>85</v>
      </c>
      <c r="K414" s="280" t="s">
        <v>85</v>
      </c>
      <c r="L414" s="280" t="s">
        <v>85</v>
      </c>
      <c r="M414" s="280" t="s">
        <v>85</v>
      </c>
      <c r="N414" s="282" t="s">
        <v>85</v>
      </c>
      <c r="O414" s="278" t="s">
        <v>85</v>
      </c>
      <c r="P414" s="283" t="s">
        <v>85</v>
      </c>
      <c r="Q414" s="283" t="s">
        <v>85</v>
      </c>
      <c r="R414" s="325"/>
      <c r="S414" s="285" t="s">
        <v>85</v>
      </c>
      <c r="T414" s="326" t="s">
        <v>85</v>
      </c>
      <c r="U414" s="283" t="s">
        <v>85</v>
      </c>
      <c r="V414" s="283" t="s">
        <v>85</v>
      </c>
      <c r="W414" s="327"/>
      <c r="X414" s="286" t="s">
        <v>85</v>
      </c>
      <c r="Y414" s="278" t="s">
        <v>85</v>
      </c>
      <c r="Z414" s="283" t="s">
        <v>85</v>
      </c>
      <c r="AA414" s="283" t="s">
        <v>85</v>
      </c>
      <c r="AB414" s="325"/>
      <c r="AC414" s="287" t="s">
        <v>85</v>
      </c>
      <c r="AD414" s="278" t="s">
        <v>85</v>
      </c>
      <c r="AE414" s="283" t="s">
        <v>85</v>
      </c>
      <c r="AF414" s="283" t="s">
        <v>85</v>
      </c>
      <c r="AG414" s="325"/>
      <c r="AH414" s="328" t="s">
        <v>85</v>
      </c>
      <c r="AI414" s="278" t="s">
        <v>85</v>
      </c>
      <c r="AJ414" s="283" t="s">
        <v>85</v>
      </c>
      <c r="AK414" s="283" t="s">
        <v>85</v>
      </c>
      <c r="AL414" s="325"/>
      <c r="AM414" s="268" t="s">
        <v>85</v>
      </c>
      <c r="AN414" s="250" t="s">
        <v>85</v>
      </c>
      <c r="AO414" s="250" t="s">
        <v>85</v>
      </c>
      <c r="AP414" s="250" t="s">
        <v>85</v>
      </c>
      <c r="AQ414" s="250"/>
    </row>
    <row r="415" spans="1:43" x14ac:dyDescent="0.25">
      <c r="A415" s="315" t="s">
        <v>85</v>
      </c>
      <c r="B415" s="324" t="s">
        <v>85</v>
      </c>
      <c r="C415" s="250" t="s">
        <v>85</v>
      </c>
      <c r="D415" s="277" t="s">
        <v>85</v>
      </c>
      <c r="E415" s="278" t="s">
        <v>85</v>
      </c>
      <c r="F415" s="279" t="s">
        <v>85</v>
      </c>
      <c r="G415" s="280" t="s">
        <v>85</v>
      </c>
      <c r="H415" s="281" t="s">
        <v>85</v>
      </c>
      <c r="I415" s="278" t="s">
        <v>85</v>
      </c>
      <c r="J415" s="278" t="s">
        <v>85</v>
      </c>
      <c r="K415" s="280" t="s">
        <v>85</v>
      </c>
      <c r="L415" s="280" t="s">
        <v>85</v>
      </c>
      <c r="M415" s="280" t="s">
        <v>85</v>
      </c>
      <c r="N415" s="282" t="s">
        <v>85</v>
      </c>
      <c r="O415" s="278" t="s">
        <v>85</v>
      </c>
      <c r="P415" s="283" t="s">
        <v>85</v>
      </c>
      <c r="Q415" s="283" t="s">
        <v>85</v>
      </c>
      <c r="R415" s="325"/>
      <c r="S415" s="285" t="s">
        <v>85</v>
      </c>
      <c r="T415" s="326" t="s">
        <v>85</v>
      </c>
      <c r="U415" s="283" t="s">
        <v>85</v>
      </c>
      <c r="V415" s="283" t="s">
        <v>85</v>
      </c>
      <c r="W415" s="327"/>
      <c r="X415" s="286" t="s">
        <v>85</v>
      </c>
      <c r="Y415" s="278" t="s">
        <v>85</v>
      </c>
      <c r="Z415" s="283" t="s">
        <v>85</v>
      </c>
      <c r="AA415" s="283" t="s">
        <v>85</v>
      </c>
      <c r="AB415" s="325"/>
      <c r="AC415" s="287" t="s">
        <v>85</v>
      </c>
      <c r="AD415" s="278" t="s">
        <v>85</v>
      </c>
      <c r="AE415" s="283" t="s">
        <v>85</v>
      </c>
      <c r="AF415" s="283" t="s">
        <v>85</v>
      </c>
      <c r="AG415" s="325"/>
      <c r="AH415" s="328" t="s">
        <v>85</v>
      </c>
      <c r="AI415" s="278" t="s">
        <v>85</v>
      </c>
      <c r="AJ415" s="283" t="s">
        <v>85</v>
      </c>
      <c r="AK415" s="283" t="s">
        <v>85</v>
      </c>
      <c r="AL415" s="325"/>
      <c r="AM415" s="268" t="s">
        <v>85</v>
      </c>
      <c r="AN415" s="250" t="s">
        <v>85</v>
      </c>
      <c r="AO415" s="250" t="s">
        <v>85</v>
      </c>
      <c r="AP415" s="250" t="s">
        <v>85</v>
      </c>
      <c r="AQ415" s="250"/>
    </row>
    <row r="416" spans="1:43" x14ac:dyDescent="0.25">
      <c r="A416" s="315" t="s">
        <v>85</v>
      </c>
      <c r="B416" s="324" t="s">
        <v>85</v>
      </c>
      <c r="C416" s="250" t="s">
        <v>85</v>
      </c>
      <c r="D416" s="277" t="s">
        <v>85</v>
      </c>
      <c r="E416" s="278" t="s">
        <v>85</v>
      </c>
      <c r="F416" s="279" t="s">
        <v>85</v>
      </c>
      <c r="G416" s="280" t="s">
        <v>85</v>
      </c>
      <c r="H416" s="281" t="s">
        <v>85</v>
      </c>
      <c r="I416" s="278" t="s">
        <v>85</v>
      </c>
      <c r="J416" s="278" t="s">
        <v>85</v>
      </c>
      <c r="K416" s="280" t="s">
        <v>85</v>
      </c>
      <c r="L416" s="280" t="s">
        <v>85</v>
      </c>
      <c r="M416" s="280" t="s">
        <v>85</v>
      </c>
      <c r="N416" s="282" t="s">
        <v>85</v>
      </c>
      <c r="O416" s="278" t="s">
        <v>85</v>
      </c>
      <c r="P416" s="283" t="s">
        <v>85</v>
      </c>
      <c r="Q416" s="283" t="s">
        <v>85</v>
      </c>
      <c r="R416" s="325"/>
      <c r="S416" s="285" t="s">
        <v>85</v>
      </c>
      <c r="T416" s="326" t="s">
        <v>85</v>
      </c>
      <c r="U416" s="283" t="s">
        <v>85</v>
      </c>
      <c r="V416" s="283" t="s">
        <v>85</v>
      </c>
      <c r="W416" s="327"/>
      <c r="X416" s="286" t="s">
        <v>85</v>
      </c>
      <c r="Y416" s="278" t="s">
        <v>85</v>
      </c>
      <c r="Z416" s="283" t="s">
        <v>85</v>
      </c>
      <c r="AA416" s="283" t="s">
        <v>85</v>
      </c>
      <c r="AB416" s="325"/>
      <c r="AC416" s="287" t="s">
        <v>85</v>
      </c>
      <c r="AD416" s="278" t="s">
        <v>85</v>
      </c>
      <c r="AE416" s="283" t="s">
        <v>85</v>
      </c>
      <c r="AF416" s="283" t="s">
        <v>85</v>
      </c>
      <c r="AG416" s="325"/>
      <c r="AH416" s="328" t="s">
        <v>85</v>
      </c>
      <c r="AI416" s="278" t="s">
        <v>85</v>
      </c>
      <c r="AJ416" s="283" t="s">
        <v>85</v>
      </c>
      <c r="AK416" s="283" t="s">
        <v>85</v>
      </c>
      <c r="AL416" s="325"/>
      <c r="AM416" s="268" t="s">
        <v>85</v>
      </c>
      <c r="AN416" s="250" t="s">
        <v>85</v>
      </c>
      <c r="AO416" s="250" t="s">
        <v>85</v>
      </c>
      <c r="AP416" s="250" t="s">
        <v>85</v>
      </c>
      <c r="AQ416" s="250"/>
    </row>
    <row r="417" spans="1:43" x14ac:dyDescent="0.25">
      <c r="A417" s="315" t="s">
        <v>85</v>
      </c>
      <c r="B417" s="324" t="s">
        <v>85</v>
      </c>
      <c r="C417" s="250" t="s">
        <v>85</v>
      </c>
      <c r="D417" s="277" t="s">
        <v>85</v>
      </c>
      <c r="E417" s="278" t="s">
        <v>85</v>
      </c>
      <c r="F417" s="279" t="s">
        <v>85</v>
      </c>
      <c r="G417" s="280" t="s">
        <v>85</v>
      </c>
      <c r="H417" s="281" t="s">
        <v>85</v>
      </c>
      <c r="I417" s="278" t="s">
        <v>85</v>
      </c>
      <c r="J417" s="278" t="s">
        <v>85</v>
      </c>
      <c r="K417" s="280" t="s">
        <v>85</v>
      </c>
      <c r="L417" s="280" t="s">
        <v>85</v>
      </c>
      <c r="M417" s="280" t="s">
        <v>85</v>
      </c>
      <c r="N417" s="282" t="s">
        <v>85</v>
      </c>
      <c r="O417" s="278" t="s">
        <v>85</v>
      </c>
      <c r="P417" s="283" t="s">
        <v>85</v>
      </c>
      <c r="Q417" s="283" t="s">
        <v>85</v>
      </c>
      <c r="R417" s="325"/>
      <c r="S417" s="285" t="s">
        <v>85</v>
      </c>
      <c r="T417" s="326" t="s">
        <v>85</v>
      </c>
      <c r="U417" s="283" t="s">
        <v>85</v>
      </c>
      <c r="V417" s="283" t="s">
        <v>85</v>
      </c>
      <c r="W417" s="327"/>
      <c r="X417" s="286" t="s">
        <v>85</v>
      </c>
      <c r="Y417" s="278" t="s">
        <v>85</v>
      </c>
      <c r="Z417" s="283" t="s">
        <v>85</v>
      </c>
      <c r="AA417" s="283" t="s">
        <v>85</v>
      </c>
      <c r="AB417" s="325"/>
      <c r="AC417" s="287" t="s">
        <v>85</v>
      </c>
      <c r="AD417" s="278" t="s">
        <v>85</v>
      </c>
      <c r="AE417" s="283" t="s">
        <v>85</v>
      </c>
      <c r="AF417" s="283" t="s">
        <v>85</v>
      </c>
      <c r="AG417" s="325"/>
      <c r="AH417" s="328" t="s">
        <v>85</v>
      </c>
      <c r="AI417" s="278" t="s">
        <v>85</v>
      </c>
      <c r="AJ417" s="283" t="s">
        <v>85</v>
      </c>
      <c r="AK417" s="283" t="s">
        <v>85</v>
      </c>
      <c r="AL417" s="325"/>
      <c r="AM417" s="268" t="s">
        <v>85</v>
      </c>
      <c r="AN417" s="250" t="s">
        <v>85</v>
      </c>
      <c r="AO417" s="250" t="s">
        <v>85</v>
      </c>
      <c r="AP417" s="250" t="s">
        <v>85</v>
      </c>
      <c r="AQ417" s="250"/>
    </row>
    <row r="418" spans="1:43" x14ac:dyDescent="0.25">
      <c r="A418" s="315" t="s">
        <v>85</v>
      </c>
      <c r="B418" s="324" t="s">
        <v>85</v>
      </c>
      <c r="C418" s="250" t="s">
        <v>85</v>
      </c>
      <c r="D418" s="277" t="s">
        <v>85</v>
      </c>
      <c r="E418" s="278" t="s">
        <v>85</v>
      </c>
      <c r="F418" s="279" t="s">
        <v>85</v>
      </c>
      <c r="G418" s="280" t="s">
        <v>85</v>
      </c>
      <c r="H418" s="281" t="s">
        <v>85</v>
      </c>
      <c r="I418" s="278" t="s">
        <v>85</v>
      </c>
      <c r="J418" s="278" t="s">
        <v>85</v>
      </c>
      <c r="K418" s="280" t="s">
        <v>85</v>
      </c>
      <c r="L418" s="280" t="s">
        <v>85</v>
      </c>
      <c r="M418" s="280" t="s">
        <v>85</v>
      </c>
      <c r="N418" s="282" t="s">
        <v>85</v>
      </c>
      <c r="O418" s="278" t="s">
        <v>85</v>
      </c>
      <c r="P418" s="283" t="s">
        <v>85</v>
      </c>
      <c r="Q418" s="283" t="s">
        <v>85</v>
      </c>
      <c r="R418" s="325"/>
      <c r="S418" s="285" t="s">
        <v>85</v>
      </c>
      <c r="T418" s="326" t="s">
        <v>85</v>
      </c>
      <c r="U418" s="283" t="s">
        <v>85</v>
      </c>
      <c r="V418" s="283" t="s">
        <v>85</v>
      </c>
      <c r="W418" s="327"/>
      <c r="X418" s="286" t="s">
        <v>85</v>
      </c>
      <c r="Y418" s="278" t="s">
        <v>85</v>
      </c>
      <c r="Z418" s="283" t="s">
        <v>85</v>
      </c>
      <c r="AA418" s="283" t="s">
        <v>85</v>
      </c>
      <c r="AB418" s="325"/>
      <c r="AC418" s="287" t="s">
        <v>85</v>
      </c>
      <c r="AD418" s="278" t="s">
        <v>85</v>
      </c>
      <c r="AE418" s="283" t="s">
        <v>85</v>
      </c>
      <c r="AF418" s="283" t="s">
        <v>85</v>
      </c>
      <c r="AG418" s="325"/>
      <c r="AH418" s="328" t="s">
        <v>85</v>
      </c>
      <c r="AI418" s="278" t="s">
        <v>85</v>
      </c>
      <c r="AJ418" s="283" t="s">
        <v>85</v>
      </c>
      <c r="AK418" s="283" t="s">
        <v>85</v>
      </c>
      <c r="AL418" s="325"/>
      <c r="AM418" s="268" t="s">
        <v>85</v>
      </c>
      <c r="AN418" s="250" t="s">
        <v>85</v>
      </c>
      <c r="AO418" s="250" t="s">
        <v>85</v>
      </c>
      <c r="AP418" s="250" t="s">
        <v>85</v>
      </c>
      <c r="AQ418" s="250"/>
    </row>
    <row r="419" spans="1:43" x14ac:dyDescent="0.25">
      <c r="A419" s="315" t="s">
        <v>85</v>
      </c>
      <c r="B419" s="324" t="s">
        <v>85</v>
      </c>
      <c r="C419" s="250" t="s">
        <v>85</v>
      </c>
      <c r="D419" s="277" t="s">
        <v>85</v>
      </c>
      <c r="E419" s="278" t="s">
        <v>85</v>
      </c>
      <c r="F419" s="279" t="s">
        <v>85</v>
      </c>
      <c r="G419" s="280" t="s">
        <v>85</v>
      </c>
      <c r="H419" s="281" t="s">
        <v>85</v>
      </c>
      <c r="I419" s="278" t="s">
        <v>85</v>
      </c>
      <c r="J419" s="278" t="s">
        <v>85</v>
      </c>
      <c r="K419" s="280" t="s">
        <v>85</v>
      </c>
      <c r="L419" s="280" t="s">
        <v>85</v>
      </c>
      <c r="M419" s="280" t="s">
        <v>85</v>
      </c>
      <c r="N419" s="282" t="s">
        <v>85</v>
      </c>
      <c r="O419" s="278" t="s">
        <v>85</v>
      </c>
      <c r="P419" s="283" t="s">
        <v>85</v>
      </c>
      <c r="Q419" s="283" t="s">
        <v>85</v>
      </c>
      <c r="R419" s="325"/>
      <c r="S419" s="285" t="s">
        <v>85</v>
      </c>
      <c r="T419" s="326" t="s">
        <v>85</v>
      </c>
      <c r="U419" s="283" t="s">
        <v>85</v>
      </c>
      <c r="V419" s="283" t="s">
        <v>85</v>
      </c>
      <c r="W419" s="327"/>
      <c r="X419" s="286" t="s">
        <v>85</v>
      </c>
      <c r="Y419" s="278" t="s">
        <v>85</v>
      </c>
      <c r="Z419" s="283" t="s">
        <v>85</v>
      </c>
      <c r="AA419" s="283" t="s">
        <v>85</v>
      </c>
      <c r="AB419" s="325"/>
      <c r="AC419" s="287" t="s">
        <v>85</v>
      </c>
      <c r="AD419" s="278" t="s">
        <v>85</v>
      </c>
      <c r="AE419" s="283" t="s">
        <v>85</v>
      </c>
      <c r="AF419" s="283" t="s">
        <v>85</v>
      </c>
      <c r="AG419" s="325"/>
      <c r="AH419" s="328" t="s">
        <v>85</v>
      </c>
      <c r="AI419" s="278" t="s">
        <v>85</v>
      </c>
      <c r="AJ419" s="283" t="s">
        <v>85</v>
      </c>
      <c r="AK419" s="283" t="s">
        <v>85</v>
      </c>
      <c r="AL419" s="325"/>
      <c r="AM419" s="268" t="s">
        <v>85</v>
      </c>
      <c r="AN419" s="250" t="s">
        <v>85</v>
      </c>
      <c r="AO419" s="250" t="s">
        <v>85</v>
      </c>
      <c r="AP419" s="250" t="s">
        <v>85</v>
      </c>
      <c r="AQ419" s="250"/>
    </row>
    <row r="420" spans="1:43" x14ac:dyDescent="0.25">
      <c r="A420" s="315" t="s">
        <v>85</v>
      </c>
      <c r="B420" s="324" t="s">
        <v>85</v>
      </c>
      <c r="C420" s="250" t="s">
        <v>85</v>
      </c>
      <c r="D420" s="277" t="s">
        <v>85</v>
      </c>
      <c r="E420" s="278" t="s">
        <v>85</v>
      </c>
      <c r="F420" s="279" t="s">
        <v>85</v>
      </c>
      <c r="G420" s="280" t="s">
        <v>85</v>
      </c>
      <c r="H420" s="281" t="s">
        <v>85</v>
      </c>
      <c r="I420" s="278" t="s">
        <v>85</v>
      </c>
      <c r="J420" s="278" t="s">
        <v>85</v>
      </c>
      <c r="K420" s="280" t="s">
        <v>85</v>
      </c>
      <c r="L420" s="280" t="s">
        <v>85</v>
      </c>
      <c r="M420" s="280" t="s">
        <v>85</v>
      </c>
      <c r="N420" s="282" t="s">
        <v>85</v>
      </c>
      <c r="O420" s="278" t="s">
        <v>85</v>
      </c>
      <c r="P420" s="283" t="s">
        <v>85</v>
      </c>
      <c r="Q420" s="283" t="s">
        <v>85</v>
      </c>
      <c r="R420" s="325"/>
      <c r="S420" s="285" t="s">
        <v>85</v>
      </c>
      <c r="T420" s="326" t="s">
        <v>85</v>
      </c>
      <c r="U420" s="283" t="s">
        <v>85</v>
      </c>
      <c r="V420" s="283" t="s">
        <v>85</v>
      </c>
      <c r="W420" s="327"/>
      <c r="X420" s="286" t="s">
        <v>85</v>
      </c>
      <c r="Y420" s="278" t="s">
        <v>85</v>
      </c>
      <c r="Z420" s="283" t="s">
        <v>85</v>
      </c>
      <c r="AA420" s="283" t="s">
        <v>85</v>
      </c>
      <c r="AB420" s="325"/>
      <c r="AC420" s="287" t="s">
        <v>85</v>
      </c>
      <c r="AD420" s="278" t="s">
        <v>85</v>
      </c>
      <c r="AE420" s="283" t="s">
        <v>85</v>
      </c>
      <c r="AF420" s="283" t="s">
        <v>85</v>
      </c>
      <c r="AG420" s="325"/>
      <c r="AH420" s="328" t="s">
        <v>85</v>
      </c>
      <c r="AI420" s="278" t="s">
        <v>85</v>
      </c>
      <c r="AJ420" s="283" t="s">
        <v>85</v>
      </c>
      <c r="AK420" s="283" t="s">
        <v>85</v>
      </c>
      <c r="AL420" s="325"/>
      <c r="AM420" s="268" t="s">
        <v>85</v>
      </c>
      <c r="AN420" s="250" t="s">
        <v>85</v>
      </c>
      <c r="AO420" s="250" t="s">
        <v>85</v>
      </c>
      <c r="AP420" s="250" t="s">
        <v>85</v>
      </c>
      <c r="AQ420" s="250"/>
    </row>
    <row r="421" spans="1:43" x14ac:dyDescent="0.25">
      <c r="A421" s="315" t="s">
        <v>85</v>
      </c>
      <c r="B421" s="324" t="s">
        <v>85</v>
      </c>
      <c r="C421" s="250" t="s">
        <v>85</v>
      </c>
      <c r="D421" s="277" t="s">
        <v>85</v>
      </c>
      <c r="E421" s="278" t="s">
        <v>85</v>
      </c>
      <c r="F421" s="279" t="s">
        <v>85</v>
      </c>
      <c r="G421" s="280" t="s">
        <v>85</v>
      </c>
      <c r="H421" s="281" t="s">
        <v>85</v>
      </c>
      <c r="I421" s="278" t="s">
        <v>85</v>
      </c>
      <c r="J421" s="278" t="s">
        <v>85</v>
      </c>
      <c r="K421" s="280" t="s">
        <v>85</v>
      </c>
      <c r="L421" s="280" t="s">
        <v>85</v>
      </c>
      <c r="M421" s="280" t="s">
        <v>85</v>
      </c>
      <c r="N421" s="282" t="s">
        <v>85</v>
      </c>
      <c r="O421" s="278" t="s">
        <v>85</v>
      </c>
      <c r="P421" s="283" t="s">
        <v>85</v>
      </c>
      <c r="Q421" s="283" t="s">
        <v>85</v>
      </c>
      <c r="R421" s="325"/>
      <c r="S421" s="285" t="s">
        <v>85</v>
      </c>
      <c r="T421" s="326" t="s">
        <v>85</v>
      </c>
      <c r="U421" s="283" t="s">
        <v>85</v>
      </c>
      <c r="V421" s="283" t="s">
        <v>85</v>
      </c>
      <c r="W421" s="327"/>
      <c r="X421" s="286" t="s">
        <v>85</v>
      </c>
      <c r="Y421" s="278" t="s">
        <v>85</v>
      </c>
      <c r="Z421" s="283" t="s">
        <v>85</v>
      </c>
      <c r="AA421" s="283" t="s">
        <v>85</v>
      </c>
      <c r="AB421" s="325"/>
      <c r="AC421" s="287" t="s">
        <v>85</v>
      </c>
      <c r="AD421" s="278" t="s">
        <v>85</v>
      </c>
      <c r="AE421" s="283" t="s">
        <v>85</v>
      </c>
      <c r="AF421" s="283" t="s">
        <v>85</v>
      </c>
      <c r="AG421" s="325"/>
      <c r="AH421" s="328" t="s">
        <v>85</v>
      </c>
      <c r="AI421" s="278" t="s">
        <v>85</v>
      </c>
      <c r="AJ421" s="283" t="s">
        <v>85</v>
      </c>
      <c r="AK421" s="283" t="s">
        <v>85</v>
      </c>
      <c r="AL421" s="325"/>
      <c r="AM421" s="268" t="s">
        <v>85</v>
      </c>
      <c r="AN421" s="250" t="s">
        <v>85</v>
      </c>
      <c r="AO421" s="250" t="s">
        <v>85</v>
      </c>
      <c r="AP421" s="250" t="s">
        <v>85</v>
      </c>
      <c r="AQ421" s="250"/>
    </row>
    <row r="422" spans="1:43" x14ac:dyDescent="0.25">
      <c r="A422" s="315" t="s">
        <v>85</v>
      </c>
      <c r="B422" s="324" t="s">
        <v>85</v>
      </c>
      <c r="C422" s="250" t="s">
        <v>85</v>
      </c>
      <c r="D422" s="277" t="s">
        <v>85</v>
      </c>
      <c r="E422" s="278" t="s">
        <v>85</v>
      </c>
      <c r="F422" s="279" t="s">
        <v>85</v>
      </c>
      <c r="G422" s="280" t="s">
        <v>85</v>
      </c>
      <c r="H422" s="281" t="s">
        <v>85</v>
      </c>
      <c r="I422" s="278" t="s">
        <v>85</v>
      </c>
      <c r="J422" s="278" t="s">
        <v>85</v>
      </c>
      <c r="K422" s="280" t="s">
        <v>85</v>
      </c>
      <c r="L422" s="280" t="s">
        <v>85</v>
      </c>
      <c r="M422" s="280" t="s">
        <v>85</v>
      </c>
      <c r="N422" s="282" t="s">
        <v>85</v>
      </c>
      <c r="O422" s="278" t="s">
        <v>85</v>
      </c>
      <c r="P422" s="283" t="s">
        <v>85</v>
      </c>
      <c r="Q422" s="283" t="s">
        <v>85</v>
      </c>
      <c r="R422" s="325"/>
      <c r="S422" s="285" t="s">
        <v>85</v>
      </c>
      <c r="T422" s="326" t="s">
        <v>85</v>
      </c>
      <c r="U422" s="283" t="s">
        <v>85</v>
      </c>
      <c r="V422" s="283" t="s">
        <v>85</v>
      </c>
      <c r="W422" s="327"/>
      <c r="X422" s="286" t="s">
        <v>85</v>
      </c>
      <c r="Y422" s="278" t="s">
        <v>85</v>
      </c>
      <c r="Z422" s="283" t="s">
        <v>85</v>
      </c>
      <c r="AA422" s="283" t="s">
        <v>85</v>
      </c>
      <c r="AB422" s="325"/>
      <c r="AC422" s="287" t="s">
        <v>85</v>
      </c>
      <c r="AD422" s="278" t="s">
        <v>85</v>
      </c>
      <c r="AE422" s="283" t="s">
        <v>85</v>
      </c>
      <c r="AF422" s="283" t="s">
        <v>85</v>
      </c>
      <c r="AG422" s="325"/>
      <c r="AH422" s="328" t="s">
        <v>85</v>
      </c>
      <c r="AI422" s="278" t="s">
        <v>85</v>
      </c>
      <c r="AJ422" s="283" t="s">
        <v>85</v>
      </c>
      <c r="AK422" s="283" t="s">
        <v>85</v>
      </c>
      <c r="AL422" s="325"/>
      <c r="AM422" s="268" t="s">
        <v>85</v>
      </c>
      <c r="AN422" s="250" t="s">
        <v>85</v>
      </c>
      <c r="AO422" s="250" t="s">
        <v>85</v>
      </c>
      <c r="AP422" s="250" t="s">
        <v>85</v>
      </c>
      <c r="AQ422" s="250"/>
    </row>
    <row r="423" spans="1:43" x14ac:dyDescent="0.25">
      <c r="A423" s="315" t="s">
        <v>85</v>
      </c>
      <c r="B423" s="324" t="s">
        <v>85</v>
      </c>
      <c r="C423" s="250" t="s">
        <v>85</v>
      </c>
      <c r="D423" s="277" t="s">
        <v>85</v>
      </c>
      <c r="E423" s="278" t="s">
        <v>85</v>
      </c>
      <c r="F423" s="279" t="s">
        <v>85</v>
      </c>
      <c r="G423" s="280" t="s">
        <v>85</v>
      </c>
      <c r="H423" s="281" t="s">
        <v>85</v>
      </c>
      <c r="I423" s="278" t="s">
        <v>85</v>
      </c>
      <c r="J423" s="278" t="s">
        <v>85</v>
      </c>
      <c r="K423" s="280" t="s">
        <v>85</v>
      </c>
      <c r="L423" s="280" t="s">
        <v>85</v>
      </c>
      <c r="M423" s="280" t="s">
        <v>85</v>
      </c>
      <c r="N423" s="282" t="s">
        <v>85</v>
      </c>
      <c r="O423" s="278" t="s">
        <v>85</v>
      </c>
      <c r="P423" s="283" t="s">
        <v>85</v>
      </c>
      <c r="Q423" s="283" t="s">
        <v>85</v>
      </c>
      <c r="R423" s="325"/>
      <c r="S423" s="285" t="s">
        <v>85</v>
      </c>
      <c r="T423" s="326" t="s">
        <v>85</v>
      </c>
      <c r="U423" s="283" t="s">
        <v>85</v>
      </c>
      <c r="V423" s="283" t="s">
        <v>85</v>
      </c>
      <c r="W423" s="327"/>
      <c r="X423" s="286" t="s">
        <v>85</v>
      </c>
      <c r="Y423" s="278" t="s">
        <v>85</v>
      </c>
      <c r="Z423" s="283" t="s">
        <v>85</v>
      </c>
      <c r="AA423" s="283" t="s">
        <v>85</v>
      </c>
      <c r="AB423" s="325"/>
      <c r="AC423" s="287" t="s">
        <v>85</v>
      </c>
      <c r="AD423" s="278" t="s">
        <v>85</v>
      </c>
      <c r="AE423" s="283" t="s">
        <v>85</v>
      </c>
      <c r="AF423" s="283" t="s">
        <v>85</v>
      </c>
      <c r="AG423" s="325"/>
      <c r="AH423" s="328" t="s">
        <v>85</v>
      </c>
      <c r="AI423" s="278" t="s">
        <v>85</v>
      </c>
      <c r="AJ423" s="283" t="s">
        <v>85</v>
      </c>
      <c r="AK423" s="283" t="s">
        <v>85</v>
      </c>
      <c r="AL423" s="325"/>
      <c r="AM423" s="268" t="s">
        <v>85</v>
      </c>
      <c r="AN423" s="250" t="s">
        <v>85</v>
      </c>
      <c r="AO423" s="250" t="s">
        <v>85</v>
      </c>
      <c r="AP423" s="250" t="s">
        <v>85</v>
      </c>
      <c r="AQ423" s="250"/>
    </row>
    <row r="424" spans="1:43" x14ac:dyDescent="0.25">
      <c r="A424" s="315" t="s">
        <v>85</v>
      </c>
      <c r="B424" s="324" t="s">
        <v>85</v>
      </c>
      <c r="C424" s="250" t="s">
        <v>85</v>
      </c>
      <c r="D424" s="277" t="s">
        <v>85</v>
      </c>
      <c r="E424" s="278" t="s">
        <v>85</v>
      </c>
      <c r="F424" s="279" t="s">
        <v>85</v>
      </c>
      <c r="G424" s="280" t="s">
        <v>85</v>
      </c>
      <c r="H424" s="281" t="s">
        <v>85</v>
      </c>
      <c r="I424" s="278" t="s">
        <v>85</v>
      </c>
      <c r="J424" s="278" t="s">
        <v>85</v>
      </c>
      <c r="K424" s="280" t="s">
        <v>85</v>
      </c>
      <c r="L424" s="280" t="s">
        <v>85</v>
      </c>
      <c r="M424" s="280" t="s">
        <v>85</v>
      </c>
      <c r="N424" s="282" t="s">
        <v>85</v>
      </c>
      <c r="O424" s="278" t="s">
        <v>85</v>
      </c>
      <c r="P424" s="283" t="s">
        <v>85</v>
      </c>
      <c r="Q424" s="283" t="s">
        <v>85</v>
      </c>
      <c r="R424" s="325"/>
      <c r="S424" s="285" t="s">
        <v>85</v>
      </c>
      <c r="T424" s="326" t="s">
        <v>85</v>
      </c>
      <c r="U424" s="283" t="s">
        <v>85</v>
      </c>
      <c r="V424" s="283" t="s">
        <v>85</v>
      </c>
      <c r="W424" s="327"/>
      <c r="X424" s="286" t="s">
        <v>85</v>
      </c>
      <c r="Y424" s="278" t="s">
        <v>85</v>
      </c>
      <c r="Z424" s="283" t="s">
        <v>85</v>
      </c>
      <c r="AA424" s="283" t="s">
        <v>85</v>
      </c>
      <c r="AB424" s="325"/>
      <c r="AC424" s="287" t="s">
        <v>85</v>
      </c>
      <c r="AD424" s="278" t="s">
        <v>85</v>
      </c>
      <c r="AE424" s="283" t="s">
        <v>85</v>
      </c>
      <c r="AF424" s="283" t="s">
        <v>85</v>
      </c>
      <c r="AG424" s="325"/>
      <c r="AH424" s="328" t="s">
        <v>85</v>
      </c>
      <c r="AI424" s="278" t="s">
        <v>85</v>
      </c>
      <c r="AJ424" s="283" t="s">
        <v>85</v>
      </c>
      <c r="AK424" s="283" t="s">
        <v>85</v>
      </c>
      <c r="AL424" s="325"/>
      <c r="AM424" s="268" t="s">
        <v>85</v>
      </c>
      <c r="AN424" s="250" t="s">
        <v>85</v>
      </c>
      <c r="AO424" s="250" t="s">
        <v>85</v>
      </c>
      <c r="AP424" s="250" t="s">
        <v>85</v>
      </c>
      <c r="AQ424" s="250"/>
    </row>
    <row r="425" spans="1:43" x14ac:dyDescent="0.25">
      <c r="A425" s="315" t="s">
        <v>85</v>
      </c>
      <c r="B425" s="324" t="s">
        <v>85</v>
      </c>
      <c r="C425" s="250" t="s">
        <v>85</v>
      </c>
      <c r="D425" s="277" t="s">
        <v>85</v>
      </c>
      <c r="E425" s="278" t="s">
        <v>85</v>
      </c>
      <c r="F425" s="279" t="s">
        <v>85</v>
      </c>
      <c r="G425" s="280" t="s">
        <v>85</v>
      </c>
      <c r="H425" s="281" t="s">
        <v>85</v>
      </c>
      <c r="I425" s="278" t="s">
        <v>85</v>
      </c>
      <c r="J425" s="278" t="s">
        <v>85</v>
      </c>
      <c r="K425" s="280" t="s">
        <v>85</v>
      </c>
      <c r="L425" s="280" t="s">
        <v>85</v>
      </c>
      <c r="M425" s="280" t="s">
        <v>85</v>
      </c>
      <c r="N425" s="282" t="s">
        <v>85</v>
      </c>
      <c r="O425" s="278" t="s">
        <v>85</v>
      </c>
      <c r="P425" s="283" t="s">
        <v>85</v>
      </c>
      <c r="Q425" s="283" t="s">
        <v>85</v>
      </c>
      <c r="R425" s="325"/>
      <c r="S425" s="285" t="s">
        <v>85</v>
      </c>
      <c r="T425" s="326" t="s">
        <v>85</v>
      </c>
      <c r="U425" s="283" t="s">
        <v>85</v>
      </c>
      <c r="V425" s="283" t="s">
        <v>85</v>
      </c>
      <c r="W425" s="327"/>
      <c r="X425" s="286" t="s">
        <v>85</v>
      </c>
      <c r="Y425" s="278" t="s">
        <v>85</v>
      </c>
      <c r="Z425" s="283" t="s">
        <v>85</v>
      </c>
      <c r="AA425" s="283" t="s">
        <v>85</v>
      </c>
      <c r="AB425" s="325"/>
      <c r="AC425" s="287" t="s">
        <v>85</v>
      </c>
      <c r="AD425" s="278" t="s">
        <v>85</v>
      </c>
      <c r="AE425" s="283" t="s">
        <v>85</v>
      </c>
      <c r="AF425" s="283" t="s">
        <v>85</v>
      </c>
      <c r="AG425" s="325"/>
      <c r="AH425" s="328" t="s">
        <v>85</v>
      </c>
      <c r="AI425" s="278" t="s">
        <v>85</v>
      </c>
      <c r="AJ425" s="283" t="s">
        <v>85</v>
      </c>
      <c r="AK425" s="283" t="s">
        <v>85</v>
      </c>
      <c r="AL425" s="325"/>
      <c r="AM425" s="268" t="s">
        <v>85</v>
      </c>
      <c r="AN425" s="250" t="s">
        <v>85</v>
      </c>
      <c r="AO425" s="250" t="s">
        <v>85</v>
      </c>
      <c r="AP425" s="250" t="s">
        <v>85</v>
      </c>
      <c r="AQ425" s="250"/>
    </row>
    <row r="426" spans="1:43" x14ac:dyDescent="0.25">
      <c r="A426" s="315" t="s">
        <v>85</v>
      </c>
      <c r="B426" s="324" t="s">
        <v>85</v>
      </c>
      <c r="C426" s="250" t="s">
        <v>85</v>
      </c>
      <c r="D426" s="277" t="s">
        <v>85</v>
      </c>
      <c r="E426" s="278" t="s">
        <v>85</v>
      </c>
      <c r="F426" s="279" t="s">
        <v>85</v>
      </c>
      <c r="G426" s="280" t="s">
        <v>85</v>
      </c>
      <c r="H426" s="281" t="s">
        <v>85</v>
      </c>
      <c r="I426" s="278" t="s">
        <v>85</v>
      </c>
      <c r="J426" s="278" t="s">
        <v>85</v>
      </c>
      <c r="K426" s="280" t="s">
        <v>85</v>
      </c>
      <c r="L426" s="280" t="s">
        <v>85</v>
      </c>
      <c r="M426" s="280" t="s">
        <v>85</v>
      </c>
      <c r="N426" s="282" t="s">
        <v>85</v>
      </c>
      <c r="O426" s="278" t="s">
        <v>85</v>
      </c>
      <c r="P426" s="283" t="s">
        <v>85</v>
      </c>
      <c r="Q426" s="283" t="s">
        <v>85</v>
      </c>
      <c r="R426" s="325"/>
      <c r="S426" s="285" t="s">
        <v>85</v>
      </c>
      <c r="T426" s="326" t="s">
        <v>85</v>
      </c>
      <c r="U426" s="283" t="s">
        <v>85</v>
      </c>
      <c r="V426" s="283" t="s">
        <v>85</v>
      </c>
      <c r="W426" s="327"/>
      <c r="X426" s="286" t="s">
        <v>85</v>
      </c>
      <c r="Y426" s="278" t="s">
        <v>85</v>
      </c>
      <c r="Z426" s="283" t="s">
        <v>85</v>
      </c>
      <c r="AA426" s="283" t="s">
        <v>85</v>
      </c>
      <c r="AB426" s="325"/>
      <c r="AC426" s="287" t="s">
        <v>85</v>
      </c>
      <c r="AD426" s="278" t="s">
        <v>85</v>
      </c>
      <c r="AE426" s="283" t="s">
        <v>85</v>
      </c>
      <c r="AF426" s="283" t="s">
        <v>85</v>
      </c>
      <c r="AG426" s="325"/>
      <c r="AH426" s="328" t="s">
        <v>85</v>
      </c>
      <c r="AI426" s="278" t="s">
        <v>85</v>
      </c>
      <c r="AJ426" s="283" t="s">
        <v>85</v>
      </c>
      <c r="AK426" s="283" t="s">
        <v>85</v>
      </c>
      <c r="AL426" s="325"/>
      <c r="AM426" s="268" t="s">
        <v>85</v>
      </c>
      <c r="AN426" s="250" t="s">
        <v>85</v>
      </c>
      <c r="AO426" s="250" t="s">
        <v>85</v>
      </c>
      <c r="AP426" s="250" t="s">
        <v>85</v>
      </c>
      <c r="AQ426" s="250"/>
    </row>
    <row r="427" spans="1:43" x14ac:dyDescent="0.25">
      <c r="A427" s="315" t="s">
        <v>85</v>
      </c>
      <c r="B427" s="324" t="s">
        <v>85</v>
      </c>
      <c r="C427" s="250" t="s">
        <v>85</v>
      </c>
      <c r="D427" s="277" t="s">
        <v>85</v>
      </c>
      <c r="E427" s="278" t="s">
        <v>85</v>
      </c>
      <c r="F427" s="279" t="s">
        <v>85</v>
      </c>
      <c r="G427" s="280" t="s">
        <v>85</v>
      </c>
      <c r="H427" s="281" t="s">
        <v>85</v>
      </c>
      <c r="I427" s="278" t="s">
        <v>85</v>
      </c>
      <c r="J427" s="278" t="s">
        <v>85</v>
      </c>
      <c r="K427" s="280" t="s">
        <v>85</v>
      </c>
      <c r="L427" s="280" t="s">
        <v>85</v>
      </c>
      <c r="M427" s="280" t="s">
        <v>85</v>
      </c>
      <c r="N427" s="282" t="s">
        <v>85</v>
      </c>
      <c r="O427" s="278" t="s">
        <v>85</v>
      </c>
      <c r="P427" s="283" t="s">
        <v>85</v>
      </c>
      <c r="Q427" s="283" t="s">
        <v>85</v>
      </c>
      <c r="R427" s="325"/>
      <c r="S427" s="285" t="s">
        <v>85</v>
      </c>
      <c r="T427" s="326" t="s">
        <v>85</v>
      </c>
      <c r="U427" s="283" t="s">
        <v>85</v>
      </c>
      <c r="V427" s="283" t="s">
        <v>85</v>
      </c>
      <c r="W427" s="327"/>
      <c r="X427" s="286" t="s">
        <v>85</v>
      </c>
      <c r="Y427" s="278" t="s">
        <v>85</v>
      </c>
      <c r="Z427" s="283" t="s">
        <v>85</v>
      </c>
      <c r="AA427" s="283" t="s">
        <v>85</v>
      </c>
      <c r="AB427" s="325"/>
      <c r="AC427" s="287" t="s">
        <v>85</v>
      </c>
      <c r="AD427" s="278" t="s">
        <v>85</v>
      </c>
      <c r="AE427" s="283" t="s">
        <v>85</v>
      </c>
      <c r="AF427" s="283" t="s">
        <v>85</v>
      </c>
      <c r="AG427" s="325"/>
      <c r="AH427" s="328" t="s">
        <v>85</v>
      </c>
      <c r="AI427" s="278" t="s">
        <v>85</v>
      </c>
      <c r="AJ427" s="283" t="s">
        <v>85</v>
      </c>
      <c r="AK427" s="283" t="s">
        <v>85</v>
      </c>
      <c r="AL427" s="325"/>
      <c r="AM427" s="268" t="s">
        <v>85</v>
      </c>
      <c r="AN427" s="250" t="s">
        <v>85</v>
      </c>
      <c r="AO427" s="250" t="s">
        <v>85</v>
      </c>
      <c r="AP427" s="250" t="s">
        <v>85</v>
      </c>
      <c r="AQ427" s="250"/>
    </row>
    <row r="428" spans="1:43" x14ac:dyDescent="0.25">
      <c r="A428" s="315" t="s">
        <v>85</v>
      </c>
      <c r="B428" s="324" t="s">
        <v>85</v>
      </c>
      <c r="C428" s="250" t="s">
        <v>85</v>
      </c>
      <c r="D428" s="277" t="s">
        <v>85</v>
      </c>
      <c r="E428" s="278" t="s">
        <v>85</v>
      </c>
      <c r="F428" s="279" t="s">
        <v>85</v>
      </c>
      <c r="G428" s="280" t="s">
        <v>85</v>
      </c>
      <c r="H428" s="281" t="s">
        <v>85</v>
      </c>
      <c r="I428" s="278" t="s">
        <v>85</v>
      </c>
      <c r="J428" s="278" t="s">
        <v>85</v>
      </c>
      <c r="K428" s="280" t="s">
        <v>85</v>
      </c>
      <c r="L428" s="280" t="s">
        <v>85</v>
      </c>
      <c r="M428" s="280" t="s">
        <v>85</v>
      </c>
      <c r="N428" s="282" t="s">
        <v>85</v>
      </c>
      <c r="O428" s="278" t="s">
        <v>85</v>
      </c>
      <c r="P428" s="283" t="s">
        <v>85</v>
      </c>
      <c r="Q428" s="283" t="s">
        <v>85</v>
      </c>
      <c r="R428" s="325"/>
      <c r="S428" s="285" t="s">
        <v>85</v>
      </c>
      <c r="T428" s="326" t="s">
        <v>85</v>
      </c>
      <c r="U428" s="283" t="s">
        <v>85</v>
      </c>
      <c r="V428" s="283" t="s">
        <v>85</v>
      </c>
      <c r="W428" s="327"/>
      <c r="X428" s="286" t="s">
        <v>85</v>
      </c>
      <c r="Y428" s="278" t="s">
        <v>85</v>
      </c>
      <c r="Z428" s="283" t="s">
        <v>85</v>
      </c>
      <c r="AA428" s="283" t="s">
        <v>85</v>
      </c>
      <c r="AB428" s="325"/>
      <c r="AC428" s="287" t="s">
        <v>85</v>
      </c>
      <c r="AD428" s="278" t="s">
        <v>85</v>
      </c>
      <c r="AE428" s="283" t="s">
        <v>85</v>
      </c>
      <c r="AF428" s="283" t="s">
        <v>85</v>
      </c>
      <c r="AG428" s="325"/>
      <c r="AH428" s="328" t="s">
        <v>85</v>
      </c>
      <c r="AI428" s="278" t="s">
        <v>85</v>
      </c>
      <c r="AJ428" s="283" t="s">
        <v>85</v>
      </c>
      <c r="AK428" s="283" t="s">
        <v>85</v>
      </c>
      <c r="AL428" s="325"/>
      <c r="AM428" s="268" t="s">
        <v>85</v>
      </c>
      <c r="AN428" s="250" t="s">
        <v>85</v>
      </c>
      <c r="AO428" s="250" t="s">
        <v>85</v>
      </c>
      <c r="AP428" s="250" t="s">
        <v>85</v>
      </c>
      <c r="AQ428" s="250"/>
    </row>
    <row r="429" spans="1:43" x14ac:dyDescent="0.25">
      <c r="A429" s="315" t="s">
        <v>85</v>
      </c>
      <c r="B429" s="324" t="s">
        <v>85</v>
      </c>
      <c r="C429" s="250" t="s">
        <v>85</v>
      </c>
      <c r="D429" s="277" t="s">
        <v>85</v>
      </c>
      <c r="E429" s="278" t="s">
        <v>85</v>
      </c>
      <c r="F429" s="279" t="s">
        <v>85</v>
      </c>
      <c r="G429" s="280" t="s">
        <v>85</v>
      </c>
      <c r="H429" s="281" t="s">
        <v>85</v>
      </c>
      <c r="I429" s="278" t="s">
        <v>85</v>
      </c>
      <c r="J429" s="278" t="s">
        <v>85</v>
      </c>
      <c r="K429" s="280" t="s">
        <v>85</v>
      </c>
      <c r="L429" s="280" t="s">
        <v>85</v>
      </c>
      <c r="M429" s="280" t="s">
        <v>85</v>
      </c>
      <c r="N429" s="282" t="s">
        <v>85</v>
      </c>
      <c r="O429" s="278" t="s">
        <v>85</v>
      </c>
      <c r="P429" s="283" t="s">
        <v>85</v>
      </c>
      <c r="Q429" s="283" t="s">
        <v>85</v>
      </c>
      <c r="R429" s="325"/>
      <c r="S429" s="285" t="s">
        <v>85</v>
      </c>
      <c r="T429" s="326" t="s">
        <v>85</v>
      </c>
      <c r="U429" s="283" t="s">
        <v>85</v>
      </c>
      <c r="V429" s="283" t="s">
        <v>85</v>
      </c>
      <c r="W429" s="327"/>
      <c r="X429" s="286" t="s">
        <v>85</v>
      </c>
      <c r="Y429" s="278" t="s">
        <v>85</v>
      </c>
      <c r="Z429" s="283" t="s">
        <v>85</v>
      </c>
      <c r="AA429" s="283" t="s">
        <v>85</v>
      </c>
      <c r="AB429" s="325"/>
      <c r="AC429" s="287" t="s">
        <v>85</v>
      </c>
      <c r="AD429" s="278" t="s">
        <v>85</v>
      </c>
      <c r="AE429" s="283" t="s">
        <v>85</v>
      </c>
      <c r="AF429" s="283" t="s">
        <v>85</v>
      </c>
      <c r="AG429" s="325"/>
      <c r="AH429" s="328" t="s">
        <v>85</v>
      </c>
      <c r="AI429" s="278" t="s">
        <v>85</v>
      </c>
      <c r="AJ429" s="283" t="s">
        <v>85</v>
      </c>
      <c r="AK429" s="283" t="s">
        <v>85</v>
      </c>
      <c r="AL429" s="325"/>
      <c r="AM429" s="268" t="s">
        <v>85</v>
      </c>
      <c r="AN429" s="250" t="s">
        <v>85</v>
      </c>
      <c r="AO429" s="250" t="s">
        <v>85</v>
      </c>
      <c r="AP429" s="250" t="s">
        <v>85</v>
      </c>
      <c r="AQ429" s="250"/>
    </row>
    <row r="430" spans="1:43" x14ac:dyDescent="0.25">
      <c r="A430" s="315" t="s">
        <v>85</v>
      </c>
      <c r="B430" s="324" t="s">
        <v>85</v>
      </c>
      <c r="C430" s="250" t="s">
        <v>85</v>
      </c>
      <c r="D430" s="277" t="s">
        <v>85</v>
      </c>
      <c r="E430" s="278" t="s">
        <v>85</v>
      </c>
      <c r="F430" s="279" t="s">
        <v>85</v>
      </c>
      <c r="G430" s="280" t="s">
        <v>85</v>
      </c>
      <c r="H430" s="281" t="s">
        <v>85</v>
      </c>
      <c r="I430" s="278" t="s">
        <v>85</v>
      </c>
      <c r="J430" s="278" t="s">
        <v>85</v>
      </c>
      <c r="K430" s="280" t="s">
        <v>85</v>
      </c>
      <c r="L430" s="280" t="s">
        <v>85</v>
      </c>
      <c r="M430" s="280" t="s">
        <v>85</v>
      </c>
      <c r="N430" s="282" t="s">
        <v>85</v>
      </c>
      <c r="O430" s="278" t="s">
        <v>85</v>
      </c>
      <c r="P430" s="283" t="s">
        <v>85</v>
      </c>
      <c r="Q430" s="283" t="s">
        <v>85</v>
      </c>
      <c r="R430" s="325"/>
      <c r="S430" s="285" t="s">
        <v>85</v>
      </c>
      <c r="T430" s="326" t="s">
        <v>85</v>
      </c>
      <c r="U430" s="283" t="s">
        <v>85</v>
      </c>
      <c r="V430" s="283" t="s">
        <v>85</v>
      </c>
      <c r="W430" s="327"/>
      <c r="X430" s="286" t="s">
        <v>85</v>
      </c>
      <c r="Y430" s="278" t="s">
        <v>85</v>
      </c>
      <c r="Z430" s="283" t="s">
        <v>85</v>
      </c>
      <c r="AA430" s="283" t="s">
        <v>85</v>
      </c>
      <c r="AB430" s="325"/>
      <c r="AC430" s="287" t="s">
        <v>85</v>
      </c>
      <c r="AD430" s="278" t="s">
        <v>85</v>
      </c>
      <c r="AE430" s="283" t="s">
        <v>85</v>
      </c>
      <c r="AF430" s="283" t="s">
        <v>85</v>
      </c>
      <c r="AG430" s="325"/>
      <c r="AH430" s="328" t="s">
        <v>85</v>
      </c>
      <c r="AI430" s="278" t="s">
        <v>85</v>
      </c>
      <c r="AJ430" s="283" t="s">
        <v>85</v>
      </c>
      <c r="AK430" s="283" t="s">
        <v>85</v>
      </c>
      <c r="AL430" s="325"/>
      <c r="AM430" s="268" t="s">
        <v>85</v>
      </c>
      <c r="AN430" s="250" t="s">
        <v>85</v>
      </c>
      <c r="AO430" s="250" t="s">
        <v>85</v>
      </c>
      <c r="AP430" s="250" t="s">
        <v>85</v>
      </c>
      <c r="AQ430" s="250"/>
    </row>
    <row r="431" spans="1:43" x14ac:dyDescent="0.25">
      <c r="A431" s="315" t="s">
        <v>85</v>
      </c>
      <c r="B431" s="324" t="s">
        <v>85</v>
      </c>
      <c r="C431" s="250" t="s">
        <v>85</v>
      </c>
      <c r="D431" s="277" t="s">
        <v>85</v>
      </c>
      <c r="E431" s="278" t="s">
        <v>85</v>
      </c>
      <c r="F431" s="279" t="s">
        <v>85</v>
      </c>
      <c r="G431" s="280" t="s">
        <v>85</v>
      </c>
      <c r="H431" s="281" t="s">
        <v>85</v>
      </c>
      <c r="I431" s="278" t="s">
        <v>85</v>
      </c>
      <c r="J431" s="278" t="s">
        <v>85</v>
      </c>
      <c r="K431" s="280" t="s">
        <v>85</v>
      </c>
      <c r="L431" s="280" t="s">
        <v>85</v>
      </c>
      <c r="M431" s="280" t="s">
        <v>85</v>
      </c>
      <c r="N431" s="282" t="s">
        <v>85</v>
      </c>
      <c r="O431" s="278" t="s">
        <v>85</v>
      </c>
      <c r="P431" s="283" t="s">
        <v>85</v>
      </c>
      <c r="Q431" s="283" t="s">
        <v>85</v>
      </c>
      <c r="R431" s="325"/>
      <c r="S431" s="285" t="s">
        <v>85</v>
      </c>
      <c r="T431" s="326" t="s">
        <v>85</v>
      </c>
      <c r="U431" s="283" t="s">
        <v>85</v>
      </c>
      <c r="V431" s="283" t="s">
        <v>85</v>
      </c>
      <c r="W431" s="327"/>
      <c r="X431" s="286" t="s">
        <v>85</v>
      </c>
      <c r="Y431" s="278" t="s">
        <v>85</v>
      </c>
      <c r="Z431" s="283" t="s">
        <v>85</v>
      </c>
      <c r="AA431" s="283" t="s">
        <v>85</v>
      </c>
      <c r="AB431" s="325"/>
      <c r="AC431" s="287" t="s">
        <v>85</v>
      </c>
      <c r="AD431" s="278" t="s">
        <v>85</v>
      </c>
      <c r="AE431" s="283" t="s">
        <v>85</v>
      </c>
      <c r="AF431" s="283" t="s">
        <v>85</v>
      </c>
      <c r="AG431" s="325"/>
      <c r="AH431" s="328" t="s">
        <v>85</v>
      </c>
      <c r="AI431" s="278" t="s">
        <v>85</v>
      </c>
      <c r="AJ431" s="283" t="s">
        <v>85</v>
      </c>
      <c r="AK431" s="283" t="s">
        <v>85</v>
      </c>
      <c r="AL431" s="325"/>
      <c r="AM431" s="268" t="s">
        <v>85</v>
      </c>
      <c r="AN431" s="250" t="s">
        <v>85</v>
      </c>
      <c r="AO431" s="250" t="s">
        <v>85</v>
      </c>
      <c r="AP431" s="250" t="s">
        <v>85</v>
      </c>
      <c r="AQ431" s="250"/>
    </row>
    <row r="432" spans="1:43" x14ac:dyDescent="0.25">
      <c r="A432" s="315" t="s">
        <v>85</v>
      </c>
      <c r="B432" s="324" t="s">
        <v>85</v>
      </c>
      <c r="C432" s="250" t="s">
        <v>85</v>
      </c>
      <c r="D432" s="277" t="s">
        <v>85</v>
      </c>
      <c r="E432" s="278" t="s">
        <v>85</v>
      </c>
      <c r="F432" s="279" t="s">
        <v>85</v>
      </c>
      <c r="G432" s="280" t="s">
        <v>85</v>
      </c>
      <c r="H432" s="281" t="s">
        <v>85</v>
      </c>
      <c r="I432" s="278" t="s">
        <v>85</v>
      </c>
      <c r="J432" s="278" t="s">
        <v>85</v>
      </c>
      <c r="K432" s="280" t="s">
        <v>85</v>
      </c>
      <c r="L432" s="280" t="s">
        <v>85</v>
      </c>
      <c r="M432" s="280" t="s">
        <v>85</v>
      </c>
      <c r="N432" s="282" t="s">
        <v>85</v>
      </c>
      <c r="O432" s="278" t="s">
        <v>85</v>
      </c>
      <c r="P432" s="283" t="s">
        <v>85</v>
      </c>
      <c r="Q432" s="283" t="s">
        <v>85</v>
      </c>
      <c r="R432" s="325"/>
      <c r="S432" s="285" t="s">
        <v>85</v>
      </c>
      <c r="T432" s="326" t="s">
        <v>85</v>
      </c>
      <c r="U432" s="283" t="s">
        <v>85</v>
      </c>
      <c r="V432" s="283" t="s">
        <v>85</v>
      </c>
      <c r="W432" s="327"/>
      <c r="X432" s="286" t="s">
        <v>85</v>
      </c>
      <c r="Y432" s="278" t="s">
        <v>85</v>
      </c>
      <c r="Z432" s="283" t="s">
        <v>85</v>
      </c>
      <c r="AA432" s="283" t="s">
        <v>85</v>
      </c>
      <c r="AB432" s="325"/>
      <c r="AC432" s="287" t="s">
        <v>85</v>
      </c>
      <c r="AD432" s="278" t="s">
        <v>85</v>
      </c>
      <c r="AE432" s="283" t="s">
        <v>85</v>
      </c>
      <c r="AF432" s="283" t="s">
        <v>85</v>
      </c>
      <c r="AG432" s="325"/>
      <c r="AH432" s="328" t="s">
        <v>85</v>
      </c>
      <c r="AI432" s="278" t="s">
        <v>85</v>
      </c>
      <c r="AJ432" s="283" t="s">
        <v>85</v>
      </c>
      <c r="AK432" s="283" t="s">
        <v>85</v>
      </c>
      <c r="AL432" s="325"/>
      <c r="AM432" s="268" t="s">
        <v>85</v>
      </c>
      <c r="AN432" s="250" t="s">
        <v>85</v>
      </c>
      <c r="AO432" s="250" t="s">
        <v>85</v>
      </c>
      <c r="AP432" s="250" t="s">
        <v>85</v>
      </c>
      <c r="AQ432" s="250"/>
    </row>
    <row r="433" spans="1:43" x14ac:dyDescent="0.25">
      <c r="A433" s="315" t="s">
        <v>85</v>
      </c>
      <c r="B433" s="324" t="s">
        <v>85</v>
      </c>
      <c r="C433" s="250" t="s">
        <v>85</v>
      </c>
      <c r="D433" s="277" t="s">
        <v>85</v>
      </c>
      <c r="E433" s="278" t="s">
        <v>85</v>
      </c>
      <c r="F433" s="279" t="s">
        <v>85</v>
      </c>
      <c r="G433" s="280" t="s">
        <v>85</v>
      </c>
      <c r="H433" s="281" t="s">
        <v>85</v>
      </c>
      <c r="I433" s="278" t="s">
        <v>85</v>
      </c>
      <c r="J433" s="278" t="s">
        <v>85</v>
      </c>
      <c r="K433" s="280" t="s">
        <v>85</v>
      </c>
      <c r="L433" s="280" t="s">
        <v>85</v>
      </c>
      <c r="M433" s="280" t="s">
        <v>85</v>
      </c>
      <c r="N433" s="282" t="s">
        <v>85</v>
      </c>
      <c r="O433" s="278" t="s">
        <v>85</v>
      </c>
      <c r="P433" s="283" t="s">
        <v>85</v>
      </c>
      <c r="Q433" s="283" t="s">
        <v>85</v>
      </c>
      <c r="R433" s="325"/>
      <c r="S433" s="285" t="s">
        <v>85</v>
      </c>
      <c r="T433" s="326" t="s">
        <v>85</v>
      </c>
      <c r="U433" s="283" t="s">
        <v>85</v>
      </c>
      <c r="V433" s="283" t="s">
        <v>85</v>
      </c>
      <c r="W433" s="327"/>
      <c r="X433" s="286" t="s">
        <v>85</v>
      </c>
      <c r="Y433" s="278" t="s">
        <v>85</v>
      </c>
      <c r="Z433" s="283" t="s">
        <v>85</v>
      </c>
      <c r="AA433" s="283" t="s">
        <v>85</v>
      </c>
      <c r="AB433" s="325"/>
      <c r="AC433" s="287" t="s">
        <v>85</v>
      </c>
      <c r="AD433" s="278" t="s">
        <v>85</v>
      </c>
      <c r="AE433" s="283" t="s">
        <v>85</v>
      </c>
      <c r="AF433" s="283" t="s">
        <v>85</v>
      </c>
      <c r="AG433" s="325"/>
      <c r="AH433" s="328" t="s">
        <v>85</v>
      </c>
      <c r="AI433" s="278" t="s">
        <v>85</v>
      </c>
      <c r="AJ433" s="283" t="s">
        <v>85</v>
      </c>
      <c r="AK433" s="283" t="s">
        <v>85</v>
      </c>
      <c r="AL433" s="325"/>
      <c r="AM433" s="268" t="s">
        <v>85</v>
      </c>
      <c r="AN433" s="250" t="s">
        <v>85</v>
      </c>
      <c r="AO433" s="250" t="s">
        <v>85</v>
      </c>
      <c r="AP433" s="250" t="s">
        <v>85</v>
      </c>
      <c r="AQ433" s="250"/>
    </row>
    <row r="434" spans="1:43" x14ac:dyDescent="0.25">
      <c r="A434" s="315" t="s">
        <v>85</v>
      </c>
      <c r="B434" s="324" t="s">
        <v>85</v>
      </c>
      <c r="C434" s="250" t="s">
        <v>85</v>
      </c>
      <c r="D434" s="277" t="s">
        <v>85</v>
      </c>
      <c r="E434" s="278" t="s">
        <v>85</v>
      </c>
      <c r="F434" s="279" t="s">
        <v>85</v>
      </c>
      <c r="G434" s="280" t="s">
        <v>85</v>
      </c>
      <c r="H434" s="281" t="s">
        <v>85</v>
      </c>
      <c r="I434" s="278" t="s">
        <v>85</v>
      </c>
      <c r="J434" s="278" t="s">
        <v>85</v>
      </c>
      <c r="K434" s="280" t="s">
        <v>85</v>
      </c>
      <c r="L434" s="280" t="s">
        <v>85</v>
      </c>
      <c r="M434" s="280" t="s">
        <v>85</v>
      </c>
      <c r="N434" s="282" t="s">
        <v>85</v>
      </c>
      <c r="O434" s="278" t="s">
        <v>85</v>
      </c>
      <c r="P434" s="283" t="s">
        <v>85</v>
      </c>
      <c r="Q434" s="283" t="s">
        <v>85</v>
      </c>
      <c r="R434" s="325"/>
      <c r="S434" s="285" t="s">
        <v>85</v>
      </c>
      <c r="T434" s="326" t="s">
        <v>85</v>
      </c>
      <c r="U434" s="283" t="s">
        <v>85</v>
      </c>
      <c r="V434" s="283" t="s">
        <v>85</v>
      </c>
      <c r="W434" s="327"/>
      <c r="X434" s="286" t="s">
        <v>85</v>
      </c>
      <c r="Y434" s="278" t="s">
        <v>85</v>
      </c>
      <c r="Z434" s="283" t="s">
        <v>85</v>
      </c>
      <c r="AA434" s="283" t="s">
        <v>85</v>
      </c>
      <c r="AB434" s="325"/>
      <c r="AC434" s="287" t="s">
        <v>85</v>
      </c>
      <c r="AD434" s="278" t="s">
        <v>85</v>
      </c>
      <c r="AE434" s="283" t="s">
        <v>85</v>
      </c>
      <c r="AF434" s="283" t="s">
        <v>85</v>
      </c>
      <c r="AG434" s="325"/>
      <c r="AH434" s="328" t="s">
        <v>85</v>
      </c>
      <c r="AI434" s="278" t="s">
        <v>85</v>
      </c>
      <c r="AJ434" s="283" t="s">
        <v>85</v>
      </c>
      <c r="AK434" s="283" t="s">
        <v>85</v>
      </c>
      <c r="AL434" s="325"/>
      <c r="AM434" s="268" t="s">
        <v>85</v>
      </c>
      <c r="AN434" s="250" t="s">
        <v>85</v>
      </c>
      <c r="AO434" s="250" t="s">
        <v>85</v>
      </c>
      <c r="AP434" s="250" t="s">
        <v>85</v>
      </c>
      <c r="AQ434" s="250"/>
    </row>
    <row r="435" spans="1:43" x14ac:dyDescent="0.25">
      <c r="A435" s="315" t="s">
        <v>85</v>
      </c>
      <c r="B435" s="324" t="s">
        <v>85</v>
      </c>
      <c r="C435" s="250" t="s">
        <v>85</v>
      </c>
      <c r="D435" s="277" t="s">
        <v>85</v>
      </c>
      <c r="E435" s="278" t="s">
        <v>85</v>
      </c>
      <c r="F435" s="279" t="s">
        <v>85</v>
      </c>
      <c r="G435" s="280" t="s">
        <v>85</v>
      </c>
      <c r="H435" s="281" t="s">
        <v>85</v>
      </c>
      <c r="I435" s="278" t="s">
        <v>85</v>
      </c>
      <c r="J435" s="278" t="s">
        <v>85</v>
      </c>
      <c r="K435" s="280" t="s">
        <v>85</v>
      </c>
      <c r="L435" s="280" t="s">
        <v>85</v>
      </c>
      <c r="M435" s="280" t="s">
        <v>85</v>
      </c>
      <c r="N435" s="282" t="s">
        <v>85</v>
      </c>
      <c r="O435" s="278" t="s">
        <v>85</v>
      </c>
      <c r="P435" s="283" t="s">
        <v>85</v>
      </c>
      <c r="Q435" s="283" t="s">
        <v>85</v>
      </c>
      <c r="R435" s="325"/>
      <c r="S435" s="285" t="s">
        <v>85</v>
      </c>
      <c r="T435" s="326" t="s">
        <v>85</v>
      </c>
      <c r="U435" s="283" t="s">
        <v>85</v>
      </c>
      <c r="V435" s="283" t="s">
        <v>85</v>
      </c>
      <c r="W435" s="327"/>
      <c r="X435" s="286" t="s">
        <v>85</v>
      </c>
      <c r="Y435" s="278" t="s">
        <v>85</v>
      </c>
      <c r="Z435" s="283" t="s">
        <v>85</v>
      </c>
      <c r="AA435" s="283" t="s">
        <v>85</v>
      </c>
      <c r="AB435" s="325"/>
      <c r="AC435" s="287" t="s">
        <v>85</v>
      </c>
      <c r="AD435" s="278" t="s">
        <v>85</v>
      </c>
      <c r="AE435" s="283" t="s">
        <v>85</v>
      </c>
      <c r="AF435" s="283" t="s">
        <v>85</v>
      </c>
      <c r="AG435" s="325"/>
      <c r="AH435" s="328" t="s">
        <v>85</v>
      </c>
      <c r="AI435" s="278" t="s">
        <v>85</v>
      </c>
      <c r="AJ435" s="283" t="s">
        <v>85</v>
      </c>
      <c r="AK435" s="283" t="s">
        <v>85</v>
      </c>
      <c r="AL435" s="325"/>
      <c r="AM435" s="268" t="s">
        <v>85</v>
      </c>
      <c r="AN435" s="250" t="s">
        <v>85</v>
      </c>
      <c r="AO435" s="250" t="s">
        <v>85</v>
      </c>
      <c r="AP435" s="250" t="s">
        <v>85</v>
      </c>
      <c r="AQ435" s="250"/>
    </row>
    <row r="436" spans="1:43" x14ac:dyDescent="0.25">
      <c r="A436" s="315" t="s">
        <v>85</v>
      </c>
      <c r="B436" s="324" t="s">
        <v>85</v>
      </c>
      <c r="C436" s="250" t="s">
        <v>85</v>
      </c>
      <c r="D436" s="277" t="s">
        <v>85</v>
      </c>
      <c r="E436" s="278" t="s">
        <v>85</v>
      </c>
      <c r="F436" s="279" t="s">
        <v>85</v>
      </c>
      <c r="G436" s="280" t="s">
        <v>85</v>
      </c>
      <c r="H436" s="281" t="s">
        <v>85</v>
      </c>
      <c r="I436" s="278" t="s">
        <v>85</v>
      </c>
      <c r="J436" s="278" t="s">
        <v>85</v>
      </c>
      <c r="K436" s="280" t="s">
        <v>85</v>
      </c>
      <c r="L436" s="280" t="s">
        <v>85</v>
      </c>
      <c r="M436" s="280" t="s">
        <v>85</v>
      </c>
      <c r="N436" s="282" t="s">
        <v>85</v>
      </c>
      <c r="O436" s="278" t="s">
        <v>85</v>
      </c>
      <c r="P436" s="283" t="s">
        <v>85</v>
      </c>
      <c r="Q436" s="283" t="s">
        <v>85</v>
      </c>
      <c r="R436" s="325"/>
      <c r="S436" s="285" t="s">
        <v>85</v>
      </c>
      <c r="T436" s="326" t="s">
        <v>85</v>
      </c>
      <c r="U436" s="283" t="s">
        <v>85</v>
      </c>
      <c r="V436" s="283" t="s">
        <v>85</v>
      </c>
      <c r="W436" s="327"/>
      <c r="X436" s="286" t="s">
        <v>85</v>
      </c>
      <c r="Y436" s="278" t="s">
        <v>85</v>
      </c>
      <c r="Z436" s="283" t="s">
        <v>85</v>
      </c>
      <c r="AA436" s="283" t="s">
        <v>85</v>
      </c>
      <c r="AB436" s="325"/>
      <c r="AC436" s="287" t="s">
        <v>85</v>
      </c>
      <c r="AD436" s="278" t="s">
        <v>85</v>
      </c>
      <c r="AE436" s="283" t="s">
        <v>85</v>
      </c>
      <c r="AF436" s="283" t="s">
        <v>85</v>
      </c>
      <c r="AG436" s="325"/>
      <c r="AH436" s="328" t="s">
        <v>85</v>
      </c>
      <c r="AI436" s="278" t="s">
        <v>85</v>
      </c>
      <c r="AJ436" s="283" t="s">
        <v>85</v>
      </c>
      <c r="AK436" s="283" t="s">
        <v>85</v>
      </c>
      <c r="AL436" s="325"/>
      <c r="AM436" s="268" t="s">
        <v>85</v>
      </c>
      <c r="AN436" s="250" t="s">
        <v>85</v>
      </c>
      <c r="AO436" s="250" t="s">
        <v>85</v>
      </c>
      <c r="AP436" s="250" t="s">
        <v>85</v>
      </c>
      <c r="AQ436" s="250"/>
    </row>
    <row r="437" spans="1:43" x14ac:dyDescent="0.25">
      <c r="A437" s="315" t="s">
        <v>85</v>
      </c>
      <c r="B437" s="324" t="s">
        <v>85</v>
      </c>
      <c r="C437" s="250" t="s">
        <v>85</v>
      </c>
      <c r="D437" s="277" t="s">
        <v>85</v>
      </c>
      <c r="E437" s="278" t="s">
        <v>85</v>
      </c>
      <c r="F437" s="279" t="s">
        <v>85</v>
      </c>
      <c r="G437" s="280" t="s">
        <v>85</v>
      </c>
      <c r="H437" s="281" t="s">
        <v>85</v>
      </c>
      <c r="I437" s="278" t="s">
        <v>85</v>
      </c>
      <c r="J437" s="278" t="s">
        <v>85</v>
      </c>
      <c r="K437" s="280" t="s">
        <v>85</v>
      </c>
      <c r="L437" s="280" t="s">
        <v>85</v>
      </c>
      <c r="M437" s="280" t="s">
        <v>85</v>
      </c>
      <c r="N437" s="282" t="s">
        <v>85</v>
      </c>
      <c r="O437" s="278" t="s">
        <v>85</v>
      </c>
      <c r="P437" s="283" t="s">
        <v>85</v>
      </c>
      <c r="Q437" s="283" t="s">
        <v>85</v>
      </c>
      <c r="R437" s="325"/>
      <c r="S437" s="285" t="s">
        <v>85</v>
      </c>
      <c r="T437" s="326" t="s">
        <v>85</v>
      </c>
      <c r="U437" s="283" t="s">
        <v>85</v>
      </c>
      <c r="V437" s="283" t="s">
        <v>85</v>
      </c>
      <c r="W437" s="327"/>
      <c r="X437" s="286" t="s">
        <v>85</v>
      </c>
      <c r="Y437" s="278" t="s">
        <v>85</v>
      </c>
      <c r="Z437" s="283" t="s">
        <v>85</v>
      </c>
      <c r="AA437" s="283" t="s">
        <v>85</v>
      </c>
      <c r="AB437" s="325"/>
      <c r="AC437" s="287" t="s">
        <v>85</v>
      </c>
      <c r="AD437" s="278" t="s">
        <v>85</v>
      </c>
      <c r="AE437" s="283" t="s">
        <v>85</v>
      </c>
      <c r="AF437" s="283" t="s">
        <v>85</v>
      </c>
      <c r="AG437" s="325"/>
      <c r="AH437" s="328" t="s">
        <v>85</v>
      </c>
      <c r="AI437" s="278" t="s">
        <v>85</v>
      </c>
      <c r="AJ437" s="283" t="s">
        <v>85</v>
      </c>
      <c r="AK437" s="283" t="s">
        <v>85</v>
      </c>
      <c r="AL437" s="325"/>
      <c r="AM437" s="268" t="s">
        <v>85</v>
      </c>
      <c r="AN437" s="250" t="s">
        <v>85</v>
      </c>
      <c r="AO437" s="250" t="s">
        <v>85</v>
      </c>
      <c r="AP437" s="250" t="s">
        <v>85</v>
      </c>
      <c r="AQ437" s="250"/>
    </row>
    <row r="438" spans="1:43" x14ac:dyDescent="0.25">
      <c r="A438" s="315" t="s">
        <v>85</v>
      </c>
      <c r="B438" s="324" t="s">
        <v>85</v>
      </c>
      <c r="C438" s="250" t="s">
        <v>85</v>
      </c>
      <c r="D438" s="277" t="s">
        <v>85</v>
      </c>
      <c r="E438" s="278" t="s">
        <v>85</v>
      </c>
      <c r="F438" s="279" t="s">
        <v>85</v>
      </c>
      <c r="G438" s="280" t="s">
        <v>85</v>
      </c>
      <c r="H438" s="281" t="s">
        <v>85</v>
      </c>
      <c r="I438" s="278" t="s">
        <v>85</v>
      </c>
      <c r="J438" s="278" t="s">
        <v>85</v>
      </c>
      <c r="K438" s="280" t="s">
        <v>85</v>
      </c>
      <c r="L438" s="280" t="s">
        <v>85</v>
      </c>
      <c r="M438" s="280" t="s">
        <v>85</v>
      </c>
      <c r="N438" s="282" t="s">
        <v>85</v>
      </c>
      <c r="O438" s="278" t="s">
        <v>85</v>
      </c>
      <c r="P438" s="283" t="s">
        <v>85</v>
      </c>
      <c r="Q438" s="283" t="s">
        <v>85</v>
      </c>
      <c r="R438" s="325"/>
      <c r="S438" s="285" t="s">
        <v>85</v>
      </c>
      <c r="T438" s="326" t="s">
        <v>85</v>
      </c>
      <c r="U438" s="283" t="s">
        <v>85</v>
      </c>
      <c r="V438" s="283" t="s">
        <v>85</v>
      </c>
      <c r="W438" s="327"/>
      <c r="X438" s="286" t="s">
        <v>85</v>
      </c>
      <c r="Y438" s="278" t="s">
        <v>85</v>
      </c>
      <c r="Z438" s="283" t="s">
        <v>85</v>
      </c>
      <c r="AA438" s="283" t="s">
        <v>85</v>
      </c>
      <c r="AB438" s="325"/>
      <c r="AC438" s="287" t="s">
        <v>85</v>
      </c>
      <c r="AD438" s="278" t="s">
        <v>85</v>
      </c>
      <c r="AE438" s="283" t="s">
        <v>85</v>
      </c>
      <c r="AF438" s="283" t="s">
        <v>85</v>
      </c>
      <c r="AG438" s="325"/>
      <c r="AH438" s="328" t="s">
        <v>85</v>
      </c>
      <c r="AI438" s="278" t="s">
        <v>85</v>
      </c>
      <c r="AJ438" s="283" t="s">
        <v>85</v>
      </c>
      <c r="AK438" s="283" t="s">
        <v>85</v>
      </c>
      <c r="AL438" s="325"/>
      <c r="AM438" s="268" t="s">
        <v>85</v>
      </c>
      <c r="AN438" s="250" t="s">
        <v>85</v>
      </c>
      <c r="AO438" s="250" t="s">
        <v>85</v>
      </c>
      <c r="AP438" s="250" t="s">
        <v>85</v>
      </c>
      <c r="AQ438" s="250"/>
    </row>
    <row r="439" spans="1:43" x14ac:dyDescent="0.25">
      <c r="A439" s="315" t="s">
        <v>85</v>
      </c>
      <c r="B439" s="324" t="s">
        <v>85</v>
      </c>
      <c r="C439" s="250" t="s">
        <v>85</v>
      </c>
      <c r="D439" s="277" t="s">
        <v>85</v>
      </c>
      <c r="E439" s="278" t="s">
        <v>85</v>
      </c>
      <c r="F439" s="279" t="s">
        <v>85</v>
      </c>
      <c r="G439" s="280" t="s">
        <v>85</v>
      </c>
      <c r="H439" s="281" t="s">
        <v>85</v>
      </c>
      <c r="I439" s="278" t="s">
        <v>85</v>
      </c>
      <c r="J439" s="278" t="s">
        <v>85</v>
      </c>
      <c r="K439" s="280" t="s">
        <v>85</v>
      </c>
      <c r="L439" s="280" t="s">
        <v>85</v>
      </c>
      <c r="M439" s="280" t="s">
        <v>85</v>
      </c>
      <c r="N439" s="282" t="s">
        <v>85</v>
      </c>
      <c r="O439" s="278" t="s">
        <v>85</v>
      </c>
      <c r="P439" s="283" t="s">
        <v>85</v>
      </c>
      <c r="Q439" s="283" t="s">
        <v>85</v>
      </c>
      <c r="R439" s="325"/>
      <c r="S439" s="285" t="s">
        <v>85</v>
      </c>
      <c r="T439" s="326" t="s">
        <v>85</v>
      </c>
      <c r="U439" s="283" t="s">
        <v>85</v>
      </c>
      <c r="V439" s="283" t="s">
        <v>85</v>
      </c>
      <c r="W439" s="327"/>
      <c r="X439" s="286" t="s">
        <v>85</v>
      </c>
      <c r="Y439" s="278" t="s">
        <v>85</v>
      </c>
      <c r="Z439" s="283" t="s">
        <v>85</v>
      </c>
      <c r="AA439" s="283" t="s">
        <v>85</v>
      </c>
      <c r="AB439" s="325"/>
      <c r="AC439" s="287" t="s">
        <v>85</v>
      </c>
      <c r="AD439" s="278" t="s">
        <v>85</v>
      </c>
      <c r="AE439" s="283" t="s">
        <v>85</v>
      </c>
      <c r="AF439" s="283" t="s">
        <v>85</v>
      </c>
      <c r="AG439" s="325"/>
      <c r="AH439" s="328" t="s">
        <v>85</v>
      </c>
      <c r="AI439" s="278" t="s">
        <v>85</v>
      </c>
      <c r="AJ439" s="283" t="s">
        <v>85</v>
      </c>
      <c r="AK439" s="283" t="s">
        <v>85</v>
      </c>
      <c r="AL439" s="325"/>
      <c r="AM439" s="268" t="s">
        <v>85</v>
      </c>
      <c r="AN439" s="250" t="s">
        <v>85</v>
      </c>
      <c r="AO439" s="250" t="s">
        <v>85</v>
      </c>
      <c r="AP439" s="250" t="s">
        <v>85</v>
      </c>
      <c r="AQ439" s="250"/>
    </row>
    <row r="440" spans="1:43" x14ac:dyDescent="0.25">
      <c r="A440" s="315" t="s">
        <v>85</v>
      </c>
      <c r="B440" s="324" t="s">
        <v>85</v>
      </c>
      <c r="C440" s="250" t="s">
        <v>85</v>
      </c>
      <c r="D440" s="277" t="s">
        <v>85</v>
      </c>
      <c r="E440" s="278" t="s">
        <v>85</v>
      </c>
      <c r="F440" s="279" t="s">
        <v>85</v>
      </c>
      <c r="G440" s="280" t="s">
        <v>85</v>
      </c>
      <c r="H440" s="281" t="s">
        <v>85</v>
      </c>
      <c r="I440" s="278" t="s">
        <v>85</v>
      </c>
      <c r="J440" s="278" t="s">
        <v>85</v>
      </c>
      <c r="K440" s="280" t="s">
        <v>85</v>
      </c>
      <c r="L440" s="280" t="s">
        <v>85</v>
      </c>
      <c r="M440" s="280" t="s">
        <v>85</v>
      </c>
      <c r="N440" s="282" t="s">
        <v>85</v>
      </c>
      <c r="O440" s="278" t="s">
        <v>85</v>
      </c>
      <c r="P440" s="283" t="s">
        <v>85</v>
      </c>
      <c r="Q440" s="283" t="s">
        <v>85</v>
      </c>
      <c r="R440" s="325"/>
      <c r="S440" s="285" t="s">
        <v>85</v>
      </c>
      <c r="T440" s="326" t="s">
        <v>85</v>
      </c>
      <c r="U440" s="283" t="s">
        <v>85</v>
      </c>
      <c r="V440" s="283" t="s">
        <v>85</v>
      </c>
      <c r="W440" s="327"/>
      <c r="X440" s="286" t="s">
        <v>85</v>
      </c>
      <c r="Y440" s="278" t="s">
        <v>85</v>
      </c>
      <c r="Z440" s="283" t="s">
        <v>85</v>
      </c>
      <c r="AA440" s="283" t="s">
        <v>85</v>
      </c>
      <c r="AB440" s="325"/>
      <c r="AC440" s="287" t="s">
        <v>85</v>
      </c>
      <c r="AD440" s="278" t="s">
        <v>85</v>
      </c>
      <c r="AE440" s="283" t="s">
        <v>85</v>
      </c>
      <c r="AF440" s="283" t="s">
        <v>85</v>
      </c>
      <c r="AG440" s="325"/>
      <c r="AH440" s="328" t="s">
        <v>85</v>
      </c>
      <c r="AI440" s="278" t="s">
        <v>85</v>
      </c>
      <c r="AJ440" s="283" t="s">
        <v>85</v>
      </c>
      <c r="AK440" s="283" t="s">
        <v>85</v>
      </c>
      <c r="AL440" s="325"/>
      <c r="AM440" s="268" t="s">
        <v>85</v>
      </c>
      <c r="AN440" s="250" t="s">
        <v>85</v>
      </c>
      <c r="AO440" s="250" t="s">
        <v>85</v>
      </c>
      <c r="AP440" s="250" t="s">
        <v>85</v>
      </c>
      <c r="AQ440" s="250"/>
    </row>
    <row r="441" spans="1:43" x14ac:dyDescent="0.25">
      <c r="A441" s="315" t="s">
        <v>85</v>
      </c>
      <c r="B441" s="324" t="s">
        <v>85</v>
      </c>
      <c r="C441" s="250" t="s">
        <v>85</v>
      </c>
      <c r="D441" s="277" t="s">
        <v>85</v>
      </c>
      <c r="E441" s="278" t="s">
        <v>85</v>
      </c>
      <c r="F441" s="279" t="s">
        <v>85</v>
      </c>
      <c r="G441" s="280" t="s">
        <v>85</v>
      </c>
      <c r="H441" s="281" t="s">
        <v>85</v>
      </c>
      <c r="I441" s="278" t="s">
        <v>85</v>
      </c>
      <c r="J441" s="278" t="s">
        <v>85</v>
      </c>
      <c r="K441" s="280" t="s">
        <v>85</v>
      </c>
      <c r="L441" s="280" t="s">
        <v>85</v>
      </c>
      <c r="M441" s="280" t="s">
        <v>85</v>
      </c>
      <c r="N441" s="282" t="s">
        <v>85</v>
      </c>
      <c r="O441" s="278" t="s">
        <v>85</v>
      </c>
      <c r="P441" s="283" t="s">
        <v>85</v>
      </c>
      <c r="Q441" s="283" t="s">
        <v>85</v>
      </c>
      <c r="R441" s="325"/>
      <c r="S441" s="285" t="s">
        <v>85</v>
      </c>
      <c r="T441" s="326" t="s">
        <v>85</v>
      </c>
      <c r="U441" s="283" t="s">
        <v>85</v>
      </c>
      <c r="V441" s="283" t="s">
        <v>85</v>
      </c>
      <c r="W441" s="327"/>
      <c r="X441" s="286" t="s">
        <v>85</v>
      </c>
      <c r="Y441" s="278" t="s">
        <v>85</v>
      </c>
      <c r="Z441" s="283" t="s">
        <v>85</v>
      </c>
      <c r="AA441" s="283" t="s">
        <v>85</v>
      </c>
      <c r="AB441" s="325"/>
      <c r="AC441" s="287" t="s">
        <v>85</v>
      </c>
      <c r="AD441" s="278" t="s">
        <v>85</v>
      </c>
      <c r="AE441" s="283" t="s">
        <v>85</v>
      </c>
      <c r="AF441" s="283" t="s">
        <v>85</v>
      </c>
      <c r="AG441" s="325"/>
      <c r="AH441" s="328" t="s">
        <v>85</v>
      </c>
      <c r="AI441" s="278" t="s">
        <v>85</v>
      </c>
      <c r="AJ441" s="283" t="s">
        <v>85</v>
      </c>
      <c r="AK441" s="283" t="s">
        <v>85</v>
      </c>
      <c r="AL441" s="325"/>
      <c r="AM441" s="268" t="s">
        <v>85</v>
      </c>
      <c r="AN441" s="250" t="s">
        <v>85</v>
      </c>
      <c r="AO441" s="250" t="s">
        <v>85</v>
      </c>
      <c r="AP441" s="250" t="s">
        <v>85</v>
      </c>
      <c r="AQ441" s="250"/>
    </row>
    <row r="442" spans="1:43" x14ac:dyDescent="0.25">
      <c r="A442" s="315" t="s">
        <v>85</v>
      </c>
      <c r="B442" s="324" t="s">
        <v>85</v>
      </c>
      <c r="C442" s="250" t="s">
        <v>85</v>
      </c>
      <c r="D442" s="277" t="s">
        <v>85</v>
      </c>
      <c r="E442" s="278" t="s">
        <v>85</v>
      </c>
      <c r="F442" s="279" t="s">
        <v>85</v>
      </c>
      <c r="G442" s="280" t="s">
        <v>85</v>
      </c>
      <c r="H442" s="281" t="s">
        <v>85</v>
      </c>
      <c r="I442" s="278" t="s">
        <v>85</v>
      </c>
      <c r="J442" s="278" t="s">
        <v>85</v>
      </c>
      <c r="K442" s="280" t="s">
        <v>85</v>
      </c>
      <c r="L442" s="280" t="s">
        <v>85</v>
      </c>
      <c r="M442" s="280" t="s">
        <v>85</v>
      </c>
      <c r="N442" s="282" t="s">
        <v>85</v>
      </c>
      <c r="O442" s="278" t="s">
        <v>85</v>
      </c>
      <c r="P442" s="283" t="s">
        <v>85</v>
      </c>
      <c r="Q442" s="283" t="s">
        <v>85</v>
      </c>
      <c r="R442" s="325"/>
      <c r="S442" s="285" t="s">
        <v>85</v>
      </c>
      <c r="T442" s="326" t="s">
        <v>85</v>
      </c>
      <c r="U442" s="283" t="s">
        <v>85</v>
      </c>
      <c r="V442" s="283" t="s">
        <v>85</v>
      </c>
      <c r="W442" s="327"/>
      <c r="X442" s="286" t="s">
        <v>85</v>
      </c>
      <c r="Y442" s="278" t="s">
        <v>85</v>
      </c>
      <c r="Z442" s="283" t="s">
        <v>85</v>
      </c>
      <c r="AA442" s="283" t="s">
        <v>85</v>
      </c>
      <c r="AB442" s="325"/>
      <c r="AC442" s="287" t="s">
        <v>85</v>
      </c>
      <c r="AD442" s="278" t="s">
        <v>85</v>
      </c>
      <c r="AE442" s="283" t="s">
        <v>85</v>
      </c>
      <c r="AF442" s="283" t="s">
        <v>85</v>
      </c>
      <c r="AG442" s="325"/>
      <c r="AH442" s="328" t="s">
        <v>85</v>
      </c>
      <c r="AI442" s="278" t="s">
        <v>85</v>
      </c>
      <c r="AJ442" s="283" t="s">
        <v>85</v>
      </c>
      <c r="AK442" s="283" t="s">
        <v>85</v>
      </c>
      <c r="AL442" s="325"/>
      <c r="AM442" s="268" t="s">
        <v>85</v>
      </c>
      <c r="AN442" s="250" t="s">
        <v>85</v>
      </c>
      <c r="AO442" s="250" t="s">
        <v>85</v>
      </c>
      <c r="AP442" s="250" t="s">
        <v>85</v>
      </c>
      <c r="AQ442" s="250"/>
    </row>
    <row r="443" spans="1:43" x14ac:dyDescent="0.25">
      <c r="A443" s="315" t="s">
        <v>85</v>
      </c>
      <c r="B443" s="324" t="s">
        <v>85</v>
      </c>
      <c r="C443" s="250" t="s">
        <v>85</v>
      </c>
      <c r="D443" s="277" t="s">
        <v>85</v>
      </c>
      <c r="E443" s="278" t="s">
        <v>85</v>
      </c>
      <c r="F443" s="279" t="s">
        <v>85</v>
      </c>
      <c r="G443" s="280" t="s">
        <v>85</v>
      </c>
      <c r="H443" s="281" t="s">
        <v>85</v>
      </c>
      <c r="I443" s="278" t="s">
        <v>85</v>
      </c>
      <c r="J443" s="278" t="s">
        <v>85</v>
      </c>
      <c r="K443" s="280" t="s">
        <v>85</v>
      </c>
      <c r="L443" s="280" t="s">
        <v>85</v>
      </c>
      <c r="M443" s="280" t="s">
        <v>85</v>
      </c>
      <c r="N443" s="282" t="s">
        <v>85</v>
      </c>
      <c r="O443" s="278" t="s">
        <v>85</v>
      </c>
      <c r="P443" s="283" t="s">
        <v>85</v>
      </c>
      <c r="Q443" s="283" t="s">
        <v>85</v>
      </c>
      <c r="R443" s="325"/>
      <c r="S443" s="285" t="s">
        <v>85</v>
      </c>
      <c r="T443" s="326" t="s">
        <v>85</v>
      </c>
      <c r="U443" s="283" t="s">
        <v>85</v>
      </c>
      <c r="V443" s="283" t="s">
        <v>85</v>
      </c>
      <c r="W443" s="327"/>
      <c r="X443" s="286" t="s">
        <v>85</v>
      </c>
      <c r="Y443" s="278" t="s">
        <v>85</v>
      </c>
      <c r="Z443" s="283" t="s">
        <v>85</v>
      </c>
      <c r="AA443" s="283" t="s">
        <v>85</v>
      </c>
      <c r="AB443" s="325"/>
      <c r="AC443" s="287" t="s">
        <v>85</v>
      </c>
      <c r="AD443" s="278" t="s">
        <v>85</v>
      </c>
      <c r="AE443" s="283" t="s">
        <v>85</v>
      </c>
      <c r="AF443" s="283" t="s">
        <v>85</v>
      </c>
      <c r="AG443" s="325"/>
      <c r="AH443" s="328" t="s">
        <v>85</v>
      </c>
      <c r="AI443" s="278" t="s">
        <v>85</v>
      </c>
      <c r="AJ443" s="283" t="s">
        <v>85</v>
      </c>
      <c r="AK443" s="283" t="s">
        <v>85</v>
      </c>
      <c r="AL443" s="325"/>
      <c r="AM443" s="268" t="s">
        <v>85</v>
      </c>
      <c r="AN443" s="250" t="s">
        <v>85</v>
      </c>
      <c r="AO443" s="250" t="s">
        <v>85</v>
      </c>
      <c r="AP443" s="250" t="s">
        <v>85</v>
      </c>
      <c r="AQ443" s="250"/>
    </row>
    <row r="444" spans="1:43" x14ac:dyDescent="0.25">
      <c r="A444" s="315" t="s">
        <v>85</v>
      </c>
      <c r="B444" s="324" t="s">
        <v>85</v>
      </c>
      <c r="C444" s="250" t="s">
        <v>85</v>
      </c>
      <c r="D444" s="277" t="s">
        <v>85</v>
      </c>
      <c r="E444" s="278" t="s">
        <v>85</v>
      </c>
      <c r="F444" s="279" t="s">
        <v>85</v>
      </c>
      <c r="G444" s="280" t="s">
        <v>85</v>
      </c>
      <c r="H444" s="281" t="s">
        <v>85</v>
      </c>
      <c r="I444" s="278" t="s">
        <v>85</v>
      </c>
      <c r="J444" s="278" t="s">
        <v>85</v>
      </c>
      <c r="K444" s="280" t="s">
        <v>85</v>
      </c>
      <c r="L444" s="280" t="s">
        <v>85</v>
      </c>
      <c r="M444" s="280" t="s">
        <v>85</v>
      </c>
      <c r="N444" s="282" t="s">
        <v>85</v>
      </c>
      <c r="O444" s="278" t="s">
        <v>85</v>
      </c>
      <c r="P444" s="283" t="s">
        <v>85</v>
      </c>
      <c r="Q444" s="283" t="s">
        <v>85</v>
      </c>
      <c r="R444" s="325"/>
      <c r="S444" s="285" t="s">
        <v>85</v>
      </c>
      <c r="T444" s="326" t="s">
        <v>85</v>
      </c>
      <c r="U444" s="283" t="s">
        <v>85</v>
      </c>
      <c r="V444" s="283" t="s">
        <v>85</v>
      </c>
      <c r="W444" s="327"/>
      <c r="X444" s="286" t="s">
        <v>85</v>
      </c>
      <c r="Y444" s="278" t="s">
        <v>85</v>
      </c>
      <c r="Z444" s="283" t="s">
        <v>85</v>
      </c>
      <c r="AA444" s="283" t="s">
        <v>85</v>
      </c>
      <c r="AB444" s="325"/>
      <c r="AC444" s="287" t="s">
        <v>85</v>
      </c>
      <c r="AD444" s="278" t="s">
        <v>85</v>
      </c>
      <c r="AE444" s="283" t="s">
        <v>85</v>
      </c>
      <c r="AF444" s="283" t="s">
        <v>85</v>
      </c>
      <c r="AG444" s="325"/>
      <c r="AH444" s="328" t="s">
        <v>85</v>
      </c>
      <c r="AI444" s="278" t="s">
        <v>85</v>
      </c>
      <c r="AJ444" s="283" t="s">
        <v>85</v>
      </c>
      <c r="AK444" s="283" t="s">
        <v>85</v>
      </c>
      <c r="AL444" s="325"/>
      <c r="AM444" s="268" t="s">
        <v>85</v>
      </c>
      <c r="AN444" s="250" t="s">
        <v>85</v>
      </c>
      <c r="AO444" s="250" t="s">
        <v>85</v>
      </c>
      <c r="AP444" s="250" t="s">
        <v>85</v>
      </c>
      <c r="AQ444" s="250"/>
    </row>
    <row r="445" spans="1:43" x14ac:dyDescent="0.25">
      <c r="A445" s="315" t="s">
        <v>85</v>
      </c>
      <c r="B445" s="324" t="s">
        <v>85</v>
      </c>
      <c r="C445" s="250" t="s">
        <v>85</v>
      </c>
      <c r="D445" s="277" t="s">
        <v>85</v>
      </c>
      <c r="E445" s="278" t="s">
        <v>85</v>
      </c>
      <c r="F445" s="279" t="s">
        <v>85</v>
      </c>
      <c r="G445" s="280" t="s">
        <v>85</v>
      </c>
      <c r="H445" s="281" t="s">
        <v>85</v>
      </c>
      <c r="I445" s="278" t="s">
        <v>85</v>
      </c>
      <c r="J445" s="278" t="s">
        <v>85</v>
      </c>
      <c r="K445" s="280" t="s">
        <v>85</v>
      </c>
      <c r="L445" s="280" t="s">
        <v>85</v>
      </c>
      <c r="M445" s="280" t="s">
        <v>85</v>
      </c>
      <c r="N445" s="282" t="s">
        <v>85</v>
      </c>
      <c r="O445" s="278" t="s">
        <v>85</v>
      </c>
      <c r="P445" s="283" t="s">
        <v>85</v>
      </c>
      <c r="Q445" s="283" t="s">
        <v>85</v>
      </c>
      <c r="R445" s="325"/>
      <c r="S445" s="285" t="s">
        <v>85</v>
      </c>
      <c r="T445" s="326" t="s">
        <v>85</v>
      </c>
      <c r="U445" s="283" t="s">
        <v>85</v>
      </c>
      <c r="V445" s="283" t="s">
        <v>85</v>
      </c>
      <c r="W445" s="327"/>
      <c r="X445" s="286" t="s">
        <v>85</v>
      </c>
      <c r="Y445" s="278" t="s">
        <v>85</v>
      </c>
      <c r="Z445" s="283" t="s">
        <v>85</v>
      </c>
      <c r="AA445" s="283" t="s">
        <v>85</v>
      </c>
      <c r="AB445" s="325"/>
      <c r="AC445" s="287" t="s">
        <v>85</v>
      </c>
      <c r="AD445" s="278" t="s">
        <v>85</v>
      </c>
      <c r="AE445" s="283" t="s">
        <v>85</v>
      </c>
      <c r="AF445" s="283" t="s">
        <v>85</v>
      </c>
      <c r="AG445" s="325"/>
      <c r="AH445" s="328" t="s">
        <v>85</v>
      </c>
      <c r="AI445" s="278" t="s">
        <v>85</v>
      </c>
      <c r="AJ445" s="283" t="s">
        <v>85</v>
      </c>
      <c r="AK445" s="283" t="s">
        <v>85</v>
      </c>
      <c r="AL445" s="325"/>
      <c r="AM445" s="268" t="s">
        <v>85</v>
      </c>
      <c r="AN445" s="250" t="s">
        <v>85</v>
      </c>
      <c r="AO445" s="250" t="s">
        <v>85</v>
      </c>
      <c r="AP445" s="250" t="s">
        <v>85</v>
      </c>
      <c r="AQ445" s="250"/>
    </row>
    <row r="446" spans="1:43" x14ac:dyDescent="0.25">
      <c r="A446" s="315" t="s">
        <v>85</v>
      </c>
      <c r="B446" s="324" t="s">
        <v>85</v>
      </c>
      <c r="C446" s="250" t="s">
        <v>85</v>
      </c>
      <c r="D446" s="277" t="s">
        <v>85</v>
      </c>
      <c r="E446" s="278" t="s">
        <v>85</v>
      </c>
      <c r="F446" s="279" t="s">
        <v>85</v>
      </c>
      <c r="G446" s="280" t="s">
        <v>85</v>
      </c>
      <c r="H446" s="281" t="s">
        <v>85</v>
      </c>
      <c r="I446" s="278" t="s">
        <v>85</v>
      </c>
      <c r="J446" s="278" t="s">
        <v>85</v>
      </c>
      <c r="K446" s="280" t="s">
        <v>85</v>
      </c>
      <c r="L446" s="280" t="s">
        <v>85</v>
      </c>
      <c r="M446" s="280" t="s">
        <v>85</v>
      </c>
      <c r="N446" s="282" t="s">
        <v>85</v>
      </c>
      <c r="O446" s="278" t="s">
        <v>85</v>
      </c>
      <c r="P446" s="283" t="s">
        <v>85</v>
      </c>
      <c r="Q446" s="283" t="s">
        <v>85</v>
      </c>
      <c r="R446" s="325"/>
      <c r="S446" s="285" t="s">
        <v>85</v>
      </c>
      <c r="T446" s="326" t="s">
        <v>85</v>
      </c>
      <c r="U446" s="283" t="s">
        <v>85</v>
      </c>
      <c r="V446" s="283" t="s">
        <v>85</v>
      </c>
      <c r="W446" s="327"/>
      <c r="X446" s="286" t="s">
        <v>85</v>
      </c>
      <c r="Y446" s="278" t="s">
        <v>85</v>
      </c>
      <c r="Z446" s="283" t="s">
        <v>85</v>
      </c>
      <c r="AA446" s="283" t="s">
        <v>85</v>
      </c>
      <c r="AB446" s="325"/>
      <c r="AC446" s="287" t="s">
        <v>85</v>
      </c>
      <c r="AD446" s="278" t="s">
        <v>85</v>
      </c>
      <c r="AE446" s="283" t="s">
        <v>85</v>
      </c>
      <c r="AF446" s="283" t="s">
        <v>85</v>
      </c>
      <c r="AG446" s="325"/>
      <c r="AH446" s="328" t="s">
        <v>85</v>
      </c>
      <c r="AI446" s="278" t="s">
        <v>85</v>
      </c>
      <c r="AJ446" s="283" t="s">
        <v>85</v>
      </c>
      <c r="AK446" s="283" t="s">
        <v>85</v>
      </c>
      <c r="AL446" s="325"/>
      <c r="AM446" s="268" t="s">
        <v>85</v>
      </c>
      <c r="AN446" s="250" t="s">
        <v>85</v>
      </c>
      <c r="AO446" s="250" t="s">
        <v>85</v>
      </c>
      <c r="AP446" s="250" t="s">
        <v>85</v>
      </c>
      <c r="AQ446" s="250"/>
    </row>
    <row r="447" spans="1:43" x14ac:dyDescent="0.25">
      <c r="A447" s="315" t="s">
        <v>85</v>
      </c>
      <c r="B447" s="324" t="s">
        <v>85</v>
      </c>
      <c r="C447" s="250" t="s">
        <v>85</v>
      </c>
      <c r="D447" s="277" t="s">
        <v>85</v>
      </c>
      <c r="E447" s="278" t="s">
        <v>85</v>
      </c>
      <c r="F447" s="279" t="s">
        <v>85</v>
      </c>
      <c r="G447" s="280" t="s">
        <v>85</v>
      </c>
      <c r="H447" s="281" t="s">
        <v>85</v>
      </c>
      <c r="I447" s="278" t="s">
        <v>85</v>
      </c>
      <c r="J447" s="278" t="s">
        <v>85</v>
      </c>
      <c r="K447" s="280" t="s">
        <v>85</v>
      </c>
      <c r="L447" s="280" t="s">
        <v>85</v>
      </c>
      <c r="M447" s="280" t="s">
        <v>85</v>
      </c>
      <c r="N447" s="282" t="s">
        <v>85</v>
      </c>
      <c r="O447" s="278" t="s">
        <v>85</v>
      </c>
      <c r="P447" s="283" t="s">
        <v>85</v>
      </c>
      <c r="Q447" s="283" t="s">
        <v>85</v>
      </c>
      <c r="R447" s="325"/>
      <c r="S447" s="285" t="s">
        <v>85</v>
      </c>
      <c r="T447" s="326" t="s">
        <v>85</v>
      </c>
      <c r="U447" s="283" t="s">
        <v>85</v>
      </c>
      <c r="V447" s="283" t="s">
        <v>85</v>
      </c>
      <c r="W447" s="327"/>
      <c r="X447" s="286" t="s">
        <v>85</v>
      </c>
      <c r="Y447" s="278" t="s">
        <v>85</v>
      </c>
      <c r="Z447" s="283" t="s">
        <v>85</v>
      </c>
      <c r="AA447" s="283" t="s">
        <v>85</v>
      </c>
      <c r="AB447" s="325"/>
      <c r="AC447" s="287" t="s">
        <v>85</v>
      </c>
      <c r="AD447" s="278" t="s">
        <v>85</v>
      </c>
      <c r="AE447" s="283" t="s">
        <v>85</v>
      </c>
      <c r="AF447" s="283" t="s">
        <v>85</v>
      </c>
      <c r="AG447" s="325"/>
      <c r="AH447" s="328" t="s">
        <v>85</v>
      </c>
      <c r="AI447" s="278" t="s">
        <v>85</v>
      </c>
      <c r="AJ447" s="283" t="s">
        <v>85</v>
      </c>
      <c r="AK447" s="283" t="s">
        <v>85</v>
      </c>
      <c r="AL447" s="325"/>
      <c r="AM447" s="268" t="s">
        <v>85</v>
      </c>
      <c r="AN447" s="250" t="s">
        <v>85</v>
      </c>
      <c r="AO447" s="250" t="s">
        <v>85</v>
      </c>
      <c r="AP447" s="250" t="s">
        <v>85</v>
      </c>
      <c r="AQ447" s="250"/>
    </row>
    <row r="448" spans="1:43" x14ac:dyDescent="0.25">
      <c r="A448" s="315" t="s">
        <v>85</v>
      </c>
      <c r="B448" s="324" t="s">
        <v>85</v>
      </c>
      <c r="C448" s="250" t="s">
        <v>85</v>
      </c>
      <c r="D448" s="277" t="s">
        <v>85</v>
      </c>
      <c r="E448" s="278" t="s">
        <v>85</v>
      </c>
      <c r="F448" s="279" t="s">
        <v>85</v>
      </c>
      <c r="G448" s="280" t="s">
        <v>85</v>
      </c>
      <c r="H448" s="281" t="s">
        <v>85</v>
      </c>
      <c r="I448" s="278" t="s">
        <v>85</v>
      </c>
      <c r="J448" s="278" t="s">
        <v>85</v>
      </c>
      <c r="K448" s="280" t="s">
        <v>85</v>
      </c>
      <c r="L448" s="280" t="s">
        <v>85</v>
      </c>
      <c r="M448" s="280" t="s">
        <v>85</v>
      </c>
      <c r="N448" s="282" t="s">
        <v>85</v>
      </c>
      <c r="O448" s="278" t="s">
        <v>85</v>
      </c>
      <c r="P448" s="283" t="s">
        <v>85</v>
      </c>
      <c r="Q448" s="283" t="s">
        <v>85</v>
      </c>
      <c r="R448" s="325"/>
      <c r="S448" s="285" t="s">
        <v>85</v>
      </c>
      <c r="T448" s="326" t="s">
        <v>85</v>
      </c>
      <c r="U448" s="283" t="s">
        <v>85</v>
      </c>
      <c r="V448" s="283" t="s">
        <v>85</v>
      </c>
      <c r="W448" s="327"/>
      <c r="X448" s="286" t="s">
        <v>85</v>
      </c>
      <c r="Y448" s="278" t="s">
        <v>85</v>
      </c>
      <c r="Z448" s="283" t="s">
        <v>85</v>
      </c>
      <c r="AA448" s="283" t="s">
        <v>85</v>
      </c>
      <c r="AB448" s="325"/>
      <c r="AC448" s="287" t="s">
        <v>85</v>
      </c>
      <c r="AD448" s="278" t="s">
        <v>85</v>
      </c>
      <c r="AE448" s="283" t="s">
        <v>85</v>
      </c>
      <c r="AF448" s="283" t="s">
        <v>85</v>
      </c>
      <c r="AG448" s="325"/>
      <c r="AH448" s="328" t="s">
        <v>85</v>
      </c>
      <c r="AI448" s="278" t="s">
        <v>85</v>
      </c>
      <c r="AJ448" s="283" t="s">
        <v>85</v>
      </c>
      <c r="AK448" s="283" t="s">
        <v>85</v>
      </c>
      <c r="AL448" s="325"/>
      <c r="AM448" s="268" t="s">
        <v>85</v>
      </c>
      <c r="AN448" s="250" t="s">
        <v>85</v>
      </c>
      <c r="AO448" s="250" t="s">
        <v>85</v>
      </c>
      <c r="AP448" s="250" t="s">
        <v>85</v>
      </c>
      <c r="AQ448" s="250"/>
    </row>
    <row r="449" spans="1:43" x14ac:dyDescent="0.25">
      <c r="A449" s="315" t="s">
        <v>85</v>
      </c>
      <c r="B449" s="324" t="s">
        <v>85</v>
      </c>
      <c r="C449" s="250" t="s">
        <v>85</v>
      </c>
      <c r="D449" s="277" t="s">
        <v>85</v>
      </c>
      <c r="E449" s="278" t="s">
        <v>85</v>
      </c>
      <c r="F449" s="279" t="s">
        <v>85</v>
      </c>
      <c r="G449" s="280" t="s">
        <v>85</v>
      </c>
      <c r="H449" s="281" t="s">
        <v>85</v>
      </c>
      <c r="I449" s="278" t="s">
        <v>85</v>
      </c>
      <c r="J449" s="278" t="s">
        <v>85</v>
      </c>
      <c r="K449" s="280" t="s">
        <v>85</v>
      </c>
      <c r="L449" s="280" t="s">
        <v>85</v>
      </c>
      <c r="M449" s="280" t="s">
        <v>85</v>
      </c>
      <c r="N449" s="282" t="s">
        <v>85</v>
      </c>
      <c r="O449" s="278" t="s">
        <v>85</v>
      </c>
      <c r="P449" s="283" t="s">
        <v>85</v>
      </c>
      <c r="Q449" s="283" t="s">
        <v>85</v>
      </c>
      <c r="R449" s="325"/>
      <c r="S449" s="285" t="s">
        <v>85</v>
      </c>
      <c r="T449" s="326" t="s">
        <v>85</v>
      </c>
      <c r="U449" s="283" t="s">
        <v>85</v>
      </c>
      <c r="V449" s="283" t="s">
        <v>85</v>
      </c>
      <c r="W449" s="327"/>
      <c r="X449" s="286" t="s">
        <v>85</v>
      </c>
      <c r="Y449" s="278" t="s">
        <v>85</v>
      </c>
      <c r="Z449" s="283" t="s">
        <v>85</v>
      </c>
      <c r="AA449" s="283" t="s">
        <v>85</v>
      </c>
      <c r="AB449" s="325"/>
      <c r="AC449" s="287" t="s">
        <v>85</v>
      </c>
      <c r="AD449" s="278" t="s">
        <v>85</v>
      </c>
      <c r="AE449" s="283" t="s">
        <v>85</v>
      </c>
      <c r="AF449" s="283" t="s">
        <v>85</v>
      </c>
      <c r="AG449" s="325"/>
      <c r="AH449" s="328" t="s">
        <v>85</v>
      </c>
      <c r="AI449" s="278" t="s">
        <v>85</v>
      </c>
      <c r="AJ449" s="283" t="s">
        <v>85</v>
      </c>
      <c r="AK449" s="283" t="s">
        <v>85</v>
      </c>
      <c r="AL449" s="325"/>
      <c r="AM449" s="268" t="s">
        <v>85</v>
      </c>
      <c r="AN449" s="250" t="s">
        <v>85</v>
      </c>
      <c r="AO449" s="250" t="s">
        <v>85</v>
      </c>
      <c r="AP449" s="250" t="s">
        <v>85</v>
      </c>
      <c r="AQ449" s="250"/>
    </row>
    <row r="450" spans="1:43" x14ac:dyDescent="0.25">
      <c r="A450" s="315" t="s">
        <v>85</v>
      </c>
      <c r="B450" s="324" t="s">
        <v>85</v>
      </c>
      <c r="C450" s="250" t="s">
        <v>85</v>
      </c>
      <c r="D450" s="277" t="s">
        <v>85</v>
      </c>
      <c r="E450" s="278" t="s">
        <v>85</v>
      </c>
      <c r="F450" s="279" t="s">
        <v>85</v>
      </c>
      <c r="G450" s="280" t="s">
        <v>85</v>
      </c>
      <c r="H450" s="281" t="s">
        <v>85</v>
      </c>
      <c r="I450" s="278" t="s">
        <v>85</v>
      </c>
      <c r="J450" s="278" t="s">
        <v>85</v>
      </c>
      <c r="K450" s="280" t="s">
        <v>85</v>
      </c>
      <c r="L450" s="280" t="s">
        <v>85</v>
      </c>
      <c r="M450" s="280" t="s">
        <v>85</v>
      </c>
      <c r="N450" s="282" t="s">
        <v>85</v>
      </c>
      <c r="O450" s="278" t="s">
        <v>85</v>
      </c>
      <c r="P450" s="283" t="s">
        <v>85</v>
      </c>
      <c r="Q450" s="283" t="s">
        <v>85</v>
      </c>
      <c r="R450" s="325"/>
      <c r="S450" s="285" t="s">
        <v>85</v>
      </c>
      <c r="T450" s="326" t="s">
        <v>85</v>
      </c>
      <c r="U450" s="283" t="s">
        <v>85</v>
      </c>
      <c r="V450" s="283" t="s">
        <v>85</v>
      </c>
      <c r="W450" s="327"/>
      <c r="X450" s="286" t="s">
        <v>85</v>
      </c>
      <c r="Y450" s="278" t="s">
        <v>85</v>
      </c>
      <c r="Z450" s="283" t="s">
        <v>85</v>
      </c>
      <c r="AA450" s="283" t="s">
        <v>85</v>
      </c>
      <c r="AB450" s="325"/>
      <c r="AC450" s="287" t="s">
        <v>85</v>
      </c>
      <c r="AD450" s="278" t="s">
        <v>85</v>
      </c>
      <c r="AE450" s="283" t="s">
        <v>85</v>
      </c>
      <c r="AF450" s="283" t="s">
        <v>85</v>
      </c>
      <c r="AG450" s="325"/>
      <c r="AH450" s="328" t="s">
        <v>85</v>
      </c>
      <c r="AI450" s="278" t="s">
        <v>85</v>
      </c>
      <c r="AJ450" s="283" t="s">
        <v>85</v>
      </c>
      <c r="AK450" s="283" t="s">
        <v>85</v>
      </c>
      <c r="AL450" s="325"/>
      <c r="AM450" s="268" t="s">
        <v>85</v>
      </c>
      <c r="AN450" s="250" t="s">
        <v>85</v>
      </c>
      <c r="AO450" s="250" t="s">
        <v>85</v>
      </c>
      <c r="AP450" s="250" t="s">
        <v>85</v>
      </c>
      <c r="AQ450" s="250"/>
    </row>
    <row r="451" spans="1:43" x14ac:dyDescent="0.25">
      <c r="A451" s="315" t="s">
        <v>85</v>
      </c>
      <c r="B451" s="324" t="s">
        <v>85</v>
      </c>
      <c r="C451" s="250" t="s">
        <v>85</v>
      </c>
      <c r="D451" s="277" t="s">
        <v>85</v>
      </c>
      <c r="E451" s="278" t="s">
        <v>85</v>
      </c>
      <c r="F451" s="279" t="s">
        <v>85</v>
      </c>
      <c r="G451" s="280" t="s">
        <v>85</v>
      </c>
      <c r="H451" s="281" t="s">
        <v>85</v>
      </c>
      <c r="I451" s="278" t="s">
        <v>85</v>
      </c>
      <c r="J451" s="278" t="s">
        <v>85</v>
      </c>
      <c r="K451" s="280" t="s">
        <v>85</v>
      </c>
      <c r="L451" s="280" t="s">
        <v>85</v>
      </c>
      <c r="M451" s="280" t="s">
        <v>85</v>
      </c>
      <c r="N451" s="282" t="s">
        <v>85</v>
      </c>
      <c r="O451" s="278" t="s">
        <v>85</v>
      </c>
      <c r="P451" s="283" t="s">
        <v>85</v>
      </c>
      <c r="Q451" s="283" t="s">
        <v>85</v>
      </c>
      <c r="R451" s="325"/>
      <c r="S451" s="285" t="s">
        <v>85</v>
      </c>
      <c r="T451" s="326" t="s">
        <v>85</v>
      </c>
      <c r="U451" s="283" t="s">
        <v>85</v>
      </c>
      <c r="V451" s="283" t="s">
        <v>85</v>
      </c>
      <c r="W451" s="327"/>
      <c r="X451" s="286" t="s">
        <v>85</v>
      </c>
      <c r="Y451" s="278" t="s">
        <v>85</v>
      </c>
      <c r="Z451" s="283" t="s">
        <v>85</v>
      </c>
      <c r="AA451" s="283" t="s">
        <v>85</v>
      </c>
      <c r="AB451" s="325"/>
      <c r="AC451" s="287" t="s">
        <v>85</v>
      </c>
      <c r="AD451" s="278" t="s">
        <v>85</v>
      </c>
      <c r="AE451" s="283" t="s">
        <v>85</v>
      </c>
      <c r="AF451" s="283" t="s">
        <v>85</v>
      </c>
      <c r="AG451" s="325"/>
      <c r="AH451" s="328" t="s">
        <v>85</v>
      </c>
      <c r="AI451" s="278" t="s">
        <v>85</v>
      </c>
      <c r="AJ451" s="283" t="s">
        <v>85</v>
      </c>
      <c r="AK451" s="283" t="s">
        <v>85</v>
      </c>
      <c r="AL451" s="325"/>
      <c r="AM451" s="268" t="s">
        <v>85</v>
      </c>
      <c r="AN451" s="250" t="s">
        <v>85</v>
      </c>
      <c r="AO451" s="250" t="s">
        <v>85</v>
      </c>
      <c r="AP451" s="250" t="s">
        <v>85</v>
      </c>
      <c r="AQ451" s="250"/>
    </row>
    <row r="452" spans="1:43" x14ac:dyDescent="0.25">
      <c r="A452" s="315" t="s">
        <v>85</v>
      </c>
      <c r="B452" s="324" t="s">
        <v>85</v>
      </c>
      <c r="C452" s="250" t="s">
        <v>85</v>
      </c>
      <c r="D452" s="277" t="s">
        <v>85</v>
      </c>
      <c r="E452" s="278" t="s">
        <v>85</v>
      </c>
      <c r="F452" s="279" t="s">
        <v>85</v>
      </c>
      <c r="G452" s="280" t="s">
        <v>85</v>
      </c>
      <c r="H452" s="281" t="s">
        <v>85</v>
      </c>
      <c r="I452" s="278" t="s">
        <v>85</v>
      </c>
      <c r="J452" s="278" t="s">
        <v>85</v>
      </c>
      <c r="K452" s="280" t="s">
        <v>85</v>
      </c>
      <c r="L452" s="280" t="s">
        <v>85</v>
      </c>
      <c r="M452" s="280" t="s">
        <v>85</v>
      </c>
      <c r="N452" s="282" t="s">
        <v>85</v>
      </c>
      <c r="O452" s="278" t="s">
        <v>85</v>
      </c>
      <c r="P452" s="283" t="s">
        <v>85</v>
      </c>
      <c r="Q452" s="283" t="s">
        <v>85</v>
      </c>
      <c r="R452" s="325"/>
      <c r="S452" s="285" t="s">
        <v>85</v>
      </c>
      <c r="T452" s="326" t="s">
        <v>85</v>
      </c>
      <c r="U452" s="283" t="s">
        <v>85</v>
      </c>
      <c r="V452" s="283" t="s">
        <v>85</v>
      </c>
      <c r="W452" s="327"/>
      <c r="X452" s="286" t="s">
        <v>85</v>
      </c>
      <c r="Y452" s="278" t="s">
        <v>85</v>
      </c>
      <c r="Z452" s="283" t="s">
        <v>85</v>
      </c>
      <c r="AA452" s="283" t="s">
        <v>85</v>
      </c>
      <c r="AB452" s="325"/>
      <c r="AC452" s="287" t="s">
        <v>85</v>
      </c>
      <c r="AD452" s="278" t="s">
        <v>85</v>
      </c>
      <c r="AE452" s="283" t="s">
        <v>85</v>
      </c>
      <c r="AF452" s="283" t="s">
        <v>85</v>
      </c>
      <c r="AG452" s="325"/>
      <c r="AH452" s="328" t="s">
        <v>85</v>
      </c>
      <c r="AI452" s="278" t="s">
        <v>85</v>
      </c>
      <c r="AJ452" s="283" t="s">
        <v>85</v>
      </c>
      <c r="AK452" s="283" t="s">
        <v>85</v>
      </c>
      <c r="AL452" s="325"/>
      <c r="AM452" s="268" t="s">
        <v>85</v>
      </c>
      <c r="AN452" s="250" t="s">
        <v>85</v>
      </c>
      <c r="AO452" s="250" t="s">
        <v>85</v>
      </c>
      <c r="AP452" s="250" t="s">
        <v>85</v>
      </c>
      <c r="AQ452" s="250"/>
    </row>
    <row r="453" spans="1:43" x14ac:dyDescent="0.25">
      <c r="A453" s="315" t="s">
        <v>85</v>
      </c>
      <c r="B453" s="324" t="s">
        <v>85</v>
      </c>
      <c r="C453" s="250" t="s">
        <v>85</v>
      </c>
      <c r="D453" s="277" t="s">
        <v>85</v>
      </c>
      <c r="E453" s="278" t="s">
        <v>85</v>
      </c>
      <c r="F453" s="279" t="s">
        <v>85</v>
      </c>
      <c r="G453" s="280" t="s">
        <v>85</v>
      </c>
      <c r="H453" s="281" t="s">
        <v>85</v>
      </c>
      <c r="I453" s="278" t="s">
        <v>85</v>
      </c>
      <c r="J453" s="278" t="s">
        <v>85</v>
      </c>
      <c r="K453" s="280" t="s">
        <v>85</v>
      </c>
      <c r="L453" s="280" t="s">
        <v>85</v>
      </c>
      <c r="M453" s="280" t="s">
        <v>85</v>
      </c>
      <c r="N453" s="282" t="s">
        <v>85</v>
      </c>
      <c r="O453" s="278" t="s">
        <v>85</v>
      </c>
      <c r="P453" s="283" t="s">
        <v>85</v>
      </c>
      <c r="Q453" s="283" t="s">
        <v>85</v>
      </c>
      <c r="R453" s="325"/>
      <c r="S453" s="285" t="s">
        <v>85</v>
      </c>
      <c r="T453" s="326" t="s">
        <v>85</v>
      </c>
      <c r="U453" s="283" t="s">
        <v>85</v>
      </c>
      <c r="V453" s="283" t="s">
        <v>85</v>
      </c>
      <c r="W453" s="327"/>
      <c r="X453" s="286" t="s">
        <v>85</v>
      </c>
      <c r="Y453" s="278" t="s">
        <v>85</v>
      </c>
      <c r="Z453" s="283" t="s">
        <v>85</v>
      </c>
      <c r="AA453" s="283" t="s">
        <v>85</v>
      </c>
      <c r="AB453" s="325"/>
      <c r="AC453" s="287" t="s">
        <v>85</v>
      </c>
      <c r="AD453" s="278" t="s">
        <v>85</v>
      </c>
      <c r="AE453" s="283" t="s">
        <v>85</v>
      </c>
      <c r="AF453" s="283" t="s">
        <v>85</v>
      </c>
      <c r="AG453" s="325"/>
      <c r="AH453" s="328" t="s">
        <v>85</v>
      </c>
      <c r="AI453" s="278" t="s">
        <v>85</v>
      </c>
      <c r="AJ453" s="283" t="s">
        <v>85</v>
      </c>
      <c r="AK453" s="283" t="s">
        <v>85</v>
      </c>
      <c r="AL453" s="325"/>
      <c r="AM453" s="268" t="s">
        <v>85</v>
      </c>
      <c r="AN453" s="250" t="s">
        <v>85</v>
      </c>
      <c r="AO453" s="250" t="s">
        <v>85</v>
      </c>
      <c r="AP453" s="250" t="s">
        <v>85</v>
      </c>
      <c r="AQ453" s="250"/>
    </row>
    <row r="454" spans="1:43" x14ac:dyDescent="0.25">
      <c r="A454" s="315" t="s">
        <v>85</v>
      </c>
      <c r="B454" s="324" t="s">
        <v>85</v>
      </c>
      <c r="C454" s="250" t="s">
        <v>85</v>
      </c>
      <c r="D454" s="277" t="s">
        <v>85</v>
      </c>
      <c r="E454" s="278" t="s">
        <v>85</v>
      </c>
      <c r="F454" s="279" t="s">
        <v>85</v>
      </c>
      <c r="G454" s="280" t="s">
        <v>85</v>
      </c>
      <c r="H454" s="281" t="s">
        <v>85</v>
      </c>
      <c r="I454" s="278" t="s">
        <v>85</v>
      </c>
      <c r="J454" s="278" t="s">
        <v>85</v>
      </c>
      <c r="K454" s="280" t="s">
        <v>85</v>
      </c>
      <c r="L454" s="280" t="s">
        <v>85</v>
      </c>
      <c r="M454" s="280" t="s">
        <v>85</v>
      </c>
      <c r="N454" s="282" t="s">
        <v>85</v>
      </c>
      <c r="O454" s="278" t="s">
        <v>85</v>
      </c>
      <c r="P454" s="283" t="s">
        <v>85</v>
      </c>
      <c r="Q454" s="283" t="s">
        <v>85</v>
      </c>
      <c r="R454" s="325"/>
      <c r="S454" s="285" t="s">
        <v>85</v>
      </c>
      <c r="T454" s="326" t="s">
        <v>85</v>
      </c>
      <c r="U454" s="283" t="s">
        <v>85</v>
      </c>
      <c r="V454" s="283" t="s">
        <v>85</v>
      </c>
      <c r="W454" s="327"/>
      <c r="X454" s="286" t="s">
        <v>85</v>
      </c>
      <c r="Y454" s="278" t="s">
        <v>85</v>
      </c>
      <c r="Z454" s="283" t="s">
        <v>85</v>
      </c>
      <c r="AA454" s="283" t="s">
        <v>85</v>
      </c>
      <c r="AB454" s="325"/>
      <c r="AC454" s="287" t="s">
        <v>85</v>
      </c>
      <c r="AD454" s="278" t="s">
        <v>85</v>
      </c>
      <c r="AE454" s="283" t="s">
        <v>85</v>
      </c>
      <c r="AF454" s="283" t="s">
        <v>85</v>
      </c>
      <c r="AG454" s="325"/>
      <c r="AH454" s="328" t="s">
        <v>85</v>
      </c>
      <c r="AI454" s="278" t="s">
        <v>85</v>
      </c>
      <c r="AJ454" s="283" t="s">
        <v>85</v>
      </c>
      <c r="AK454" s="283" t="s">
        <v>85</v>
      </c>
      <c r="AL454" s="325"/>
      <c r="AM454" s="268" t="s">
        <v>85</v>
      </c>
      <c r="AN454" s="250" t="s">
        <v>85</v>
      </c>
      <c r="AO454" s="250" t="s">
        <v>85</v>
      </c>
      <c r="AP454" s="250" t="s">
        <v>85</v>
      </c>
      <c r="AQ454" s="250"/>
    </row>
    <row r="455" spans="1:43" x14ac:dyDescent="0.25">
      <c r="A455" s="315" t="s">
        <v>85</v>
      </c>
      <c r="B455" s="324" t="s">
        <v>85</v>
      </c>
      <c r="C455" s="250" t="s">
        <v>85</v>
      </c>
      <c r="D455" s="277" t="s">
        <v>85</v>
      </c>
      <c r="E455" s="278" t="s">
        <v>85</v>
      </c>
      <c r="F455" s="279" t="s">
        <v>85</v>
      </c>
      <c r="G455" s="280" t="s">
        <v>85</v>
      </c>
      <c r="H455" s="281" t="s">
        <v>85</v>
      </c>
      <c r="I455" s="278" t="s">
        <v>85</v>
      </c>
      <c r="J455" s="278" t="s">
        <v>85</v>
      </c>
      <c r="K455" s="280" t="s">
        <v>85</v>
      </c>
      <c r="L455" s="280" t="s">
        <v>85</v>
      </c>
      <c r="M455" s="280" t="s">
        <v>85</v>
      </c>
      <c r="N455" s="282" t="s">
        <v>85</v>
      </c>
      <c r="O455" s="278" t="s">
        <v>85</v>
      </c>
      <c r="P455" s="283" t="s">
        <v>85</v>
      </c>
      <c r="Q455" s="283" t="s">
        <v>85</v>
      </c>
      <c r="R455" s="325"/>
      <c r="S455" s="285" t="s">
        <v>85</v>
      </c>
      <c r="T455" s="326" t="s">
        <v>85</v>
      </c>
      <c r="U455" s="283" t="s">
        <v>85</v>
      </c>
      <c r="V455" s="283" t="s">
        <v>85</v>
      </c>
      <c r="W455" s="327"/>
      <c r="X455" s="286" t="s">
        <v>85</v>
      </c>
      <c r="Y455" s="278" t="s">
        <v>85</v>
      </c>
      <c r="Z455" s="283" t="s">
        <v>85</v>
      </c>
      <c r="AA455" s="283" t="s">
        <v>85</v>
      </c>
      <c r="AB455" s="325"/>
      <c r="AC455" s="287" t="s">
        <v>85</v>
      </c>
      <c r="AD455" s="278" t="s">
        <v>85</v>
      </c>
      <c r="AE455" s="283" t="s">
        <v>85</v>
      </c>
      <c r="AF455" s="283" t="s">
        <v>85</v>
      </c>
      <c r="AG455" s="325"/>
      <c r="AH455" s="328" t="s">
        <v>85</v>
      </c>
      <c r="AI455" s="278" t="s">
        <v>85</v>
      </c>
      <c r="AJ455" s="283" t="s">
        <v>85</v>
      </c>
      <c r="AK455" s="283" t="s">
        <v>85</v>
      </c>
      <c r="AL455" s="325"/>
      <c r="AM455" s="268" t="s">
        <v>85</v>
      </c>
      <c r="AN455" s="250" t="s">
        <v>85</v>
      </c>
      <c r="AO455" s="250" t="s">
        <v>85</v>
      </c>
      <c r="AP455" s="250" t="s">
        <v>85</v>
      </c>
      <c r="AQ455" s="250"/>
    </row>
    <row r="456" spans="1:43" x14ac:dyDescent="0.25">
      <c r="A456" s="315" t="s">
        <v>85</v>
      </c>
      <c r="B456" s="324" t="s">
        <v>85</v>
      </c>
      <c r="C456" s="250" t="s">
        <v>85</v>
      </c>
      <c r="D456" s="277" t="s">
        <v>85</v>
      </c>
      <c r="E456" s="278" t="s">
        <v>85</v>
      </c>
      <c r="F456" s="279" t="s">
        <v>85</v>
      </c>
      <c r="G456" s="280" t="s">
        <v>85</v>
      </c>
      <c r="H456" s="281" t="s">
        <v>85</v>
      </c>
      <c r="I456" s="278" t="s">
        <v>85</v>
      </c>
      <c r="J456" s="278" t="s">
        <v>85</v>
      </c>
      <c r="K456" s="280" t="s">
        <v>85</v>
      </c>
      <c r="L456" s="280" t="s">
        <v>85</v>
      </c>
      <c r="M456" s="280" t="s">
        <v>85</v>
      </c>
      <c r="N456" s="282" t="s">
        <v>85</v>
      </c>
      <c r="O456" s="278" t="s">
        <v>85</v>
      </c>
      <c r="P456" s="283" t="s">
        <v>85</v>
      </c>
      <c r="Q456" s="283" t="s">
        <v>85</v>
      </c>
      <c r="R456" s="325"/>
      <c r="S456" s="285" t="s">
        <v>85</v>
      </c>
      <c r="T456" s="326" t="s">
        <v>85</v>
      </c>
      <c r="U456" s="283" t="s">
        <v>85</v>
      </c>
      <c r="V456" s="283" t="s">
        <v>85</v>
      </c>
      <c r="W456" s="327"/>
      <c r="X456" s="286" t="s">
        <v>85</v>
      </c>
      <c r="Y456" s="278" t="s">
        <v>85</v>
      </c>
      <c r="Z456" s="283" t="s">
        <v>85</v>
      </c>
      <c r="AA456" s="283" t="s">
        <v>85</v>
      </c>
      <c r="AB456" s="325"/>
      <c r="AC456" s="287" t="s">
        <v>85</v>
      </c>
      <c r="AD456" s="278" t="s">
        <v>85</v>
      </c>
      <c r="AE456" s="283" t="s">
        <v>85</v>
      </c>
      <c r="AF456" s="283" t="s">
        <v>85</v>
      </c>
      <c r="AG456" s="325"/>
      <c r="AH456" s="328" t="s">
        <v>85</v>
      </c>
      <c r="AI456" s="278" t="s">
        <v>85</v>
      </c>
      <c r="AJ456" s="283" t="s">
        <v>85</v>
      </c>
      <c r="AK456" s="283" t="s">
        <v>85</v>
      </c>
      <c r="AL456" s="325"/>
      <c r="AM456" s="268" t="s">
        <v>85</v>
      </c>
      <c r="AN456" s="250" t="s">
        <v>85</v>
      </c>
      <c r="AO456" s="250" t="s">
        <v>85</v>
      </c>
      <c r="AP456" s="250" t="s">
        <v>85</v>
      </c>
      <c r="AQ456" s="250"/>
    </row>
    <row r="457" spans="1:43" x14ac:dyDescent="0.25">
      <c r="A457" s="315" t="s">
        <v>85</v>
      </c>
      <c r="B457" s="324" t="s">
        <v>85</v>
      </c>
      <c r="C457" s="250" t="s">
        <v>85</v>
      </c>
      <c r="D457" s="277" t="s">
        <v>85</v>
      </c>
      <c r="E457" s="278" t="s">
        <v>85</v>
      </c>
      <c r="F457" s="279" t="s">
        <v>85</v>
      </c>
      <c r="G457" s="280" t="s">
        <v>85</v>
      </c>
      <c r="H457" s="281" t="s">
        <v>85</v>
      </c>
      <c r="I457" s="278" t="s">
        <v>85</v>
      </c>
      <c r="J457" s="278" t="s">
        <v>85</v>
      </c>
      <c r="K457" s="280" t="s">
        <v>85</v>
      </c>
      <c r="L457" s="280" t="s">
        <v>85</v>
      </c>
      <c r="M457" s="280" t="s">
        <v>85</v>
      </c>
      <c r="N457" s="282" t="s">
        <v>85</v>
      </c>
      <c r="O457" s="278" t="s">
        <v>85</v>
      </c>
      <c r="P457" s="283" t="s">
        <v>85</v>
      </c>
      <c r="Q457" s="283" t="s">
        <v>85</v>
      </c>
      <c r="R457" s="325"/>
      <c r="S457" s="285" t="s">
        <v>85</v>
      </c>
      <c r="T457" s="326" t="s">
        <v>85</v>
      </c>
      <c r="U457" s="283" t="s">
        <v>85</v>
      </c>
      <c r="V457" s="283" t="s">
        <v>85</v>
      </c>
      <c r="W457" s="327"/>
      <c r="X457" s="286" t="s">
        <v>85</v>
      </c>
      <c r="Y457" s="278" t="s">
        <v>85</v>
      </c>
      <c r="Z457" s="283" t="s">
        <v>85</v>
      </c>
      <c r="AA457" s="283" t="s">
        <v>85</v>
      </c>
      <c r="AB457" s="325"/>
      <c r="AC457" s="287" t="s">
        <v>85</v>
      </c>
      <c r="AD457" s="278" t="s">
        <v>85</v>
      </c>
      <c r="AE457" s="283" t="s">
        <v>85</v>
      </c>
      <c r="AF457" s="283" t="s">
        <v>85</v>
      </c>
      <c r="AG457" s="325"/>
      <c r="AH457" s="328" t="s">
        <v>85</v>
      </c>
      <c r="AI457" s="278" t="s">
        <v>85</v>
      </c>
      <c r="AJ457" s="283" t="s">
        <v>85</v>
      </c>
      <c r="AK457" s="283" t="s">
        <v>85</v>
      </c>
      <c r="AL457" s="325"/>
      <c r="AM457" s="268" t="s">
        <v>85</v>
      </c>
      <c r="AN457" s="250" t="s">
        <v>85</v>
      </c>
      <c r="AO457" s="250" t="s">
        <v>85</v>
      </c>
      <c r="AP457" s="250" t="s">
        <v>85</v>
      </c>
      <c r="AQ457" s="250"/>
    </row>
    <row r="458" spans="1:43" x14ac:dyDescent="0.25">
      <c r="A458" s="315" t="s">
        <v>85</v>
      </c>
      <c r="B458" s="324" t="s">
        <v>85</v>
      </c>
      <c r="C458" s="250" t="s">
        <v>85</v>
      </c>
      <c r="D458" s="277" t="s">
        <v>85</v>
      </c>
      <c r="E458" s="278" t="s">
        <v>85</v>
      </c>
      <c r="F458" s="279" t="s">
        <v>85</v>
      </c>
      <c r="G458" s="280" t="s">
        <v>85</v>
      </c>
      <c r="H458" s="281" t="s">
        <v>85</v>
      </c>
      <c r="I458" s="278" t="s">
        <v>85</v>
      </c>
      <c r="J458" s="278" t="s">
        <v>85</v>
      </c>
      <c r="K458" s="280" t="s">
        <v>85</v>
      </c>
      <c r="L458" s="280" t="s">
        <v>85</v>
      </c>
      <c r="M458" s="280" t="s">
        <v>85</v>
      </c>
      <c r="N458" s="282" t="s">
        <v>85</v>
      </c>
      <c r="O458" s="278" t="s">
        <v>85</v>
      </c>
      <c r="P458" s="283" t="s">
        <v>85</v>
      </c>
      <c r="Q458" s="283" t="s">
        <v>85</v>
      </c>
      <c r="R458" s="325"/>
      <c r="S458" s="285" t="s">
        <v>85</v>
      </c>
      <c r="T458" s="326" t="s">
        <v>85</v>
      </c>
      <c r="U458" s="283" t="s">
        <v>85</v>
      </c>
      <c r="V458" s="283" t="s">
        <v>85</v>
      </c>
      <c r="W458" s="327"/>
      <c r="X458" s="286" t="s">
        <v>85</v>
      </c>
      <c r="Y458" s="278" t="s">
        <v>85</v>
      </c>
      <c r="Z458" s="283" t="s">
        <v>85</v>
      </c>
      <c r="AA458" s="283" t="s">
        <v>85</v>
      </c>
      <c r="AB458" s="325"/>
      <c r="AC458" s="287" t="s">
        <v>85</v>
      </c>
      <c r="AD458" s="278" t="s">
        <v>85</v>
      </c>
      <c r="AE458" s="283" t="s">
        <v>85</v>
      </c>
      <c r="AF458" s="283" t="s">
        <v>85</v>
      </c>
      <c r="AG458" s="325"/>
      <c r="AH458" s="328" t="s">
        <v>85</v>
      </c>
      <c r="AI458" s="278" t="s">
        <v>85</v>
      </c>
      <c r="AJ458" s="283" t="s">
        <v>85</v>
      </c>
      <c r="AK458" s="283" t="s">
        <v>85</v>
      </c>
      <c r="AL458" s="325"/>
      <c r="AM458" s="268" t="s">
        <v>85</v>
      </c>
      <c r="AN458" s="250" t="s">
        <v>85</v>
      </c>
      <c r="AO458" s="250" t="s">
        <v>85</v>
      </c>
      <c r="AP458" s="250" t="s">
        <v>85</v>
      </c>
      <c r="AQ458" s="250"/>
    </row>
    <row r="459" spans="1:43" x14ac:dyDescent="0.25">
      <c r="A459" s="315" t="s">
        <v>85</v>
      </c>
      <c r="B459" s="324" t="s">
        <v>85</v>
      </c>
      <c r="C459" s="250" t="s">
        <v>85</v>
      </c>
      <c r="D459" s="277" t="s">
        <v>85</v>
      </c>
      <c r="E459" s="278" t="s">
        <v>85</v>
      </c>
      <c r="F459" s="279" t="s">
        <v>85</v>
      </c>
      <c r="G459" s="280" t="s">
        <v>85</v>
      </c>
      <c r="H459" s="281" t="s">
        <v>85</v>
      </c>
      <c r="I459" s="278" t="s">
        <v>85</v>
      </c>
      <c r="J459" s="278" t="s">
        <v>85</v>
      </c>
      <c r="K459" s="280" t="s">
        <v>85</v>
      </c>
      <c r="L459" s="280" t="s">
        <v>85</v>
      </c>
      <c r="M459" s="280" t="s">
        <v>85</v>
      </c>
      <c r="N459" s="282" t="s">
        <v>85</v>
      </c>
      <c r="O459" s="278" t="s">
        <v>85</v>
      </c>
      <c r="P459" s="283" t="s">
        <v>85</v>
      </c>
      <c r="Q459" s="283" t="s">
        <v>85</v>
      </c>
      <c r="R459" s="325"/>
      <c r="S459" s="285" t="s">
        <v>85</v>
      </c>
      <c r="T459" s="326" t="s">
        <v>85</v>
      </c>
      <c r="U459" s="283" t="s">
        <v>85</v>
      </c>
      <c r="V459" s="283" t="s">
        <v>85</v>
      </c>
      <c r="W459" s="327"/>
      <c r="X459" s="286" t="s">
        <v>85</v>
      </c>
      <c r="Y459" s="278" t="s">
        <v>85</v>
      </c>
      <c r="Z459" s="283" t="s">
        <v>85</v>
      </c>
      <c r="AA459" s="283" t="s">
        <v>85</v>
      </c>
      <c r="AB459" s="325"/>
      <c r="AC459" s="287" t="s">
        <v>85</v>
      </c>
      <c r="AD459" s="278" t="s">
        <v>85</v>
      </c>
      <c r="AE459" s="283" t="s">
        <v>85</v>
      </c>
      <c r="AF459" s="283" t="s">
        <v>85</v>
      </c>
      <c r="AG459" s="325"/>
      <c r="AH459" s="328" t="s">
        <v>85</v>
      </c>
      <c r="AI459" s="278" t="s">
        <v>85</v>
      </c>
      <c r="AJ459" s="283" t="s">
        <v>85</v>
      </c>
      <c r="AK459" s="283" t="s">
        <v>85</v>
      </c>
      <c r="AL459" s="325"/>
      <c r="AM459" s="268" t="s">
        <v>85</v>
      </c>
      <c r="AN459" s="250" t="s">
        <v>85</v>
      </c>
      <c r="AO459" s="250" t="s">
        <v>85</v>
      </c>
      <c r="AP459" s="250" t="s">
        <v>85</v>
      </c>
      <c r="AQ459" s="250"/>
    </row>
    <row r="460" spans="1:43" x14ac:dyDescent="0.25">
      <c r="A460" s="315" t="s">
        <v>85</v>
      </c>
      <c r="B460" s="324" t="s">
        <v>85</v>
      </c>
      <c r="C460" s="250" t="s">
        <v>85</v>
      </c>
      <c r="D460" s="277" t="s">
        <v>85</v>
      </c>
      <c r="E460" s="278" t="s">
        <v>85</v>
      </c>
      <c r="F460" s="279" t="s">
        <v>85</v>
      </c>
      <c r="G460" s="280" t="s">
        <v>85</v>
      </c>
      <c r="H460" s="281" t="s">
        <v>85</v>
      </c>
      <c r="I460" s="278" t="s">
        <v>85</v>
      </c>
      <c r="J460" s="278" t="s">
        <v>85</v>
      </c>
      <c r="K460" s="280" t="s">
        <v>85</v>
      </c>
      <c r="L460" s="280" t="s">
        <v>85</v>
      </c>
      <c r="M460" s="280" t="s">
        <v>85</v>
      </c>
      <c r="N460" s="282" t="s">
        <v>85</v>
      </c>
      <c r="O460" s="278" t="s">
        <v>85</v>
      </c>
      <c r="P460" s="283" t="s">
        <v>85</v>
      </c>
      <c r="Q460" s="283" t="s">
        <v>85</v>
      </c>
      <c r="R460" s="325"/>
      <c r="S460" s="285" t="s">
        <v>85</v>
      </c>
      <c r="T460" s="326" t="s">
        <v>85</v>
      </c>
      <c r="U460" s="283" t="s">
        <v>85</v>
      </c>
      <c r="V460" s="283" t="s">
        <v>85</v>
      </c>
      <c r="W460" s="327"/>
      <c r="X460" s="286" t="s">
        <v>85</v>
      </c>
      <c r="Y460" s="278" t="s">
        <v>85</v>
      </c>
      <c r="Z460" s="283" t="s">
        <v>85</v>
      </c>
      <c r="AA460" s="283" t="s">
        <v>85</v>
      </c>
      <c r="AB460" s="325"/>
      <c r="AC460" s="287" t="s">
        <v>85</v>
      </c>
      <c r="AD460" s="278" t="s">
        <v>85</v>
      </c>
      <c r="AE460" s="283" t="s">
        <v>85</v>
      </c>
      <c r="AF460" s="283" t="s">
        <v>85</v>
      </c>
      <c r="AG460" s="325"/>
      <c r="AH460" s="328" t="s">
        <v>85</v>
      </c>
      <c r="AI460" s="278" t="s">
        <v>85</v>
      </c>
      <c r="AJ460" s="283" t="s">
        <v>85</v>
      </c>
      <c r="AK460" s="283" t="s">
        <v>85</v>
      </c>
      <c r="AL460" s="325"/>
      <c r="AM460" s="268" t="s">
        <v>85</v>
      </c>
      <c r="AN460" s="250" t="s">
        <v>85</v>
      </c>
      <c r="AO460" s="250" t="s">
        <v>85</v>
      </c>
      <c r="AP460" s="250" t="s">
        <v>85</v>
      </c>
      <c r="AQ460" s="250"/>
    </row>
    <row r="461" spans="1:43" x14ac:dyDescent="0.25">
      <c r="A461" s="315" t="s">
        <v>85</v>
      </c>
      <c r="B461" s="324" t="s">
        <v>85</v>
      </c>
      <c r="C461" s="250" t="s">
        <v>85</v>
      </c>
      <c r="D461" s="277" t="s">
        <v>85</v>
      </c>
      <c r="E461" s="278" t="s">
        <v>85</v>
      </c>
      <c r="F461" s="279" t="s">
        <v>85</v>
      </c>
      <c r="G461" s="280" t="s">
        <v>85</v>
      </c>
      <c r="H461" s="281" t="s">
        <v>85</v>
      </c>
      <c r="I461" s="278" t="s">
        <v>85</v>
      </c>
      <c r="J461" s="278" t="s">
        <v>85</v>
      </c>
      <c r="K461" s="280" t="s">
        <v>85</v>
      </c>
      <c r="L461" s="280" t="s">
        <v>85</v>
      </c>
      <c r="M461" s="280" t="s">
        <v>85</v>
      </c>
      <c r="N461" s="282" t="s">
        <v>85</v>
      </c>
      <c r="O461" s="278" t="s">
        <v>85</v>
      </c>
      <c r="P461" s="283" t="s">
        <v>85</v>
      </c>
      <c r="Q461" s="283" t="s">
        <v>85</v>
      </c>
      <c r="R461" s="325"/>
      <c r="S461" s="285" t="s">
        <v>85</v>
      </c>
      <c r="T461" s="326" t="s">
        <v>85</v>
      </c>
      <c r="U461" s="283" t="s">
        <v>85</v>
      </c>
      <c r="V461" s="283" t="s">
        <v>85</v>
      </c>
      <c r="W461" s="327"/>
      <c r="X461" s="286" t="s">
        <v>85</v>
      </c>
      <c r="Y461" s="278" t="s">
        <v>85</v>
      </c>
      <c r="Z461" s="283" t="s">
        <v>85</v>
      </c>
      <c r="AA461" s="283" t="s">
        <v>85</v>
      </c>
      <c r="AB461" s="325"/>
      <c r="AC461" s="287" t="s">
        <v>85</v>
      </c>
      <c r="AD461" s="278" t="s">
        <v>85</v>
      </c>
      <c r="AE461" s="283" t="s">
        <v>85</v>
      </c>
      <c r="AF461" s="283" t="s">
        <v>85</v>
      </c>
      <c r="AG461" s="325"/>
      <c r="AH461" s="328" t="s">
        <v>85</v>
      </c>
      <c r="AI461" s="278" t="s">
        <v>85</v>
      </c>
      <c r="AJ461" s="283" t="s">
        <v>85</v>
      </c>
      <c r="AK461" s="283" t="s">
        <v>85</v>
      </c>
      <c r="AL461" s="325"/>
      <c r="AM461" s="268" t="s">
        <v>85</v>
      </c>
      <c r="AN461" s="250" t="s">
        <v>85</v>
      </c>
      <c r="AO461" s="250" t="s">
        <v>85</v>
      </c>
      <c r="AP461" s="250" t="s">
        <v>85</v>
      </c>
      <c r="AQ461" s="250"/>
    </row>
    <row r="462" spans="1:43" x14ac:dyDescent="0.25">
      <c r="A462" s="315" t="s">
        <v>85</v>
      </c>
      <c r="B462" s="324" t="s">
        <v>85</v>
      </c>
      <c r="C462" s="250" t="s">
        <v>85</v>
      </c>
      <c r="D462" s="277" t="s">
        <v>85</v>
      </c>
      <c r="E462" s="278" t="s">
        <v>85</v>
      </c>
      <c r="F462" s="279" t="s">
        <v>85</v>
      </c>
      <c r="G462" s="280" t="s">
        <v>85</v>
      </c>
      <c r="H462" s="281" t="s">
        <v>85</v>
      </c>
      <c r="I462" s="278" t="s">
        <v>85</v>
      </c>
      <c r="J462" s="278" t="s">
        <v>85</v>
      </c>
      <c r="K462" s="280" t="s">
        <v>85</v>
      </c>
      <c r="L462" s="280" t="s">
        <v>85</v>
      </c>
      <c r="M462" s="280" t="s">
        <v>85</v>
      </c>
      <c r="N462" s="282" t="s">
        <v>85</v>
      </c>
      <c r="O462" s="278" t="s">
        <v>85</v>
      </c>
      <c r="P462" s="283" t="s">
        <v>85</v>
      </c>
      <c r="Q462" s="283" t="s">
        <v>85</v>
      </c>
      <c r="R462" s="325"/>
      <c r="S462" s="285" t="s">
        <v>85</v>
      </c>
      <c r="T462" s="326" t="s">
        <v>85</v>
      </c>
      <c r="U462" s="283" t="s">
        <v>85</v>
      </c>
      <c r="V462" s="283" t="s">
        <v>85</v>
      </c>
      <c r="W462" s="327"/>
      <c r="X462" s="286" t="s">
        <v>85</v>
      </c>
      <c r="Y462" s="278" t="s">
        <v>85</v>
      </c>
      <c r="Z462" s="283" t="s">
        <v>85</v>
      </c>
      <c r="AA462" s="283" t="s">
        <v>85</v>
      </c>
      <c r="AB462" s="325"/>
      <c r="AC462" s="287" t="s">
        <v>85</v>
      </c>
      <c r="AD462" s="278" t="s">
        <v>85</v>
      </c>
      <c r="AE462" s="283" t="s">
        <v>85</v>
      </c>
      <c r="AF462" s="283" t="s">
        <v>85</v>
      </c>
      <c r="AG462" s="325"/>
      <c r="AH462" s="328" t="s">
        <v>85</v>
      </c>
      <c r="AI462" s="278" t="s">
        <v>85</v>
      </c>
      <c r="AJ462" s="283" t="s">
        <v>85</v>
      </c>
      <c r="AK462" s="283" t="s">
        <v>85</v>
      </c>
      <c r="AL462" s="325"/>
      <c r="AM462" s="268" t="s">
        <v>85</v>
      </c>
      <c r="AN462" s="250" t="s">
        <v>85</v>
      </c>
      <c r="AO462" s="250" t="s">
        <v>85</v>
      </c>
      <c r="AP462" s="250" t="s">
        <v>85</v>
      </c>
      <c r="AQ462" s="250"/>
    </row>
    <row r="463" spans="1:43" x14ac:dyDescent="0.25">
      <c r="A463" s="315" t="s">
        <v>85</v>
      </c>
      <c r="B463" s="324" t="s">
        <v>85</v>
      </c>
      <c r="C463" s="250" t="s">
        <v>85</v>
      </c>
      <c r="D463" s="277" t="s">
        <v>85</v>
      </c>
      <c r="E463" s="278" t="s">
        <v>85</v>
      </c>
      <c r="F463" s="279" t="s">
        <v>85</v>
      </c>
      <c r="G463" s="280" t="s">
        <v>85</v>
      </c>
      <c r="H463" s="281" t="s">
        <v>85</v>
      </c>
      <c r="I463" s="278" t="s">
        <v>85</v>
      </c>
      <c r="J463" s="278" t="s">
        <v>85</v>
      </c>
      <c r="K463" s="280" t="s">
        <v>85</v>
      </c>
      <c r="L463" s="280" t="s">
        <v>85</v>
      </c>
      <c r="M463" s="280" t="s">
        <v>85</v>
      </c>
      <c r="N463" s="282" t="s">
        <v>85</v>
      </c>
      <c r="O463" s="278" t="s">
        <v>85</v>
      </c>
      <c r="P463" s="283" t="s">
        <v>85</v>
      </c>
      <c r="Q463" s="283" t="s">
        <v>85</v>
      </c>
      <c r="R463" s="325"/>
      <c r="S463" s="285" t="s">
        <v>85</v>
      </c>
      <c r="T463" s="326" t="s">
        <v>85</v>
      </c>
      <c r="U463" s="283" t="s">
        <v>85</v>
      </c>
      <c r="V463" s="283" t="s">
        <v>85</v>
      </c>
      <c r="W463" s="327"/>
      <c r="X463" s="286" t="s">
        <v>85</v>
      </c>
      <c r="Y463" s="278" t="s">
        <v>85</v>
      </c>
      <c r="Z463" s="283" t="s">
        <v>85</v>
      </c>
      <c r="AA463" s="283" t="s">
        <v>85</v>
      </c>
      <c r="AB463" s="325"/>
      <c r="AC463" s="287" t="s">
        <v>85</v>
      </c>
      <c r="AD463" s="278" t="s">
        <v>85</v>
      </c>
      <c r="AE463" s="283" t="s">
        <v>85</v>
      </c>
      <c r="AF463" s="283" t="s">
        <v>85</v>
      </c>
      <c r="AG463" s="325"/>
      <c r="AH463" s="328" t="s">
        <v>85</v>
      </c>
      <c r="AI463" s="278" t="s">
        <v>85</v>
      </c>
      <c r="AJ463" s="283" t="s">
        <v>85</v>
      </c>
      <c r="AK463" s="283" t="s">
        <v>85</v>
      </c>
      <c r="AL463" s="325"/>
      <c r="AM463" s="268" t="s">
        <v>85</v>
      </c>
      <c r="AN463" s="250" t="s">
        <v>85</v>
      </c>
      <c r="AO463" s="250" t="s">
        <v>85</v>
      </c>
      <c r="AP463" s="250" t="s">
        <v>85</v>
      </c>
      <c r="AQ463" s="250"/>
    </row>
    <row r="464" spans="1:43" x14ac:dyDescent="0.25">
      <c r="A464" s="315" t="s">
        <v>85</v>
      </c>
      <c r="B464" s="324" t="s">
        <v>85</v>
      </c>
      <c r="C464" s="250" t="s">
        <v>85</v>
      </c>
      <c r="D464" s="277" t="s">
        <v>85</v>
      </c>
      <c r="E464" s="278" t="s">
        <v>85</v>
      </c>
      <c r="F464" s="279" t="s">
        <v>85</v>
      </c>
      <c r="G464" s="280" t="s">
        <v>85</v>
      </c>
      <c r="H464" s="281" t="s">
        <v>85</v>
      </c>
      <c r="I464" s="278" t="s">
        <v>85</v>
      </c>
      <c r="J464" s="278" t="s">
        <v>85</v>
      </c>
      <c r="K464" s="280" t="s">
        <v>85</v>
      </c>
      <c r="L464" s="280" t="s">
        <v>85</v>
      </c>
      <c r="M464" s="280" t="s">
        <v>85</v>
      </c>
      <c r="N464" s="282" t="s">
        <v>85</v>
      </c>
      <c r="O464" s="278" t="s">
        <v>85</v>
      </c>
      <c r="P464" s="283" t="s">
        <v>85</v>
      </c>
      <c r="Q464" s="283" t="s">
        <v>85</v>
      </c>
      <c r="R464" s="325"/>
      <c r="S464" s="285" t="s">
        <v>85</v>
      </c>
      <c r="T464" s="326" t="s">
        <v>85</v>
      </c>
      <c r="U464" s="283" t="s">
        <v>85</v>
      </c>
      <c r="V464" s="283" t="s">
        <v>85</v>
      </c>
      <c r="W464" s="327"/>
      <c r="X464" s="286" t="s">
        <v>85</v>
      </c>
      <c r="Y464" s="278" t="s">
        <v>85</v>
      </c>
      <c r="Z464" s="283" t="s">
        <v>85</v>
      </c>
      <c r="AA464" s="283" t="s">
        <v>85</v>
      </c>
      <c r="AB464" s="325"/>
      <c r="AC464" s="287" t="s">
        <v>85</v>
      </c>
      <c r="AD464" s="278" t="s">
        <v>85</v>
      </c>
      <c r="AE464" s="283" t="s">
        <v>85</v>
      </c>
      <c r="AF464" s="283" t="s">
        <v>85</v>
      </c>
      <c r="AG464" s="325"/>
      <c r="AH464" s="328" t="s">
        <v>85</v>
      </c>
      <c r="AI464" s="278" t="s">
        <v>85</v>
      </c>
      <c r="AJ464" s="283" t="s">
        <v>85</v>
      </c>
      <c r="AK464" s="283" t="s">
        <v>85</v>
      </c>
      <c r="AL464" s="325"/>
      <c r="AM464" s="268" t="s">
        <v>85</v>
      </c>
      <c r="AN464" s="250" t="s">
        <v>85</v>
      </c>
      <c r="AO464" s="250" t="s">
        <v>85</v>
      </c>
      <c r="AP464" s="250" t="s">
        <v>85</v>
      </c>
      <c r="AQ464" s="250"/>
    </row>
    <row r="465" spans="1:43" x14ac:dyDescent="0.25">
      <c r="A465" s="315" t="s">
        <v>85</v>
      </c>
      <c r="B465" s="324" t="s">
        <v>85</v>
      </c>
      <c r="C465" s="250" t="s">
        <v>85</v>
      </c>
      <c r="D465" s="277" t="s">
        <v>85</v>
      </c>
      <c r="E465" s="278" t="s">
        <v>85</v>
      </c>
      <c r="F465" s="279" t="s">
        <v>85</v>
      </c>
      <c r="G465" s="280" t="s">
        <v>85</v>
      </c>
      <c r="H465" s="281" t="s">
        <v>85</v>
      </c>
      <c r="I465" s="278" t="s">
        <v>85</v>
      </c>
      <c r="J465" s="278" t="s">
        <v>85</v>
      </c>
      <c r="K465" s="280" t="s">
        <v>85</v>
      </c>
      <c r="L465" s="280" t="s">
        <v>85</v>
      </c>
      <c r="M465" s="280" t="s">
        <v>85</v>
      </c>
      <c r="N465" s="282" t="s">
        <v>85</v>
      </c>
      <c r="O465" s="278" t="s">
        <v>85</v>
      </c>
      <c r="P465" s="283" t="s">
        <v>85</v>
      </c>
      <c r="Q465" s="283" t="s">
        <v>85</v>
      </c>
      <c r="R465" s="325"/>
      <c r="S465" s="285" t="s">
        <v>85</v>
      </c>
      <c r="T465" s="326" t="s">
        <v>85</v>
      </c>
      <c r="U465" s="283" t="s">
        <v>85</v>
      </c>
      <c r="V465" s="283" t="s">
        <v>85</v>
      </c>
      <c r="W465" s="327"/>
      <c r="X465" s="286" t="s">
        <v>85</v>
      </c>
      <c r="Y465" s="278" t="s">
        <v>85</v>
      </c>
      <c r="Z465" s="283" t="s">
        <v>85</v>
      </c>
      <c r="AA465" s="283" t="s">
        <v>85</v>
      </c>
      <c r="AB465" s="325"/>
      <c r="AC465" s="287" t="s">
        <v>85</v>
      </c>
      <c r="AD465" s="278" t="s">
        <v>85</v>
      </c>
      <c r="AE465" s="283" t="s">
        <v>85</v>
      </c>
      <c r="AF465" s="283" t="s">
        <v>85</v>
      </c>
      <c r="AG465" s="325"/>
      <c r="AH465" s="328" t="s">
        <v>85</v>
      </c>
      <c r="AI465" s="278" t="s">
        <v>85</v>
      </c>
      <c r="AJ465" s="283" t="s">
        <v>85</v>
      </c>
      <c r="AK465" s="283" t="s">
        <v>85</v>
      </c>
      <c r="AL465" s="325"/>
      <c r="AM465" s="268" t="s">
        <v>85</v>
      </c>
      <c r="AN465" s="250" t="s">
        <v>85</v>
      </c>
      <c r="AO465" s="250" t="s">
        <v>85</v>
      </c>
      <c r="AP465" s="250" t="s">
        <v>85</v>
      </c>
      <c r="AQ465" s="250"/>
    </row>
    <row r="466" spans="1:43" x14ac:dyDescent="0.25">
      <c r="A466" s="315" t="s">
        <v>85</v>
      </c>
      <c r="B466" s="324" t="s">
        <v>85</v>
      </c>
      <c r="C466" s="250" t="s">
        <v>85</v>
      </c>
      <c r="D466" s="277" t="s">
        <v>85</v>
      </c>
      <c r="E466" s="278" t="s">
        <v>85</v>
      </c>
      <c r="F466" s="279" t="s">
        <v>85</v>
      </c>
      <c r="G466" s="280" t="s">
        <v>85</v>
      </c>
      <c r="H466" s="281" t="s">
        <v>85</v>
      </c>
      <c r="I466" s="278" t="s">
        <v>85</v>
      </c>
      <c r="J466" s="278" t="s">
        <v>85</v>
      </c>
      <c r="K466" s="280" t="s">
        <v>85</v>
      </c>
      <c r="L466" s="280" t="s">
        <v>85</v>
      </c>
      <c r="M466" s="280" t="s">
        <v>85</v>
      </c>
      <c r="N466" s="282" t="s">
        <v>85</v>
      </c>
      <c r="O466" s="278" t="s">
        <v>85</v>
      </c>
      <c r="P466" s="283" t="s">
        <v>85</v>
      </c>
      <c r="Q466" s="283" t="s">
        <v>85</v>
      </c>
      <c r="R466" s="325"/>
      <c r="S466" s="285" t="s">
        <v>85</v>
      </c>
      <c r="T466" s="326" t="s">
        <v>85</v>
      </c>
      <c r="U466" s="283" t="s">
        <v>85</v>
      </c>
      <c r="V466" s="283" t="s">
        <v>85</v>
      </c>
      <c r="W466" s="327"/>
      <c r="X466" s="286" t="s">
        <v>85</v>
      </c>
      <c r="Y466" s="278" t="s">
        <v>85</v>
      </c>
      <c r="Z466" s="283" t="s">
        <v>85</v>
      </c>
      <c r="AA466" s="283" t="s">
        <v>85</v>
      </c>
      <c r="AB466" s="325"/>
      <c r="AC466" s="287" t="s">
        <v>85</v>
      </c>
      <c r="AD466" s="278" t="s">
        <v>85</v>
      </c>
      <c r="AE466" s="283" t="s">
        <v>85</v>
      </c>
      <c r="AF466" s="283" t="s">
        <v>85</v>
      </c>
      <c r="AG466" s="325"/>
      <c r="AH466" s="328" t="s">
        <v>85</v>
      </c>
      <c r="AI466" s="278" t="s">
        <v>85</v>
      </c>
      <c r="AJ466" s="283" t="s">
        <v>85</v>
      </c>
      <c r="AK466" s="283" t="s">
        <v>85</v>
      </c>
      <c r="AL466" s="325"/>
      <c r="AM466" s="268" t="s">
        <v>85</v>
      </c>
      <c r="AN466" s="250" t="s">
        <v>85</v>
      </c>
      <c r="AO466" s="250" t="s">
        <v>85</v>
      </c>
      <c r="AP466" s="250" t="s">
        <v>85</v>
      </c>
      <c r="AQ466" s="250"/>
    </row>
    <row r="467" spans="1:43" x14ac:dyDescent="0.25">
      <c r="A467" s="315" t="s">
        <v>85</v>
      </c>
      <c r="B467" s="324" t="s">
        <v>85</v>
      </c>
      <c r="C467" s="250" t="s">
        <v>85</v>
      </c>
      <c r="D467" s="277" t="s">
        <v>85</v>
      </c>
      <c r="E467" s="278" t="s">
        <v>85</v>
      </c>
      <c r="F467" s="279" t="s">
        <v>85</v>
      </c>
      <c r="G467" s="280" t="s">
        <v>85</v>
      </c>
      <c r="H467" s="281" t="s">
        <v>85</v>
      </c>
      <c r="I467" s="278" t="s">
        <v>85</v>
      </c>
      <c r="J467" s="278" t="s">
        <v>85</v>
      </c>
      <c r="K467" s="280" t="s">
        <v>85</v>
      </c>
      <c r="L467" s="280" t="s">
        <v>85</v>
      </c>
      <c r="M467" s="280" t="s">
        <v>85</v>
      </c>
      <c r="N467" s="282" t="s">
        <v>85</v>
      </c>
      <c r="O467" s="278" t="s">
        <v>85</v>
      </c>
      <c r="P467" s="283" t="s">
        <v>85</v>
      </c>
      <c r="Q467" s="283" t="s">
        <v>85</v>
      </c>
      <c r="R467" s="325"/>
      <c r="S467" s="285" t="s">
        <v>85</v>
      </c>
      <c r="T467" s="326" t="s">
        <v>85</v>
      </c>
      <c r="U467" s="283" t="s">
        <v>85</v>
      </c>
      <c r="V467" s="283" t="s">
        <v>85</v>
      </c>
      <c r="W467" s="327"/>
      <c r="X467" s="286" t="s">
        <v>85</v>
      </c>
      <c r="Y467" s="278" t="s">
        <v>85</v>
      </c>
      <c r="Z467" s="283" t="s">
        <v>85</v>
      </c>
      <c r="AA467" s="283" t="s">
        <v>85</v>
      </c>
      <c r="AB467" s="325"/>
      <c r="AC467" s="287" t="s">
        <v>85</v>
      </c>
      <c r="AD467" s="278" t="s">
        <v>85</v>
      </c>
      <c r="AE467" s="283" t="s">
        <v>85</v>
      </c>
      <c r="AF467" s="283" t="s">
        <v>85</v>
      </c>
      <c r="AG467" s="325"/>
      <c r="AH467" s="328" t="s">
        <v>85</v>
      </c>
      <c r="AI467" s="278" t="s">
        <v>85</v>
      </c>
      <c r="AJ467" s="283" t="s">
        <v>85</v>
      </c>
      <c r="AK467" s="283" t="s">
        <v>85</v>
      </c>
      <c r="AL467" s="325"/>
      <c r="AM467" s="268" t="s">
        <v>85</v>
      </c>
      <c r="AN467" s="250" t="s">
        <v>85</v>
      </c>
      <c r="AO467" s="250" t="s">
        <v>85</v>
      </c>
      <c r="AP467" s="250" t="s">
        <v>85</v>
      </c>
      <c r="AQ467" s="250"/>
    </row>
    <row r="468" spans="1:43" x14ac:dyDescent="0.25">
      <c r="A468" s="315" t="s">
        <v>85</v>
      </c>
      <c r="B468" s="324" t="s">
        <v>85</v>
      </c>
      <c r="C468" s="250" t="s">
        <v>85</v>
      </c>
      <c r="D468" s="277" t="s">
        <v>85</v>
      </c>
      <c r="E468" s="278" t="s">
        <v>85</v>
      </c>
      <c r="F468" s="279" t="s">
        <v>85</v>
      </c>
      <c r="G468" s="280" t="s">
        <v>85</v>
      </c>
      <c r="H468" s="281" t="s">
        <v>85</v>
      </c>
      <c r="I468" s="278" t="s">
        <v>85</v>
      </c>
      <c r="J468" s="278" t="s">
        <v>85</v>
      </c>
      <c r="K468" s="280" t="s">
        <v>85</v>
      </c>
      <c r="L468" s="280" t="s">
        <v>85</v>
      </c>
      <c r="M468" s="280" t="s">
        <v>85</v>
      </c>
      <c r="N468" s="282" t="s">
        <v>85</v>
      </c>
      <c r="O468" s="278" t="s">
        <v>85</v>
      </c>
      <c r="P468" s="283" t="s">
        <v>85</v>
      </c>
      <c r="Q468" s="283" t="s">
        <v>85</v>
      </c>
      <c r="R468" s="325"/>
      <c r="S468" s="285" t="s">
        <v>85</v>
      </c>
      <c r="T468" s="326" t="s">
        <v>85</v>
      </c>
      <c r="U468" s="283" t="s">
        <v>85</v>
      </c>
      <c r="V468" s="283" t="s">
        <v>85</v>
      </c>
      <c r="W468" s="327"/>
      <c r="X468" s="286" t="s">
        <v>85</v>
      </c>
      <c r="Y468" s="278" t="s">
        <v>85</v>
      </c>
      <c r="Z468" s="283" t="s">
        <v>85</v>
      </c>
      <c r="AA468" s="283" t="s">
        <v>85</v>
      </c>
      <c r="AB468" s="325"/>
      <c r="AC468" s="287" t="s">
        <v>85</v>
      </c>
      <c r="AD468" s="278" t="s">
        <v>85</v>
      </c>
      <c r="AE468" s="283" t="s">
        <v>85</v>
      </c>
      <c r="AF468" s="283" t="s">
        <v>85</v>
      </c>
      <c r="AG468" s="325"/>
      <c r="AH468" s="328" t="s">
        <v>85</v>
      </c>
      <c r="AI468" s="278" t="s">
        <v>85</v>
      </c>
      <c r="AJ468" s="283" t="s">
        <v>85</v>
      </c>
      <c r="AK468" s="283" t="s">
        <v>85</v>
      </c>
      <c r="AL468" s="325"/>
      <c r="AM468" s="268" t="s">
        <v>85</v>
      </c>
      <c r="AN468" s="250" t="s">
        <v>85</v>
      </c>
      <c r="AO468" s="250" t="s">
        <v>85</v>
      </c>
      <c r="AP468" s="250" t="s">
        <v>85</v>
      </c>
      <c r="AQ468" s="250"/>
    </row>
    <row r="469" spans="1:43" x14ac:dyDescent="0.25">
      <c r="A469" s="315" t="s">
        <v>85</v>
      </c>
      <c r="B469" s="324" t="s">
        <v>85</v>
      </c>
      <c r="C469" s="250" t="s">
        <v>85</v>
      </c>
      <c r="D469" s="277" t="s">
        <v>85</v>
      </c>
      <c r="E469" s="278" t="s">
        <v>85</v>
      </c>
      <c r="F469" s="279" t="s">
        <v>85</v>
      </c>
      <c r="G469" s="280" t="s">
        <v>85</v>
      </c>
      <c r="H469" s="281" t="s">
        <v>85</v>
      </c>
      <c r="I469" s="278" t="s">
        <v>85</v>
      </c>
      <c r="J469" s="278" t="s">
        <v>85</v>
      </c>
      <c r="K469" s="280" t="s">
        <v>85</v>
      </c>
      <c r="L469" s="280" t="s">
        <v>85</v>
      </c>
      <c r="M469" s="280" t="s">
        <v>85</v>
      </c>
      <c r="N469" s="282" t="s">
        <v>85</v>
      </c>
      <c r="O469" s="278" t="s">
        <v>85</v>
      </c>
      <c r="P469" s="283" t="s">
        <v>85</v>
      </c>
      <c r="Q469" s="283" t="s">
        <v>85</v>
      </c>
      <c r="R469" s="325"/>
      <c r="S469" s="285" t="s">
        <v>85</v>
      </c>
      <c r="T469" s="326" t="s">
        <v>85</v>
      </c>
      <c r="U469" s="283" t="s">
        <v>85</v>
      </c>
      <c r="V469" s="283" t="s">
        <v>85</v>
      </c>
      <c r="W469" s="327"/>
      <c r="X469" s="286" t="s">
        <v>85</v>
      </c>
      <c r="Y469" s="278" t="s">
        <v>85</v>
      </c>
      <c r="Z469" s="283" t="s">
        <v>85</v>
      </c>
      <c r="AA469" s="283" t="s">
        <v>85</v>
      </c>
      <c r="AB469" s="325"/>
      <c r="AC469" s="287" t="s">
        <v>85</v>
      </c>
      <c r="AD469" s="278" t="s">
        <v>85</v>
      </c>
      <c r="AE469" s="283" t="s">
        <v>85</v>
      </c>
      <c r="AF469" s="283" t="s">
        <v>85</v>
      </c>
      <c r="AG469" s="325"/>
      <c r="AH469" s="328" t="s">
        <v>85</v>
      </c>
      <c r="AI469" s="278" t="s">
        <v>85</v>
      </c>
      <c r="AJ469" s="283" t="s">
        <v>85</v>
      </c>
      <c r="AK469" s="283" t="s">
        <v>85</v>
      </c>
      <c r="AL469" s="325"/>
      <c r="AM469" s="268" t="s">
        <v>85</v>
      </c>
      <c r="AN469" s="250" t="s">
        <v>85</v>
      </c>
      <c r="AO469" s="250" t="s">
        <v>85</v>
      </c>
      <c r="AP469" s="250" t="s">
        <v>85</v>
      </c>
      <c r="AQ469" s="250"/>
    </row>
    <row r="470" spans="1:43" x14ac:dyDescent="0.25">
      <c r="A470" s="315" t="s">
        <v>85</v>
      </c>
      <c r="B470" s="324" t="s">
        <v>85</v>
      </c>
      <c r="C470" s="250" t="s">
        <v>85</v>
      </c>
      <c r="D470" s="277" t="s">
        <v>85</v>
      </c>
      <c r="E470" s="278" t="s">
        <v>85</v>
      </c>
      <c r="F470" s="279" t="s">
        <v>85</v>
      </c>
      <c r="G470" s="280" t="s">
        <v>85</v>
      </c>
      <c r="H470" s="281" t="s">
        <v>85</v>
      </c>
      <c r="I470" s="278" t="s">
        <v>85</v>
      </c>
      <c r="J470" s="278" t="s">
        <v>85</v>
      </c>
      <c r="K470" s="280" t="s">
        <v>85</v>
      </c>
      <c r="L470" s="280" t="s">
        <v>85</v>
      </c>
      <c r="M470" s="280" t="s">
        <v>85</v>
      </c>
      <c r="N470" s="282" t="s">
        <v>85</v>
      </c>
      <c r="O470" s="278" t="s">
        <v>85</v>
      </c>
      <c r="P470" s="283" t="s">
        <v>85</v>
      </c>
      <c r="Q470" s="283" t="s">
        <v>85</v>
      </c>
      <c r="R470" s="325"/>
      <c r="S470" s="285" t="s">
        <v>85</v>
      </c>
      <c r="T470" s="326" t="s">
        <v>85</v>
      </c>
      <c r="U470" s="283" t="s">
        <v>85</v>
      </c>
      <c r="V470" s="283" t="s">
        <v>85</v>
      </c>
      <c r="W470" s="327"/>
      <c r="X470" s="286" t="s">
        <v>85</v>
      </c>
      <c r="Y470" s="278" t="s">
        <v>85</v>
      </c>
      <c r="Z470" s="283" t="s">
        <v>85</v>
      </c>
      <c r="AA470" s="283" t="s">
        <v>85</v>
      </c>
      <c r="AB470" s="325"/>
      <c r="AC470" s="287" t="s">
        <v>85</v>
      </c>
      <c r="AD470" s="278" t="s">
        <v>85</v>
      </c>
      <c r="AE470" s="283" t="s">
        <v>85</v>
      </c>
      <c r="AF470" s="283" t="s">
        <v>85</v>
      </c>
      <c r="AG470" s="325"/>
      <c r="AH470" s="328" t="s">
        <v>85</v>
      </c>
      <c r="AI470" s="278" t="s">
        <v>85</v>
      </c>
      <c r="AJ470" s="283" t="s">
        <v>85</v>
      </c>
      <c r="AK470" s="283" t="s">
        <v>85</v>
      </c>
      <c r="AL470" s="325"/>
      <c r="AM470" s="268" t="s">
        <v>85</v>
      </c>
      <c r="AN470" s="250" t="s">
        <v>85</v>
      </c>
      <c r="AO470" s="250" t="s">
        <v>85</v>
      </c>
      <c r="AP470" s="250" t="s">
        <v>85</v>
      </c>
      <c r="AQ470" s="250"/>
    </row>
    <row r="471" spans="1:43" x14ac:dyDescent="0.25">
      <c r="A471" s="315" t="s">
        <v>85</v>
      </c>
      <c r="B471" s="324" t="s">
        <v>85</v>
      </c>
      <c r="C471" s="250" t="s">
        <v>85</v>
      </c>
      <c r="D471" s="277" t="s">
        <v>85</v>
      </c>
      <c r="E471" s="278" t="s">
        <v>85</v>
      </c>
      <c r="F471" s="279" t="s">
        <v>85</v>
      </c>
      <c r="G471" s="280" t="s">
        <v>85</v>
      </c>
      <c r="H471" s="281" t="s">
        <v>85</v>
      </c>
      <c r="I471" s="278" t="s">
        <v>85</v>
      </c>
      <c r="J471" s="278" t="s">
        <v>85</v>
      </c>
      <c r="K471" s="280" t="s">
        <v>85</v>
      </c>
      <c r="L471" s="280" t="s">
        <v>85</v>
      </c>
      <c r="M471" s="280" t="s">
        <v>85</v>
      </c>
      <c r="N471" s="282" t="s">
        <v>85</v>
      </c>
      <c r="O471" s="278" t="s">
        <v>85</v>
      </c>
      <c r="P471" s="283" t="s">
        <v>85</v>
      </c>
      <c r="Q471" s="283" t="s">
        <v>85</v>
      </c>
      <c r="R471" s="325"/>
      <c r="S471" s="285" t="s">
        <v>85</v>
      </c>
      <c r="T471" s="326" t="s">
        <v>85</v>
      </c>
      <c r="U471" s="283" t="s">
        <v>85</v>
      </c>
      <c r="V471" s="283" t="s">
        <v>85</v>
      </c>
      <c r="W471" s="327"/>
      <c r="X471" s="286" t="s">
        <v>85</v>
      </c>
      <c r="Y471" s="278" t="s">
        <v>85</v>
      </c>
      <c r="Z471" s="283" t="s">
        <v>85</v>
      </c>
      <c r="AA471" s="283" t="s">
        <v>85</v>
      </c>
      <c r="AB471" s="325"/>
      <c r="AC471" s="287" t="s">
        <v>85</v>
      </c>
      <c r="AD471" s="278" t="s">
        <v>85</v>
      </c>
      <c r="AE471" s="283" t="s">
        <v>85</v>
      </c>
      <c r="AF471" s="283" t="s">
        <v>85</v>
      </c>
      <c r="AG471" s="325"/>
      <c r="AH471" s="328" t="s">
        <v>85</v>
      </c>
      <c r="AI471" s="278" t="s">
        <v>85</v>
      </c>
      <c r="AJ471" s="283" t="s">
        <v>85</v>
      </c>
      <c r="AK471" s="283" t="s">
        <v>85</v>
      </c>
      <c r="AL471" s="325"/>
      <c r="AM471" s="268" t="s">
        <v>85</v>
      </c>
      <c r="AN471" s="250" t="s">
        <v>85</v>
      </c>
      <c r="AO471" s="250" t="s">
        <v>85</v>
      </c>
      <c r="AP471" s="250" t="s">
        <v>85</v>
      </c>
      <c r="AQ471" s="250"/>
    </row>
    <row r="472" spans="1:43" x14ac:dyDescent="0.25">
      <c r="A472" s="315" t="s">
        <v>85</v>
      </c>
      <c r="B472" s="324" t="s">
        <v>85</v>
      </c>
      <c r="C472" s="250" t="s">
        <v>85</v>
      </c>
      <c r="D472" s="277" t="s">
        <v>85</v>
      </c>
      <c r="E472" s="278" t="s">
        <v>85</v>
      </c>
      <c r="F472" s="279" t="s">
        <v>85</v>
      </c>
      <c r="G472" s="280" t="s">
        <v>85</v>
      </c>
      <c r="H472" s="281" t="s">
        <v>85</v>
      </c>
      <c r="I472" s="278" t="s">
        <v>85</v>
      </c>
      <c r="J472" s="278" t="s">
        <v>85</v>
      </c>
      <c r="K472" s="280" t="s">
        <v>85</v>
      </c>
      <c r="L472" s="280" t="s">
        <v>85</v>
      </c>
      <c r="M472" s="280" t="s">
        <v>85</v>
      </c>
      <c r="N472" s="282" t="s">
        <v>85</v>
      </c>
      <c r="O472" s="278" t="s">
        <v>85</v>
      </c>
      <c r="P472" s="283" t="s">
        <v>85</v>
      </c>
      <c r="Q472" s="283" t="s">
        <v>85</v>
      </c>
      <c r="R472" s="325"/>
      <c r="S472" s="285" t="s">
        <v>85</v>
      </c>
      <c r="T472" s="326" t="s">
        <v>85</v>
      </c>
      <c r="U472" s="283" t="s">
        <v>85</v>
      </c>
      <c r="V472" s="283" t="s">
        <v>85</v>
      </c>
      <c r="W472" s="327"/>
      <c r="X472" s="286" t="s">
        <v>85</v>
      </c>
      <c r="Y472" s="278" t="s">
        <v>85</v>
      </c>
      <c r="Z472" s="283" t="s">
        <v>85</v>
      </c>
      <c r="AA472" s="283" t="s">
        <v>85</v>
      </c>
      <c r="AB472" s="325"/>
      <c r="AC472" s="287" t="s">
        <v>85</v>
      </c>
      <c r="AD472" s="278" t="s">
        <v>85</v>
      </c>
      <c r="AE472" s="283" t="s">
        <v>85</v>
      </c>
      <c r="AF472" s="283" t="s">
        <v>85</v>
      </c>
      <c r="AG472" s="325"/>
      <c r="AH472" s="328" t="s">
        <v>85</v>
      </c>
      <c r="AI472" s="278" t="s">
        <v>85</v>
      </c>
      <c r="AJ472" s="283" t="s">
        <v>85</v>
      </c>
      <c r="AK472" s="283" t="s">
        <v>85</v>
      </c>
      <c r="AL472" s="325"/>
      <c r="AM472" s="268" t="s">
        <v>85</v>
      </c>
      <c r="AN472" s="250" t="s">
        <v>85</v>
      </c>
      <c r="AO472" s="250" t="s">
        <v>85</v>
      </c>
      <c r="AP472" s="250" t="s">
        <v>85</v>
      </c>
      <c r="AQ472" s="250"/>
    </row>
    <row r="473" spans="1:43" x14ac:dyDescent="0.25">
      <c r="A473" s="315" t="s">
        <v>85</v>
      </c>
      <c r="B473" s="324" t="s">
        <v>85</v>
      </c>
      <c r="C473" s="250" t="s">
        <v>85</v>
      </c>
      <c r="D473" s="277" t="s">
        <v>85</v>
      </c>
      <c r="E473" s="278" t="s">
        <v>85</v>
      </c>
      <c r="F473" s="279" t="s">
        <v>85</v>
      </c>
      <c r="G473" s="280" t="s">
        <v>85</v>
      </c>
      <c r="H473" s="281" t="s">
        <v>85</v>
      </c>
      <c r="I473" s="278" t="s">
        <v>85</v>
      </c>
      <c r="J473" s="278" t="s">
        <v>85</v>
      </c>
      <c r="K473" s="280" t="s">
        <v>85</v>
      </c>
      <c r="L473" s="280" t="s">
        <v>85</v>
      </c>
      <c r="M473" s="280" t="s">
        <v>85</v>
      </c>
      <c r="N473" s="282" t="s">
        <v>85</v>
      </c>
      <c r="O473" s="278" t="s">
        <v>85</v>
      </c>
      <c r="P473" s="283" t="s">
        <v>85</v>
      </c>
      <c r="Q473" s="283" t="s">
        <v>85</v>
      </c>
      <c r="R473" s="325"/>
      <c r="S473" s="285" t="s">
        <v>85</v>
      </c>
      <c r="T473" s="326" t="s">
        <v>85</v>
      </c>
      <c r="U473" s="283" t="s">
        <v>85</v>
      </c>
      <c r="V473" s="283" t="s">
        <v>85</v>
      </c>
      <c r="W473" s="327"/>
      <c r="X473" s="286" t="s">
        <v>85</v>
      </c>
      <c r="Y473" s="278" t="s">
        <v>85</v>
      </c>
      <c r="Z473" s="283" t="s">
        <v>85</v>
      </c>
      <c r="AA473" s="283" t="s">
        <v>85</v>
      </c>
      <c r="AB473" s="325"/>
      <c r="AC473" s="287" t="s">
        <v>85</v>
      </c>
      <c r="AD473" s="278" t="s">
        <v>85</v>
      </c>
      <c r="AE473" s="283" t="s">
        <v>85</v>
      </c>
      <c r="AF473" s="283" t="s">
        <v>85</v>
      </c>
      <c r="AG473" s="325"/>
      <c r="AH473" s="328" t="s">
        <v>85</v>
      </c>
      <c r="AI473" s="278" t="s">
        <v>85</v>
      </c>
      <c r="AJ473" s="283" t="s">
        <v>85</v>
      </c>
      <c r="AK473" s="283" t="s">
        <v>85</v>
      </c>
      <c r="AL473" s="325"/>
      <c r="AM473" s="268" t="s">
        <v>85</v>
      </c>
      <c r="AN473" s="250" t="s">
        <v>85</v>
      </c>
      <c r="AO473" s="250" t="s">
        <v>85</v>
      </c>
      <c r="AP473" s="250" t="s">
        <v>85</v>
      </c>
      <c r="AQ473" s="250"/>
    </row>
    <row r="474" spans="1:43" x14ac:dyDescent="0.25">
      <c r="A474" s="315" t="s">
        <v>85</v>
      </c>
      <c r="B474" s="324" t="s">
        <v>85</v>
      </c>
      <c r="C474" s="250" t="s">
        <v>85</v>
      </c>
      <c r="D474" s="277" t="s">
        <v>85</v>
      </c>
      <c r="E474" s="278" t="s">
        <v>85</v>
      </c>
      <c r="F474" s="279" t="s">
        <v>85</v>
      </c>
      <c r="G474" s="280" t="s">
        <v>85</v>
      </c>
      <c r="H474" s="281" t="s">
        <v>85</v>
      </c>
      <c r="I474" s="278" t="s">
        <v>85</v>
      </c>
      <c r="J474" s="278" t="s">
        <v>85</v>
      </c>
      <c r="K474" s="280" t="s">
        <v>85</v>
      </c>
      <c r="L474" s="280" t="s">
        <v>85</v>
      </c>
      <c r="M474" s="280" t="s">
        <v>85</v>
      </c>
      <c r="N474" s="282" t="s">
        <v>85</v>
      </c>
      <c r="O474" s="278" t="s">
        <v>85</v>
      </c>
      <c r="P474" s="283" t="s">
        <v>85</v>
      </c>
      <c r="Q474" s="283" t="s">
        <v>85</v>
      </c>
      <c r="R474" s="325"/>
      <c r="S474" s="285" t="s">
        <v>85</v>
      </c>
      <c r="T474" s="326" t="s">
        <v>85</v>
      </c>
      <c r="U474" s="283" t="s">
        <v>85</v>
      </c>
      <c r="V474" s="283" t="s">
        <v>85</v>
      </c>
      <c r="W474" s="327"/>
      <c r="X474" s="286" t="s">
        <v>85</v>
      </c>
      <c r="Y474" s="278" t="s">
        <v>85</v>
      </c>
      <c r="Z474" s="283" t="s">
        <v>85</v>
      </c>
      <c r="AA474" s="283" t="s">
        <v>85</v>
      </c>
      <c r="AB474" s="325"/>
      <c r="AC474" s="287" t="s">
        <v>85</v>
      </c>
      <c r="AD474" s="278" t="s">
        <v>85</v>
      </c>
      <c r="AE474" s="283" t="s">
        <v>85</v>
      </c>
      <c r="AF474" s="283" t="s">
        <v>85</v>
      </c>
      <c r="AG474" s="325"/>
      <c r="AH474" s="328" t="s">
        <v>85</v>
      </c>
      <c r="AI474" s="278" t="s">
        <v>85</v>
      </c>
      <c r="AJ474" s="283" t="s">
        <v>85</v>
      </c>
      <c r="AK474" s="283" t="s">
        <v>85</v>
      </c>
      <c r="AL474" s="325"/>
      <c r="AM474" s="268" t="s">
        <v>85</v>
      </c>
      <c r="AN474" s="250" t="s">
        <v>85</v>
      </c>
      <c r="AO474" s="250" t="s">
        <v>85</v>
      </c>
      <c r="AP474" s="250" t="s">
        <v>85</v>
      </c>
      <c r="AQ474" s="250"/>
    </row>
    <row r="475" spans="1:43" x14ac:dyDescent="0.25">
      <c r="A475" s="315" t="s">
        <v>85</v>
      </c>
      <c r="B475" s="324" t="s">
        <v>85</v>
      </c>
      <c r="C475" s="250" t="s">
        <v>85</v>
      </c>
      <c r="D475" s="277" t="s">
        <v>85</v>
      </c>
      <c r="E475" s="278" t="s">
        <v>85</v>
      </c>
      <c r="F475" s="279" t="s">
        <v>85</v>
      </c>
      <c r="G475" s="280" t="s">
        <v>85</v>
      </c>
      <c r="H475" s="281" t="s">
        <v>85</v>
      </c>
      <c r="I475" s="278" t="s">
        <v>85</v>
      </c>
      <c r="J475" s="278" t="s">
        <v>85</v>
      </c>
      <c r="K475" s="280" t="s">
        <v>85</v>
      </c>
      <c r="L475" s="280" t="s">
        <v>85</v>
      </c>
      <c r="M475" s="280" t="s">
        <v>85</v>
      </c>
      <c r="N475" s="282" t="s">
        <v>85</v>
      </c>
      <c r="O475" s="278" t="s">
        <v>85</v>
      </c>
      <c r="P475" s="283" t="s">
        <v>85</v>
      </c>
      <c r="Q475" s="283" t="s">
        <v>85</v>
      </c>
      <c r="R475" s="325"/>
      <c r="S475" s="285" t="s">
        <v>85</v>
      </c>
      <c r="T475" s="326" t="s">
        <v>85</v>
      </c>
      <c r="U475" s="283" t="s">
        <v>85</v>
      </c>
      <c r="V475" s="283" t="s">
        <v>85</v>
      </c>
      <c r="W475" s="327"/>
      <c r="X475" s="286" t="s">
        <v>85</v>
      </c>
      <c r="Y475" s="278" t="s">
        <v>85</v>
      </c>
      <c r="Z475" s="283" t="s">
        <v>85</v>
      </c>
      <c r="AA475" s="283" t="s">
        <v>85</v>
      </c>
      <c r="AB475" s="325"/>
      <c r="AC475" s="287" t="s">
        <v>85</v>
      </c>
      <c r="AD475" s="278" t="s">
        <v>85</v>
      </c>
      <c r="AE475" s="283" t="s">
        <v>85</v>
      </c>
      <c r="AF475" s="283" t="s">
        <v>85</v>
      </c>
      <c r="AG475" s="325"/>
      <c r="AH475" s="328" t="s">
        <v>85</v>
      </c>
      <c r="AI475" s="278" t="s">
        <v>85</v>
      </c>
      <c r="AJ475" s="283" t="s">
        <v>85</v>
      </c>
      <c r="AK475" s="283" t="s">
        <v>85</v>
      </c>
      <c r="AL475" s="325"/>
      <c r="AM475" s="268" t="s">
        <v>85</v>
      </c>
      <c r="AN475" s="250" t="s">
        <v>85</v>
      </c>
      <c r="AO475" s="250" t="s">
        <v>85</v>
      </c>
      <c r="AP475" s="250" t="s">
        <v>85</v>
      </c>
      <c r="AQ475" s="250"/>
    </row>
    <row r="476" spans="1:43" x14ac:dyDescent="0.25">
      <c r="A476" s="315" t="s">
        <v>85</v>
      </c>
      <c r="B476" s="324" t="s">
        <v>85</v>
      </c>
      <c r="C476" s="250" t="s">
        <v>85</v>
      </c>
      <c r="D476" s="277" t="s">
        <v>85</v>
      </c>
      <c r="E476" s="278" t="s">
        <v>85</v>
      </c>
      <c r="F476" s="279" t="s">
        <v>85</v>
      </c>
      <c r="G476" s="280" t="s">
        <v>85</v>
      </c>
      <c r="H476" s="281" t="s">
        <v>85</v>
      </c>
      <c r="I476" s="278" t="s">
        <v>85</v>
      </c>
      <c r="J476" s="278" t="s">
        <v>85</v>
      </c>
      <c r="K476" s="280" t="s">
        <v>85</v>
      </c>
      <c r="L476" s="280" t="s">
        <v>85</v>
      </c>
      <c r="M476" s="280" t="s">
        <v>85</v>
      </c>
      <c r="N476" s="282" t="s">
        <v>85</v>
      </c>
      <c r="O476" s="278" t="s">
        <v>85</v>
      </c>
      <c r="P476" s="283" t="s">
        <v>85</v>
      </c>
      <c r="Q476" s="283" t="s">
        <v>85</v>
      </c>
      <c r="R476" s="325"/>
      <c r="S476" s="285" t="s">
        <v>85</v>
      </c>
      <c r="T476" s="326" t="s">
        <v>85</v>
      </c>
      <c r="U476" s="283" t="s">
        <v>85</v>
      </c>
      <c r="V476" s="283" t="s">
        <v>85</v>
      </c>
      <c r="W476" s="327"/>
      <c r="X476" s="286" t="s">
        <v>85</v>
      </c>
      <c r="Y476" s="278" t="s">
        <v>85</v>
      </c>
      <c r="Z476" s="283" t="s">
        <v>85</v>
      </c>
      <c r="AA476" s="283" t="s">
        <v>85</v>
      </c>
      <c r="AB476" s="325"/>
      <c r="AC476" s="287" t="s">
        <v>85</v>
      </c>
      <c r="AD476" s="278" t="s">
        <v>85</v>
      </c>
      <c r="AE476" s="283" t="s">
        <v>85</v>
      </c>
      <c r="AF476" s="283" t="s">
        <v>85</v>
      </c>
      <c r="AG476" s="325"/>
      <c r="AH476" s="328" t="s">
        <v>85</v>
      </c>
      <c r="AI476" s="278" t="s">
        <v>85</v>
      </c>
      <c r="AJ476" s="283" t="s">
        <v>85</v>
      </c>
      <c r="AK476" s="283" t="s">
        <v>85</v>
      </c>
      <c r="AL476" s="325"/>
      <c r="AM476" s="268" t="s">
        <v>85</v>
      </c>
      <c r="AN476" s="250" t="s">
        <v>85</v>
      </c>
      <c r="AO476" s="250" t="s">
        <v>85</v>
      </c>
      <c r="AP476" s="250" t="s">
        <v>85</v>
      </c>
      <c r="AQ476" s="250"/>
    </row>
    <row r="477" spans="1:43" x14ac:dyDescent="0.25">
      <c r="A477" s="315" t="s">
        <v>85</v>
      </c>
      <c r="B477" s="324" t="s">
        <v>85</v>
      </c>
      <c r="C477" s="250" t="s">
        <v>85</v>
      </c>
      <c r="D477" s="277" t="s">
        <v>85</v>
      </c>
      <c r="E477" s="278" t="s">
        <v>85</v>
      </c>
      <c r="F477" s="279" t="s">
        <v>85</v>
      </c>
      <c r="G477" s="280" t="s">
        <v>85</v>
      </c>
      <c r="H477" s="281" t="s">
        <v>85</v>
      </c>
      <c r="I477" s="278" t="s">
        <v>85</v>
      </c>
      <c r="J477" s="278" t="s">
        <v>85</v>
      </c>
      <c r="K477" s="280" t="s">
        <v>85</v>
      </c>
      <c r="L477" s="280" t="s">
        <v>85</v>
      </c>
      <c r="M477" s="280" t="s">
        <v>85</v>
      </c>
      <c r="N477" s="282" t="s">
        <v>85</v>
      </c>
      <c r="O477" s="278" t="s">
        <v>85</v>
      </c>
      <c r="P477" s="283" t="s">
        <v>85</v>
      </c>
      <c r="Q477" s="283" t="s">
        <v>85</v>
      </c>
      <c r="R477" s="325"/>
      <c r="S477" s="285" t="s">
        <v>85</v>
      </c>
      <c r="T477" s="326" t="s">
        <v>85</v>
      </c>
      <c r="U477" s="283" t="s">
        <v>85</v>
      </c>
      <c r="V477" s="283" t="s">
        <v>85</v>
      </c>
      <c r="W477" s="327"/>
      <c r="X477" s="286" t="s">
        <v>85</v>
      </c>
      <c r="Y477" s="278" t="s">
        <v>85</v>
      </c>
      <c r="Z477" s="283" t="s">
        <v>85</v>
      </c>
      <c r="AA477" s="283" t="s">
        <v>85</v>
      </c>
      <c r="AB477" s="325"/>
      <c r="AC477" s="287" t="s">
        <v>85</v>
      </c>
      <c r="AD477" s="278" t="s">
        <v>85</v>
      </c>
      <c r="AE477" s="283" t="s">
        <v>85</v>
      </c>
      <c r="AF477" s="283" t="s">
        <v>85</v>
      </c>
      <c r="AG477" s="325"/>
      <c r="AH477" s="328" t="s">
        <v>85</v>
      </c>
      <c r="AI477" s="278" t="s">
        <v>85</v>
      </c>
      <c r="AJ477" s="283" t="s">
        <v>85</v>
      </c>
      <c r="AK477" s="283" t="s">
        <v>85</v>
      </c>
      <c r="AL477" s="325"/>
      <c r="AM477" s="268" t="s">
        <v>85</v>
      </c>
      <c r="AN477" s="250" t="s">
        <v>85</v>
      </c>
      <c r="AO477" s="250" t="s">
        <v>85</v>
      </c>
      <c r="AP477" s="250" t="s">
        <v>85</v>
      </c>
      <c r="AQ477" s="250"/>
    </row>
    <row r="478" spans="1:43" x14ac:dyDescent="0.25">
      <c r="A478" s="315" t="s">
        <v>85</v>
      </c>
      <c r="B478" s="324" t="s">
        <v>85</v>
      </c>
      <c r="C478" s="250" t="s">
        <v>85</v>
      </c>
      <c r="D478" s="277" t="s">
        <v>85</v>
      </c>
      <c r="E478" s="278" t="s">
        <v>85</v>
      </c>
      <c r="F478" s="279" t="s">
        <v>85</v>
      </c>
      <c r="G478" s="280" t="s">
        <v>85</v>
      </c>
      <c r="H478" s="281" t="s">
        <v>85</v>
      </c>
      <c r="I478" s="278" t="s">
        <v>85</v>
      </c>
      <c r="J478" s="278" t="s">
        <v>85</v>
      </c>
      <c r="K478" s="280" t="s">
        <v>85</v>
      </c>
      <c r="L478" s="280" t="s">
        <v>85</v>
      </c>
      <c r="M478" s="280" t="s">
        <v>85</v>
      </c>
      <c r="N478" s="282" t="s">
        <v>85</v>
      </c>
      <c r="O478" s="278" t="s">
        <v>85</v>
      </c>
      <c r="P478" s="283" t="s">
        <v>85</v>
      </c>
      <c r="Q478" s="283" t="s">
        <v>85</v>
      </c>
      <c r="R478" s="325"/>
      <c r="S478" s="285" t="s">
        <v>85</v>
      </c>
      <c r="T478" s="326" t="s">
        <v>85</v>
      </c>
      <c r="U478" s="283" t="s">
        <v>85</v>
      </c>
      <c r="V478" s="283" t="s">
        <v>85</v>
      </c>
      <c r="W478" s="327"/>
      <c r="X478" s="286" t="s">
        <v>85</v>
      </c>
      <c r="Y478" s="278" t="s">
        <v>85</v>
      </c>
      <c r="Z478" s="283" t="s">
        <v>85</v>
      </c>
      <c r="AA478" s="283" t="s">
        <v>85</v>
      </c>
      <c r="AB478" s="325"/>
      <c r="AC478" s="287" t="s">
        <v>85</v>
      </c>
      <c r="AD478" s="278" t="s">
        <v>85</v>
      </c>
      <c r="AE478" s="283" t="s">
        <v>85</v>
      </c>
      <c r="AF478" s="283" t="s">
        <v>85</v>
      </c>
      <c r="AG478" s="325"/>
      <c r="AH478" s="328" t="s">
        <v>85</v>
      </c>
      <c r="AI478" s="278" t="s">
        <v>85</v>
      </c>
      <c r="AJ478" s="283" t="s">
        <v>85</v>
      </c>
      <c r="AK478" s="283" t="s">
        <v>85</v>
      </c>
      <c r="AL478" s="325"/>
      <c r="AM478" s="268" t="s">
        <v>85</v>
      </c>
      <c r="AN478" s="250" t="s">
        <v>85</v>
      </c>
      <c r="AO478" s="250" t="s">
        <v>85</v>
      </c>
      <c r="AP478" s="250" t="s">
        <v>85</v>
      </c>
      <c r="AQ478" s="250"/>
    </row>
    <row r="479" spans="1:43" x14ac:dyDescent="0.25">
      <c r="A479" s="315" t="s">
        <v>85</v>
      </c>
      <c r="B479" s="324" t="s">
        <v>85</v>
      </c>
      <c r="C479" s="250" t="s">
        <v>85</v>
      </c>
      <c r="D479" s="277" t="s">
        <v>85</v>
      </c>
      <c r="E479" s="278" t="s">
        <v>85</v>
      </c>
      <c r="F479" s="279" t="s">
        <v>85</v>
      </c>
      <c r="G479" s="280" t="s">
        <v>85</v>
      </c>
      <c r="H479" s="281" t="s">
        <v>85</v>
      </c>
      <c r="I479" s="278" t="s">
        <v>85</v>
      </c>
      <c r="J479" s="278" t="s">
        <v>85</v>
      </c>
      <c r="K479" s="280" t="s">
        <v>85</v>
      </c>
      <c r="L479" s="280" t="s">
        <v>85</v>
      </c>
      <c r="M479" s="280" t="s">
        <v>85</v>
      </c>
      <c r="N479" s="282" t="s">
        <v>85</v>
      </c>
      <c r="O479" s="278" t="s">
        <v>85</v>
      </c>
      <c r="P479" s="283" t="s">
        <v>85</v>
      </c>
      <c r="Q479" s="283" t="s">
        <v>85</v>
      </c>
      <c r="R479" s="325"/>
      <c r="S479" s="285" t="s">
        <v>85</v>
      </c>
      <c r="T479" s="326" t="s">
        <v>85</v>
      </c>
      <c r="U479" s="283" t="s">
        <v>85</v>
      </c>
      <c r="V479" s="283" t="s">
        <v>85</v>
      </c>
      <c r="W479" s="327"/>
      <c r="X479" s="286" t="s">
        <v>85</v>
      </c>
      <c r="Y479" s="278" t="s">
        <v>85</v>
      </c>
      <c r="Z479" s="283" t="s">
        <v>85</v>
      </c>
      <c r="AA479" s="283" t="s">
        <v>85</v>
      </c>
      <c r="AB479" s="325"/>
      <c r="AC479" s="287" t="s">
        <v>85</v>
      </c>
      <c r="AD479" s="278" t="s">
        <v>85</v>
      </c>
      <c r="AE479" s="283" t="s">
        <v>85</v>
      </c>
      <c r="AF479" s="283" t="s">
        <v>85</v>
      </c>
      <c r="AG479" s="325"/>
      <c r="AH479" s="328" t="s">
        <v>85</v>
      </c>
      <c r="AI479" s="278" t="s">
        <v>85</v>
      </c>
      <c r="AJ479" s="283" t="s">
        <v>85</v>
      </c>
      <c r="AK479" s="283" t="s">
        <v>85</v>
      </c>
      <c r="AL479" s="325"/>
      <c r="AM479" s="268" t="s">
        <v>85</v>
      </c>
      <c r="AN479" s="250" t="s">
        <v>85</v>
      </c>
      <c r="AO479" s="250" t="s">
        <v>85</v>
      </c>
      <c r="AP479" s="250" t="s">
        <v>85</v>
      </c>
      <c r="AQ479" s="250"/>
    </row>
    <row r="480" spans="1:43" x14ac:dyDescent="0.25">
      <c r="A480" s="315" t="s">
        <v>85</v>
      </c>
      <c r="B480" s="324" t="s">
        <v>85</v>
      </c>
      <c r="C480" s="250" t="s">
        <v>85</v>
      </c>
      <c r="D480" s="277" t="s">
        <v>85</v>
      </c>
      <c r="E480" s="278" t="s">
        <v>85</v>
      </c>
      <c r="F480" s="279" t="s">
        <v>85</v>
      </c>
      <c r="G480" s="280" t="s">
        <v>85</v>
      </c>
      <c r="H480" s="281" t="s">
        <v>85</v>
      </c>
      <c r="I480" s="278" t="s">
        <v>85</v>
      </c>
      <c r="J480" s="278" t="s">
        <v>85</v>
      </c>
      <c r="K480" s="280" t="s">
        <v>85</v>
      </c>
      <c r="L480" s="280" t="s">
        <v>85</v>
      </c>
      <c r="M480" s="280" t="s">
        <v>85</v>
      </c>
      <c r="N480" s="282" t="s">
        <v>85</v>
      </c>
      <c r="O480" s="278" t="s">
        <v>85</v>
      </c>
      <c r="P480" s="283" t="s">
        <v>85</v>
      </c>
      <c r="Q480" s="283" t="s">
        <v>85</v>
      </c>
      <c r="R480" s="325"/>
      <c r="S480" s="285" t="s">
        <v>85</v>
      </c>
      <c r="T480" s="326" t="s">
        <v>85</v>
      </c>
      <c r="U480" s="283" t="s">
        <v>85</v>
      </c>
      <c r="V480" s="283" t="s">
        <v>85</v>
      </c>
      <c r="W480" s="327"/>
      <c r="X480" s="286" t="s">
        <v>85</v>
      </c>
      <c r="Y480" s="278" t="s">
        <v>85</v>
      </c>
      <c r="Z480" s="283" t="s">
        <v>85</v>
      </c>
      <c r="AA480" s="283" t="s">
        <v>85</v>
      </c>
      <c r="AB480" s="325"/>
      <c r="AC480" s="287" t="s">
        <v>85</v>
      </c>
      <c r="AD480" s="278" t="s">
        <v>85</v>
      </c>
      <c r="AE480" s="283" t="s">
        <v>85</v>
      </c>
      <c r="AF480" s="283" t="s">
        <v>85</v>
      </c>
      <c r="AG480" s="325"/>
      <c r="AH480" s="328" t="s">
        <v>85</v>
      </c>
      <c r="AI480" s="278" t="s">
        <v>85</v>
      </c>
      <c r="AJ480" s="283" t="s">
        <v>85</v>
      </c>
      <c r="AK480" s="283" t="s">
        <v>85</v>
      </c>
      <c r="AL480" s="325"/>
      <c r="AM480" s="268" t="s">
        <v>85</v>
      </c>
      <c r="AN480" s="250" t="s">
        <v>85</v>
      </c>
      <c r="AO480" s="250" t="s">
        <v>85</v>
      </c>
      <c r="AP480" s="250" t="s">
        <v>85</v>
      </c>
      <c r="AQ480" s="250"/>
    </row>
    <row r="481" spans="1:43" x14ac:dyDescent="0.25">
      <c r="A481" s="315" t="s">
        <v>85</v>
      </c>
      <c r="B481" s="324" t="s">
        <v>85</v>
      </c>
      <c r="C481" s="250" t="s">
        <v>85</v>
      </c>
      <c r="D481" s="277" t="s">
        <v>85</v>
      </c>
      <c r="E481" s="278" t="s">
        <v>85</v>
      </c>
      <c r="F481" s="279" t="s">
        <v>85</v>
      </c>
      <c r="G481" s="280" t="s">
        <v>85</v>
      </c>
      <c r="H481" s="281" t="s">
        <v>85</v>
      </c>
      <c r="I481" s="278" t="s">
        <v>85</v>
      </c>
      <c r="J481" s="278" t="s">
        <v>85</v>
      </c>
      <c r="K481" s="280" t="s">
        <v>85</v>
      </c>
      <c r="L481" s="280" t="s">
        <v>85</v>
      </c>
      <c r="M481" s="280" t="s">
        <v>85</v>
      </c>
      <c r="N481" s="282" t="s">
        <v>85</v>
      </c>
      <c r="O481" s="278" t="s">
        <v>85</v>
      </c>
      <c r="P481" s="283" t="s">
        <v>85</v>
      </c>
      <c r="Q481" s="283" t="s">
        <v>85</v>
      </c>
      <c r="R481" s="325"/>
      <c r="S481" s="285" t="s">
        <v>85</v>
      </c>
      <c r="T481" s="326" t="s">
        <v>85</v>
      </c>
      <c r="U481" s="283" t="s">
        <v>85</v>
      </c>
      <c r="V481" s="283" t="s">
        <v>85</v>
      </c>
      <c r="W481" s="327"/>
      <c r="X481" s="286" t="s">
        <v>85</v>
      </c>
      <c r="Y481" s="278" t="s">
        <v>85</v>
      </c>
      <c r="Z481" s="283" t="s">
        <v>85</v>
      </c>
      <c r="AA481" s="283" t="s">
        <v>85</v>
      </c>
      <c r="AB481" s="325"/>
      <c r="AC481" s="287" t="s">
        <v>85</v>
      </c>
      <c r="AD481" s="278" t="s">
        <v>85</v>
      </c>
      <c r="AE481" s="283" t="s">
        <v>85</v>
      </c>
      <c r="AF481" s="283" t="s">
        <v>85</v>
      </c>
      <c r="AG481" s="325"/>
      <c r="AH481" s="328" t="s">
        <v>85</v>
      </c>
      <c r="AI481" s="278" t="s">
        <v>85</v>
      </c>
      <c r="AJ481" s="283" t="s">
        <v>85</v>
      </c>
      <c r="AK481" s="283" t="s">
        <v>85</v>
      </c>
      <c r="AL481" s="325"/>
      <c r="AM481" s="268" t="s">
        <v>85</v>
      </c>
      <c r="AN481" s="250" t="s">
        <v>85</v>
      </c>
      <c r="AO481" s="250" t="s">
        <v>85</v>
      </c>
      <c r="AP481" s="250" t="s">
        <v>85</v>
      </c>
      <c r="AQ481" s="250"/>
    </row>
    <row r="482" spans="1:43" x14ac:dyDescent="0.25">
      <c r="A482" s="315" t="s">
        <v>85</v>
      </c>
      <c r="B482" s="324" t="s">
        <v>85</v>
      </c>
      <c r="C482" s="250" t="s">
        <v>85</v>
      </c>
      <c r="D482" s="277" t="s">
        <v>85</v>
      </c>
      <c r="E482" s="278" t="s">
        <v>85</v>
      </c>
      <c r="F482" s="279" t="s">
        <v>85</v>
      </c>
      <c r="G482" s="280" t="s">
        <v>85</v>
      </c>
      <c r="H482" s="281" t="s">
        <v>85</v>
      </c>
      <c r="I482" s="278" t="s">
        <v>85</v>
      </c>
      <c r="J482" s="278" t="s">
        <v>85</v>
      </c>
      <c r="K482" s="280" t="s">
        <v>85</v>
      </c>
      <c r="L482" s="280" t="s">
        <v>85</v>
      </c>
      <c r="M482" s="280" t="s">
        <v>85</v>
      </c>
      <c r="N482" s="282" t="s">
        <v>85</v>
      </c>
      <c r="O482" s="278" t="s">
        <v>85</v>
      </c>
      <c r="P482" s="283" t="s">
        <v>85</v>
      </c>
      <c r="Q482" s="283" t="s">
        <v>85</v>
      </c>
      <c r="R482" s="325"/>
      <c r="S482" s="285" t="s">
        <v>85</v>
      </c>
      <c r="T482" s="326" t="s">
        <v>85</v>
      </c>
      <c r="U482" s="283" t="s">
        <v>85</v>
      </c>
      <c r="V482" s="283" t="s">
        <v>85</v>
      </c>
      <c r="W482" s="327"/>
      <c r="X482" s="286" t="s">
        <v>85</v>
      </c>
      <c r="Y482" s="278" t="s">
        <v>85</v>
      </c>
      <c r="Z482" s="283" t="s">
        <v>85</v>
      </c>
      <c r="AA482" s="283" t="s">
        <v>85</v>
      </c>
      <c r="AB482" s="325"/>
      <c r="AC482" s="287" t="s">
        <v>85</v>
      </c>
      <c r="AD482" s="278" t="s">
        <v>85</v>
      </c>
      <c r="AE482" s="283" t="s">
        <v>85</v>
      </c>
      <c r="AF482" s="283" t="s">
        <v>85</v>
      </c>
      <c r="AG482" s="325"/>
      <c r="AH482" s="328" t="s">
        <v>85</v>
      </c>
      <c r="AI482" s="278" t="s">
        <v>85</v>
      </c>
      <c r="AJ482" s="283" t="s">
        <v>85</v>
      </c>
      <c r="AK482" s="283" t="s">
        <v>85</v>
      </c>
      <c r="AL482" s="325"/>
      <c r="AM482" s="268" t="s">
        <v>85</v>
      </c>
      <c r="AN482" s="250" t="s">
        <v>85</v>
      </c>
      <c r="AO482" s="250" t="s">
        <v>85</v>
      </c>
      <c r="AP482" s="250" t="s">
        <v>85</v>
      </c>
      <c r="AQ482" s="250"/>
    </row>
    <row r="483" spans="1:43" x14ac:dyDescent="0.25">
      <c r="A483" s="315" t="s">
        <v>85</v>
      </c>
      <c r="B483" s="324" t="s">
        <v>85</v>
      </c>
      <c r="C483" s="250" t="s">
        <v>85</v>
      </c>
      <c r="D483" s="277" t="s">
        <v>85</v>
      </c>
      <c r="E483" s="278" t="s">
        <v>85</v>
      </c>
      <c r="F483" s="279" t="s">
        <v>85</v>
      </c>
      <c r="G483" s="280" t="s">
        <v>85</v>
      </c>
      <c r="H483" s="281" t="s">
        <v>85</v>
      </c>
      <c r="I483" s="278" t="s">
        <v>85</v>
      </c>
      <c r="J483" s="278" t="s">
        <v>85</v>
      </c>
      <c r="K483" s="280" t="s">
        <v>85</v>
      </c>
      <c r="L483" s="280" t="s">
        <v>85</v>
      </c>
      <c r="M483" s="280" t="s">
        <v>85</v>
      </c>
      <c r="N483" s="282" t="s">
        <v>85</v>
      </c>
      <c r="O483" s="278" t="s">
        <v>85</v>
      </c>
      <c r="P483" s="283" t="s">
        <v>85</v>
      </c>
      <c r="Q483" s="283" t="s">
        <v>85</v>
      </c>
      <c r="R483" s="325"/>
      <c r="S483" s="285" t="s">
        <v>85</v>
      </c>
      <c r="T483" s="326" t="s">
        <v>85</v>
      </c>
      <c r="U483" s="283" t="s">
        <v>85</v>
      </c>
      <c r="V483" s="283" t="s">
        <v>85</v>
      </c>
      <c r="W483" s="327"/>
      <c r="X483" s="286" t="s">
        <v>85</v>
      </c>
      <c r="Y483" s="278" t="s">
        <v>85</v>
      </c>
      <c r="Z483" s="283" t="s">
        <v>85</v>
      </c>
      <c r="AA483" s="283" t="s">
        <v>85</v>
      </c>
      <c r="AB483" s="325"/>
      <c r="AC483" s="287" t="s">
        <v>85</v>
      </c>
      <c r="AD483" s="278" t="s">
        <v>85</v>
      </c>
      <c r="AE483" s="283" t="s">
        <v>85</v>
      </c>
      <c r="AF483" s="283" t="s">
        <v>85</v>
      </c>
      <c r="AG483" s="325"/>
      <c r="AH483" s="328" t="s">
        <v>85</v>
      </c>
      <c r="AI483" s="278" t="s">
        <v>85</v>
      </c>
      <c r="AJ483" s="283" t="s">
        <v>85</v>
      </c>
      <c r="AK483" s="283" t="s">
        <v>85</v>
      </c>
      <c r="AL483" s="325"/>
      <c r="AM483" s="268" t="s">
        <v>85</v>
      </c>
      <c r="AN483" s="250" t="s">
        <v>85</v>
      </c>
      <c r="AO483" s="250" t="s">
        <v>85</v>
      </c>
      <c r="AP483" s="250" t="s">
        <v>85</v>
      </c>
      <c r="AQ483" s="250"/>
    </row>
    <row r="484" spans="1:43" x14ac:dyDescent="0.25">
      <c r="A484" s="315" t="s">
        <v>85</v>
      </c>
      <c r="B484" s="324" t="s">
        <v>85</v>
      </c>
      <c r="C484" s="250" t="s">
        <v>85</v>
      </c>
      <c r="D484" s="277" t="s">
        <v>85</v>
      </c>
      <c r="E484" s="278" t="s">
        <v>85</v>
      </c>
      <c r="F484" s="279" t="s">
        <v>85</v>
      </c>
      <c r="G484" s="280" t="s">
        <v>85</v>
      </c>
      <c r="H484" s="281" t="s">
        <v>85</v>
      </c>
      <c r="I484" s="278" t="s">
        <v>85</v>
      </c>
      <c r="J484" s="278" t="s">
        <v>85</v>
      </c>
      <c r="K484" s="280" t="s">
        <v>85</v>
      </c>
      <c r="L484" s="280" t="s">
        <v>85</v>
      </c>
      <c r="M484" s="280" t="s">
        <v>85</v>
      </c>
      <c r="N484" s="282" t="s">
        <v>85</v>
      </c>
      <c r="O484" s="278" t="s">
        <v>85</v>
      </c>
      <c r="P484" s="283" t="s">
        <v>85</v>
      </c>
      <c r="Q484" s="283" t="s">
        <v>85</v>
      </c>
      <c r="R484" s="325"/>
      <c r="S484" s="285" t="s">
        <v>85</v>
      </c>
      <c r="T484" s="326" t="s">
        <v>85</v>
      </c>
      <c r="U484" s="283" t="s">
        <v>85</v>
      </c>
      <c r="V484" s="283" t="s">
        <v>85</v>
      </c>
      <c r="W484" s="327"/>
      <c r="X484" s="286" t="s">
        <v>85</v>
      </c>
      <c r="Y484" s="278" t="s">
        <v>85</v>
      </c>
      <c r="Z484" s="283" t="s">
        <v>85</v>
      </c>
      <c r="AA484" s="283" t="s">
        <v>85</v>
      </c>
      <c r="AB484" s="325"/>
      <c r="AC484" s="287" t="s">
        <v>85</v>
      </c>
      <c r="AD484" s="278" t="s">
        <v>85</v>
      </c>
      <c r="AE484" s="283" t="s">
        <v>85</v>
      </c>
      <c r="AF484" s="283" t="s">
        <v>85</v>
      </c>
      <c r="AG484" s="325"/>
      <c r="AH484" s="328" t="s">
        <v>85</v>
      </c>
      <c r="AI484" s="278" t="s">
        <v>85</v>
      </c>
      <c r="AJ484" s="283" t="s">
        <v>85</v>
      </c>
      <c r="AK484" s="283" t="s">
        <v>85</v>
      </c>
      <c r="AL484" s="325"/>
      <c r="AM484" s="268" t="s">
        <v>85</v>
      </c>
      <c r="AN484" s="250" t="s">
        <v>85</v>
      </c>
      <c r="AO484" s="250" t="s">
        <v>85</v>
      </c>
      <c r="AP484" s="250" t="s">
        <v>85</v>
      </c>
      <c r="AQ484" s="250"/>
    </row>
    <row r="485" spans="1:43" x14ac:dyDescent="0.25">
      <c r="A485" s="315" t="s">
        <v>85</v>
      </c>
      <c r="B485" s="324" t="s">
        <v>85</v>
      </c>
      <c r="C485" s="250" t="s">
        <v>85</v>
      </c>
      <c r="D485" s="277" t="s">
        <v>85</v>
      </c>
      <c r="E485" s="278" t="s">
        <v>85</v>
      </c>
      <c r="F485" s="279" t="s">
        <v>85</v>
      </c>
      <c r="G485" s="280" t="s">
        <v>85</v>
      </c>
      <c r="H485" s="281" t="s">
        <v>85</v>
      </c>
      <c r="I485" s="278" t="s">
        <v>85</v>
      </c>
      <c r="J485" s="278" t="s">
        <v>85</v>
      </c>
      <c r="K485" s="280" t="s">
        <v>85</v>
      </c>
      <c r="L485" s="280" t="s">
        <v>85</v>
      </c>
      <c r="M485" s="280" t="s">
        <v>85</v>
      </c>
      <c r="N485" s="282" t="s">
        <v>85</v>
      </c>
      <c r="O485" s="278" t="s">
        <v>85</v>
      </c>
      <c r="P485" s="283" t="s">
        <v>85</v>
      </c>
      <c r="Q485" s="283" t="s">
        <v>85</v>
      </c>
      <c r="R485" s="325"/>
      <c r="S485" s="285" t="s">
        <v>85</v>
      </c>
      <c r="T485" s="326" t="s">
        <v>85</v>
      </c>
      <c r="U485" s="283" t="s">
        <v>85</v>
      </c>
      <c r="V485" s="283" t="s">
        <v>85</v>
      </c>
      <c r="W485" s="327"/>
      <c r="X485" s="286" t="s">
        <v>85</v>
      </c>
      <c r="Y485" s="278" t="s">
        <v>85</v>
      </c>
      <c r="Z485" s="283" t="s">
        <v>85</v>
      </c>
      <c r="AA485" s="283" t="s">
        <v>85</v>
      </c>
      <c r="AB485" s="325"/>
      <c r="AC485" s="287" t="s">
        <v>85</v>
      </c>
      <c r="AD485" s="278" t="s">
        <v>85</v>
      </c>
      <c r="AE485" s="283" t="s">
        <v>85</v>
      </c>
      <c r="AF485" s="283" t="s">
        <v>85</v>
      </c>
      <c r="AG485" s="325"/>
      <c r="AH485" s="328" t="s">
        <v>85</v>
      </c>
      <c r="AI485" s="278" t="s">
        <v>85</v>
      </c>
      <c r="AJ485" s="283" t="s">
        <v>85</v>
      </c>
      <c r="AK485" s="283" t="s">
        <v>85</v>
      </c>
      <c r="AL485" s="325"/>
      <c r="AM485" s="268" t="s">
        <v>85</v>
      </c>
      <c r="AN485" s="250" t="s">
        <v>85</v>
      </c>
      <c r="AO485" s="250" t="s">
        <v>85</v>
      </c>
      <c r="AP485" s="250" t="s">
        <v>85</v>
      </c>
      <c r="AQ485" s="250"/>
    </row>
    <row r="486" spans="1:43" x14ac:dyDescent="0.25">
      <c r="A486" s="315" t="s">
        <v>85</v>
      </c>
      <c r="B486" s="324" t="s">
        <v>85</v>
      </c>
      <c r="C486" s="250" t="s">
        <v>85</v>
      </c>
      <c r="D486" s="277" t="s">
        <v>85</v>
      </c>
      <c r="E486" s="278" t="s">
        <v>85</v>
      </c>
      <c r="F486" s="279" t="s">
        <v>85</v>
      </c>
      <c r="G486" s="280" t="s">
        <v>85</v>
      </c>
      <c r="H486" s="281" t="s">
        <v>85</v>
      </c>
      <c r="I486" s="278" t="s">
        <v>85</v>
      </c>
      <c r="J486" s="278" t="s">
        <v>85</v>
      </c>
      <c r="K486" s="280" t="s">
        <v>85</v>
      </c>
      <c r="L486" s="280" t="s">
        <v>85</v>
      </c>
      <c r="M486" s="280" t="s">
        <v>85</v>
      </c>
      <c r="N486" s="282" t="s">
        <v>85</v>
      </c>
      <c r="O486" s="278" t="s">
        <v>85</v>
      </c>
      <c r="P486" s="283" t="s">
        <v>85</v>
      </c>
      <c r="Q486" s="283" t="s">
        <v>85</v>
      </c>
      <c r="R486" s="325"/>
      <c r="S486" s="285" t="s">
        <v>85</v>
      </c>
      <c r="T486" s="326" t="s">
        <v>85</v>
      </c>
      <c r="U486" s="283" t="s">
        <v>85</v>
      </c>
      <c r="V486" s="283" t="s">
        <v>85</v>
      </c>
      <c r="W486" s="327"/>
      <c r="X486" s="286" t="s">
        <v>85</v>
      </c>
      <c r="Y486" s="278" t="s">
        <v>85</v>
      </c>
      <c r="Z486" s="283" t="s">
        <v>85</v>
      </c>
      <c r="AA486" s="283" t="s">
        <v>85</v>
      </c>
      <c r="AB486" s="325"/>
      <c r="AC486" s="287" t="s">
        <v>85</v>
      </c>
      <c r="AD486" s="278" t="s">
        <v>85</v>
      </c>
      <c r="AE486" s="283" t="s">
        <v>85</v>
      </c>
      <c r="AF486" s="283" t="s">
        <v>85</v>
      </c>
      <c r="AG486" s="325"/>
      <c r="AH486" s="328" t="s">
        <v>85</v>
      </c>
      <c r="AI486" s="278" t="s">
        <v>85</v>
      </c>
      <c r="AJ486" s="283" t="s">
        <v>85</v>
      </c>
      <c r="AK486" s="283" t="s">
        <v>85</v>
      </c>
      <c r="AL486" s="325"/>
      <c r="AM486" s="268" t="s">
        <v>85</v>
      </c>
      <c r="AN486" s="250" t="s">
        <v>85</v>
      </c>
      <c r="AO486" s="250" t="s">
        <v>85</v>
      </c>
      <c r="AP486" s="250" t="s">
        <v>85</v>
      </c>
      <c r="AQ486" s="250"/>
    </row>
    <row r="487" spans="1:43" x14ac:dyDescent="0.25">
      <c r="A487" s="315" t="s">
        <v>85</v>
      </c>
      <c r="B487" s="324" t="s">
        <v>85</v>
      </c>
      <c r="C487" s="250" t="s">
        <v>85</v>
      </c>
      <c r="D487" s="277" t="s">
        <v>85</v>
      </c>
      <c r="E487" s="278" t="s">
        <v>85</v>
      </c>
      <c r="F487" s="279" t="s">
        <v>85</v>
      </c>
      <c r="G487" s="280" t="s">
        <v>85</v>
      </c>
      <c r="H487" s="281" t="s">
        <v>85</v>
      </c>
      <c r="I487" s="278" t="s">
        <v>85</v>
      </c>
      <c r="J487" s="278" t="s">
        <v>85</v>
      </c>
      <c r="K487" s="280" t="s">
        <v>85</v>
      </c>
      <c r="L487" s="280" t="s">
        <v>85</v>
      </c>
      <c r="M487" s="280" t="s">
        <v>85</v>
      </c>
      <c r="N487" s="282" t="s">
        <v>85</v>
      </c>
      <c r="O487" s="278" t="s">
        <v>85</v>
      </c>
      <c r="P487" s="283" t="s">
        <v>85</v>
      </c>
      <c r="Q487" s="283" t="s">
        <v>85</v>
      </c>
      <c r="R487" s="325"/>
      <c r="S487" s="285" t="s">
        <v>85</v>
      </c>
      <c r="T487" s="326" t="s">
        <v>85</v>
      </c>
      <c r="U487" s="283" t="s">
        <v>85</v>
      </c>
      <c r="V487" s="283" t="s">
        <v>85</v>
      </c>
      <c r="W487" s="327"/>
      <c r="X487" s="286" t="s">
        <v>85</v>
      </c>
      <c r="Y487" s="278" t="s">
        <v>85</v>
      </c>
      <c r="Z487" s="283" t="s">
        <v>85</v>
      </c>
      <c r="AA487" s="283" t="s">
        <v>85</v>
      </c>
      <c r="AB487" s="325"/>
      <c r="AC487" s="287" t="s">
        <v>85</v>
      </c>
      <c r="AD487" s="278" t="s">
        <v>85</v>
      </c>
      <c r="AE487" s="283" t="s">
        <v>85</v>
      </c>
      <c r="AF487" s="283" t="s">
        <v>85</v>
      </c>
      <c r="AG487" s="325"/>
      <c r="AH487" s="328" t="s">
        <v>85</v>
      </c>
      <c r="AI487" s="278" t="s">
        <v>85</v>
      </c>
      <c r="AJ487" s="283" t="s">
        <v>85</v>
      </c>
      <c r="AK487" s="283" t="s">
        <v>85</v>
      </c>
      <c r="AL487" s="325"/>
      <c r="AM487" s="268" t="s">
        <v>85</v>
      </c>
      <c r="AN487" s="250" t="s">
        <v>85</v>
      </c>
      <c r="AO487" s="250" t="s">
        <v>85</v>
      </c>
      <c r="AP487" s="250" t="s">
        <v>85</v>
      </c>
      <c r="AQ487" s="250"/>
    </row>
    <row r="488" spans="1:43" x14ac:dyDescent="0.25">
      <c r="A488" s="315" t="s">
        <v>85</v>
      </c>
      <c r="B488" s="324" t="s">
        <v>85</v>
      </c>
      <c r="C488" s="250" t="s">
        <v>85</v>
      </c>
      <c r="D488" s="277" t="s">
        <v>85</v>
      </c>
      <c r="E488" s="278" t="s">
        <v>85</v>
      </c>
      <c r="F488" s="279" t="s">
        <v>85</v>
      </c>
      <c r="G488" s="280" t="s">
        <v>85</v>
      </c>
      <c r="H488" s="281" t="s">
        <v>85</v>
      </c>
      <c r="I488" s="278" t="s">
        <v>85</v>
      </c>
      <c r="J488" s="278" t="s">
        <v>85</v>
      </c>
      <c r="K488" s="280" t="s">
        <v>85</v>
      </c>
      <c r="L488" s="280" t="s">
        <v>85</v>
      </c>
      <c r="M488" s="280" t="s">
        <v>85</v>
      </c>
      <c r="N488" s="282" t="s">
        <v>85</v>
      </c>
      <c r="O488" s="278" t="s">
        <v>85</v>
      </c>
      <c r="P488" s="283" t="s">
        <v>85</v>
      </c>
      <c r="Q488" s="283" t="s">
        <v>85</v>
      </c>
      <c r="R488" s="325"/>
      <c r="S488" s="285" t="s">
        <v>85</v>
      </c>
      <c r="T488" s="326" t="s">
        <v>85</v>
      </c>
      <c r="U488" s="283" t="s">
        <v>85</v>
      </c>
      <c r="V488" s="283" t="s">
        <v>85</v>
      </c>
      <c r="W488" s="327"/>
      <c r="X488" s="286" t="s">
        <v>85</v>
      </c>
      <c r="Y488" s="278" t="s">
        <v>85</v>
      </c>
      <c r="Z488" s="283" t="s">
        <v>85</v>
      </c>
      <c r="AA488" s="283" t="s">
        <v>85</v>
      </c>
      <c r="AB488" s="325"/>
      <c r="AC488" s="287" t="s">
        <v>85</v>
      </c>
      <c r="AD488" s="278" t="s">
        <v>85</v>
      </c>
      <c r="AE488" s="283" t="s">
        <v>85</v>
      </c>
      <c r="AF488" s="283" t="s">
        <v>85</v>
      </c>
      <c r="AG488" s="325"/>
      <c r="AH488" s="328" t="s">
        <v>85</v>
      </c>
      <c r="AI488" s="278" t="s">
        <v>85</v>
      </c>
      <c r="AJ488" s="283" t="s">
        <v>85</v>
      </c>
      <c r="AK488" s="283" t="s">
        <v>85</v>
      </c>
      <c r="AL488" s="325"/>
      <c r="AM488" s="268" t="s">
        <v>85</v>
      </c>
      <c r="AN488" s="250" t="s">
        <v>85</v>
      </c>
      <c r="AO488" s="250" t="s">
        <v>85</v>
      </c>
      <c r="AP488" s="250" t="s">
        <v>85</v>
      </c>
      <c r="AQ488" s="250"/>
    </row>
    <row r="489" spans="1:43" x14ac:dyDescent="0.25">
      <c r="A489" s="315" t="s">
        <v>85</v>
      </c>
      <c r="B489" s="324" t="s">
        <v>85</v>
      </c>
      <c r="C489" s="250" t="s">
        <v>85</v>
      </c>
      <c r="D489" s="277" t="s">
        <v>85</v>
      </c>
      <c r="E489" s="278" t="s">
        <v>85</v>
      </c>
      <c r="F489" s="279" t="s">
        <v>85</v>
      </c>
      <c r="G489" s="280" t="s">
        <v>85</v>
      </c>
      <c r="H489" s="281" t="s">
        <v>85</v>
      </c>
      <c r="I489" s="278" t="s">
        <v>85</v>
      </c>
      <c r="J489" s="278" t="s">
        <v>85</v>
      </c>
      <c r="K489" s="280" t="s">
        <v>85</v>
      </c>
      <c r="L489" s="280" t="s">
        <v>85</v>
      </c>
      <c r="M489" s="280" t="s">
        <v>85</v>
      </c>
      <c r="N489" s="282" t="s">
        <v>85</v>
      </c>
      <c r="O489" s="278" t="s">
        <v>85</v>
      </c>
      <c r="P489" s="283" t="s">
        <v>85</v>
      </c>
      <c r="Q489" s="283" t="s">
        <v>85</v>
      </c>
      <c r="R489" s="325"/>
      <c r="S489" s="285" t="s">
        <v>85</v>
      </c>
      <c r="T489" s="326" t="s">
        <v>85</v>
      </c>
      <c r="U489" s="283" t="s">
        <v>85</v>
      </c>
      <c r="V489" s="283" t="s">
        <v>85</v>
      </c>
      <c r="W489" s="327"/>
      <c r="X489" s="286" t="s">
        <v>85</v>
      </c>
      <c r="Y489" s="278" t="s">
        <v>85</v>
      </c>
      <c r="Z489" s="283" t="s">
        <v>85</v>
      </c>
      <c r="AA489" s="283" t="s">
        <v>85</v>
      </c>
      <c r="AB489" s="325"/>
      <c r="AC489" s="287" t="s">
        <v>85</v>
      </c>
      <c r="AD489" s="278" t="s">
        <v>85</v>
      </c>
      <c r="AE489" s="283" t="s">
        <v>85</v>
      </c>
      <c r="AF489" s="283" t="s">
        <v>85</v>
      </c>
      <c r="AG489" s="325"/>
      <c r="AH489" s="328" t="s">
        <v>85</v>
      </c>
      <c r="AI489" s="278" t="s">
        <v>85</v>
      </c>
      <c r="AJ489" s="283" t="s">
        <v>85</v>
      </c>
      <c r="AK489" s="283" t="s">
        <v>85</v>
      </c>
      <c r="AL489" s="325"/>
      <c r="AM489" s="268" t="s">
        <v>85</v>
      </c>
      <c r="AN489" s="250" t="s">
        <v>85</v>
      </c>
      <c r="AO489" s="250" t="s">
        <v>85</v>
      </c>
      <c r="AP489" s="250" t="s">
        <v>85</v>
      </c>
      <c r="AQ489" s="250"/>
    </row>
    <row r="490" spans="1:43" x14ac:dyDescent="0.25">
      <c r="A490" s="315" t="s">
        <v>85</v>
      </c>
      <c r="B490" s="324" t="s">
        <v>85</v>
      </c>
      <c r="C490" s="250" t="s">
        <v>85</v>
      </c>
      <c r="D490" s="277" t="s">
        <v>85</v>
      </c>
      <c r="E490" s="278" t="s">
        <v>85</v>
      </c>
      <c r="F490" s="279" t="s">
        <v>85</v>
      </c>
      <c r="G490" s="280" t="s">
        <v>85</v>
      </c>
      <c r="H490" s="281" t="s">
        <v>85</v>
      </c>
      <c r="I490" s="278" t="s">
        <v>85</v>
      </c>
      <c r="J490" s="278" t="s">
        <v>85</v>
      </c>
      <c r="K490" s="280" t="s">
        <v>85</v>
      </c>
      <c r="L490" s="280" t="s">
        <v>85</v>
      </c>
      <c r="M490" s="280" t="s">
        <v>85</v>
      </c>
      <c r="N490" s="282" t="s">
        <v>85</v>
      </c>
      <c r="O490" s="278" t="s">
        <v>85</v>
      </c>
      <c r="P490" s="283" t="s">
        <v>85</v>
      </c>
      <c r="Q490" s="283" t="s">
        <v>85</v>
      </c>
      <c r="R490" s="325"/>
      <c r="S490" s="285" t="s">
        <v>85</v>
      </c>
      <c r="T490" s="326" t="s">
        <v>85</v>
      </c>
      <c r="U490" s="283" t="s">
        <v>85</v>
      </c>
      <c r="V490" s="283" t="s">
        <v>85</v>
      </c>
      <c r="W490" s="327"/>
      <c r="X490" s="286" t="s">
        <v>85</v>
      </c>
      <c r="Y490" s="278" t="s">
        <v>85</v>
      </c>
      <c r="Z490" s="283" t="s">
        <v>85</v>
      </c>
      <c r="AA490" s="283" t="s">
        <v>85</v>
      </c>
      <c r="AB490" s="325"/>
      <c r="AC490" s="287" t="s">
        <v>85</v>
      </c>
      <c r="AD490" s="278" t="s">
        <v>85</v>
      </c>
      <c r="AE490" s="283" t="s">
        <v>85</v>
      </c>
      <c r="AF490" s="283" t="s">
        <v>85</v>
      </c>
      <c r="AG490" s="325"/>
      <c r="AH490" s="328" t="s">
        <v>85</v>
      </c>
      <c r="AI490" s="278" t="s">
        <v>85</v>
      </c>
      <c r="AJ490" s="283" t="s">
        <v>85</v>
      </c>
      <c r="AK490" s="283" t="s">
        <v>85</v>
      </c>
      <c r="AL490" s="325"/>
      <c r="AM490" s="268" t="s">
        <v>85</v>
      </c>
      <c r="AN490" s="250" t="s">
        <v>85</v>
      </c>
      <c r="AO490" s="250" t="s">
        <v>85</v>
      </c>
      <c r="AP490" s="250" t="s">
        <v>85</v>
      </c>
      <c r="AQ490" s="250"/>
    </row>
    <row r="491" spans="1:43" x14ac:dyDescent="0.25">
      <c r="A491" s="315" t="s">
        <v>85</v>
      </c>
      <c r="B491" s="324" t="s">
        <v>85</v>
      </c>
      <c r="C491" s="250" t="s">
        <v>85</v>
      </c>
      <c r="D491" s="277" t="s">
        <v>85</v>
      </c>
      <c r="E491" s="278" t="s">
        <v>85</v>
      </c>
      <c r="F491" s="279" t="s">
        <v>85</v>
      </c>
      <c r="G491" s="280" t="s">
        <v>85</v>
      </c>
      <c r="H491" s="281" t="s">
        <v>85</v>
      </c>
      <c r="I491" s="278" t="s">
        <v>85</v>
      </c>
      <c r="J491" s="278" t="s">
        <v>85</v>
      </c>
      <c r="K491" s="280" t="s">
        <v>85</v>
      </c>
      <c r="L491" s="280" t="s">
        <v>85</v>
      </c>
      <c r="M491" s="280" t="s">
        <v>85</v>
      </c>
      <c r="N491" s="282" t="s">
        <v>85</v>
      </c>
      <c r="O491" s="278" t="s">
        <v>85</v>
      </c>
      <c r="P491" s="283" t="s">
        <v>85</v>
      </c>
      <c r="Q491" s="283" t="s">
        <v>85</v>
      </c>
      <c r="R491" s="325"/>
      <c r="S491" s="285" t="s">
        <v>85</v>
      </c>
      <c r="T491" s="326" t="s">
        <v>85</v>
      </c>
      <c r="U491" s="283" t="s">
        <v>85</v>
      </c>
      <c r="V491" s="283" t="s">
        <v>85</v>
      </c>
      <c r="W491" s="327"/>
      <c r="X491" s="286" t="s">
        <v>85</v>
      </c>
      <c r="Y491" s="278" t="s">
        <v>85</v>
      </c>
      <c r="Z491" s="283" t="s">
        <v>85</v>
      </c>
      <c r="AA491" s="283" t="s">
        <v>85</v>
      </c>
      <c r="AB491" s="325"/>
      <c r="AC491" s="287" t="s">
        <v>85</v>
      </c>
      <c r="AD491" s="278" t="s">
        <v>85</v>
      </c>
      <c r="AE491" s="283" t="s">
        <v>85</v>
      </c>
      <c r="AF491" s="283" t="s">
        <v>85</v>
      </c>
      <c r="AG491" s="325"/>
      <c r="AH491" s="328" t="s">
        <v>85</v>
      </c>
      <c r="AI491" s="278" t="s">
        <v>85</v>
      </c>
      <c r="AJ491" s="283" t="s">
        <v>85</v>
      </c>
      <c r="AK491" s="283" t="s">
        <v>85</v>
      </c>
      <c r="AL491" s="325"/>
      <c r="AM491" s="268" t="s">
        <v>85</v>
      </c>
      <c r="AN491" s="250" t="s">
        <v>85</v>
      </c>
      <c r="AO491" s="250" t="s">
        <v>85</v>
      </c>
      <c r="AP491" s="250" t="s">
        <v>85</v>
      </c>
      <c r="AQ491" s="250"/>
    </row>
    <row r="492" spans="1:43" x14ac:dyDescent="0.25">
      <c r="A492" s="315" t="s">
        <v>85</v>
      </c>
      <c r="B492" s="324" t="s">
        <v>85</v>
      </c>
      <c r="C492" s="250" t="s">
        <v>85</v>
      </c>
      <c r="D492" s="277" t="s">
        <v>85</v>
      </c>
      <c r="E492" s="278" t="s">
        <v>85</v>
      </c>
      <c r="F492" s="279" t="s">
        <v>85</v>
      </c>
      <c r="G492" s="280" t="s">
        <v>85</v>
      </c>
      <c r="H492" s="281" t="s">
        <v>85</v>
      </c>
      <c r="I492" s="278" t="s">
        <v>85</v>
      </c>
      <c r="J492" s="278" t="s">
        <v>85</v>
      </c>
      <c r="K492" s="280" t="s">
        <v>85</v>
      </c>
      <c r="L492" s="280" t="s">
        <v>85</v>
      </c>
      <c r="M492" s="280" t="s">
        <v>85</v>
      </c>
      <c r="N492" s="282" t="s">
        <v>85</v>
      </c>
      <c r="O492" s="278" t="s">
        <v>85</v>
      </c>
      <c r="P492" s="283" t="s">
        <v>85</v>
      </c>
      <c r="Q492" s="283" t="s">
        <v>85</v>
      </c>
      <c r="R492" s="325"/>
      <c r="S492" s="285" t="s">
        <v>85</v>
      </c>
      <c r="T492" s="326" t="s">
        <v>85</v>
      </c>
      <c r="U492" s="283" t="s">
        <v>85</v>
      </c>
      <c r="V492" s="283" t="s">
        <v>85</v>
      </c>
      <c r="W492" s="327"/>
      <c r="X492" s="286" t="s">
        <v>85</v>
      </c>
      <c r="Y492" s="278" t="s">
        <v>85</v>
      </c>
      <c r="Z492" s="283" t="s">
        <v>85</v>
      </c>
      <c r="AA492" s="283" t="s">
        <v>85</v>
      </c>
      <c r="AB492" s="325"/>
      <c r="AC492" s="287" t="s">
        <v>85</v>
      </c>
      <c r="AD492" s="278" t="s">
        <v>85</v>
      </c>
      <c r="AE492" s="283" t="s">
        <v>85</v>
      </c>
      <c r="AF492" s="283" t="s">
        <v>85</v>
      </c>
      <c r="AG492" s="325"/>
      <c r="AH492" s="328" t="s">
        <v>85</v>
      </c>
      <c r="AI492" s="278" t="s">
        <v>85</v>
      </c>
      <c r="AJ492" s="283" t="s">
        <v>85</v>
      </c>
      <c r="AK492" s="283" t="s">
        <v>85</v>
      </c>
      <c r="AL492" s="325"/>
      <c r="AM492" s="268" t="s">
        <v>85</v>
      </c>
      <c r="AN492" s="250" t="s">
        <v>85</v>
      </c>
      <c r="AO492" s="250" t="s">
        <v>85</v>
      </c>
      <c r="AP492" s="250" t="s">
        <v>85</v>
      </c>
      <c r="AQ492" s="250"/>
    </row>
    <row r="493" spans="1:43" x14ac:dyDescent="0.25">
      <c r="A493" s="315" t="s">
        <v>85</v>
      </c>
      <c r="B493" s="324" t="s">
        <v>85</v>
      </c>
      <c r="C493" s="250" t="s">
        <v>85</v>
      </c>
      <c r="D493" s="277" t="s">
        <v>85</v>
      </c>
      <c r="E493" s="278" t="s">
        <v>85</v>
      </c>
      <c r="F493" s="279" t="s">
        <v>85</v>
      </c>
      <c r="G493" s="280" t="s">
        <v>85</v>
      </c>
      <c r="H493" s="281" t="s">
        <v>85</v>
      </c>
      <c r="I493" s="278" t="s">
        <v>85</v>
      </c>
      <c r="J493" s="278" t="s">
        <v>85</v>
      </c>
      <c r="K493" s="280" t="s">
        <v>85</v>
      </c>
      <c r="L493" s="280" t="s">
        <v>85</v>
      </c>
      <c r="M493" s="280" t="s">
        <v>85</v>
      </c>
      <c r="N493" s="282" t="s">
        <v>85</v>
      </c>
      <c r="O493" s="278" t="s">
        <v>85</v>
      </c>
      <c r="P493" s="283" t="s">
        <v>85</v>
      </c>
      <c r="Q493" s="283" t="s">
        <v>85</v>
      </c>
      <c r="R493" s="325"/>
      <c r="S493" s="285" t="s">
        <v>85</v>
      </c>
      <c r="T493" s="326" t="s">
        <v>85</v>
      </c>
      <c r="U493" s="283" t="s">
        <v>85</v>
      </c>
      <c r="V493" s="283" t="s">
        <v>85</v>
      </c>
      <c r="W493" s="327"/>
      <c r="X493" s="286" t="s">
        <v>85</v>
      </c>
      <c r="Y493" s="278" t="s">
        <v>85</v>
      </c>
      <c r="Z493" s="283" t="s">
        <v>85</v>
      </c>
      <c r="AA493" s="283" t="s">
        <v>85</v>
      </c>
      <c r="AB493" s="325"/>
      <c r="AC493" s="287" t="s">
        <v>85</v>
      </c>
      <c r="AD493" s="278" t="s">
        <v>85</v>
      </c>
      <c r="AE493" s="283" t="s">
        <v>85</v>
      </c>
      <c r="AF493" s="283" t="s">
        <v>85</v>
      </c>
      <c r="AG493" s="325"/>
      <c r="AH493" s="328" t="s">
        <v>85</v>
      </c>
      <c r="AI493" s="278" t="s">
        <v>85</v>
      </c>
      <c r="AJ493" s="283" t="s">
        <v>85</v>
      </c>
      <c r="AK493" s="283" t="s">
        <v>85</v>
      </c>
      <c r="AL493" s="325"/>
      <c r="AM493" s="268" t="s">
        <v>85</v>
      </c>
      <c r="AN493" s="250" t="s">
        <v>85</v>
      </c>
      <c r="AO493" s="250" t="s">
        <v>85</v>
      </c>
      <c r="AP493" s="250" t="s">
        <v>85</v>
      </c>
      <c r="AQ493" s="250"/>
    </row>
    <row r="494" spans="1:43" x14ac:dyDescent="0.25">
      <c r="A494" s="315" t="s">
        <v>85</v>
      </c>
      <c r="B494" s="324" t="s">
        <v>85</v>
      </c>
      <c r="C494" s="250" t="s">
        <v>85</v>
      </c>
      <c r="D494" s="277" t="s">
        <v>85</v>
      </c>
      <c r="E494" s="278" t="s">
        <v>85</v>
      </c>
      <c r="F494" s="279" t="s">
        <v>85</v>
      </c>
      <c r="G494" s="280" t="s">
        <v>85</v>
      </c>
      <c r="H494" s="281" t="s">
        <v>85</v>
      </c>
      <c r="I494" s="278" t="s">
        <v>85</v>
      </c>
      <c r="J494" s="278" t="s">
        <v>85</v>
      </c>
      <c r="K494" s="280" t="s">
        <v>85</v>
      </c>
      <c r="L494" s="280" t="s">
        <v>85</v>
      </c>
      <c r="M494" s="280" t="s">
        <v>85</v>
      </c>
      <c r="N494" s="282" t="s">
        <v>85</v>
      </c>
      <c r="O494" s="278" t="s">
        <v>85</v>
      </c>
      <c r="P494" s="283" t="s">
        <v>85</v>
      </c>
      <c r="Q494" s="283" t="s">
        <v>85</v>
      </c>
      <c r="R494" s="325"/>
      <c r="S494" s="285" t="s">
        <v>85</v>
      </c>
      <c r="T494" s="326" t="s">
        <v>85</v>
      </c>
      <c r="U494" s="283" t="s">
        <v>85</v>
      </c>
      <c r="V494" s="283" t="s">
        <v>85</v>
      </c>
      <c r="W494" s="327"/>
      <c r="X494" s="286" t="s">
        <v>85</v>
      </c>
      <c r="Y494" s="278" t="s">
        <v>85</v>
      </c>
      <c r="Z494" s="283" t="s">
        <v>85</v>
      </c>
      <c r="AA494" s="283" t="s">
        <v>85</v>
      </c>
      <c r="AB494" s="325"/>
      <c r="AC494" s="287" t="s">
        <v>85</v>
      </c>
      <c r="AD494" s="278" t="s">
        <v>85</v>
      </c>
      <c r="AE494" s="283" t="s">
        <v>85</v>
      </c>
      <c r="AF494" s="283" t="s">
        <v>85</v>
      </c>
      <c r="AG494" s="325"/>
      <c r="AH494" s="328" t="s">
        <v>85</v>
      </c>
      <c r="AI494" s="278" t="s">
        <v>85</v>
      </c>
      <c r="AJ494" s="283" t="s">
        <v>85</v>
      </c>
      <c r="AK494" s="283" t="s">
        <v>85</v>
      </c>
      <c r="AL494" s="325"/>
      <c r="AM494" s="268" t="s">
        <v>85</v>
      </c>
      <c r="AN494" s="250" t="s">
        <v>85</v>
      </c>
      <c r="AO494" s="250" t="s">
        <v>85</v>
      </c>
      <c r="AP494" s="250" t="s">
        <v>85</v>
      </c>
      <c r="AQ494" s="250"/>
    </row>
    <row r="495" spans="1:43" x14ac:dyDescent="0.25">
      <c r="A495" s="315" t="s">
        <v>85</v>
      </c>
      <c r="B495" s="324" t="s">
        <v>85</v>
      </c>
      <c r="C495" s="250" t="s">
        <v>85</v>
      </c>
      <c r="D495" s="277" t="s">
        <v>85</v>
      </c>
      <c r="E495" s="278" t="s">
        <v>85</v>
      </c>
      <c r="F495" s="279" t="s">
        <v>85</v>
      </c>
      <c r="G495" s="280" t="s">
        <v>85</v>
      </c>
      <c r="H495" s="281" t="s">
        <v>85</v>
      </c>
      <c r="I495" s="278" t="s">
        <v>85</v>
      </c>
      <c r="J495" s="278" t="s">
        <v>85</v>
      </c>
      <c r="K495" s="280" t="s">
        <v>85</v>
      </c>
      <c r="L495" s="280" t="s">
        <v>85</v>
      </c>
      <c r="M495" s="280" t="s">
        <v>85</v>
      </c>
      <c r="N495" s="282" t="s">
        <v>85</v>
      </c>
      <c r="O495" s="278" t="s">
        <v>85</v>
      </c>
      <c r="P495" s="283" t="s">
        <v>85</v>
      </c>
      <c r="Q495" s="283" t="s">
        <v>85</v>
      </c>
      <c r="R495" s="325"/>
      <c r="S495" s="285" t="s">
        <v>85</v>
      </c>
      <c r="T495" s="326" t="s">
        <v>85</v>
      </c>
      <c r="U495" s="283" t="s">
        <v>85</v>
      </c>
      <c r="V495" s="283" t="s">
        <v>85</v>
      </c>
      <c r="W495" s="327"/>
      <c r="X495" s="286" t="s">
        <v>85</v>
      </c>
      <c r="Y495" s="278" t="s">
        <v>85</v>
      </c>
      <c r="Z495" s="283" t="s">
        <v>85</v>
      </c>
      <c r="AA495" s="283" t="s">
        <v>85</v>
      </c>
      <c r="AB495" s="325"/>
      <c r="AC495" s="287" t="s">
        <v>85</v>
      </c>
      <c r="AD495" s="278" t="s">
        <v>85</v>
      </c>
      <c r="AE495" s="283" t="s">
        <v>85</v>
      </c>
      <c r="AF495" s="283" t="s">
        <v>85</v>
      </c>
      <c r="AG495" s="325"/>
      <c r="AH495" s="328" t="s">
        <v>85</v>
      </c>
      <c r="AI495" s="278" t="s">
        <v>85</v>
      </c>
      <c r="AJ495" s="283" t="s">
        <v>85</v>
      </c>
      <c r="AK495" s="283" t="s">
        <v>85</v>
      </c>
      <c r="AL495" s="325"/>
      <c r="AM495" s="268" t="s">
        <v>85</v>
      </c>
      <c r="AN495" s="250" t="s">
        <v>85</v>
      </c>
      <c r="AO495" s="250" t="s">
        <v>85</v>
      </c>
      <c r="AP495" s="250" t="s">
        <v>85</v>
      </c>
      <c r="AQ495" s="250"/>
    </row>
    <row r="496" spans="1:43" x14ac:dyDescent="0.25">
      <c r="A496" s="315" t="s">
        <v>85</v>
      </c>
      <c r="B496" s="324" t="s">
        <v>85</v>
      </c>
      <c r="C496" s="250" t="s">
        <v>85</v>
      </c>
      <c r="D496" s="277" t="s">
        <v>85</v>
      </c>
      <c r="E496" s="278" t="s">
        <v>85</v>
      </c>
      <c r="F496" s="279" t="s">
        <v>85</v>
      </c>
      <c r="G496" s="280" t="s">
        <v>85</v>
      </c>
      <c r="H496" s="281" t="s">
        <v>85</v>
      </c>
      <c r="I496" s="278" t="s">
        <v>85</v>
      </c>
      <c r="J496" s="278" t="s">
        <v>85</v>
      </c>
      <c r="K496" s="280" t="s">
        <v>85</v>
      </c>
      <c r="L496" s="280" t="s">
        <v>85</v>
      </c>
      <c r="M496" s="280" t="s">
        <v>85</v>
      </c>
      <c r="N496" s="282" t="s">
        <v>85</v>
      </c>
      <c r="O496" s="278" t="s">
        <v>85</v>
      </c>
      <c r="P496" s="283" t="s">
        <v>85</v>
      </c>
      <c r="Q496" s="283" t="s">
        <v>85</v>
      </c>
      <c r="R496" s="325"/>
      <c r="S496" s="285" t="s">
        <v>85</v>
      </c>
      <c r="T496" s="326" t="s">
        <v>85</v>
      </c>
      <c r="U496" s="283" t="s">
        <v>85</v>
      </c>
      <c r="V496" s="283" t="s">
        <v>85</v>
      </c>
      <c r="W496" s="327"/>
      <c r="X496" s="286" t="s">
        <v>85</v>
      </c>
      <c r="Y496" s="278" t="s">
        <v>85</v>
      </c>
      <c r="Z496" s="283" t="s">
        <v>85</v>
      </c>
      <c r="AA496" s="283" t="s">
        <v>85</v>
      </c>
      <c r="AB496" s="325"/>
      <c r="AC496" s="287" t="s">
        <v>85</v>
      </c>
      <c r="AD496" s="278" t="s">
        <v>85</v>
      </c>
      <c r="AE496" s="283" t="s">
        <v>85</v>
      </c>
      <c r="AF496" s="283" t="s">
        <v>85</v>
      </c>
      <c r="AG496" s="325"/>
      <c r="AH496" s="328" t="s">
        <v>85</v>
      </c>
      <c r="AI496" s="278" t="s">
        <v>85</v>
      </c>
      <c r="AJ496" s="283" t="s">
        <v>85</v>
      </c>
      <c r="AK496" s="283" t="s">
        <v>85</v>
      </c>
      <c r="AL496" s="325"/>
      <c r="AM496" s="268" t="s">
        <v>85</v>
      </c>
      <c r="AN496" s="250" t="s">
        <v>85</v>
      </c>
      <c r="AO496" s="250" t="s">
        <v>85</v>
      </c>
      <c r="AP496" s="250" t="s">
        <v>85</v>
      </c>
      <c r="AQ496" s="250"/>
    </row>
    <row r="497" spans="1:43" x14ac:dyDescent="0.25">
      <c r="A497" s="315" t="s">
        <v>85</v>
      </c>
      <c r="B497" s="324" t="s">
        <v>85</v>
      </c>
      <c r="C497" s="250" t="s">
        <v>85</v>
      </c>
      <c r="D497" s="277" t="s">
        <v>85</v>
      </c>
      <c r="E497" s="278" t="s">
        <v>85</v>
      </c>
      <c r="F497" s="279" t="s">
        <v>85</v>
      </c>
      <c r="G497" s="280" t="s">
        <v>85</v>
      </c>
      <c r="H497" s="281" t="s">
        <v>85</v>
      </c>
      <c r="I497" s="278" t="s">
        <v>85</v>
      </c>
      <c r="J497" s="278" t="s">
        <v>85</v>
      </c>
      <c r="K497" s="280" t="s">
        <v>85</v>
      </c>
      <c r="L497" s="280" t="s">
        <v>85</v>
      </c>
      <c r="M497" s="280" t="s">
        <v>85</v>
      </c>
      <c r="N497" s="282" t="s">
        <v>85</v>
      </c>
      <c r="O497" s="278" t="s">
        <v>85</v>
      </c>
      <c r="P497" s="283" t="s">
        <v>85</v>
      </c>
      <c r="Q497" s="283" t="s">
        <v>85</v>
      </c>
      <c r="R497" s="325"/>
      <c r="S497" s="285" t="s">
        <v>85</v>
      </c>
      <c r="T497" s="326" t="s">
        <v>85</v>
      </c>
      <c r="U497" s="283" t="s">
        <v>85</v>
      </c>
      <c r="V497" s="283" t="s">
        <v>85</v>
      </c>
      <c r="W497" s="327"/>
      <c r="X497" s="286" t="s">
        <v>85</v>
      </c>
      <c r="Y497" s="278" t="s">
        <v>85</v>
      </c>
      <c r="Z497" s="283" t="s">
        <v>85</v>
      </c>
      <c r="AA497" s="283" t="s">
        <v>85</v>
      </c>
      <c r="AB497" s="325"/>
      <c r="AC497" s="287" t="s">
        <v>85</v>
      </c>
      <c r="AD497" s="278" t="s">
        <v>85</v>
      </c>
      <c r="AE497" s="283" t="s">
        <v>85</v>
      </c>
      <c r="AF497" s="283" t="s">
        <v>85</v>
      </c>
      <c r="AG497" s="325"/>
      <c r="AH497" s="328" t="s">
        <v>85</v>
      </c>
      <c r="AI497" s="278" t="s">
        <v>85</v>
      </c>
      <c r="AJ497" s="283" t="s">
        <v>85</v>
      </c>
      <c r="AK497" s="283" t="s">
        <v>85</v>
      </c>
      <c r="AL497" s="325"/>
      <c r="AM497" s="268" t="s">
        <v>85</v>
      </c>
      <c r="AN497" s="250" t="s">
        <v>85</v>
      </c>
      <c r="AO497" s="250" t="s">
        <v>85</v>
      </c>
      <c r="AP497" s="250" t="s">
        <v>85</v>
      </c>
      <c r="AQ497" s="250"/>
    </row>
    <row r="498" spans="1:43" x14ac:dyDescent="0.25">
      <c r="A498" s="315" t="s">
        <v>85</v>
      </c>
      <c r="B498" s="324" t="s">
        <v>85</v>
      </c>
      <c r="C498" s="250" t="s">
        <v>85</v>
      </c>
      <c r="D498" s="277" t="s">
        <v>85</v>
      </c>
      <c r="E498" s="278" t="s">
        <v>85</v>
      </c>
      <c r="F498" s="279" t="s">
        <v>85</v>
      </c>
      <c r="G498" s="280" t="s">
        <v>85</v>
      </c>
      <c r="H498" s="281" t="s">
        <v>85</v>
      </c>
      <c r="I498" s="278" t="s">
        <v>85</v>
      </c>
      <c r="J498" s="278" t="s">
        <v>85</v>
      </c>
      <c r="K498" s="280" t="s">
        <v>85</v>
      </c>
      <c r="L498" s="280" t="s">
        <v>85</v>
      </c>
      <c r="M498" s="280" t="s">
        <v>85</v>
      </c>
      <c r="N498" s="282" t="s">
        <v>85</v>
      </c>
      <c r="O498" s="278" t="s">
        <v>85</v>
      </c>
      <c r="P498" s="283" t="s">
        <v>85</v>
      </c>
      <c r="Q498" s="283" t="s">
        <v>85</v>
      </c>
      <c r="R498" s="325"/>
      <c r="S498" s="285" t="s">
        <v>85</v>
      </c>
      <c r="T498" s="326" t="s">
        <v>85</v>
      </c>
      <c r="U498" s="283" t="s">
        <v>85</v>
      </c>
      <c r="V498" s="283" t="s">
        <v>85</v>
      </c>
      <c r="W498" s="327"/>
      <c r="X498" s="286" t="s">
        <v>85</v>
      </c>
      <c r="Y498" s="278" t="s">
        <v>85</v>
      </c>
      <c r="Z498" s="283" t="s">
        <v>85</v>
      </c>
      <c r="AA498" s="283" t="s">
        <v>85</v>
      </c>
      <c r="AB498" s="325"/>
      <c r="AC498" s="287" t="s">
        <v>85</v>
      </c>
      <c r="AD498" s="278" t="s">
        <v>85</v>
      </c>
      <c r="AE498" s="283" t="s">
        <v>85</v>
      </c>
      <c r="AF498" s="283" t="s">
        <v>85</v>
      </c>
      <c r="AG498" s="325"/>
      <c r="AH498" s="328" t="s">
        <v>85</v>
      </c>
      <c r="AI498" s="278" t="s">
        <v>85</v>
      </c>
      <c r="AJ498" s="283" t="s">
        <v>85</v>
      </c>
      <c r="AK498" s="283" t="s">
        <v>85</v>
      </c>
      <c r="AL498" s="325"/>
      <c r="AM498" s="268" t="s">
        <v>85</v>
      </c>
      <c r="AN498" s="250" t="s">
        <v>85</v>
      </c>
      <c r="AO498" s="250" t="s">
        <v>85</v>
      </c>
      <c r="AP498" s="250" t="s">
        <v>85</v>
      </c>
      <c r="AQ498" s="250"/>
    </row>
    <row r="499" spans="1:43" x14ac:dyDescent="0.25">
      <c r="A499" s="315" t="s">
        <v>85</v>
      </c>
      <c r="B499" s="324" t="s">
        <v>85</v>
      </c>
      <c r="C499" s="250" t="s">
        <v>85</v>
      </c>
      <c r="D499" s="277" t="s">
        <v>85</v>
      </c>
      <c r="E499" s="278" t="s">
        <v>85</v>
      </c>
      <c r="F499" s="279" t="s">
        <v>85</v>
      </c>
      <c r="G499" s="280" t="s">
        <v>85</v>
      </c>
      <c r="H499" s="281" t="s">
        <v>85</v>
      </c>
      <c r="I499" s="278" t="s">
        <v>85</v>
      </c>
      <c r="J499" s="278" t="s">
        <v>85</v>
      </c>
      <c r="K499" s="280" t="s">
        <v>85</v>
      </c>
      <c r="L499" s="280" t="s">
        <v>85</v>
      </c>
      <c r="M499" s="280" t="s">
        <v>85</v>
      </c>
      <c r="N499" s="282" t="s">
        <v>85</v>
      </c>
      <c r="O499" s="278" t="s">
        <v>85</v>
      </c>
      <c r="P499" s="283" t="s">
        <v>85</v>
      </c>
      <c r="Q499" s="283" t="s">
        <v>85</v>
      </c>
      <c r="R499" s="325"/>
      <c r="S499" s="285" t="s">
        <v>85</v>
      </c>
      <c r="T499" s="326" t="s">
        <v>85</v>
      </c>
      <c r="U499" s="283" t="s">
        <v>85</v>
      </c>
      <c r="V499" s="283" t="s">
        <v>85</v>
      </c>
      <c r="W499" s="327"/>
      <c r="X499" s="286" t="s">
        <v>85</v>
      </c>
      <c r="Y499" s="278" t="s">
        <v>85</v>
      </c>
      <c r="Z499" s="283" t="s">
        <v>85</v>
      </c>
      <c r="AA499" s="283" t="s">
        <v>85</v>
      </c>
      <c r="AB499" s="325"/>
      <c r="AC499" s="287" t="s">
        <v>85</v>
      </c>
      <c r="AD499" s="278" t="s">
        <v>85</v>
      </c>
      <c r="AE499" s="283" t="s">
        <v>85</v>
      </c>
      <c r="AF499" s="283" t="s">
        <v>85</v>
      </c>
      <c r="AG499" s="325"/>
      <c r="AH499" s="328" t="s">
        <v>85</v>
      </c>
      <c r="AI499" s="278" t="s">
        <v>85</v>
      </c>
      <c r="AJ499" s="283" t="s">
        <v>85</v>
      </c>
      <c r="AK499" s="283" t="s">
        <v>85</v>
      </c>
      <c r="AL499" s="325"/>
      <c r="AM499" s="268" t="s">
        <v>85</v>
      </c>
      <c r="AN499" s="250" t="s">
        <v>85</v>
      </c>
      <c r="AO499" s="250" t="s">
        <v>85</v>
      </c>
      <c r="AP499" s="250" t="s">
        <v>85</v>
      </c>
      <c r="AQ499" s="250"/>
    </row>
    <row r="500" spans="1:43" x14ac:dyDescent="0.25">
      <c r="A500" s="315"/>
      <c r="B500" s="324"/>
      <c r="C500" s="250"/>
      <c r="D500" s="277"/>
      <c r="E500" s="278"/>
      <c r="F500" s="279"/>
      <c r="G500" s="280"/>
      <c r="H500" s="281"/>
      <c r="I500" s="278"/>
      <c r="J500" s="278"/>
      <c r="K500" s="280"/>
      <c r="L500" s="280"/>
      <c r="M500" s="280"/>
      <c r="N500" s="282"/>
      <c r="O500" s="278"/>
      <c r="P500" s="283"/>
      <c r="Q500" s="283"/>
      <c r="R500" s="325"/>
      <c r="S500" s="285"/>
      <c r="T500" s="326"/>
      <c r="U500" s="283"/>
      <c r="V500" s="283"/>
      <c r="W500" s="327"/>
      <c r="X500" s="286"/>
      <c r="Y500" s="278"/>
      <c r="Z500" s="283"/>
      <c r="AA500" s="283"/>
      <c r="AB500" s="325"/>
      <c r="AC500" s="287"/>
      <c r="AD500" s="278"/>
      <c r="AE500" s="283"/>
      <c r="AF500" s="283"/>
      <c r="AG500" s="325"/>
      <c r="AH500" s="328"/>
      <c r="AI500" s="278"/>
      <c r="AJ500" s="283"/>
      <c r="AK500" s="283"/>
      <c r="AL500" s="325"/>
      <c r="AM500" s="268" t="s">
        <v>85</v>
      </c>
      <c r="AN500" s="250" t="s">
        <v>85</v>
      </c>
      <c r="AO500" s="250" t="s">
        <v>85</v>
      </c>
      <c r="AP500" s="250" t="s">
        <v>85</v>
      </c>
      <c r="AQ500" s="250"/>
    </row>
    <row r="501" spans="1:43" x14ac:dyDescent="0.25">
      <c r="A501" s="315"/>
    </row>
  </sheetData>
  <autoFilter ref="A2:AG33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90000"/>
  </sheetPr>
  <dimension ref="A1:AP499"/>
  <sheetViews>
    <sheetView workbookViewId="0">
      <pane xSplit="3" ySplit="2" topLeftCell="D122" activePane="bottomRight" state="frozen"/>
      <selection activeCell="A7" sqref="A7:XFD7"/>
      <selection pane="topRight" activeCell="A7" sqref="A7:XFD7"/>
      <selection pane="bottomLeft" activeCell="A7" sqref="A7:XFD7"/>
      <selection pane="bottomRight" activeCell="C5" sqref="C5:C150"/>
    </sheetView>
  </sheetViews>
  <sheetFormatPr defaultColWidth="8.85546875" defaultRowHeight="15" x14ac:dyDescent="0.25"/>
  <cols>
    <col min="1" max="32" width="8.85546875" style="54"/>
    <col min="33" max="33" width="31.7109375" style="54" bestFit="1" customWidth="1"/>
    <col min="34" max="16384" width="8.85546875" style="54"/>
  </cols>
  <sheetData>
    <row r="1" spans="1:42" x14ac:dyDescent="0.25">
      <c r="A1" s="69">
        <f>COLUMN()</f>
        <v>1</v>
      </c>
      <c r="B1" s="69">
        <f>COLUMN()</f>
        <v>2</v>
      </c>
      <c r="C1" s="69">
        <f>COLUMN()</f>
        <v>3</v>
      </c>
      <c r="D1" s="70">
        <f>COLUMN()</f>
        <v>4</v>
      </c>
      <c r="E1" s="69">
        <f>COLUMN()</f>
        <v>5</v>
      </c>
      <c r="F1" s="70">
        <f>COLUMN()</f>
        <v>6</v>
      </c>
      <c r="G1" s="69">
        <f>COLUMN()</f>
        <v>7</v>
      </c>
      <c r="H1" s="69">
        <f>COLUMN()</f>
        <v>8</v>
      </c>
      <c r="I1" s="69">
        <f>COLUMN()</f>
        <v>9</v>
      </c>
      <c r="J1" s="69">
        <f>COLUMN()</f>
        <v>10</v>
      </c>
      <c r="K1" s="69">
        <f>COLUMN()</f>
        <v>11</v>
      </c>
      <c r="L1" s="69">
        <f>COLUMN()</f>
        <v>12</v>
      </c>
      <c r="M1" s="69">
        <f>COLUMN()</f>
        <v>13</v>
      </c>
      <c r="N1" s="69">
        <f>COLUMN()</f>
        <v>14</v>
      </c>
      <c r="O1" s="69">
        <f>COLUMN()</f>
        <v>15</v>
      </c>
      <c r="P1" s="70">
        <f>COLUMN()</f>
        <v>16</v>
      </c>
      <c r="Q1" s="69">
        <f>COLUMN()</f>
        <v>17</v>
      </c>
      <c r="R1" s="69">
        <f>COLUMN()</f>
        <v>18</v>
      </c>
      <c r="S1" s="69">
        <f>COLUMN()</f>
        <v>19</v>
      </c>
      <c r="T1" s="69">
        <f>COLUMN()</f>
        <v>20</v>
      </c>
      <c r="U1" s="70">
        <f>COLUMN()</f>
        <v>21</v>
      </c>
      <c r="V1" s="69">
        <f>COLUMN()</f>
        <v>22</v>
      </c>
      <c r="W1" s="69">
        <f>COLUMN()</f>
        <v>23</v>
      </c>
      <c r="X1" s="69">
        <f>COLUMN()</f>
        <v>24</v>
      </c>
      <c r="Y1" s="69">
        <f>COLUMN()</f>
        <v>25</v>
      </c>
      <c r="Z1" s="70">
        <f>COLUMN()</f>
        <v>26</v>
      </c>
      <c r="AA1" s="69">
        <f>COLUMN()</f>
        <v>27</v>
      </c>
      <c r="AB1" s="69">
        <f>COLUMN()</f>
        <v>28</v>
      </c>
      <c r="AC1" s="69">
        <f>COLUMN()</f>
        <v>29</v>
      </c>
      <c r="AD1" s="69">
        <f>COLUMN()</f>
        <v>30</v>
      </c>
      <c r="AE1" s="70">
        <f>COLUMN()</f>
        <v>31</v>
      </c>
      <c r="AF1" s="69">
        <f>COLUMN()</f>
        <v>32</v>
      </c>
      <c r="AG1" s="69">
        <f>COLUMN()</f>
        <v>33</v>
      </c>
    </row>
    <row r="2" spans="1:42" s="14" customFormat="1" ht="12.75" x14ac:dyDescent="0.2">
      <c r="B2" s="14" t="s">
        <v>5278</v>
      </c>
      <c r="C2" s="250"/>
      <c r="D2" s="100"/>
      <c r="E2" s="14">
        <v>73</v>
      </c>
      <c r="G2" s="289"/>
      <c r="H2" s="14" t="s">
        <v>5277</v>
      </c>
      <c r="I2" s="14" t="s">
        <v>5273</v>
      </c>
      <c r="J2" s="14" t="s">
        <v>5274</v>
      </c>
      <c r="N2" s="14" t="s">
        <v>913</v>
      </c>
      <c r="O2" s="14">
        <v>22</v>
      </c>
      <c r="P2" s="289"/>
      <c r="Q2" s="289"/>
      <c r="S2" s="14" t="s">
        <v>915</v>
      </c>
      <c r="T2" s="14">
        <v>19</v>
      </c>
      <c r="U2" s="289"/>
      <c r="V2" s="289"/>
      <c r="X2" s="14" t="s">
        <v>912</v>
      </c>
      <c r="Y2" s="14">
        <v>12</v>
      </c>
      <c r="Z2" s="289"/>
      <c r="AA2" s="289"/>
      <c r="AC2" s="14" t="s">
        <v>914</v>
      </c>
      <c r="AD2" s="14">
        <v>20</v>
      </c>
      <c r="AE2" s="289"/>
      <c r="AF2" s="289"/>
      <c r="AH2" s="14" t="s">
        <v>85</v>
      </c>
      <c r="AI2" s="14" t="s">
        <v>85</v>
      </c>
      <c r="AM2" s="14" t="s">
        <v>85</v>
      </c>
      <c r="AN2" s="14" t="s">
        <v>85</v>
      </c>
    </row>
    <row r="3" spans="1:42" s="275" customFormat="1" ht="38.25" x14ac:dyDescent="0.2">
      <c r="A3" s="55" t="s">
        <v>970</v>
      </c>
      <c r="B3" s="55" t="s">
        <v>91</v>
      </c>
      <c r="C3" s="55" t="s">
        <v>15</v>
      </c>
      <c r="D3" s="259" t="s">
        <v>1370</v>
      </c>
      <c r="E3" s="259" t="s">
        <v>997</v>
      </c>
      <c r="F3" s="259" t="s">
        <v>90</v>
      </c>
      <c r="G3" s="260" t="s">
        <v>89</v>
      </c>
      <c r="H3" s="261" t="s">
        <v>998</v>
      </c>
      <c r="I3" s="261" t="s">
        <v>999</v>
      </c>
      <c r="J3" s="261" t="s">
        <v>1000</v>
      </c>
      <c r="K3" s="261" t="s">
        <v>1001</v>
      </c>
      <c r="L3" s="261" t="s">
        <v>1002</v>
      </c>
      <c r="M3" s="261" t="s">
        <v>1003</v>
      </c>
      <c r="N3" s="262" t="s">
        <v>1004</v>
      </c>
      <c r="O3" s="263" t="s">
        <v>1005</v>
      </c>
      <c r="P3" s="264" t="s">
        <v>1006</v>
      </c>
      <c r="Q3" s="264" t="s">
        <v>1007</v>
      </c>
      <c r="R3" s="265" t="s">
        <v>1372</v>
      </c>
      <c r="S3" s="266" t="s">
        <v>1008</v>
      </c>
      <c r="T3" s="247" t="s">
        <v>1009</v>
      </c>
      <c r="U3" s="267" t="s">
        <v>1010</v>
      </c>
      <c r="V3" s="267" t="s">
        <v>1011</v>
      </c>
      <c r="W3" s="268" t="s">
        <v>1374</v>
      </c>
      <c r="X3" s="269" t="s">
        <v>1012</v>
      </c>
      <c r="Y3" s="270" t="s">
        <v>1013</v>
      </c>
      <c r="Z3" s="271" t="s">
        <v>1014</v>
      </c>
      <c r="AA3" s="271" t="s">
        <v>1015</v>
      </c>
      <c r="AB3" s="269" t="s">
        <v>1376</v>
      </c>
      <c r="AC3" s="272" t="s">
        <v>1016</v>
      </c>
      <c r="AD3" s="273" t="s">
        <v>1017</v>
      </c>
      <c r="AE3" s="274" t="s">
        <v>1018</v>
      </c>
      <c r="AF3" s="274" t="s">
        <v>1019</v>
      </c>
      <c r="AG3" s="272" t="s">
        <v>1378</v>
      </c>
      <c r="AH3" s="275" t="s">
        <v>1020</v>
      </c>
      <c r="AI3" s="275" t="s">
        <v>1021</v>
      </c>
      <c r="AJ3" s="275" t="s">
        <v>1022</v>
      </c>
      <c r="AK3" s="275" t="s">
        <v>1023</v>
      </c>
      <c r="AL3" s="275" t="s">
        <v>1379</v>
      </c>
    </row>
    <row r="4" spans="1:42" s="14" customFormat="1" x14ac:dyDescent="0.25">
      <c r="A4" s="248" t="s">
        <v>508</v>
      </c>
      <c r="B4" s="276" t="s">
        <v>5278</v>
      </c>
      <c r="C4" s="250" t="s">
        <v>5281</v>
      </c>
      <c r="D4" s="277">
        <v>16995</v>
      </c>
      <c r="E4" s="278">
        <v>73</v>
      </c>
      <c r="F4" s="279">
        <v>40.99821535746014</v>
      </c>
      <c r="G4" s="280">
        <v>29.927625772285968</v>
      </c>
      <c r="H4" s="281">
        <v>16127</v>
      </c>
      <c r="I4" s="278">
        <v>0</v>
      </c>
      <c r="J4" s="278">
        <v>868</v>
      </c>
      <c r="K4" s="280">
        <v>0.94892615475139752</v>
      </c>
      <c r="L4" s="280">
        <v>0</v>
      </c>
      <c r="M4" s="280">
        <v>5.1073845248602527E-2</v>
      </c>
      <c r="N4" s="282" t="s">
        <v>913</v>
      </c>
      <c r="O4" s="278">
        <v>22</v>
      </c>
      <c r="P4" s="283">
        <v>0.41809708737862161</v>
      </c>
      <c r="Q4" s="280">
        <v>9.2027066784348346</v>
      </c>
      <c r="R4" s="284"/>
      <c r="S4" s="285" t="s">
        <v>915</v>
      </c>
      <c r="T4" s="278">
        <v>19</v>
      </c>
      <c r="U4" s="283">
        <v>0.39691674021770879</v>
      </c>
      <c r="V4" s="280">
        <v>7.5364518976169466</v>
      </c>
      <c r="W4" s="284"/>
      <c r="X4" s="286" t="s">
        <v>912</v>
      </c>
      <c r="Y4" s="278">
        <v>12</v>
      </c>
      <c r="Z4" s="283">
        <v>0.41064136510738453</v>
      </c>
      <c r="AA4" s="280">
        <v>4.9274492497793467</v>
      </c>
      <c r="AB4" s="284"/>
      <c r="AC4" s="287" t="s">
        <v>914</v>
      </c>
      <c r="AD4" s="278">
        <v>20</v>
      </c>
      <c r="AE4" s="283">
        <v>0.41305089732274053</v>
      </c>
      <c r="AF4" s="280">
        <v>8.2610179464548388</v>
      </c>
      <c r="AG4" s="250"/>
      <c r="AH4" s="14" t="s">
        <v>85</v>
      </c>
      <c r="AI4" s="14" t="s">
        <v>85</v>
      </c>
      <c r="AJ4" s="14" t="s">
        <v>85</v>
      </c>
      <c r="AK4" s="14" t="s">
        <v>85</v>
      </c>
      <c r="AM4" s="14" t="s">
        <v>85</v>
      </c>
      <c r="AN4" s="14" t="s">
        <v>85</v>
      </c>
      <c r="AO4" s="14" t="s">
        <v>85</v>
      </c>
      <c r="AP4" s="14" t="s">
        <v>85</v>
      </c>
    </row>
    <row r="5" spans="1:42" s="14" customFormat="1" x14ac:dyDescent="0.25">
      <c r="A5" s="248" t="s">
        <v>133</v>
      </c>
      <c r="B5" s="276" t="s">
        <v>5278</v>
      </c>
      <c r="C5" s="250" t="s">
        <v>1024</v>
      </c>
      <c r="D5" s="277">
        <v>58</v>
      </c>
      <c r="E5" s="278">
        <v>73</v>
      </c>
      <c r="F5" s="279">
        <v>47.02500000000002</v>
      </c>
      <c r="G5" s="280">
        <v>34.327586206896555</v>
      </c>
      <c r="H5" s="281">
        <v>53</v>
      </c>
      <c r="I5" s="278">
        <v>0</v>
      </c>
      <c r="J5" s="278">
        <v>5</v>
      </c>
      <c r="K5" s="280">
        <v>0.91379310344827591</v>
      </c>
      <c r="L5" s="280">
        <v>0</v>
      </c>
      <c r="M5" s="280">
        <v>8.6206896551724144E-2</v>
      </c>
      <c r="N5" s="282" t="s">
        <v>913</v>
      </c>
      <c r="O5" s="278">
        <v>22</v>
      </c>
      <c r="P5" s="283">
        <v>0.47534482758620683</v>
      </c>
      <c r="Q5" s="280">
        <v>10.46551724137931</v>
      </c>
      <c r="R5" s="284"/>
      <c r="S5" s="285" t="s">
        <v>915</v>
      </c>
      <c r="T5" s="278">
        <v>19</v>
      </c>
      <c r="U5" s="283">
        <v>0.44862068965517266</v>
      </c>
      <c r="V5" s="280">
        <v>8.5344827586206904</v>
      </c>
      <c r="W5" s="284"/>
      <c r="X5" s="286" t="s">
        <v>912</v>
      </c>
      <c r="Y5" s="278">
        <v>12</v>
      </c>
      <c r="Z5" s="283">
        <v>0.45224137931034469</v>
      </c>
      <c r="AA5" s="280">
        <v>5.431034482758621</v>
      </c>
      <c r="AB5" s="284"/>
      <c r="AC5" s="287" t="s">
        <v>914</v>
      </c>
      <c r="AD5" s="278">
        <v>20</v>
      </c>
      <c r="AE5" s="283">
        <v>0.4948275862068966</v>
      </c>
      <c r="AF5" s="280">
        <v>9.8965517241379306</v>
      </c>
      <c r="AG5" s="250"/>
      <c r="AH5" s="14" t="s">
        <v>85</v>
      </c>
      <c r="AI5" s="14" t="s">
        <v>85</v>
      </c>
      <c r="AJ5" s="14" t="s">
        <v>85</v>
      </c>
      <c r="AK5" s="14" t="s">
        <v>85</v>
      </c>
      <c r="AM5" s="14" t="s">
        <v>85</v>
      </c>
      <c r="AN5" s="14" t="s">
        <v>85</v>
      </c>
      <c r="AO5" s="14" t="s">
        <v>85</v>
      </c>
      <c r="AP5" s="14" t="s">
        <v>85</v>
      </c>
    </row>
    <row r="6" spans="1:42" s="14" customFormat="1" x14ac:dyDescent="0.25">
      <c r="A6" s="248" t="s">
        <v>134</v>
      </c>
      <c r="B6" s="276" t="s">
        <v>5278</v>
      </c>
      <c r="C6" s="250" t="s">
        <v>1025</v>
      </c>
      <c r="D6" s="277">
        <v>23</v>
      </c>
      <c r="E6" s="278">
        <v>73</v>
      </c>
      <c r="F6" s="279">
        <v>45.386086956521744</v>
      </c>
      <c r="G6" s="280">
        <v>33.130434782608695</v>
      </c>
      <c r="H6" s="281">
        <v>22</v>
      </c>
      <c r="I6" s="278">
        <v>0</v>
      </c>
      <c r="J6" s="278">
        <v>1</v>
      </c>
      <c r="K6" s="280">
        <v>0.95652173913043481</v>
      </c>
      <c r="L6" s="280">
        <v>0</v>
      </c>
      <c r="M6" s="280">
        <v>4.3478260869565216E-2</v>
      </c>
      <c r="N6" s="282" t="s">
        <v>913</v>
      </c>
      <c r="O6" s="278">
        <v>22</v>
      </c>
      <c r="P6" s="283">
        <v>0.49000000000000005</v>
      </c>
      <c r="Q6" s="280">
        <v>10.782608695652174</v>
      </c>
      <c r="R6" s="284"/>
      <c r="S6" s="285" t="s">
        <v>915</v>
      </c>
      <c r="T6" s="278">
        <v>19</v>
      </c>
      <c r="U6" s="283">
        <v>0.39391304347826089</v>
      </c>
      <c r="V6" s="280">
        <v>7.4782608695652177</v>
      </c>
      <c r="W6" s="284"/>
      <c r="X6" s="286" t="s">
        <v>912</v>
      </c>
      <c r="Y6" s="278">
        <v>12</v>
      </c>
      <c r="Z6" s="283">
        <v>0.42739130434782607</v>
      </c>
      <c r="AA6" s="280">
        <v>5.1304347826086953</v>
      </c>
      <c r="AB6" s="284"/>
      <c r="AC6" s="287" t="s">
        <v>914</v>
      </c>
      <c r="AD6" s="278">
        <v>20</v>
      </c>
      <c r="AE6" s="283">
        <v>0.4869565217391304</v>
      </c>
      <c r="AF6" s="280">
        <v>9.7391304347826093</v>
      </c>
      <c r="AG6" s="250"/>
      <c r="AH6" s="14" t="s">
        <v>85</v>
      </c>
      <c r="AI6" s="14" t="s">
        <v>85</v>
      </c>
      <c r="AJ6" s="14" t="s">
        <v>85</v>
      </c>
      <c r="AK6" s="14" t="s">
        <v>85</v>
      </c>
      <c r="AM6" s="14" t="s">
        <v>85</v>
      </c>
      <c r="AN6" s="14" t="s">
        <v>85</v>
      </c>
      <c r="AO6" s="14" t="s">
        <v>85</v>
      </c>
      <c r="AP6" s="14" t="s">
        <v>85</v>
      </c>
    </row>
    <row r="7" spans="1:42" s="14" customFormat="1" x14ac:dyDescent="0.25">
      <c r="A7" s="248" t="s">
        <v>135</v>
      </c>
      <c r="B7" s="276" t="s">
        <v>5278</v>
      </c>
      <c r="C7" s="250" t="s">
        <v>1026</v>
      </c>
      <c r="D7" s="277">
        <v>164</v>
      </c>
      <c r="E7" s="278">
        <v>73</v>
      </c>
      <c r="F7" s="279">
        <v>40.371341463414652</v>
      </c>
      <c r="G7" s="280">
        <v>29.469512195121951</v>
      </c>
      <c r="H7" s="281">
        <v>161</v>
      </c>
      <c r="I7" s="278">
        <v>0</v>
      </c>
      <c r="J7" s="278">
        <v>3</v>
      </c>
      <c r="K7" s="280">
        <v>0.98170731707317072</v>
      </c>
      <c r="L7" s="280">
        <v>0</v>
      </c>
      <c r="M7" s="280">
        <v>1.8292682926829267E-2</v>
      </c>
      <c r="N7" s="282" t="s">
        <v>913</v>
      </c>
      <c r="O7" s="278">
        <v>22</v>
      </c>
      <c r="P7" s="283">
        <v>0.41469512195121944</v>
      </c>
      <c r="Q7" s="280">
        <v>9.1341463414634152</v>
      </c>
      <c r="R7" s="284"/>
      <c r="S7" s="285" t="s">
        <v>915</v>
      </c>
      <c r="T7" s="278">
        <v>19</v>
      </c>
      <c r="U7" s="283">
        <v>0.39378048780487779</v>
      </c>
      <c r="V7" s="280">
        <v>7.475609756097561</v>
      </c>
      <c r="W7" s="284"/>
      <c r="X7" s="286" t="s">
        <v>912</v>
      </c>
      <c r="Y7" s="278">
        <v>12</v>
      </c>
      <c r="Z7" s="283">
        <v>0.40615853658536594</v>
      </c>
      <c r="AA7" s="280">
        <v>4.8719512195121952</v>
      </c>
      <c r="AB7" s="284"/>
      <c r="AC7" s="287" t="s">
        <v>914</v>
      </c>
      <c r="AD7" s="278">
        <v>20</v>
      </c>
      <c r="AE7" s="283">
        <v>0.39939024390243882</v>
      </c>
      <c r="AF7" s="280">
        <v>7.9878048780487809</v>
      </c>
      <c r="AG7" s="250"/>
      <c r="AH7" s="14" t="s">
        <v>85</v>
      </c>
      <c r="AI7" s="14" t="s">
        <v>85</v>
      </c>
      <c r="AJ7" s="14" t="s">
        <v>85</v>
      </c>
      <c r="AK7" s="14" t="s">
        <v>85</v>
      </c>
      <c r="AM7" s="14" t="s">
        <v>85</v>
      </c>
      <c r="AN7" s="14" t="s">
        <v>85</v>
      </c>
      <c r="AO7" s="14" t="s">
        <v>85</v>
      </c>
      <c r="AP7" s="14" t="s">
        <v>85</v>
      </c>
    </row>
    <row r="8" spans="1:42" s="14" customFormat="1" x14ac:dyDescent="0.25">
      <c r="A8" s="248" t="s">
        <v>137</v>
      </c>
      <c r="B8" s="276" t="s">
        <v>5278</v>
      </c>
      <c r="C8" s="250" t="s">
        <v>1028</v>
      </c>
      <c r="D8" s="277">
        <v>82</v>
      </c>
      <c r="E8" s="278">
        <v>73</v>
      </c>
      <c r="F8" s="279">
        <v>42.50060975609756</v>
      </c>
      <c r="G8" s="280">
        <v>31.024390243902438</v>
      </c>
      <c r="H8" s="281">
        <v>80</v>
      </c>
      <c r="I8" s="278">
        <v>0</v>
      </c>
      <c r="J8" s="278">
        <v>2</v>
      </c>
      <c r="K8" s="280">
        <v>0.97560975609756095</v>
      </c>
      <c r="L8" s="280">
        <v>0</v>
      </c>
      <c r="M8" s="280">
        <v>2.4390243902439025E-2</v>
      </c>
      <c r="N8" s="282" t="s">
        <v>913</v>
      </c>
      <c r="O8" s="278">
        <v>22</v>
      </c>
      <c r="P8" s="283">
        <v>0.4169512195121951</v>
      </c>
      <c r="Q8" s="280">
        <v>9.1829268292682933</v>
      </c>
      <c r="R8" s="284"/>
      <c r="S8" s="285" t="s">
        <v>915</v>
      </c>
      <c r="T8" s="278">
        <v>19</v>
      </c>
      <c r="U8" s="283">
        <v>0.3947560975609759</v>
      </c>
      <c r="V8" s="280">
        <v>7.5</v>
      </c>
      <c r="W8" s="284"/>
      <c r="X8" s="286" t="s">
        <v>912</v>
      </c>
      <c r="Y8" s="278">
        <v>12</v>
      </c>
      <c r="Z8" s="283">
        <v>0.44512195121951209</v>
      </c>
      <c r="AA8" s="280">
        <v>5.3414634146341466</v>
      </c>
      <c r="AB8" s="284"/>
      <c r="AC8" s="287" t="s">
        <v>914</v>
      </c>
      <c r="AD8" s="278">
        <v>20</v>
      </c>
      <c r="AE8" s="283">
        <v>0.4499999999999999</v>
      </c>
      <c r="AF8" s="280">
        <v>9</v>
      </c>
      <c r="AG8" s="250"/>
      <c r="AH8" s="14" t="s">
        <v>85</v>
      </c>
      <c r="AI8" s="14" t="s">
        <v>85</v>
      </c>
      <c r="AJ8" s="14" t="s">
        <v>85</v>
      </c>
      <c r="AK8" s="14" t="s">
        <v>85</v>
      </c>
      <c r="AM8" s="14" t="s">
        <v>85</v>
      </c>
      <c r="AN8" s="14" t="s">
        <v>85</v>
      </c>
      <c r="AO8" s="14" t="s">
        <v>85</v>
      </c>
      <c r="AP8" s="14" t="s">
        <v>85</v>
      </c>
    </row>
    <row r="9" spans="1:42" s="14" customFormat="1" x14ac:dyDescent="0.25">
      <c r="A9" s="248" t="s">
        <v>139</v>
      </c>
      <c r="B9" s="276" t="s">
        <v>5278</v>
      </c>
      <c r="C9" s="250" t="s">
        <v>1030</v>
      </c>
      <c r="D9" s="277">
        <v>181</v>
      </c>
      <c r="E9" s="278">
        <v>73</v>
      </c>
      <c r="F9" s="279">
        <v>48.459834254143651</v>
      </c>
      <c r="G9" s="280">
        <v>35.375690607734803</v>
      </c>
      <c r="H9" s="281">
        <v>166</v>
      </c>
      <c r="I9" s="278">
        <v>0</v>
      </c>
      <c r="J9" s="278">
        <v>15</v>
      </c>
      <c r="K9" s="280">
        <v>0.91712707182320441</v>
      </c>
      <c r="L9" s="280">
        <v>0</v>
      </c>
      <c r="M9" s="280">
        <v>8.2872928176795577E-2</v>
      </c>
      <c r="N9" s="282" t="s">
        <v>913</v>
      </c>
      <c r="O9" s="278">
        <v>22</v>
      </c>
      <c r="P9" s="283">
        <v>0.4838674033149169</v>
      </c>
      <c r="Q9" s="280">
        <v>10.640883977900552</v>
      </c>
      <c r="R9" s="284"/>
      <c r="S9" s="285" t="s">
        <v>915</v>
      </c>
      <c r="T9" s="278">
        <v>19</v>
      </c>
      <c r="U9" s="283">
        <v>0.44756906077348035</v>
      </c>
      <c r="V9" s="280">
        <v>8.5027624309392262</v>
      </c>
      <c r="W9" s="284"/>
      <c r="X9" s="286" t="s">
        <v>912</v>
      </c>
      <c r="Y9" s="278">
        <v>12</v>
      </c>
      <c r="Z9" s="283">
        <v>0.50303867403314895</v>
      </c>
      <c r="AA9" s="280">
        <v>6.0386740331491708</v>
      </c>
      <c r="AB9" s="284"/>
      <c r="AC9" s="287" t="s">
        <v>914</v>
      </c>
      <c r="AD9" s="278">
        <v>20</v>
      </c>
      <c r="AE9" s="283">
        <v>0.50966850828729293</v>
      </c>
      <c r="AF9" s="280">
        <v>10.193370165745856</v>
      </c>
      <c r="AG9" s="250"/>
      <c r="AH9" s="14" t="s">
        <v>85</v>
      </c>
      <c r="AI9" s="14" t="s">
        <v>85</v>
      </c>
      <c r="AJ9" s="14" t="s">
        <v>85</v>
      </c>
      <c r="AK9" s="14" t="s">
        <v>85</v>
      </c>
      <c r="AM9" s="14" t="s">
        <v>85</v>
      </c>
      <c r="AN9" s="14" t="s">
        <v>85</v>
      </c>
      <c r="AO9" s="14" t="s">
        <v>85</v>
      </c>
      <c r="AP9" s="14" t="s">
        <v>85</v>
      </c>
    </row>
    <row r="10" spans="1:42" s="14" customFormat="1" x14ac:dyDescent="0.25">
      <c r="A10" s="248" t="s">
        <v>140</v>
      </c>
      <c r="B10" s="276" t="s">
        <v>5278</v>
      </c>
      <c r="C10" s="250" t="s">
        <v>1031</v>
      </c>
      <c r="D10" s="277">
        <v>159</v>
      </c>
      <c r="E10" s="278">
        <v>73</v>
      </c>
      <c r="F10" s="279">
        <v>46.757044025157263</v>
      </c>
      <c r="G10" s="280">
        <v>34.132075471698116</v>
      </c>
      <c r="H10" s="281">
        <v>143</v>
      </c>
      <c r="I10" s="278">
        <v>0</v>
      </c>
      <c r="J10" s="278">
        <v>16</v>
      </c>
      <c r="K10" s="280">
        <v>0.89937106918238996</v>
      </c>
      <c r="L10" s="280">
        <v>0</v>
      </c>
      <c r="M10" s="280">
        <v>0.10062893081761007</v>
      </c>
      <c r="N10" s="282" t="s">
        <v>913</v>
      </c>
      <c r="O10" s="278">
        <v>22</v>
      </c>
      <c r="P10" s="283">
        <v>0.45522012578616333</v>
      </c>
      <c r="Q10" s="280">
        <v>10.018867924528301</v>
      </c>
      <c r="R10" s="284"/>
      <c r="S10" s="285" t="s">
        <v>915</v>
      </c>
      <c r="T10" s="278">
        <v>19</v>
      </c>
      <c r="U10" s="283">
        <v>0.49232704402515698</v>
      </c>
      <c r="V10" s="280">
        <v>9.3584905660377355</v>
      </c>
      <c r="W10" s="284"/>
      <c r="X10" s="286" t="s">
        <v>912</v>
      </c>
      <c r="Y10" s="278">
        <v>12</v>
      </c>
      <c r="Z10" s="283">
        <v>0.48415094339622661</v>
      </c>
      <c r="AA10" s="280">
        <v>5.8050314465408803</v>
      </c>
      <c r="AB10" s="284"/>
      <c r="AC10" s="287" t="s">
        <v>914</v>
      </c>
      <c r="AD10" s="278">
        <v>20</v>
      </c>
      <c r="AE10" s="283">
        <v>0.44748427672955959</v>
      </c>
      <c r="AF10" s="280">
        <v>8.949685534591195</v>
      </c>
      <c r="AG10" s="250"/>
      <c r="AH10" s="14" t="s">
        <v>85</v>
      </c>
      <c r="AI10" s="14" t="s">
        <v>85</v>
      </c>
      <c r="AJ10" s="14" t="s">
        <v>85</v>
      </c>
      <c r="AK10" s="14" t="s">
        <v>85</v>
      </c>
      <c r="AM10" s="14" t="s">
        <v>85</v>
      </c>
      <c r="AN10" s="14" t="s">
        <v>85</v>
      </c>
      <c r="AO10" s="14" t="s">
        <v>85</v>
      </c>
      <c r="AP10" s="14" t="s">
        <v>85</v>
      </c>
    </row>
    <row r="11" spans="1:42" s="14" customFormat="1" x14ac:dyDescent="0.25">
      <c r="A11" s="248" t="s">
        <v>146</v>
      </c>
      <c r="B11" s="276" t="s">
        <v>5278</v>
      </c>
      <c r="C11" s="250" t="s">
        <v>1036</v>
      </c>
      <c r="D11" s="277">
        <v>185</v>
      </c>
      <c r="E11" s="278">
        <v>73</v>
      </c>
      <c r="F11" s="279">
        <v>48.338108108108131</v>
      </c>
      <c r="G11" s="280">
        <v>35.286486486486488</v>
      </c>
      <c r="H11" s="281">
        <v>160</v>
      </c>
      <c r="I11" s="278">
        <v>0</v>
      </c>
      <c r="J11" s="278">
        <v>25</v>
      </c>
      <c r="K11" s="280">
        <v>0.86486486486486491</v>
      </c>
      <c r="L11" s="280">
        <v>0</v>
      </c>
      <c r="M11" s="280">
        <v>0.13513513513513514</v>
      </c>
      <c r="N11" s="282" t="s">
        <v>913</v>
      </c>
      <c r="O11" s="278">
        <v>22</v>
      </c>
      <c r="P11" s="283">
        <v>0.48167567567567526</v>
      </c>
      <c r="Q11" s="280">
        <v>10.6</v>
      </c>
      <c r="R11" s="284"/>
      <c r="S11" s="285" t="s">
        <v>915</v>
      </c>
      <c r="T11" s="278">
        <v>19</v>
      </c>
      <c r="U11" s="283">
        <v>0.48308108108108078</v>
      </c>
      <c r="V11" s="280">
        <v>9.1783783783783779</v>
      </c>
      <c r="W11" s="284"/>
      <c r="X11" s="286" t="s">
        <v>912</v>
      </c>
      <c r="Y11" s="278">
        <v>12</v>
      </c>
      <c r="Z11" s="283">
        <v>0.4710270270270272</v>
      </c>
      <c r="AA11" s="280">
        <v>5.6486486486486482</v>
      </c>
      <c r="AB11" s="284"/>
      <c r="AC11" s="287" t="s">
        <v>914</v>
      </c>
      <c r="AD11" s="278">
        <v>20</v>
      </c>
      <c r="AE11" s="283">
        <v>0.49297297297297321</v>
      </c>
      <c r="AF11" s="280">
        <v>9.85945945945946</v>
      </c>
      <c r="AG11" s="250"/>
      <c r="AH11" s="14" t="s">
        <v>85</v>
      </c>
      <c r="AI11" s="14" t="s">
        <v>85</v>
      </c>
      <c r="AJ11" s="14" t="s">
        <v>85</v>
      </c>
      <c r="AK11" s="14" t="s">
        <v>85</v>
      </c>
      <c r="AM11" s="14" t="s">
        <v>85</v>
      </c>
      <c r="AN11" s="14" t="s">
        <v>85</v>
      </c>
      <c r="AO11" s="14" t="s">
        <v>85</v>
      </c>
      <c r="AP11" s="14" t="s">
        <v>85</v>
      </c>
    </row>
    <row r="12" spans="1:42" s="14" customFormat="1" x14ac:dyDescent="0.25">
      <c r="A12" s="248" t="s">
        <v>151</v>
      </c>
      <c r="B12" s="276" t="s">
        <v>5278</v>
      </c>
      <c r="C12" s="250" t="s">
        <v>1040</v>
      </c>
      <c r="D12" s="277">
        <v>194</v>
      </c>
      <c r="E12" s="278">
        <v>73</v>
      </c>
      <c r="F12" s="279">
        <v>47.500876288659825</v>
      </c>
      <c r="G12" s="280">
        <v>34.675257731958766</v>
      </c>
      <c r="H12" s="281">
        <v>166</v>
      </c>
      <c r="I12" s="278">
        <v>0</v>
      </c>
      <c r="J12" s="278">
        <v>28</v>
      </c>
      <c r="K12" s="280">
        <v>0.85567010309278346</v>
      </c>
      <c r="L12" s="280">
        <v>0</v>
      </c>
      <c r="M12" s="280">
        <v>0.14432989690721648</v>
      </c>
      <c r="N12" s="282" t="s">
        <v>913</v>
      </c>
      <c r="O12" s="278">
        <v>22</v>
      </c>
      <c r="P12" s="283">
        <v>0.47608247422680389</v>
      </c>
      <c r="Q12" s="280">
        <v>10.479381443298969</v>
      </c>
      <c r="R12" s="284"/>
      <c r="S12" s="285" t="s">
        <v>915</v>
      </c>
      <c r="T12" s="278">
        <v>19</v>
      </c>
      <c r="U12" s="283">
        <v>0.46350515463917491</v>
      </c>
      <c r="V12" s="280">
        <v>8.8041237113402069</v>
      </c>
      <c r="W12" s="284"/>
      <c r="X12" s="286" t="s">
        <v>912</v>
      </c>
      <c r="Y12" s="278">
        <v>12</v>
      </c>
      <c r="Z12" s="283">
        <v>0.47087628865979392</v>
      </c>
      <c r="AA12" s="280">
        <v>5.6494845360824746</v>
      </c>
      <c r="AB12" s="284"/>
      <c r="AC12" s="287" t="s">
        <v>914</v>
      </c>
      <c r="AD12" s="278">
        <v>20</v>
      </c>
      <c r="AE12" s="283">
        <v>0.48711340206185588</v>
      </c>
      <c r="AF12" s="280">
        <v>9.7422680412371125</v>
      </c>
      <c r="AG12" s="250"/>
      <c r="AH12" s="14" t="s">
        <v>85</v>
      </c>
      <c r="AI12" s="14" t="s">
        <v>85</v>
      </c>
      <c r="AJ12" s="14" t="s">
        <v>85</v>
      </c>
      <c r="AK12" s="14" t="s">
        <v>85</v>
      </c>
      <c r="AM12" s="14" t="s">
        <v>85</v>
      </c>
      <c r="AN12" s="14" t="s">
        <v>85</v>
      </c>
      <c r="AO12" s="14" t="s">
        <v>85</v>
      </c>
      <c r="AP12" s="14" t="s">
        <v>85</v>
      </c>
    </row>
    <row r="13" spans="1:42" s="14" customFormat="1" x14ac:dyDescent="0.25">
      <c r="A13" s="248" t="s">
        <v>152</v>
      </c>
      <c r="B13" s="276" t="s">
        <v>5278</v>
      </c>
      <c r="C13" s="250" t="s">
        <v>1041</v>
      </c>
      <c r="D13" s="277">
        <v>120</v>
      </c>
      <c r="E13" s="278">
        <v>73</v>
      </c>
      <c r="F13" s="279">
        <v>46.930000000000014</v>
      </c>
      <c r="G13" s="280">
        <v>34.258333333333333</v>
      </c>
      <c r="H13" s="281">
        <v>112</v>
      </c>
      <c r="I13" s="278">
        <v>0</v>
      </c>
      <c r="J13" s="278">
        <v>8</v>
      </c>
      <c r="K13" s="280">
        <v>0.93333333333333335</v>
      </c>
      <c r="L13" s="280">
        <v>0</v>
      </c>
      <c r="M13" s="280">
        <v>6.6666666666666666E-2</v>
      </c>
      <c r="N13" s="282" t="s">
        <v>913</v>
      </c>
      <c r="O13" s="278">
        <v>22</v>
      </c>
      <c r="P13" s="283">
        <v>0.45791666666666658</v>
      </c>
      <c r="Q13" s="280">
        <v>10.083333333333334</v>
      </c>
      <c r="R13" s="284"/>
      <c r="S13" s="285" t="s">
        <v>915</v>
      </c>
      <c r="T13" s="278">
        <v>19</v>
      </c>
      <c r="U13" s="283">
        <v>0.45466666666666661</v>
      </c>
      <c r="V13" s="280">
        <v>8.6333333333333329</v>
      </c>
      <c r="W13" s="284"/>
      <c r="X13" s="286" t="s">
        <v>912</v>
      </c>
      <c r="Y13" s="278">
        <v>12</v>
      </c>
      <c r="Z13" s="283">
        <v>0.49008333333333332</v>
      </c>
      <c r="AA13" s="280">
        <v>5.8833333333333337</v>
      </c>
      <c r="AB13" s="284"/>
      <c r="AC13" s="287" t="s">
        <v>914</v>
      </c>
      <c r="AD13" s="278">
        <v>20</v>
      </c>
      <c r="AE13" s="283">
        <v>0.48291666666666655</v>
      </c>
      <c r="AF13" s="280">
        <v>9.6583333333333332</v>
      </c>
      <c r="AG13" s="250"/>
      <c r="AH13" s="14" t="s">
        <v>85</v>
      </c>
      <c r="AI13" s="14" t="s">
        <v>85</v>
      </c>
      <c r="AJ13" s="14" t="s">
        <v>85</v>
      </c>
      <c r="AK13" s="14" t="s">
        <v>85</v>
      </c>
      <c r="AM13" s="14" t="s">
        <v>85</v>
      </c>
      <c r="AN13" s="14" t="s">
        <v>85</v>
      </c>
      <c r="AO13" s="14" t="s">
        <v>85</v>
      </c>
      <c r="AP13" s="14" t="s">
        <v>85</v>
      </c>
    </row>
    <row r="14" spans="1:42" s="14" customFormat="1" x14ac:dyDescent="0.25">
      <c r="A14" s="248" t="s">
        <v>159</v>
      </c>
      <c r="B14" s="276" t="s">
        <v>5278</v>
      </c>
      <c r="C14" s="250" t="s">
        <v>1047</v>
      </c>
      <c r="D14" s="277">
        <v>94</v>
      </c>
      <c r="E14" s="278">
        <v>73</v>
      </c>
      <c r="F14" s="279">
        <v>40.267021276595742</v>
      </c>
      <c r="G14" s="280">
        <v>29.393617021276597</v>
      </c>
      <c r="H14" s="281">
        <v>93</v>
      </c>
      <c r="I14" s="278">
        <v>0</v>
      </c>
      <c r="J14" s="278">
        <v>1</v>
      </c>
      <c r="K14" s="280">
        <v>0.98936170212765961</v>
      </c>
      <c r="L14" s="280">
        <v>0</v>
      </c>
      <c r="M14" s="280">
        <v>1.0638297872340425E-2</v>
      </c>
      <c r="N14" s="282" t="s">
        <v>913</v>
      </c>
      <c r="O14" s="278">
        <v>22</v>
      </c>
      <c r="P14" s="283">
        <v>0.41223404255319163</v>
      </c>
      <c r="Q14" s="280">
        <v>9.085106382978724</v>
      </c>
      <c r="R14" s="284"/>
      <c r="S14" s="285" t="s">
        <v>915</v>
      </c>
      <c r="T14" s="278">
        <v>19</v>
      </c>
      <c r="U14" s="283">
        <v>0.38851063829787247</v>
      </c>
      <c r="V14" s="280">
        <v>7.3723404255319149</v>
      </c>
      <c r="W14" s="284"/>
      <c r="X14" s="286" t="s">
        <v>912</v>
      </c>
      <c r="Y14" s="278">
        <v>12</v>
      </c>
      <c r="Z14" s="283">
        <v>0.38904255319148923</v>
      </c>
      <c r="AA14" s="280">
        <v>4.6702127659574471</v>
      </c>
      <c r="AB14" s="284"/>
      <c r="AC14" s="287" t="s">
        <v>914</v>
      </c>
      <c r="AD14" s="278">
        <v>20</v>
      </c>
      <c r="AE14" s="283">
        <v>0.41329787234042548</v>
      </c>
      <c r="AF14" s="280">
        <v>8.2659574468085104</v>
      </c>
      <c r="AG14" s="250"/>
      <c r="AH14" s="14" t="s">
        <v>85</v>
      </c>
      <c r="AI14" s="14" t="s">
        <v>85</v>
      </c>
      <c r="AJ14" s="14" t="s">
        <v>85</v>
      </c>
      <c r="AK14" s="14" t="s">
        <v>85</v>
      </c>
      <c r="AM14" s="14" t="s">
        <v>85</v>
      </c>
      <c r="AN14" s="14" t="s">
        <v>85</v>
      </c>
      <c r="AO14" s="14" t="s">
        <v>85</v>
      </c>
      <c r="AP14" s="14" t="s">
        <v>85</v>
      </c>
    </row>
    <row r="15" spans="1:42" s="14" customFormat="1" x14ac:dyDescent="0.25">
      <c r="A15" s="248" t="s">
        <v>166</v>
      </c>
      <c r="B15" s="276" t="s">
        <v>5278</v>
      </c>
      <c r="C15" s="250" t="s">
        <v>1054</v>
      </c>
      <c r="D15" s="277">
        <v>118</v>
      </c>
      <c r="E15" s="278">
        <v>73</v>
      </c>
      <c r="F15" s="279">
        <v>42.478728813559329</v>
      </c>
      <c r="G15" s="280">
        <v>31.008474576271187</v>
      </c>
      <c r="H15" s="281">
        <v>109</v>
      </c>
      <c r="I15" s="278">
        <v>0</v>
      </c>
      <c r="J15" s="278">
        <v>9</v>
      </c>
      <c r="K15" s="280">
        <v>0.92372881355932202</v>
      </c>
      <c r="L15" s="280">
        <v>0</v>
      </c>
      <c r="M15" s="280">
        <v>7.6271186440677971E-2</v>
      </c>
      <c r="N15" s="282" t="s">
        <v>913</v>
      </c>
      <c r="O15" s="278">
        <v>22</v>
      </c>
      <c r="P15" s="283">
        <v>0.42703389830508454</v>
      </c>
      <c r="Q15" s="280">
        <v>9.398305084745763</v>
      </c>
      <c r="R15" s="284"/>
      <c r="S15" s="285" t="s">
        <v>915</v>
      </c>
      <c r="T15" s="278">
        <v>19</v>
      </c>
      <c r="U15" s="283">
        <v>0.43932203389830504</v>
      </c>
      <c r="V15" s="280">
        <v>8.3305084745762716</v>
      </c>
      <c r="W15" s="284"/>
      <c r="X15" s="286" t="s">
        <v>912</v>
      </c>
      <c r="Y15" s="278">
        <v>12</v>
      </c>
      <c r="Z15" s="283">
        <v>0.43677966101694926</v>
      </c>
      <c r="AA15" s="280">
        <v>5.2372881355932206</v>
      </c>
      <c r="AB15" s="284"/>
      <c r="AC15" s="287" t="s">
        <v>914</v>
      </c>
      <c r="AD15" s="278">
        <v>20</v>
      </c>
      <c r="AE15" s="283">
        <v>0.40211864406779657</v>
      </c>
      <c r="AF15" s="280">
        <v>8.0423728813559325</v>
      </c>
      <c r="AG15" s="250"/>
      <c r="AH15" s="14" t="s">
        <v>85</v>
      </c>
      <c r="AI15" s="14" t="s">
        <v>85</v>
      </c>
      <c r="AJ15" s="14" t="s">
        <v>85</v>
      </c>
      <c r="AK15" s="14" t="s">
        <v>85</v>
      </c>
      <c r="AM15" s="14" t="s">
        <v>85</v>
      </c>
      <c r="AN15" s="14" t="s">
        <v>85</v>
      </c>
      <c r="AO15" s="14" t="s">
        <v>85</v>
      </c>
      <c r="AP15" s="14" t="s">
        <v>85</v>
      </c>
    </row>
    <row r="16" spans="1:42" s="14" customFormat="1" x14ac:dyDescent="0.25">
      <c r="A16" s="248" t="s">
        <v>175</v>
      </c>
      <c r="B16" s="276" t="s">
        <v>5278</v>
      </c>
      <c r="C16" s="250" t="s">
        <v>1063</v>
      </c>
      <c r="D16" s="277">
        <v>64</v>
      </c>
      <c r="E16" s="278">
        <v>73</v>
      </c>
      <c r="F16" s="279">
        <v>39.812656250000025</v>
      </c>
      <c r="G16" s="280">
        <v>29.0625</v>
      </c>
      <c r="H16" s="281">
        <v>62</v>
      </c>
      <c r="I16" s="278">
        <v>0</v>
      </c>
      <c r="J16" s="278">
        <v>2</v>
      </c>
      <c r="K16" s="280">
        <v>0.96875</v>
      </c>
      <c r="L16" s="280">
        <v>0</v>
      </c>
      <c r="M16" s="280">
        <v>3.125E-2</v>
      </c>
      <c r="N16" s="282" t="s">
        <v>913</v>
      </c>
      <c r="O16" s="278">
        <v>22</v>
      </c>
      <c r="P16" s="283">
        <v>0.41203125000000007</v>
      </c>
      <c r="Q16" s="280">
        <v>9.046875</v>
      </c>
      <c r="R16" s="284"/>
      <c r="S16" s="285" t="s">
        <v>915</v>
      </c>
      <c r="T16" s="278">
        <v>19</v>
      </c>
      <c r="U16" s="283">
        <v>0.37234375000000014</v>
      </c>
      <c r="V16" s="280">
        <v>7.0625</v>
      </c>
      <c r="W16" s="284"/>
      <c r="X16" s="286" t="s">
        <v>912</v>
      </c>
      <c r="Y16" s="278">
        <v>12</v>
      </c>
      <c r="Z16" s="283">
        <v>0.40375000000000011</v>
      </c>
      <c r="AA16" s="280">
        <v>4.84375</v>
      </c>
      <c r="AB16" s="284"/>
      <c r="AC16" s="287" t="s">
        <v>914</v>
      </c>
      <c r="AD16" s="278">
        <v>20</v>
      </c>
      <c r="AE16" s="283">
        <v>0.40546875000000004</v>
      </c>
      <c r="AF16" s="280">
        <v>8.109375</v>
      </c>
      <c r="AG16" s="250"/>
      <c r="AH16" s="14" t="s">
        <v>85</v>
      </c>
      <c r="AI16" s="14" t="s">
        <v>85</v>
      </c>
      <c r="AJ16" s="14" t="s">
        <v>85</v>
      </c>
      <c r="AK16" s="14" t="s">
        <v>85</v>
      </c>
      <c r="AM16" s="14" t="s">
        <v>85</v>
      </c>
      <c r="AN16" s="14" t="s">
        <v>85</v>
      </c>
      <c r="AO16" s="14" t="s">
        <v>85</v>
      </c>
      <c r="AP16" s="14" t="s">
        <v>85</v>
      </c>
    </row>
    <row r="17" spans="1:42" s="14" customFormat="1" x14ac:dyDescent="0.25">
      <c r="A17" s="248" t="s">
        <v>180</v>
      </c>
      <c r="B17" s="276" t="s">
        <v>5278</v>
      </c>
      <c r="C17" s="250" t="s">
        <v>5207</v>
      </c>
      <c r="D17" s="277">
        <v>78</v>
      </c>
      <c r="E17" s="278">
        <v>73</v>
      </c>
      <c r="F17" s="279">
        <v>42.959102564102558</v>
      </c>
      <c r="G17" s="280">
        <v>31.358974358974358</v>
      </c>
      <c r="H17" s="281">
        <v>71</v>
      </c>
      <c r="I17" s="278">
        <v>0</v>
      </c>
      <c r="J17" s="278">
        <v>7</v>
      </c>
      <c r="K17" s="280">
        <v>0.91025641025641024</v>
      </c>
      <c r="L17" s="280">
        <v>0</v>
      </c>
      <c r="M17" s="280">
        <v>8.9743589743589744E-2</v>
      </c>
      <c r="N17" s="282" t="s">
        <v>913</v>
      </c>
      <c r="O17" s="278">
        <v>22</v>
      </c>
      <c r="P17" s="283">
        <v>0.43858974358974351</v>
      </c>
      <c r="Q17" s="280">
        <v>9.6538461538461533</v>
      </c>
      <c r="R17" s="284"/>
      <c r="S17" s="285" t="s">
        <v>915</v>
      </c>
      <c r="T17" s="278">
        <v>19</v>
      </c>
      <c r="U17" s="283">
        <v>0.39756410256410285</v>
      </c>
      <c r="V17" s="280">
        <v>7.5384615384615383</v>
      </c>
      <c r="W17" s="284"/>
      <c r="X17" s="286" t="s">
        <v>912</v>
      </c>
      <c r="Y17" s="278">
        <v>12</v>
      </c>
      <c r="Z17" s="283">
        <v>0.43641025641025638</v>
      </c>
      <c r="AA17" s="280">
        <v>5.2307692307692308</v>
      </c>
      <c r="AB17" s="284"/>
      <c r="AC17" s="287" t="s">
        <v>914</v>
      </c>
      <c r="AD17" s="278">
        <v>20</v>
      </c>
      <c r="AE17" s="283">
        <v>0.44679487179487171</v>
      </c>
      <c r="AF17" s="280">
        <v>8.9358974358974361</v>
      </c>
      <c r="AG17" s="250"/>
      <c r="AH17" s="14" t="s">
        <v>85</v>
      </c>
      <c r="AI17" s="14" t="s">
        <v>85</v>
      </c>
      <c r="AJ17" s="14" t="s">
        <v>85</v>
      </c>
      <c r="AK17" s="14" t="s">
        <v>85</v>
      </c>
      <c r="AM17" s="14" t="s">
        <v>85</v>
      </c>
      <c r="AN17" s="14" t="s">
        <v>85</v>
      </c>
      <c r="AO17" s="14" t="s">
        <v>85</v>
      </c>
      <c r="AP17" s="14" t="s">
        <v>85</v>
      </c>
    </row>
    <row r="18" spans="1:42" s="14" customFormat="1" x14ac:dyDescent="0.25">
      <c r="A18" s="248" t="s">
        <v>189</v>
      </c>
      <c r="B18" s="276" t="s">
        <v>5278</v>
      </c>
      <c r="C18" s="250" t="s">
        <v>1075</v>
      </c>
      <c r="D18" s="277">
        <v>78</v>
      </c>
      <c r="E18" s="278">
        <v>73</v>
      </c>
      <c r="F18" s="279">
        <v>53.775897435897441</v>
      </c>
      <c r="G18" s="280">
        <v>39.256410256410255</v>
      </c>
      <c r="H18" s="281">
        <v>53</v>
      </c>
      <c r="I18" s="278">
        <v>0</v>
      </c>
      <c r="J18" s="278">
        <v>25</v>
      </c>
      <c r="K18" s="280">
        <v>0.67948717948717952</v>
      </c>
      <c r="L18" s="280">
        <v>0</v>
      </c>
      <c r="M18" s="280">
        <v>0.32051282051282054</v>
      </c>
      <c r="N18" s="282" t="s">
        <v>913</v>
      </c>
      <c r="O18" s="278">
        <v>22</v>
      </c>
      <c r="P18" s="283">
        <v>0.52410256410256417</v>
      </c>
      <c r="Q18" s="280">
        <v>11.525641025641026</v>
      </c>
      <c r="R18" s="284"/>
      <c r="S18" s="285" t="s">
        <v>915</v>
      </c>
      <c r="T18" s="278">
        <v>19</v>
      </c>
      <c r="U18" s="283">
        <v>0.57589743589743581</v>
      </c>
      <c r="V18" s="280">
        <v>10.948717948717949</v>
      </c>
      <c r="W18" s="284"/>
      <c r="X18" s="286" t="s">
        <v>912</v>
      </c>
      <c r="Y18" s="278">
        <v>12</v>
      </c>
      <c r="Z18" s="283">
        <v>0.54500000000000004</v>
      </c>
      <c r="AA18" s="280">
        <v>6.5384615384615383</v>
      </c>
      <c r="AB18" s="284"/>
      <c r="AC18" s="287" t="s">
        <v>914</v>
      </c>
      <c r="AD18" s="278">
        <v>20</v>
      </c>
      <c r="AE18" s="283">
        <v>0.51217948717948747</v>
      </c>
      <c r="AF18" s="280">
        <v>10.243589743589743</v>
      </c>
      <c r="AG18" s="250"/>
      <c r="AH18" s="14" t="s">
        <v>85</v>
      </c>
      <c r="AI18" s="14" t="s">
        <v>85</v>
      </c>
      <c r="AJ18" s="14" t="s">
        <v>85</v>
      </c>
      <c r="AK18" s="14" t="s">
        <v>85</v>
      </c>
      <c r="AM18" s="14" t="s">
        <v>85</v>
      </c>
      <c r="AN18" s="14" t="s">
        <v>85</v>
      </c>
      <c r="AO18" s="14" t="s">
        <v>85</v>
      </c>
      <c r="AP18" s="14" t="s">
        <v>85</v>
      </c>
    </row>
    <row r="19" spans="1:42" s="14" customFormat="1" x14ac:dyDescent="0.25">
      <c r="A19" s="248" t="s">
        <v>764</v>
      </c>
      <c r="B19" s="276" t="s">
        <v>5278</v>
      </c>
      <c r="C19" s="250" t="s">
        <v>1078</v>
      </c>
      <c r="D19" s="277">
        <v>3</v>
      </c>
      <c r="E19" s="278">
        <v>73</v>
      </c>
      <c r="F19" s="279">
        <v>32.880000000000003</v>
      </c>
      <c r="G19" s="280">
        <v>24</v>
      </c>
      <c r="H19" s="281">
        <v>3</v>
      </c>
      <c r="I19" s="278">
        <v>0</v>
      </c>
      <c r="J19" s="278">
        <v>0</v>
      </c>
      <c r="K19" s="280">
        <v>1</v>
      </c>
      <c r="L19" s="280">
        <v>0</v>
      </c>
      <c r="M19" s="280">
        <v>0</v>
      </c>
      <c r="N19" s="282" t="s">
        <v>913</v>
      </c>
      <c r="O19" s="278">
        <v>22</v>
      </c>
      <c r="P19" s="283">
        <v>0.33333333333333331</v>
      </c>
      <c r="Q19" s="280">
        <v>7.333333333333333</v>
      </c>
      <c r="R19" s="284"/>
      <c r="S19" s="285" t="s">
        <v>915</v>
      </c>
      <c r="T19" s="278">
        <v>19</v>
      </c>
      <c r="U19" s="283">
        <v>0.35333333333333333</v>
      </c>
      <c r="V19" s="280">
        <v>6.666666666666667</v>
      </c>
      <c r="W19" s="284"/>
      <c r="X19" s="286" t="s">
        <v>912</v>
      </c>
      <c r="Y19" s="278">
        <v>12</v>
      </c>
      <c r="Z19" s="283">
        <v>0.27666666666666667</v>
      </c>
      <c r="AA19" s="280">
        <v>3.3333333333333335</v>
      </c>
      <c r="AB19" s="284"/>
      <c r="AC19" s="287" t="s">
        <v>914</v>
      </c>
      <c r="AD19" s="278">
        <v>20</v>
      </c>
      <c r="AE19" s="283">
        <v>0.33333333333333331</v>
      </c>
      <c r="AF19" s="280">
        <v>6.666666666666667</v>
      </c>
      <c r="AG19" s="250"/>
      <c r="AH19" s="14" t="s">
        <v>85</v>
      </c>
      <c r="AI19" s="14" t="s">
        <v>85</v>
      </c>
      <c r="AJ19" s="14" t="s">
        <v>85</v>
      </c>
      <c r="AK19" s="14" t="s">
        <v>85</v>
      </c>
      <c r="AM19" s="14" t="s">
        <v>85</v>
      </c>
      <c r="AN19" s="14" t="s">
        <v>85</v>
      </c>
      <c r="AO19" s="14" t="s">
        <v>85</v>
      </c>
      <c r="AP19" s="14" t="s">
        <v>85</v>
      </c>
    </row>
    <row r="20" spans="1:42" s="14" customFormat="1" x14ac:dyDescent="0.25">
      <c r="A20" s="248" t="s">
        <v>192</v>
      </c>
      <c r="B20" s="276" t="s">
        <v>5278</v>
      </c>
      <c r="C20" s="250" t="s">
        <v>1080</v>
      </c>
      <c r="D20" s="277">
        <v>80</v>
      </c>
      <c r="E20" s="278">
        <v>73</v>
      </c>
      <c r="F20" s="279">
        <v>41.2</v>
      </c>
      <c r="G20" s="280">
        <v>30.074999999999999</v>
      </c>
      <c r="H20" s="281">
        <v>77</v>
      </c>
      <c r="I20" s="278">
        <v>0</v>
      </c>
      <c r="J20" s="278">
        <v>3</v>
      </c>
      <c r="K20" s="280">
        <v>0.96250000000000002</v>
      </c>
      <c r="L20" s="280">
        <v>0</v>
      </c>
      <c r="M20" s="280">
        <v>3.7499999999999999E-2</v>
      </c>
      <c r="N20" s="282" t="s">
        <v>913</v>
      </c>
      <c r="O20" s="278">
        <v>22</v>
      </c>
      <c r="P20" s="283">
        <v>0.40662500000000001</v>
      </c>
      <c r="Q20" s="280">
        <v>8.9499999999999993</v>
      </c>
      <c r="R20" s="284"/>
      <c r="S20" s="285" t="s">
        <v>915</v>
      </c>
      <c r="T20" s="278">
        <v>19</v>
      </c>
      <c r="U20" s="283">
        <v>0.40387500000000021</v>
      </c>
      <c r="V20" s="280">
        <v>7.6749999999999998</v>
      </c>
      <c r="W20" s="284"/>
      <c r="X20" s="286" t="s">
        <v>912</v>
      </c>
      <c r="Y20" s="278">
        <v>12</v>
      </c>
      <c r="Z20" s="283">
        <v>0.39900000000000013</v>
      </c>
      <c r="AA20" s="280">
        <v>4.7874999999999996</v>
      </c>
      <c r="AB20" s="284"/>
      <c r="AC20" s="287" t="s">
        <v>914</v>
      </c>
      <c r="AD20" s="278">
        <v>20</v>
      </c>
      <c r="AE20" s="283">
        <v>0.43312500000000009</v>
      </c>
      <c r="AF20" s="280">
        <v>8.6624999999999996</v>
      </c>
      <c r="AG20" s="250"/>
      <c r="AH20" s="14" t="s">
        <v>85</v>
      </c>
      <c r="AI20" s="14" t="s">
        <v>85</v>
      </c>
      <c r="AJ20" s="14" t="s">
        <v>85</v>
      </c>
      <c r="AK20" s="14" t="s">
        <v>85</v>
      </c>
      <c r="AM20" s="14" t="s">
        <v>85</v>
      </c>
      <c r="AN20" s="14" t="s">
        <v>85</v>
      </c>
      <c r="AO20" s="14" t="s">
        <v>85</v>
      </c>
      <c r="AP20" s="14" t="s">
        <v>85</v>
      </c>
    </row>
    <row r="21" spans="1:42" s="14" customFormat="1" x14ac:dyDescent="0.25">
      <c r="A21" s="248" t="s">
        <v>195</v>
      </c>
      <c r="B21" s="276" t="s">
        <v>5278</v>
      </c>
      <c r="C21" s="250" t="s">
        <v>1083</v>
      </c>
      <c r="D21" s="277">
        <v>140</v>
      </c>
      <c r="E21" s="278">
        <v>73</v>
      </c>
      <c r="F21" s="279">
        <v>41.175642857142869</v>
      </c>
      <c r="G21" s="280">
        <v>30.057142857142857</v>
      </c>
      <c r="H21" s="281">
        <v>130</v>
      </c>
      <c r="I21" s="278">
        <v>0</v>
      </c>
      <c r="J21" s="278">
        <v>10</v>
      </c>
      <c r="K21" s="280">
        <v>0.9285714285714286</v>
      </c>
      <c r="L21" s="280">
        <v>0</v>
      </c>
      <c r="M21" s="280">
        <v>7.1428571428571425E-2</v>
      </c>
      <c r="N21" s="282" t="s">
        <v>913</v>
      </c>
      <c r="O21" s="278">
        <v>22</v>
      </c>
      <c r="P21" s="283">
        <v>0.42185714285714276</v>
      </c>
      <c r="Q21" s="280">
        <v>9.2785714285714285</v>
      </c>
      <c r="R21" s="284"/>
      <c r="S21" s="285" t="s">
        <v>915</v>
      </c>
      <c r="T21" s="278">
        <v>19</v>
      </c>
      <c r="U21" s="283">
        <v>0.41721428571428565</v>
      </c>
      <c r="V21" s="280">
        <v>7.9214285714285717</v>
      </c>
      <c r="W21" s="284"/>
      <c r="X21" s="286" t="s">
        <v>912</v>
      </c>
      <c r="Y21" s="278">
        <v>12</v>
      </c>
      <c r="Z21" s="283">
        <v>0.40292857142857141</v>
      </c>
      <c r="AA21" s="280">
        <v>4.8357142857142854</v>
      </c>
      <c r="AB21" s="284"/>
      <c r="AC21" s="287" t="s">
        <v>914</v>
      </c>
      <c r="AD21" s="278">
        <v>20</v>
      </c>
      <c r="AE21" s="283">
        <v>0.40107142857142847</v>
      </c>
      <c r="AF21" s="280">
        <v>8.0214285714285722</v>
      </c>
      <c r="AG21" s="250"/>
      <c r="AH21" s="14" t="s">
        <v>85</v>
      </c>
      <c r="AI21" s="14" t="s">
        <v>85</v>
      </c>
      <c r="AJ21" s="14" t="s">
        <v>85</v>
      </c>
      <c r="AK21" s="14" t="s">
        <v>85</v>
      </c>
      <c r="AM21" s="14" t="s">
        <v>85</v>
      </c>
      <c r="AN21" s="14" t="s">
        <v>85</v>
      </c>
      <c r="AO21" s="14" t="s">
        <v>85</v>
      </c>
      <c r="AP21" s="14" t="s">
        <v>85</v>
      </c>
    </row>
    <row r="22" spans="1:42" s="14" customFormat="1" x14ac:dyDescent="0.25">
      <c r="A22" s="248" t="s">
        <v>199</v>
      </c>
      <c r="B22" s="276" t="s">
        <v>5278</v>
      </c>
      <c r="C22" s="250" t="s">
        <v>1087</v>
      </c>
      <c r="D22" s="277">
        <v>146</v>
      </c>
      <c r="E22" s="278">
        <v>73</v>
      </c>
      <c r="F22" s="279">
        <v>45.722191780821902</v>
      </c>
      <c r="G22" s="280">
        <v>33.376712328767127</v>
      </c>
      <c r="H22" s="281">
        <v>132</v>
      </c>
      <c r="I22" s="278">
        <v>0</v>
      </c>
      <c r="J22" s="278">
        <v>14</v>
      </c>
      <c r="K22" s="280">
        <v>0.90410958904109584</v>
      </c>
      <c r="L22" s="280">
        <v>0</v>
      </c>
      <c r="M22" s="280">
        <v>9.5890410958904104E-2</v>
      </c>
      <c r="N22" s="282" t="s">
        <v>913</v>
      </c>
      <c r="O22" s="278">
        <v>22</v>
      </c>
      <c r="P22" s="283">
        <v>0.46472602739726004</v>
      </c>
      <c r="Q22" s="280">
        <v>10.219178082191782</v>
      </c>
      <c r="R22" s="284"/>
      <c r="S22" s="285" t="s">
        <v>915</v>
      </c>
      <c r="T22" s="278">
        <v>19</v>
      </c>
      <c r="U22" s="283">
        <v>0.43465753424657522</v>
      </c>
      <c r="V22" s="280">
        <v>8.2534246575342465</v>
      </c>
      <c r="W22" s="284"/>
      <c r="X22" s="286" t="s">
        <v>912</v>
      </c>
      <c r="Y22" s="278">
        <v>12</v>
      </c>
      <c r="Z22" s="283">
        <v>0.47445205479452052</v>
      </c>
      <c r="AA22" s="280">
        <v>5.6917808219178081</v>
      </c>
      <c r="AB22" s="284"/>
      <c r="AC22" s="287" t="s">
        <v>914</v>
      </c>
      <c r="AD22" s="278">
        <v>20</v>
      </c>
      <c r="AE22" s="283">
        <v>0.46061643835616417</v>
      </c>
      <c r="AF22" s="280">
        <v>9.212328767123287</v>
      </c>
      <c r="AG22" s="250"/>
      <c r="AH22" s="14" t="s">
        <v>85</v>
      </c>
      <c r="AI22" s="14" t="s">
        <v>85</v>
      </c>
      <c r="AJ22" s="14" t="s">
        <v>85</v>
      </c>
      <c r="AK22" s="14" t="s">
        <v>85</v>
      </c>
      <c r="AM22" s="14" t="s">
        <v>85</v>
      </c>
      <c r="AN22" s="14" t="s">
        <v>85</v>
      </c>
      <c r="AO22" s="14" t="s">
        <v>85</v>
      </c>
      <c r="AP22" s="14" t="s">
        <v>85</v>
      </c>
    </row>
    <row r="23" spans="1:42" s="14" customFormat="1" x14ac:dyDescent="0.25">
      <c r="A23" s="248" t="s">
        <v>202</v>
      </c>
      <c r="B23" s="276" t="s">
        <v>5278</v>
      </c>
      <c r="C23" s="250" t="s">
        <v>1090</v>
      </c>
      <c r="D23" s="277">
        <v>47</v>
      </c>
      <c r="E23" s="278">
        <v>73</v>
      </c>
      <c r="F23" s="279">
        <v>44.59489361702127</v>
      </c>
      <c r="G23" s="280">
        <v>32.553191489361701</v>
      </c>
      <c r="H23" s="281">
        <v>43</v>
      </c>
      <c r="I23" s="278">
        <v>0</v>
      </c>
      <c r="J23" s="278">
        <v>4</v>
      </c>
      <c r="K23" s="280">
        <v>0.91489361702127658</v>
      </c>
      <c r="L23" s="280">
        <v>0</v>
      </c>
      <c r="M23" s="280">
        <v>8.5106382978723402E-2</v>
      </c>
      <c r="N23" s="282" t="s">
        <v>913</v>
      </c>
      <c r="O23" s="278">
        <v>22</v>
      </c>
      <c r="P23" s="283">
        <v>0.45404255319148928</v>
      </c>
      <c r="Q23" s="280">
        <v>10</v>
      </c>
      <c r="R23" s="284"/>
      <c r="S23" s="285" t="s">
        <v>915</v>
      </c>
      <c r="T23" s="278">
        <v>19</v>
      </c>
      <c r="U23" s="283">
        <v>0.41021276595744693</v>
      </c>
      <c r="V23" s="280">
        <v>7.7872340425531918</v>
      </c>
      <c r="W23" s="284"/>
      <c r="X23" s="286" t="s">
        <v>912</v>
      </c>
      <c r="Y23" s="278">
        <v>12</v>
      </c>
      <c r="Z23" s="283">
        <v>0.47893617021276608</v>
      </c>
      <c r="AA23" s="280">
        <v>5.7446808510638299</v>
      </c>
      <c r="AB23" s="284"/>
      <c r="AC23" s="287" t="s">
        <v>914</v>
      </c>
      <c r="AD23" s="278">
        <v>20</v>
      </c>
      <c r="AE23" s="283">
        <v>0.45106382978723408</v>
      </c>
      <c r="AF23" s="280">
        <v>9.0212765957446805</v>
      </c>
      <c r="AG23" s="250"/>
      <c r="AH23" s="14" t="s">
        <v>85</v>
      </c>
      <c r="AI23" s="14" t="s">
        <v>85</v>
      </c>
      <c r="AJ23" s="14" t="s">
        <v>85</v>
      </c>
      <c r="AK23" s="14" t="s">
        <v>85</v>
      </c>
      <c r="AM23" s="14" t="s">
        <v>85</v>
      </c>
      <c r="AN23" s="14" t="s">
        <v>85</v>
      </c>
      <c r="AO23" s="14" t="s">
        <v>85</v>
      </c>
      <c r="AP23" s="14" t="s">
        <v>85</v>
      </c>
    </row>
    <row r="24" spans="1:42" s="14" customFormat="1" x14ac:dyDescent="0.25">
      <c r="A24" s="248" t="s">
        <v>203</v>
      </c>
      <c r="B24" s="276" t="s">
        <v>5278</v>
      </c>
      <c r="C24" s="250" t="s">
        <v>1091</v>
      </c>
      <c r="D24" s="277">
        <v>22</v>
      </c>
      <c r="E24" s="278">
        <v>73</v>
      </c>
      <c r="F24" s="279">
        <v>37.798636363636369</v>
      </c>
      <c r="G24" s="280">
        <v>27.59090909090909</v>
      </c>
      <c r="H24" s="281">
        <v>22</v>
      </c>
      <c r="I24" s="278">
        <v>0</v>
      </c>
      <c r="J24" s="278">
        <v>0</v>
      </c>
      <c r="K24" s="280">
        <v>1</v>
      </c>
      <c r="L24" s="280">
        <v>0</v>
      </c>
      <c r="M24" s="280">
        <v>0</v>
      </c>
      <c r="N24" s="282" t="s">
        <v>913</v>
      </c>
      <c r="O24" s="278">
        <v>22</v>
      </c>
      <c r="P24" s="283">
        <v>0.40045454545454556</v>
      </c>
      <c r="Q24" s="280">
        <v>8.8181818181818183</v>
      </c>
      <c r="R24" s="284"/>
      <c r="S24" s="285" t="s">
        <v>915</v>
      </c>
      <c r="T24" s="278">
        <v>19</v>
      </c>
      <c r="U24" s="283">
        <v>0.35136363636363632</v>
      </c>
      <c r="V24" s="280">
        <v>6.6818181818181817</v>
      </c>
      <c r="W24" s="284"/>
      <c r="X24" s="286" t="s">
        <v>912</v>
      </c>
      <c r="Y24" s="278">
        <v>12</v>
      </c>
      <c r="Z24" s="283">
        <v>0.4272727272727273</v>
      </c>
      <c r="AA24" s="280">
        <v>5.1363636363636367</v>
      </c>
      <c r="AB24" s="284"/>
      <c r="AC24" s="287" t="s">
        <v>914</v>
      </c>
      <c r="AD24" s="278">
        <v>20</v>
      </c>
      <c r="AE24" s="283">
        <v>0.34772727272727277</v>
      </c>
      <c r="AF24" s="280">
        <v>6.9545454545454541</v>
      </c>
      <c r="AG24" s="250"/>
      <c r="AH24" s="14" t="s">
        <v>85</v>
      </c>
      <c r="AI24" s="14" t="s">
        <v>85</v>
      </c>
      <c r="AJ24" s="14" t="s">
        <v>85</v>
      </c>
      <c r="AK24" s="14" t="s">
        <v>85</v>
      </c>
      <c r="AM24" s="14" t="s">
        <v>85</v>
      </c>
      <c r="AN24" s="14" t="s">
        <v>85</v>
      </c>
      <c r="AO24" s="14" t="s">
        <v>85</v>
      </c>
      <c r="AP24" s="14" t="s">
        <v>85</v>
      </c>
    </row>
    <row r="25" spans="1:42" s="14" customFormat="1" x14ac:dyDescent="0.25">
      <c r="A25" s="248" t="s">
        <v>207</v>
      </c>
      <c r="B25" s="276" t="s">
        <v>5278</v>
      </c>
      <c r="C25" s="250" t="s">
        <v>1095</v>
      </c>
      <c r="D25" s="277">
        <v>33</v>
      </c>
      <c r="E25" s="278">
        <v>73</v>
      </c>
      <c r="F25" s="279">
        <v>38.483333333333334</v>
      </c>
      <c r="G25" s="280">
        <v>28.09090909090909</v>
      </c>
      <c r="H25" s="281">
        <v>33</v>
      </c>
      <c r="I25" s="278">
        <v>0</v>
      </c>
      <c r="J25" s="278">
        <v>0</v>
      </c>
      <c r="K25" s="280">
        <v>1</v>
      </c>
      <c r="L25" s="280">
        <v>0</v>
      </c>
      <c r="M25" s="280">
        <v>0</v>
      </c>
      <c r="N25" s="282" t="s">
        <v>913</v>
      </c>
      <c r="O25" s="278">
        <v>22</v>
      </c>
      <c r="P25" s="283">
        <v>0.42272727272727278</v>
      </c>
      <c r="Q25" s="280">
        <v>9.3030303030303028</v>
      </c>
      <c r="R25" s="284"/>
      <c r="S25" s="285" t="s">
        <v>915</v>
      </c>
      <c r="T25" s="278">
        <v>19</v>
      </c>
      <c r="U25" s="283">
        <v>0.32666666666666666</v>
      </c>
      <c r="V25" s="280">
        <v>6.2121212121212119</v>
      </c>
      <c r="W25" s="284"/>
      <c r="X25" s="286" t="s">
        <v>912</v>
      </c>
      <c r="Y25" s="278">
        <v>12</v>
      </c>
      <c r="Z25" s="283">
        <v>0.41878787878787882</v>
      </c>
      <c r="AA25" s="280">
        <v>5.0303030303030303</v>
      </c>
      <c r="AB25" s="284"/>
      <c r="AC25" s="287" t="s">
        <v>914</v>
      </c>
      <c r="AD25" s="278">
        <v>20</v>
      </c>
      <c r="AE25" s="283">
        <v>0.37727272727272732</v>
      </c>
      <c r="AF25" s="280">
        <v>7.5454545454545459</v>
      </c>
      <c r="AG25" s="250"/>
      <c r="AH25" s="14" t="s">
        <v>85</v>
      </c>
      <c r="AI25" s="14" t="s">
        <v>85</v>
      </c>
      <c r="AJ25" s="14" t="s">
        <v>85</v>
      </c>
      <c r="AK25" s="14" t="s">
        <v>85</v>
      </c>
      <c r="AM25" s="14" t="s">
        <v>85</v>
      </c>
      <c r="AN25" s="14" t="s">
        <v>85</v>
      </c>
      <c r="AO25" s="14" t="s">
        <v>85</v>
      </c>
      <c r="AP25" s="14" t="s">
        <v>85</v>
      </c>
    </row>
    <row r="26" spans="1:42" s="14" customFormat="1" x14ac:dyDescent="0.25">
      <c r="A26" s="248" t="s">
        <v>209</v>
      </c>
      <c r="B26" s="276" t="s">
        <v>5278</v>
      </c>
      <c r="C26" s="250" t="s">
        <v>1097</v>
      </c>
      <c r="D26" s="277">
        <v>37</v>
      </c>
      <c r="E26" s="278">
        <v>73</v>
      </c>
      <c r="F26" s="279">
        <v>34.841621621621627</v>
      </c>
      <c r="G26" s="280">
        <v>25.432432432432432</v>
      </c>
      <c r="H26" s="281">
        <v>37</v>
      </c>
      <c r="I26" s="278">
        <v>0</v>
      </c>
      <c r="J26" s="278">
        <v>0</v>
      </c>
      <c r="K26" s="280">
        <v>1</v>
      </c>
      <c r="L26" s="280">
        <v>0</v>
      </c>
      <c r="M26" s="280">
        <v>0</v>
      </c>
      <c r="N26" s="282" t="s">
        <v>913</v>
      </c>
      <c r="O26" s="278">
        <v>22</v>
      </c>
      <c r="P26" s="283">
        <v>0.34513513513513505</v>
      </c>
      <c r="Q26" s="280">
        <v>7.6216216216216219</v>
      </c>
      <c r="R26" s="284"/>
      <c r="S26" s="285" t="s">
        <v>915</v>
      </c>
      <c r="T26" s="278">
        <v>19</v>
      </c>
      <c r="U26" s="283">
        <v>0.3343243243243243</v>
      </c>
      <c r="V26" s="280">
        <v>6.3513513513513518</v>
      </c>
      <c r="W26" s="284"/>
      <c r="X26" s="286" t="s">
        <v>912</v>
      </c>
      <c r="Y26" s="278">
        <v>12</v>
      </c>
      <c r="Z26" s="283">
        <v>0.32918918918918916</v>
      </c>
      <c r="AA26" s="280">
        <v>3.9459459459459461</v>
      </c>
      <c r="AB26" s="284"/>
      <c r="AC26" s="287" t="s">
        <v>914</v>
      </c>
      <c r="AD26" s="278">
        <v>20</v>
      </c>
      <c r="AE26" s="283">
        <v>0.37567567567567567</v>
      </c>
      <c r="AF26" s="280">
        <v>7.5135135135135132</v>
      </c>
      <c r="AG26" s="250"/>
      <c r="AH26" s="14" t="s">
        <v>85</v>
      </c>
      <c r="AI26" s="14" t="s">
        <v>85</v>
      </c>
      <c r="AJ26" s="14" t="s">
        <v>85</v>
      </c>
      <c r="AK26" s="14" t="s">
        <v>85</v>
      </c>
      <c r="AM26" s="14" t="s">
        <v>85</v>
      </c>
      <c r="AN26" s="14" t="s">
        <v>85</v>
      </c>
      <c r="AO26" s="14" t="s">
        <v>85</v>
      </c>
      <c r="AP26" s="14" t="s">
        <v>85</v>
      </c>
    </row>
    <row r="27" spans="1:42" s="14" customFormat="1" x14ac:dyDescent="0.25">
      <c r="A27" s="248" t="s">
        <v>211</v>
      </c>
      <c r="B27" s="276" t="s">
        <v>5278</v>
      </c>
      <c r="C27" s="250" t="s">
        <v>1099</v>
      </c>
      <c r="D27" s="277">
        <v>115</v>
      </c>
      <c r="E27" s="278">
        <v>73</v>
      </c>
      <c r="F27" s="279">
        <v>42.097565217391292</v>
      </c>
      <c r="G27" s="280">
        <v>30.730434782608697</v>
      </c>
      <c r="H27" s="281">
        <v>114</v>
      </c>
      <c r="I27" s="278">
        <v>0</v>
      </c>
      <c r="J27" s="278">
        <v>1</v>
      </c>
      <c r="K27" s="280">
        <v>0.99130434782608701</v>
      </c>
      <c r="L27" s="280">
        <v>0</v>
      </c>
      <c r="M27" s="280">
        <v>8.6956521739130436E-3</v>
      </c>
      <c r="N27" s="282" t="s">
        <v>913</v>
      </c>
      <c r="O27" s="278">
        <v>22</v>
      </c>
      <c r="P27" s="283">
        <v>0.4233913043478264</v>
      </c>
      <c r="Q27" s="280">
        <v>9.3217391304347821</v>
      </c>
      <c r="R27" s="284"/>
      <c r="S27" s="285" t="s">
        <v>915</v>
      </c>
      <c r="T27" s="278">
        <v>19</v>
      </c>
      <c r="U27" s="283">
        <v>0.39121739130434757</v>
      </c>
      <c r="V27" s="280">
        <v>7.4260869565217389</v>
      </c>
      <c r="W27" s="284"/>
      <c r="X27" s="286" t="s">
        <v>912</v>
      </c>
      <c r="Y27" s="278">
        <v>12</v>
      </c>
      <c r="Z27" s="283">
        <v>0.41043478260869581</v>
      </c>
      <c r="AA27" s="280">
        <v>4.9217391304347826</v>
      </c>
      <c r="AB27" s="284"/>
      <c r="AC27" s="287" t="s">
        <v>914</v>
      </c>
      <c r="AD27" s="278">
        <v>20</v>
      </c>
      <c r="AE27" s="283">
        <v>0.45304347826086933</v>
      </c>
      <c r="AF27" s="280">
        <v>9.0608695652173914</v>
      </c>
      <c r="AG27" s="250"/>
      <c r="AH27" s="14" t="s">
        <v>85</v>
      </c>
      <c r="AI27" s="14" t="s">
        <v>85</v>
      </c>
      <c r="AJ27" s="14" t="s">
        <v>85</v>
      </c>
      <c r="AK27" s="14" t="s">
        <v>85</v>
      </c>
      <c r="AM27" s="14" t="s">
        <v>85</v>
      </c>
      <c r="AN27" s="14" t="s">
        <v>85</v>
      </c>
      <c r="AO27" s="14" t="s">
        <v>85</v>
      </c>
      <c r="AP27" s="14" t="s">
        <v>85</v>
      </c>
    </row>
    <row r="28" spans="1:42" s="14" customFormat="1" x14ac:dyDescent="0.25">
      <c r="A28" s="248" t="s">
        <v>821</v>
      </c>
      <c r="B28" s="276" t="s">
        <v>5278</v>
      </c>
      <c r="C28" s="250" t="s">
        <v>1107</v>
      </c>
      <c r="D28" s="277">
        <v>38</v>
      </c>
      <c r="E28" s="278">
        <v>73</v>
      </c>
      <c r="F28" s="279">
        <v>49.387368421052628</v>
      </c>
      <c r="G28" s="280">
        <v>36.05263157894737</v>
      </c>
      <c r="H28" s="281">
        <v>35</v>
      </c>
      <c r="I28" s="278">
        <v>0</v>
      </c>
      <c r="J28" s="278">
        <v>3</v>
      </c>
      <c r="K28" s="280">
        <v>0.92105263157894735</v>
      </c>
      <c r="L28" s="280">
        <v>0</v>
      </c>
      <c r="M28" s="280">
        <v>7.8947368421052627E-2</v>
      </c>
      <c r="N28" s="282" t="s">
        <v>913</v>
      </c>
      <c r="O28" s="278">
        <v>22</v>
      </c>
      <c r="P28" s="283">
        <v>0.50473684210526304</v>
      </c>
      <c r="Q28" s="280">
        <v>11.105263157894736</v>
      </c>
      <c r="R28" s="284"/>
      <c r="S28" s="285" t="s">
        <v>915</v>
      </c>
      <c r="T28" s="278">
        <v>19</v>
      </c>
      <c r="U28" s="283">
        <v>0.46526315789473693</v>
      </c>
      <c r="V28" s="280">
        <v>8.8421052631578956</v>
      </c>
      <c r="W28" s="284"/>
      <c r="X28" s="286" t="s">
        <v>912</v>
      </c>
      <c r="Y28" s="278">
        <v>12</v>
      </c>
      <c r="Z28" s="283">
        <v>0.47815789473684206</v>
      </c>
      <c r="AA28" s="280">
        <v>5.7368421052631575</v>
      </c>
      <c r="AB28" s="284"/>
      <c r="AC28" s="287" t="s">
        <v>914</v>
      </c>
      <c r="AD28" s="278">
        <v>20</v>
      </c>
      <c r="AE28" s="283">
        <v>0.51842105263157889</v>
      </c>
      <c r="AF28" s="280">
        <v>10.368421052631579</v>
      </c>
      <c r="AG28" s="250"/>
      <c r="AH28" s="14" t="s">
        <v>85</v>
      </c>
      <c r="AI28" s="14" t="s">
        <v>85</v>
      </c>
      <c r="AJ28" s="14" t="s">
        <v>85</v>
      </c>
      <c r="AK28" s="14" t="s">
        <v>85</v>
      </c>
      <c r="AM28" s="14" t="s">
        <v>85</v>
      </c>
      <c r="AN28" s="14" t="s">
        <v>85</v>
      </c>
      <c r="AO28" s="14" t="s">
        <v>85</v>
      </c>
      <c r="AP28" s="14" t="s">
        <v>85</v>
      </c>
    </row>
    <row r="29" spans="1:42" s="14" customFormat="1" x14ac:dyDescent="0.25">
      <c r="A29" s="248" t="s">
        <v>221</v>
      </c>
      <c r="B29" s="276" t="s">
        <v>5278</v>
      </c>
      <c r="C29" s="250" t="s">
        <v>1111</v>
      </c>
      <c r="D29" s="277">
        <v>50</v>
      </c>
      <c r="E29" s="278">
        <v>73</v>
      </c>
      <c r="F29" s="279">
        <v>33.262999999999998</v>
      </c>
      <c r="G29" s="280">
        <v>24.28</v>
      </c>
      <c r="H29" s="281">
        <v>50</v>
      </c>
      <c r="I29" s="278">
        <v>0</v>
      </c>
      <c r="J29" s="278">
        <v>0</v>
      </c>
      <c r="K29" s="280">
        <v>1</v>
      </c>
      <c r="L29" s="280">
        <v>0</v>
      </c>
      <c r="M29" s="280">
        <v>0</v>
      </c>
      <c r="N29" s="282" t="s">
        <v>913</v>
      </c>
      <c r="O29" s="278">
        <v>22</v>
      </c>
      <c r="P29" s="283">
        <v>0.33679999999999999</v>
      </c>
      <c r="Q29" s="280">
        <v>7.42</v>
      </c>
      <c r="R29" s="284"/>
      <c r="S29" s="285" t="s">
        <v>915</v>
      </c>
      <c r="T29" s="278">
        <v>19</v>
      </c>
      <c r="U29" s="283">
        <v>0.32980000000000004</v>
      </c>
      <c r="V29" s="280">
        <v>6.26</v>
      </c>
      <c r="W29" s="284"/>
      <c r="X29" s="286" t="s">
        <v>912</v>
      </c>
      <c r="Y29" s="278">
        <v>12</v>
      </c>
      <c r="Z29" s="283">
        <v>0.35040000000000004</v>
      </c>
      <c r="AA29" s="280">
        <v>4.2</v>
      </c>
      <c r="AB29" s="284"/>
      <c r="AC29" s="287" t="s">
        <v>914</v>
      </c>
      <c r="AD29" s="278">
        <v>20</v>
      </c>
      <c r="AE29" s="283">
        <v>0.31999999999999995</v>
      </c>
      <c r="AF29" s="280">
        <v>6.4</v>
      </c>
      <c r="AG29" s="250"/>
      <c r="AH29" s="14" t="s">
        <v>85</v>
      </c>
      <c r="AI29" s="14" t="s">
        <v>85</v>
      </c>
      <c r="AJ29" s="14" t="s">
        <v>85</v>
      </c>
      <c r="AK29" s="14" t="s">
        <v>85</v>
      </c>
      <c r="AM29" s="14" t="s">
        <v>85</v>
      </c>
      <c r="AN29" s="14" t="s">
        <v>85</v>
      </c>
      <c r="AO29" s="14" t="s">
        <v>85</v>
      </c>
      <c r="AP29" s="14" t="s">
        <v>85</v>
      </c>
    </row>
    <row r="30" spans="1:42" s="14" customFormat="1" x14ac:dyDescent="0.25">
      <c r="A30" s="248" t="s">
        <v>249</v>
      </c>
      <c r="B30" s="276" t="s">
        <v>5278</v>
      </c>
      <c r="C30" s="250" t="s">
        <v>1138</v>
      </c>
      <c r="D30" s="277">
        <v>89</v>
      </c>
      <c r="E30" s="278">
        <v>73</v>
      </c>
      <c r="F30" s="279">
        <v>42.620786516853926</v>
      </c>
      <c r="G30" s="280">
        <v>31.112359550561798</v>
      </c>
      <c r="H30" s="281">
        <v>86</v>
      </c>
      <c r="I30" s="278">
        <v>0</v>
      </c>
      <c r="J30" s="278">
        <v>3</v>
      </c>
      <c r="K30" s="280">
        <v>0.9662921348314607</v>
      </c>
      <c r="L30" s="280">
        <v>0</v>
      </c>
      <c r="M30" s="280">
        <v>3.3707865168539325E-2</v>
      </c>
      <c r="N30" s="282" t="s">
        <v>913</v>
      </c>
      <c r="O30" s="278">
        <v>22</v>
      </c>
      <c r="P30" s="283">
        <v>0.45179775280898876</v>
      </c>
      <c r="Q30" s="280">
        <v>9.9438202247191008</v>
      </c>
      <c r="R30" s="284"/>
      <c r="S30" s="285" t="s">
        <v>915</v>
      </c>
      <c r="T30" s="278">
        <v>19</v>
      </c>
      <c r="U30" s="283">
        <v>0.42101123595505641</v>
      </c>
      <c r="V30" s="280">
        <v>7.98876404494382</v>
      </c>
      <c r="W30" s="284"/>
      <c r="X30" s="286" t="s">
        <v>912</v>
      </c>
      <c r="Y30" s="278">
        <v>12</v>
      </c>
      <c r="Z30" s="283">
        <v>0.41022471910112357</v>
      </c>
      <c r="AA30" s="280">
        <v>4.9213483146067416</v>
      </c>
      <c r="AB30" s="284"/>
      <c r="AC30" s="287" t="s">
        <v>914</v>
      </c>
      <c r="AD30" s="278">
        <v>20</v>
      </c>
      <c r="AE30" s="283">
        <v>0.41292134831460681</v>
      </c>
      <c r="AF30" s="280">
        <v>8.2584269662921344</v>
      </c>
      <c r="AG30" s="250"/>
      <c r="AH30" s="14" t="s">
        <v>85</v>
      </c>
      <c r="AI30" s="14" t="s">
        <v>85</v>
      </c>
      <c r="AJ30" s="14" t="s">
        <v>85</v>
      </c>
      <c r="AK30" s="14" t="s">
        <v>85</v>
      </c>
      <c r="AM30" s="14" t="s">
        <v>85</v>
      </c>
      <c r="AN30" s="14" t="s">
        <v>85</v>
      </c>
      <c r="AO30" s="14" t="s">
        <v>85</v>
      </c>
      <c r="AP30" s="14" t="s">
        <v>85</v>
      </c>
    </row>
    <row r="31" spans="1:42" s="14" customFormat="1" x14ac:dyDescent="0.25">
      <c r="A31" s="248" t="s">
        <v>250</v>
      </c>
      <c r="B31" s="276" t="s">
        <v>5278</v>
      </c>
      <c r="C31" s="250" t="s">
        <v>1139</v>
      </c>
      <c r="D31" s="277">
        <v>15</v>
      </c>
      <c r="E31" s="278">
        <v>73</v>
      </c>
      <c r="F31" s="279">
        <v>37.445333333333345</v>
      </c>
      <c r="G31" s="280">
        <v>27.333333333333332</v>
      </c>
      <c r="H31" s="281">
        <v>15</v>
      </c>
      <c r="I31" s="278">
        <v>0</v>
      </c>
      <c r="J31" s="278">
        <v>0</v>
      </c>
      <c r="K31" s="280">
        <v>1</v>
      </c>
      <c r="L31" s="280">
        <v>0</v>
      </c>
      <c r="M31" s="280">
        <v>0</v>
      </c>
      <c r="N31" s="282" t="s">
        <v>913</v>
      </c>
      <c r="O31" s="278">
        <v>22</v>
      </c>
      <c r="P31" s="283">
        <v>0.38533333333333336</v>
      </c>
      <c r="Q31" s="280">
        <v>8.4666666666666668</v>
      </c>
      <c r="R31" s="284"/>
      <c r="S31" s="285" t="s">
        <v>915</v>
      </c>
      <c r="T31" s="278">
        <v>19</v>
      </c>
      <c r="U31" s="283">
        <v>0.36533333333333329</v>
      </c>
      <c r="V31" s="280">
        <v>6.9333333333333336</v>
      </c>
      <c r="W31" s="284"/>
      <c r="X31" s="286" t="s">
        <v>912</v>
      </c>
      <c r="Y31" s="278">
        <v>12</v>
      </c>
      <c r="Z31" s="283">
        <v>0.35533333333333333</v>
      </c>
      <c r="AA31" s="280">
        <v>4.2666666666666666</v>
      </c>
      <c r="AB31" s="284"/>
      <c r="AC31" s="287" t="s">
        <v>914</v>
      </c>
      <c r="AD31" s="278">
        <v>20</v>
      </c>
      <c r="AE31" s="283">
        <v>0.38333333333333319</v>
      </c>
      <c r="AF31" s="280">
        <v>7.666666666666667</v>
      </c>
      <c r="AG31" s="250"/>
      <c r="AH31" s="14" t="s">
        <v>85</v>
      </c>
      <c r="AI31" s="14" t="s">
        <v>85</v>
      </c>
      <c r="AJ31" s="14" t="s">
        <v>85</v>
      </c>
      <c r="AK31" s="14" t="s">
        <v>85</v>
      </c>
      <c r="AM31" s="14" t="s">
        <v>85</v>
      </c>
      <c r="AN31" s="14" t="s">
        <v>85</v>
      </c>
      <c r="AO31" s="14" t="s">
        <v>85</v>
      </c>
      <c r="AP31" s="14" t="s">
        <v>85</v>
      </c>
    </row>
    <row r="32" spans="1:42" s="14" customFormat="1" x14ac:dyDescent="0.25">
      <c r="A32" s="248" t="s">
        <v>256</v>
      </c>
      <c r="B32" s="276" t="s">
        <v>5278</v>
      </c>
      <c r="C32" s="250" t="s">
        <v>1145</v>
      </c>
      <c r="D32" s="277">
        <v>81</v>
      </c>
      <c r="E32" s="278">
        <v>73</v>
      </c>
      <c r="F32" s="279">
        <v>39.57555555555556</v>
      </c>
      <c r="G32" s="280">
        <v>28.888888888888889</v>
      </c>
      <c r="H32" s="281">
        <v>76</v>
      </c>
      <c r="I32" s="278">
        <v>0</v>
      </c>
      <c r="J32" s="278">
        <v>5</v>
      </c>
      <c r="K32" s="280">
        <v>0.93827160493827155</v>
      </c>
      <c r="L32" s="280">
        <v>0</v>
      </c>
      <c r="M32" s="280">
        <v>6.1728395061728392E-2</v>
      </c>
      <c r="N32" s="282" t="s">
        <v>913</v>
      </c>
      <c r="O32" s="278">
        <v>22</v>
      </c>
      <c r="P32" s="283">
        <v>0.40382716049382711</v>
      </c>
      <c r="Q32" s="280">
        <v>8.8888888888888893</v>
      </c>
      <c r="R32" s="284"/>
      <c r="S32" s="285" t="s">
        <v>915</v>
      </c>
      <c r="T32" s="278">
        <v>19</v>
      </c>
      <c r="U32" s="283">
        <v>0.37851851851851881</v>
      </c>
      <c r="V32" s="280">
        <v>7.1851851851851851</v>
      </c>
      <c r="W32" s="284"/>
      <c r="X32" s="286" t="s">
        <v>912</v>
      </c>
      <c r="Y32" s="278">
        <v>12</v>
      </c>
      <c r="Z32" s="283">
        <v>0.39567901234567898</v>
      </c>
      <c r="AA32" s="280">
        <v>4.7530864197530862</v>
      </c>
      <c r="AB32" s="284"/>
      <c r="AC32" s="287" t="s">
        <v>914</v>
      </c>
      <c r="AD32" s="278">
        <v>20</v>
      </c>
      <c r="AE32" s="283">
        <v>0.4030864197530864</v>
      </c>
      <c r="AF32" s="280">
        <v>8.0617283950617278</v>
      </c>
      <c r="AG32" s="250"/>
      <c r="AH32" s="14" t="s">
        <v>85</v>
      </c>
      <c r="AI32" s="14" t="s">
        <v>85</v>
      </c>
      <c r="AJ32" s="14" t="s">
        <v>85</v>
      </c>
      <c r="AK32" s="14" t="s">
        <v>85</v>
      </c>
      <c r="AM32" s="14" t="s">
        <v>85</v>
      </c>
      <c r="AN32" s="14" t="s">
        <v>85</v>
      </c>
      <c r="AO32" s="14" t="s">
        <v>85</v>
      </c>
      <c r="AP32" s="14" t="s">
        <v>85</v>
      </c>
    </row>
    <row r="33" spans="1:42" s="14" customFormat="1" x14ac:dyDescent="0.25">
      <c r="A33" s="248" t="s">
        <v>257</v>
      </c>
      <c r="B33" s="276" t="s">
        <v>5278</v>
      </c>
      <c r="C33" s="250" t="s">
        <v>1146</v>
      </c>
      <c r="D33" s="277">
        <v>74</v>
      </c>
      <c r="E33" s="278">
        <v>73</v>
      </c>
      <c r="F33" s="279">
        <v>42.041081081081074</v>
      </c>
      <c r="G33" s="280">
        <v>30.689189189189189</v>
      </c>
      <c r="H33" s="281">
        <v>71</v>
      </c>
      <c r="I33" s="278">
        <v>0</v>
      </c>
      <c r="J33" s="278">
        <v>3</v>
      </c>
      <c r="K33" s="280">
        <v>0.95945945945945943</v>
      </c>
      <c r="L33" s="280">
        <v>0</v>
      </c>
      <c r="M33" s="280">
        <v>4.0540540540540543E-2</v>
      </c>
      <c r="N33" s="282" t="s">
        <v>913</v>
      </c>
      <c r="O33" s="278">
        <v>22</v>
      </c>
      <c r="P33" s="283">
        <v>0.42202702702702705</v>
      </c>
      <c r="Q33" s="280">
        <v>9.2837837837837842</v>
      </c>
      <c r="R33" s="284"/>
      <c r="S33" s="285" t="s">
        <v>915</v>
      </c>
      <c r="T33" s="278">
        <v>19</v>
      </c>
      <c r="U33" s="283">
        <v>0.39608108108108137</v>
      </c>
      <c r="V33" s="280">
        <v>7.5135135135135132</v>
      </c>
      <c r="W33" s="284"/>
      <c r="X33" s="286" t="s">
        <v>912</v>
      </c>
      <c r="Y33" s="278">
        <v>12</v>
      </c>
      <c r="Z33" s="283">
        <v>0.45702702702702702</v>
      </c>
      <c r="AA33" s="280">
        <v>5.4864864864864868</v>
      </c>
      <c r="AB33" s="284"/>
      <c r="AC33" s="287" t="s">
        <v>914</v>
      </c>
      <c r="AD33" s="278">
        <v>20</v>
      </c>
      <c r="AE33" s="283">
        <v>0.42027027027027031</v>
      </c>
      <c r="AF33" s="280">
        <v>8.4054054054054053</v>
      </c>
      <c r="AG33" s="250"/>
      <c r="AH33" s="14" t="s">
        <v>85</v>
      </c>
      <c r="AI33" s="14" t="s">
        <v>85</v>
      </c>
      <c r="AJ33" s="14" t="s">
        <v>85</v>
      </c>
      <c r="AK33" s="14" t="s">
        <v>85</v>
      </c>
      <c r="AM33" s="14" t="s">
        <v>85</v>
      </c>
      <c r="AN33" s="14" t="s">
        <v>85</v>
      </c>
      <c r="AO33" s="14" t="s">
        <v>85</v>
      </c>
      <c r="AP33" s="14" t="s">
        <v>85</v>
      </c>
    </row>
    <row r="34" spans="1:42" s="14" customFormat="1" x14ac:dyDescent="0.25">
      <c r="A34" s="248" t="s">
        <v>865</v>
      </c>
      <c r="B34" s="276" t="s">
        <v>5278</v>
      </c>
      <c r="C34" s="250" t="s">
        <v>1281</v>
      </c>
      <c r="D34" s="277">
        <v>22</v>
      </c>
      <c r="E34" s="278">
        <v>73</v>
      </c>
      <c r="F34" s="279">
        <v>58.839545454545458</v>
      </c>
      <c r="G34" s="280">
        <v>42.954545454545453</v>
      </c>
      <c r="H34" s="281">
        <v>18</v>
      </c>
      <c r="I34" s="278">
        <v>0</v>
      </c>
      <c r="J34" s="278">
        <v>4</v>
      </c>
      <c r="K34" s="280">
        <v>0.81818181818181823</v>
      </c>
      <c r="L34" s="280">
        <v>0</v>
      </c>
      <c r="M34" s="280">
        <v>0.18181818181818182</v>
      </c>
      <c r="N34" s="282" t="s">
        <v>913</v>
      </c>
      <c r="O34" s="278">
        <v>22</v>
      </c>
      <c r="P34" s="283">
        <v>0.58954545454545471</v>
      </c>
      <c r="Q34" s="280">
        <v>12.954545454545455</v>
      </c>
      <c r="R34" s="284"/>
      <c r="S34" s="285" t="s">
        <v>915</v>
      </c>
      <c r="T34" s="278">
        <v>19</v>
      </c>
      <c r="U34" s="283">
        <v>0.55954545454545468</v>
      </c>
      <c r="V34" s="280">
        <v>10.636363636363637</v>
      </c>
      <c r="W34" s="284"/>
      <c r="X34" s="286" t="s">
        <v>912</v>
      </c>
      <c r="Y34" s="278">
        <v>12</v>
      </c>
      <c r="Z34" s="283">
        <v>0.63590909090909087</v>
      </c>
      <c r="AA34" s="280">
        <v>7.6363636363636367</v>
      </c>
      <c r="AB34" s="284"/>
      <c r="AC34" s="287" t="s">
        <v>914</v>
      </c>
      <c r="AD34" s="278">
        <v>20</v>
      </c>
      <c r="AE34" s="283">
        <v>0.58636363636363642</v>
      </c>
      <c r="AF34" s="280">
        <v>11.727272727272727</v>
      </c>
      <c r="AG34" s="250"/>
      <c r="AH34" s="14" t="s">
        <v>85</v>
      </c>
      <c r="AI34" s="14" t="s">
        <v>85</v>
      </c>
      <c r="AJ34" s="14" t="s">
        <v>85</v>
      </c>
      <c r="AK34" s="14" t="s">
        <v>85</v>
      </c>
      <c r="AM34" s="14" t="s">
        <v>85</v>
      </c>
      <c r="AN34" s="14" t="s">
        <v>85</v>
      </c>
      <c r="AO34" s="14" t="s">
        <v>85</v>
      </c>
      <c r="AP34" s="14" t="s">
        <v>85</v>
      </c>
    </row>
    <row r="35" spans="1:42" s="14" customFormat="1" x14ac:dyDescent="0.25">
      <c r="A35" s="248" t="s">
        <v>266</v>
      </c>
      <c r="B35" s="276" t="s">
        <v>5278</v>
      </c>
      <c r="C35" s="250" t="s">
        <v>1158</v>
      </c>
      <c r="D35" s="277">
        <v>58</v>
      </c>
      <c r="E35" s="278">
        <v>73</v>
      </c>
      <c r="F35" s="279">
        <v>42.13672413793104</v>
      </c>
      <c r="G35" s="280">
        <v>30.758620689655171</v>
      </c>
      <c r="H35" s="281">
        <v>58</v>
      </c>
      <c r="I35" s="278">
        <v>0</v>
      </c>
      <c r="J35" s="278">
        <v>0</v>
      </c>
      <c r="K35" s="280">
        <v>1</v>
      </c>
      <c r="L35" s="280">
        <v>0</v>
      </c>
      <c r="M35" s="280">
        <v>0</v>
      </c>
      <c r="N35" s="282" t="s">
        <v>913</v>
      </c>
      <c r="O35" s="278">
        <v>22</v>
      </c>
      <c r="P35" s="283">
        <v>0.43913793103448268</v>
      </c>
      <c r="Q35" s="280">
        <v>9.6724137931034484</v>
      </c>
      <c r="R35" s="284"/>
      <c r="S35" s="285" t="s">
        <v>915</v>
      </c>
      <c r="T35" s="278">
        <v>19</v>
      </c>
      <c r="U35" s="283">
        <v>0.32724137931034492</v>
      </c>
      <c r="V35" s="280">
        <v>6.2068965517241379</v>
      </c>
      <c r="W35" s="284"/>
      <c r="X35" s="286" t="s">
        <v>912</v>
      </c>
      <c r="Y35" s="278">
        <v>12</v>
      </c>
      <c r="Z35" s="283">
        <v>0.42224137931034494</v>
      </c>
      <c r="AA35" s="280">
        <v>5.068965517241379</v>
      </c>
      <c r="AB35" s="284"/>
      <c r="AC35" s="287" t="s">
        <v>914</v>
      </c>
      <c r="AD35" s="278">
        <v>20</v>
      </c>
      <c r="AE35" s="283">
        <v>0.4905172413793103</v>
      </c>
      <c r="AF35" s="280">
        <v>9.8103448275862064</v>
      </c>
      <c r="AG35" s="250"/>
      <c r="AH35" s="14" t="s">
        <v>85</v>
      </c>
      <c r="AI35" s="14" t="s">
        <v>85</v>
      </c>
      <c r="AJ35" s="14" t="s">
        <v>85</v>
      </c>
      <c r="AK35" s="14" t="s">
        <v>85</v>
      </c>
      <c r="AM35" s="14" t="s">
        <v>85</v>
      </c>
      <c r="AN35" s="14" t="s">
        <v>85</v>
      </c>
      <c r="AO35" s="14" t="s">
        <v>85</v>
      </c>
      <c r="AP35" s="14" t="s">
        <v>85</v>
      </c>
    </row>
    <row r="36" spans="1:42" s="14" customFormat="1" x14ac:dyDescent="0.25">
      <c r="A36" s="248" t="s">
        <v>270</v>
      </c>
      <c r="B36" s="276" t="s">
        <v>5278</v>
      </c>
      <c r="C36" s="250" t="s">
        <v>5210</v>
      </c>
      <c r="D36" s="277">
        <v>75</v>
      </c>
      <c r="E36" s="278">
        <v>73</v>
      </c>
      <c r="F36" s="279">
        <v>58.190933333333341</v>
      </c>
      <c r="G36" s="280">
        <v>42.48</v>
      </c>
      <c r="H36" s="281">
        <v>56</v>
      </c>
      <c r="I36" s="278">
        <v>0</v>
      </c>
      <c r="J36" s="278">
        <v>19</v>
      </c>
      <c r="K36" s="280">
        <v>0.7466666666666667</v>
      </c>
      <c r="L36" s="280">
        <v>0</v>
      </c>
      <c r="M36" s="280">
        <v>0.25333333333333335</v>
      </c>
      <c r="N36" s="282" t="s">
        <v>913</v>
      </c>
      <c r="O36" s="278">
        <v>22</v>
      </c>
      <c r="P36" s="283">
        <v>0.57800000000000007</v>
      </c>
      <c r="Q36" s="280">
        <v>12.733333333333333</v>
      </c>
      <c r="R36" s="284"/>
      <c r="S36" s="285" t="s">
        <v>915</v>
      </c>
      <c r="T36" s="278">
        <v>19</v>
      </c>
      <c r="U36" s="283">
        <v>0.56613333333333327</v>
      </c>
      <c r="V36" s="280">
        <v>10.76</v>
      </c>
      <c r="W36" s="284"/>
      <c r="X36" s="286" t="s">
        <v>912</v>
      </c>
      <c r="Y36" s="278">
        <v>12</v>
      </c>
      <c r="Z36" s="283">
        <v>0.62120000000000009</v>
      </c>
      <c r="AA36" s="280">
        <v>7.4533333333333331</v>
      </c>
      <c r="AB36" s="284"/>
      <c r="AC36" s="287" t="s">
        <v>914</v>
      </c>
      <c r="AD36" s="278">
        <v>20</v>
      </c>
      <c r="AE36" s="283">
        <v>0.57666666666666644</v>
      </c>
      <c r="AF36" s="280">
        <v>11.533333333333333</v>
      </c>
      <c r="AG36" s="250"/>
      <c r="AH36" s="14" t="s">
        <v>85</v>
      </c>
      <c r="AI36" s="14" t="s">
        <v>85</v>
      </c>
      <c r="AJ36" s="14" t="s">
        <v>85</v>
      </c>
      <c r="AK36" s="14" t="s">
        <v>85</v>
      </c>
      <c r="AM36" s="14" t="s">
        <v>85</v>
      </c>
      <c r="AN36" s="14" t="s">
        <v>85</v>
      </c>
      <c r="AO36" s="14" t="s">
        <v>85</v>
      </c>
      <c r="AP36" s="14" t="s">
        <v>85</v>
      </c>
    </row>
    <row r="37" spans="1:42" s="14" customFormat="1" x14ac:dyDescent="0.25">
      <c r="A37" s="248" t="s">
        <v>273</v>
      </c>
      <c r="B37" s="276" t="s">
        <v>5278</v>
      </c>
      <c r="C37" s="250" t="s">
        <v>1164</v>
      </c>
      <c r="D37" s="277">
        <v>165</v>
      </c>
      <c r="E37" s="278">
        <v>73</v>
      </c>
      <c r="F37" s="279">
        <v>46.368181818181831</v>
      </c>
      <c r="G37" s="280">
        <v>33.848484848484851</v>
      </c>
      <c r="H37" s="281">
        <v>151</v>
      </c>
      <c r="I37" s="278">
        <v>0</v>
      </c>
      <c r="J37" s="278">
        <v>14</v>
      </c>
      <c r="K37" s="280">
        <v>0.91515151515151516</v>
      </c>
      <c r="L37" s="280">
        <v>0</v>
      </c>
      <c r="M37" s="280">
        <v>8.4848484848484854E-2</v>
      </c>
      <c r="N37" s="282" t="s">
        <v>913</v>
      </c>
      <c r="O37" s="278">
        <v>22</v>
      </c>
      <c r="P37" s="283">
        <v>0.4810909090909089</v>
      </c>
      <c r="Q37" s="280">
        <v>10.587878787878788</v>
      </c>
      <c r="R37" s="284"/>
      <c r="S37" s="285" t="s">
        <v>915</v>
      </c>
      <c r="T37" s="278">
        <v>19</v>
      </c>
      <c r="U37" s="283">
        <v>0.42333333333333306</v>
      </c>
      <c r="V37" s="280">
        <v>8.036363636363637</v>
      </c>
      <c r="W37" s="284"/>
      <c r="X37" s="286" t="s">
        <v>912</v>
      </c>
      <c r="Y37" s="278">
        <v>12</v>
      </c>
      <c r="Z37" s="283">
        <v>0.4726060606060607</v>
      </c>
      <c r="AA37" s="280">
        <v>5.666666666666667</v>
      </c>
      <c r="AB37" s="284"/>
      <c r="AC37" s="287" t="s">
        <v>914</v>
      </c>
      <c r="AD37" s="278">
        <v>20</v>
      </c>
      <c r="AE37" s="283">
        <v>0.47787878787878774</v>
      </c>
      <c r="AF37" s="280">
        <v>9.5575757575757567</v>
      </c>
      <c r="AG37" s="250"/>
      <c r="AH37" s="14" t="s">
        <v>85</v>
      </c>
      <c r="AI37" s="14" t="s">
        <v>85</v>
      </c>
      <c r="AJ37" s="14" t="s">
        <v>85</v>
      </c>
      <c r="AK37" s="14" t="s">
        <v>85</v>
      </c>
      <c r="AM37" s="14" t="s">
        <v>85</v>
      </c>
      <c r="AN37" s="14" t="s">
        <v>85</v>
      </c>
      <c r="AO37" s="14" t="s">
        <v>85</v>
      </c>
      <c r="AP37" s="14" t="s">
        <v>85</v>
      </c>
    </row>
    <row r="38" spans="1:42" s="14" customFormat="1" x14ac:dyDescent="0.25">
      <c r="A38" s="248" t="s">
        <v>277</v>
      </c>
      <c r="B38" s="276" t="s">
        <v>5278</v>
      </c>
      <c r="C38" s="250" t="s">
        <v>1168</v>
      </c>
      <c r="D38" s="277">
        <v>94</v>
      </c>
      <c r="E38" s="278">
        <v>73</v>
      </c>
      <c r="F38" s="279">
        <v>39.013723404255316</v>
      </c>
      <c r="G38" s="280">
        <v>28.478723404255319</v>
      </c>
      <c r="H38" s="281">
        <v>93</v>
      </c>
      <c r="I38" s="278">
        <v>0</v>
      </c>
      <c r="J38" s="278">
        <v>1</v>
      </c>
      <c r="K38" s="280">
        <v>0.98936170212765961</v>
      </c>
      <c r="L38" s="280">
        <v>0</v>
      </c>
      <c r="M38" s="280">
        <v>1.0638297872340425E-2</v>
      </c>
      <c r="N38" s="282" t="s">
        <v>913</v>
      </c>
      <c r="O38" s="278">
        <v>22</v>
      </c>
      <c r="P38" s="283">
        <v>0.39819148936170218</v>
      </c>
      <c r="Q38" s="280">
        <v>8.7659574468085104</v>
      </c>
      <c r="R38" s="284"/>
      <c r="S38" s="285" t="s">
        <v>915</v>
      </c>
      <c r="T38" s="278">
        <v>19</v>
      </c>
      <c r="U38" s="283">
        <v>0.37968085106382982</v>
      </c>
      <c r="V38" s="280">
        <v>7.2127659574468082</v>
      </c>
      <c r="W38" s="284"/>
      <c r="X38" s="286" t="s">
        <v>912</v>
      </c>
      <c r="Y38" s="278">
        <v>12</v>
      </c>
      <c r="Z38" s="283">
        <v>0.40074468085106385</v>
      </c>
      <c r="AA38" s="280">
        <v>4.8085106382978724</v>
      </c>
      <c r="AB38" s="284"/>
      <c r="AC38" s="287" t="s">
        <v>914</v>
      </c>
      <c r="AD38" s="278">
        <v>20</v>
      </c>
      <c r="AE38" s="283">
        <v>0.3845744680851062</v>
      </c>
      <c r="AF38" s="280">
        <v>7.6914893617021276</v>
      </c>
      <c r="AG38" s="250"/>
      <c r="AH38" s="14" t="s">
        <v>85</v>
      </c>
      <c r="AI38" s="14" t="s">
        <v>85</v>
      </c>
      <c r="AJ38" s="14" t="s">
        <v>85</v>
      </c>
      <c r="AK38" s="14" t="s">
        <v>85</v>
      </c>
      <c r="AM38" s="14" t="s">
        <v>85</v>
      </c>
      <c r="AN38" s="14" t="s">
        <v>85</v>
      </c>
      <c r="AO38" s="14" t="s">
        <v>85</v>
      </c>
      <c r="AP38" s="14" t="s">
        <v>85</v>
      </c>
    </row>
    <row r="39" spans="1:42" s="14" customFormat="1" x14ac:dyDescent="0.25">
      <c r="A39" s="248" t="s">
        <v>279</v>
      </c>
      <c r="B39" s="276" t="s">
        <v>5278</v>
      </c>
      <c r="C39" s="250" t="s">
        <v>1170</v>
      </c>
      <c r="D39" s="277">
        <v>34</v>
      </c>
      <c r="E39" s="278">
        <v>73</v>
      </c>
      <c r="F39" s="279">
        <v>45.085588235294111</v>
      </c>
      <c r="G39" s="280">
        <v>32.911764705882355</v>
      </c>
      <c r="H39" s="281">
        <v>31</v>
      </c>
      <c r="I39" s="278">
        <v>0</v>
      </c>
      <c r="J39" s="278">
        <v>3</v>
      </c>
      <c r="K39" s="280">
        <v>0.91176470588235292</v>
      </c>
      <c r="L39" s="280">
        <v>0</v>
      </c>
      <c r="M39" s="280">
        <v>8.8235294117647065E-2</v>
      </c>
      <c r="N39" s="282" t="s">
        <v>913</v>
      </c>
      <c r="O39" s="278">
        <v>22</v>
      </c>
      <c r="P39" s="283">
        <v>0.44764705882352945</v>
      </c>
      <c r="Q39" s="280">
        <v>9.8529411764705888</v>
      </c>
      <c r="R39" s="284"/>
      <c r="S39" s="285" t="s">
        <v>915</v>
      </c>
      <c r="T39" s="278">
        <v>19</v>
      </c>
      <c r="U39" s="283">
        <v>0.43882352941176472</v>
      </c>
      <c r="V39" s="280">
        <v>8.3235294117647065</v>
      </c>
      <c r="W39" s="284"/>
      <c r="X39" s="286" t="s">
        <v>912</v>
      </c>
      <c r="Y39" s="278">
        <v>12</v>
      </c>
      <c r="Z39" s="283">
        <v>0.46470588235294119</v>
      </c>
      <c r="AA39" s="280">
        <v>5.5882352941176467</v>
      </c>
      <c r="AB39" s="284"/>
      <c r="AC39" s="287" t="s">
        <v>914</v>
      </c>
      <c r="AD39" s="278">
        <v>20</v>
      </c>
      <c r="AE39" s="283">
        <v>0.45735294117647063</v>
      </c>
      <c r="AF39" s="280">
        <v>9.1470588235294112</v>
      </c>
      <c r="AG39" s="250"/>
      <c r="AH39" s="14" t="s">
        <v>85</v>
      </c>
      <c r="AI39" s="14" t="s">
        <v>85</v>
      </c>
      <c r="AJ39" s="14" t="s">
        <v>85</v>
      </c>
      <c r="AK39" s="14" t="s">
        <v>85</v>
      </c>
      <c r="AM39" s="14" t="s">
        <v>85</v>
      </c>
      <c r="AN39" s="14" t="s">
        <v>85</v>
      </c>
      <c r="AO39" s="14" t="s">
        <v>85</v>
      </c>
      <c r="AP39" s="14" t="s">
        <v>85</v>
      </c>
    </row>
    <row r="40" spans="1:42" s="14" customFormat="1" x14ac:dyDescent="0.25">
      <c r="A40" s="248" t="s">
        <v>281</v>
      </c>
      <c r="B40" s="276" t="s">
        <v>5278</v>
      </c>
      <c r="C40" s="250" t="s">
        <v>1172</v>
      </c>
      <c r="D40" s="277">
        <v>58</v>
      </c>
      <c r="E40" s="278">
        <v>73</v>
      </c>
      <c r="F40" s="279">
        <v>40.743448275862072</v>
      </c>
      <c r="G40" s="280">
        <v>29.741379310344829</v>
      </c>
      <c r="H40" s="281">
        <v>55</v>
      </c>
      <c r="I40" s="278">
        <v>0</v>
      </c>
      <c r="J40" s="278">
        <v>3</v>
      </c>
      <c r="K40" s="280">
        <v>0.94827586206896552</v>
      </c>
      <c r="L40" s="280">
        <v>0</v>
      </c>
      <c r="M40" s="280">
        <v>5.1724137931034482E-2</v>
      </c>
      <c r="N40" s="282" t="s">
        <v>913</v>
      </c>
      <c r="O40" s="278">
        <v>22</v>
      </c>
      <c r="P40" s="283">
        <v>0.41913793103448271</v>
      </c>
      <c r="Q40" s="280">
        <v>9.2241379310344822</v>
      </c>
      <c r="R40" s="284"/>
      <c r="S40" s="285" t="s">
        <v>915</v>
      </c>
      <c r="T40" s="278">
        <v>19</v>
      </c>
      <c r="U40" s="283">
        <v>0.3744827586206898</v>
      </c>
      <c r="V40" s="280">
        <v>7.1034482758620694</v>
      </c>
      <c r="W40" s="284"/>
      <c r="X40" s="286" t="s">
        <v>912</v>
      </c>
      <c r="Y40" s="278">
        <v>12</v>
      </c>
      <c r="Z40" s="283">
        <v>0.40689655172413802</v>
      </c>
      <c r="AA40" s="280">
        <v>4.8793103448275863</v>
      </c>
      <c r="AB40" s="284"/>
      <c r="AC40" s="287" t="s">
        <v>914</v>
      </c>
      <c r="AD40" s="278">
        <v>20</v>
      </c>
      <c r="AE40" s="283">
        <v>0.42672413793103442</v>
      </c>
      <c r="AF40" s="280">
        <v>8.5344827586206904</v>
      </c>
      <c r="AG40" s="250"/>
      <c r="AH40" s="14" t="s">
        <v>85</v>
      </c>
      <c r="AI40" s="14" t="s">
        <v>85</v>
      </c>
      <c r="AJ40" s="14" t="s">
        <v>85</v>
      </c>
      <c r="AK40" s="14" t="s">
        <v>85</v>
      </c>
      <c r="AM40" s="14" t="s">
        <v>85</v>
      </c>
      <c r="AN40" s="14" t="s">
        <v>85</v>
      </c>
      <c r="AO40" s="14" t="s">
        <v>85</v>
      </c>
      <c r="AP40" s="14" t="s">
        <v>85</v>
      </c>
    </row>
    <row r="41" spans="1:42" s="14" customFormat="1" x14ac:dyDescent="0.25">
      <c r="A41" s="248" t="s">
        <v>284</v>
      </c>
      <c r="B41" s="276" t="s">
        <v>5278</v>
      </c>
      <c r="C41" s="250" t="s">
        <v>1173</v>
      </c>
      <c r="D41" s="277">
        <v>97</v>
      </c>
      <c r="E41" s="278">
        <v>73</v>
      </c>
      <c r="F41" s="279">
        <v>35.971237113402104</v>
      </c>
      <c r="G41" s="280">
        <v>26.257731958762886</v>
      </c>
      <c r="H41" s="281">
        <v>95</v>
      </c>
      <c r="I41" s="278">
        <v>0</v>
      </c>
      <c r="J41" s="278">
        <v>2</v>
      </c>
      <c r="K41" s="280">
        <v>0.97938144329896903</v>
      </c>
      <c r="L41" s="280">
        <v>0</v>
      </c>
      <c r="M41" s="280">
        <v>2.0618556701030927E-2</v>
      </c>
      <c r="N41" s="282" t="s">
        <v>913</v>
      </c>
      <c r="O41" s="278">
        <v>22</v>
      </c>
      <c r="P41" s="283">
        <v>0.36432989690721651</v>
      </c>
      <c r="Q41" s="280">
        <v>8.0206185567010309</v>
      </c>
      <c r="R41" s="284"/>
      <c r="S41" s="285" t="s">
        <v>915</v>
      </c>
      <c r="T41" s="278">
        <v>19</v>
      </c>
      <c r="U41" s="283">
        <v>0.37226804123711377</v>
      </c>
      <c r="V41" s="280">
        <v>7.0618556701030926</v>
      </c>
      <c r="W41" s="284"/>
      <c r="X41" s="286" t="s">
        <v>912</v>
      </c>
      <c r="Y41" s="278">
        <v>12</v>
      </c>
      <c r="Z41" s="283">
        <v>0.34412371134020631</v>
      </c>
      <c r="AA41" s="280">
        <v>4.1237113402061851</v>
      </c>
      <c r="AB41" s="284"/>
      <c r="AC41" s="287" t="s">
        <v>914</v>
      </c>
      <c r="AD41" s="278">
        <v>20</v>
      </c>
      <c r="AE41" s="283">
        <v>0.35257731958762895</v>
      </c>
      <c r="AF41" s="280">
        <v>7.0515463917525771</v>
      </c>
      <c r="AG41" s="250"/>
      <c r="AH41" s="14" t="s">
        <v>85</v>
      </c>
      <c r="AI41" s="14" t="s">
        <v>85</v>
      </c>
      <c r="AJ41" s="14" t="s">
        <v>85</v>
      </c>
      <c r="AK41" s="14" t="s">
        <v>85</v>
      </c>
      <c r="AM41" s="14" t="s">
        <v>85</v>
      </c>
      <c r="AN41" s="14" t="s">
        <v>85</v>
      </c>
      <c r="AO41" s="14" t="s">
        <v>85</v>
      </c>
      <c r="AP41" s="14" t="s">
        <v>85</v>
      </c>
    </row>
    <row r="42" spans="1:42" s="14" customFormat="1" x14ac:dyDescent="0.25">
      <c r="A42" s="248" t="s">
        <v>289</v>
      </c>
      <c r="B42" s="276" t="s">
        <v>5278</v>
      </c>
      <c r="C42" s="250" t="s">
        <v>1178</v>
      </c>
      <c r="D42" s="277">
        <v>28</v>
      </c>
      <c r="E42" s="278">
        <v>73</v>
      </c>
      <c r="F42" s="279">
        <v>40.755000000000003</v>
      </c>
      <c r="G42" s="280">
        <v>29.75</v>
      </c>
      <c r="H42" s="281">
        <v>27</v>
      </c>
      <c r="I42" s="278">
        <v>0</v>
      </c>
      <c r="J42" s="278">
        <v>1</v>
      </c>
      <c r="K42" s="280">
        <v>0.9642857142857143</v>
      </c>
      <c r="L42" s="280">
        <v>0</v>
      </c>
      <c r="M42" s="280">
        <v>3.5714285714285712E-2</v>
      </c>
      <c r="N42" s="282" t="s">
        <v>913</v>
      </c>
      <c r="O42" s="278">
        <v>22</v>
      </c>
      <c r="P42" s="283">
        <v>0.38607142857142851</v>
      </c>
      <c r="Q42" s="280">
        <v>8.5</v>
      </c>
      <c r="R42" s="284"/>
      <c r="S42" s="285" t="s">
        <v>915</v>
      </c>
      <c r="T42" s="278">
        <v>19</v>
      </c>
      <c r="U42" s="283">
        <v>0.39214285714285707</v>
      </c>
      <c r="V42" s="280">
        <v>7.4642857142857144</v>
      </c>
      <c r="W42" s="284"/>
      <c r="X42" s="286" t="s">
        <v>912</v>
      </c>
      <c r="Y42" s="278">
        <v>12</v>
      </c>
      <c r="Z42" s="283">
        <v>0.42214285714285715</v>
      </c>
      <c r="AA42" s="280">
        <v>5.0714285714285712</v>
      </c>
      <c r="AB42" s="284"/>
      <c r="AC42" s="287" t="s">
        <v>914</v>
      </c>
      <c r="AD42" s="278">
        <v>20</v>
      </c>
      <c r="AE42" s="283">
        <v>0.43571428571428567</v>
      </c>
      <c r="AF42" s="280">
        <v>8.7142857142857135</v>
      </c>
      <c r="AG42" s="250"/>
      <c r="AH42" s="14" t="s">
        <v>85</v>
      </c>
      <c r="AI42" s="14" t="s">
        <v>85</v>
      </c>
      <c r="AJ42" s="14" t="s">
        <v>85</v>
      </c>
      <c r="AK42" s="14" t="s">
        <v>85</v>
      </c>
      <c r="AM42" s="14" t="s">
        <v>85</v>
      </c>
      <c r="AN42" s="14" t="s">
        <v>85</v>
      </c>
      <c r="AO42" s="14" t="s">
        <v>85</v>
      </c>
      <c r="AP42" s="14" t="s">
        <v>85</v>
      </c>
    </row>
    <row r="43" spans="1:42" s="14" customFormat="1" x14ac:dyDescent="0.25">
      <c r="A43" s="248" t="s">
        <v>684</v>
      </c>
      <c r="B43" s="276" t="s">
        <v>5278</v>
      </c>
      <c r="C43" s="250" t="s">
        <v>1187</v>
      </c>
      <c r="D43" s="277">
        <v>115</v>
      </c>
      <c r="E43" s="278">
        <v>73</v>
      </c>
      <c r="F43" s="279">
        <v>37.976956521739133</v>
      </c>
      <c r="G43" s="280">
        <v>27.721739130434784</v>
      </c>
      <c r="H43" s="281">
        <v>110</v>
      </c>
      <c r="I43" s="278">
        <v>0</v>
      </c>
      <c r="J43" s="278">
        <v>5</v>
      </c>
      <c r="K43" s="280">
        <v>0.95652173913043481</v>
      </c>
      <c r="L43" s="280">
        <v>0</v>
      </c>
      <c r="M43" s="280">
        <v>4.3478260869565216E-2</v>
      </c>
      <c r="N43" s="282" t="s">
        <v>913</v>
      </c>
      <c r="O43" s="278">
        <v>22</v>
      </c>
      <c r="P43" s="283">
        <v>0.38156521739130417</v>
      </c>
      <c r="Q43" s="280">
        <v>8.4</v>
      </c>
      <c r="R43" s="284"/>
      <c r="S43" s="285" t="s">
        <v>915</v>
      </c>
      <c r="T43" s="278">
        <v>19</v>
      </c>
      <c r="U43" s="283">
        <v>0.37234782608695638</v>
      </c>
      <c r="V43" s="280">
        <v>7.0782608695652174</v>
      </c>
      <c r="W43" s="284"/>
      <c r="X43" s="286" t="s">
        <v>912</v>
      </c>
      <c r="Y43" s="278">
        <v>12</v>
      </c>
      <c r="Z43" s="283">
        <v>0.38756521739130428</v>
      </c>
      <c r="AA43" s="280">
        <v>4.6521739130434785</v>
      </c>
      <c r="AB43" s="284"/>
      <c r="AC43" s="287" t="s">
        <v>914</v>
      </c>
      <c r="AD43" s="278">
        <v>20</v>
      </c>
      <c r="AE43" s="283">
        <v>0.37956521739130422</v>
      </c>
      <c r="AF43" s="280">
        <v>7.5913043478260871</v>
      </c>
      <c r="AG43" s="250"/>
      <c r="AH43" s="14" t="s">
        <v>85</v>
      </c>
      <c r="AI43" s="14" t="s">
        <v>85</v>
      </c>
      <c r="AJ43" s="14" t="s">
        <v>85</v>
      </c>
      <c r="AK43" s="14" t="s">
        <v>85</v>
      </c>
      <c r="AM43" s="14" t="s">
        <v>85</v>
      </c>
      <c r="AN43" s="14" t="s">
        <v>85</v>
      </c>
      <c r="AO43" s="14" t="s">
        <v>85</v>
      </c>
      <c r="AP43" s="14" t="s">
        <v>85</v>
      </c>
    </row>
    <row r="44" spans="1:42" s="14" customFormat="1" x14ac:dyDescent="0.25">
      <c r="A44" s="248" t="s">
        <v>308</v>
      </c>
      <c r="B44" s="276" t="s">
        <v>5278</v>
      </c>
      <c r="C44" s="250" t="s">
        <v>1200</v>
      </c>
      <c r="D44" s="277">
        <v>53</v>
      </c>
      <c r="E44" s="278">
        <v>73</v>
      </c>
      <c r="F44" s="279">
        <v>36.496981132075476</v>
      </c>
      <c r="G44" s="280">
        <v>26.641509433962263</v>
      </c>
      <c r="H44" s="281">
        <v>51</v>
      </c>
      <c r="I44" s="278">
        <v>0</v>
      </c>
      <c r="J44" s="278">
        <v>2</v>
      </c>
      <c r="K44" s="280">
        <v>0.96226415094339623</v>
      </c>
      <c r="L44" s="280">
        <v>0</v>
      </c>
      <c r="M44" s="280">
        <v>3.7735849056603772E-2</v>
      </c>
      <c r="N44" s="282" t="s">
        <v>913</v>
      </c>
      <c r="O44" s="278">
        <v>22</v>
      </c>
      <c r="P44" s="283">
        <v>0.36075471698113204</v>
      </c>
      <c r="Q44" s="280">
        <v>7.9245283018867925</v>
      </c>
      <c r="R44" s="284"/>
      <c r="S44" s="285" t="s">
        <v>915</v>
      </c>
      <c r="T44" s="278">
        <v>19</v>
      </c>
      <c r="U44" s="283">
        <v>0.3439622641509435</v>
      </c>
      <c r="V44" s="280">
        <v>6.5283018867924527</v>
      </c>
      <c r="W44" s="284"/>
      <c r="X44" s="286" t="s">
        <v>912</v>
      </c>
      <c r="Y44" s="278">
        <v>12</v>
      </c>
      <c r="Z44" s="283">
        <v>0.40358490566037725</v>
      </c>
      <c r="AA44" s="280">
        <v>4.8490566037735849</v>
      </c>
      <c r="AB44" s="284"/>
      <c r="AC44" s="287" t="s">
        <v>914</v>
      </c>
      <c r="AD44" s="278">
        <v>20</v>
      </c>
      <c r="AE44" s="283">
        <v>0.36698113207547173</v>
      </c>
      <c r="AF44" s="280">
        <v>7.3396226415094343</v>
      </c>
      <c r="AG44" s="250"/>
      <c r="AH44" s="14" t="s">
        <v>85</v>
      </c>
      <c r="AI44" s="14" t="s">
        <v>85</v>
      </c>
      <c r="AJ44" s="14" t="s">
        <v>85</v>
      </c>
      <c r="AK44" s="14" t="s">
        <v>85</v>
      </c>
      <c r="AM44" s="14" t="s">
        <v>85</v>
      </c>
      <c r="AN44" s="14" t="s">
        <v>85</v>
      </c>
      <c r="AO44" s="14" t="s">
        <v>85</v>
      </c>
      <c r="AP44" s="14" t="s">
        <v>85</v>
      </c>
    </row>
    <row r="45" spans="1:42" s="14" customFormat="1" x14ac:dyDescent="0.25">
      <c r="A45" s="248" t="s">
        <v>321</v>
      </c>
      <c r="B45" s="276" t="s">
        <v>5278</v>
      </c>
      <c r="C45" s="250" t="s">
        <v>1212</v>
      </c>
      <c r="D45" s="277">
        <v>96</v>
      </c>
      <c r="E45" s="278">
        <v>73</v>
      </c>
      <c r="F45" s="279">
        <v>52.696249999999985</v>
      </c>
      <c r="G45" s="280">
        <v>38.46875</v>
      </c>
      <c r="H45" s="281">
        <v>80</v>
      </c>
      <c r="I45" s="278">
        <v>0</v>
      </c>
      <c r="J45" s="278">
        <v>16</v>
      </c>
      <c r="K45" s="280">
        <v>0.83333333333333337</v>
      </c>
      <c r="L45" s="280">
        <v>0</v>
      </c>
      <c r="M45" s="280">
        <v>0.16666666666666666</v>
      </c>
      <c r="N45" s="282" t="s">
        <v>913</v>
      </c>
      <c r="O45" s="278">
        <v>22</v>
      </c>
      <c r="P45" s="283">
        <v>0.51354166666666645</v>
      </c>
      <c r="Q45" s="280">
        <v>11.291666666666666</v>
      </c>
      <c r="R45" s="284"/>
      <c r="S45" s="285" t="s">
        <v>915</v>
      </c>
      <c r="T45" s="278">
        <v>19</v>
      </c>
      <c r="U45" s="283">
        <v>0.53937500000000005</v>
      </c>
      <c r="V45" s="280">
        <v>10.25</v>
      </c>
      <c r="W45" s="284"/>
      <c r="X45" s="286" t="s">
        <v>912</v>
      </c>
      <c r="Y45" s="278">
        <v>12</v>
      </c>
      <c r="Z45" s="283">
        <v>0.55260416666666645</v>
      </c>
      <c r="AA45" s="280">
        <v>6.635416666666667</v>
      </c>
      <c r="AB45" s="284"/>
      <c r="AC45" s="287" t="s">
        <v>914</v>
      </c>
      <c r="AD45" s="278">
        <v>20</v>
      </c>
      <c r="AE45" s="283">
        <v>0.51458333333333339</v>
      </c>
      <c r="AF45" s="280">
        <v>10.291666666666666</v>
      </c>
      <c r="AG45" s="250"/>
      <c r="AH45" s="14" t="s">
        <v>85</v>
      </c>
      <c r="AI45" s="14" t="s">
        <v>85</v>
      </c>
      <c r="AJ45" s="14" t="s">
        <v>85</v>
      </c>
      <c r="AK45" s="14" t="s">
        <v>85</v>
      </c>
      <c r="AM45" s="14" t="s">
        <v>85</v>
      </c>
      <c r="AN45" s="14" t="s">
        <v>85</v>
      </c>
      <c r="AO45" s="14" t="s">
        <v>85</v>
      </c>
      <c r="AP45" s="14" t="s">
        <v>85</v>
      </c>
    </row>
    <row r="46" spans="1:42" s="14" customFormat="1" x14ac:dyDescent="0.25">
      <c r="A46" s="248" t="s">
        <v>331</v>
      </c>
      <c r="B46" s="276" t="s">
        <v>5278</v>
      </c>
      <c r="C46" s="250" t="s">
        <v>1278</v>
      </c>
      <c r="D46" s="277">
        <v>213</v>
      </c>
      <c r="E46" s="278">
        <v>73</v>
      </c>
      <c r="F46" s="279">
        <v>36.268075117370891</v>
      </c>
      <c r="G46" s="280">
        <v>26.474178403755868</v>
      </c>
      <c r="H46" s="281">
        <v>210</v>
      </c>
      <c r="I46" s="278">
        <v>0</v>
      </c>
      <c r="J46" s="278">
        <v>3</v>
      </c>
      <c r="K46" s="280">
        <v>0.9859154929577465</v>
      </c>
      <c r="L46" s="280">
        <v>0</v>
      </c>
      <c r="M46" s="280">
        <v>1.4084507042253521E-2</v>
      </c>
      <c r="N46" s="282" t="s">
        <v>913</v>
      </c>
      <c r="O46" s="278">
        <v>22</v>
      </c>
      <c r="P46" s="283">
        <v>0.3687323943661972</v>
      </c>
      <c r="Q46" s="280">
        <v>8.1173708920187799</v>
      </c>
      <c r="R46" s="284"/>
      <c r="S46" s="285" t="s">
        <v>915</v>
      </c>
      <c r="T46" s="278">
        <v>19</v>
      </c>
      <c r="U46" s="283">
        <v>0.3619248826291076</v>
      </c>
      <c r="V46" s="280">
        <v>6.868544600938967</v>
      </c>
      <c r="W46" s="284"/>
      <c r="X46" s="286" t="s">
        <v>912</v>
      </c>
      <c r="Y46" s="278">
        <v>12</v>
      </c>
      <c r="Z46" s="283">
        <v>0.34173708920187784</v>
      </c>
      <c r="AA46" s="280">
        <v>4.103286384976526</v>
      </c>
      <c r="AB46" s="284"/>
      <c r="AC46" s="287" t="s">
        <v>914</v>
      </c>
      <c r="AD46" s="278">
        <v>20</v>
      </c>
      <c r="AE46" s="283">
        <v>0.36924882629107969</v>
      </c>
      <c r="AF46" s="280">
        <v>7.384976525821596</v>
      </c>
      <c r="AG46" s="250"/>
      <c r="AH46" s="14" t="s">
        <v>85</v>
      </c>
      <c r="AI46" s="14" t="s">
        <v>85</v>
      </c>
      <c r="AJ46" s="14" t="s">
        <v>85</v>
      </c>
      <c r="AK46" s="14" t="s">
        <v>85</v>
      </c>
      <c r="AM46" s="14" t="s">
        <v>85</v>
      </c>
      <c r="AN46" s="14" t="s">
        <v>85</v>
      </c>
      <c r="AO46" s="14" t="s">
        <v>85</v>
      </c>
      <c r="AP46" s="14" t="s">
        <v>85</v>
      </c>
    </row>
    <row r="47" spans="1:42" s="14" customFormat="1" x14ac:dyDescent="0.25">
      <c r="A47" s="248" t="s">
        <v>332</v>
      </c>
      <c r="B47" s="276" t="s">
        <v>5278</v>
      </c>
      <c r="C47" s="250" t="s">
        <v>1222</v>
      </c>
      <c r="D47" s="277">
        <v>174</v>
      </c>
      <c r="E47" s="278">
        <v>73</v>
      </c>
      <c r="F47" s="279">
        <v>41.695459770114958</v>
      </c>
      <c r="G47" s="280">
        <v>30.436781609195403</v>
      </c>
      <c r="H47" s="281">
        <v>164</v>
      </c>
      <c r="I47" s="278">
        <v>0</v>
      </c>
      <c r="J47" s="278">
        <v>10</v>
      </c>
      <c r="K47" s="280">
        <v>0.94252873563218387</v>
      </c>
      <c r="L47" s="280">
        <v>0</v>
      </c>
      <c r="M47" s="280">
        <v>5.7471264367816091E-2</v>
      </c>
      <c r="N47" s="282" t="s">
        <v>913</v>
      </c>
      <c r="O47" s="278">
        <v>22</v>
      </c>
      <c r="P47" s="283">
        <v>0.41620689655172399</v>
      </c>
      <c r="Q47" s="280">
        <v>9.1551724137931032</v>
      </c>
      <c r="R47" s="284"/>
      <c r="S47" s="285" t="s">
        <v>915</v>
      </c>
      <c r="T47" s="278">
        <v>19</v>
      </c>
      <c r="U47" s="283">
        <v>0.41080459770114902</v>
      </c>
      <c r="V47" s="280">
        <v>7.7988505747126435</v>
      </c>
      <c r="W47" s="284"/>
      <c r="X47" s="286" t="s">
        <v>912</v>
      </c>
      <c r="Y47" s="278">
        <v>12</v>
      </c>
      <c r="Z47" s="283">
        <v>0.41436781609195389</v>
      </c>
      <c r="AA47" s="280">
        <v>4.9770114942528734</v>
      </c>
      <c r="AB47" s="284"/>
      <c r="AC47" s="287" t="s">
        <v>914</v>
      </c>
      <c r="AD47" s="278">
        <v>20</v>
      </c>
      <c r="AE47" s="283">
        <v>0.42528735632183906</v>
      </c>
      <c r="AF47" s="280">
        <v>8.5057471264367823</v>
      </c>
      <c r="AG47" s="250"/>
      <c r="AH47" s="14" t="s">
        <v>85</v>
      </c>
      <c r="AI47" s="14" t="s">
        <v>85</v>
      </c>
      <c r="AJ47" s="14" t="s">
        <v>85</v>
      </c>
      <c r="AK47" s="14" t="s">
        <v>85</v>
      </c>
      <c r="AM47" s="14" t="s">
        <v>85</v>
      </c>
      <c r="AN47" s="14" t="s">
        <v>85</v>
      </c>
      <c r="AO47" s="14" t="s">
        <v>85</v>
      </c>
      <c r="AP47" s="14" t="s">
        <v>85</v>
      </c>
    </row>
    <row r="48" spans="1:42" s="14" customFormat="1" x14ac:dyDescent="0.25">
      <c r="A48" s="248" t="s">
        <v>932</v>
      </c>
      <c r="B48" s="276" t="s">
        <v>5278</v>
      </c>
      <c r="C48" s="250" t="s">
        <v>1283</v>
      </c>
      <c r="D48" s="277">
        <v>117</v>
      </c>
      <c r="E48" s="278">
        <v>73</v>
      </c>
      <c r="F48" s="279">
        <v>35.899829059829067</v>
      </c>
      <c r="G48" s="280">
        <v>26.205128205128204</v>
      </c>
      <c r="H48" s="281">
        <v>114</v>
      </c>
      <c r="I48" s="278">
        <v>0</v>
      </c>
      <c r="J48" s="278">
        <v>3</v>
      </c>
      <c r="K48" s="280">
        <v>0.97435897435897434</v>
      </c>
      <c r="L48" s="280">
        <v>0</v>
      </c>
      <c r="M48" s="280">
        <v>2.564102564102564E-2</v>
      </c>
      <c r="N48" s="282" t="s">
        <v>913</v>
      </c>
      <c r="O48" s="278">
        <v>22</v>
      </c>
      <c r="P48" s="283">
        <v>0.36752136752136744</v>
      </c>
      <c r="Q48" s="280">
        <v>8.0940170940170937</v>
      </c>
      <c r="R48" s="284"/>
      <c r="S48" s="285" t="s">
        <v>915</v>
      </c>
      <c r="T48" s="278">
        <v>19</v>
      </c>
      <c r="U48" s="283">
        <v>0.360854700854701</v>
      </c>
      <c r="V48" s="280">
        <v>6.8461538461538458</v>
      </c>
      <c r="W48" s="284"/>
      <c r="X48" s="286" t="s">
        <v>912</v>
      </c>
      <c r="Y48" s="278">
        <v>12</v>
      </c>
      <c r="Z48" s="283">
        <v>0.34350427350427359</v>
      </c>
      <c r="AA48" s="280">
        <v>4.1196581196581192</v>
      </c>
      <c r="AB48" s="284"/>
      <c r="AC48" s="287" t="s">
        <v>914</v>
      </c>
      <c r="AD48" s="278">
        <v>20</v>
      </c>
      <c r="AE48" s="283">
        <v>0.35726495726495716</v>
      </c>
      <c r="AF48" s="280">
        <v>7.1452991452991457</v>
      </c>
      <c r="AG48" s="250"/>
      <c r="AH48" s="14" t="s">
        <v>85</v>
      </c>
      <c r="AI48" s="14" t="s">
        <v>85</v>
      </c>
      <c r="AJ48" s="14" t="s">
        <v>85</v>
      </c>
      <c r="AK48" s="14" t="s">
        <v>85</v>
      </c>
      <c r="AM48" s="14" t="s">
        <v>85</v>
      </c>
      <c r="AN48" s="14" t="s">
        <v>85</v>
      </c>
      <c r="AO48" s="14" t="s">
        <v>85</v>
      </c>
      <c r="AP48" s="14" t="s">
        <v>85</v>
      </c>
    </row>
    <row r="49" spans="1:42" s="14" customFormat="1" x14ac:dyDescent="0.25">
      <c r="A49" s="248" t="s">
        <v>649</v>
      </c>
      <c r="B49" s="276" t="s">
        <v>5278</v>
      </c>
      <c r="C49" s="250" t="s">
        <v>1223</v>
      </c>
      <c r="D49" s="277">
        <v>31</v>
      </c>
      <c r="E49" s="278">
        <v>73</v>
      </c>
      <c r="F49" s="279">
        <v>38.226451612903233</v>
      </c>
      <c r="G49" s="280">
        <v>27.903225806451612</v>
      </c>
      <c r="H49" s="281">
        <v>31</v>
      </c>
      <c r="I49" s="278">
        <v>0</v>
      </c>
      <c r="J49" s="278">
        <v>0</v>
      </c>
      <c r="K49" s="280">
        <v>1</v>
      </c>
      <c r="L49" s="280">
        <v>0</v>
      </c>
      <c r="M49" s="280">
        <v>0</v>
      </c>
      <c r="N49" s="282" t="s">
        <v>913</v>
      </c>
      <c r="O49" s="278">
        <v>22</v>
      </c>
      <c r="P49" s="283">
        <v>0.37935483870967746</v>
      </c>
      <c r="Q49" s="280">
        <v>8.3548387096774199</v>
      </c>
      <c r="R49" s="284"/>
      <c r="S49" s="285" t="s">
        <v>915</v>
      </c>
      <c r="T49" s="278">
        <v>19</v>
      </c>
      <c r="U49" s="283">
        <v>0.37870967741935485</v>
      </c>
      <c r="V49" s="280">
        <v>7.193548387096774</v>
      </c>
      <c r="W49" s="284"/>
      <c r="X49" s="286" t="s">
        <v>912</v>
      </c>
      <c r="Y49" s="278">
        <v>12</v>
      </c>
      <c r="Z49" s="283">
        <v>0.36806451612903224</v>
      </c>
      <c r="AA49" s="280">
        <v>4.419354838709677</v>
      </c>
      <c r="AB49" s="284"/>
      <c r="AC49" s="287" t="s">
        <v>914</v>
      </c>
      <c r="AD49" s="278">
        <v>20</v>
      </c>
      <c r="AE49" s="283">
        <v>0.39677419354838711</v>
      </c>
      <c r="AF49" s="280">
        <v>7.935483870967742</v>
      </c>
      <c r="AG49" s="250"/>
      <c r="AH49" s="14" t="s">
        <v>85</v>
      </c>
      <c r="AI49" s="14" t="s">
        <v>85</v>
      </c>
      <c r="AJ49" s="14" t="s">
        <v>85</v>
      </c>
      <c r="AK49" s="14" t="s">
        <v>85</v>
      </c>
      <c r="AM49" s="14" t="s">
        <v>85</v>
      </c>
      <c r="AN49" s="14" t="s">
        <v>85</v>
      </c>
      <c r="AO49" s="14" t="s">
        <v>85</v>
      </c>
      <c r="AP49" s="14" t="s">
        <v>85</v>
      </c>
    </row>
    <row r="50" spans="1:42" s="14" customFormat="1" x14ac:dyDescent="0.25">
      <c r="A50" s="248" t="s">
        <v>647</v>
      </c>
      <c r="B50" s="276" t="s">
        <v>5278</v>
      </c>
      <c r="C50" s="250" t="s">
        <v>1227</v>
      </c>
      <c r="D50" s="277">
        <v>79</v>
      </c>
      <c r="E50" s="278">
        <v>73</v>
      </c>
      <c r="F50" s="279">
        <v>43.472278481012658</v>
      </c>
      <c r="G50" s="280">
        <v>31.734177215189874</v>
      </c>
      <c r="H50" s="281">
        <v>71</v>
      </c>
      <c r="I50" s="278">
        <v>0</v>
      </c>
      <c r="J50" s="278">
        <v>8</v>
      </c>
      <c r="K50" s="280">
        <v>0.89873417721518989</v>
      </c>
      <c r="L50" s="280">
        <v>0</v>
      </c>
      <c r="M50" s="280">
        <v>0.10126582278481013</v>
      </c>
      <c r="N50" s="282" t="s">
        <v>913</v>
      </c>
      <c r="O50" s="278">
        <v>22</v>
      </c>
      <c r="P50" s="283">
        <v>0.41936708860759497</v>
      </c>
      <c r="Q50" s="280">
        <v>9.2278481012658222</v>
      </c>
      <c r="R50" s="284"/>
      <c r="S50" s="285" t="s">
        <v>915</v>
      </c>
      <c r="T50" s="278">
        <v>19</v>
      </c>
      <c r="U50" s="283">
        <v>0.44987341772151918</v>
      </c>
      <c r="V50" s="280">
        <v>8.5443037974683538</v>
      </c>
      <c r="W50" s="284"/>
      <c r="X50" s="286" t="s">
        <v>912</v>
      </c>
      <c r="Y50" s="278">
        <v>12</v>
      </c>
      <c r="Z50" s="283">
        <v>0.44075949367088602</v>
      </c>
      <c r="AA50" s="280">
        <v>5.2911392405063289</v>
      </c>
      <c r="AB50" s="284"/>
      <c r="AC50" s="287" t="s">
        <v>914</v>
      </c>
      <c r="AD50" s="278">
        <v>20</v>
      </c>
      <c r="AE50" s="283">
        <v>0.43354430379746844</v>
      </c>
      <c r="AF50" s="280">
        <v>8.6708860759493671</v>
      </c>
      <c r="AG50" s="250"/>
      <c r="AH50" s="14" t="s">
        <v>85</v>
      </c>
      <c r="AI50" s="14" t="s">
        <v>85</v>
      </c>
      <c r="AJ50" s="14" t="s">
        <v>85</v>
      </c>
      <c r="AK50" s="14" t="s">
        <v>85</v>
      </c>
      <c r="AM50" s="14" t="s">
        <v>85</v>
      </c>
      <c r="AN50" s="14" t="s">
        <v>85</v>
      </c>
      <c r="AO50" s="14" t="s">
        <v>85</v>
      </c>
      <c r="AP50" s="14" t="s">
        <v>85</v>
      </c>
    </row>
    <row r="51" spans="1:42" s="14" customFormat="1" x14ac:dyDescent="0.25">
      <c r="A51" s="248" t="s">
        <v>335</v>
      </c>
      <c r="B51" s="276" t="s">
        <v>5278</v>
      </c>
      <c r="C51" s="250" t="s">
        <v>1228</v>
      </c>
      <c r="D51" s="277">
        <v>40</v>
      </c>
      <c r="E51" s="278">
        <v>73</v>
      </c>
      <c r="F51" s="279">
        <v>42.192999999999998</v>
      </c>
      <c r="G51" s="280">
        <v>30.8</v>
      </c>
      <c r="H51" s="281">
        <v>39</v>
      </c>
      <c r="I51" s="278">
        <v>0</v>
      </c>
      <c r="J51" s="278">
        <v>1</v>
      </c>
      <c r="K51" s="280">
        <v>0.97499999999999998</v>
      </c>
      <c r="L51" s="280">
        <v>0</v>
      </c>
      <c r="M51" s="280">
        <v>2.5000000000000001E-2</v>
      </c>
      <c r="N51" s="282" t="s">
        <v>913</v>
      </c>
      <c r="O51" s="278">
        <v>22</v>
      </c>
      <c r="P51" s="283">
        <v>0.44600000000000006</v>
      </c>
      <c r="Q51" s="280">
        <v>9.8000000000000007</v>
      </c>
      <c r="R51" s="284"/>
      <c r="S51" s="285" t="s">
        <v>915</v>
      </c>
      <c r="T51" s="278">
        <v>19</v>
      </c>
      <c r="U51" s="283">
        <v>0.3680000000000001</v>
      </c>
      <c r="V51" s="280">
        <v>6.9749999999999996</v>
      </c>
      <c r="W51" s="284"/>
      <c r="X51" s="286" t="s">
        <v>912</v>
      </c>
      <c r="Y51" s="278">
        <v>12</v>
      </c>
      <c r="Z51" s="283">
        <v>0.442</v>
      </c>
      <c r="AA51" s="280">
        <v>5.3</v>
      </c>
      <c r="AB51" s="284"/>
      <c r="AC51" s="287" t="s">
        <v>914</v>
      </c>
      <c r="AD51" s="278">
        <v>20</v>
      </c>
      <c r="AE51" s="283">
        <v>0.43624999999999997</v>
      </c>
      <c r="AF51" s="280">
        <v>8.7249999999999996</v>
      </c>
      <c r="AG51" s="250"/>
      <c r="AH51" s="14" t="s">
        <v>85</v>
      </c>
      <c r="AI51" s="14" t="s">
        <v>85</v>
      </c>
      <c r="AJ51" s="14" t="s">
        <v>85</v>
      </c>
      <c r="AK51" s="14" t="s">
        <v>85</v>
      </c>
      <c r="AM51" s="14" t="s">
        <v>85</v>
      </c>
      <c r="AN51" s="14" t="s">
        <v>85</v>
      </c>
      <c r="AO51" s="14" t="s">
        <v>85</v>
      </c>
      <c r="AP51" s="14" t="s">
        <v>85</v>
      </c>
    </row>
    <row r="52" spans="1:42" s="14" customFormat="1" x14ac:dyDescent="0.25">
      <c r="A52" s="248" t="s">
        <v>646</v>
      </c>
      <c r="B52" s="276" t="s">
        <v>5278</v>
      </c>
      <c r="C52" s="250" t="s">
        <v>1229</v>
      </c>
      <c r="D52" s="277">
        <v>35</v>
      </c>
      <c r="E52" s="278">
        <v>73</v>
      </c>
      <c r="F52" s="279">
        <v>40.001714285714286</v>
      </c>
      <c r="G52" s="280">
        <v>29.2</v>
      </c>
      <c r="H52" s="281">
        <v>34</v>
      </c>
      <c r="I52" s="278">
        <v>0</v>
      </c>
      <c r="J52" s="278">
        <v>1</v>
      </c>
      <c r="K52" s="280">
        <v>0.97142857142857142</v>
      </c>
      <c r="L52" s="280">
        <v>0</v>
      </c>
      <c r="M52" s="280">
        <v>2.8571428571428571E-2</v>
      </c>
      <c r="N52" s="282" t="s">
        <v>913</v>
      </c>
      <c r="O52" s="278">
        <v>22</v>
      </c>
      <c r="P52" s="283">
        <v>0.39942857142857147</v>
      </c>
      <c r="Q52" s="280">
        <v>8.8000000000000007</v>
      </c>
      <c r="R52" s="284"/>
      <c r="S52" s="285" t="s">
        <v>915</v>
      </c>
      <c r="T52" s="278">
        <v>19</v>
      </c>
      <c r="U52" s="283">
        <v>0.4077142857142857</v>
      </c>
      <c r="V52" s="280">
        <v>7.7428571428571429</v>
      </c>
      <c r="W52" s="284"/>
      <c r="X52" s="286" t="s">
        <v>912</v>
      </c>
      <c r="Y52" s="278">
        <v>12</v>
      </c>
      <c r="Z52" s="283">
        <v>0.43114285714285716</v>
      </c>
      <c r="AA52" s="280">
        <v>5.1714285714285717</v>
      </c>
      <c r="AB52" s="284"/>
      <c r="AC52" s="287" t="s">
        <v>914</v>
      </c>
      <c r="AD52" s="278">
        <v>20</v>
      </c>
      <c r="AE52" s="283">
        <v>0.37428571428571428</v>
      </c>
      <c r="AF52" s="280">
        <v>7.4857142857142858</v>
      </c>
      <c r="AG52" s="250"/>
      <c r="AH52" s="14" t="s">
        <v>85</v>
      </c>
      <c r="AI52" s="14" t="s">
        <v>85</v>
      </c>
      <c r="AJ52" s="14" t="s">
        <v>85</v>
      </c>
      <c r="AK52" s="14" t="s">
        <v>85</v>
      </c>
      <c r="AM52" s="14" t="s">
        <v>85</v>
      </c>
      <c r="AN52" s="14" t="s">
        <v>85</v>
      </c>
      <c r="AO52" s="14" t="s">
        <v>85</v>
      </c>
      <c r="AP52" s="14" t="s">
        <v>85</v>
      </c>
    </row>
    <row r="53" spans="1:42" s="14" customFormat="1" x14ac:dyDescent="0.25">
      <c r="A53" s="248" t="s">
        <v>878</v>
      </c>
      <c r="B53" s="276" t="s">
        <v>5278</v>
      </c>
      <c r="C53" s="250" t="s">
        <v>1233</v>
      </c>
      <c r="D53" s="277">
        <v>24</v>
      </c>
      <c r="E53" s="278">
        <v>73</v>
      </c>
      <c r="F53" s="279">
        <v>46.803749999999987</v>
      </c>
      <c r="G53" s="280">
        <v>34.166666666666664</v>
      </c>
      <c r="H53" s="281">
        <v>23</v>
      </c>
      <c r="I53" s="278">
        <v>0</v>
      </c>
      <c r="J53" s="278">
        <v>1</v>
      </c>
      <c r="K53" s="280">
        <v>0.95833333333333337</v>
      </c>
      <c r="L53" s="280">
        <v>0</v>
      </c>
      <c r="M53" s="280">
        <v>4.1666666666666664E-2</v>
      </c>
      <c r="N53" s="282" t="s">
        <v>913</v>
      </c>
      <c r="O53" s="278">
        <v>22</v>
      </c>
      <c r="P53" s="283">
        <v>0.45208333333333323</v>
      </c>
      <c r="Q53" s="280">
        <v>9.9583333333333339</v>
      </c>
      <c r="R53" s="284"/>
      <c r="S53" s="285" t="s">
        <v>915</v>
      </c>
      <c r="T53" s="278">
        <v>19</v>
      </c>
      <c r="U53" s="283">
        <v>0.4383333333333333</v>
      </c>
      <c r="V53" s="280">
        <v>8.3333333333333339</v>
      </c>
      <c r="W53" s="284"/>
      <c r="X53" s="286" t="s">
        <v>912</v>
      </c>
      <c r="Y53" s="278">
        <v>12</v>
      </c>
      <c r="Z53" s="283">
        <v>0.51791666666666669</v>
      </c>
      <c r="AA53" s="280">
        <v>6.208333333333333</v>
      </c>
      <c r="AB53" s="284"/>
      <c r="AC53" s="287" t="s">
        <v>914</v>
      </c>
      <c r="AD53" s="278">
        <v>20</v>
      </c>
      <c r="AE53" s="283">
        <v>0.48333333333333339</v>
      </c>
      <c r="AF53" s="280">
        <v>9.6666666666666661</v>
      </c>
      <c r="AG53" s="250"/>
      <c r="AH53" s="14" t="s">
        <v>85</v>
      </c>
      <c r="AI53" s="14" t="s">
        <v>85</v>
      </c>
      <c r="AJ53" s="14" t="s">
        <v>85</v>
      </c>
      <c r="AK53" s="14" t="s">
        <v>85</v>
      </c>
      <c r="AM53" s="14" t="s">
        <v>85</v>
      </c>
      <c r="AN53" s="14" t="s">
        <v>85</v>
      </c>
      <c r="AO53" s="14" t="s">
        <v>85</v>
      </c>
      <c r="AP53" s="14" t="s">
        <v>85</v>
      </c>
    </row>
    <row r="54" spans="1:42" s="14" customFormat="1" x14ac:dyDescent="0.25">
      <c r="A54" s="248" t="s">
        <v>880</v>
      </c>
      <c r="B54" s="276" t="s">
        <v>5278</v>
      </c>
      <c r="C54" s="250" t="s">
        <v>1234</v>
      </c>
      <c r="D54" s="277">
        <v>14</v>
      </c>
      <c r="E54" s="278">
        <v>73</v>
      </c>
      <c r="F54" s="279">
        <v>42.173571428571435</v>
      </c>
      <c r="G54" s="280">
        <v>30.785714285714285</v>
      </c>
      <c r="H54" s="281">
        <v>13</v>
      </c>
      <c r="I54" s="278">
        <v>0</v>
      </c>
      <c r="J54" s="278">
        <v>1</v>
      </c>
      <c r="K54" s="280">
        <v>0.9285714285714286</v>
      </c>
      <c r="L54" s="280">
        <v>0</v>
      </c>
      <c r="M54" s="280">
        <v>7.1428571428571425E-2</v>
      </c>
      <c r="N54" s="282" t="s">
        <v>913</v>
      </c>
      <c r="O54" s="278">
        <v>22</v>
      </c>
      <c r="P54" s="283">
        <v>0.41214285714285709</v>
      </c>
      <c r="Q54" s="280">
        <v>9.0714285714285712</v>
      </c>
      <c r="R54" s="284"/>
      <c r="S54" s="285" t="s">
        <v>915</v>
      </c>
      <c r="T54" s="278">
        <v>19</v>
      </c>
      <c r="U54" s="283">
        <v>0.3878571428571429</v>
      </c>
      <c r="V54" s="280">
        <v>7.3571428571428568</v>
      </c>
      <c r="W54" s="284"/>
      <c r="X54" s="286" t="s">
        <v>912</v>
      </c>
      <c r="Y54" s="278">
        <v>12</v>
      </c>
      <c r="Z54" s="283">
        <v>0.44714285714285712</v>
      </c>
      <c r="AA54" s="280">
        <v>5.3571428571428568</v>
      </c>
      <c r="AB54" s="284"/>
      <c r="AC54" s="287" t="s">
        <v>914</v>
      </c>
      <c r="AD54" s="278">
        <v>20</v>
      </c>
      <c r="AE54" s="283">
        <v>0.45000000000000007</v>
      </c>
      <c r="AF54" s="280">
        <v>9</v>
      </c>
      <c r="AG54" s="250"/>
      <c r="AH54" s="14" t="s">
        <v>85</v>
      </c>
      <c r="AI54" s="14" t="s">
        <v>85</v>
      </c>
      <c r="AJ54" s="14" t="s">
        <v>85</v>
      </c>
      <c r="AK54" s="14" t="s">
        <v>85</v>
      </c>
      <c r="AM54" s="14" t="s">
        <v>85</v>
      </c>
      <c r="AN54" s="14" t="s">
        <v>85</v>
      </c>
      <c r="AO54" s="14" t="s">
        <v>85</v>
      </c>
      <c r="AP54" s="14" t="s">
        <v>85</v>
      </c>
    </row>
    <row r="55" spans="1:42" s="14" customFormat="1" x14ac:dyDescent="0.25">
      <c r="A55" s="248" t="s">
        <v>829</v>
      </c>
      <c r="B55" s="276" t="s">
        <v>5278</v>
      </c>
      <c r="C55" s="250" t="s">
        <v>1235</v>
      </c>
      <c r="D55" s="277">
        <v>54</v>
      </c>
      <c r="E55" s="278">
        <v>73</v>
      </c>
      <c r="F55" s="279">
        <v>43.837222222222223</v>
      </c>
      <c r="G55" s="280">
        <v>32</v>
      </c>
      <c r="H55" s="281">
        <v>51</v>
      </c>
      <c r="I55" s="278">
        <v>0</v>
      </c>
      <c r="J55" s="278">
        <v>3</v>
      </c>
      <c r="K55" s="280">
        <v>0.94444444444444442</v>
      </c>
      <c r="L55" s="280">
        <v>0</v>
      </c>
      <c r="M55" s="280">
        <v>5.5555555555555552E-2</v>
      </c>
      <c r="N55" s="282" t="s">
        <v>913</v>
      </c>
      <c r="O55" s="278">
        <v>22</v>
      </c>
      <c r="P55" s="283">
        <v>0.47444444444444445</v>
      </c>
      <c r="Q55" s="280">
        <v>10.444444444444445</v>
      </c>
      <c r="R55" s="284"/>
      <c r="S55" s="285" t="s">
        <v>915</v>
      </c>
      <c r="T55" s="278">
        <v>19</v>
      </c>
      <c r="U55" s="283">
        <v>0.40000000000000024</v>
      </c>
      <c r="V55" s="280">
        <v>7.5925925925925926</v>
      </c>
      <c r="W55" s="284"/>
      <c r="X55" s="286" t="s">
        <v>912</v>
      </c>
      <c r="Y55" s="278">
        <v>12</v>
      </c>
      <c r="Z55" s="283">
        <v>0.44148148148148147</v>
      </c>
      <c r="AA55" s="280">
        <v>5.2962962962962967</v>
      </c>
      <c r="AB55" s="284"/>
      <c r="AC55" s="287" t="s">
        <v>914</v>
      </c>
      <c r="AD55" s="278">
        <v>20</v>
      </c>
      <c r="AE55" s="283">
        <v>0.43333333333333335</v>
      </c>
      <c r="AF55" s="280">
        <v>8.6666666666666661</v>
      </c>
      <c r="AG55" s="250"/>
      <c r="AH55" s="14" t="s">
        <v>85</v>
      </c>
      <c r="AI55" s="14" t="s">
        <v>85</v>
      </c>
      <c r="AJ55" s="14" t="s">
        <v>85</v>
      </c>
      <c r="AK55" s="14" t="s">
        <v>85</v>
      </c>
      <c r="AM55" s="14" t="s">
        <v>85</v>
      </c>
      <c r="AN55" s="14" t="s">
        <v>85</v>
      </c>
      <c r="AO55" s="14" t="s">
        <v>85</v>
      </c>
      <c r="AP55" s="14" t="s">
        <v>85</v>
      </c>
    </row>
    <row r="56" spans="1:42" s="14" customFormat="1" x14ac:dyDescent="0.25">
      <c r="A56" s="248" t="s">
        <v>831</v>
      </c>
      <c r="B56" s="276" t="s">
        <v>5278</v>
      </c>
      <c r="C56" s="250" t="s">
        <v>1236</v>
      </c>
      <c r="D56" s="277">
        <v>7</v>
      </c>
      <c r="E56" s="278">
        <v>73</v>
      </c>
      <c r="F56" s="279">
        <v>52.250000000000007</v>
      </c>
      <c r="G56" s="280">
        <v>38.142857142857146</v>
      </c>
      <c r="H56" s="281">
        <v>7</v>
      </c>
      <c r="I56" s="278">
        <v>0</v>
      </c>
      <c r="J56" s="278">
        <v>0</v>
      </c>
      <c r="K56" s="280">
        <v>1</v>
      </c>
      <c r="L56" s="280">
        <v>0</v>
      </c>
      <c r="M56" s="280">
        <v>0</v>
      </c>
      <c r="N56" s="282" t="s">
        <v>913</v>
      </c>
      <c r="O56" s="278">
        <v>22</v>
      </c>
      <c r="P56" s="283">
        <v>0.49428571428571427</v>
      </c>
      <c r="Q56" s="280">
        <v>10.857142857142858</v>
      </c>
      <c r="R56" s="284"/>
      <c r="S56" s="285" t="s">
        <v>915</v>
      </c>
      <c r="T56" s="278">
        <v>19</v>
      </c>
      <c r="U56" s="283">
        <v>0.39714285714285713</v>
      </c>
      <c r="V56" s="280">
        <v>7.5714285714285712</v>
      </c>
      <c r="W56" s="284"/>
      <c r="X56" s="286" t="s">
        <v>912</v>
      </c>
      <c r="Y56" s="278">
        <v>12</v>
      </c>
      <c r="Z56" s="283">
        <v>0.63</v>
      </c>
      <c r="AA56" s="280">
        <v>7.5714285714285712</v>
      </c>
      <c r="AB56" s="284"/>
      <c r="AC56" s="287" t="s">
        <v>914</v>
      </c>
      <c r="AD56" s="278">
        <v>20</v>
      </c>
      <c r="AE56" s="283">
        <v>0.6071428571428571</v>
      </c>
      <c r="AF56" s="280">
        <v>12.142857142857142</v>
      </c>
      <c r="AG56" s="250"/>
      <c r="AH56" s="14" t="s">
        <v>85</v>
      </c>
      <c r="AI56" s="14" t="s">
        <v>85</v>
      </c>
      <c r="AJ56" s="14" t="s">
        <v>85</v>
      </c>
      <c r="AK56" s="14" t="s">
        <v>85</v>
      </c>
      <c r="AM56" s="14" t="s">
        <v>85</v>
      </c>
      <c r="AN56" s="14" t="s">
        <v>85</v>
      </c>
      <c r="AO56" s="14" t="s">
        <v>85</v>
      </c>
      <c r="AP56" s="14" t="s">
        <v>85</v>
      </c>
    </row>
    <row r="57" spans="1:42" s="14" customFormat="1" x14ac:dyDescent="0.25">
      <c r="A57" s="248" t="s">
        <v>882</v>
      </c>
      <c r="B57" s="276" t="s">
        <v>5278</v>
      </c>
      <c r="C57" s="250" t="s">
        <v>1237</v>
      </c>
      <c r="D57" s="277">
        <v>48</v>
      </c>
      <c r="E57" s="278">
        <v>73</v>
      </c>
      <c r="F57" s="279">
        <v>56.477916666666658</v>
      </c>
      <c r="G57" s="280">
        <v>41.229166666666664</v>
      </c>
      <c r="H57" s="281">
        <v>39</v>
      </c>
      <c r="I57" s="278">
        <v>0</v>
      </c>
      <c r="J57" s="278">
        <v>9</v>
      </c>
      <c r="K57" s="280">
        <v>0.8125</v>
      </c>
      <c r="L57" s="280">
        <v>0</v>
      </c>
      <c r="M57" s="280">
        <v>0.1875</v>
      </c>
      <c r="N57" s="282" t="s">
        <v>913</v>
      </c>
      <c r="O57" s="278">
        <v>22</v>
      </c>
      <c r="P57" s="283">
        <v>0.55833333333333324</v>
      </c>
      <c r="Q57" s="280">
        <v>12.291666666666666</v>
      </c>
      <c r="R57" s="284"/>
      <c r="S57" s="285" t="s">
        <v>915</v>
      </c>
      <c r="T57" s="278">
        <v>19</v>
      </c>
      <c r="U57" s="283">
        <v>0.546875</v>
      </c>
      <c r="V57" s="280">
        <v>10.395833333333334</v>
      </c>
      <c r="W57" s="284"/>
      <c r="X57" s="286" t="s">
        <v>912</v>
      </c>
      <c r="Y57" s="278">
        <v>12</v>
      </c>
      <c r="Z57" s="283">
        <v>0.60916666666666675</v>
      </c>
      <c r="AA57" s="280">
        <v>7.3125</v>
      </c>
      <c r="AB57" s="284"/>
      <c r="AC57" s="287" t="s">
        <v>914</v>
      </c>
      <c r="AD57" s="278">
        <v>20</v>
      </c>
      <c r="AE57" s="283">
        <v>0.56145833333333339</v>
      </c>
      <c r="AF57" s="280">
        <v>11.229166666666666</v>
      </c>
      <c r="AG57" s="250"/>
      <c r="AH57" s="14" t="s">
        <v>85</v>
      </c>
      <c r="AI57" s="14" t="s">
        <v>85</v>
      </c>
      <c r="AJ57" s="14" t="s">
        <v>85</v>
      </c>
      <c r="AK57" s="14" t="s">
        <v>85</v>
      </c>
      <c r="AM57" s="14" t="s">
        <v>85</v>
      </c>
      <c r="AN57" s="14" t="s">
        <v>85</v>
      </c>
      <c r="AO57" s="14" t="s">
        <v>85</v>
      </c>
      <c r="AP57" s="14" t="s">
        <v>85</v>
      </c>
    </row>
    <row r="58" spans="1:42" s="14" customFormat="1" x14ac:dyDescent="0.25">
      <c r="A58" s="248" t="s">
        <v>337</v>
      </c>
      <c r="B58" s="276" t="s">
        <v>5278</v>
      </c>
      <c r="C58" s="250" t="s">
        <v>1238</v>
      </c>
      <c r="D58" s="277">
        <v>83</v>
      </c>
      <c r="E58" s="278">
        <v>73</v>
      </c>
      <c r="F58" s="279">
        <v>45.767710843373493</v>
      </c>
      <c r="G58" s="280">
        <v>33.409638554216869</v>
      </c>
      <c r="H58" s="281">
        <v>72</v>
      </c>
      <c r="I58" s="278">
        <v>0</v>
      </c>
      <c r="J58" s="278">
        <v>11</v>
      </c>
      <c r="K58" s="280">
        <v>0.86746987951807231</v>
      </c>
      <c r="L58" s="280">
        <v>0</v>
      </c>
      <c r="M58" s="280">
        <v>0.13253012048192772</v>
      </c>
      <c r="N58" s="282" t="s">
        <v>913</v>
      </c>
      <c r="O58" s="278">
        <v>22</v>
      </c>
      <c r="P58" s="283">
        <v>0.44566265060240967</v>
      </c>
      <c r="Q58" s="280">
        <v>9.80722891566265</v>
      </c>
      <c r="R58" s="284"/>
      <c r="S58" s="285" t="s">
        <v>915</v>
      </c>
      <c r="T58" s="278">
        <v>19</v>
      </c>
      <c r="U58" s="283">
        <v>0.46409638554216887</v>
      </c>
      <c r="V58" s="280">
        <v>8.80722891566265</v>
      </c>
      <c r="W58" s="284"/>
      <c r="X58" s="286" t="s">
        <v>912</v>
      </c>
      <c r="Y58" s="278">
        <v>12</v>
      </c>
      <c r="Z58" s="283">
        <v>0.47506024096385535</v>
      </c>
      <c r="AA58" s="280">
        <v>5.6987951807228914</v>
      </c>
      <c r="AB58" s="284"/>
      <c r="AC58" s="287" t="s">
        <v>914</v>
      </c>
      <c r="AD58" s="278">
        <v>20</v>
      </c>
      <c r="AE58" s="283">
        <v>0.45481927710843356</v>
      </c>
      <c r="AF58" s="280">
        <v>9.0963855421686741</v>
      </c>
      <c r="AG58" s="250"/>
      <c r="AH58" s="14" t="s">
        <v>85</v>
      </c>
      <c r="AI58" s="14" t="s">
        <v>85</v>
      </c>
      <c r="AJ58" s="14" t="s">
        <v>85</v>
      </c>
      <c r="AK58" s="14" t="s">
        <v>85</v>
      </c>
      <c r="AM58" s="14" t="s">
        <v>85</v>
      </c>
      <c r="AN58" s="14" t="s">
        <v>85</v>
      </c>
      <c r="AO58" s="14" t="s">
        <v>85</v>
      </c>
      <c r="AP58" s="14" t="s">
        <v>85</v>
      </c>
    </row>
    <row r="59" spans="1:42" s="14" customFormat="1" x14ac:dyDescent="0.25">
      <c r="A59" s="248" t="s">
        <v>341</v>
      </c>
      <c r="B59" s="276" t="s">
        <v>5278</v>
      </c>
      <c r="C59" s="250" t="s">
        <v>1243</v>
      </c>
      <c r="D59" s="277">
        <v>174</v>
      </c>
      <c r="E59" s="278">
        <v>73</v>
      </c>
      <c r="F59" s="279">
        <v>40.585229885057494</v>
      </c>
      <c r="G59" s="280">
        <v>29.626436781609197</v>
      </c>
      <c r="H59" s="281">
        <v>171</v>
      </c>
      <c r="I59" s="278">
        <v>0</v>
      </c>
      <c r="J59" s="278">
        <v>3</v>
      </c>
      <c r="K59" s="280">
        <v>0.98275862068965514</v>
      </c>
      <c r="L59" s="280">
        <v>0</v>
      </c>
      <c r="M59" s="280">
        <v>1.7241379310344827E-2</v>
      </c>
      <c r="N59" s="282" t="s">
        <v>913</v>
      </c>
      <c r="O59" s="278">
        <v>22</v>
      </c>
      <c r="P59" s="283">
        <v>0.42270114942528741</v>
      </c>
      <c r="Q59" s="280">
        <v>9.2988505747126435</v>
      </c>
      <c r="R59" s="284"/>
      <c r="S59" s="285" t="s">
        <v>915</v>
      </c>
      <c r="T59" s="278">
        <v>19</v>
      </c>
      <c r="U59" s="283">
        <v>0.38505747126436751</v>
      </c>
      <c r="V59" s="280">
        <v>7.3103448275862073</v>
      </c>
      <c r="W59" s="284"/>
      <c r="X59" s="286" t="s">
        <v>912</v>
      </c>
      <c r="Y59" s="278">
        <v>12</v>
      </c>
      <c r="Z59" s="283">
        <v>0.3866666666666666</v>
      </c>
      <c r="AA59" s="280">
        <v>4.6436781609195403</v>
      </c>
      <c r="AB59" s="284"/>
      <c r="AC59" s="287" t="s">
        <v>914</v>
      </c>
      <c r="AD59" s="278">
        <v>20</v>
      </c>
      <c r="AE59" s="283">
        <v>0.41867816091954035</v>
      </c>
      <c r="AF59" s="280">
        <v>8.3735632183908049</v>
      </c>
      <c r="AG59" s="250"/>
      <c r="AH59" s="14" t="s">
        <v>85</v>
      </c>
      <c r="AI59" s="14" t="s">
        <v>85</v>
      </c>
      <c r="AJ59" s="14" t="s">
        <v>85</v>
      </c>
      <c r="AK59" s="14" t="s">
        <v>85</v>
      </c>
      <c r="AM59" s="14" t="s">
        <v>85</v>
      </c>
      <c r="AN59" s="14" t="s">
        <v>85</v>
      </c>
      <c r="AO59" s="14" t="s">
        <v>85</v>
      </c>
      <c r="AP59" s="14" t="s">
        <v>85</v>
      </c>
    </row>
    <row r="60" spans="1:42" s="14" customFormat="1" x14ac:dyDescent="0.25">
      <c r="A60" s="248" t="s">
        <v>344</v>
      </c>
      <c r="B60" s="276" t="s">
        <v>5278</v>
      </c>
      <c r="C60" s="250" t="s">
        <v>1246</v>
      </c>
      <c r="D60" s="277">
        <v>71</v>
      </c>
      <c r="E60" s="278">
        <v>73</v>
      </c>
      <c r="F60" s="279">
        <v>46.614507042253521</v>
      </c>
      <c r="G60" s="280">
        <v>34.028169014084504</v>
      </c>
      <c r="H60" s="281">
        <v>67</v>
      </c>
      <c r="I60" s="278">
        <v>0</v>
      </c>
      <c r="J60" s="278">
        <v>4</v>
      </c>
      <c r="K60" s="280">
        <v>0.94366197183098588</v>
      </c>
      <c r="L60" s="280">
        <v>0</v>
      </c>
      <c r="M60" s="280">
        <v>5.6338028169014086E-2</v>
      </c>
      <c r="N60" s="282" t="s">
        <v>913</v>
      </c>
      <c r="O60" s="278">
        <v>22</v>
      </c>
      <c r="P60" s="283">
        <v>0.45788732394366194</v>
      </c>
      <c r="Q60" s="280">
        <v>10.098591549295774</v>
      </c>
      <c r="R60" s="284"/>
      <c r="S60" s="285" t="s">
        <v>915</v>
      </c>
      <c r="T60" s="278">
        <v>19</v>
      </c>
      <c r="U60" s="283">
        <v>0.45211267605633804</v>
      </c>
      <c r="V60" s="280">
        <v>8.591549295774648</v>
      </c>
      <c r="W60" s="284"/>
      <c r="X60" s="286" t="s">
        <v>912</v>
      </c>
      <c r="Y60" s="278">
        <v>12</v>
      </c>
      <c r="Z60" s="283">
        <v>0.47901408450704241</v>
      </c>
      <c r="AA60" s="280">
        <v>5.746478873239437</v>
      </c>
      <c r="AB60" s="284"/>
      <c r="AC60" s="287" t="s">
        <v>914</v>
      </c>
      <c r="AD60" s="278">
        <v>20</v>
      </c>
      <c r="AE60" s="283">
        <v>0.47957746478873248</v>
      </c>
      <c r="AF60" s="280">
        <v>9.591549295774648</v>
      </c>
      <c r="AG60" s="250"/>
      <c r="AH60" s="14" t="s">
        <v>85</v>
      </c>
      <c r="AI60" s="14" t="s">
        <v>85</v>
      </c>
      <c r="AJ60" s="14" t="s">
        <v>85</v>
      </c>
      <c r="AK60" s="14" t="s">
        <v>85</v>
      </c>
      <c r="AM60" s="14" t="s">
        <v>85</v>
      </c>
      <c r="AN60" s="14" t="s">
        <v>85</v>
      </c>
      <c r="AO60" s="14" t="s">
        <v>85</v>
      </c>
      <c r="AP60" s="14" t="s">
        <v>85</v>
      </c>
    </row>
    <row r="61" spans="1:42" s="14" customFormat="1" x14ac:dyDescent="0.25">
      <c r="A61" s="248" t="s">
        <v>346</v>
      </c>
      <c r="B61" s="276" t="s">
        <v>5278</v>
      </c>
      <c r="C61" s="250" t="s">
        <v>1248</v>
      </c>
      <c r="D61" s="277">
        <v>51</v>
      </c>
      <c r="E61" s="278">
        <v>73</v>
      </c>
      <c r="F61" s="279">
        <v>48.455686274509809</v>
      </c>
      <c r="G61" s="280">
        <v>35.372549019607845</v>
      </c>
      <c r="H61" s="281">
        <v>44</v>
      </c>
      <c r="I61" s="278">
        <v>0</v>
      </c>
      <c r="J61" s="278">
        <v>7</v>
      </c>
      <c r="K61" s="280">
        <v>0.86274509803921573</v>
      </c>
      <c r="L61" s="280">
        <v>0</v>
      </c>
      <c r="M61" s="280">
        <v>0.13725490196078433</v>
      </c>
      <c r="N61" s="282" t="s">
        <v>913</v>
      </c>
      <c r="O61" s="278">
        <v>22</v>
      </c>
      <c r="P61" s="283">
        <v>0.49176470588235283</v>
      </c>
      <c r="Q61" s="280">
        <v>10.823529411764707</v>
      </c>
      <c r="R61" s="284"/>
      <c r="S61" s="285" t="s">
        <v>915</v>
      </c>
      <c r="T61" s="278">
        <v>19</v>
      </c>
      <c r="U61" s="283">
        <v>0.4343137254901962</v>
      </c>
      <c r="V61" s="280">
        <v>8.2549019607843146</v>
      </c>
      <c r="W61" s="284"/>
      <c r="X61" s="286" t="s">
        <v>912</v>
      </c>
      <c r="Y61" s="278">
        <v>12</v>
      </c>
      <c r="Z61" s="283">
        <v>0.4878431372549018</v>
      </c>
      <c r="AA61" s="280">
        <v>5.8627450980392153</v>
      </c>
      <c r="AB61" s="284"/>
      <c r="AC61" s="287" t="s">
        <v>914</v>
      </c>
      <c r="AD61" s="278">
        <v>20</v>
      </c>
      <c r="AE61" s="283">
        <v>0.52156862745098032</v>
      </c>
      <c r="AF61" s="280">
        <v>10.431372549019608</v>
      </c>
      <c r="AG61" s="250"/>
      <c r="AH61" s="14" t="s">
        <v>85</v>
      </c>
      <c r="AI61" s="14" t="s">
        <v>85</v>
      </c>
      <c r="AJ61" s="14" t="s">
        <v>85</v>
      </c>
      <c r="AK61" s="14" t="s">
        <v>85</v>
      </c>
      <c r="AM61" s="14" t="s">
        <v>85</v>
      </c>
      <c r="AN61" s="14" t="s">
        <v>85</v>
      </c>
      <c r="AO61" s="14" t="s">
        <v>85</v>
      </c>
      <c r="AP61" s="14" t="s">
        <v>85</v>
      </c>
    </row>
    <row r="62" spans="1:42" s="14" customFormat="1" x14ac:dyDescent="0.25">
      <c r="A62" s="248" t="s">
        <v>360</v>
      </c>
      <c r="B62" s="276" t="s">
        <v>5278</v>
      </c>
      <c r="C62" s="250" t="s">
        <v>1263</v>
      </c>
      <c r="D62" s="277">
        <v>71</v>
      </c>
      <c r="E62" s="278">
        <v>73</v>
      </c>
      <c r="F62" s="279">
        <v>55.85436619718309</v>
      </c>
      <c r="G62" s="280">
        <v>40.774647887323944</v>
      </c>
      <c r="H62" s="281">
        <v>57</v>
      </c>
      <c r="I62" s="278">
        <v>0</v>
      </c>
      <c r="J62" s="278">
        <v>14</v>
      </c>
      <c r="K62" s="280">
        <v>0.80281690140845074</v>
      </c>
      <c r="L62" s="280">
        <v>0</v>
      </c>
      <c r="M62" s="280">
        <v>0.19718309859154928</v>
      </c>
      <c r="N62" s="282" t="s">
        <v>913</v>
      </c>
      <c r="O62" s="278">
        <v>22</v>
      </c>
      <c r="P62" s="283">
        <v>0.55605633802816878</v>
      </c>
      <c r="Q62" s="280">
        <v>12.23943661971831</v>
      </c>
      <c r="R62" s="284"/>
      <c r="S62" s="285" t="s">
        <v>915</v>
      </c>
      <c r="T62" s="278">
        <v>19</v>
      </c>
      <c r="U62" s="283">
        <v>0.56887323943661983</v>
      </c>
      <c r="V62" s="280">
        <v>10.80281690140845</v>
      </c>
      <c r="W62" s="284"/>
      <c r="X62" s="286" t="s">
        <v>912</v>
      </c>
      <c r="Y62" s="278">
        <v>12</v>
      </c>
      <c r="Z62" s="283">
        <v>0.54478873239436632</v>
      </c>
      <c r="AA62" s="280">
        <v>6.535211267605634</v>
      </c>
      <c r="AB62" s="284"/>
      <c r="AC62" s="287" t="s">
        <v>914</v>
      </c>
      <c r="AD62" s="278">
        <v>20</v>
      </c>
      <c r="AE62" s="283">
        <v>0.55985915492957705</v>
      </c>
      <c r="AF62" s="280">
        <v>11.19718309859155</v>
      </c>
      <c r="AG62" s="250"/>
      <c r="AH62" s="14" t="s">
        <v>85</v>
      </c>
      <c r="AI62" s="14" t="s">
        <v>85</v>
      </c>
      <c r="AJ62" s="14" t="s">
        <v>85</v>
      </c>
      <c r="AK62" s="14" t="s">
        <v>85</v>
      </c>
      <c r="AM62" s="14" t="s">
        <v>85</v>
      </c>
      <c r="AN62" s="14" t="s">
        <v>85</v>
      </c>
      <c r="AO62" s="14" t="s">
        <v>85</v>
      </c>
      <c r="AP62" s="14" t="s">
        <v>85</v>
      </c>
    </row>
    <row r="63" spans="1:42" s="14" customFormat="1" x14ac:dyDescent="0.25">
      <c r="A63" s="248" t="s">
        <v>362</v>
      </c>
      <c r="B63" s="276" t="s">
        <v>5278</v>
      </c>
      <c r="C63" s="250" t="s">
        <v>1265</v>
      </c>
      <c r="D63" s="277">
        <v>32</v>
      </c>
      <c r="E63" s="278">
        <v>73</v>
      </c>
      <c r="F63" s="279">
        <v>35.0625</v>
      </c>
      <c r="G63" s="280">
        <v>25.59375</v>
      </c>
      <c r="H63" s="281">
        <v>32</v>
      </c>
      <c r="I63" s="278">
        <v>0</v>
      </c>
      <c r="J63" s="278">
        <v>0</v>
      </c>
      <c r="K63" s="280">
        <v>1</v>
      </c>
      <c r="L63" s="280">
        <v>0</v>
      </c>
      <c r="M63" s="280">
        <v>0</v>
      </c>
      <c r="N63" s="282" t="s">
        <v>913</v>
      </c>
      <c r="O63" s="278">
        <v>22</v>
      </c>
      <c r="P63" s="283">
        <v>0.33999999999999997</v>
      </c>
      <c r="Q63" s="280">
        <v>7.5</v>
      </c>
      <c r="R63" s="284"/>
      <c r="S63" s="285" t="s">
        <v>915</v>
      </c>
      <c r="T63" s="278">
        <v>19</v>
      </c>
      <c r="U63" s="283">
        <v>0.35781249999999998</v>
      </c>
      <c r="V63" s="280">
        <v>6.78125</v>
      </c>
      <c r="W63" s="284"/>
      <c r="X63" s="286" t="s">
        <v>912</v>
      </c>
      <c r="Y63" s="278">
        <v>12</v>
      </c>
      <c r="Z63" s="283">
        <v>0.37437500000000001</v>
      </c>
      <c r="AA63" s="280">
        <v>4.5</v>
      </c>
      <c r="AB63" s="284"/>
      <c r="AC63" s="287" t="s">
        <v>914</v>
      </c>
      <c r="AD63" s="278">
        <v>20</v>
      </c>
      <c r="AE63" s="283">
        <v>0.34062499999999996</v>
      </c>
      <c r="AF63" s="280">
        <v>6.8125</v>
      </c>
      <c r="AG63" s="250"/>
      <c r="AH63" s="14" t="s">
        <v>85</v>
      </c>
      <c r="AI63" s="14" t="s">
        <v>85</v>
      </c>
      <c r="AJ63" s="14" t="s">
        <v>85</v>
      </c>
      <c r="AK63" s="14" t="s">
        <v>85</v>
      </c>
      <c r="AM63" s="14" t="s">
        <v>85</v>
      </c>
      <c r="AN63" s="14" t="s">
        <v>85</v>
      </c>
      <c r="AO63" s="14" t="s">
        <v>85</v>
      </c>
      <c r="AP63" s="14" t="s">
        <v>85</v>
      </c>
    </row>
    <row r="64" spans="1:42" s="14" customFormat="1" x14ac:dyDescent="0.25">
      <c r="A64" s="248" t="s">
        <v>364</v>
      </c>
      <c r="B64" s="276" t="s">
        <v>5278</v>
      </c>
      <c r="C64" s="250" t="s">
        <v>1267</v>
      </c>
      <c r="D64" s="277">
        <v>24</v>
      </c>
      <c r="E64" s="278">
        <v>73</v>
      </c>
      <c r="F64" s="279">
        <v>44.692916666666669</v>
      </c>
      <c r="G64" s="280">
        <v>32.625</v>
      </c>
      <c r="H64" s="281">
        <v>23</v>
      </c>
      <c r="I64" s="278">
        <v>0</v>
      </c>
      <c r="J64" s="278">
        <v>1</v>
      </c>
      <c r="K64" s="280">
        <v>0.95833333333333337</v>
      </c>
      <c r="L64" s="280">
        <v>0</v>
      </c>
      <c r="M64" s="280">
        <v>4.1666666666666664E-2</v>
      </c>
      <c r="N64" s="282" t="s">
        <v>913</v>
      </c>
      <c r="O64" s="278">
        <v>22</v>
      </c>
      <c r="P64" s="283">
        <v>0.44083333333333335</v>
      </c>
      <c r="Q64" s="280">
        <v>9.7083333333333339</v>
      </c>
      <c r="R64" s="284"/>
      <c r="S64" s="285" t="s">
        <v>915</v>
      </c>
      <c r="T64" s="278">
        <v>19</v>
      </c>
      <c r="U64" s="283">
        <v>0.42541666666666661</v>
      </c>
      <c r="V64" s="280">
        <v>8.0833333333333339</v>
      </c>
      <c r="W64" s="284"/>
      <c r="X64" s="286" t="s">
        <v>912</v>
      </c>
      <c r="Y64" s="278">
        <v>12</v>
      </c>
      <c r="Z64" s="283">
        <v>0.48249999999999998</v>
      </c>
      <c r="AA64" s="280">
        <v>5.791666666666667</v>
      </c>
      <c r="AB64" s="284"/>
      <c r="AC64" s="287" t="s">
        <v>914</v>
      </c>
      <c r="AD64" s="278">
        <v>20</v>
      </c>
      <c r="AE64" s="283">
        <v>0.45208333333333323</v>
      </c>
      <c r="AF64" s="280">
        <v>9.0416666666666661</v>
      </c>
      <c r="AG64" s="250"/>
      <c r="AH64" s="14" t="s">
        <v>85</v>
      </c>
      <c r="AI64" s="14" t="s">
        <v>85</v>
      </c>
      <c r="AJ64" s="14" t="s">
        <v>85</v>
      </c>
      <c r="AK64" s="14" t="s">
        <v>85</v>
      </c>
      <c r="AM64" s="14" t="s">
        <v>85</v>
      </c>
      <c r="AN64" s="14" t="s">
        <v>85</v>
      </c>
      <c r="AO64" s="14" t="s">
        <v>85</v>
      </c>
      <c r="AP64" s="14" t="s">
        <v>85</v>
      </c>
    </row>
    <row r="65" spans="1:42" s="14" customFormat="1" x14ac:dyDescent="0.25">
      <c r="A65" s="248" t="s">
        <v>365</v>
      </c>
      <c r="B65" s="276" t="s">
        <v>5278</v>
      </c>
      <c r="C65" s="250" t="s">
        <v>1268</v>
      </c>
      <c r="D65" s="277">
        <v>25</v>
      </c>
      <c r="E65" s="278">
        <v>73</v>
      </c>
      <c r="F65" s="279">
        <v>34.358399999999996</v>
      </c>
      <c r="G65" s="280">
        <v>25.08</v>
      </c>
      <c r="H65" s="281">
        <v>25</v>
      </c>
      <c r="I65" s="278">
        <v>0</v>
      </c>
      <c r="J65" s="278">
        <v>0</v>
      </c>
      <c r="K65" s="280">
        <v>1</v>
      </c>
      <c r="L65" s="280">
        <v>0</v>
      </c>
      <c r="M65" s="280">
        <v>0</v>
      </c>
      <c r="N65" s="282" t="s">
        <v>913</v>
      </c>
      <c r="O65" s="278">
        <v>22</v>
      </c>
      <c r="P65" s="283">
        <v>0.36720000000000008</v>
      </c>
      <c r="Q65" s="280">
        <v>8.08</v>
      </c>
      <c r="R65" s="284"/>
      <c r="S65" s="285" t="s">
        <v>915</v>
      </c>
      <c r="T65" s="278">
        <v>19</v>
      </c>
      <c r="U65" s="283">
        <v>0.29560000000000008</v>
      </c>
      <c r="V65" s="280">
        <v>5.6</v>
      </c>
      <c r="W65" s="284"/>
      <c r="X65" s="286" t="s">
        <v>912</v>
      </c>
      <c r="Y65" s="278">
        <v>12</v>
      </c>
      <c r="Z65" s="283">
        <v>0.32919999999999999</v>
      </c>
      <c r="AA65" s="280">
        <v>3.96</v>
      </c>
      <c r="AB65" s="284"/>
      <c r="AC65" s="287" t="s">
        <v>914</v>
      </c>
      <c r="AD65" s="278">
        <v>20</v>
      </c>
      <c r="AE65" s="283">
        <v>0.37199999999999994</v>
      </c>
      <c r="AF65" s="280">
        <v>7.44</v>
      </c>
      <c r="AG65" s="250"/>
      <c r="AH65" s="14" t="s">
        <v>85</v>
      </c>
      <c r="AI65" s="14" t="s">
        <v>85</v>
      </c>
      <c r="AJ65" s="14" t="s">
        <v>85</v>
      </c>
      <c r="AK65" s="14" t="s">
        <v>85</v>
      </c>
      <c r="AM65" s="14" t="s">
        <v>85</v>
      </c>
      <c r="AN65" s="14" t="s">
        <v>85</v>
      </c>
      <c r="AO65" s="14" t="s">
        <v>85</v>
      </c>
      <c r="AP65" s="14" t="s">
        <v>85</v>
      </c>
    </row>
    <row r="66" spans="1:42" s="14" customFormat="1" x14ac:dyDescent="0.25">
      <c r="A66" s="248" t="s">
        <v>368</v>
      </c>
      <c r="B66" s="276" t="s">
        <v>5278</v>
      </c>
      <c r="C66" s="250" t="s">
        <v>1271</v>
      </c>
      <c r="D66" s="277">
        <v>146</v>
      </c>
      <c r="E66" s="278">
        <v>73</v>
      </c>
      <c r="F66" s="279">
        <v>45.534999999999989</v>
      </c>
      <c r="G66" s="280">
        <v>33.239726027397261</v>
      </c>
      <c r="H66" s="281">
        <v>140</v>
      </c>
      <c r="I66" s="278">
        <v>0</v>
      </c>
      <c r="J66" s="278">
        <v>6</v>
      </c>
      <c r="K66" s="280">
        <v>0.95890410958904104</v>
      </c>
      <c r="L66" s="280">
        <v>0</v>
      </c>
      <c r="M66" s="280">
        <v>4.1095890410958902E-2</v>
      </c>
      <c r="N66" s="282" t="s">
        <v>913</v>
      </c>
      <c r="O66" s="278">
        <v>22</v>
      </c>
      <c r="P66" s="283">
        <v>0.47054794520547938</v>
      </c>
      <c r="Q66" s="280">
        <v>10.356164383561644</v>
      </c>
      <c r="R66" s="284"/>
      <c r="S66" s="285" t="s">
        <v>915</v>
      </c>
      <c r="T66" s="278">
        <v>19</v>
      </c>
      <c r="U66" s="283">
        <v>0.42109589041095874</v>
      </c>
      <c r="V66" s="280">
        <v>8.006849315068493</v>
      </c>
      <c r="W66" s="284"/>
      <c r="X66" s="286" t="s">
        <v>912</v>
      </c>
      <c r="Y66" s="278">
        <v>12</v>
      </c>
      <c r="Z66" s="283">
        <v>0.45815068493150696</v>
      </c>
      <c r="AA66" s="280">
        <v>5.493150684931507</v>
      </c>
      <c r="AB66" s="284"/>
      <c r="AC66" s="287" t="s">
        <v>914</v>
      </c>
      <c r="AD66" s="278">
        <v>20</v>
      </c>
      <c r="AE66" s="283">
        <v>0.46917808219178092</v>
      </c>
      <c r="AF66" s="280">
        <v>9.3835616438356162</v>
      </c>
      <c r="AG66" s="250"/>
      <c r="AH66" s="14" t="s">
        <v>85</v>
      </c>
      <c r="AI66" s="14" t="s">
        <v>85</v>
      </c>
      <c r="AJ66" s="14" t="s">
        <v>85</v>
      </c>
      <c r="AK66" s="14" t="s">
        <v>85</v>
      </c>
      <c r="AM66" s="14" t="s">
        <v>85</v>
      </c>
      <c r="AN66" s="14" t="s">
        <v>85</v>
      </c>
      <c r="AO66" s="14" t="s">
        <v>85</v>
      </c>
      <c r="AP66" s="14" t="s">
        <v>85</v>
      </c>
    </row>
    <row r="67" spans="1:42" s="14" customFormat="1" x14ac:dyDescent="0.25">
      <c r="A67" s="248" t="s">
        <v>372</v>
      </c>
      <c r="B67" s="276" t="s">
        <v>5278</v>
      </c>
      <c r="C67" s="250" t="s">
        <v>1284</v>
      </c>
      <c r="D67" s="277">
        <v>274</v>
      </c>
      <c r="E67" s="278">
        <v>73</v>
      </c>
      <c r="F67" s="279">
        <v>50.394890510948905</v>
      </c>
      <c r="G67" s="280">
        <v>36.788321167883211</v>
      </c>
      <c r="H67" s="281">
        <v>248</v>
      </c>
      <c r="I67" s="278">
        <v>0</v>
      </c>
      <c r="J67" s="278">
        <v>26</v>
      </c>
      <c r="K67" s="280">
        <v>0.9051094890510949</v>
      </c>
      <c r="L67" s="280">
        <v>0</v>
      </c>
      <c r="M67" s="280">
        <v>9.4890510948905105E-2</v>
      </c>
      <c r="N67" s="282" t="s">
        <v>913</v>
      </c>
      <c r="O67" s="278">
        <v>22</v>
      </c>
      <c r="P67" s="283">
        <v>0.51485401459853952</v>
      </c>
      <c r="Q67" s="280">
        <v>11.324817518248175</v>
      </c>
      <c r="R67" s="284"/>
      <c r="S67" s="285" t="s">
        <v>915</v>
      </c>
      <c r="T67" s="278">
        <v>19</v>
      </c>
      <c r="U67" s="283">
        <v>0.45456204379562049</v>
      </c>
      <c r="V67" s="280">
        <v>8.6350364963503647</v>
      </c>
      <c r="W67" s="284"/>
      <c r="X67" s="286" t="s">
        <v>912</v>
      </c>
      <c r="Y67" s="278">
        <v>12</v>
      </c>
      <c r="Z67" s="283">
        <v>0.51222627737226256</v>
      </c>
      <c r="AA67" s="280">
        <v>6.1459854014598543</v>
      </c>
      <c r="AB67" s="284"/>
      <c r="AC67" s="287" t="s">
        <v>914</v>
      </c>
      <c r="AD67" s="278">
        <v>20</v>
      </c>
      <c r="AE67" s="283">
        <v>0.5341240875912413</v>
      </c>
      <c r="AF67" s="280">
        <v>10.682481751824817</v>
      </c>
      <c r="AG67" s="250"/>
      <c r="AH67" s="14" t="s">
        <v>85</v>
      </c>
      <c r="AI67" s="14" t="s">
        <v>85</v>
      </c>
      <c r="AJ67" s="14" t="s">
        <v>85</v>
      </c>
      <c r="AK67" s="14" t="s">
        <v>85</v>
      </c>
      <c r="AM67" s="14" t="s">
        <v>85</v>
      </c>
      <c r="AN67" s="14" t="s">
        <v>85</v>
      </c>
      <c r="AO67" s="14" t="s">
        <v>85</v>
      </c>
      <c r="AP67" s="14" t="s">
        <v>85</v>
      </c>
    </row>
    <row r="68" spans="1:42" s="14" customFormat="1" x14ac:dyDescent="0.25">
      <c r="A68" s="248" t="s">
        <v>373</v>
      </c>
      <c r="B68" s="276" t="s">
        <v>5278</v>
      </c>
      <c r="C68" s="250" t="s">
        <v>1285</v>
      </c>
      <c r="D68" s="277">
        <v>40</v>
      </c>
      <c r="E68" s="278">
        <v>73</v>
      </c>
      <c r="F68" s="279">
        <v>39.694000000000003</v>
      </c>
      <c r="G68" s="280">
        <v>28.975000000000001</v>
      </c>
      <c r="H68" s="281">
        <v>39</v>
      </c>
      <c r="I68" s="278">
        <v>0</v>
      </c>
      <c r="J68" s="278">
        <v>1</v>
      </c>
      <c r="K68" s="280">
        <v>0.97499999999999998</v>
      </c>
      <c r="L68" s="280">
        <v>0</v>
      </c>
      <c r="M68" s="280">
        <v>2.5000000000000001E-2</v>
      </c>
      <c r="N68" s="282" t="s">
        <v>913</v>
      </c>
      <c r="O68" s="278">
        <v>22</v>
      </c>
      <c r="P68" s="283">
        <v>0.42825000000000008</v>
      </c>
      <c r="Q68" s="280">
        <v>9.4250000000000007</v>
      </c>
      <c r="R68" s="284"/>
      <c r="S68" s="285" t="s">
        <v>915</v>
      </c>
      <c r="T68" s="278">
        <v>19</v>
      </c>
      <c r="U68" s="283">
        <v>0.38724999999999998</v>
      </c>
      <c r="V68" s="280">
        <v>7.35</v>
      </c>
      <c r="W68" s="284"/>
      <c r="X68" s="286" t="s">
        <v>912</v>
      </c>
      <c r="Y68" s="278">
        <v>12</v>
      </c>
      <c r="Z68" s="283">
        <v>0.37275000000000003</v>
      </c>
      <c r="AA68" s="280">
        <v>4.4749999999999996</v>
      </c>
      <c r="AB68" s="284"/>
      <c r="AC68" s="287" t="s">
        <v>914</v>
      </c>
      <c r="AD68" s="278">
        <v>20</v>
      </c>
      <c r="AE68" s="283">
        <v>0.38624999999999993</v>
      </c>
      <c r="AF68" s="280">
        <v>7.7249999999999996</v>
      </c>
      <c r="AG68" s="250"/>
      <c r="AH68" s="14" t="s">
        <v>85</v>
      </c>
      <c r="AI68" s="14" t="s">
        <v>85</v>
      </c>
      <c r="AJ68" s="14" t="s">
        <v>85</v>
      </c>
      <c r="AK68" s="14" t="s">
        <v>85</v>
      </c>
      <c r="AM68" s="14" t="s">
        <v>85</v>
      </c>
      <c r="AN68" s="14" t="s">
        <v>85</v>
      </c>
      <c r="AO68" s="14" t="s">
        <v>85</v>
      </c>
      <c r="AP68" s="14" t="s">
        <v>85</v>
      </c>
    </row>
    <row r="69" spans="1:42" s="14" customFormat="1" x14ac:dyDescent="0.25">
      <c r="A69" s="248" t="s">
        <v>376</v>
      </c>
      <c r="B69" s="276" t="s">
        <v>5278</v>
      </c>
      <c r="C69" s="250" t="s">
        <v>1287</v>
      </c>
      <c r="D69" s="277">
        <v>79</v>
      </c>
      <c r="E69" s="278">
        <v>73</v>
      </c>
      <c r="F69" s="279">
        <v>36.243164556962029</v>
      </c>
      <c r="G69" s="280">
        <v>26.455696202531644</v>
      </c>
      <c r="H69" s="281">
        <v>79</v>
      </c>
      <c r="I69" s="278">
        <v>0</v>
      </c>
      <c r="J69" s="278">
        <v>0</v>
      </c>
      <c r="K69" s="280">
        <v>1</v>
      </c>
      <c r="L69" s="280">
        <v>0</v>
      </c>
      <c r="M69" s="280">
        <v>0</v>
      </c>
      <c r="N69" s="282" t="s">
        <v>913</v>
      </c>
      <c r="O69" s="278">
        <v>22</v>
      </c>
      <c r="P69" s="283">
        <v>0.38341772151898734</v>
      </c>
      <c r="Q69" s="280">
        <v>8.4430379746835449</v>
      </c>
      <c r="R69" s="284"/>
      <c r="S69" s="285" t="s">
        <v>915</v>
      </c>
      <c r="T69" s="278">
        <v>19</v>
      </c>
      <c r="U69" s="283">
        <v>0.35227848101265846</v>
      </c>
      <c r="V69" s="280">
        <v>6.6835443037974684</v>
      </c>
      <c r="W69" s="284"/>
      <c r="X69" s="286" t="s">
        <v>912</v>
      </c>
      <c r="Y69" s="278">
        <v>12</v>
      </c>
      <c r="Z69" s="283">
        <v>0.3332911392405063</v>
      </c>
      <c r="AA69" s="280">
        <v>4</v>
      </c>
      <c r="AB69" s="284"/>
      <c r="AC69" s="287" t="s">
        <v>914</v>
      </c>
      <c r="AD69" s="278">
        <v>20</v>
      </c>
      <c r="AE69" s="283">
        <v>0.36645569620253154</v>
      </c>
      <c r="AF69" s="280">
        <v>7.3291139240506329</v>
      </c>
      <c r="AG69" s="250"/>
      <c r="AH69" s="14" t="s">
        <v>85</v>
      </c>
      <c r="AI69" s="14" t="s">
        <v>85</v>
      </c>
      <c r="AJ69" s="14" t="s">
        <v>85</v>
      </c>
      <c r="AK69" s="14" t="s">
        <v>85</v>
      </c>
      <c r="AM69" s="14" t="s">
        <v>85</v>
      </c>
      <c r="AN69" s="14" t="s">
        <v>85</v>
      </c>
      <c r="AO69" s="14" t="s">
        <v>85</v>
      </c>
      <c r="AP69" s="14" t="s">
        <v>85</v>
      </c>
    </row>
    <row r="70" spans="1:42" s="14" customFormat="1" x14ac:dyDescent="0.25">
      <c r="A70" s="248" t="s">
        <v>377</v>
      </c>
      <c r="B70" s="276" t="s">
        <v>5278</v>
      </c>
      <c r="C70" s="250" t="s">
        <v>5290</v>
      </c>
      <c r="D70" s="277">
        <v>83</v>
      </c>
      <c r="E70" s="278">
        <v>73</v>
      </c>
      <c r="F70" s="279">
        <v>34.909156626506011</v>
      </c>
      <c r="G70" s="280">
        <v>25.481927710843372</v>
      </c>
      <c r="H70" s="281">
        <v>83</v>
      </c>
      <c r="I70" s="278">
        <v>0</v>
      </c>
      <c r="J70" s="278">
        <v>0</v>
      </c>
      <c r="K70" s="280">
        <v>1</v>
      </c>
      <c r="L70" s="280">
        <v>0</v>
      </c>
      <c r="M70" s="280">
        <v>0</v>
      </c>
      <c r="N70" s="282" t="s">
        <v>913</v>
      </c>
      <c r="O70" s="278">
        <v>22</v>
      </c>
      <c r="P70" s="283">
        <v>0.37144578313253013</v>
      </c>
      <c r="Q70" s="280">
        <v>8.168674698795181</v>
      </c>
      <c r="R70" s="284"/>
      <c r="S70" s="285" t="s">
        <v>915</v>
      </c>
      <c r="T70" s="278">
        <v>19</v>
      </c>
      <c r="U70" s="283">
        <v>0.32180722891566282</v>
      </c>
      <c r="V70" s="280">
        <v>6.1084337349397586</v>
      </c>
      <c r="W70" s="284"/>
      <c r="X70" s="286" t="s">
        <v>912</v>
      </c>
      <c r="Y70" s="278">
        <v>12</v>
      </c>
      <c r="Z70" s="283">
        <v>0.35060240963855438</v>
      </c>
      <c r="AA70" s="280">
        <v>4.2048192771084336</v>
      </c>
      <c r="AB70" s="284"/>
      <c r="AC70" s="287" t="s">
        <v>914</v>
      </c>
      <c r="AD70" s="278">
        <v>20</v>
      </c>
      <c r="AE70" s="283">
        <v>0.35000000000000003</v>
      </c>
      <c r="AF70" s="280">
        <v>7</v>
      </c>
      <c r="AG70" s="250"/>
      <c r="AH70" s="14" t="s">
        <v>85</v>
      </c>
      <c r="AI70" s="14" t="s">
        <v>85</v>
      </c>
      <c r="AJ70" s="14" t="s">
        <v>85</v>
      </c>
      <c r="AK70" s="14" t="s">
        <v>85</v>
      </c>
      <c r="AM70" s="14" t="s">
        <v>85</v>
      </c>
      <c r="AN70" s="14" t="s">
        <v>85</v>
      </c>
      <c r="AO70" s="14" t="s">
        <v>85</v>
      </c>
      <c r="AP70" s="14" t="s">
        <v>85</v>
      </c>
    </row>
    <row r="71" spans="1:42" s="14" customFormat="1" x14ac:dyDescent="0.25">
      <c r="A71" s="248" t="s">
        <v>378</v>
      </c>
      <c r="B71" s="276" t="s">
        <v>5278</v>
      </c>
      <c r="C71" s="250" t="s">
        <v>1288</v>
      </c>
      <c r="D71" s="277">
        <v>23</v>
      </c>
      <c r="E71" s="278">
        <v>73</v>
      </c>
      <c r="F71" s="279">
        <v>35.202173913043474</v>
      </c>
      <c r="G71" s="280">
        <v>25.695652173913043</v>
      </c>
      <c r="H71" s="281">
        <v>23</v>
      </c>
      <c r="I71" s="278">
        <v>0</v>
      </c>
      <c r="J71" s="278">
        <v>0</v>
      </c>
      <c r="K71" s="280">
        <v>1</v>
      </c>
      <c r="L71" s="280">
        <v>0</v>
      </c>
      <c r="M71" s="280">
        <v>0</v>
      </c>
      <c r="N71" s="282" t="s">
        <v>913</v>
      </c>
      <c r="O71" s="278">
        <v>22</v>
      </c>
      <c r="P71" s="283">
        <v>0.3621739130434784</v>
      </c>
      <c r="Q71" s="280">
        <v>8</v>
      </c>
      <c r="R71" s="284"/>
      <c r="S71" s="285" t="s">
        <v>915</v>
      </c>
      <c r="T71" s="278">
        <v>19</v>
      </c>
      <c r="U71" s="283">
        <v>0.33478260869565218</v>
      </c>
      <c r="V71" s="280">
        <v>6.3478260869565215</v>
      </c>
      <c r="W71" s="284"/>
      <c r="X71" s="286" t="s">
        <v>912</v>
      </c>
      <c r="Y71" s="278">
        <v>12</v>
      </c>
      <c r="Z71" s="283">
        <v>0.3721739130434783</v>
      </c>
      <c r="AA71" s="280">
        <v>4.4782608695652177</v>
      </c>
      <c r="AB71" s="284"/>
      <c r="AC71" s="287" t="s">
        <v>914</v>
      </c>
      <c r="AD71" s="278">
        <v>20</v>
      </c>
      <c r="AE71" s="283">
        <v>0.34347826086956518</v>
      </c>
      <c r="AF71" s="280">
        <v>6.8695652173913047</v>
      </c>
      <c r="AG71" s="250"/>
      <c r="AH71" s="14" t="s">
        <v>85</v>
      </c>
      <c r="AI71" s="14" t="s">
        <v>85</v>
      </c>
      <c r="AJ71" s="14" t="s">
        <v>85</v>
      </c>
      <c r="AK71" s="14" t="s">
        <v>85</v>
      </c>
      <c r="AM71" s="14" t="s">
        <v>85</v>
      </c>
      <c r="AN71" s="14" t="s">
        <v>85</v>
      </c>
      <c r="AO71" s="14" t="s">
        <v>85</v>
      </c>
      <c r="AP71" s="14" t="s">
        <v>85</v>
      </c>
    </row>
    <row r="72" spans="1:42" s="14" customFormat="1" x14ac:dyDescent="0.25">
      <c r="A72" s="248" t="s">
        <v>379</v>
      </c>
      <c r="B72" s="276" t="s">
        <v>5278</v>
      </c>
      <c r="C72" s="250" t="s">
        <v>1289</v>
      </c>
      <c r="D72" s="277">
        <v>187</v>
      </c>
      <c r="E72" s="278">
        <v>73</v>
      </c>
      <c r="F72" s="279">
        <v>34.615080213903745</v>
      </c>
      <c r="G72" s="280">
        <v>25.267379679144383</v>
      </c>
      <c r="H72" s="281">
        <v>185</v>
      </c>
      <c r="I72" s="278">
        <v>0</v>
      </c>
      <c r="J72" s="278">
        <v>2</v>
      </c>
      <c r="K72" s="280">
        <v>0.98930481283422456</v>
      </c>
      <c r="L72" s="280">
        <v>0</v>
      </c>
      <c r="M72" s="280">
        <v>1.06951871657754E-2</v>
      </c>
      <c r="N72" s="282" t="s">
        <v>913</v>
      </c>
      <c r="O72" s="278">
        <v>22</v>
      </c>
      <c r="P72" s="283">
        <v>0.35983957219251339</v>
      </c>
      <c r="Q72" s="280">
        <v>7.9251336898395719</v>
      </c>
      <c r="R72" s="284"/>
      <c r="S72" s="285" t="s">
        <v>915</v>
      </c>
      <c r="T72" s="278">
        <v>19</v>
      </c>
      <c r="U72" s="283">
        <v>0.34497326203208534</v>
      </c>
      <c r="V72" s="280">
        <v>6.5347593582887704</v>
      </c>
      <c r="W72" s="284"/>
      <c r="X72" s="286" t="s">
        <v>912</v>
      </c>
      <c r="Y72" s="278">
        <v>12</v>
      </c>
      <c r="Z72" s="283">
        <v>0.32748663101604281</v>
      </c>
      <c r="AA72" s="280">
        <v>3.9304812834224601</v>
      </c>
      <c r="AB72" s="284"/>
      <c r="AC72" s="287" t="s">
        <v>914</v>
      </c>
      <c r="AD72" s="278">
        <v>20</v>
      </c>
      <c r="AE72" s="283">
        <v>0.34385026737967889</v>
      </c>
      <c r="AF72" s="280">
        <v>6.8770053475935828</v>
      </c>
      <c r="AG72" s="250"/>
      <c r="AH72" s="14" t="s">
        <v>85</v>
      </c>
      <c r="AI72" s="14" t="s">
        <v>85</v>
      </c>
      <c r="AJ72" s="14" t="s">
        <v>85</v>
      </c>
      <c r="AK72" s="14" t="s">
        <v>85</v>
      </c>
      <c r="AM72" s="14" t="s">
        <v>85</v>
      </c>
      <c r="AN72" s="14" t="s">
        <v>85</v>
      </c>
      <c r="AO72" s="14" t="s">
        <v>85</v>
      </c>
      <c r="AP72" s="14" t="s">
        <v>85</v>
      </c>
    </row>
    <row r="73" spans="1:42" s="14" customFormat="1" x14ac:dyDescent="0.25">
      <c r="A73" s="248" t="s">
        <v>617</v>
      </c>
      <c r="B73" s="276" t="s">
        <v>5278</v>
      </c>
      <c r="C73" s="250" t="s">
        <v>5233</v>
      </c>
      <c r="D73" s="277">
        <v>96</v>
      </c>
      <c r="E73" s="278">
        <v>73</v>
      </c>
      <c r="F73" s="279">
        <v>39.185937500000009</v>
      </c>
      <c r="G73" s="280">
        <v>28.604166666666668</v>
      </c>
      <c r="H73" s="281">
        <v>95</v>
      </c>
      <c r="I73" s="278">
        <v>0</v>
      </c>
      <c r="J73" s="278">
        <v>1</v>
      </c>
      <c r="K73" s="280">
        <v>0.98958333333333337</v>
      </c>
      <c r="L73" s="280">
        <v>0</v>
      </c>
      <c r="M73" s="280">
        <v>1.0416666666666666E-2</v>
      </c>
      <c r="N73" s="282" t="s">
        <v>913</v>
      </c>
      <c r="O73" s="278">
        <v>22</v>
      </c>
      <c r="P73" s="283">
        <v>0.40989583333333318</v>
      </c>
      <c r="Q73" s="280">
        <v>9.0208333333333339</v>
      </c>
      <c r="R73" s="284"/>
      <c r="S73" s="285" t="s">
        <v>915</v>
      </c>
      <c r="T73" s="278">
        <v>19</v>
      </c>
      <c r="U73" s="283">
        <v>0.37895833333333356</v>
      </c>
      <c r="V73" s="280">
        <v>7.197916666666667</v>
      </c>
      <c r="W73" s="284"/>
      <c r="X73" s="286" t="s">
        <v>912</v>
      </c>
      <c r="Y73" s="278">
        <v>12</v>
      </c>
      <c r="Z73" s="283">
        <v>0.38020833333333331</v>
      </c>
      <c r="AA73" s="280">
        <v>4.5625</v>
      </c>
      <c r="AB73" s="284"/>
      <c r="AC73" s="287" t="s">
        <v>914</v>
      </c>
      <c r="AD73" s="278">
        <v>20</v>
      </c>
      <c r="AE73" s="283">
        <v>0.39114583333333347</v>
      </c>
      <c r="AF73" s="280">
        <v>7.822916666666667</v>
      </c>
      <c r="AG73" s="250"/>
      <c r="AH73" s="14" t="s">
        <v>85</v>
      </c>
      <c r="AI73" s="14" t="s">
        <v>85</v>
      </c>
      <c r="AJ73" s="14" t="s">
        <v>85</v>
      </c>
      <c r="AK73" s="14" t="s">
        <v>85</v>
      </c>
      <c r="AM73" s="14" t="s">
        <v>85</v>
      </c>
      <c r="AN73" s="14" t="s">
        <v>85</v>
      </c>
      <c r="AO73" s="14" t="s">
        <v>85</v>
      </c>
      <c r="AP73" s="14" t="s">
        <v>85</v>
      </c>
    </row>
    <row r="74" spans="1:42" s="14" customFormat="1" x14ac:dyDescent="0.25">
      <c r="A74" s="248" t="s">
        <v>983</v>
      </c>
      <c r="B74" s="276" t="s">
        <v>5278</v>
      </c>
      <c r="C74" s="250" t="s">
        <v>1290</v>
      </c>
      <c r="D74" s="277">
        <v>1</v>
      </c>
      <c r="E74" s="278">
        <v>73</v>
      </c>
      <c r="F74" s="279">
        <v>30.14</v>
      </c>
      <c r="G74" s="280">
        <v>22</v>
      </c>
      <c r="H74" s="281">
        <v>1</v>
      </c>
      <c r="I74" s="278">
        <v>0</v>
      </c>
      <c r="J74" s="278">
        <v>0</v>
      </c>
      <c r="K74" s="280">
        <v>1</v>
      </c>
      <c r="L74" s="280">
        <v>0</v>
      </c>
      <c r="M74" s="280">
        <v>0</v>
      </c>
      <c r="N74" s="282" t="s">
        <v>913</v>
      </c>
      <c r="O74" s="278">
        <v>22</v>
      </c>
      <c r="P74" s="283">
        <v>0.36</v>
      </c>
      <c r="Q74" s="280">
        <v>8</v>
      </c>
      <c r="R74" s="284"/>
      <c r="S74" s="285" t="s">
        <v>915</v>
      </c>
      <c r="T74" s="278">
        <v>19</v>
      </c>
      <c r="U74" s="283">
        <v>0.37</v>
      </c>
      <c r="V74" s="280">
        <v>7</v>
      </c>
      <c r="W74" s="284"/>
      <c r="X74" s="286" t="s">
        <v>912</v>
      </c>
      <c r="Y74" s="278">
        <v>12</v>
      </c>
      <c r="Z74" s="283">
        <v>0</v>
      </c>
      <c r="AA74" s="280">
        <v>0</v>
      </c>
      <c r="AB74" s="284"/>
      <c r="AC74" s="287" t="s">
        <v>914</v>
      </c>
      <c r="AD74" s="278">
        <v>20</v>
      </c>
      <c r="AE74" s="283">
        <v>0.35</v>
      </c>
      <c r="AF74" s="280">
        <v>7</v>
      </c>
      <c r="AG74" s="250"/>
      <c r="AH74" s="14" t="s">
        <v>85</v>
      </c>
      <c r="AI74" s="14" t="s">
        <v>85</v>
      </c>
      <c r="AJ74" s="14" t="s">
        <v>85</v>
      </c>
      <c r="AK74" s="14" t="s">
        <v>85</v>
      </c>
      <c r="AM74" s="14" t="s">
        <v>85</v>
      </c>
      <c r="AN74" s="14" t="s">
        <v>85</v>
      </c>
      <c r="AO74" s="14" t="s">
        <v>85</v>
      </c>
      <c r="AP74" s="14" t="s">
        <v>85</v>
      </c>
    </row>
    <row r="75" spans="1:42" s="14" customFormat="1" x14ac:dyDescent="0.25">
      <c r="A75" s="248" t="s">
        <v>985</v>
      </c>
      <c r="B75" s="276" t="s">
        <v>5278</v>
      </c>
      <c r="C75" s="250" t="s">
        <v>1291</v>
      </c>
      <c r="D75" s="277">
        <v>47</v>
      </c>
      <c r="E75" s="278">
        <v>73</v>
      </c>
      <c r="F75" s="279">
        <v>42.788297872340422</v>
      </c>
      <c r="G75" s="280">
        <v>31.23404255319149</v>
      </c>
      <c r="H75" s="281">
        <v>47</v>
      </c>
      <c r="I75" s="278">
        <v>0</v>
      </c>
      <c r="J75" s="278">
        <v>0</v>
      </c>
      <c r="K75" s="280">
        <v>1</v>
      </c>
      <c r="L75" s="280">
        <v>0</v>
      </c>
      <c r="M75" s="280">
        <v>0</v>
      </c>
      <c r="N75" s="282" t="s">
        <v>913</v>
      </c>
      <c r="O75" s="278">
        <v>22</v>
      </c>
      <c r="P75" s="283">
        <v>0.434255319148936</v>
      </c>
      <c r="Q75" s="280">
        <v>9.5744680851063837</v>
      </c>
      <c r="R75" s="284"/>
      <c r="S75" s="285" t="s">
        <v>915</v>
      </c>
      <c r="T75" s="278">
        <v>19</v>
      </c>
      <c r="U75" s="283">
        <v>0.40872340425531933</v>
      </c>
      <c r="V75" s="280">
        <v>7.7659574468085104</v>
      </c>
      <c r="W75" s="284"/>
      <c r="X75" s="286" t="s">
        <v>912</v>
      </c>
      <c r="Y75" s="278">
        <v>12</v>
      </c>
      <c r="Z75" s="283">
        <v>0.46489361702127663</v>
      </c>
      <c r="AA75" s="280">
        <v>5.5744680851063828</v>
      </c>
      <c r="AB75" s="284"/>
      <c r="AC75" s="287" t="s">
        <v>914</v>
      </c>
      <c r="AD75" s="278">
        <v>20</v>
      </c>
      <c r="AE75" s="283">
        <v>0.41595744680851066</v>
      </c>
      <c r="AF75" s="280">
        <v>8.3191489361702136</v>
      </c>
      <c r="AG75" s="250"/>
      <c r="AH75" s="14" t="s">
        <v>85</v>
      </c>
      <c r="AI75" s="14" t="s">
        <v>85</v>
      </c>
      <c r="AJ75" s="14" t="s">
        <v>85</v>
      </c>
      <c r="AK75" s="14" t="s">
        <v>85</v>
      </c>
      <c r="AM75" s="14" t="s">
        <v>85</v>
      </c>
      <c r="AN75" s="14" t="s">
        <v>85</v>
      </c>
      <c r="AO75" s="14" t="s">
        <v>85</v>
      </c>
      <c r="AP75" s="14" t="s">
        <v>85</v>
      </c>
    </row>
    <row r="76" spans="1:42" s="14" customFormat="1" x14ac:dyDescent="0.25">
      <c r="A76" s="248" t="s">
        <v>380</v>
      </c>
      <c r="B76" s="276" t="s">
        <v>5278</v>
      </c>
      <c r="C76" s="250" t="s">
        <v>1292</v>
      </c>
      <c r="D76" s="277">
        <v>1</v>
      </c>
      <c r="E76" s="278">
        <v>73</v>
      </c>
      <c r="F76" s="279">
        <v>27.4</v>
      </c>
      <c r="G76" s="280">
        <v>20</v>
      </c>
      <c r="H76" s="281">
        <v>1</v>
      </c>
      <c r="I76" s="278">
        <v>0</v>
      </c>
      <c r="J76" s="278">
        <v>0</v>
      </c>
      <c r="K76" s="280">
        <v>1</v>
      </c>
      <c r="L76" s="280">
        <v>0</v>
      </c>
      <c r="M76" s="280">
        <v>0</v>
      </c>
      <c r="N76" s="282" t="s">
        <v>913</v>
      </c>
      <c r="O76" s="278">
        <v>22</v>
      </c>
      <c r="P76" s="283">
        <v>0.32</v>
      </c>
      <c r="Q76" s="280">
        <v>7</v>
      </c>
      <c r="R76" s="284"/>
      <c r="S76" s="285" t="s">
        <v>915</v>
      </c>
      <c r="T76" s="278">
        <v>19</v>
      </c>
      <c r="U76" s="283">
        <v>0.21</v>
      </c>
      <c r="V76" s="280">
        <v>4</v>
      </c>
      <c r="W76" s="284"/>
      <c r="X76" s="286" t="s">
        <v>912</v>
      </c>
      <c r="Y76" s="278">
        <v>12</v>
      </c>
      <c r="Z76" s="283">
        <v>0.25</v>
      </c>
      <c r="AA76" s="280">
        <v>3</v>
      </c>
      <c r="AB76" s="284"/>
      <c r="AC76" s="287" t="s">
        <v>914</v>
      </c>
      <c r="AD76" s="278">
        <v>20</v>
      </c>
      <c r="AE76" s="283">
        <v>0.3</v>
      </c>
      <c r="AF76" s="280">
        <v>6</v>
      </c>
      <c r="AG76" s="250"/>
      <c r="AH76" s="14" t="s">
        <v>85</v>
      </c>
      <c r="AI76" s="14" t="s">
        <v>85</v>
      </c>
      <c r="AJ76" s="14" t="s">
        <v>85</v>
      </c>
      <c r="AK76" s="14" t="s">
        <v>85</v>
      </c>
      <c r="AM76" s="14" t="s">
        <v>85</v>
      </c>
      <c r="AN76" s="14" t="s">
        <v>85</v>
      </c>
      <c r="AO76" s="14" t="s">
        <v>85</v>
      </c>
      <c r="AP76" s="14" t="s">
        <v>85</v>
      </c>
    </row>
    <row r="77" spans="1:42" s="14" customFormat="1" x14ac:dyDescent="0.25">
      <c r="A77" s="248" t="s">
        <v>381</v>
      </c>
      <c r="B77" s="276" t="s">
        <v>5278</v>
      </c>
      <c r="C77" s="250" t="s">
        <v>1293</v>
      </c>
      <c r="D77" s="277">
        <v>342</v>
      </c>
      <c r="E77" s="278">
        <v>73</v>
      </c>
      <c r="F77" s="279">
        <v>46.832017543859649</v>
      </c>
      <c r="G77" s="280">
        <v>34.187134502923975</v>
      </c>
      <c r="H77" s="281">
        <v>309</v>
      </c>
      <c r="I77" s="278">
        <v>0</v>
      </c>
      <c r="J77" s="278">
        <v>33</v>
      </c>
      <c r="K77" s="280">
        <v>0.90350877192982459</v>
      </c>
      <c r="L77" s="280">
        <v>0</v>
      </c>
      <c r="M77" s="280">
        <v>9.6491228070175433E-2</v>
      </c>
      <c r="N77" s="282" t="s">
        <v>913</v>
      </c>
      <c r="O77" s="278">
        <v>22</v>
      </c>
      <c r="P77" s="283">
        <v>0.47309941520467841</v>
      </c>
      <c r="Q77" s="280">
        <v>10.409356725146198</v>
      </c>
      <c r="R77" s="284"/>
      <c r="S77" s="285" t="s">
        <v>915</v>
      </c>
      <c r="T77" s="278">
        <v>19</v>
      </c>
      <c r="U77" s="283">
        <v>0.45388888888888901</v>
      </c>
      <c r="V77" s="280">
        <v>8.6228070175438596</v>
      </c>
      <c r="W77" s="284"/>
      <c r="X77" s="286" t="s">
        <v>912</v>
      </c>
      <c r="Y77" s="278">
        <v>12</v>
      </c>
      <c r="Z77" s="283">
        <v>0.50172514619883046</v>
      </c>
      <c r="AA77" s="280">
        <v>6.0204678362573096</v>
      </c>
      <c r="AB77" s="284"/>
      <c r="AC77" s="287" t="s">
        <v>914</v>
      </c>
      <c r="AD77" s="278">
        <v>20</v>
      </c>
      <c r="AE77" s="283">
        <v>0.45672514619883003</v>
      </c>
      <c r="AF77" s="280">
        <v>9.1345029239766085</v>
      </c>
      <c r="AG77" s="250"/>
      <c r="AH77" s="14" t="s">
        <v>85</v>
      </c>
      <c r="AI77" s="14" t="s">
        <v>85</v>
      </c>
      <c r="AJ77" s="14" t="s">
        <v>85</v>
      </c>
      <c r="AK77" s="14" t="s">
        <v>85</v>
      </c>
      <c r="AM77" s="14" t="s">
        <v>85</v>
      </c>
      <c r="AN77" s="14" t="s">
        <v>85</v>
      </c>
      <c r="AO77" s="14" t="s">
        <v>85</v>
      </c>
      <c r="AP77" s="14" t="s">
        <v>85</v>
      </c>
    </row>
    <row r="78" spans="1:42" s="14" customFormat="1" x14ac:dyDescent="0.25">
      <c r="A78" s="248" t="s">
        <v>382</v>
      </c>
      <c r="B78" s="276" t="s">
        <v>5278</v>
      </c>
      <c r="C78" s="250" t="s">
        <v>1294</v>
      </c>
      <c r="D78" s="277">
        <v>26</v>
      </c>
      <c r="E78" s="278">
        <v>73</v>
      </c>
      <c r="F78" s="279">
        <v>34.723461538461535</v>
      </c>
      <c r="G78" s="280">
        <v>25.346153846153847</v>
      </c>
      <c r="H78" s="281">
        <v>26</v>
      </c>
      <c r="I78" s="278">
        <v>0</v>
      </c>
      <c r="J78" s="278">
        <v>0</v>
      </c>
      <c r="K78" s="280">
        <v>1</v>
      </c>
      <c r="L78" s="280">
        <v>0</v>
      </c>
      <c r="M78" s="280">
        <v>0</v>
      </c>
      <c r="N78" s="282" t="s">
        <v>913</v>
      </c>
      <c r="O78" s="278">
        <v>22</v>
      </c>
      <c r="P78" s="283">
        <v>0.35615384615384621</v>
      </c>
      <c r="Q78" s="280">
        <v>7.8461538461538458</v>
      </c>
      <c r="R78" s="284"/>
      <c r="S78" s="285" t="s">
        <v>915</v>
      </c>
      <c r="T78" s="278">
        <v>19</v>
      </c>
      <c r="U78" s="283">
        <v>0.3446153846153846</v>
      </c>
      <c r="V78" s="280">
        <v>6.5384615384615383</v>
      </c>
      <c r="W78" s="284"/>
      <c r="X78" s="286" t="s">
        <v>912</v>
      </c>
      <c r="Y78" s="278">
        <v>12</v>
      </c>
      <c r="Z78" s="283">
        <v>0.34307692307692306</v>
      </c>
      <c r="AA78" s="280">
        <v>4.115384615384615</v>
      </c>
      <c r="AB78" s="284"/>
      <c r="AC78" s="287" t="s">
        <v>914</v>
      </c>
      <c r="AD78" s="278">
        <v>20</v>
      </c>
      <c r="AE78" s="283">
        <v>0.34230769230769226</v>
      </c>
      <c r="AF78" s="280">
        <v>6.8461538461538458</v>
      </c>
      <c r="AG78" s="250"/>
      <c r="AH78" s="14" t="s">
        <v>85</v>
      </c>
      <c r="AI78" s="14" t="s">
        <v>85</v>
      </c>
      <c r="AJ78" s="14" t="s">
        <v>85</v>
      </c>
      <c r="AK78" s="14" t="s">
        <v>85</v>
      </c>
      <c r="AM78" s="14" t="s">
        <v>85</v>
      </c>
      <c r="AN78" s="14" t="s">
        <v>85</v>
      </c>
      <c r="AO78" s="14" t="s">
        <v>85</v>
      </c>
      <c r="AP78" s="14" t="s">
        <v>85</v>
      </c>
    </row>
    <row r="79" spans="1:42" s="14" customFormat="1" x14ac:dyDescent="0.25">
      <c r="A79" s="248" t="s">
        <v>383</v>
      </c>
      <c r="B79" s="276" t="s">
        <v>5278</v>
      </c>
      <c r="C79" s="250" t="s">
        <v>1295</v>
      </c>
      <c r="D79" s="277">
        <v>131</v>
      </c>
      <c r="E79" s="278">
        <v>73</v>
      </c>
      <c r="F79" s="279">
        <v>36.455648854961822</v>
      </c>
      <c r="G79" s="280">
        <v>26.610687022900763</v>
      </c>
      <c r="H79" s="281">
        <v>130</v>
      </c>
      <c r="I79" s="278">
        <v>0</v>
      </c>
      <c r="J79" s="278">
        <v>1</v>
      </c>
      <c r="K79" s="280">
        <v>0.99236641221374045</v>
      </c>
      <c r="L79" s="280">
        <v>0</v>
      </c>
      <c r="M79" s="280">
        <v>7.6335877862595417E-3</v>
      </c>
      <c r="N79" s="282" t="s">
        <v>913</v>
      </c>
      <c r="O79" s="278">
        <v>22</v>
      </c>
      <c r="P79" s="283">
        <v>0.36496183206106864</v>
      </c>
      <c r="Q79" s="280">
        <v>8.0229007633587788</v>
      </c>
      <c r="R79" s="284"/>
      <c r="S79" s="285" t="s">
        <v>915</v>
      </c>
      <c r="T79" s="278">
        <v>19</v>
      </c>
      <c r="U79" s="283">
        <v>0.34038167938931296</v>
      </c>
      <c r="V79" s="280">
        <v>6.4580152671755728</v>
      </c>
      <c r="W79" s="284"/>
      <c r="X79" s="286" t="s">
        <v>912</v>
      </c>
      <c r="Y79" s="278">
        <v>12</v>
      </c>
      <c r="Z79" s="283">
        <v>0.36946564885496175</v>
      </c>
      <c r="AA79" s="280">
        <v>4.4351145038167941</v>
      </c>
      <c r="AB79" s="284"/>
      <c r="AC79" s="287" t="s">
        <v>914</v>
      </c>
      <c r="AD79" s="278">
        <v>20</v>
      </c>
      <c r="AE79" s="283">
        <v>0.38473282442748086</v>
      </c>
      <c r="AF79" s="280">
        <v>7.6946564885496187</v>
      </c>
      <c r="AG79" s="250"/>
      <c r="AH79" s="14" t="s">
        <v>85</v>
      </c>
      <c r="AI79" s="14" t="s">
        <v>85</v>
      </c>
      <c r="AJ79" s="14" t="s">
        <v>85</v>
      </c>
      <c r="AK79" s="14" t="s">
        <v>85</v>
      </c>
      <c r="AM79" s="14" t="s">
        <v>85</v>
      </c>
      <c r="AN79" s="14" t="s">
        <v>85</v>
      </c>
      <c r="AO79" s="14" t="s">
        <v>85</v>
      </c>
      <c r="AP79" s="14" t="s">
        <v>85</v>
      </c>
    </row>
    <row r="80" spans="1:42" s="14" customFormat="1" x14ac:dyDescent="0.25">
      <c r="A80" s="248" t="s">
        <v>385</v>
      </c>
      <c r="B80" s="276" t="s">
        <v>5278</v>
      </c>
      <c r="C80" s="250" t="s">
        <v>1296</v>
      </c>
      <c r="D80" s="277">
        <v>291</v>
      </c>
      <c r="E80" s="278">
        <v>73</v>
      </c>
      <c r="F80" s="279">
        <v>45.84663230240551</v>
      </c>
      <c r="G80" s="280">
        <v>33.467353951890033</v>
      </c>
      <c r="H80" s="281">
        <v>273</v>
      </c>
      <c r="I80" s="278">
        <v>0</v>
      </c>
      <c r="J80" s="278">
        <v>18</v>
      </c>
      <c r="K80" s="280">
        <v>0.93814432989690721</v>
      </c>
      <c r="L80" s="280">
        <v>0</v>
      </c>
      <c r="M80" s="280">
        <v>6.1855670103092786E-2</v>
      </c>
      <c r="N80" s="282" t="s">
        <v>913</v>
      </c>
      <c r="O80" s="278">
        <v>22</v>
      </c>
      <c r="P80" s="283">
        <v>0.48632302405498234</v>
      </c>
      <c r="Q80" s="280">
        <v>10.701030927835051</v>
      </c>
      <c r="R80" s="284"/>
      <c r="S80" s="285" t="s">
        <v>915</v>
      </c>
      <c r="T80" s="278">
        <v>19</v>
      </c>
      <c r="U80" s="283">
        <v>0.42384879725085906</v>
      </c>
      <c r="V80" s="280">
        <v>8.0515463917525771</v>
      </c>
      <c r="W80" s="284"/>
      <c r="X80" s="286" t="s">
        <v>912</v>
      </c>
      <c r="Y80" s="278">
        <v>12</v>
      </c>
      <c r="Z80" s="283">
        <v>0.4821993127147769</v>
      </c>
      <c r="AA80" s="280">
        <v>5.7869415807560136</v>
      </c>
      <c r="AB80" s="284"/>
      <c r="AC80" s="287" t="s">
        <v>914</v>
      </c>
      <c r="AD80" s="278">
        <v>20</v>
      </c>
      <c r="AE80" s="283">
        <v>0.44639175257731978</v>
      </c>
      <c r="AF80" s="280">
        <v>8.927835051546392</v>
      </c>
      <c r="AG80" s="250"/>
      <c r="AH80" s="14" t="s">
        <v>85</v>
      </c>
      <c r="AI80" s="14" t="s">
        <v>85</v>
      </c>
      <c r="AJ80" s="14" t="s">
        <v>85</v>
      </c>
      <c r="AK80" s="14" t="s">
        <v>85</v>
      </c>
      <c r="AM80" s="14" t="s">
        <v>85</v>
      </c>
      <c r="AN80" s="14" t="s">
        <v>85</v>
      </c>
      <c r="AO80" s="14" t="s">
        <v>85</v>
      </c>
      <c r="AP80" s="14" t="s">
        <v>85</v>
      </c>
    </row>
    <row r="81" spans="1:42" s="14" customFormat="1" x14ac:dyDescent="0.25">
      <c r="A81" s="248" t="s">
        <v>386</v>
      </c>
      <c r="B81" s="276" t="s">
        <v>5278</v>
      </c>
      <c r="C81" s="250" t="s">
        <v>1297</v>
      </c>
      <c r="D81" s="277">
        <v>48</v>
      </c>
      <c r="E81" s="278">
        <v>73</v>
      </c>
      <c r="F81" s="279">
        <v>29.911041666666666</v>
      </c>
      <c r="G81" s="280">
        <v>21.833333333333332</v>
      </c>
      <c r="H81" s="281">
        <v>48</v>
      </c>
      <c r="I81" s="278">
        <v>0</v>
      </c>
      <c r="J81" s="278">
        <v>0</v>
      </c>
      <c r="K81" s="280">
        <v>1</v>
      </c>
      <c r="L81" s="280">
        <v>0</v>
      </c>
      <c r="M81" s="280">
        <v>0</v>
      </c>
      <c r="N81" s="282" t="s">
        <v>913</v>
      </c>
      <c r="O81" s="278">
        <v>22</v>
      </c>
      <c r="P81" s="283">
        <v>0.30916666666666665</v>
      </c>
      <c r="Q81" s="280">
        <v>6.8125</v>
      </c>
      <c r="R81" s="284"/>
      <c r="S81" s="285" t="s">
        <v>915</v>
      </c>
      <c r="T81" s="278">
        <v>19</v>
      </c>
      <c r="U81" s="283">
        <v>0.29333333333333339</v>
      </c>
      <c r="V81" s="280">
        <v>5.5625</v>
      </c>
      <c r="W81" s="284"/>
      <c r="X81" s="286" t="s">
        <v>912</v>
      </c>
      <c r="Y81" s="278">
        <v>12</v>
      </c>
      <c r="Z81" s="283">
        <v>0.30395833333333333</v>
      </c>
      <c r="AA81" s="280">
        <v>3.6458333333333335</v>
      </c>
      <c r="AB81" s="284"/>
      <c r="AC81" s="287" t="s">
        <v>914</v>
      </c>
      <c r="AD81" s="278">
        <v>20</v>
      </c>
      <c r="AE81" s="283">
        <v>0.29062500000000002</v>
      </c>
      <c r="AF81" s="280">
        <v>5.8125</v>
      </c>
      <c r="AG81" s="250"/>
      <c r="AH81" s="14" t="s">
        <v>85</v>
      </c>
      <c r="AI81" s="14" t="s">
        <v>85</v>
      </c>
      <c r="AJ81" s="14" t="s">
        <v>85</v>
      </c>
      <c r="AK81" s="14" t="s">
        <v>85</v>
      </c>
      <c r="AM81" s="14" t="s">
        <v>85</v>
      </c>
      <c r="AN81" s="14" t="s">
        <v>85</v>
      </c>
      <c r="AO81" s="14" t="s">
        <v>85</v>
      </c>
      <c r="AP81" s="14" t="s">
        <v>85</v>
      </c>
    </row>
    <row r="82" spans="1:42" s="14" customFormat="1" x14ac:dyDescent="0.25">
      <c r="A82" s="248" t="s">
        <v>387</v>
      </c>
      <c r="B82" s="276" t="s">
        <v>5278</v>
      </c>
      <c r="C82" s="250" t="s">
        <v>1298</v>
      </c>
      <c r="D82" s="277">
        <v>229</v>
      </c>
      <c r="E82" s="278">
        <v>73</v>
      </c>
      <c r="F82" s="279">
        <v>43.184890829694361</v>
      </c>
      <c r="G82" s="280">
        <v>31.524017467248907</v>
      </c>
      <c r="H82" s="281">
        <v>219</v>
      </c>
      <c r="I82" s="278">
        <v>0</v>
      </c>
      <c r="J82" s="278">
        <v>10</v>
      </c>
      <c r="K82" s="280">
        <v>0.95633187772925765</v>
      </c>
      <c r="L82" s="280">
        <v>0</v>
      </c>
      <c r="M82" s="280">
        <v>4.3668122270742356E-2</v>
      </c>
      <c r="N82" s="282" t="s">
        <v>913</v>
      </c>
      <c r="O82" s="278">
        <v>22</v>
      </c>
      <c r="P82" s="283">
        <v>0.43759825327510865</v>
      </c>
      <c r="Q82" s="280">
        <v>9.6288209606986896</v>
      </c>
      <c r="R82" s="284"/>
      <c r="S82" s="285" t="s">
        <v>915</v>
      </c>
      <c r="T82" s="278">
        <v>19</v>
      </c>
      <c r="U82" s="283">
        <v>0.43353711790393035</v>
      </c>
      <c r="V82" s="280">
        <v>8.2314410480349345</v>
      </c>
      <c r="W82" s="284"/>
      <c r="X82" s="286" t="s">
        <v>912</v>
      </c>
      <c r="Y82" s="278">
        <v>12</v>
      </c>
      <c r="Z82" s="283">
        <v>0.44545851528384295</v>
      </c>
      <c r="AA82" s="280">
        <v>5.3406113537117905</v>
      </c>
      <c r="AB82" s="284"/>
      <c r="AC82" s="287" t="s">
        <v>914</v>
      </c>
      <c r="AD82" s="278">
        <v>20</v>
      </c>
      <c r="AE82" s="283">
        <v>0.41615720524017485</v>
      </c>
      <c r="AF82" s="280">
        <v>8.3231441048034931</v>
      </c>
      <c r="AG82" s="250"/>
      <c r="AH82" s="14" t="s">
        <v>85</v>
      </c>
      <c r="AI82" s="14" t="s">
        <v>85</v>
      </c>
      <c r="AJ82" s="14" t="s">
        <v>85</v>
      </c>
      <c r="AK82" s="14" t="s">
        <v>85</v>
      </c>
      <c r="AM82" s="14" t="s">
        <v>85</v>
      </c>
      <c r="AN82" s="14" t="s">
        <v>85</v>
      </c>
      <c r="AO82" s="14" t="s">
        <v>85</v>
      </c>
      <c r="AP82" s="14" t="s">
        <v>85</v>
      </c>
    </row>
    <row r="83" spans="1:42" s="14" customFormat="1" x14ac:dyDescent="0.25">
      <c r="A83" s="248" t="s">
        <v>388</v>
      </c>
      <c r="B83" s="276" t="s">
        <v>5278</v>
      </c>
      <c r="C83" s="250" t="s">
        <v>1299</v>
      </c>
      <c r="D83" s="277">
        <v>100</v>
      </c>
      <c r="E83" s="278">
        <v>73</v>
      </c>
      <c r="F83" s="279">
        <v>50.164700000000003</v>
      </c>
      <c r="G83" s="280">
        <v>36.619999999999997</v>
      </c>
      <c r="H83" s="281">
        <v>86</v>
      </c>
      <c r="I83" s="278">
        <v>0</v>
      </c>
      <c r="J83" s="278">
        <v>14</v>
      </c>
      <c r="K83" s="280">
        <v>0.86</v>
      </c>
      <c r="L83" s="280">
        <v>0</v>
      </c>
      <c r="M83" s="280">
        <v>0.14000000000000001</v>
      </c>
      <c r="N83" s="282" t="s">
        <v>913</v>
      </c>
      <c r="O83" s="278">
        <v>22</v>
      </c>
      <c r="P83" s="283">
        <v>0.52019999999999977</v>
      </c>
      <c r="Q83" s="280">
        <v>11.45</v>
      </c>
      <c r="R83" s="284"/>
      <c r="S83" s="285" t="s">
        <v>915</v>
      </c>
      <c r="T83" s="278">
        <v>19</v>
      </c>
      <c r="U83" s="283">
        <v>0.45490000000000003</v>
      </c>
      <c r="V83" s="280">
        <v>8.6300000000000008</v>
      </c>
      <c r="W83" s="284"/>
      <c r="X83" s="286" t="s">
        <v>912</v>
      </c>
      <c r="Y83" s="278">
        <v>12</v>
      </c>
      <c r="Z83" s="283">
        <v>0.49530000000000007</v>
      </c>
      <c r="AA83" s="280">
        <v>5.94</v>
      </c>
      <c r="AB83" s="284"/>
      <c r="AC83" s="287" t="s">
        <v>914</v>
      </c>
      <c r="AD83" s="278">
        <v>20</v>
      </c>
      <c r="AE83" s="283">
        <v>0.53</v>
      </c>
      <c r="AF83" s="280">
        <v>10.6</v>
      </c>
      <c r="AG83" s="250"/>
      <c r="AH83" s="14" t="s">
        <v>85</v>
      </c>
      <c r="AI83" s="14" t="s">
        <v>85</v>
      </c>
      <c r="AJ83" s="14" t="s">
        <v>85</v>
      </c>
      <c r="AK83" s="14" t="s">
        <v>85</v>
      </c>
      <c r="AM83" s="14" t="s">
        <v>85</v>
      </c>
      <c r="AN83" s="14" t="s">
        <v>85</v>
      </c>
      <c r="AO83" s="14" t="s">
        <v>85</v>
      </c>
      <c r="AP83" s="14" t="s">
        <v>85</v>
      </c>
    </row>
    <row r="84" spans="1:42" s="14" customFormat="1" x14ac:dyDescent="0.25">
      <c r="A84" s="248" t="s">
        <v>389</v>
      </c>
      <c r="B84" s="276" t="s">
        <v>5278</v>
      </c>
      <c r="C84" s="250" t="s">
        <v>1300</v>
      </c>
      <c r="D84" s="277">
        <v>113</v>
      </c>
      <c r="E84" s="278">
        <v>73</v>
      </c>
      <c r="F84" s="279">
        <v>44.818407079646008</v>
      </c>
      <c r="G84" s="280">
        <v>32.716814159292035</v>
      </c>
      <c r="H84" s="281">
        <v>108</v>
      </c>
      <c r="I84" s="278">
        <v>0</v>
      </c>
      <c r="J84" s="278">
        <v>5</v>
      </c>
      <c r="K84" s="280">
        <v>0.95575221238938057</v>
      </c>
      <c r="L84" s="280">
        <v>0</v>
      </c>
      <c r="M84" s="280">
        <v>4.4247787610619468E-2</v>
      </c>
      <c r="N84" s="282" t="s">
        <v>913</v>
      </c>
      <c r="O84" s="278">
        <v>22</v>
      </c>
      <c r="P84" s="283">
        <v>0.46513274336283189</v>
      </c>
      <c r="Q84" s="280">
        <v>10.230088495575222</v>
      </c>
      <c r="R84" s="284"/>
      <c r="S84" s="285" t="s">
        <v>915</v>
      </c>
      <c r="T84" s="278">
        <v>19</v>
      </c>
      <c r="U84" s="283">
        <v>0.42318584070796467</v>
      </c>
      <c r="V84" s="280">
        <v>8.0353982300884947</v>
      </c>
      <c r="W84" s="284"/>
      <c r="X84" s="286" t="s">
        <v>912</v>
      </c>
      <c r="Y84" s="278">
        <v>12</v>
      </c>
      <c r="Z84" s="283">
        <v>0.44513274336283204</v>
      </c>
      <c r="AA84" s="280">
        <v>5.336283185840708</v>
      </c>
      <c r="AB84" s="284"/>
      <c r="AC84" s="287" t="s">
        <v>914</v>
      </c>
      <c r="AD84" s="278">
        <v>20</v>
      </c>
      <c r="AE84" s="283">
        <v>0.45575221238938074</v>
      </c>
      <c r="AF84" s="280">
        <v>9.1150442477876101</v>
      </c>
      <c r="AG84" s="250"/>
      <c r="AH84" s="14" t="s">
        <v>85</v>
      </c>
      <c r="AI84" s="14" t="s">
        <v>85</v>
      </c>
      <c r="AJ84" s="14" t="s">
        <v>85</v>
      </c>
      <c r="AK84" s="14" t="s">
        <v>85</v>
      </c>
      <c r="AM84" s="14" t="s">
        <v>85</v>
      </c>
      <c r="AN84" s="14" t="s">
        <v>85</v>
      </c>
      <c r="AO84" s="14" t="s">
        <v>85</v>
      </c>
      <c r="AP84" s="14" t="s">
        <v>85</v>
      </c>
    </row>
    <row r="85" spans="1:42" s="14" customFormat="1" x14ac:dyDescent="0.25">
      <c r="A85" s="248" t="s">
        <v>390</v>
      </c>
      <c r="B85" s="276" t="s">
        <v>5278</v>
      </c>
      <c r="C85" s="250" t="s">
        <v>1301</v>
      </c>
      <c r="D85" s="277">
        <v>23</v>
      </c>
      <c r="E85" s="278">
        <v>73</v>
      </c>
      <c r="F85" s="279">
        <v>46.695652173913047</v>
      </c>
      <c r="G85" s="280">
        <v>34.086956521739133</v>
      </c>
      <c r="H85" s="281">
        <v>23</v>
      </c>
      <c r="I85" s="278">
        <v>0</v>
      </c>
      <c r="J85" s="278">
        <v>0</v>
      </c>
      <c r="K85" s="280">
        <v>1</v>
      </c>
      <c r="L85" s="280">
        <v>0</v>
      </c>
      <c r="M85" s="280">
        <v>0</v>
      </c>
      <c r="N85" s="282" t="s">
        <v>913</v>
      </c>
      <c r="O85" s="278">
        <v>22</v>
      </c>
      <c r="P85" s="283">
        <v>0.49695652173913035</v>
      </c>
      <c r="Q85" s="280">
        <v>10.956521739130435</v>
      </c>
      <c r="R85" s="284"/>
      <c r="S85" s="285" t="s">
        <v>915</v>
      </c>
      <c r="T85" s="278">
        <v>19</v>
      </c>
      <c r="U85" s="283">
        <v>0.43391304347826098</v>
      </c>
      <c r="V85" s="280">
        <v>8.2608695652173907</v>
      </c>
      <c r="W85" s="284"/>
      <c r="X85" s="286" t="s">
        <v>912</v>
      </c>
      <c r="Y85" s="278">
        <v>12</v>
      </c>
      <c r="Z85" s="283">
        <v>0.41652173913043478</v>
      </c>
      <c r="AA85" s="280">
        <v>5</v>
      </c>
      <c r="AB85" s="284"/>
      <c r="AC85" s="287" t="s">
        <v>914</v>
      </c>
      <c r="AD85" s="278">
        <v>20</v>
      </c>
      <c r="AE85" s="283">
        <v>0.4934782608695652</v>
      </c>
      <c r="AF85" s="280">
        <v>9.8695652173913047</v>
      </c>
      <c r="AG85" s="250"/>
      <c r="AH85" s="14" t="s">
        <v>85</v>
      </c>
      <c r="AI85" s="14" t="s">
        <v>85</v>
      </c>
      <c r="AJ85" s="14" t="s">
        <v>85</v>
      </c>
      <c r="AK85" s="14" t="s">
        <v>85</v>
      </c>
      <c r="AM85" s="14" t="s">
        <v>85</v>
      </c>
      <c r="AN85" s="14" t="s">
        <v>85</v>
      </c>
      <c r="AO85" s="14" t="s">
        <v>85</v>
      </c>
      <c r="AP85" s="14" t="s">
        <v>85</v>
      </c>
    </row>
    <row r="86" spans="1:42" s="14" customFormat="1" x14ac:dyDescent="0.25">
      <c r="A86" s="248" t="s">
        <v>613</v>
      </c>
      <c r="B86" s="276" t="s">
        <v>5278</v>
      </c>
      <c r="C86" s="250" t="s">
        <v>1302</v>
      </c>
      <c r="D86" s="277">
        <v>58</v>
      </c>
      <c r="E86" s="278">
        <v>73</v>
      </c>
      <c r="F86" s="279">
        <v>54.60499999999999</v>
      </c>
      <c r="G86" s="280">
        <v>39.862068965517238</v>
      </c>
      <c r="H86" s="281">
        <v>48</v>
      </c>
      <c r="I86" s="278">
        <v>0</v>
      </c>
      <c r="J86" s="278">
        <v>10</v>
      </c>
      <c r="K86" s="280">
        <v>0.82758620689655171</v>
      </c>
      <c r="L86" s="280">
        <v>0</v>
      </c>
      <c r="M86" s="280">
        <v>0.17241379310344829</v>
      </c>
      <c r="N86" s="282" t="s">
        <v>913</v>
      </c>
      <c r="O86" s="278">
        <v>22</v>
      </c>
      <c r="P86" s="283">
        <v>0.56465517241379315</v>
      </c>
      <c r="Q86" s="280">
        <v>12.413793103448276</v>
      </c>
      <c r="R86" s="284"/>
      <c r="S86" s="285" t="s">
        <v>915</v>
      </c>
      <c r="T86" s="278">
        <v>19</v>
      </c>
      <c r="U86" s="283">
        <v>0.48672413793103464</v>
      </c>
      <c r="V86" s="280">
        <v>9.2586206896551726</v>
      </c>
      <c r="W86" s="284"/>
      <c r="X86" s="286" t="s">
        <v>912</v>
      </c>
      <c r="Y86" s="278">
        <v>12</v>
      </c>
      <c r="Z86" s="283">
        <v>0.55379310344827593</v>
      </c>
      <c r="AA86" s="280">
        <v>6.6379310344827589</v>
      </c>
      <c r="AB86" s="284"/>
      <c r="AC86" s="287" t="s">
        <v>914</v>
      </c>
      <c r="AD86" s="278">
        <v>20</v>
      </c>
      <c r="AE86" s="283">
        <v>0.57758620689655149</v>
      </c>
      <c r="AF86" s="280">
        <v>11.551724137931034</v>
      </c>
      <c r="AG86" s="250"/>
      <c r="AH86" s="14" t="s">
        <v>85</v>
      </c>
      <c r="AI86" s="14" t="s">
        <v>85</v>
      </c>
      <c r="AJ86" s="14" t="s">
        <v>85</v>
      </c>
      <c r="AK86" s="14" t="s">
        <v>85</v>
      </c>
      <c r="AM86" s="14" t="s">
        <v>85</v>
      </c>
      <c r="AN86" s="14" t="s">
        <v>85</v>
      </c>
      <c r="AO86" s="14" t="s">
        <v>85</v>
      </c>
      <c r="AP86" s="14" t="s">
        <v>85</v>
      </c>
    </row>
    <row r="87" spans="1:42" s="14" customFormat="1" x14ac:dyDescent="0.25">
      <c r="A87" s="248" t="s">
        <v>392</v>
      </c>
      <c r="B87" s="276" t="s">
        <v>5278</v>
      </c>
      <c r="C87" s="250" t="s">
        <v>1303</v>
      </c>
      <c r="D87" s="277">
        <v>23</v>
      </c>
      <c r="E87" s="278">
        <v>73</v>
      </c>
      <c r="F87" s="279">
        <v>37.286956521739128</v>
      </c>
      <c r="G87" s="280">
        <v>27.217391304347824</v>
      </c>
      <c r="H87" s="281">
        <v>23</v>
      </c>
      <c r="I87" s="278">
        <v>0</v>
      </c>
      <c r="J87" s="278">
        <v>0</v>
      </c>
      <c r="K87" s="280">
        <v>1</v>
      </c>
      <c r="L87" s="280">
        <v>0</v>
      </c>
      <c r="M87" s="280">
        <v>0</v>
      </c>
      <c r="N87" s="282" t="s">
        <v>913</v>
      </c>
      <c r="O87" s="278">
        <v>22</v>
      </c>
      <c r="P87" s="283">
        <v>0.36869565217391315</v>
      </c>
      <c r="Q87" s="280">
        <v>8.1304347826086953</v>
      </c>
      <c r="R87" s="284"/>
      <c r="S87" s="285" t="s">
        <v>915</v>
      </c>
      <c r="T87" s="278">
        <v>19</v>
      </c>
      <c r="U87" s="283">
        <v>0.32217391304347825</v>
      </c>
      <c r="V87" s="280">
        <v>6.1304347826086953</v>
      </c>
      <c r="W87" s="284"/>
      <c r="X87" s="286" t="s">
        <v>912</v>
      </c>
      <c r="Y87" s="278">
        <v>12</v>
      </c>
      <c r="Z87" s="283">
        <v>0.41608695652173916</v>
      </c>
      <c r="AA87" s="280">
        <v>5</v>
      </c>
      <c r="AB87" s="284"/>
      <c r="AC87" s="287" t="s">
        <v>914</v>
      </c>
      <c r="AD87" s="278">
        <v>20</v>
      </c>
      <c r="AE87" s="283">
        <v>0.39782608695652177</v>
      </c>
      <c r="AF87" s="280">
        <v>7.9565217391304346</v>
      </c>
      <c r="AG87" s="250"/>
      <c r="AH87" s="14" t="s">
        <v>85</v>
      </c>
      <c r="AI87" s="14" t="s">
        <v>85</v>
      </c>
      <c r="AJ87" s="14" t="s">
        <v>85</v>
      </c>
      <c r="AK87" s="14" t="s">
        <v>85</v>
      </c>
      <c r="AM87" s="14" t="s">
        <v>85</v>
      </c>
      <c r="AN87" s="14" t="s">
        <v>85</v>
      </c>
      <c r="AO87" s="14" t="s">
        <v>85</v>
      </c>
      <c r="AP87" s="14" t="s">
        <v>85</v>
      </c>
    </row>
    <row r="88" spans="1:42" s="14" customFormat="1" x14ac:dyDescent="0.25">
      <c r="A88" s="248" t="s">
        <v>395</v>
      </c>
      <c r="B88" s="276" t="s">
        <v>5278</v>
      </c>
      <c r="C88" s="250" t="s">
        <v>1304</v>
      </c>
      <c r="D88" s="277">
        <v>97</v>
      </c>
      <c r="E88" s="278">
        <v>73</v>
      </c>
      <c r="F88" s="279">
        <v>34.361855670103076</v>
      </c>
      <c r="G88" s="280">
        <v>25.082474226804123</v>
      </c>
      <c r="H88" s="281">
        <v>97</v>
      </c>
      <c r="I88" s="278">
        <v>0</v>
      </c>
      <c r="J88" s="278">
        <v>0</v>
      </c>
      <c r="K88" s="280">
        <v>1</v>
      </c>
      <c r="L88" s="280">
        <v>0</v>
      </c>
      <c r="M88" s="280">
        <v>0</v>
      </c>
      <c r="N88" s="282" t="s">
        <v>913</v>
      </c>
      <c r="O88" s="278">
        <v>22</v>
      </c>
      <c r="P88" s="283">
        <v>0.35319587628865973</v>
      </c>
      <c r="Q88" s="280">
        <v>7.7731958762886597</v>
      </c>
      <c r="R88" s="284"/>
      <c r="S88" s="285" t="s">
        <v>915</v>
      </c>
      <c r="T88" s="278">
        <v>19</v>
      </c>
      <c r="U88" s="283">
        <v>0.33030927835051577</v>
      </c>
      <c r="V88" s="280">
        <v>6.268041237113402</v>
      </c>
      <c r="W88" s="284"/>
      <c r="X88" s="286" t="s">
        <v>912</v>
      </c>
      <c r="Y88" s="278">
        <v>12</v>
      </c>
      <c r="Z88" s="283">
        <v>0.32639175257731962</v>
      </c>
      <c r="AA88" s="280">
        <v>3.9175257731958761</v>
      </c>
      <c r="AB88" s="284"/>
      <c r="AC88" s="287" t="s">
        <v>914</v>
      </c>
      <c r="AD88" s="278">
        <v>20</v>
      </c>
      <c r="AE88" s="283">
        <v>0.35618556701030918</v>
      </c>
      <c r="AF88" s="280">
        <v>7.1237113402061851</v>
      </c>
      <c r="AG88" s="250"/>
      <c r="AH88" s="14" t="s">
        <v>85</v>
      </c>
      <c r="AI88" s="14" t="s">
        <v>85</v>
      </c>
      <c r="AJ88" s="14" t="s">
        <v>85</v>
      </c>
      <c r="AK88" s="14" t="s">
        <v>85</v>
      </c>
      <c r="AM88" s="14" t="s">
        <v>85</v>
      </c>
      <c r="AN88" s="14" t="s">
        <v>85</v>
      </c>
      <c r="AO88" s="14" t="s">
        <v>85</v>
      </c>
      <c r="AP88" s="14" t="s">
        <v>85</v>
      </c>
    </row>
    <row r="89" spans="1:42" s="14" customFormat="1" x14ac:dyDescent="0.25">
      <c r="A89" s="248" t="s">
        <v>396</v>
      </c>
      <c r="B89" s="276" t="s">
        <v>5278</v>
      </c>
      <c r="C89" s="250" t="s">
        <v>1305</v>
      </c>
      <c r="D89" s="277">
        <v>274</v>
      </c>
      <c r="E89" s="278">
        <v>73</v>
      </c>
      <c r="F89" s="279">
        <v>43.016824817518284</v>
      </c>
      <c r="G89" s="280">
        <v>31.401459854014597</v>
      </c>
      <c r="H89" s="281">
        <v>264</v>
      </c>
      <c r="I89" s="278">
        <v>0</v>
      </c>
      <c r="J89" s="278">
        <v>10</v>
      </c>
      <c r="K89" s="280">
        <v>0.96350364963503654</v>
      </c>
      <c r="L89" s="280">
        <v>0</v>
      </c>
      <c r="M89" s="280">
        <v>3.6496350364963501E-2</v>
      </c>
      <c r="N89" s="282" t="s">
        <v>913</v>
      </c>
      <c r="O89" s="278">
        <v>22</v>
      </c>
      <c r="P89" s="283">
        <v>0.41167883211678796</v>
      </c>
      <c r="Q89" s="280">
        <v>9.0656934306569337</v>
      </c>
      <c r="R89" s="284"/>
      <c r="S89" s="285" t="s">
        <v>915</v>
      </c>
      <c r="T89" s="278">
        <v>19</v>
      </c>
      <c r="U89" s="283">
        <v>0.42864963503649556</v>
      </c>
      <c r="V89" s="280">
        <v>8.1423357664233578</v>
      </c>
      <c r="W89" s="284"/>
      <c r="X89" s="286" t="s">
        <v>912</v>
      </c>
      <c r="Y89" s="278">
        <v>12</v>
      </c>
      <c r="Z89" s="283">
        <v>0.45419708029197087</v>
      </c>
      <c r="AA89" s="280">
        <v>5.4489051094890515</v>
      </c>
      <c r="AB89" s="284"/>
      <c r="AC89" s="287" t="s">
        <v>914</v>
      </c>
      <c r="AD89" s="278">
        <v>20</v>
      </c>
      <c r="AE89" s="283">
        <v>0.43722627737226272</v>
      </c>
      <c r="AF89" s="280">
        <v>8.7445255474452548</v>
      </c>
      <c r="AG89" s="250"/>
      <c r="AH89" s="14" t="s">
        <v>85</v>
      </c>
      <c r="AI89" s="14" t="s">
        <v>85</v>
      </c>
      <c r="AJ89" s="14" t="s">
        <v>85</v>
      </c>
      <c r="AK89" s="14" t="s">
        <v>85</v>
      </c>
      <c r="AM89" s="14" t="s">
        <v>85</v>
      </c>
      <c r="AN89" s="14" t="s">
        <v>85</v>
      </c>
      <c r="AO89" s="14" t="s">
        <v>85</v>
      </c>
      <c r="AP89" s="14" t="s">
        <v>85</v>
      </c>
    </row>
    <row r="90" spans="1:42" s="14" customFormat="1" x14ac:dyDescent="0.25">
      <c r="A90" s="248" t="s">
        <v>397</v>
      </c>
      <c r="B90" s="276" t="s">
        <v>5278</v>
      </c>
      <c r="C90" s="250" t="s">
        <v>1306</v>
      </c>
      <c r="D90" s="277">
        <v>64</v>
      </c>
      <c r="E90" s="278">
        <v>73</v>
      </c>
      <c r="F90" s="279">
        <v>41.247343750000013</v>
      </c>
      <c r="G90" s="280">
        <v>30.109375</v>
      </c>
      <c r="H90" s="281">
        <v>58</v>
      </c>
      <c r="I90" s="278">
        <v>0</v>
      </c>
      <c r="J90" s="278">
        <v>6</v>
      </c>
      <c r="K90" s="280">
        <v>0.90625</v>
      </c>
      <c r="L90" s="280">
        <v>0</v>
      </c>
      <c r="M90" s="280">
        <v>9.375E-2</v>
      </c>
      <c r="N90" s="282" t="s">
        <v>913</v>
      </c>
      <c r="O90" s="278">
        <v>22</v>
      </c>
      <c r="P90" s="283">
        <v>0.41874999999999996</v>
      </c>
      <c r="Q90" s="280">
        <v>9.21875</v>
      </c>
      <c r="R90" s="284"/>
      <c r="S90" s="285" t="s">
        <v>915</v>
      </c>
      <c r="T90" s="278">
        <v>19</v>
      </c>
      <c r="U90" s="283">
        <v>0.39500000000000018</v>
      </c>
      <c r="V90" s="280">
        <v>7.5</v>
      </c>
      <c r="W90" s="284"/>
      <c r="X90" s="286" t="s">
        <v>912</v>
      </c>
      <c r="Y90" s="278">
        <v>12</v>
      </c>
      <c r="Z90" s="283">
        <v>0.41640624999999998</v>
      </c>
      <c r="AA90" s="280">
        <v>5</v>
      </c>
      <c r="AB90" s="284"/>
      <c r="AC90" s="287" t="s">
        <v>914</v>
      </c>
      <c r="AD90" s="278">
        <v>20</v>
      </c>
      <c r="AE90" s="283">
        <v>0.41953124999999991</v>
      </c>
      <c r="AF90" s="280">
        <v>8.390625</v>
      </c>
      <c r="AG90" s="250"/>
      <c r="AH90" s="14" t="s">
        <v>85</v>
      </c>
      <c r="AI90" s="14" t="s">
        <v>85</v>
      </c>
      <c r="AJ90" s="14" t="s">
        <v>85</v>
      </c>
      <c r="AK90" s="14" t="s">
        <v>85</v>
      </c>
      <c r="AM90" s="14" t="s">
        <v>85</v>
      </c>
      <c r="AN90" s="14" t="s">
        <v>85</v>
      </c>
      <c r="AO90" s="14" t="s">
        <v>85</v>
      </c>
      <c r="AP90" s="14" t="s">
        <v>85</v>
      </c>
    </row>
    <row r="91" spans="1:42" s="14" customFormat="1" x14ac:dyDescent="0.25">
      <c r="A91" s="248" t="s">
        <v>399</v>
      </c>
      <c r="B91" s="276" t="s">
        <v>5278</v>
      </c>
      <c r="C91" s="250" t="s">
        <v>1307</v>
      </c>
      <c r="D91" s="277">
        <v>99</v>
      </c>
      <c r="E91" s="278">
        <v>73</v>
      </c>
      <c r="F91" s="279">
        <v>30.499494949494952</v>
      </c>
      <c r="G91" s="280">
        <v>22.262626262626263</v>
      </c>
      <c r="H91" s="281">
        <v>99</v>
      </c>
      <c r="I91" s="278">
        <v>0</v>
      </c>
      <c r="J91" s="278">
        <v>0</v>
      </c>
      <c r="K91" s="280">
        <v>1</v>
      </c>
      <c r="L91" s="280">
        <v>0</v>
      </c>
      <c r="M91" s="280">
        <v>0</v>
      </c>
      <c r="N91" s="282" t="s">
        <v>913</v>
      </c>
      <c r="O91" s="278">
        <v>22</v>
      </c>
      <c r="P91" s="283">
        <v>0.3031313131313132</v>
      </c>
      <c r="Q91" s="280">
        <v>6.666666666666667</v>
      </c>
      <c r="R91" s="284"/>
      <c r="S91" s="285" t="s">
        <v>915</v>
      </c>
      <c r="T91" s="278">
        <v>19</v>
      </c>
      <c r="U91" s="283">
        <v>0.28646464646464687</v>
      </c>
      <c r="V91" s="280">
        <v>5.4444444444444446</v>
      </c>
      <c r="W91" s="284"/>
      <c r="X91" s="286" t="s">
        <v>912</v>
      </c>
      <c r="Y91" s="278">
        <v>12</v>
      </c>
      <c r="Z91" s="283">
        <v>0.31404040404040406</v>
      </c>
      <c r="AA91" s="280">
        <v>3.7676767676767677</v>
      </c>
      <c r="AB91" s="284"/>
      <c r="AC91" s="287" t="s">
        <v>914</v>
      </c>
      <c r="AD91" s="278">
        <v>20</v>
      </c>
      <c r="AE91" s="283">
        <v>0.31919191919191925</v>
      </c>
      <c r="AF91" s="280">
        <v>6.3838383838383841</v>
      </c>
      <c r="AG91" s="250"/>
      <c r="AH91" s="14" t="s">
        <v>85</v>
      </c>
      <c r="AI91" s="14" t="s">
        <v>85</v>
      </c>
      <c r="AJ91" s="14" t="s">
        <v>85</v>
      </c>
      <c r="AK91" s="14" t="s">
        <v>85</v>
      </c>
      <c r="AM91" s="14" t="s">
        <v>85</v>
      </c>
      <c r="AN91" s="14" t="s">
        <v>85</v>
      </c>
      <c r="AO91" s="14" t="s">
        <v>85</v>
      </c>
      <c r="AP91" s="14" t="s">
        <v>85</v>
      </c>
    </row>
    <row r="92" spans="1:42" s="14" customFormat="1" x14ac:dyDescent="0.25">
      <c r="A92" s="248" t="s">
        <v>400</v>
      </c>
      <c r="B92" s="276" t="s">
        <v>5278</v>
      </c>
      <c r="C92" s="250" t="s">
        <v>1308</v>
      </c>
      <c r="D92" s="277">
        <v>197</v>
      </c>
      <c r="E92" s="278">
        <v>73</v>
      </c>
      <c r="F92" s="279">
        <v>58.839949238578676</v>
      </c>
      <c r="G92" s="280">
        <v>42.954314720812185</v>
      </c>
      <c r="H92" s="281">
        <v>148</v>
      </c>
      <c r="I92" s="278">
        <v>0</v>
      </c>
      <c r="J92" s="278">
        <v>49</v>
      </c>
      <c r="K92" s="280">
        <v>0.75126903553299496</v>
      </c>
      <c r="L92" s="280">
        <v>0</v>
      </c>
      <c r="M92" s="280">
        <v>0.24873096446700507</v>
      </c>
      <c r="N92" s="282" t="s">
        <v>913</v>
      </c>
      <c r="O92" s="278">
        <v>22</v>
      </c>
      <c r="P92" s="283">
        <v>0.61329949238578685</v>
      </c>
      <c r="Q92" s="280">
        <v>13.49238578680203</v>
      </c>
      <c r="R92" s="284"/>
      <c r="S92" s="285" t="s">
        <v>915</v>
      </c>
      <c r="T92" s="278">
        <v>19</v>
      </c>
      <c r="U92" s="283">
        <v>0.54624365482233539</v>
      </c>
      <c r="V92" s="280">
        <v>10.385786802030458</v>
      </c>
      <c r="W92" s="284"/>
      <c r="X92" s="286" t="s">
        <v>912</v>
      </c>
      <c r="Y92" s="278">
        <v>12</v>
      </c>
      <c r="Z92" s="283">
        <v>0.59208121827411164</v>
      </c>
      <c r="AA92" s="280">
        <v>7.1065989847715736</v>
      </c>
      <c r="AB92" s="284"/>
      <c r="AC92" s="287" t="s">
        <v>914</v>
      </c>
      <c r="AD92" s="278">
        <v>20</v>
      </c>
      <c r="AE92" s="283">
        <v>0.59847715736040585</v>
      </c>
      <c r="AF92" s="280">
        <v>11.969543147208121</v>
      </c>
      <c r="AG92" s="250"/>
      <c r="AH92" s="14" t="s">
        <v>85</v>
      </c>
      <c r="AI92" s="14" t="s">
        <v>85</v>
      </c>
      <c r="AJ92" s="14" t="s">
        <v>85</v>
      </c>
      <c r="AK92" s="14" t="s">
        <v>85</v>
      </c>
      <c r="AM92" s="14" t="s">
        <v>85</v>
      </c>
      <c r="AN92" s="14" t="s">
        <v>85</v>
      </c>
      <c r="AO92" s="14" t="s">
        <v>85</v>
      </c>
      <c r="AP92" s="14" t="s">
        <v>85</v>
      </c>
    </row>
    <row r="93" spans="1:42" s="14" customFormat="1" x14ac:dyDescent="0.25">
      <c r="A93" s="248" t="s">
        <v>940</v>
      </c>
      <c r="B93" s="276" t="s">
        <v>5278</v>
      </c>
      <c r="C93" s="250" t="s">
        <v>5217</v>
      </c>
      <c r="D93" s="277">
        <v>38</v>
      </c>
      <c r="E93" s="278">
        <v>73</v>
      </c>
      <c r="F93" s="279">
        <v>40.556842105263165</v>
      </c>
      <c r="G93" s="280">
        <v>29.605263157894736</v>
      </c>
      <c r="H93" s="281">
        <v>35</v>
      </c>
      <c r="I93" s="278">
        <v>0</v>
      </c>
      <c r="J93" s="278">
        <v>3</v>
      </c>
      <c r="K93" s="280">
        <v>0.92105263157894735</v>
      </c>
      <c r="L93" s="280">
        <v>0</v>
      </c>
      <c r="M93" s="280">
        <v>7.8947368421052627E-2</v>
      </c>
      <c r="N93" s="282" t="s">
        <v>913</v>
      </c>
      <c r="O93" s="278">
        <v>22</v>
      </c>
      <c r="P93" s="283">
        <v>0.40421052631578952</v>
      </c>
      <c r="Q93" s="280">
        <v>8.8947368421052637</v>
      </c>
      <c r="R93" s="284"/>
      <c r="S93" s="285" t="s">
        <v>915</v>
      </c>
      <c r="T93" s="278">
        <v>19</v>
      </c>
      <c r="U93" s="283">
        <v>0.37552631578947376</v>
      </c>
      <c r="V93" s="280">
        <v>7.1315789473684212</v>
      </c>
      <c r="W93" s="284"/>
      <c r="X93" s="286" t="s">
        <v>912</v>
      </c>
      <c r="Y93" s="278">
        <v>12</v>
      </c>
      <c r="Z93" s="283">
        <v>0.42289473684210527</v>
      </c>
      <c r="AA93" s="280">
        <v>5.0789473684210522</v>
      </c>
      <c r="AB93" s="284"/>
      <c r="AC93" s="287" t="s">
        <v>914</v>
      </c>
      <c r="AD93" s="278">
        <v>20</v>
      </c>
      <c r="AE93" s="283">
        <v>0.42499999999999999</v>
      </c>
      <c r="AF93" s="280">
        <v>8.5</v>
      </c>
      <c r="AG93" s="250"/>
      <c r="AH93" s="14" t="s">
        <v>85</v>
      </c>
      <c r="AI93" s="14" t="s">
        <v>85</v>
      </c>
      <c r="AJ93" s="14" t="s">
        <v>85</v>
      </c>
      <c r="AK93" s="14" t="s">
        <v>85</v>
      </c>
      <c r="AM93" s="14" t="s">
        <v>85</v>
      </c>
      <c r="AN93" s="14" t="s">
        <v>85</v>
      </c>
      <c r="AO93" s="14" t="s">
        <v>85</v>
      </c>
      <c r="AP93" s="14" t="s">
        <v>85</v>
      </c>
    </row>
    <row r="94" spans="1:42" s="14" customFormat="1" x14ac:dyDescent="0.25">
      <c r="A94" s="248" t="s">
        <v>942</v>
      </c>
      <c r="B94" s="276" t="s">
        <v>5278</v>
      </c>
      <c r="C94" s="250" t="s">
        <v>5279</v>
      </c>
      <c r="D94" s="277">
        <v>44</v>
      </c>
      <c r="E94" s="278">
        <v>73</v>
      </c>
      <c r="F94" s="279">
        <v>51.960909090909098</v>
      </c>
      <c r="G94" s="280">
        <v>37.93181818181818</v>
      </c>
      <c r="H94" s="281">
        <v>39</v>
      </c>
      <c r="I94" s="278">
        <v>0</v>
      </c>
      <c r="J94" s="278">
        <v>5</v>
      </c>
      <c r="K94" s="280">
        <v>0.88636363636363635</v>
      </c>
      <c r="L94" s="280">
        <v>0</v>
      </c>
      <c r="M94" s="280">
        <v>0.11363636363636363</v>
      </c>
      <c r="N94" s="282" t="s">
        <v>913</v>
      </c>
      <c r="O94" s="278">
        <v>22</v>
      </c>
      <c r="P94" s="283">
        <v>0.51749999999999996</v>
      </c>
      <c r="Q94" s="280">
        <v>11.386363636363637</v>
      </c>
      <c r="R94" s="284"/>
      <c r="S94" s="285" t="s">
        <v>915</v>
      </c>
      <c r="T94" s="278">
        <v>19</v>
      </c>
      <c r="U94" s="283">
        <v>0.46204545454545459</v>
      </c>
      <c r="V94" s="280">
        <v>8.7727272727272734</v>
      </c>
      <c r="W94" s="284"/>
      <c r="X94" s="286" t="s">
        <v>912</v>
      </c>
      <c r="Y94" s="278">
        <v>12</v>
      </c>
      <c r="Z94" s="283">
        <v>0.5886363636363634</v>
      </c>
      <c r="AA94" s="280">
        <v>7.0681818181818183</v>
      </c>
      <c r="AB94" s="284"/>
      <c r="AC94" s="287" t="s">
        <v>914</v>
      </c>
      <c r="AD94" s="278">
        <v>20</v>
      </c>
      <c r="AE94" s="283">
        <v>0.53522727272727277</v>
      </c>
      <c r="AF94" s="280">
        <v>10.704545454545455</v>
      </c>
      <c r="AG94" s="250"/>
      <c r="AH94" s="14" t="s">
        <v>85</v>
      </c>
      <c r="AI94" s="14" t="s">
        <v>85</v>
      </c>
      <c r="AJ94" s="14" t="s">
        <v>85</v>
      </c>
      <c r="AK94" s="14" t="s">
        <v>85</v>
      </c>
      <c r="AM94" s="14" t="s">
        <v>85</v>
      </c>
      <c r="AN94" s="14" t="s">
        <v>85</v>
      </c>
      <c r="AO94" s="14" t="s">
        <v>85</v>
      </c>
      <c r="AP94" s="14" t="s">
        <v>85</v>
      </c>
    </row>
    <row r="95" spans="1:42" s="14" customFormat="1" x14ac:dyDescent="0.25">
      <c r="A95" s="248" t="s">
        <v>402</v>
      </c>
      <c r="B95" s="276" t="s">
        <v>5278</v>
      </c>
      <c r="C95" s="250" t="s">
        <v>1309</v>
      </c>
      <c r="D95" s="277">
        <v>232</v>
      </c>
      <c r="E95" s="278">
        <v>73</v>
      </c>
      <c r="F95" s="279">
        <v>35.825560344827579</v>
      </c>
      <c r="G95" s="280">
        <v>26.150862068965516</v>
      </c>
      <c r="H95" s="281">
        <v>226</v>
      </c>
      <c r="I95" s="278">
        <v>0</v>
      </c>
      <c r="J95" s="278">
        <v>6</v>
      </c>
      <c r="K95" s="280">
        <v>0.97413793103448276</v>
      </c>
      <c r="L95" s="280">
        <v>0</v>
      </c>
      <c r="M95" s="280">
        <v>2.5862068965517241E-2</v>
      </c>
      <c r="N95" s="282" t="s">
        <v>913</v>
      </c>
      <c r="O95" s="278">
        <v>22</v>
      </c>
      <c r="P95" s="283">
        <v>0.36646551724137899</v>
      </c>
      <c r="Q95" s="280">
        <v>8.068965517241379</v>
      </c>
      <c r="R95" s="284"/>
      <c r="S95" s="285" t="s">
        <v>915</v>
      </c>
      <c r="T95" s="278">
        <v>19</v>
      </c>
      <c r="U95" s="283">
        <v>0.36543103448275827</v>
      </c>
      <c r="V95" s="280">
        <v>6.9353448275862073</v>
      </c>
      <c r="W95" s="284"/>
      <c r="X95" s="286" t="s">
        <v>912</v>
      </c>
      <c r="Y95" s="278">
        <v>12</v>
      </c>
      <c r="Z95" s="283">
        <v>0.35478448275862062</v>
      </c>
      <c r="AA95" s="280">
        <v>4.2586206896551726</v>
      </c>
      <c r="AB95" s="284"/>
      <c r="AC95" s="287" t="s">
        <v>914</v>
      </c>
      <c r="AD95" s="278">
        <v>20</v>
      </c>
      <c r="AE95" s="283">
        <v>0.34439655172413797</v>
      </c>
      <c r="AF95" s="280">
        <v>6.8879310344827589</v>
      </c>
      <c r="AG95" s="250"/>
      <c r="AH95" s="14" t="s">
        <v>85</v>
      </c>
      <c r="AI95" s="14" t="s">
        <v>85</v>
      </c>
      <c r="AJ95" s="14" t="s">
        <v>85</v>
      </c>
      <c r="AK95" s="14" t="s">
        <v>85</v>
      </c>
      <c r="AM95" s="14" t="s">
        <v>85</v>
      </c>
      <c r="AN95" s="14" t="s">
        <v>85</v>
      </c>
      <c r="AO95" s="14" t="s">
        <v>85</v>
      </c>
      <c r="AP95" s="14" t="s">
        <v>85</v>
      </c>
    </row>
    <row r="96" spans="1:42" s="14" customFormat="1" x14ac:dyDescent="0.25">
      <c r="A96" s="248" t="s">
        <v>403</v>
      </c>
      <c r="B96" s="276" t="s">
        <v>5278</v>
      </c>
      <c r="C96" s="250" t="s">
        <v>1310</v>
      </c>
      <c r="D96" s="277">
        <v>241</v>
      </c>
      <c r="E96" s="278">
        <v>73</v>
      </c>
      <c r="F96" s="279">
        <v>36.448381742738604</v>
      </c>
      <c r="G96" s="280">
        <v>26.605809128630707</v>
      </c>
      <c r="H96" s="281">
        <v>237</v>
      </c>
      <c r="I96" s="278">
        <v>0</v>
      </c>
      <c r="J96" s="278">
        <v>4</v>
      </c>
      <c r="K96" s="280">
        <v>0.98340248962655596</v>
      </c>
      <c r="L96" s="280">
        <v>0</v>
      </c>
      <c r="M96" s="280">
        <v>1.6597510373443983E-2</v>
      </c>
      <c r="N96" s="282" t="s">
        <v>913</v>
      </c>
      <c r="O96" s="278">
        <v>22</v>
      </c>
      <c r="P96" s="283">
        <v>0.36966804979253076</v>
      </c>
      <c r="Q96" s="280">
        <v>8.1327800829875514</v>
      </c>
      <c r="R96" s="284"/>
      <c r="S96" s="285" t="s">
        <v>915</v>
      </c>
      <c r="T96" s="278">
        <v>19</v>
      </c>
      <c r="U96" s="283">
        <v>0.35340248962655563</v>
      </c>
      <c r="V96" s="280">
        <v>6.7053941908713695</v>
      </c>
      <c r="W96" s="284"/>
      <c r="X96" s="286" t="s">
        <v>912</v>
      </c>
      <c r="Y96" s="278">
        <v>12</v>
      </c>
      <c r="Z96" s="283">
        <v>0.36481327800829871</v>
      </c>
      <c r="AA96" s="280">
        <v>4.3775933609958511</v>
      </c>
      <c r="AB96" s="284"/>
      <c r="AC96" s="287" t="s">
        <v>914</v>
      </c>
      <c r="AD96" s="278">
        <v>20</v>
      </c>
      <c r="AE96" s="283">
        <v>0.36950207468879664</v>
      </c>
      <c r="AF96" s="280">
        <v>7.390041493775934</v>
      </c>
      <c r="AG96" s="250"/>
      <c r="AH96" s="14" t="s">
        <v>85</v>
      </c>
      <c r="AI96" s="14" t="s">
        <v>85</v>
      </c>
      <c r="AJ96" s="14" t="s">
        <v>85</v>
      </c>
      <c r="AK96" s="14" t="s">
        <v>85</v>
      </c>
      <c r="AM96" s="14" t="s">
        <v>85</v>
      </c>
      <c r="AN96" s="14" t="s">
        <v>85</v>
      </c>
      <c r="AO96" s="14" t="s">
        <v>85</v>
      </c>
      <c r="AP96" s="14" t="s">
        <v>85</v>
      </c>
    </row>
    <row r="97" spans="1:42" s="14" customFormat="1" x14ac:dyDescent="0.25">
      <c r="A97" s="248" t="s">
        <v>404</v>
      </c>
      <c r="B97" s="276" t="s">
        <v>5278</v>
      </c>
      <c r="C97" s="250" t="s">
        <v>1311</v>
      </c>
      <c r="D97" s="277">
        <v>67</v>
      </c>
      <c r="E97" s="278">
        <v>73</v>
      </c>
      <c r="F97" s="279">
        <v>41.403432835820901</v>
      </c>
      <c r="G97" s="280">
        <v>30.223880597014926</v>
      </c>
      <c r="H97" s="281">
        <v>63</v>
      </c>
      <c r="I97" s="278">
        <v>0</v>
      </c>
      <c r="J97" s="278">
        <v>4</v>
      </c>
      <c r="K97" s="280">
        <v>0.94029850746268662</v>
      </c>
      <c r="L97" s="280">
        <v>0</v>
      </c>
      <c r="M97" s="280">
        <v>5.9701492537313432E-2</v>
      </c>
      <c r="N97" s="282" t="s">
        <v>913</v>
      </c>
      <c r="O97" s="278">
        <v>22</v>
      </c>
      <c r="P97" s="283">
        <v>0.41985074626865665</v>
      </c>
      <c r="Q97" s="280">
        <v>9.2388059701492544</v>
      </c>
      <c r="R97" s="284"/>
      <c r="S97" s="285" t="s">
        <v>915</v>
      </c>
      <c r="T97" s="278">
        <v>19</v>
      </c>
      <c r="U97" s="283">
        <v>0.40970149253731364</v>
      </c>
      <c r="V97" s="280">
        <v>7.7761194029850742</v>
      </c>
      <c r="W97" s="284"/>
      <c r="X97" s="286" t="s">
        <v>912</v>
      </c>
      <c r="Y97" s="278">
        <v>12</v>
      </c>
      <c r="Z97" s="283">
        <v>0.43059701492537311</v>
      </c>
      <c r="AA97" s="280">
        <v>5.1641791044776122</v>
      </c>
      <c r="AB97" s="284"/>
      <c r="AC97" s="287" t="s">
        <v>914</v>
      </c>
      <c r="AD97" s="278">
        <v>20</v>
      </c>
      <c r="AE97" s="283">
        <v>0.40223880597014916</v>
      </c>
      <c r="AF97" s="280">
        <v>8.0447761194029859</v>
      </c>
      <c r="AG97" s="250"/>
      <c r="AH97" s="14" t="s">
        <v>85</v>
      </c>
      <c r="AI97" s="14" t="s">
        <v>85</v>
      </c>
      <c r="AJ97" s="14" t="s">
        <v>85</v>
      </c>
      <c r="AK97" s="14" t="s">
        <v>85</v>
      </c>
      <c r="AM97" s="14" t="s">
        <v>85</v>
      </c>
      <c r="AN97" s="14" t="s">
        <v>85</v>
      </c>
      <c r="AO97" s="14" t="s">
        <v>85</v>
      </c>
      <c r="AP97" s="14" t="s">
        <v>85</v>
      </c>
    </row>
    <row r="98" spans="1:42" s="14" customFormat="1" x14ac:dyDescent="0.25">
      <c r="A98" s="248" t="s">
        <v>966</v>
      </c>
      <c r="B98" s="276" t="s">
        <v>5278</v>
      </c>
      <c r="C98" s="250" t="s">
        <v>5234</v>
      </c>
      <c r="D98" s="277">
        <v>13</v>
      </c>
      <c r="E98" s="278">
        <v>73</v>
      </c>
      <c r="F98" s="279">
        <v>45.417692307692306</v>
      </c>
      <c r="G98" s="280">
        <v>33.153846153846153</v>
      </c>
      <c r="H98" s="281">
        <v>13</v>
      </c>
      <c r="I98" s="278">
        <v>0</v>
      </c>
      <c r="J98" s="278">
        <v>0</v>
      </c>
      <c r="K98" s="280">
        <v>1</v>
      </c>
      <c r="L98" s="280">
        <v>0</v>
      </c>
      <c r="M98" s="280">
        <v>0</v>
      </c>
      <c r="N98" s="282" t="s">
        <v>913</v>
      </c>
      <c r="O98" s="278">
        <v>22</v>
      </c>
      <c r="P98" s="283">
        <v>0.49</v>
      </c>
      <c r="Q98" s="280">
        <v>10.76923076923077</v>
      </c>
      <c r="R98" s="284"/>
      <c r="S98" s="285" t="s">
        <v>915</v>
      </c>
      <c r="T98" s="278">
        <v>19</v>
      </c>
      <c r="U98" s="283">
        <v>0.40153846153846151</v>
      </c>
      <c r="V98" s="280">
        <v>7.615384615384615</v>
      </c>
      <c r="W98" s="284"/>
      <c r="X98" s="286" t="s">
        <v>912</v>
      </c>
      <c r="Y98" s="278">
        <v>12</v>
      </c>
      <c r="Z98" s="283">
        <v>0.41076923076923078</v>
      </c>
      <c r="AA98" s="280">
        <v>4.9230769230769234</v>
      </c>
      <c r="AB98" s="284"/>
      <c r="AC98" s="287" t="s">
        <v>914</v>
      </c>
      <c r="AD98" s="278">
        <v>20</v>
      </c>
      <c r="AE98" s="283">
        <v>0.49230769230769234</v>
      </c>
      <c r="AF98" s="280">
        <v>9.8461538461538467</v>
      </c>
      <c r="AG98" s="250"/>
      <c r="AH98" s="14" t="s">
        <v>85</v>
      </c>
      <c r="AI98" s="14" t="s">
        <v>85</v>
      </c>
      <c r="AJ98" s="14" t="s">
        <v>85</v>
      </c>
      <c r="AK98" s="14" t="s">
        <v>85</v>
      </c>
      <c r="AM98" s="14" t="s">
        <v>85</v>
      </c>
      <c r="AN98" s="14" t="s">
        <v>85</v>
      </c>
      <c r="AO98" s="14" t="s">
        <v>85</v>
      </c>
      <c r="AP98" s="14" t="s">
        <v>85</v>
      </c>
    </row>
    <row r="99" spans="1:42" s="14" customFormat="1" x14ac:dyDescent="0.25">
      <c r="A99" s="248" t="s">
        <v>406</v>
      </c>
      <c r="B99" s="276" t="s">
        <v>5278</v>
      </c>
      <c r="C99" s="250" t="s">
        <v>1312</v>
      </c>
      <c r="D99" s="277">
        <v>192</v>
      </c>
      <c r="E99" s="278">
        <v>73</v>
      </c>
      <c r="F99" s="279">
        <v>41.746927083333354</v>
      </c>
      <c r="G99" s="280">
        <v>30.473958333333332</v>
      </c>
      <c r="H99" s="281">
        <v>185</v>
      </c>
      <c r="I99" s="278">
        <v>0</v>
      </c>
      <c r="J99" s="278">
        <v>7</v>
      </c>
      <c r="K99" s="280">
        <v>0.96354166666666663</v>
      </c>
      <c r="L99" s="280">
        <v>0</v>
      </c>
      <c r="M99" s="280">
        <v>3.6458333333333336E-2</v>
      </c>
      <c r="N99" s="282" t="s">
        <v>913</v>
      </c>
      <c r="O99" s="278">
        <v>22</v>
      </c>
      <c r="P99" s="283">
        <v>0.42796875000000001</v>
      </c>
      <c r="Q99" s="280">
        <v>9.4270833333333339</v>
      </c>
      <c r="R99" s="284"/>
      <c r="S99" s="285" t="s">
        <v>915</v>
      </c>
      <c r="T99" s="278">
        <v>19</v>
      </c>
      <c r="U99" s="283">
        <v>0.39869791666666665</v>
      </c>
      <c r="V99" s="280">
        <v>7.572916666666667</v>
      </c>
      <c r="W99" s="284"/>
      <c r="X99" s="286" t="s">
        <v>912</v>
      </c>
      <c r="Y99" s="278">
        <v>12</v>
      </c>
      <c r="Z99" s="283">
        <v>0.42984374999999991</v>
      </c>
      <c r="AA99" s="280">
        <v>5.161458333333333</v>
      </c>
      <c r="AB99" s="284"/>
      <c r="AC99" s="287" t="s">
        <v>914</v>
      </c>
      <c r="AD99" s="278">
        <v>20</v>
      </c>
      <c r="AE99" s="283">
        <v>0.41562499999999997</v>
      </c>
      <c r="AF99" s="280">
        <v>8.3125</v>
      </c>
      <c r="AG99" s="250"/>
      <c r="AH99" s="14" t="s">
        <v>85</v>
      </c>
      <c r="AI99" s="14" t="s">
        <v>85</v>
      </c>
      <c r="AJ99" s="14" t="s">
        <v>85</v>
      </c>
      <c r="AK99" s="14" t="s">
        <v>85</v>
      </c>
      <c r="AM99" s="14" t="s">
        <v>85</v>
      </c>
      <c r="AN99" s="14" t="s">
        <v>85</v>
      </c>
      <c r="AO99" s="14" t="s">
        <v>85</v>
      </c>
      <c r="AP99" s="14" t="s">
        <v>85</v>
      </c>
    </row>
    <row r="100" spans="1:42" s="14" customFormat="1" x14ac:dyDescent="0.25">
      <c r="A100" s="248" t="s">
        <v>407</v>
      </c>
      <c r="B100" s="276" t="s">
        <v>5278</v>
      </c>
      <c r="C100" s="250" t="s">
        <v>1313</v>
      </c>
      <c r="D100" s="277">
        <v>273</v>
      </c>
      <c r="E100" s="278">
        <v>73</v>
      </c>
      <c r="F100" s="279">
        <v>38.086630036630005</v>
      </c>
      <c r="G100" s="280">
        <v>27.802197802197803</v>
      </c>
      <c r="H100" s="281">
        <v>259</v>
      </c>
      <c r="I100" s="278">
        <v>0</v>
      </c>
      <c r="J100" s="278">
        <v>14</v>
      </c>
      <c r="K100" s="280">
        <v>0.94871794871794868</v>
      </c>
      <c r="L100" s="280">
        <v>0</v>
      </c>
      <c r="M100" s="280">
        <v>5.128205128205128E-2</v>
      </c>
      <c r="N100" s="282" t="s">
        <v>913</v>
      </c>
      <c r="O100" s="278">
        <v>22</v>
      </c>
      <c r="P100" s="283">
        <v>0.39102564102564075</v>
      </c>
      <c r="Q100" s="280">
        <v>8.604395604395604</v>
      </c>
      <c r="R100" s="284"/>
      <c r="S100" s="285" t="s">
        <v>915</v>
      </c>
      <c r="T100" s="278">
        <v>19</v>
      </c>
      <c r="U100" s="283">
        <v>0.37937728937728882</v>
      </c>
      <c r="V100" s="280">
        <v>7.2051282051282053</v>
      </c>
      <c r="W100" s="284"/>
      <c r="X100" s="286" t="s">
        <v>912</v>
      </c>
      <c r="Y100" s="278">
        <v>12</v>
      </c>
      <c r="Z100" s="283">
        <v>0.38457875457875473</v>
      </c>
      <c r="AA100" s="280">
        <v>4.6117216117216113</v>
      </c>
      <c r="AB100" s="284"/>
      <c r="AC100" s="287" t="s">
        <v>914</v>
      </c>
      <c r="AD100" s="278">
        <v>20</v>
      </c>
      <c r="AE100" s="283">
        <v>0.36904761904761896</v>
      </c>
      <c r="AF100" s="280">
        <v>7.3809523809523814</v>
      </c>
      <c r="AG100" s="250"/>
      <c r="AH100" s="14" t="s">
        <v>85</v>
      </c>
      <c r="AI100" s="14" t="s">
        <v>85</v>
      </c>
      <c r="AJ100" s="14" t="s">
        <v>85</v>
      </c>
      <c r="AK100" s="14" t="s">
        <v>85</v>
      </c>
      <c r="AM100" s="14" t="s">
        <v>85</v>
      </c>
      <c r="AN100" s="14" t="s">
        <v>85</v>
      </c>
      <c r="AO100" s="14" t="s">
        <v>85</v>
      </c>
      <c r="AP100" s="14" t="s">
        <v>85</v>
      </c>
    </row>
    <row r="101" spans="1:42" s="14" customFormat="1" x14ac:dyDescent="0.25">
      <c r="A101" s="248" t="s">
        <v>408</v>
      </c>
      <c r="B101" s="276" t="s">
        <v>5278</v>
      </c>
      <c r="C101" s="250" t="s">
        <v>1314</v>
      </c>
      <c r="D101" s="277">
        <v>283</v>
      </c>
      <c r="E101" s="278">
        <v>73</v>
      </c>
      <c r="F101" s="279">
        <v>38.624275618374568</v>
      </c>
      <c r="G101" s="280">
        <v>28.194346289752652</v>
      </c>
      <c r="H101" s="281">
        <v>278</v>
      </c>
      <c r="I101" s="278">
        <v>0</v>
      </c>
      <c r="J101" s="278">
        <v>5</v>
      </c>
      <c r="K101" s="280">
        <v>0.98233215547703179</v>
      </c>
      <c r="L101" s="280">
        <v>0</v>
      </c>
      <c r="M101" s="280">
        <v>1.7667844522968199E-2</v>
      </c>
      <c r="N101" s="282" t="s">
        <v>913</v>
      </c>
      <c r="O101" s="278">
        <v>22</v>
      </c>
      <c r="P101" s="283">
        <v>0.40254416961130746</v>
      </c>
      <c r="Q101" s="280">
        <v>8.8586572438162552</v>
      </c>
      <c r="R101" s="284"/>
      <c r="S101" s="285" t="s">
        <v>915</v>
      </c>
      <c r="T101" s="278">
        <v>19</v>
      </c>
      <c r="U101" s="283">
        <v>0.38173144876325082</v>
      </c>
      <c r="V101" s="280">
        <v>7.2438162544169611</v>
      </c>
      <c r="W101" s="284"/>
      <c r="X101" s="286" t="s">
        <v>912</v>
      </c>
      <c r="Y101" s="278">
        <v>12</v>
      </c>
      <c r="Z101" s="283">
        <v>0.38321554770318023</v>
      </c>
      <c r="AA101" s="280">
        <v>4.5971731448763249</v>
      </c>
      <c r="AB101" s="284"/>
      <c r="AC101" s="287" t="s">
        <v>914</v>
      </c>
      <c r="AD101" s="278">
        <v>20</v>
      </c>
      <c r="AE101" s="283">
        <v>0.37473498233215574</v>
      </c>
      <c r="AF101" s="280">
        <v>7.4946996466431095</v>
      </c>
      <c r="AG101" s="250"/>
      <c r="AH101" s="14" t="s">
        <v>85</v>
      </c>
      <c r="AI101" s="14" t="s">
        <v>85</v>
      </c>
      <c r="AJ101" s="14" t="s">
        <v>85</v>
      </c>
      <c r="AK101" s="14" t="s">
        <v>85</v>
      </c>
      <c r="AM101" s="14" t="s">
        <v>85</v>
      </c>
      <c r="AN101" s="14" t="s">
        <v>85</v>
      </c>
      <c r="AO101" s="14" t="s">
        <v>85</v>
      </c>
      <c r="AP101" s="14" t="s">
        <v>85</v>
      </c>
    </row>
    <row r="102" spans="1:42" s="14" customFormat="1" x14ac:dyDescent="0.25">
      <c r="A102" s="248" t="s">
        <v>409</v>
      </c>
      <c r="B102" s="276" t="s">
        <v>5278</v>
      </c>
      <c r="C102" s="250" t="s">
        <v>1315</v>
      </c>
      <c r="D102" s="277">
        <v>261</v>
      </c>
      <c r="E102" s="278">
        <v>73</v>
      </c>
      <c r="F102" s="279">
        <v>36.127662835249026</v>
      </c>
      <c r="G102" s="280">
        <v>26.371647509578544</v>
      </c>
      <c r="H102" s="281">
        <v>257</v>
      </c>
      <c r="I102" s="278">
        <v>0</v>
      </c>
      <c r="J102" s="278">
        <v>4</v>
      </c>
      <c r="K102" s="280">
        <v>0.98467432950191569</v>
      </c>
      <c r="L102" s="280">
        <v>0</v>
      </c>
      <c r="M102" s="280">
        <v>1.532567049808429E-2</v>
      </c>
      <c r="N102" s="282" t="s">
        <v>913</v>
      </c>
      <c r="O102" s="278">
        <v>22</v>
      </c>
      <c r="P102" s="283">
        <v>0.3796934865900376</v>
      </c>
      <c r="Q102" s="280">
        <v>8.3563218390804597</v>
      </c>
      <c r="R102" s="284"/>
      <c r="S102" s="285" t="s">
        <v>915</v>
      </c>
      <c r="T102" s="278">
        <v>19</v>
      </c>
      <c r="U102" s="283">
        <v>0.34268199233716429</v>
      </c>
      <c r="V102" s="280">
        <v>6.5019157088122608</v>
      </c>
      <c r="W102" s="284"/>
      <c r="X102" s="286" t="s">
        <v>912</v>
      </c>
      <c r="Y102" s="278">
        <v>12</v>
      </c>
      <c r="Z102" s="283">
        <v>0.36118773946360155</v>
      </c>
      <c r="AA102" s="280">
        <v>4.333333333333333</v>
      </c>
      <c r="AB102" s="284"/>
      <c r="AC102" s="287" t="s">
        <v>914</v>
      </c>
      <c r="AD102" s="278">
        <v>20</v>
      </c>
      <c r="AE102" s="283">
        <v>0.3590038314176246</v>
      </c>
      <c r="AF102" s="280">
        <v>7.1800766283524906</v>
      </c>
      <c r="AG102" s="250"/>
      <c r="AH102" s="14" t="s">
        <v>85</v>
      </c>
      <c r="AI102" s="14" t="s">
        <v>85</v>
      </c>
      <c r="AJ102" s="14" t="s">
        <v>85</v>
      </c>
      <c r="AK102" s="14" t="s">
        <v>85</v>
      </c>
      <c r="AM102" s="14" t="s">
        <v>85</v>
      </c>
      <c r="AN102" s="14" t="s">
        <v>85</v>
      </c>
      <c r="AO102" s="14" t="s">
        <v>85</v>
      </c>
      <c r="AP102" s="14" t="s">
        <v>85</v>
      </c>
    </row>
    <row r="103" spans="1:42" s="14" customFormat="1" x14ac:dyDescent="0.25">
      <c r="A103" s="248" t="s">
        <v>410</v>
      </c>
      <c r="B103" s="276" t="s">
        <v>5278</v>
      </c>
      <c r="C103" s="250" t="s">
        <v>1316</v>
      </c>
      <c r="D103" s="277">
        <v>150</v>
      </c>
      <c r="E103" s="278">
        <v>73</v>
      </c>
      <c r="F103" s="279">
        <v>31.254066666666684</v>
      </c>
      <c r="G103" s="280">
        <v>22.813333333333333</v>
      </c>
      <c r="H103" s="281">
        <v>150</v>
      </c>
      <c r="I103" s="278">
        <v>0</v>
      </c>
      <c r="J103" s="278">
        <v>0</v>
      </c>
      <c r="K103" s="280">
        <v>1</v>
      </c>
      <c r="L103" s="280">
        <v>0</v>
      </c>
      <c r="M103" s="280">
        <v>0</v>
      </c>
      <c r="N103" s="282" t="s">
        <v>913</v>
      </c>
      <c r="O103" s="278">
        <v>22</v>
      </c>
      <c r="P103" s="283">
        <v>0.31666666666666649</v>
      </c>
      <c r="Q103" s="280">
        <v>6.98</v>
      </c>
      <c r="R103" s="284"/>
      <c r="S103" s="285" t="s">
        <v>915</v>
      </c>
      <c r="T103" s="278">
        <v>19</v>
      </c>
      <c r="U103" s="283">
        <v>0.31813333333333343</v>
      </c>
      <c r="V103" s="280">
        <v>6.0466666666666669</v>
      </c>
      <c r="W103" s="284"/>
      <c r="X103" s="286" t="s">
        <v>912</v>
      </c>
      <c r="Y103" s="278">
        <v>12</v>
      </c>
      <c r="Z103" s="283">
        <v>0.29653333333333326</v>
      </c>
      <c r="AA103" s="280">
        <v>3.56</v>
      </c>
      <c r="AB103" s="284"/>
      <c r="AC103" s="287" t="s">
        <v>914</v>
      </c>
      <c r="AD103" s="278">
        <v>20</v>
      </c>
      <c r="AE103" s="283">
        <v>0.31133333333333341</v>
      </c>
      <c r="AF103" s="280">
        <v>6.2266666666666666</v>
      </c>
      <c r="AG103" s="250"/>
      <c r="AH103" s="14" t="s">
        <v>85</v>
      </c>
      <c r="AI103" s="14" t="s">
        <v>85</v>
      </c>
      <c r="AJ103" s="14" t="s">
        <v>85</v>
      </c>
      <c r="AK103" s="14" t="s">
        <v>85</v>
      </c>
      <c r="AM103" s="14" t="s">
        <v>85</v>
      </c>
      <c r="AN103" s="14" t="s">
        <v>85</v>
      </c>
      <c r="AO103" s="14" t="s">
        <v>85</v>
      </c>
      <c r="AP103" s="14" t="s">
        <v>85</v>
      </c>
    </row>
    <row r="104" spans="1:42" s="14" customFormat="1" x14ac:dyDescent="0.25">
      <c r="A104" s="248" t="s">
        <v>411</v>
      </c>
      <c r="B104" s="276" t="s">
        <v>5278</v>
      </c>
      <c r="C104" s="250" t="s">
        <v>1317</v>
      </c>
      <c r="D104" s="277">
        <v>344</v>
      </c>
      <c r="E104" s="278">
        <v>73</v>
      </c>
      <c r="F104" s="279">
        <v>39.405290697674424</v>
      </c>
      <c r="G104" s="280">
        <v>28.76453488372093</v>
      </c>
      <c r="H104" s="281">
        <v>337</v>
      </c>
      <c r="I104" s="278">
        <v>0</v>
      </c>
      <c r="J104" s="278">
        <v>7</v>
      </c>
      <c r="K104" s="280">
        <v>0.97965116279069764</v>
      </c>
      <c r="L104" s="280">
        <v>0</v>
      </c>
      <c r="M104" s="280">
        <v>2.0348837209302327E-2</v>
      </c>
      <c r="N104" s="282" t="s">
        <v>913</v>
      </c>
      <c r="O104" s="278">
        <v>22</v>
      </c>
      <c r="P104" s="283">
        <v>0.4165116279069766</v>
      </c>
      <c r="Q104" s="280">
        <v>9.1715116279069768</v>
      </c>
      <c r="R104" s="284"/>
      <c r="S104" s="285" t="s">
        <v>915</v>
      </c>
      <c r="T104" s="278">
        <v>19</v>
      </c>
      <c r="U104" s="283">
        <v>0.37991279069767475</v>
      </c>
      <c r="V104" s="280">
        <v>7.2093023255813957</v>
      </c>
      <c r="W104" s="284"/>
      <c r="X104" s="286" t="s">
        <v>912</v>
      </c>
      <c r="Y104" s="278">
        <v>12</v>
      </c>
      <c r="Z104" s="283">
        <v>0.38433139534883715</v>
      </c>
      <c r="AA104" s="280">
        <v>4.6133720930232558</v>
      </c>
      <c r="AB104" s="284"/>
      <c r="AC104" s="287" t="s">
        <v>914</v>
      </c>
      <c r="AD104" s="278">
        <v>20</v>
      </c>
      <c r="AE104" s="283">
        <v>0.38851744186046488</v>
      </c>
      <c r="AF104" s="280">
        <v>7.7703488372093021</v>
      </c>
      <c r="AG104" s="250"/>
      <c r="AH104" s="14" t="s">
        <v>85</v>
      </c>
      <c r="AI104" s="14" t="s">
        <v>85</v>
      </c>
      <c r="AJ104" s="14" t="s">
        <v>85</v>
      </c>
      <c r="AK104" s="14" t="s">
        <v>85</v>
      </c>
      <c r="AM104" s="14" t="s">
        <v>85</v>
      </c>
      <c r="AN104" s="14" t="s">
        <v>85</v>
      </c>
      <c r="AO104" s="14" t="s">
        <v>85</v>
      </c>
      <c r="AP104" s="14" t="s">
        <v>85</v>
      </c>
    </row>
    <row r="105" spans="1:42" s="14" customFormat="1" x14ac:dyDescent="0.25">
      <c r="A105" s="248" t="s">
        <v>412</v>
      </c>
      <c r="B105" s="276" t="s">
        <v>5278</v>
      </c>
      <c r="C105" s="250" t="s">
        <v>1318</v>
      </c>
      <c r="D105" s="277">
        <v>155</v>
      </c>
      <c r="E105" s="278">
        <v>73</v>
      </c>
      <c r="F105" s="279">
        <v>35.247483870967763</v>
      </c>
      <c r="G105" s="280">
        <v>25.729032258064517</v>
      </c>
      <c r="H105" s="281">
        <v>152</v>
      </c>
      <c r="I105" s="278">
        <v>0</v>
      </c>
      <c r="J105" s="278">
        <v>3</v>
      </c>
      <c r="K105" s="280">
        <v>0.98064516129032253</v>
      </c>
      <c r="L105" s="280">
        <v>0</v>
      </c>
      <c r="M105" s="280">
        <v>1.935483870967742E-2</v>
      </c>
      <c r="N105" s="282" t="s">
        <v>913</v>
      </c>
      <c r="O105" s="278">
        <v>22</v>
      </c>
      <c r="P105" s="283">
        <v>0.35058064516129017</v>
      </c>
      <c r="Q105" s="280">
        <v>7.7225806451612904</v>
      </c>
      <c r="R105" s="284"/>
      <c r="S105" s="285" t="s">
        <v>915</v>
      </c>
      <c r="T105" s="278">
        <v>19</v>
      </c>
      <c r="U105" s="283">
        <v>0.32929032258064517</v>
      </c>
      <c r="V105" s="280">
        <v>6.2451612903225806</v>
      </c>
      <c r="W105" s="284"/>
      <c r="X105" s="286" t="s">
        <v>912</v>
      </c>
      <c r="Y105" s="278">
        <v>12</v>
      </c>
      <c r="Z105" s="283">
        <v>0.35277419354838724</v>
      </c>
      <c r="AA105" s="280">
        <v>4.2322580645161292</v>
      </c>
      <c r="AB105" s="284"/>
      <c r="AC105" s="287" t="s">
        <v>914</v>
      </c>
      <c r="AD105" s="278">
        <v>20</v>
      </c>
      <c r="AE105" s="283">
        <v>0.37645161290322587</v>
      </c>
      <c r="AF105" s="280">
        <v>7.5290322580645164</v>
      </c>
      <c r="AG105" s="250"/>
      <c r="AH105" s="14" t="s">
        <v>85</v>
      </c>
      <c r="AI105" s="14" t="s">
        <v>85</v>
      </c>
      <c r="AJ105" s="14" t="s">
        <v>85</v>
      </c>
      <c r="AK105" s="14" t="s">
        <v>85</v>
      </c>
      <c r="AM105" s="14" t="s">
        <v>85</v>
      </c>
      <c r="AN105" s="14" t="s">
        <v>85</v>
      </c>
      <c r="AO105" s="14" t="s">
        <v>85</v>
      </c>
      <c r="AP105" s="14" t="s">
        <v>85</v>
      </c>
    </row>
    <row r="106" spans="1:42" s="14" customFormat="1" x14ac:dyDescent="0.25">
      <c r="A106" s="248" t="s">
        <v>413</v>
      </c>
      <c r="B106" s="276" t="s">
        <v>5278</v>
      </c>
      <c r="C106" s="250" t="s">
        <v>1319</v>
      </c>
      <c r="D106" s="277">
        <v>80</v>
      </c>
      <c r="E106" s="278">
        <v>73</v>
      </c>
      <c r="F106" s="279">
        <v>38.888500000000008</v>
      </c>
      <c r="G106" s="280">
        <v>28.387499999999999</v>
      </c>
      <c r="H106" s="281">
        <v>77</v>
      </c>
      <c r="I106" s="278">
        <v>0</v>
      </c>
      <c r="J106" s="278">
        <v>3</v>
      </c>
      <c r="K106" s="280">
        <v>0.96250000000000002</v>
      </c>
      <c r="L106" s="280">
        <v>0</v>
      </c>
      <c r="M106" s="280">
        <v>3.7499999999999999E-2</v>
      </c>
      <c r="N106" s="282" t="s">
        <v>913</v>
      </c>
      <c r="O106" s="278">
        <v>22</v>
      </c>
      <c r="P106" s="283">
        <v>0.40199999999999997</v>
      </c>
      <c r="Q106" s="280">
        <v>8.85</v>
      </c>
      <c r="R106" s="284"/>
      <c r="S106" s="285" t="s">
        <v>915</v>
      </c>
      <c r="T106" s="278">
        <v>19</v>
      </c>
      <c r="U106" s="283">
        <v>0.35325000000000023</v>
      </c>
      <c r="V106" s="280">
        <v>6.7</v>
      </c>
      <c r="W106" s="284"/>
      <c r="X106" s="286" t="s">
        <v>912</v>
      </c>
      <c r="Y106" s="278">
        <v>12</v>
      </c>
      <c r="Z106" s="283">
        <v>0.41149999999999992</v>
      </c>
      <c r="AA106" s="280">
        <v>4.9375</v>
      </c>
      <c r="AB106" s="284"/>
      <c r="AC106" s="287" t="s">
        <v>914</v>
      </c>
      <c r="AD106" s="278">
        <v>20</v>
      </c>
      <c r="AE106" s="283">
        <v>0.39500000000000007</v>
      </c>
      <c r="AF106" s="280">
        <v>7.9</v>
      </c>
      <c r="AG106" s="250"/>
      <c r="AH106" s="14" t="s">
        <v>85</v>
      </c>
      <c r="AI106" s="14" t="s">
        <v>85</v>
      </c>
      <c r="AJ106" s="14" t="s">
        <v>85</v>
      </c>
      <c r="AK106" s="14" t="s">
        <v>85</v>
      </c>
      <c r="AM106" s="14" t="s">
        <v>85</v>
      </c>
      <c r="AN106" s="14" t="s">
        <v>85</v>
      </c>
      <c r="AO106" s="14" t="s">
        <v>85</v>
      </c>
      <c r="AP106" s="14" t="s">
        <v>85</v>
      </c>
    </row>
    <row r="107" spans="1:42" s="14" customFormat="1" x14ac:dyDescent="0.25">
      <c r="A107" s="248" t="s">
        <v>414</v>
      </c>
      <c r="B107" s="276" t="s">
        <v>5278</v>
      </c>
      <c r="C107" s="250" t="s">
        <v>1320</v>
      </c>
      <c r="D107" s="277">
        <v>244</v>
      </c>
      <c r="E107" s="278">
        <v>73</v>
      </c>
      <c r="F107" s="279">
        <v>37.010778688524603</v>
      </c>
      <c r="G107" s="280">
        <v>27.016393442622952</v>
      </c>
      <c r="H107" s="281">
        <v>244</v>
      </c>
      <c r="I107" s="278">
        <v>0</v>
      </c>
      <c r="J107" s="278">
        <v>0</v>
      </c>
      <c r="K107" s="280">
        <v>1</v>
      </c>
      <c r="L107" s="280">
        <v>0</v>
      </c>
      <c r="M107" s="280">
        <v>0</v>
      </c>
      <c r="N107" s="282" t="s">
        <v>913</v>
      </c>
      <c r="O107" s="278">
        <v>22</v>
      </c>
      <c r="P107" s="283">
        <v>0.37565573770491789</v>
      </c>
      <c r="Q107" s="280">
        <v>8.2704918032786878</v>
      </c>
      <c r="R107" s="284"/>
      <c r="S107" s="285" t="s">
        <v>915</v>
      </c>
      <c r="T107" s="278">
        <v>19</v>
      </c>
      <c r="U107" s="283">
        <v>0.34782786885245848</v>
      </c>
      <c r="V107" s="280">
        <v>6.5983606557377046</v>
      </c>
      <c r="W107" s="284"/>
      <c r="X107" s="286" t="s">
        <v>912</v>
      </c>
      <c r="Y107" s="278">
        <v>12</v>
      </c>
      <c r="Z107" s="283">
        <v>0.36471311475409846</v>
      </c>
      <c r="AA107" s="280">
        <v>4.3729508196721314</v>
      </c>
      <c r="AB107" s="284"/>
      <c r="AC107" s="287" t="s">
        <v>914</v>
      </c>
      <c r="AD107" s="278">
        <v>20</v>
      </c>
      <c r="AE107" s="283">
        <v>0.38872950819672158</v>
      </c>
      <c r="AF107" s="280">
        <v>7.7745901639344259</v>
      </c>
      <c r="AG107" s="250"/>
      <c r="AH107" s="14" t="s">
        <v>85</v>
      </c>
      <c r="AI107" s="14" t="s">
        <v>85</v>
      </c>
      <c r="AJ107" s="14" t="s">
        <v>85</v>
      </c>
      <c r="AK107" s="14" t="s">
        <v>85</v>
      </c>
      <c r="AM107" s="14" t="s">
        <v>85</v>
      </c>
      <c r="AN107" s="14" t="s">
        <v>85</v>
      </c>
      <c r="AO107" s="14" t="s">
        <v>85</v>
      </c>
      <c r="AP107" s="14" t="s">
        <v>85</v>
      </c>
    </row>
    <row r="108" spans="1:42" s="14" customFormat="1" x14ac:dyDescent="0.25">
      <c r="A108" s="248" t="s">
        <v>415</v>
      </c>
      <c r="B108" s="276" t="s">
        <v>5278</v>
      </c>
      <c r="C108" s="250" t="s">
        <v>1321</v>
      </c>
      <c r="D108" s="277">
        <v>327</v>
      </c>
      <c r="E108" s="278">
        <v>73</v>
      </c>
      <c r="F108" s="279">
        <v>37.838593272171266</v>
      </c>
      <c r="G108" s="280">
        <v>27.62079510703364</v>
      </c>
      <c r="H108" s="281">
        <v>318</v>
      </c>
      <c r="I108" s="278">
        <v>0</v>
      </c>
      <c r="J108" s="278">
        <v>9</v>
      </c>
      <c r="K108" s="280">
        <v>0.97247706422018354</v>
      </c>
      <c r="L108" s="280">
        <v>0</v>
      </c>
      <c r="M108" s="280">
        <v>2.7522935779816515E-2</v>
      </c>
      <c r="N108" s="282" t="s">
        <v>913</v>
      </c>
      <c r="O108" s="278">
        <v>22</v>
      </c>
      <c r="P108" s="283">
        <v>0.38067278287461753</v>
      </c>
      <c r="Q108" s="280">
        <v>8.385321100917432</v>
      </c>
      <c r="R108" s="284"/>
      <c r="S108" s="285" t="s">
        <v>915</v>
      </c>
      <c r="T108" s="278">
        <v>19</v>
      </c>
      <c r="U108" s="283">
        <v>0.37920489296636062</v>
      </c>
      <c r="V108" s="280">
        <v>7.2018348623853212</v>
      </c>
      <c r="W108" s="284"/>
      <c r="X108" s="286" t="s">
        <v>912</v>
      </c>
      <c r="Y108" s="278">
        <v>12</v>
      </c>
      <c r="Z108" s="283">
        <v>0.37422018348623853</v>
      </c>
      <c r="AA108" s="280">
        <v>4.4892966360856272</v>
      </c>
      <c r="AB108" s="284"/>
      <c r="AC108" s="287" t="s">
        <v>914</v>
      </c>
      <c r="AD108" s="278">
        <v>20</v>
      </c>
      <c r="AE108" s="283">
        <v>0.37721712538226265</v>
      </c>
      <c r="AF108" s="280">
        <v>7.5443425076452604</v>
      </c>
      <c r="AG108" s="250"/>
      <c r="AH108" s="14" t="s">
        <v>85</v>
      </c>
      <c r="AI108" s="14" t="s">
        <v>85</v>
      </c>
      <c r="AJ108" s="14" t="s">
        <v>85</v>
      </c>
      <c r="AK108" s="14" t="s">
        <v>85</v>
      </c>
      <c r="AM108" s="14" t="s">
        <v>85</v>
      </c>
      <c r="AN108" s="14" t="s">
        <v>85</v>
      </c>
      <c r="AO108" s="14" t="s">
        <v>85</v>
      </c>
      <c r="AP108" s="14" t="s">
        <v>85</v>
      </c>
    </row>
    <row r="109" spans="1:42" s="14" customFormat="1" x14ac:dyDescent="0.25">
      <c r="A109" s="248" t="s">
        <v>416</v>
      </c>
      <c r="B109" s="276" t="s">
        <v>5278</v>
      </c>
      <c r="C109" s="250" t="s">
        <v>1322</v>
      </c>
      <c r="D109" s="277">
        <v>187</v>
      </c>
      <c r="E109" s="278">
        <v>73</v>
      </c>
      <c r="F109" s="279">
        <v>39.705828877005345</v>
      </c>
      <c r="G109" s="280">
        <v>28.983957219251337</v>
      </c>
      <c r="H109" s="281">
        <v>181</v>
      </c>
      <c r="I109" s="278">
        <v>0</v>
      </c>
      <c r="J109" s="278">
        <v>6</v>
      </c>
      <c r="K109" s="280">
        <v>0.96791443850267378</v>
      </c>
      <c r="L109" s="280">
        <v>0</v>
      </c>
      <c r="M109" s="280">
        <v>3.2085561497326207E-2</v>
      </c>
      <c r="N109" s="282" t="s">
        <v>913</v>
      </c>
      <c r="O109" s="278">
        <v>22</v>
      </c>
      <c r="P109" s="283">
        <v>0.4001604278074864</v>
      </c>
      <c r="Q109" s="280">
        <v>8.8021390374331556</v>
      </c>
      <c r="R109" s="284"/>
      <c r="S109" s="285" t="s">
        <v>915</v>
      </c>
      <c r="T109" s="278">
        <v>19</v>
      </c>
      <c r="U109" s="283">
        <v>0.38080213903743282</v>
      </c>
      <c r="V109" s="280">
        <v>7.2352941176470589</v>
      </c>
      <c r="W109" s="284"/>
      <c r="X109" s="286" t="s">
        <v>912</v>
      </c>
      <c r="Y109" s="278">
        <v>12</v>
      </c>
      <c r="Z109" s="283">
        <v>0.42716577540106948</v>
      </c>
      <c r="AA109" s="280">
        <v>5.1283422459893044</v>
      </c>
      <c r="AB109" s="284"/>
      <c r="AC109" s="287" t="s">
        <v>914</v>
      </c>
      <c r="AD109" s="278">
        <v>20</v>
      </c>
      <c r="AE109" s="283">
        <v>0.39090909090909082</v>
      </c>
      <c r="AF109" s="280">
        <v>7.8181818181818183</v>
      </c>
      <c r="AG109" s="250"/>
      <c r="AH109" s="14" t="s">
        <v>85</v>
      </c>
      <c r="AI109" s="14" t="s">
        <v>85</v>
      </c>
      <c r="AJ109" s="14" t="s">
        <v>85</v>
      </c>
      <c r="AK109" s="14" t="s">
        <v>85</v>
      </c>
      <c r="AM109" s="14" t="s">
        <v>85</v>
      </c>
      <c r="AN109" s="14" t="s">
        <v>85</v>
      </c>
      <c r="AO109" s="14" t="s">
        <v>85</v>
      </c>
      <c r="AP109" s="14" t="s">
        <v>85</v>
      </c>
    </row>
    <row r="110" spans="1:42" s="14" customFormat="1" x14ac:dyDescent="0.25">
      <c r="A110" s="248" t="s">
        <v>417</v>
      </c>
      <c r="B110" s="276" t="s">
        <v>5278</v>
      </c>
      <c r="C110" s="250" t="s">
        <v>1323</v>
      </c>
      <c r="D110" s="277">
        <v>163</v>
      </c>
      <c r="E110" s="278">
        <v>73</v>
      </c>
      <c r="F110" s="279">
        <v>34.358159509202444</v>
      </c>
      <c r="G110" s="280">
        <v>25.079754601226995</v>
      </c>
      <c r="H110" s="281">
        <v>160</v>
      </c>
      <c r="I110" s="278">
        <v>0</v>
      </c>
      <c r="J110" s="278">
        <v>3</v>
      </c>
      <c r="K110" s="280">
        <v>0.98159509202453987</v>
      </c>
      <c r="L110" s="280">
        <v>0</v>
      </c>
      <c r="M110" s="280">
        <v>1.8404907975460124E-2</v>
      </c>
      <c r="N110" s="282" t="s">
        <v>913</v>
      </c>
      <c r="O110" s="278">
        <v>22</v>
      </c>
      <c r="P110" s="283">
        <v>0.34147239263803691</v>
      </c>
      <c r="Q110" s="280">
        <v>7.5153374233128831</v>
      </c>
      <c r="R110" s="284"/>
      <c r="S110" s="285" t="s">
        <v>915</v>
      </c>
      <c r="T110" s="278">
        <v>19</v>
      </c>
      <c r="U110" s="283">
        <v>0.32993865030674829</v>
      </c>
      <c r="V110" s="280">
        <v>6.2515337423312882</v>
      </c>
      <c r="W110" s="284"/>
      <c r="X110" s="286" t="s">
        <v>912</v>
      </c>
      <c r="Y110" s="278">
        <v>12</v>
      </c>
      <c r="Z110" s="283">
        <v>0.36588957055214738</v>
      </c>
      <c r="AA110" s="280">
        <v>4.3865030674846626</v>
      </c>
      <c r="AB110" s="284"/>
      <c r="AC110" s="287" t="s">
        <v>914</v>
      </c>
      <c r="AD110" s="278">
        <v>20</v>
      </c>
      <c r="AE110" s="283">
        <v>0.34631901840490814</v>
      </c>
      <c r="AF110" s="280">
        <v>6.9263803680981599</v>
      </c>
      <c r="AG110" s="250"/>
      <c r="AH110" s="14" t="s">
        <v>85</v>
      </c>
      <c r="AI110" s="14" t="s">
        <v>85</v>
      </c>
      <c r="AJ110" s="14" t="s">
        <v>85</v>
      </c>
      <c r="AK110" s="14" t="s">
        <v>85</v>
      </c>
      <c r="AM110" s="14" t="s">
        <v>85</v>
      </c>
      <c r="AN110" s="14" t="s">
        <v>85</v>
      </c>
      <c r="AO110" s="14" t="s">
        <v>85</v>
      </c>
      <c r="AP110" s="14" t="s">
        <v>85</v>
      </c>
    </row>
    <row r="111" spans="1:42" s="14" customFormat="1" x14ac:dyDescent="0.25">
      <c r="A111" s="248" t="s">
        <v>418</v>
      </c>
      <c r="B111" s="276" t="s">
        <v>5278</v>
      </c>
      <c r="C111" s="250" t="s">
        <v>1324</v>
      </c>
      <c r="D111" s="277">
        <v>42</v>
      </c>
      <c r="E111" s="278">
        <v>73</v>
      </c>
      <c r="F111" s="279">
        <v>35.553571428571438</v>
      </c>
      <c r="G111" s="280">
        <v>25.952380952380953</v>
      </c>
      <c r="H111" s="281">
        <v>41</v>
      </c>
      <c r="I111" s="278">
        <v>0</v>
      </c>
      <c r="J111" s="278">
        <v>1</v>
      </c>
      <c r="K111" s="280">
        <v>0.97619047619047616</v>
      </c>
      <c r="L111" s="280">
        <v>0</v>
      </c>
      <c r="M111" s="280">
        <v>2.3809523809523808E-2</v>
      </c>
      <c r="N111" s="282" t="s">
        <v>913</v>
      </c>
      <c r="O111" s="278">
        <v>22</v>
      </c>
      <c r="P111" s="283">
        <v>0.36952380952380948</v>
      </c>
      <c r="Q111" s="280">
        <v>8.1428571428571423</v>
      </c>
      <c r="R111" s="284"/>
      <c r="S111" s="285" t="s">
        <v>915</v>
      </c>
      <c r="T111" s="278">
        <v>19</v>
      </c>
      <c r="U111" s="283">
        <v>0.35690476190476195</v>
      </c>
      <c r="V111" s="280">
        <v>6.7619047619047619</v>
      </c>
      <c r="W111" s="284"/>
      <c r="X111" s="286" t="s">
        <v>912</v>
      </c>
      <c r="Y111" s="278">
        <v>12</v>
      </c>
      <c r="Z111" s="283">
        <v>0.36714285714285716</v>
      </c>
      <c r="AA111" s="280">
        <v>4.4047619047619051</v>
      </c>
      <c r="AB111" s="284"/>
      <c r="AC111" s="287" t="s">
        <v>914</v>
      </c>
      <c r="AD111" s="278">
        <v>20</v>
      </c>
      <c r="AE111" s="283">
        <v>0.33214285714285713</v>
      </c>
      <c r="AF111" s="280">
        <v>6.6428571428571432</v>
      </c>
      <c r="AG111" s="250"/>
      <c r="AH111" s="14" t="s">
        <v>85</v>
      </c>
      <c r="AI111" s="14" t="s">
        <v>85</v>
      </c>
      <c r="AJ111" s="14" t="s">
        <v>85</v>
      </c>
      <c r="AK111" s="14" t="s">
        <v>85</v>
      </c>
      <c r="AM111" s="14" t="s">
        <v>85</v>
      </c>
      <c r="AN111" s="14" t="s">
        <v>85</v>
      </c>
      <c r="AO111" s="14" t="s">
        <v>85</v>
      </c>
      <c r="AP111" s="14" t="s">
        <v>85</v>
      </c>
    </row>
    <row r="112" spans="1:42" s="14" customFormat="1" x14ac:dyDescent="0.25">
      <c r="A112" s="248" t="s">
        <v>419</v>
      </c>
      <c r="B112" s="276" t="s">
        <v>5278</v>
      </c>
      <c r="C112" s="250" t="s">
        <v>1325</v>
      </c>
      <c r="D112" s="277">
        <v>122</v>
      </c>
      <c r="E112" s="278">
        <v>73</v>
      </c>
      <c r="F112" s="279">
        <v>40.468032786885239</v>
      </c>
      <c r="G112" s="280">
        <v>29.540983606557376</v>
      </c>
      <c r="H112" s="281">
        <v>115</v>
      </c>
      <c r="I112" s="278">
        <v>0</v>
      </c>
      <c r="J112" s="278">
        <v>7</v>
      </c>
      <c r="K112" s="280">
        <v>0.94262295081967218</v>
      </c>
      <c r="L112" s="280">
        <v>0</v>
      </c>
      <c r="M112" s="280">
        <v>5.737704918032787E-2</v>
      </c>
      <c r="N112" s="282" t="s">
        <v>913</v>
      </c>
      <c r="O112" s="278">
        <v>22</v>
      </c>
      <c r="P112" s="283">
        <v>0.40368852459016419</v>
      </c>
      <c r="Q112" s="280">
        <v>8.8852459016393439</v>
      </c>
      <c r="R112" s="284"/>
      <c r="S112" s="285" t="s">
        <v>915</v>
      </c>
      <c r="T112" s="278">
        <v>19</v>
      </c>
      <c r="U112" s="283">
        <v>0.40262295081967187</v>
      </c>
      <c r="V112" s="280">
        <v>7.6475409836065573</v>
      </c>
      <c r="W112" s="284"/>
      <c r="X112" s="286" t="s">
        <v>912</v>
      </c>
      <c r="Y112" s="278">
        <v>12</v>
      </c>
      <c r="Z112" s="283">
        <v>0.40836065573770486</v>
      </c>
      <c r="AA112" s="280">
        <v>4.9016393442622954</v>
      </c>
      <c r="AB112" s="284"/>
      <c r="AC112" s="287" t="s">
        <v>914</v>
      </c>
      <c r="AD112" s="278">
        <v>20</v>
      </c>
      <c r="AE112" s="283">
        <v>0.40532786885245892</v>
      </c>
      <c r="AF112" s="280">
        <v>8.1065573770491799</v>
      </c>
      <c r="AG112" s="250"/>
      <c r="AH112" s="14" t="s">
        <v>85</v>
      </c>
      <c r="AI112" s="14" t="s">
        <v>85</v>
      </c>
      <c r="AJ112" s="14" t="s">
        <v>85</v>
      </c>
      <c r="AK112" s="14" t="s">
        <v>85</v>
      </c>
      <c r="AM112" s="14" t="s">
        <v>85</v>
      </c>
      <c r="AN112" s="14" t="s">
        <v>85</v>
      </c>
      <c r="AO112" s="14" t="s">
        <v>85</v>
      </c>
      <c r="AP112" s="14" t="s">
        <v>85</v>
      </c>
    </row>
    <row r="113" spans="1:42" s="14" customFormat="1" x14ac:dyDescent="0.25">
      <c r="A113" s="248" t="s">
        <v>420</v>
      </c>
      <c r="B113" s="276" t="s">
        <v>5278</v>
      </c>
      <c r="C113" s="250" t="s">
        <v>1326</v>
      </c>
      <c r="D113" s="277">
        <v>185</v>
      </c>
      <c r="E113" s="278">
        <v>73</v>
      </c>
      <c r="F113" s="279">
        <v>42.489189189189197</v>
      </c>
      <c r="G113" s="280">
        <v>31.016216216216215</v>
      </c>
      <c r="H113" s="281">
        <v>170</v>
      </c>
      <c r="I113" s="278">
        <v>0</v>
      </c>
      <c r="J113" s="278">
        <v>15</v>
      </c>
      <c r="K113" s="280">
        <v>0.91891891891891897</v>
      </c>
      <c r="L113" s="280">
        <v>0</v>
      </c>
      <c r="M113" s="280">
        <v>8.1081081081081086E-2</v>
      </c>
      <c r="N113" s="282" t="s">
        <v>913</v>
      </c>
      <c r="O113" s="278">
        <v>22</v>
      </c>
      <c r="P113" s="283">
        <v>0.44027027027027027</v>
      </c>
      <c r="Q113" s="280">
        <v>9.6972972972972968</v>
      </c>
      <c r="R113" s="284"/>
      <c r="S113" s="285" t="s">
        <v>915</v>
      </c>
      <c r="T113" s="278">
        <v>19</v>
      </c>
      <c r="U113" s="283">
        <v>0.4109189189189188</v>
      </c>
      <c r="V113" s="280">
        <v>7.8</v>
      </c>
      <c r="W113" s="284"/>
      <c r="X113" s="286" t="s">
        <v>912</v>
      </c>
      <c r="Y113" s="278">
        <v>12</v>
      </c>
      <c r="Z113" s="283">
        <v>0.39762162162162146</v>
      </c>
      <c r="AA113" s="280">
        <v>4.7729729729729726</v>
      </c>
      <c r="AB113" s="284"/>
      <c r="AC113" s="287" t="s">
        <v>914</v>
      </c>
      <c r="AD113" s="278">
        <v>20</v>
      </c>
      <c r="AE113" s="283">
        <v>0.43729729729729716</v>
      </c>
      <c r="AF113" s="280">
        <v>8.7459459459459463</v>
      </c>
      <c r="AG113" s="250"/>
      <c r="AH113" s="14" t="s">
        <v>85</v>
      </c>
      <c r="AI113" s="14" t="s">
        <v>85</v>
      </c>
      <c r="AJ113" s="14" t="s">
        <v>85</v>
      </c>
      <c r="AK113" s="14" t="s">
        <v>85</v>
      </c>
      <c r="AM113" s="14" t="s">
        <v>85</v>
      </c>
      <c r="AN113" s="14" t="s">
        <v>85</v>
      </c>
      <c r="AO113" s="14" t="s">
        <v>85</v>
      </c>
      <c r="AP113" s="14" t="s">
        <v>85</v>
      </c>
    </row>
    <row r="114" spans="1:42" s="14" customFormat="1" x14ac:dyDescent="0.25">
      <c r="A114" s="248" t="s">
        <v>422</v>
      </c>
      <c r="B114" s="276" t="s">
        <v>5278</v>
      </c>
      <c r="C114" s="250" t="s">
        <v>1327</v>
      </c>
      <c r="D114" s="277">
        <v>206</v>
      </c>
      <c r="E114" s="278">
        <v>73</v>
      </c>
      <c r="F114" s="279">
        <v>35.519126213592216</v>
      </c>
      <c r="G114" s="280">
        <v>25.927184466019419</v>
      </c>
      <c r="H114" s="281">
        <v>206</v>
      </c>
      <c r="I114" s="278">
        <v>0</v>
      </c>
      <c r="J114" s="278">
        <v>0</v>
      </c>
      <c r="K114" s="280">
        <v>1</v>
      </c>
      <c r="L114" s="280">
        <v>0</v>
      </c>
      <c r="M114" s="280">
        <v>0</v>
      </c>
      <c r="N114" s="282" t="s">
        <v>913</v>
      </c>
      <c r="O114" s="278">
        <v>22</v>
      </c>
      <c r="P114" s="283">
        <v>0.3692718446601938</v>
      </c>
      <c r="Q114" s="280">
        <v>8.1359223300970882</v>
      </c>
      <c r="R114" s="284"/>
      <c r="S114" s="285" t="s">
        <v>915</v>
      </c>
      <c r="T114" s="278">
        <v>19</v>
      </c>
      <c r="U114" s="283">
        <v>0.37291262135922276</v>
      </c>
      <c r="V114" s="280">
        <v>7.0873786407766994</v>
      </c>
      <c r="W114" s="284"/>
      <c r="X114" s="286" t="s">
        <v>912</v>
      </c>
      <c r="Y114" s="278">
        <v>12</v>
      </c>
      <c r="Z114" s="283">
        <v>0.34111650485436901</v>
      </c>
      <c r="AA114" s="280">
        <v>4.092233009708738</v>
      </c>
      <c r="AB114" s="284"/>
      <c r="AC114" s="287" t="s">
        <v>914</v>
      </c>
      <c r="AD114" s="278">
        <v>20</v>
      </c>
      <c r="AE114" s="283">
        <v>0.33058252427184465</v>
      </c>
      <c r="AF114" s="280">
        <v>6.6116504854368934</v>
      </c>
      <c r="AG114" s="250"/>
      <c r="AH114" s="14" t="s">
        <v>85</v>
      </c>
      <c r="AI114" s="14" t="s">
        <v>85</v>
      </c>
      <c r="AJ114" s="14" t="s">
        <v>85</v>
      </c>
      <c r="AK114" s="14" t="s">
        <v>85</v>
      </c>
      <c r="AM114" s="14" t="s">
        <v>85</v>
      </c>
      <c r="AN114" s="14" t="s">
        <v>85</v>
      </c>
      <c r="AO114" s="14" t="s">
        <v>85</v>
      </c>
      <c r="AP114" s="14" t="s">
        <v>85</v>
      </c>
    </row>
    <row r="115" spans="1:42" s="14" customFormat="1" x14ac:dyDescent="0.25">
      <c r="A115" s="248" t="s">
        <v>423</v>
      </c>
      <c r="B115" s="276" t="s">
        <v>5278</v>
      </c>
      <c r="C115" s="250" t="s">
        <v>1328</v>
      </c>
      <c r="D115" s="277">
        <v>289</v>
      </c>
      <c r="E115" s="278">
        <v>73</v>
      </c>
      <c r="F115" s="279">
        <v>35.964567474048472</v>
      </c>
      <c r="G115" s="280">
        <v>26.252595155709344</v>
      </c>
      <c r="H115" s="281">
        <v>285</v>
      </c>
      <c r="I115" s="278">
        <v>0</v>
      </c>
      <c r="J115" s="278">
        <v>4</v>
      </c>
      <c r="K115" s="280">
        <v>0.98615916955017302</v>
      </c>
      <c r="L115" s="280">
        <v>0</v>
      </c>
      <c r="M115" s="280">
        <v>1.384083044982699E-2</v>
      </c>
      <c r="N115" s="282" t="s">
        <v>913</v>
      </c>
      <c r="O115" s="278">
        <v>22</v>
      </c>
      <c r="P115" s="283">
        <v>0.37418685121107254</v>
      </c>
      <c r="Q115" s="280">
        <v>8.235294117647058</v>
      </c>
      <c r="R115" s="284"/>
      <c r="S115" s="285" t="s">
        <v>915</v>
      </c>
      <c r="T115" s="278">
        <v>19</v>
      </c>
      <c r="U115" s="283">
        <v>0.34937716262975743</v>
      </c>
      <c r="V115" s="280">
        <v>6.6297577854671284</v>
      </c>
      <c r="W115" s="284"/>
      <c r="X115" s="286" t="s">
        <v>912</v>
      </c>
      <c r="Y115" s="278">
        <v>12</v>
      </c>
      <c r="Z115" s="283">
        <v>0.35183391003460213</v>
      </c>
      <c r="AA115" s="280">
        <v>4.2214532871972317</v>
      </c>
      <c r="AB115" s="284"/>
      <c r="AC115" s="287" t="s">
        <v>914</v>
      </c>
      <c r="AD115" s="278">
        <v>20</v>
      </c>
      <c r="AE115" s="283">
        <v>0.35830449826989613</v>
      </c>
      <c r="AF115" s="280">
        <v>7.1660899653979238</v>
      </c>
      <c r="AG115" s="250"/>
      <c r="AH115" s="14" t="s">
        <v>85</v>
      </c>
      <c r="AI115" s="14" t="s">
        <v>85</v>
      </c>
      <c r="AJ115" s="14" t="s">
        <v>85</v>
      </c>
      <c r="AK115" s="14" t="s">
        <v>85</v>
      </c>
      <c r="AM115" s="14" t="s">
        <v>85</v>
      </c>
      <c r="AN115" s="14" t="s">
        <v>85</v>
      </c>
      <c r="AO115" s="14" t="s">
        <v>85</v>
      </c>
      <c r="AP115" s="14" t="s">
        <v>85</v>
      </c>
    </row>
    <row r="116" spans="1:42" s="14" customFormat="1" x14ac:dyDescent="0.25">
      <c r="A116" s="248" t="s">
        <v>424</v>
      </c>
      <c r="B116" s="276" t="s">
        <v>5278</v>
      </c>
      <c r="C116" s="250" t="s">
        <v>1329</v>
      </c>
      <c r="D116" s="277">
        <v>217</v>
      </c>
      <c r="E116" s="278">
        <v>73</v>
      </c>
      <c r="F116" s="279">
        <v>39.127972350230415</v>
      </c>
      <c r="G116" s="280">
        <v>28.562211981566819</v>
      </c>
      <c r="H116" s="281">
        <v>210</v>
      </c>
      <c r="I116" s="278">
        <v>0</v>
      </c>
      <c r="J116" s="278">
        <v>7</v>
      </c>
      <c r="K116" s="280">
        <v>0.967741935483871</v>
      </c>
      <c r="L116" s="280">
        <v>0</v>
      </c>
      <c r="M116" s="280">
        <v>3.2258064516129031E-2</v>
      </c>
      <c r="N116" s="282" t="s">
        <v>913</v>
      </c>
      <c r="O116" s="278">
        <v>22</v>
      </c>
      <c r="P116" s="283">
        <v>0.40147465437788021</v>
      </c>
      <c r="Q116" s="280">
        <v>8.8387096774193541</v>
      </c>
      <c r="R116" s="284"/>
      <c r="S116" s="285" t="s">
        <v>915</v>
      </c>
      <c r="T116" s="278">
        <v>19</v>
      </c>
      <c r="U116" s="283">
        <v>0.39539170506912413</v>
      </c>
      <c r="V116" s="280">
        <v>7.5069124423963132</v>
      </c>
      <c r="W116" s="284"/>
      <c r="X116" s="286" t="s">
        <v>912</v>
      </c>
      <c r="Y116" s="278">
        <v>12</v>
      </c>
      <c r="Z116" s="283">
        <v>0.38714285714285712</v>
      </c>
      <c r="AA116" s="280">
        <v>4.645161290322581</v>
      </c>
      <c r="AB116" s="284"/>
      <c r="AC116" s="287" t="s">
        <v>914</v>
      </c>
      <c r="AD116" s="278">
        <v>20</v>
      </c>
      <c r="AE116" s="283">
        <v>0.37857142857142828</v>
      </c>
      <c r="AF116" s="280">
        <v>7.5714285714285712</v>
      </c>
      <c r="AG116" s="250"/>
      <c r="AH116" s="14" t="s">
        <v>85</v>
      </c>
      <c r="AI116" s="14" t="s">
        <v>85</v>
      </c>
      <c r="AJ116" s="14" t="s">
        <v>85</v>
      </c>
      <c r="AK116" s="14" t="s">
        <v>85</v>
      </c>
      <c r="AM116" s="14" t="s">
        <v>85</v>
      </c>
      <c r="AN116" s="14" t="s">
        <v>85</v>
      </c>
      <c r="AO116" s="14" t="s">
        <v>85</v>
      </c>
      <c r="AP116" s="14" t="s">
        <v>85</v>
      </c>
    </row>
    <row r="117" spans="1:42" s="14" customFormat="1" x14ac:dyDescent="0.25">
      <c r="A117" s="248" t="s">
        <v>425</v>
      </c>
      <c r="B117" s="276" t="s">
        <v>5278</v>
      </c>
      <c r="C117" s="250" t="s">
        <v>1330</v>
      </c>
      <c r="D117" s="277">
        <v>6</v>
      </c>
      <c r="E117" s="278">
        <v>73</v>
      </c>
      <c r="F117" s="279">
        <v>34.931666666666672</v>
      </c>
      <c r="G117" s="280">
        <v>25.5</v>
      </c>
      <c r="H117" s="281">
        <v>6</v>
      </c>
      <c r="I117" s="278">
        <v>0</v>
      </c>
      <c r="J117" s="278">
        <v>0</v>
      </c>
      <c r="K117" s="280">
        <v>1</v>
      </c>
      <c r="L117" s="280">
        <v>0</v>
      </c>
      <c r="M117" s="280">
        <v>0</v>
      </c>
      <c r="N117" s="282" t="s">
        <v>913</v>
      </c>
      <c r="O117" s="278">
        <v>22</v>
      </c>
      <c r="P117" s="283">
        <v>0.42333333333333328</v>
      </c>
      <c r="Q117" s="280">
        <v>9.3333333333333339</v>
      </c>
      <c r="R117" s="284"/>
      <c r="S117" s="285" t="s">
        <v>915</v>
      </c>
      <c r="T117" s="278">
        <v>19</v>
      </c>
      <c r="U117" s="283">
        <v>0.315</v>
      </c>
      <c r="V117" s="280">
        <v>6</v>
      </c>
      <c r="W117" s="284"/>
      <c r="X117" s="286" t="s">
        <v>912</v>
      </c>
      <c r="Y117" s="278">
        <v>12</v>
      </c>
      <c r="Z117" s="283">
        <v>0.26166666666666666</v>
      </c>
      <c r="AA117" s="280">
        <v>3.1666666666666665</v>
      </c>
      <c r="AB117" s="284"/>
      <c r="AC117" s="287" t="s">
        <v>914</v>
      </c>
      <c r="AD117" s="278">
        <v>20</v>
      </c>
      <c r="AE117" s="283">
        <v>0.35000000000000003</v>
      </c>
      <c r="AF117" s="280">
        <v>7</v>
      </c>
      <c r="AG117" s="250"/>
      <c r="AH117" s="14" t="s">
        <v>85</v>
      </c>
      <c r="AI117" s="14" t="s">
        <v>85</v>
      </c>
      <c r="AJ117" s="14" t="s">
        <v>85</v>
      </c>
      <c r="AK117" s="14" t="s">
        <v>85</v>
      </c>
      <c r="AM117" s="14" t="s">
        <v>85</v>
      </c>
      <c r="AN117" s="14" t="s">
        <v>85</v>
      </c>
      <c r="AO117" s="14" t="s">
        <v>85</v>
      </c>
      <c r="AP117" s="14" t="s">
        <v>85</v>
      </c>
    </row>
    <row r="118" spans="1:42" s="14" customFormat="1" x14ac:dyDescent="0.25">
      <c r="A118" s="248" t="s">
        <v>426</v>
      </c>
      <c r="B118" s="276" t="s">
        <v>5278</v>
      </c>
      <c r="C118" s="250" t="s">
        <v>1331</v>
      </c>
      <c r="D118" s="277">
        <v>119</v>
      </c>
      <c r="E118" s="278">
        <v>73</v>
      </c>
      <c r="F118" s="279">
        <v>38.27731092436975</v>
      </c>
      <c r="G118" s="280">
        <v>27.941176470588236</v>
      </c>
      <c r="H118" s="281">
        <v>115</v>
      </c>
      <c r="I118" s="278">
        <v>0</v>
      </c>
      <c r="J118" s="278">
        <v>4</v>
      </c>
      <c r="K118" s="280">
        <v>0.96638655462184875</v>
      </c>
      <c r="L118" s="280">
        <v>0</v>
      </c>
      <c r="M118" s="280">
        <v>3.3613445378151259E-2</v>
      </c>
      <c r="N118" s="282" t="s">
        <v>913</v>
      </c>
      <c r="O118" s="278">
        <v>22</v>
      </c>
      <c r="P118" s="283">
        <v>0.39134453781512585</v>
      </c>
      <c r="Q118" s="280">
        <v>8.6050420168067223</v>
      </c>
      <c r="R118" s="284"/>
      <c r="S118" s="285" t="s">
        <v>915</v>
      </c>
      <c r="T118" s="278">
        <v>19</v>
      </c>
      <c r="U118" s="283">
        <v>0.35991596638655482</v>
      </c>
      <c r="V118" s="280">
        <v>6.8403361344537812</v>
      </c>
      <c r="W118" s="284"/>
      <c r="X118" s="286" t="s">
        <v>912</v>
      </c>
      <c r="Y118" s="278">
        <v>12</v>
      </c>
      <c r="Z118" s="283">
        <v>0.37957983193277306</v>
      </c>
      <c r="AA118" s="280">
        <v>4.5546218487394956</v>
      </c>
      <c r="AB118" s="284"/>
      <c r="AC118" s="287" t="s">
        <v>914</v>
      </c>
      <c r="AD118" s="278">
        <v>20</v>
      </c>
      <c r="AE118" s="283">
        <v>0.39705882352941158</v>
      </c>
      <c r="AF118" s="280">
        <v>7.9411764705882355</v>
      </c>
      <c r="AG118" s="250"/>
      <c r="AH118" s="14" t="s">
        <v>85</v>
      </c>
      <c r="AI118" s="14" t="s">
        <v>85</v>
      </c>
      <c r="AJ118" s="14" t="s">
        <v>85</v>
      </c>
      <c r="AK118" s="14" t="s">
        <v>85</v>
      </c>
      <c r="AM118" s="14" t="s">
        <v>85</v>
      </c>
      <c r="AN118" s="14" t="s">
        <v>85</v>
      </c>
      <c r="AO118" s="14" t="s">
        <v>85</v>
      </c>
      <c r="AP118" s="14" t="s">
        <v>85</v>
      </c>
    </row>
    <row r="119" spans="1:42" s="14" customFormat="1" x14ac:dyDescent="0.25">
      <c r="A119" s="248" t="s">
        <v>427</v>
      </c>
      <c r="B119" s="276" t="s">
        <v>5278</v>
      </c>
      <c r="C119" s="250" t="s">
        <v>1332</v>
      </c>
      <c r="D119" s="277">
        <v>215</v>
      </c>
      <c r="E119" s="278">
        <v>73</v>
      </c>
      <c r="F119" s="279">
        <v>37.000744186046511</v>
      </c>
      <c r="G119" s="280">
        <v>27.009302325581395</v>
      </c>
      <c r="H119" s="281">
        <v>209</v>
      </c>
      <c r="I119" s="278">
        <v>0</v>
      </c>
      <c r="J119" s="278">
        <v>6</v>
      </c>
      <c r="K119" s="280">
        <v>0.97209302325581393</v>
      </c>
      <c r="L119" s="280">
        <v>0</v>
      </c>
      <c r="M119" s="280">
        <v>2.7906976744186046E-2</v>
      </c>
      <c r="N119" s="282" t="s">
        <v>913</v>
      </c>
      <c r="O119" s="278">
        <v>22</v>
      </c>
      <c r="P119" s="283">
        <v>0.37897674418604654</v>
      </c>
      <c r="Q119" s="280">
        <v>8.3441860465116271</v>
      </c>
      <c r="R119" s="284"/>
      <c r="S119" s="285" t="s">
        <v>915</v>
      </c>
      <c r="T119" s="278">
        <v>19</v>
      </c>
      <c r="U119" s="283">
        <v>0.36539534883720892</v>
      </c>
      <c r="V119" s="280">
        <v>6.934883720930233</v>
      </c>
      <c r="W119" s="284"/>
      <c r="X119" s="286" t="s">
        <v>912</v>
      </c>
      <c r="Y119" s="278">
        <v>12</v>
      </c>
      <c r="Z119" s="283">
        <v>0.36125581395348838</v>
      </c>
      <c r="AA119" s="280">
        <v>4.3348837209302324</v>
      </c>
      <c r="AB119" s="284"/>
      <c r="AC119" s="287" t="s">
        <v>914</v>
      </c>
      <c r="AD119" s="278">
        <v>20</v>
      </c>
      <c r="AE119" s="283">
        <v>0.36976744186046506</v>
      </c>
      <c r="AF119" s="280">
        <v>7.3953488372093021</v>
      </c>
      <c r="AG119" s="250"/>
      <c r="AH119" s="14" t="s">
        <v>85</v>
      </c>
      <c r="AI119" s="14" t="s">
        <v>85</v>
      </c>
      <c r="AJ119" s="14" t="s">
        <v>85</v>
      </c>
      <c r="AK119" s="14" t="s">
        <v>85</v>
      </c>
      <c r="AM119" s="14" t="s">
        <v>85</v>
      </c>
      <c r="AN119" s="14" t="s">
        <v>85</v>
      </c>
      <c r="AO119" s="14" t="s">
        <v>85</v>
      </c>
      <c r="AP119" s="14" t="s">
        <v>85</v>
      </c>
    </row>
    <row r="120" spans="1:42" s="14" customFormat="1" x14ac:dyDescent="0.25">
      <c r="A120" s="248" t="s">
        <v>428</v>
      </c>
      <c r="B120" s="276" t="s">
        <v>5278</v>
      </c>
      <c r="C120" s="250" t="s">
        <v>1333</v>
      </c>
      <c r="D120" s="277">
        <v>308</v>
      </c>
      <c r="E120" s="278">
        <v>73</v>
      </c>
      <c r="F120" s="279">
        <v>39.461006493506495</v>
      </c>
      <c r="G120" s="280">
        <v>28.805194805194805</v>
      </c>
      <c r="H120" s="281">
        <v>297</v>
      </c>
      <c r="I120" s="278">
        <v>0</v>
      </c>
      <c r="J120" s="278">
        <v>11</v>
      </c>
      <c r="K120" s="280">
        <v>0.9642857142857143</v>
      </c>
      <c r="L120" s="280">
        <v>0</v>
      </c>
      <c r="M120" s="280">
        <v>3.5714285714285712E-2</v>
      </c>
      <c r="N120" s="282" t="s">
        <v>913</v>
      </c>
      <c r="O120" s="278">
        <v>22</v>
      </c>
      <c r="P120" s="283">
        <v>0.40681818181818163</v>
      </c>
      <c r="Q120" s="280">
        <v>8.9577922077922079</v>
      </c>
      <c r="R120" s="284"/>
      <c r="S120" s="285" t="s">
        <v>915</v>
      </c>
      <c r="T120" s="278">
        <v>19</v>
      </c>
      <c r="U120" s="283">
        <v>0.37801948051948026</v>
      </c>
      <c r="V120" s="280">
        <v>7.1720779220779223</v>
      </c>
      <c r="W120" s="284"/>
      <c r="X120" s="286" t="s">
        <v>912</v>
      </c>
      <c r="Y120" s="278">
        <v>12</v>
      </c>
      <c r="Z120" s="283">
        <v>0.37428571428571422</v>
      </c>
      <c r="AA120" s="280">
        <v>4.4935064935064934</v>
      </c>
      <c r="AB120" s="284"/>
      <c r="AC120" s="287" t="s">
        <v>914</v>
      </c>
      <c r="AD120" s="278">
        <v>20</v>
      </c>
      <c r="AE120" s="283">
        <v>0.40909090909090895</v>
      </c>
      <c r="AF120" s="280">
        <v>8.1818181818181817</v>
      </c>
      <c r="AG120" s="250"/>
      <c r="AH120" s="14" t="s">
        <v>85</v>
      </c>
      <c r="AI120" s="14" t="s">
        <v>85</v>
      </c>
      <c r="AJ120" s="14" t="s">
        <v>85</v>
      </c>
      <c r="AK120" s="14" t="s">
        <v>85</v>
      </c>
      <c r="AM120" s="14" t="s">
        <v>85</v>
      </c>
      <c r="AN120" s="14" t="s">
        <v>85</v>
      </c>
      <c r="AO120" s="14" t="s">
        <v>85</v>
      </c>
      <c r="AP120" s="14" t="s">
        <v>85</v>
      </c>
    </row>
    <row r="121" spans="1:42" s="14" customFormat="1" x14ac:dyDescent="0.25">
      <c r="A121" s="248" t="s">
        <v>429</v>
      </c>
      <c r="B121" s="276" t="s">
        <v>5278</v>
      </c>
      <c r="C121" s="250" t="s">
        <v>1334</v>
      </c>
      <c r="D121" s="277">
        <v>304</v>
      </c>
      <c r="E121" s="278">
        <v>73</v>
      </c>
      <c r="F121" s="279">
        <v>34.703717105263173</v>
      </c>
      <c r="G121" s="280">
        <v>25.332236842105264</v>
      </c>
      <c r="H121" s="281">
        <v>299</v>
      </c>
      <c r="I121" s="278">
        <v>0</v>
      </c>
      <c r="J121" s="278">
        <v>5</v>
      </c>
      <c r="K121" s="280">
        <v>0.98355263157894735</v>
      </c>
      <c r="L121" s="280">
        <v>0</v>
      </c>
      <c r="M121" s="280">
        <v>1.6447368421052631E-2</v>
      </c>
      <c r="N121" s="282" t="s">
        <v>913</v>
      </c>
      <c r="O121" s="278">
        <v>22</v>
      </c>
      <c r="P121" s="283">
        <v>0.36026315789473645</v>
      </c>
      <c r="Q121" s="280">
        <v>7.9309210526315788</v>
      </c>
      <c r="R121" s="284"/>
      <c r="S121" s="285" t="s">
        <v>915</v>
      </c>
      <c r="T121" s="278">
        <v>19</v>
      </c>
      <c r="U121" s="283">
        <v>0.35065789473684178</v>
      </c>
      <c r="V121" s="280">
        <v>6.6546052631578947</v>
      </c>
      <c r="W121" s="284"/>
      <c r="X121" s="286" t="s">
        <v>912</v>
      </c>
      <c r="Y121" s="278">
        <v>12</v>
      </c>
      <c r="Z121" s="283">
        <v>0.33315789473684215</v>
      </c>
      <c r="AA121" s="280">
        <v>3.9967105263157894</v>
      </c>
      <c r="AB121" s="284"/>
      <c r="AC121" s="287" t="s">
        <v>914</v>
      </c>
      <c r="AD121" s="278">
        <v>20</v>
      </c>
      <c r="AE121" s="283">
        <v>0.33750000000000008</v>
      </c>
      <c r="AF121" s="280">
        <v>6.75</v>
      </c>
      <c r="AG121" s="250"/>
      <c r="AH121" s="14" t="s">
        <v>85</v>
      </c>
      <c r="AI121" s="14" t="s">
        <v>85</v>
      </c>
      <c r="AJ121" s="14" t="s">
        <v>85</v>
      </c>
      <c r="AK121" s="14" t="s">
        <v>85</v>
      </c>
      <c r="AM121" s="14" t="s">
        <v>85</v>
      </c>
      <c r="AN121" s="14" t="s">
        <v>85</v>
      </c>
      <c r="AO121" s="14" t="s">
        <v>85</v>
      </c>
      <c r="AP121" s="14" t="s">
        <v>85</v>
      </c>
    </row>
    <row r="122" spans="1:42" s="14" customFormat="1" x14ac:dyDescent="0.25">
      <c r="A122" s="248" t="s">
        <v>430</v>
      </c>
      <c r="B122" s="276" t="s">
        <v>5278</v>
      </c>
      <c r="C122" s="250" t="s">
        <v>1335</v>
      </c>
      <c r="D122" s="277">
        <v>158</v>
      </c>
      <c r="E122" s="278">
        <v>73</v>
      </c>
      <c r="F122" s="279">
        <v>35.289050632911419</v>
      </c>
      <c r="G122" s="280">
        <v>25.759493670886076</v>
      </c>
      <c r="H122" s="281">
        <v>157</v>
      </c>
      <c r="I122" s="278">
        <v>0</v>
      </c>
      <c r="J122" s="278">
        <v>1</v>
      </c>
      <c r="K122" s="280">
        <v>0.99367088607594933</v>
      </c>
      <c r="L122" s="280">
        <v>0</v>
      </c>
      <c r="M122" s="280">
        <v>6.3291139240506328E-3</v>
      </c>
      <c r="N122" s="282" t="s">
        <v>913</v>
      </c>
      <c r="O122" s="278">
        <v>22</v>
      </c>
      <c r="P122" s="283">
        <v>0.3613924050632909</v>
      </c>
      <c r="Q122" s="280">
        <v>7.943037974683544</v>
      </c>
      <c r="R122" s="284"/>
      <c r="S122" s="285" t="s">
        <v>915</v>
      </c>
      <c r="T122" s="278">
        <v>19</v>
      </c>
      <c r="U122" s="283">
        <v>0.35379746835443027</v>
      </c>
      <c r="V122" s="280">
        <v>6.7215189873417724</v>
      </c>
      <c r="W122" s="284"/>
      <c r="X122" s="286" t="s">
        <v>912</v>
      </c>
      <c r="Y122" s="278">
        <v>12</v>
      </c>
      <c r="Z122" s="283">
        <v>0.33031645569620255</v>
      </c>
      <c r="AA122" s="280">
        <v>3.962025316455696</v>
      </c>
      <c r="AB122" s="284"/>
      <c r="AC122" s="287" t="s">
        <v>914</v>
      </c>
      <c r="AD122" s="278">
        <v>20</v>
      </c>
      <c r="AE122" s="283">
        <v>0.35664556962025307</v>
      </c>
      <c r="AF122" s="280">
        <v>7.1329113924050631</v>
      </c>
      <c r="AG122" s="250"/>
      <c r="AH122" s="14" t="s">
        <v>85</v>
      </c>
      <c r="AI122" s="14" t="s">
        <v>85</v>
      </c>
      <c r="AJ122" s="14" t="s">
        <v>85</v>
      </c>
      <c r="AK122" s="14" t="s">
        <v>85</v>
      </c>
      <c r="AM122" s="14" t="s">
        <v>85</v>
      </c>
      <c r="AN122" s="14" t="s">
        <v>85</v>
      </c>
      <c r="AO122" s="14" t="s">
        <v>85</v>
      </c>
      <c r="AP122" s="14" t="s">
        <v>85</v>
      </c>
    </row>
    <row r="123" spans="1:42" s="14" customFormat="1" x14ac:dyDescent="0.25">
      <c r="A123" s="248" t="s">
        <v>432</v>
      </c>
      <c r="B123" s="276" t="s">
        <v>5278</v>
      </c>
      <c r="C123" s="250" t="s">
        <v>1336</v>
      </c>
      <c r="D123" s="277">
        <v>228</v>
      </c>
      <c r="E123" s="278">
        <v>73</v>
      </c>
      <c r="F123" s="279">
        <v>41.193245614035106</v>
      </c>
      <c r="G123" s="280">
        <v>30.07017543859649</v>
      </c>
      <c r="H123" s="281">
        <v>220</v>
      </c>
      <c r="I123" s="278">
        <v>0</v>
      </c>
      <c r="J123" s="278">
        <v>8</v>
      </c>
      <c r="K123" s="280">
        <v>0.96491228070175439</v>
      </c>
      <c r="L123" s="280">
        <v>0</v>
      </c>
      <c r="M123" s="280">
        <v>3.5087719298245612E-2</v>
      </c>
      <c r="N123" s="282" t="s">
        <v>913</v>
      </c>
      <c r="O123" s="278">
        <v>22</v>
      </c>
      <c r="P123" s="283">
        <v>0.42530701754385958</v>
      </c>
      <c r="Q123" s="280">
        <v>9.3640350877192979</v>
      </c>
      <c r="R123" s="284"/>
      <c r="S123" s="285" t="s">
        <v>915</v>
      </c>
      <c r="T123" s="278">
        <v>19</v>
      </c>
      <c r="U123" s="283">
        <v>0.38578947368421029</v>
      </c>
      <c r="V123" s="280">
        <v>7.3245614035087723</v>
      </c>
      <c r="W123" s="284"/>
      <c r="X123" s="286" t="s">
        <v>912</v>
      </c>
      <c r="Y123" s="278">
        <v>12</v>
      </c>
      <c r="Z123" s="283">
        <v>0.41135964912280698</v>
      </c>
      <c r="AA123" s="280">
        <v>4.9342105263157894</v>
      </c>
      <c r="AB123" s="284"/>
      <c r="AC123" s="287" t="s">
        <v>914</v>
      </c>
      <c r="AD123" s="278">
        <v>20</v>
      </c>
      <c r="AE123" s="283">
        <v>0.42236842105263139</v>
      </c>
      <c r="AF123" s="280">
        <v>8.4473684210526319</v>
      </c>
      <c r="AG123" s="250"/>
      <c r="AH123" s="14" t="s">
        <v>85</v>
      </c>
      <c r="AI123" s="14" t="s">
        <v>85</v>
      </c>
      <c r="AJ123" s="14" t="s">
        <v>85</v>
      </c>
      <c r="AK123" s="14" t="s">
        <v>85</v>
      </c>
      <c r="AM123" s="14" t="s">
        <v>85</v>
      </c>
      <c r="AN123" s="14" t="s">
        <v>85</v>
      </c>
      <c r="AO123" s="14" t="s">
        <v>85</v>
      </c>
      <c r="AP123" s="14" t="s">
        <v>85</v>
      </c>
    </row>
    <row r="124" spans="1:42" s="14" customFormat="1" x14ac:dyDescent="0.25">
      <c r="A124" s="248" t="s">
        <v>433</v>
      </c>
      <c r="B124" s="276" t="s">
        <v>5278</v>
      </c>
      <c r="C124" s="250" t="s">
        <v>1337</v>
      </c>
      <c r="D124" s="277">
        <v>187</v>
      </c>
      <c r="E124" s="278">
        <v>73</v>
      </c>
      <c r="F124" s="279">
        <v>34.23481283422462</v>
      </c>
      <c r="G124" s="280">
        <v>24.989304812834224</v>
      </c>
      <c r="H124" s="281">
        <v>187</v>
      </c>
      <c r="I124" s="278">
        <v>0</v>
      </c>
      <c r="J124" s="278">
        <v>0</v>
      </c>
      <c r="K124" s="280">
        <v>1</v>
      </c>
      <c r="L124" s="280">
        <v>0</v>
      </c>
      <c r="M124" s="280">
        <v>0</v>
      </c>
      <c r="N124" s="282" t="s">
        <v>913</v>
      </c>
      <c r="O124" s="278">
        <v>22</v>
      </c>
      <c r="P124" s="283">
        <v>0.36491978609625658</v>
      </c>
      <c r="Q124" s="280">
        <v>8.0374331550802136</v>
      </c>
      <c r="R124" s="284"/>
      <c r="S124" s="285" t="s">
        <v>915</v>
      </c>
      <c r="T124" s="278">
        <v>19</v>
      </c>
      <c r="U124" s="283">
        <v>0.32887700534759345</v>
      </c>
      <c r="V124" s="280">
        <v>6.2406417112299462</v>
      </c>
      <c r="W124" s="284"/>
      <c r="X124" s="286" t="s">
        <v>912</v>
      </c>
      <c r="Y124" s="278">
        <v>12</v>
      </c>
      <c r="Z124" s="283">
        <v>0.32470588235294134</v>
      </c>
      <c r="AA124" s="280">
        <v>3.893048128342246</v>
      </c>
      <c r="AB124" s="284"/>
      <c r="AC124" s="287" t="s">
        <v>914</v>
      </c>
      <c r="AD124" s="278">
        <v>20</v>
      </c>
      <c r="AE124" s="283">
        <v>0.34090909090909094</v>
      </c>
      <c r="AF124" s="280">
        <v>6.8181818181818183</v>
      </c>
      <c r="AG124" s="250"/>
      <c r="AH124" s="14" t="s">
        <v>85</v>
      </c>
      <c r="AI124" s="14" t="s">
        <v>85</v>
      </c>
      <c r="AJ124" s="14" t="s">
        <v>85</v>
      </c>
      <c r="AK124" s="14" t="s">
        <v>85</v>
      </c>
      <c r="AM124" s="14" t="s">
        <v>85</v>
      </c>
      <c r="AN124" s="14" t="s">
        <v>85</v>
      </c>
      <c r="AO124" s="14" t="s">
        <v>85</v>
      </c>
      <c r="AP124" s="14" t="s">
        <v>85</v>
      </c>
    </row>
    <row r="125" spans="1:42" s="14" customFormat="1" x14ac:dyDescent="0.25">
      <c r="A125" s="248" t="s">
        <v>434</v>
      </c>
      <c r="B125" s="276" t="s">
        <v>5278</v>
      </c>
      <c r="C125" s="250" t="s">
        <v>1338</v>
      </c>
      <c r="D125" s="277">
        <v>157</v>
      </c>
      <c r="E125" s="278">
        <v>73</v>
      </c>
      <c r="F125" s="279">
        <v>37.215350318471359</v>
      </c>
      <c r="G125" s="280">
        <v>27.165605095541402</v>
      </c>
      <c r="H125" s="281">
        <v>150</v>
      </c>
      <c r="I125" s="278">
        <v>0</v>
      </c>
      <c r="J125" s="278">
        <v>7</v>
      </c>
      <c r="K125" s="280">
        <v>0.95541401273885351</v>
      </c>
      <c r="L125" s="280">
        <v>0</v>
      </c>
      <c r="M125" s="280">
        <v>4.4585987261146494E-2</v>
      </c>
      <c r="N125" s="282" t="s">
        <v>913</v>
      </c>
      <c r="O125" s="278">
        <v>22</v>
      </c>
      <c r="P125" s="283">
        <v>0.38598726114649667</v>
      </c>
      <c r="Q125" s="280">
        <v>8.4968152866242033</v>
      </c>
      <c r="R125" s="284"/>
      <c r="S125" s="285" t="s">
        <v>915</v>
      </c>
      <c r="T125" s="278">
        <v>19</v>
      </c>
      <c r="U125" s="283">
        <v>0.35477707006369408</v>
      </c>
      <c r="V125" s="280">
        <v>6.7261146496815289</v>
      </c>
      <c r="W125" s="284"/>
      <c r="X125" s="286" t="s">
        <v>912</v>
      </c>
      <c r="Y125" s="278">
        <v>12</v>
      </c>
      <c r="Z125" s="283">
        <v>0.36006369426751578</v>
      </c>
      <c r="AA125" s="280">
        <v>4.3248407643312099</v>
      </c>
      <c r="AB125" s="284"/>
      <c r="AC125" s="287" t="s">
        <v>914</v>
      </c>
      <c r="AD125" s="278">
        <v>20</v>
      </c>
      <c r="AE125" s="283">
        <v>0.38089171974522285</v>
      </c>
      <c r="AF125" s="280">
        <v>7.6178343949044587</v>
      </c>
      <c r="AG125" s="250"/>
      <c r="AH125" s="14" t="s">
        <v>85</v>
      </c>
      <c r="AI125" s="14" t="s">
        <v>85</v>
      </c>
      <c r="AJ125" s="14" t="s">
        <v>85</v>
      </c>
      <c r="AK125" s="14" t="s">
        <v>85</v>
      </c>
      <c r="AM125" s="14" t="s">
        <v>85</v>
      </c>
      <c r="AN125" s="14" t="s">
        <v>85</v>
      </c>
      <c r="AO125" s="14" t="s">
        <v>85</v>
      </c>
      <c r="AP125" s="14" t="s">
        <v>85</v>
      </c>
    </row>
    <row r="126" spans="1:42" s="14" customFormat="1" x14ac:dyDescent="0.25">
      <c r="A126" s="248" t="s">
        <v>435</v>
      </c>
      <c r="B126" s="276" t="s">
        <v>5278</v>
      </c>
      <c r="C126" s="250" t="s">
        <v>1339</v>
      </c>
      <c r="D126" s="277">
        <v>489</v>
      </c>
      <c r="E126" s="278">
        <v>73</v>
      </c>
      <c r="F126" s="279">
        <v>37.753292433537879</v>
      </c>
      <c r="G126" s="280">
        <v>27.558282208588956</v>
      </c>
      <c r="H126" s="281">
        <v>477</v>
      </c>
      <c r="I126" s="278">
        <v>0</v>
      </c>
      <c r="J126" s="278">
        <v>12</v>
      </c>
      <c r="K126" s="280">
        <v>0.97546012269938653</v>
      </c>
      <c r="L126" s="280">
        <v>0</v>
      </c>
      <c r="M126" s="280">
        <v>2.4539877300613498E-2</v>
      </c>
      <c r="N126" s="282" t="s">
        <v>913</v>
      </c>
      <c r="O126" s="278">
        <v>22</v>
      </c>
      <c r="P126" s="283">
        <v>0.38560327198364019</v>
      </c>
      <c r="Q126" s="280">
        <v>8.4948875255623726</v>
      </c>
      <c r="R126" s="284"/>
      <c r="S126" s="285" t="s">
        <v>915</v>
      </c>
      <c r="T126" s="278">
        <v>19</v>
      </c>
      <c r="U126" s="283">
        <v>0.38190184049079717</v>
      </c>
      <c r="V126" s="280">
        <v>7.2535787321063392</v>
      </c>
      <c r="W126" s="284"/>
      <c r="X126" s="286" t="s">
        <v>912</v>
      </c>
      <c r="Y126" s="278">
        <v>12</v>
      </c>
      <c r="Z126" s="283">
        <v>0.36719836400818012</v>
      </c>
      <c r="AA126" s="280">
        <v>4.406952965235174</v>
      </c>
      <c r="AB126" s="284"/>
      <c r="AC126" s="287" t="s">
        <v>914</v>
      </c>
      <c r="AD126" s="278">
        <v>20</v>
      </c>
      <c r="AE126" s="283">
        <v>0.37014314928425385</v>
      </c>
      <c r="AF126" s="280">
        <v>7.4028629856850712</v>
      </c>
      <c r="AG126" s="250"/>
      <c r="AH126" s="14" t="s">
        <v>85</v>
      </c>
      <c r="AI126" s="14" t="s">
        <v>85</v>
      </c>
      <c r="AJ126" s="14" t="s">
        <v>85</v>
      </c>
      <c r="AK126" s="14" t="s">
        <v>85</v>
      </c>
      <c r="AM126" s="14" t="s">
        <v>85</v>
      </c>
      <c r="AN126" s="14" t="s">
        <v>85</v>
      </c>
      <c r="AO126" s="14" t="s">
        <v>85</v>
      </c>
      <c r="AP126" s="14" t="s">
        <v>85</v>
      </c>
    </row>
    <row r="127" spans="1:42" s="14" customFormat="1" x14ac:dyDescent="0.25">
      <c r="A127" s="248" t="s">
        <v>436</v>
      </c>
      <c r="B127" s="276" t="s">
        <v>5278</v>
      </c>
      <c r="C127" s="250" t="s">
        <v>1340</v>
      </c>
      <c r="D127" s="277">
        <v>183</v>
      </c>
      <c r="E127" s="278">
        <v>73</v>
      </c>
      <c r="F127" s="279">
        <v>38.934153005464481</v>
      </c>
      <c r="G127" s="280">
        <v>28.420765027322403</v>
      </c>
      <c r="H127" s="281">
        <v>176</v>
      </c>
      <c r="I127" s="278">
        <v>0</v>
      </c>
      <c r="J127" s="278">
        <v>7</v>
      </c>
      <c r="K127" s="280">
        <v>0.96174863387978138</v>
      </c>
      <c r="L127" s="280">
        <v>0</v>
      </c>
      <c r="M127" s="280">
        <v>3.825136612021858E-2</v>
      </c>
      <c r="N127" s="282" t="s">
        <v>913</v>
      </c>
      <c r="O127" s="278">
        <v>22</v>
      </c>
      <c r="P127" s="283">
        <v>0.3960655737704919</v>
      </c>
      <c r="Q127" s="280">
        <v>8.7103825136612016</v>
      </c>
      <c r="R127" s="284"/>
      <c r="S127" s="285" t="s">
        <v>915</v>
      </c>
      <c r="T127" s="278">
        <v>19</v>
      </c>
      <c r="U127" s="283">
        <v>0.37021857923497214</v>
      </c>
      <c r="V127" s="280">
        <v>7.027322404371585</v>
      </c>
      <c r="W127" s="284"/>
      <c r="X127" s="286" t="s">
        <v>912</v>
      </c>
      <c r="Y127" s="278">
        <v>12</v>
      </c>
      <c r="Z127" s="283">
        <v>0.40344262295081967</v>
      </c>
      <c r="AA127" s="280">
        <v>4.8415300546448083</v>
      </c>
      <c r="AB127" s="284"/>
      <c r="AC127" s="287" t="s">
        <v>914</v>
      </c>
      <c r="AD127" s="278">
        <v>20</v>
      </c>
      <c r="AE127" s="283">
        <v>0.39207650273224054</v>
      </c>
      <c r="AF127" s="280">
        <v>7.8415300546448083</v>
      </c>
      <c r="AG127" s="250"/>
      <c r="AH127" s="14" t="s">
        <v>85</v>
      </c>
      <c r="AI127" s="14" t="s">
        <v>85</v>
      </c>
      <c r="AJ127" s="14" t="s">
        <v>85</v>
      </c>
      <c r="AK127" s="14" t="s">
        <v>85</v>
      </c>
      <c r="AM127" s="14" t="s">
        <v>85</v>
      </c>
      <c r="AN127" s="14" t="s">
        <v>85</v>
      </c>
      <c r="AO127" s="14" t="s">
        <v>85</v>
      </c>
      <c r="AP127" s="14" t="s">
        <v>85</v>
      </c>
    </row>
    <row r="128" spans="1:42" s="14" customFormat="1" x14ac:dyDescent="0.25">
      <c r="A128" s="248" t="s">
        <v>437</v>
      </c>
      <c r="B128" s="276" t="s">
        <v>5278</v>
      </c>
      <c r="C128" s="250" t="s">
        <v>1341</v>
      </c>
      <c r="D128" s="277">
        <v>140</v>
      </c>
      <c r="E128" s="278">
        <v>73</v>
      </c>
      <c r="F128" s="279">
        <v>39.072000000000003</v>
      </c>
      <c r="G128" s="280">
        <v>28.521428571428572</v>
      </c>
      <c r="H128" s="281">
        <v>136</v>
      </c>
      <c r="I128" s="278">
        <v>0</v>
      </c>
      <c r="J128" s="278">
        <v>4</v>
      </c>
      <c r="K128" s="280">
        <v>0.97142857142857142</v>
      </c>
      <c r="L128" s="280">
        <v>0</v>
      </c>
      <c r="M128" s="280">
        <v>2.8571428571428571E-2</v>
      </c>
      <c r="N128" s="282" t="s">
        <v>913</v>
      </c>
      <c r="O128" s="278">
        <v>22</v>
      </c>
      <c r="P128" s="283">
        <v>0.41478571428571415</v>
      </c>
      <c r="Q128" s="280">
        <v>9.1285714285714281</v>
      </c>
      <c r="R128" s="284"/>
      <c r="S128" s="285" t="s">
        <v>915</v>
      </c>
      <c r="T128" s="278">
        <v>19</v>
      </c>
      <c r="U128" s="283">
        <v>0.36885714285714272</v>
      </c>
      <c r="V128" s="280">
        <v>7</v>
      </c>
      <c r="W128" s="284"/>
      <c r="X128" s="286" t="s">
        <v>912</v>
      </c>
      <c r="Y128" s="278">
        <v>12</v>
      </c>
      <c r="Z128" s="283">
        <v>0.36850000000000005</v>
      </c>
      <c r="AA128" s="280">
        <v>4.4214285714285717</v>
      </c>
      <c r="AB128" s="284"/>
      <c r="AC128" s="287" t="s">
        <v>914</v>
      </c>
      <c r="AD128" s="278">
        <v>20</v>
      </c>
      <c r="AE128" s="283">
        <v>0.39857142857142863</v>
      </c>
      <c r="AF128" s="280">
        <v>7.9714285714285715</v>
      </c>
      <c r="AG128" s="250"/>
      <c r="AH128" s="14" t="s">
        <v>85</v>
      </c>
      <c r="AI128" s="14" t="s">
        <v>85</v>
      </c>
      <c r="AJ128" s="14" t="s">
        <v>85</v>
      </c>
      <c r="AK128" s="14" t="s">
        <v>85</v>
      </c>
      <c r="AM128" s="14" t="s">
        <v>85</v>
      </c>
      <c r="AN128" s="14" t="s">
        <v>85</v>
      </c>
      <c r="AO128" s="14" t="s">
        <v>85</v>
      </c>
      <c r="AP128" s="14" t="s">
        <v>85</v>
      </c>
    </row>
    <row r="129" spans="1:42" s="14" customFormat="1" x14ac:dyDescent="0.25">
      <c r="A129" s="248" t="s">
        <v>438</v>
      </c>
      <c r="B129" s="276" t="s">
        <v>5278</v>
      </c>
      <c r="C129" s="250" t="s">
        <v>1342</v>
      </c>
      <c r="D129" s="277">
        <v>257</v>
      </c>
      <c r="E129" s="278">
        <v>73</v>
      </c>
      <c r="F129" s="279">
        <v>34.339610894941664</v>
      </c>
      <c r="G129" s="280">
        <v>25.066147859922179</v>
      </c>
      <c r="H129" s="281">
        <v>254</v>
      </c>
      <c r="I129" s="278">
        <v>0</v>
      </c>
      <c r="J129" s="278">
        <v>3</v>
      </c>
      <c r="K129" s="280">
        <v>0.98832684824902728</v>
      </c>
      <c r="L129" s="280">
        <v>0</v>
      </c>
      <c r="M129" s="280">
        <v>1.1673151750972763E-2</v>
      </c>
      <c r="N129" s="282" t="s">
        <v>913</v>
      </c>
      <c r="O129" s="278">
        <v>22</v>
      </c>
      <c r="P129" s="283">
        <v>0.35385214007782084</v>
      </c>
      <c r="Q129" s="280">
        <v>7.7898832684824901</v>
      </c>
      <c r="R129" s="284"/>
      <c r="S129" s="285" t="s">
        <v>915</v>
      </c>
      <c r="T129" s="278">
        <v>19</v>
      </c>
      <c r="U129" s="283">
        <v>0.3482490272373539</v>
      </c>
      <c r="V129" s="280">
        <v>6.6108949416342409</v>
      </c>
      <c r="W129" s="284"/>
      <c r="X129" s="286" t="s">
        <v>912</v>
      </c>
      <c r="Y129" s="278">
        <v>12</v>
      </c>
      <c r="Z129" s="283">
        <v>0.3347081712062257</v>
      </c>
      <c r="AA129" s="280">
        <v>4.0155642023346303</v>
      </c>
      <c r="AB129" s="284"/>
      <c r="AC129" s="287" t="s">
        <v>914</v>
      </c>
      <c r="AD129" s="278">
        <v>20</v>
      </c>
      <c r="AE129" s="283">
        <v>0.33249027237354095</v>
      </c>
      <c r="AF129" s="280">
        <v>6.6498054474708175</v>
      </c>
      <c r="AG129" s="250"/>
      <c r="AH129" s="14" t="s">
        <v>85</v>
      </c>
      <c r="AI129" s="14" t="s">
        <v>85</v>
      </c>
      <c r="AJ129" s="14" t="s">
        <v>85</v>
      </c>
      <c r="AK129" s="14" t="s">
        <v>85</v>
      </c>
      <c r="AM129" s="14" t="s">
        <v>85</v>
      </c>
      <c r="AN129" s="14" t="s">
        <v>85</v>
      </c>
      <c r="AO129" s="14" t="s">
        <v>85</v>
      </c>
      <c r="AP129" s="14" t="s">
        <v>85</v>
      </c>
    </row>
    <row r="130" spans="1:42" s="14" customFormat="1" x14ac:dyDescent="0.25">
      <c r="A130" s="248" t="s">
        <v>439</v>
      </c>
      <c r="B130" s="276" t="s">
        <v>5278</v>
      </c>
      <c r="C130" s="250" t="s">
        <v>1343</v>
      </c>
      <c r="D130" s="277">
        <v>300</v>
      </c>
      <c r="E130" s="278">
        <v>73</v>
      </c>
      <c r="F130" s="279">
        <v>37.760166666666692</v>
      </c>
      <c r="G130" s="280">
        <v>27.563333333333333</v>
      </c>
      <c r="H130" s="281">
        <v>292</v>
      </c>
      <c r="I130" s="278">
        <v>0</v>
      </c>
      <c r="J130" s="278">
        <v>8</v>
      </c>
      <c r="K130" s="280">
        <v>0.97333333333333338</v>
      </c>
      <c r="L130" s="280">
        <v>0</v>
      </c>
      <c r="M130" s="280">
        <v>2.6666666666666668E-2</v>
      </c>
      <c r="N130" s="282" t="s">
        <v>913</v>
      </c>
      <c r="O130" s="278">
        <v>22</v>
      </c>
      <c r="P130" s="283">
        <v>0.38566666666666632</v>
      </c>
      <c r="Q130" s="280">
        <v>8.4933333333333341</v>
      </c>
      <c r="R130" s="284"/>
      <c r="S130" s="285" t="s">
        <v>915</v>
      </c>
      <c r="T130" s="278">
        <v>19</v>
      </c>
      <c r="U130" s="283">
        <v>0.36519999999999975</v>
      </c>
      <c r="V130" s="280">
        <v>6.9366666666666665</v>
      </c>
      <c r="W130" s="284"/>
      <c r="X130" s="286" t="s">
        <v>912</v>
      </c>
      <c r="Y130" s="278">
        <v>12</v>
      </c>
      <c r="Z130" s="283">
        <v>0.3783999999999999</v>
      </c>
      <c r="AA130" s="280">
        <v>4.543333333333333</v>
      </c>
      <c r="AB130" s="284"/>
      <c r="AC130" s="287" t="s">
        <v>914</v>
      </c>
      <c r="AD130" s="278">
        <v>20</v>
      </c>
      <c r="AE130" s="283">
        <v>0.3795</v>
      </c>
      <c r="AF130" s="280">
        <v>7.59</v>
      </c>
      <c r="AG130" s="250"/>
      <c r="AH130" s="14" t="s">
        <v>85</v>
      </c>
      <c r="AI130" s="14" t="s">
        <v>85</v>
      </c>
      <c r="AJ130" s="14" t="s">
        <v>85</v>
      </c>
      <c r="AK130" s="14" t="s">
        <v>85</v>
      </c>
      <c r="AM130" s="14" t="s">
        <v>85</v>
      </c>
      <c r="AN130" s="14" t="s">
        <v>85</v>
      </c>
      <c r="AO130" s="14" t="s">
        <v>85</v>
      </c>
      <c r="AP130" s="14" t="s">
        <v>85</v>
      </c>
    </row>
    <row r="131" spans="1:42" s="14" customFormat="1" x14ac:dyDescent="0.25">
      <c r="A131" s="248" t="s">
        <v>440</v>
      </c>
      <c r="B131" s="276" t="s">
        <v>5278</v>
      </c>
      <c r="C131" s="250" t="s">
        <v>1344</v>
      </c>
      <c r="D131" s="277">
        <v>316</v>
      </c>
      <c r="E131" s="278">
        <v>73</v>
      </c>
      <c r="F131" s="279">
        <v>44.41284810126583</v>
      </c>
      <c r="G131" s="280">
        <v>32.420886075949369</v>
      </c>
      <c r="H131" s="281">
        <v>291</v>
      </c>
      <c r="I131" s="278">
        <v>0</v>
      </c>
      <c r="J131" s="278">
        <v>25</v>
      </c>
      <c r="K131" s="280">
        <v>0.92088607594936711</v>
      </c>
      <c r="L131" s="280">
        <v>0</v>
      </c>
      <c r="M131" s="280">
        <v>7.9113924050632917E-2</v>
      </c>
      <c r="N131" s="282" t="s">
        <v>913</v>
      </c>
      <c r="O131" s="278">
        <v>22</v>
      </c>
      <c r="P131" s="283">
        <v>0.44202531645569643</v>
      </c>
      <c r="Q131" s="280">
        <v>9.7215189873417724</v>
      </c>
      <c r="R131" s="284"/>
      <c r="S131" s="285" t="s">
        <v>915</v>
      </c>
      <c r="T131" s="278">
        <v>19</v>
      </c>
      <c r="U131" s="283">
        <v>0.41522151898734161</v>
      </c>
      <c r="V131" s="280">
        <v>7.8797468354430382</v>
      </c>
      <c r="W131" s="284"/>
      <c r="X131" s="286" t="s">
        <v>912</v>
      </c>
      <c r="Y131" s="278">
        <v>12</v>
      </c>
      <c r="Z131" s="283">
        <v>0.44060126582278453</v>
      </c>
      <c r="AA131" s="280">
        <v>5.287974683544304</v>
      </c>
      <c r="AB131" s="284"/>
      <c r="AC131" s="287" t="s">
        <v>914</v>
      </c>
      <c r="AD131" s="278">
        <v>20</v>
      </c>
      <c r="AE131" s="283">
        <v>0.47658227848101237</v>
      </c>
      <c r="AF131" s="280">
        <v>9.5316455696202524</v>
      </c>
      <c r="AG131" s="250"/>
      <c r="AH131" s="14" t="s">
        <v>85</v>
      </c>
      <c r="AI131" s="14" t="s">
        <v>85</v>
      </c>
      <c r="AJ131" s="14" t="s">
        <v>85</v>
      </c>
      <c r="AK131" s="14" t="s">
        <v>85</v>
      </c>
      <c r="AM131" s="14" t="s">
        <v>85</v>
      </c>
      <c r="AN131" s="14" t="s">
        <v>85</v>
      </c>
      <c r="AO131" s="14" t="s">
        <v>85</v>
      </c>
      <c r="AP131" s="14" t="s">
        <v>85</v>
      </c>
    </row>
    <row r="132" spans="1:42" s="14" customFormat="1" x14ac:dyDescent="0.25">
      <c r="A132" s="248" t="s">
        <v>441</v>
      </c>
      <c r="B132" s="276" t="s">
        <v>5278</v>
      </c>
      <c r="C132" s="250" t="s">
        <v>1345</v>
      </c>
      <c r="D132" s="277">
        <v>299</v>
      </c>
      <c r="E132" s="278">
        <v>73</v>
      </c>
      <c r="F132" s="279">
        <v>52.183010033444823</v>
      </c>
      <c r="G132" s="280">
        <v>38.093645484949832</v>
      </c>
      <c r="H132" s="281">
        <v>245</v>
      </c>
      <c r="I132" s="278">
        <v>0</v>
      </c>
      <c r="J132" s="278">
        <v>54</v>
      </c>
      <c r="K132" s="280">
        <v>0.8193979933110368</v>
      </c>
      <c r="L132" s="280">
        <v>0</v>
      </c>
      <c r="M132" s="280">
        <v>0.1806020066889632</v>
      </c>
      <c r="N132" s="282" t="s">
        <v>913</v>
      </c>
      <c r="O132" s="278">
        <v>22</v>
      </c>
      <c r="P132" s="283">
        <v>0.52458193979933099</v>
      </c>
      <c r="Q132" s="280">
        <v>11.54180602006689</v>
      </c>
      <c r="R132" s="284"/>
      <c r="S132" s="285" t="s">
        <v>915</v>
      </c>
      <c r="T132" s="278">
        <v>19</v>
      </c>
      <c r="U132" s="283">
        <v>0.51775919732441456</v>
      </c>
      <c r="V132" s="280">
        <v>9.8428093645484953</v>
      </c>
      <c r="W132" s="284"/>
      <c r="X132" s="286" t="s">
        <v>912</v>
      </c>
      <c r="Y132" s="278">
        <v>12</v>
      </c>
      <c r="Z132" s="283">
        <v>0.5116053511705686</v>
      </c>
      <c r="AA132" s="280">
        <v>6.1371237458193981</v>
      </c>
      <c r="AB132" s="284"/>
      <c r="AC132" s="287" t="s">
        <v>914</v>
      </c>
      <c r="AD132" s="278">
        <v>20</v>
      </c>
      <c r="AE132" s="283">
        <v>0.52859531772575241</v>
      </c>
      <c r="AF132" s="280">
        <v>10.57190635451505</v>
      </c>
      <c r="AG132" s="250"/>
      <c r="AH132" s="14" t="s">
        <v>85</v>
      </c>
      <c r="AI132" s="14" t="s">
        <v>85</v>
      </c>
      <c r="AJ132" s="14" t="s">
        <v>85</v>
      </c>
      <c r="AK132" s="14" t="s">
        <v>85</v>
      </c>
      <c r="AM132" s="14" t="s">
        <v>85</v>
      </c>
      <c r="AN132" s="14" t="s">
        <v>85</v>
      </c>
      <c r="AO132" s="14" t="s">
        <v>85</v>
      </c>
      <c r="AP132" s="14" t="s">
        <v>85</v>
      </c>
    </row>
    <row r="133" spans="1:42" s="14" customFormat="1" x14ac:dyDescent="0.25">
      <c r="A133" s="248" t="s">
        <v>442</v>
      </c>
      <c r="B133" s="276" t="s">
        <v>5278</v>
      </c>
      <c r="C133" s="250" t="s">
        <v>1346</v>
      </c>
      <c r="D133" s="277">
        <v>164</v>
      </c>
      <c r="E133" s="278">
        <v>73</v>
      </c>
      <c r="F133" s="279">
        <v>39.04280487804877</v>
      </c>
      <c r="G133" s="280">
        <v>28.5</v>
      </c>
      <c r="H133" s="281">
        <v>160</v>
      </c>
      <c r="I133" s="278">
        <v>0</v>
      </c>
      <c r="J133" s="278">
        <v>4</v>
      </c>
      <c r="K133" s="280">
        <v>0.97560975609756095</v>
      </c>
      <c r="L133" s="280">
        <v>0</v>
      </c>
      <c r="M133" s="280">
        <v>2.4390243902439025E-2</v>
      </c>
      <c r="N133" s="282" t="s">
        <v>913</v>
      </c>
      <c r="O133" s="278">
        <v>22</v>
      </c>
      <c r="P133" s="283">
        <v>0.40201219512195119</v>
      </c>
      <c r="Q133" s="280">
        <v>8.8536585365853657</v>
      </c>
      <c r="R133" s="284"/>
      <c r="S133" s="285" t="s">
        <v>915</v>
      </c>
      <c r="T133" s="278">
        <v>19</v>
      </c>
      <c r="U133" s="283">
        <v>0.37628048780487788</v>
      </c>
      <c r="V133" s="280">
        <v>7.1402439024390247</v>
      </c>
      <c r="W133" s="284"/>
      <c r="X133" s="286" t="s">
        <v>912</v>
      </c>
      <c r="Y133" s="278">
        <v>12</v>
      </c>
      <c r="Z133" s="283">
        <v>0.35817073170731722</v>
      </c>
      <c r="AA133" s="280">
        <v>4.2926829268292686</v>
      </c>
      <c r="AB133" s="284"/>
      <c r="AC133" s="287" t="s">
        <v>914</v>
      </c>
      <c r="AD133" s="278">
        <v>20</v>
      </c>
      <c r="AE133" s="283">
        <v>0.4106707317073171</v>
      </c>
      <c r="AF133" s="280">
        <v>8.213414634146341</v>
      </c>
      <c r="AG133" s="250"/>
      <c r="AH133" s="14" t="s">
        <v>85</v>
      </c>
      <c r="AI133" s="14" t="s">
        <v>85</v>
      </c>
      <c r="AJ133" s="14" t="s">
        <v>85</v>
      </c>
      <c r="AK133" s="14" t="s">
        <v>85</v>
      </c>
      <c r="AM133" s="14" t="s">
        <v>85</v>
      </c>
      <c r="AN133" s="14" t="s">
        <v>85</v>
      </c>
      <c r="AO133" s="14" t="s">
        <v>85</v>
      </c>
      <c r="AP133" s="14" t="s">
        <v>85</v>
      </c>
    </row>
    <row r="134" spans="1:42" s="14" customFormat="1" x14ac:dyDescent="0.25">
      <c r="A134" s="248" t="s">
        <v>443</v>
      </c>
      <c r="B134" s="276" t="s">
        <v>5278</v>
      </c>
      <c r="C134" s="250" t="s">
        <v>1347</v>
      </c>
      <c r="D134" s="277">
        <v>72</v>
      </c>
      <c r="E134" s="278">
        <v>73</v>
      </c>
      <c r="F134" s="279">
        <v>41.288194444444443</v>
      </c>
      <c r="G134" s="280">
        <v>30.138888888888889</v>
      </c>
      <c r="H134" s="281">
        <v>67</v>
      </c>
      <c r="I134" s="278">
        <v>0</v>
      </c>
      <c r="J134" s="278">
        <v>5</v>
      </c>
      <c r="K134" s="280">
        <v>0.93055555555555558</v>
      </c>
      <c r="L134" s="280">
        <v>0</v>
      </c>
      <c r="M134" s="280">
        <v>6.9444444444444448E-2</v>
      </c>
      <c r="N134" s="282" t="s">
        <v>913</v>
      </c>
      <c r="O134" s="278">
        <v>22</v>
      </c>
      <c r="P134" s="283">
        <v>0.44097222222222221</v>
      </c>
      <c r="Q134" s="280">
        <v>9.7083333333333339</v>
      </c>
      <c r="R134" s="284"/>
      <c r="S134" s="285" t="s">
        <v>915</v>
      </c>
      <c r="T134" s="278">
        <v>19</v>
      </c>
      <c r="U134" s="283">
        <v>0.37361111111111139</v>
      </c>
      <c r="V134" s="280">
        <v>7.0972222222222223</v>
      </c>
      <c r="W134" s="284"/>
      <c r="X134" s="286" t="s">
        <v>912</v>
      </c>
      <c r="Y134" s="278">
        <v>12</v>
      </c>
      <c r="Z134" s="283">
        <v>0.41555555555555557</v>
      </c>
      <c r="AA134" s="280">
        <v>4.9861111111111107</v>
      </c>
      <c r="AB134" s="284"/>
      <c r="AC134" s="287" t="s">
        <v>914</v>
      </c>
      <c r="AD134" s="278">
        <v>20</v>
      </c>
      <c r="AE134" s="283">
        <v>0.41736111111111102</v>
      </c>
      <c r="AF134" s="280">
        <v>8.3472222222222214</v>
      </c>
      <c r="AG134" s="250"/>
      <c r="AH134" s="14" t="s">
        <v>85</v>
      </c>
      <c r="AI134" s="14" t="s">
        <v>85</v>
      </c>
      <c r="AJ134" s="14" t="s">
        <v>85</v>
      </c>
      <c r="AK134" s="14" t="s">
        <v>85</v>
      </c>
      <c r="AM134" s="14" t="s">
        <v>85</v>
      </c>
      <c r="AN134" s="14" t="s">
        <v>85</v>
      </c>
      <c r="AO134" s="14" t="s">
        <v>85</v>
      </c>
      <c r="AP134" s="14" t="s">
        <v>85</v>
      </c>
    </row>
    <row r="135" spans="1:42" s="14" customFormat="1" x14ac:dyDescent="0.25">
      <c r="A135" s="248" t="s">
        <v>444</v>
      </c>
      <c r="B135" s="276" t="s">
        <v>5278</v>
      </c>
      <c r="C135" s="250" t="s">
        <v>1348</v>
      </c>
      <c r="D135" s="277">
        <v>202</v>
      </c>
      <c r="E135" s="278">
        <v>73</v>
      </c>
      <c r="F135" s="279">
        <v>39.815841584158456</v>
      </c>
      <c r="G135" s="280">
        <v>29.064356435643564</v>
      </c>
      <c r="H135" s="281">
        <v>190</v>
      </c>
      <c r="I135" s="278">
        <v>0</v>
      </c>
      <c r="J135" s="278">
        <v>12</v>
      </c>
      <c r="K135" s="280">
        <v>0.94059405940594054</v>
      </c>
      <c r="L135" s="280">
        <v>0</v>
      </c>
      <c r="M135" s="280">
        <v>5.9405940594059403E-2</v>
      </c>
      <c r="N135" s="282" t="s">
        <v>913</v>
      </c>
      <c r="O135" s="278">
        <v>22</v>
      </c>
      <c r="P135" s="283">
        <v>0.4054455445544552</v>
      </c>
      <c r="Q135" s="280">
        <v>8.9257425742574252</v>
      </c>
      <c r="R135" s="284"/>
      <c r="S135" s="285" t="s">
        <v>915</v>
      </c>
      <c r="T135" s="278">
        <v>19</v>
      </c>
      <c r="U135" s="283">
        <v>0.38445544554455402</v>
      </c>
      <c r="V135" s="280">
        <v>7.2970297029702973</v>
      </c>
      <c r="W135" s="284"/>
      <c r="X135" s="286" t="s">
        <v>912</v>
      </c>
      <c r="Y135" s="278">
        <v>12</v>
      </c>
      <c r="Z135" s="283">
        <v>0.4021782178217822</v>
      </c>
      <c r="AA135" s="280">
        <v>4.826732673267327</v>
      </c>
      <c r="AB135" s="284"/>
      <c r="AC135" s="287" t="s">
        <v>914</v>
      </c>
      <c r="AD135" s="278">
        <v>20</v>
      </c>
      <c r="AE135" s="283">
        <v>0.40074257425742554</v>
      </c>
      <c r="AF135" s="280">
        <v>8.0148514851485153</v>
      </c>
      <c r="AG135" s="250"/>
      <c r="AH135" s="14" t="s">
        <v>85</v>
      </c>
      <c r="AI135" s="14" t="s">
        <v>85</v>
      </c>
      <c r="AJ135" s="14" t="s">
        <v>85</v>
      </c>
      <c r="AK135" s="14" t="s">
        <v>85</v>
      </c>
      <c r="AM135" s="14" t="s">
        <v>85</v>
      </c>
      <c r="AN135" s="14" t="s">
        <v>85</v>
      </c>
      <c r="AO135" s="14" t="s">
        <v>85</v>
      </c>
      <c r="AP135" s="14" t="s">
        <v>85</v>
      </c>
    </row>
    <row r="136" spans="1:42" s="14" customFormat="1" x14ac:dyDescent="0.25">
      <c r="A136" s="248" t="s">
        <v>5263</v>
      </c>
      <c r="B136" s="276" t="s">
        <v>5278</v>
      </c>
      <c r="C136" s="250" t="s">
        <v>5291</v>
      </c>
      <c r="D136" s="277">
        <v>16</v>
      </c>
      <c r="E136" s="278">
        <v>73</v>
      </c>
      <c r="F136" s="279">
        <v>40.584375000000001</v>
      </c>
      <c r="G136" s="280">
        <v>29.625</v>
      </c>
      <c r="H136" s="281">
        <v>16</v>
      </c>
      <c r="I136" s="278">
        <v>0</v>
      </c>
      <c r="J136" s="278">
        <v>0</v>
      </c>
      <c r="K136" s="280">
        <v>1</v>
      </c>
      <c r="L136" s="280">
        <v>0</v>
      </c>
      <c r="M136" s="280">
        <v>0</v>
      </c>
      <c r="N136" s="282" t="s">
        <v>913</v>
      </c>
      <c r="O136" s="278">
        <v>22</v>
      </c>
      <c r="P136" s="283">
        <v>0.41125000000000012</v>
      </c>
      <c r="Q136" s="280">
        <v>9.0625</v>
      </c>
      <c r="R136" s="284"/>
      <c r="S136" s="285" t="s">
        <v>915</v>
      </c>
      <c r="T136" s="278">
        <v>19</v>
      </c>
      <c r="U136" s="283">
        <v>0.40437499999999998</v>
      </c>
      <c r="V136" s="280">
        <v>7.6875</v>
      </c>
      <c r="W136" s="284"/>
      <c r="X136" s="286" t="s">
        <v>912</v>
      </c>
      <c r="Y136" s="278">
        <v>12</v>
      </c>
      <c r="Z136" s="283">
        <v>0.39124999999999999</v>
      </c>
      <c r="AA136" s="280">
        <v>4.6875</v>
      </c>
      <c r="AB136" s="284"/>
      <c r="AC136" s="287" t="s">
        <v>914</v>
      </c>
      <c r="AD136" s="278">
        <v>20</v>
      </c>
      <c r="AE136" s="283">
        <v>0.40937500000000004</v>
      </c>
      <c r="AF136" s="280">
        <v>8.1875</v>
      </c>
      <c r="AG136" s="250"/>
      <c r="AH136" s="14" t="s">
        <v>85</v>
      </c>
      <c r="AI136" s="14" t="s">
        <v>85</v>
      </c>
      <c r="AJ136" s="14" t="s">
        <v>85</v>
      </c>
      <c r="AK136" s="14" t="s">
        <v>85</v>
      </c>
      <c r="AM136" s="14" t="s">
        <v>85</v>
      </c>
      <c r="AN136" s="14" t="s">
        <v>85</v>
      </c>
      <c r="AO136" s="14" t="s">
        <v>85</v>
      </c>
      <c r="AP136" s="14" t="s">
        <v>85</v>
      </c>
    </row>
    <row r="137" spans="1:42" s="14" customFormat="1" x14ac:dyDescent="0.25">
      <c r="A137" s="248" t="s">
        <v>459</v>
      </c>
      <c r="B137" s="276" t="s">
        <v>5278</v>
      </c>
      <c r="C137" s="250" t="s">
        <v>1350</v>
      </c>
      <c r="D137" s="277">
        <v>24</v>
      </c>
      <c r="E137" s="278">
        <v>73</v>
      </c>
      <c r="F137" s="279">
        <v>33.735833333333332</v>
      </c>
      <c r="G137" s="280">
        <v>24.625</v>
      </c>
      <c r="H137" s="281">
        <v>24</v>
      </c>
      <c r="I137" s="278">
        <v>0</v>
      </c>
      <c r="J137" s="278">
        <v>0</v>
      </c>
      <c r="K137" s="280">
        <v>1</v>
      </c>
      <c r="L137" s="280">
        <v>0</v>
      </c>
      <c r="M137" s="280">
        <v>0</v>
      </c>
      <c r="N137" s="282" t="s">
        <v>913</v>
      </c>
      <c r="O137" s="278">
        <v>22</v>
      </c>
      <c r="P137" s="283">
        <v>0.37666666666666671</v>
      </c>
      <c r="Q137" s="280">
        <v>8.2916666666666661</v>
      </c>
      <c r="R137" s="284"/>
      <c r="S137" s="285" t="s">
        <v>915</v>
      </c>
      <c r="T137" s="278">
        <v>19</v>
      </c>
      <c r="U137" s="283">
        <v>0.35791666666666672</v>
      </c>
      <c r="V137" s="280">
        <v>6.791666666666667</v>
      </c>
      <c r="W137" s="284"/>
      <c r="X137" s="286" t="s">
        <v>912</v>
      </c>
      <c r="Y137" s="278">
        <v>12</v>
      </c>
      <c r="Z137" s="283">
        <v>0.29125000000000001</v>
      </c>
      <c r="AA137" s="280">
        <v>3.5</v>
      </c>
      <c r="AB137" s="284"/>
      <c r="AC137" s="287" t="s">
        <v>914</v>
      </c>
      <c r="AD137" s="278">
        <v>20</v>
      </c>
      <c r="AE137" s="283">
        <v>0.30208333333333331</v>
      </c>
      <c r="AF137" s="280">
        <v>6.041666666666667</v>
      </c>
      <c r="AG137" s="250"/>
      <c r="AH137" s="14" t="s">
        <v>85</v>
      </c>
      <c r="AI137" s="14" t="s">
        <v>85</v>
      </c>
      <c r="AJ137" s="14" t="s">
        <v>85</v>
      </c>
      <c r="AK137" s="14" t="s">
        <v>85</v>
      </c>
      <c r="AM137" s="14" t="s">
        <v>85</v>
      </c>
      <c r="AN137" s="14" t="s">
        <v>85</v>
      </c>
      <c r="AO137" s="14" t="s">
        <v>85</v>
      </c>
      <c r="AP137" s="14" t="s">
        <v>85</v>
      </c>
    </row>
    <row r="138" spans="1:42" s="14" customFormat="1" x14ac:dyDescent="0.25">
      <c r="A138" s="248" t="s">
        <v>588</v>
      </c>
      <c r="B138" s="276" t="s">
        <v>5278</v>
      </c>
      <c r="C138" s="250" t="s">
        <v>1351</v>
      </c>
      <c r="D138" s="277">
        <v>159</v>
      </c>
      <c r="E138" s="278">
        <v>73</v>
      </c>
      <c r="F138" s="279">
        <v>41.114779874213852</v>
      </c>
      <c r="G138" s="280">
        <v>30.012578616352201</v>
      </c>
      <c r="H138" s="281">
        <v>151</v>
      </c>
      <c r="I138" s="278">
        <v>0</v>
      </c>
      <c r="J138" s="278">
        <v>8</v>
      </c>
      <c r="K138" s="280">
        <v>0.94968553459119498</v>
      </c>
      <c r="L138" s="280">
        <v>0</v>
      </c>
      <c r="M138" s="280">
        <v>5.0314465408805034E-2</v>
      </c>
      <c r="N138" s="282" t="s">
        <v>913</v>
      </c>
      <c r="O138" s="278">
        <v>22</v>
      </c>
      <c r="P138" s="283">
        <v>0.42314465408805041</v>
      </c>
      <c r="Q138" s="280">
        <v>9.3207547169811313</v>
      </c>
      <c r="R138" s="284"/>
      <c r="S138" s="285" t="s">
        <v>915</v>
      </c>
      <c r="T138" s="278">
        <v>19</v>
      </c>
      <c r="U138" s="283">
        <v>0.39930817610062874</v>
      </c>
      <c r="V138" s="280">
        <v>7.5849056603773581</v>
      </c>
      <c r="W138" s="284"/>
      <c r="X138" s="286" t="s">
        <v>912</v>
      </c>
      <c r="Y138" s="278">
        <v>12</v>
      </c>
      <c r="Z138" s="283">
        <v>0.44559748427672946</v>
      </c>
      <c r="AA138" s="280">
        <v>5.3522012578616351</v>
      </c>
      <c r="AB138" s="284"/>
      <c r="AC138" s="287" t="s">
        <v>914</v>
      </c>
      <c r="AD138" s="278">
        <v>20</v>
      </c>
      <c r="AE138" s="283">
        <v>0.38773584905660352</v>
      </c>
      <c r="AF138" s="280">
        <v>7.7547169811320753</v>
      </c>
      <c r="AG138" s="250"/>
      <c r="AH138" s="14" t="s">
        <v>85</v>
      </c>
      <c r="AI138" s="14" t="s">
        <v>85</v>
      </c>
      <c r="AJ138" s="14" t="s">
        <v>85</v>
      </c>
      <c r="AK138" s="14" t="s">
        <v>85</v>
      </c>
      <c r="AM138" s="14" t="s">
        <v>85</v>
      </c>
      <c r="AN138" s="14" t="s">
        <v>85</v>
      </c>
      <c r="AO138" s="14" t="s">
        <v>85</v>
      </c>
      <c r="AP138" s="14" t="s">
        <v>85</v>
      </c>
    </row>
    <row r="139" spans="1:42" s="14" customFormat="1" x14ac:dyDescent="0.25">
      <c r="A139" s="248" t="s">
        <v>469</v>
      </c>
      <c r="B139" s="276" t="s">
        <v>5278</v>
      </c>
      <c r="C139" s="250" t="s">
        <v>5280</v>
      </c>
      <c r="D139" s="277">
        <v>102</v>
      </c>
      <c r="E139" s="278">
        <v>73</v>
      </c>
      <c r="F139" s="279">
        <v>54.968529411764706</v>
      </c>
      <c r="G139" s="280">
        <v>40.127450980392155</v>
      </c>
      <c r="H139" s="281">
        <v>78</v>
      </c>
      <c r="I139" s="278">
        <v>0</v>
      </c>
      <c r="J139" s="278">
        <v>24</v>
      </c>
      <c r="K139" s="280">
        <v>0.76470588235294112</v>
      </c>
      <c r="L139" s="280">
        <v>0</v>
      </c>
      <c r="M139" s="280">
        <v>0.23529411764705882</v>
      </c>
      <c r="N139" s="282" t="s">
        <v>913</v>
      </c>
      <c r="O139" s="278">
        <v>22</v>
      </c>
      <c r="P139" s="283">
        <v>0.54303921568627445</v>
      </c>
      <c r="Q139" s="280">
        <v>11.950980392156863</v>
      </c>
      <c r="R139" s="284"/>
      <c r="S139" s="285" t="s">
        <v>915</v>
      </c>
      <c r="T139" s="278">
        <v>19</v>
      </c>
      <c r="U139" s="283">
        <v>0.56078431372549009</v>
      </c>
      <c r="V139" s="280">
        <v>10.666666666666666</v>
      </c>
      <c r="W139" s="284"/>
      <c r="X139" s="286" t="s">
        <v>912</v>
      </c>
      <c r="Y139" s="278">
        <v>12</v>
      </c>
      <c r="Z139" s="283">
        <v>0.56235294117647072</v>
      </c>
      <c r="AA139" s="280">
        <v>6.7450980392156863</v>
      </c>
      <c r="AB139" s="284"/>
      <c r="AC139" s="287" t="s">
        <v>914</v>
      </c>
      <c r="AD139" s="278">
        <v>20</v>
      </c>
      <c r="AE139" s="283">
        <v>0.53823529411764692</v>
      </c>
      <c r="AF139" s="280">
        <v>10.764705882352942</v>
      </c>
      <c r="AG139" s="250"/>
      <c r="AH139" s="14" t="s">
        <v>85</v>
      </c>
      <c r="AI139" s="14" t="s">
        <v>85</v>
      </c>
      <c r="AJ139" s="14" t="s">
        <v>85</v>
      </c>
      <c r="AK139" s="14" t="s">
        <v>85</v>
      </c>
      <c r="AM139" s="14" t="s">
        <v>85</v>
      </c>
      <c r="AN139" s="14" t="s">
        <v>85</v>
      </c>
      <c r="AO139" s="14" t="s">
        <v>85</v>
      </c>
      <c r="AP139" s="14" t="s">
        <v>85</v>
      </c>
    </row>
    <row r="140" spans="1:42" s="14" customFormat="1" x14ac:dyDescent="0.25">
      <c r="A140" s="248" t="s">
        <v>475</v>
      </c>
      <c r="B140" s="276" t="s">
        <v>5278</v>
      </c>
      <c r="C140" s="250" t="s">
        <v>1352</v>
      </c>
      <c r="D140" s="277">
        <v>63</v>
      </c>
      <c r="E140" s="278">
        <v>73</v>
      </c>
      <c r="F140" s="279">
        <v>37.988730158730156</v>
      </c>
      <c r="G140" s="280">
        <v>27.730158730158731</v>
      </c>
      <c r="H140" s="281">
        <v>63</v>
      </c>
      <c r="I140" s="278">
        <v>0</v>
      </c>
      <c r="J140" s="278">
        <v>0</v>
      </c>
      <c r="K140" s="280">
        <v>1</v>
      </c>
      <c r="L140" s="280">
        <v>0</v>
      </c>
      <c r="M140" s="280">
        <v>0</v>
      </c>
      <c r="N140" s="282" t="s">
        <v>913</v>
      </c>
      <c r="O140" s="278">
        <v>22</v>
      </c>
      <c r="P140" s="283">
        <v>0.36936507936507934</v>
      </c>
      <c r="Q140" s="280">
        <v>8.1269841269841265</v>
      </c>
      <c r="R140" s="284"/>
      <c r="S140" s="285" t="s">
        <v>915</v>
      </c>
      <c r="T140" s="278">
        <v>19</v>
      </c>
      <c r="U140" s="283">
        <v>0.35079365079365094</v>
      </c>
      <c r="V140" s="280">
        <v>6.6507936507936511</v>
      </c>
      <c r="W140" s="284"/>
      <c r="X140" s="286" t="s">
        <v>912</v>
      </c>
      <c r="Y140" s="278">
        <v>12</v>
      </c>
      <c r="Z140" s="283">
        <v>0.37428571428571439</v>
      </c>
      <c r="AA140" s="280">
        <v>4.4920634920634921</v>
      </c>
      <c r="AB140" s="284"/>
      <c r="AC140" s="287" t="s">
        <v>914</v>
      </c>
      <c r="AD140" s="278">
        <v>20</v>
      </c>
      <c r="AE140" s="283">
        <v>0.42301587301587307</v>
      </c>
      <c r="AF140" s="280">
        <v>8.4603174603174605</v>
      </c>
      <c r="AG140" s="250"/>
      <c r="AH140" s="14" t="s">
        <v>85</v>
      </c>
      <c r="AI140" s="14" t="s">
        <v>85</v>
      </c>
      <c r="AJ140" s="14" t="s">
        <v>85</v>
      </c>
      <c r="AK140" s="14" t="s">
        <v>85</v>
      </c>
      <c r="AM140" s="14" t="s">
        <v>85</v>
      </c>
      <c r="AN140" s="14" t="s">
        <v>85</v>
      </c>
      <c r="AO140" s="14" t="s">
        <v>85</v>
      </c>
      <c r="AP140" s="14" t="s">
        <v>85</v>
      </c>
    </row>
    <row r="141" spans="1:42" s="14" customFormat="1" x14ac:dyDescent="0.25">
      <c r="A141" s="248" t="s">
        <v>906</v>
      </c>
      <c r="B141" s="276" t="s">
        <v>5278</v>
      </c>
      <c r="C141" s="250" t="s">
        <v>1353</v>
      </c>
      <c r="D141" s="277">
        <v>60</v>
      </c>
      <c r="E141" s="278">
        <v>73</v>
      </c>
      <c r="F141" s="279">
        <v>44.27</v>
      </c>
      <c r="G141" s="280">
        <v>32.31666666666667</v>
      </c>
      <c r="H141" s="281">
        <v>58</v>
      </c>
      <c r="I141" s="278">
        <v>0</v>
      </c>
      <c r="J141" s="278">
        <v>2</v>
      </c>
      <c r="K141" s="280">
        <v>0.96666666666666667</v>
      </c>
      <c r="L141" s="280">
        <v>0</v>
      </c>
      <c r="M141" s="280">
        <v>3.3333333333333333E-2</v>
      </c>
      <c r="N141" s="282" t="s">
        <v>913</v>
      </c>
      <c r="O141" s="278">
        <v>22</v>
      </c>
      <c r="P141" s="283">
        <v>0.49516666666666675</v>
      </c>
      <c r="Q141" s="280">
        <v>10.883333333333333</v>
      </c>
      <c r="R141" s="284"/>
      <c r="S141" s="285" t="s">
        <v>915</v>
      </c>
      <c r="T141" s="278">
        <v>19</v>
      </c>
      <c r="U141" s="283">
        <v>0.37533333333333346</v>
      </c>
      <c r="V141" s="280">
        <v>7.1333333333333337</v>
      </c>
      <c r="W141" s="284"/>
      <c r="X141" s="286" t="s">
        <v>912</v>
      </c>
      <c r="Y141" s="278">
        <v>12</v>
      </c>
      <c r="Z141" s="283">
        <v>0.37616666666666659</v>
      </c>
      <c r="AA141" s="280">
        <v>4.5166666666666666</v>
      </c>
      <c r="AB141" s="284"/>
      <c r="AC141" s="287" t="s">
        <v>914</v>
      </c>
      <c r="AD141" s="278">
        <v>20</v>
      </c>
      <c r="AE141" s="283">
        <v>0.48916666666666653</v>
      </c>
      <c r="AF141" s="280">
        <v>9.7833333333333332</v>
      </c>
      <c r="AG141" s="250"/>
      <c r="AH141" s="14" t="s">
        <v>85</v>
      </c>
      <c r="AI141" s="14" t="s">
        <v>85</v>
      </c>
      <c r="AJ141" s="14" t="s">
        <v>85</v>
      </c>
      <c r="AK141" s="14" t="s">
        <v>85</v>
      </c>
      <c r="AM141" s="14" t="s">
        <v>85</v>
      </c>
      <c r="AN141" s="14" t="s">
        <v>85</v>
      </c>
      <c r="AO141" s="14" t="s">
        <v>85</v>
      </c>
      <c r="AP141" s="14" t="s">
        <v>85</v>
      </c>
    </row>
    <row r="142" spans="1:42" s="14" customFormat="1" x14ac:dyDescent="0.25">
      <c r="A142" s="248" t="s">
        <v>908</v>
      </c>
      <c r="B142" s="276" t="s">
        <v>5278</v>
      </c>
      <c r="C142" s="250" t="s">
        <v>1354</v>
      </c>
      <c r="D142" s="277">
        <v>108</v>
      </c>
      <c r="E142" s="278">
        <v>73</v>
      </c>
      <c r="F142" s="279">
        <v>44.445555555555579</v>
      </c>
      <c r="G142" s="280">
        <v>32.444444444444443</v>
      </c>
      <c r="H142" s="281">
        <v>102</v>
      </c>
      <c r="I142" s="278">
        <v>0</v>
      </c>
      <c r="J142" s="278">
        <v>6</v>
      </c>
      <c r="K142" s="280">
        <v>0.94444444444444442</v>
      </c>
      <c r="L142" s="280">
        <v>0</v>
      </c>
      <c r="M142" s="280">
        <v>5.5555555555555552E-2</v>
      </c>
      <c r="N142" s="282" t="s">
        <v>913</v>
      </c>
      <c r="O142" s="278">
        <v>22</v>
      </c>
      <c r="P142" s="283">
        <v>0.44064814814814818</v>
      </c>
      <c r="Q142" s="280">
        <v>9.7037037037037042</v>
      </c>
      <c r="R142" s="284"/>
      <c r="S142" s="285" t="s">
        <v>915</v>
      </c>
      <c r="T142" s="278">
        <v>19</v>
      </c>
      <c r="U142" s="283">
        <v>0.41731481481481464</v>
      </c>
      <c r="V142" s="280">
        <v>7.9259259259259256</v>
      </c>
      <c r="W142" s="284"/>
      <c r="X142" s="286" t="s">
        <v>912</v>
      </c>
      <c r="Y142" s="278">
        <v>12</v>
      </c>
      <c r="Z142" s="283">
        <v>0.48009259259259235</v>
      </c>
      <c r="AA142" s="280">
        <v>5.7685185185185182</v>
      </c>
      <c r="AB142" s="284"/>
      <c r="AC142" s="287" t="s">
        <v>914</v>
      </c>
      <c r="AD142" s="278">
        <v>20</v>
      </c>
      <c r="AE142" s="283">
        <v>0.45231481481481467</v>
      </c>
      <c r="AF142" s="280">
        <v>9.0462962962962958</v>
      </c>
      <c r="AG142" s="250"/>
      <c r="AH142" s="14" t="s">
        <v>85</v>
      </c>
      <c r="AI142" s="14" t="s">
        <v>85</v>
      </c>
      <c r="AJ142" s="14" t="s">
        <v>85</v>
      </c>
      <c r="AK142" s="14" t="s">
        <v>85</v>
      </c>
      <c r="AM142" s="14" t="s">
        <v>85</v>
      </c>
      <c r="AN142" s="14" t="s">
        <v>85</v>
      </c>
      <c r="AO142" s="14" t="s">
        <v>85</v>
      </c>
      <c r="AP142" s="14" t="s">
        <v>85</v>
      </c>
    </row>
    <row r="143" spans="1:42" s="14" customFormat="1" x14ac:dyDescent="0.25">
      <c r="A143" s="248" t="s">
        <v>1368</v>
      </c>
      <c r="B143" s="276" t="s">
        <v>5278</v>
      </c>
      <c r="C143" s="288" t="s">
        <v>1412</v>
      </c>
      <c r="D143" s="277">
        <v>3</v>
      </c>
      <c r="E143" s="278">
        <v>73</v>
      </c>
      <c r="F143" s="279">
        <v>25.116666666666664</v>
      </c>
      <c r="G143" s="280">
        <v>18.333333333333332</v>
      </c>
      <c r="H143" s="281">
        <v>3</v>
      </c>
      <c r="I143" s="278">
        <v>0</v>
      </c>
      <c r="J143" s="278">
        <v>0</v>
      </c>
      <c r="K143" s="280">
        <v>1</v>
      </c>
      <c r="L143" s="280">
        <v>0</v>
      </c>
      <c r="M143" s="280">
        <v>0</v>
      </c>
      <c r="N143" s="282" t="s">
        <v>913</v>
      </c>
      <c r="O143" s="278">
        <v>22</v>
      </c>
      <c r="P143" s="283">
        <v>0.25666666666666665</v>
      </c>
      <c r="Q143" s="280">
        <v>5.666666666666667</v>
      </c>
      <c r="R143" s="284"/>
      <c r="S143" s="285" t="s">
        <v>915</v>
      </c>
      <c r="T143" s="278">
        <v>19</v>
      </c>
      <c r="U143" s="283">
        <v>0.28000000000000003</v>
      </c>
      <c r="V143" s="280">
        <v>5.333333333333333</v>
      </c>
      <c r="W143" s="284"/>
      <c r="X143" s="286" t="s">
        <v>912</v>
      </c>
      <c r="Y143" s="278">
        <v>12</v>
      </c>
      <c r="Z143" s="283">
        <v>0.22333333333333336</v>
      </c>
      <c r="AA143" s="280">
        <v>2.6666666666666665</v>
      </c>
      <c r="AB143" s="284"/>
      <c r="AC143" s="287" t="s">
        <v>914</v>
      </c>
      <c r="AD143" s="278">
        <v>20</v>
      </c>
      <c r="AE143" s="283">
        <v>0.23333333333333331</v>
      </c>
      <c r="AF143" s="280">
        <v>4.666666666666667</v>
      </c>
      <c r="AG143" s="250"/>
      <c r="AH143" s="14" t="s">
        <v>85</v>
      </c>
      <c r="AI143" s="14" t="s">
        <v>85</v>
      </c>
      <c r="AJ143" s="14" t="s">
        <v>85</v>
      </c>
      <c r="AK143" s="14" t="s">
        <v>85</v>
      </c>
      <c r="AM143" s="14" t="s">
        <v>85</v>
      </c>
      <c r="AN143" s="14" t="s">
        <v>85</v>
      </c>
      <c r="AO143" s="14" t="s">
        <v>85</v>
      </c>
      <c r="AP143" s="14" t="s">
        <v>85</v>
      </c>
    </row>
    <row r="144" spans="1:42" x14ac:dyDescent="0.25">
      <c r="A144" s="248" t="s">
        <v>569</v>
      </c>
      <c r="B144" s="276" t="s">
        <v>5278</v>
      </c>
      <c r="C144" s="250" t="s">
        <v>1356</v>
      </c>
      <c r="D144" s="277">
        <v>12</v>
      </c>
      <c r="E144" s="278">
        <v>73</v>
      </c>
      <c r="F144" s="279">
        <v>36.190000000000005</v>
      </c>
      <c r="G144" s="280">
        <v>26.416666666666668</v>
      </c>
      <c r="H144" s="281">
        <v>12</v>
      </c>
      <c r="I144" s="278">
        <v>0</v>
      </c>
      <c r="J144" s="278">
        <v>0</v>
      </c>
      <c r="K144" s="280">
        <v>1</v>
      </c>
      <c r="L144" s="280">
        <v>0</v>
      </c>
      <c r="M144" s="280">
        <v>0</v>
      </c>
      <c r="N144" s="282" t="s">
        <v>913</v>
      </c>
      <c r="O144" s="278">
        <v>22</v>
      </c>
      <c r="P144" s="283">
        <v>0.41333333333333339</v>
      </c>
      <c r="Q144" s="280">
        <v>9.0833333333333339</v>
      </c>
      <c r="R144" s="284"/>
      <c r="S144" s="285" t="s">
        <v>915</v>
      </c>
      <c r="T144" s="278">
        <v>19</v>
      </c>
      <c r="U144" s="283">
        <v>0.35000000000000003</v>
      </c>
      <c r="V144" s="280">
        <v>6.666666666666667</v>
      </c>
      <c r="W144" s="284"/>
      <c r="X144" s="286" t="s">
        <v>912</v>
      </c>
      <c r="Y144" s="278">
        <v>12</v>
      </c>
      <c r="Z144" s="283">
        <v>0.33250000000000002</v>
      </c>
      <c r="AA144" s="280">
        <v>4</v>
      </c>
      <c r="AB144" s="284"/>
      <c r="AC144" s="287" t="s">
        <v>914</v>
      </c>
      <c r="AD144" s="278">
        <v>20</v>
      </c>
      <c r="AE144" s="283">
        <v>0.33333333333333331</v>
      </c>
      <c r="AF144" s="280">
        <v>6.666666666666667</v>
      </c>
      <c r="AG144" s="250"/>
      <c r="AH144" s="248" t="s">
        <v>85</v>
      </c>
      <c r="AI144" s="276" t="s">
        <v>85</v>
      </c>
      <c r="AJ144" s="54" t="s">
        <v>85</v>
      </c>
      <c r="AK144" s="54" t="s">
        <v>85</v>
      </c>
      <c r="AM144" s="54" t="s">
        <v>85</v>
      </c>
      <c r="AN144" s="54" t="s">
        <v>85</v>
      </c>
      <c r="AO144" s="54" t="s">
        <v>85</v>
      </c>
      <c r="AP144" s="54" t="s">
        <v>85</v>
      </c>
    </row>
    <row r="145" spans="1:42" x14ac:dyDescent="0.25">
      <c r="A145" s="248" t="s">
        <v>566</v>
      </c>
      <c r="B145" s="276" t="s">
        <v>5278</v>
      </c>
      <c r="C145" s="250" t="s">
        <v>1280</v>
      </c>
      <c r="D145" s="277">
        <v>39</v>
      </c>
      <c r="E145" s="278">
        <v>73</v>
      </c>
      <c r="F145" s="279">
        <v>32.106923076923074</v>
      </c>
      <c r="G145" s="280">
        <v>23.435897435897434</v>
      </c>
      <c r="H145" s="281">
        <v>39</v>
      </c>
      <c r="I145" s="278">
        <v>0</v>
      </c>
      <c r="J145" s="278">
        <v>0</v>
      </c>
      <c r="K145" s="280">
        <v>1</v>
      </c>
      <c r="L145" s="280">
        <v>0</v>
      </c>
      <c r="M145" s="280">
        <v>0</v>
      </c>
      <c r="N145" s="282" t="s">
        <v>913</v>
      </c>
      <c r="O145" s="278">
        <v>22</v>
      </c>
      <c r="P145" s="283">
        <v>0.32512820512820512</v>
      </c>
      <c r="Q145" s="280">
        <v>7.1538461538461542</v>
      </c>
      <c r="R145" s="284"/>
      <c r="S145" s="285" t="s">
        <v>915</v>
      </c>
      <c r="T145" s="278">
        <v>19</v>
      </c>
      <c r="U145" s="283">
        <v>0.32205128205128197</v>
      </c>
      <c r="V145" s="280">
        <v>6.1025641025641022</v>
      </c>
      <c r="W145" s="284"/>
      <c r="X145" s="286" t="s">
        <v>912</v>
      </c>
      <c r="Y145" s="278">
        <v>12</v>
      </c>
      <c r="Z145" s="283">
        <v>0.32487179487179485</v>
      </c>
      <c r="AA145" s="280">
        <v>3.8974358974358974</v>
      </c>
      <c r="AB145" s="284"/>
      <c r="AC145" s="287" t="s">
        <v>914</v>
      </c>
      <c r="AD145" s="278">
        <v>20</v>
      </c>
      <c r="AE145" s="283">
        <v>0.31410256410256404</v>
      </c>
      <c r="AF145" s="280">
        <v>6.2820512820512819</v>
      </c>
      <c r="AG145" s="250"/>
      <c r="AH145" s="248" t="s">
        <v>85</v>
      </c>
      <c r="AI145" s="276" t="s">
        <v>85</v>
      </c>
      <c r="AJ145" s="54" t="s">
        <v>85</v>
      </c>
      <c r="AK145" s="54" t="s">
        <v>85</v>
      </c>
      <c r="AM145" s="54" t="s">
        <v>85</v>
      </c>
      <c r="AN145" s="54" t="s">
        <v>85</v>
      </c>
      <c r="AO145" s="54" t="s">
        <v>85</v>
      </c>
      <c r="AP145" s="54" t="s">
        <v>85</v>
      </c>
    </row>
    <row r="146" spans="1:42" x14ac:dyDescent="0.25">
      <c r="A146" s="248" t="s">
        <v>502</v>
      </c>
      <c r="B146" s="276" t="s">
        <v>5278</v>
      </c>
      <c r="C146" s="250" t="s">
        <v>1357</v>
      </c>
      <c r="D146" s="277">
        <v>10</v>
      </c>
      <c r="E146" s="278">
        <v>73</v>
      </c>
      <c r="F146" s="279">
        <v>31.920999999999999</v>
      </c>
      <c r="G146" s="280">
        <v>23.3</v>
      </c>
      <c r="H146" s="281">
        <v>10</v>
      </c>
      <c r="I146" s="278">
        <v>0</v>
      </c>
      <c r="J146" s="278">
        <v>0</v>
      </c>
      <c r="K146" s="280">
        <v>1</v>
      </c>
      <c r="L146" s="280">
        <v>0</v>
      </c>
      <c r="M146" s="280">
        <v>0</v>
      </c>
      <c r="N146" s="282" t="s">
        <v>913</v>
      </c>
      <c r="O146" s="278">
        <v>22</v>
      </c>
      <c r="P146" s="283">
        <v>0.28600000000000003</v>
      </c>
      <c r="Q146" s="280">
        <v>6.3</v>
      </c>
      <c r="R146" s="284"/>
      <c r="S146" s="285" t="s">
        <v>915</v>
      </c>
      <c r="T146" s="278">
        <v>19</v>
      </c>
      <c r="U146" s="283">
        <v>0.32199999999999995</v>
      </c>
      <c r="V146" s="280">
        <v>6.1</v>
      </c>
      <c r="W146" s="284"/>
      <c r="X146" s="286" t="s">
        <v>912</v>
      </c>
      <c r="Y146" s="278">
        <v>12</v>
      </c>
      <c r="Z146" s="283">
        <v>0.35099999999999998</v>
      </c>
      <c r="AA146" s="280">
        <v>4.2</v>
      </c>
      <c r="AB146" s="284"/>
      <c r="AC146" s="287" t="s">
        <v>914</v>
      </c>
      <c r="AD146" s="278">
        <v>20</v>
      </c>
      <c r="AE146" s="283">
        <v>0.33499999999999996</v>
      </c>
      <c r="AF146" s="280">
        <v>6.7</v>
      </c>
      <c r="AG146" s="250"/>
      <c r="AH146" s="248" t="s">
        <v>85</v>
      </c>
      <c r="AI146" s="276" t="s">
        <v>85</v>
      </c>
      <c r="AJ146" s="54" t="s">
        <v>85</v>
      </c>
      <c r="AK146" s="54" t="s">
        <v>85</v>
      </c>
      <c r="AM146" s="54" t="s">
        <v>85</v>
      </c>
      <c r="AN146" s="54" t="s">
        <v>85</v>
      </c>
      <c r="AO146" s="54" t="s">
        <v>85</v>
      </c>
      <c r="AP146" s="54" t="s">
        <v>85</v>
      </c>
    </row>
    <row r="147" spans="1:42" x14ac:dyDescent="0.25">
      <c r="A147" s="248" t="s">
        <v>503</v>
      </c>
      <c r="B147" s="276" t="s">
        <v>5278</v>
      </c>
      <c r="C147" s="250" t="s">
        <v>1361</v>
      </c>
      <c r="D147" s="277">
        <v>2</v>
      </c>
      <c r="E147" s="278">
        <v>73</v>
      </c>
      <c r="F147" s="279">
        <v>31.509999999999998</v>
      </c>
      <c r="G147" s="280">
        <v>23</v>
      </c>
      <c r="H147" s="281">
        <v>2</v>
      </c>
      <c r="I147" s="278">
        <v>0</v>
      </c>
      <c r="J147" s="278">
        <v>0</v>
      </c>
      <c r="K147" s="280">
        <v>1</v>
      </c>
      <c r="L147" s="280">
        <v>0</v>
      </c>
      <c r="M147" s="280">
        <v>0</v>
      </c>
      <c r="N147" s="282" t="s">
        <v>913</v>
      </c>
      <c r="O147" s="278">
        <v>22</v>
      </c>
      <c r="P147" s="283">
        <v>0.38500000000000001</v>
      </c>
      <c r="Q147" s="280">
        <v>8.5</v>
      </c>
      <c r="R147" s="284"/>
      <c r="S147" s="285" t="s">
        <v>915</v>
      </c>
      <c r="T147" s="278">
        <v>19</v>
      </c>
      <c r="U147" s="283">
        <v>0.185</v>
      </c>
      <c r="V147" s="280">
        <v>3.5</v>
      </c>
      <c r="W147" s="284"/>
      <c r="X147" s="286" t="s">
        <v>912</v>
      </c>
      <c r="Y147" s="278">
        <v>12</v>
      </c>
      <c r="Z147" s="283">
        <v>0.375</v>
      </c>
      <c r="AA147" s="280">
        <v>4.5</v>
      </c>
      <c r="AB147" s="284"/>
      <c r="AC147" s="287" t="s">
        <v>914</v>
      </c>
      <c r="AD147" s="278">
        <v>20</v>
      </c>
      <c r="AE147" s="283">
        <v>0.32500000000000001</v>
      </c>
      <c r="AF147" s="280">
        <v>6.5</v>
      </c>
      <c r="AG147" s="250"/>
      <c r="AH147" s="248" t="s">
        <v>85</v>
      </c>
      <c r="AI147" s="276" t="s">
        <v>85</v>
      </c>
      <c r="AJ147" s="54" t="s">
        <v>85</v>
      </c>
      <c r="AK147" s="54" t="s">
        <v>85</v>
      </c>
      <c r="AM147" s="54" t="s">
        <v>85</v>
      </c>
      <c r="AN147" s="54" t="s">
        <v>85</v>
      </c>
      <c r="AO147" s="54" t="s">
        <v>85</v>
      </c>
      <c r="AP147" s="54" t="s">
        <v>85</v>
      </c>
    </row>
    <row r="148" spans="1:42" x14ac:dyDescent="0.25">
      <c r="A148" s="248" t="s">
        <v>562</v>
      </c>
      <c r="B148" s="276" t="s">
        <v>5278</v>
      </c>
      <c r="C148" s="250" t="s">
        <v>1358</v>
      </c>
      <c r="D148" s="277">
        <v>2</v>
      </c>
      <c r="E148" s="278">
        <v>73</v>
      </c>
      <c r="F148" s="279">
        <v>36.305</v>
      </c>
      <c r="G148" s="280">
        <v>26.5</v>
      </c>
      <c r="H148" s="281">
        <v>2</v>
      </c>
      <c r="I148" s="278">
        <v>0</v>
      </c>
      <c r="J148" s="278">
        <v>0</v>
      </c>
      <c r="K148" s="280">
        <v>1</v>
      </c>
      <c r="L148" s="280">
        <v>0</v>
      </c>
      <c r="M148" s="280">
        <v>0</v>
      </c>
      <c r="N148" s="282" t="s">
        <v>913</v>
      </c>
      <c r="O148" s="278">
        <v>22</v>
      </c>
      <c r="P148" s="283">
        <v>0.36499999999999999</v>
      </c>
      <c r="Q148" s="280">
        <v>8</v>
      </c>
      <c r="R148" s="284"/>
      <c r="S148" s="285" t="s">
        <v>915</v>
      </c>
      <c r="T148" s="278">
        <v>19</v>
      </c>
      <c r="U148" s="283">
        <v>0.39500000000000002</v>
      </c>
      <c r="V148" s="280">
        <v>7.5</v>
      </c>
      <c r="W148" s="284"/>
      <c r="X148" s="286" t="s">
        <v>912</v>
      </c>
      <c r="Y148" s="278">
        <v>12</v>
      </c>
      <c r="Z148" s="283">
        <v>0.375</v>
      </c>
      <c r="AA148" s="280">
        <v>4.5</v>
      </c>
      <c r="AB148" s="284"/>
      <c r="AC148" s="287" t="s">
        <v>914</v>
      </c>
      <c r="AD148" s="278">
        <v>20</v>
      </c>
      <c r="AE148" s="283">
        <v>0.32500000000000001</v>
      </c>
      <c r="AF148" s="280">
        <v>6.5</v>
      </c>
      <c r="AG148" s="250"/>
      <c r="AH148" s="248" t="s">
        <v>85</v>
      </c>
      <c r="AI148" s="276" t="s">
        <v>85</v>
      </c>
      <c r="AJ148" s="54" t="s">
        <v>85</v>
      </c>
      <c r="AK148" s="54" t="s">
        <v>85</v>
      </c>
      <c r="AM148" s="54" t="s">
        <v>85</v>
      </c>
      <c r="AN148" s="54" t="s">
        <v>85</v>
      </c>
      <c r="AO148" s="54" t="s">
        <v>85</v>
      </c>
      <c r="AP148" s="54" t="s">
        <v>85</v>
      </c>
    </row>
    <row r="149" spans="1:42" x14ac:dyDescent="0.25">
      <c r="A149" s="248" t="s">
        <v>505</v>
      </c>
      <c r="B149" s="276" t="s">
        <v>5278</v>
      </c>
      <c r="C149" s="250" t="s">
        <v>1275</v>
      </c>
      <c r="D149" s="277">
        <v>8</v>
      </c>
      <c r="E149" s="278">
        <v>73</v>
      </c>
      <c r="F149" s="279">
        <v>28.768750000000004</v>
      </c>
      <c r="G149" s="280">
        <v>21</v>
      </c>
      <c r="H149" s="281">
        <v>8</v>
      </c>
      <c r="I149" s="278">
        <v>0</v>
      </c>
      <c r="J149" s="278">
        <v>0</v>
      </c>
      <c r="K149" s="280">
        <v>1</v>
      </c>
      <c r="L149" s="280">
        <v>0</v>
      </c>
      <c r="M149" s="280">
        <v>0</v>
      </c>
      <c r="N149" s="282" t="s">
        <v>913</v>
      </c>
      <c r="O149" s="278">
        <v>22</v>
      </c>
      <c r="P149" s="283">
        <v>0.28999999999999998</v>
      </c>
      <c r="Q149" s="280">
        <v>6.375</v>
      </c>
      <c r="R149" s="284"/>
      <c r="S149" s="285" t="s">
        <v>915</v>
      </c>
      <c r="T149" s="278">
        <v>19</v>
      </c>
      <c r="U149" s="283">
        <v>0.27</v>
      </c>
      <c r="V149" s="280">
        <v>5.125</v>
      </c>
      <c r="W149" s="284"/>
      <c r="X149" s="286" t="s">
        <v>912</v>
      </c>
      <c r="Y149" s="278">
        <v>12</v>
      </c>
      <c r="Z149" s="283">
        <v>0.30249999999999999</v>
      </c>
      <c r="AA149" s="280">
        <v>3.625</v>
      </c>
      <c r="AB149" s="284"/>
      <c r="AC149" s="287" t="s">
        <v>914</v>
      </c>
      <c r="AD149" s="278">
        <v>20</v>
      </c>
      <c r="AE149" s="283">
        <v>0.29375000000000001</v>
      </c>
      <c r="AF149" s="280">
        <v>5.875</v>
      </c>
      <c r="AG149" s="250"/>
      <c r="AH149" s="248" t="s">
        <v>85</v>
      </c>
      <c r="AI149" s="276" t="s">
        <v>85</v>
      </c>
      <c r="AJ149" s="54" t="s">
        <v>85</v>
      </c>
      <c r="AK149" s="54" t="s">
        <v>85</v>
      </c>
      <c r="AM149" s="54" t="s">
        <v>85</v>
      </c>
      <c r="AN149" s="54" t="s">
        <v>85</v>
      </c>
      <c r="AO149" s="54" t="s">
        <v>85</v>
      </c>
      <c r="AP149" s="54" t="s">
        <v>85</v>
      </c>
    </row>
    <row r="150" spans="1:42" x14ac:dyDescent="0.25">
      <c r="A150" s="248" t="s">
        <v>507</v>
      </c>
      <c r="B150" s="276" t="s">
        <v>5278</v>
      </c>
      <c r="C150" s="250" t="s">
        <v>1277</v>
      </c>
      <c r="D150" s="277">
        <v>6</v>
      </c>
      <c r="E150" s="278">
        <v>73</v>
      </c>
      <c r="F150" s="279">
        <v>30.596666666666668</v>
      </c>
      <c r="G150" s="280">
        <v>22.333333333333332</v>
      </c>
      <c r="H150" s="281">
        <v>6</v>
      </c>
      <c r="I150" s="278">
        <v>0</v>
      </c>
      <c r="J150" s="278">
        <v>0</v>
      </c>
      <c r="K150" s="280">
        <v>1</v>
      </c>
      <c r="L150" s="280">
        <v>0</v>
      </c>
      <c r="M150" s="280">
        <v>0</v>
      </c>
      <c r="N150" s="282" t="s">
        <v>913</v>
      </c>
      <c r="O150" s="278">
        <v>22</v>
      </c>
      <c r="P150" s="283">
        <v>0.31166666666666665</v>
      </c>
      <c r="Q150" s="280">
        <v>6.833333333333333</v>
      </c>
      <c r="R150" s="284"/>
      <c r="S150" s="285" t="s">
        <v>915</v>
      </c>
      <c r="T150" s="278">
        <v>19</v>
      </c>
      <c r="U150" s="283">
        <v>0.33333333333333331</v>
      </c>
      <c r="V150" s="280">
        <v>6.333333333333333</v>
      </c>
      <c r="W150" s="284"/>
      <c r="X150" s="286" t="s">
        <v>912</v>
      </c>
      <c r="Y150" s="278">
        <v>12</v>
      </c>
      <c r="Z150" s="283">
        <v>0.20833333333333334</v>
      </c>
      <c r="AA150" s="280">
        <v>2.5</v>
      </c>
      <c r="AB150" s="284"/>
      <c r="AC150" s="287" t="s">
        <v>914</v>
      </c>
      <c r="AD150" s="278">
        <v>20</v>
      </c>
      <c r="AE150" s="283">
        <v>0.33333333333333331</v>
      </c>
      <c r="AF150" s="280">
        <v>6.666666666666667</v>
      </c>
      <c r="AG150" s="250"/>
      <c r="AH150" s="248" t="s">
        <v>85</v>
      </c>
      <c r="AI150" s="276" t="s">
        <v>85</v>
      </c>
      <c r="AJ150" s="54" t="s">
        <v>85</v>
      </c>
      <c r="AK150" s="54" t="s">
        <v>85</v>
      </c>
      <c r="AM150" s="54" t="s">
        <v>85</v>
      </c>
      <c r="AN150" s="54" t="s">
        <v>85</v>
      </c>
      <c r="AO150" s="54" t="s">
        <v>85</v>
      </c>
      <c r="AP150" s="54" t="s">
        <v>85</v>
      </c>
    </row>
    <row r="151" spans="1:42" x14ac:dyDescent="0.25">
      <c r="A151" s="248" t="s">
        <v>85</v>
      </c>
      <c r="B151" s="276" t="s">
        <v>85</v>
      </c>
      <c r="C151" s="250" t="s">
        <v>85</v>
      </c>
      <c r="D151" s="277" t="s">
        <v>85</v>
      </c>
      <c r="E151" s="278" t="s">
        <v>85</v>
      </c>
      <c r="F151" s="279" t="s">
        <v>85</v>
      </c>
      <c r="G151" s="280" t="s">
        <v>85</v>
      </c>
      <c r="H151" s="281" t="s">
        <v>85</v>
      </c>
      <c r="I151" s="278" t="s">
        <v>85</v>
      </c>
      <c r="J151" s="278" t="s">
        <v>85</v>
      </c>
      <c r="K151" s="280" t="s">
        <v>85</v>
      </c>
      <c r="L151" s="280" t="s">
        <v>85</v>
      </c>
      <c r="M151" s="280" t="s">
        <v>85</v>
      </c>
      <c r="N151" s="282" t="s">
        <v>85</v>
      </c>
      <c r="O151" s="278" t="s">
        <v>85</v>
      </c>
      <c r="P151" s="283" t="s">
        <v>85</v>
      </c>
      <c r="Q151" s="280" t="s">
        <v>85</v>
      </c>
      <c r="R151" s="284"/>
      <c r="S151" s="285" t="s">
        <v>85</v>
      </c>
      <c r="T151" s="278" t="s">
        <v>85</v>
      </c>
      <c r="U151" s="283" t="s">
        <v>85</v>
      </c>
      <c r="V151" s="280" t="s">
        <v>85</v>
      </c>
      <c r="W151" s="284"/>
      <c r="X151" s="286" t="s">
        <v>85</v>
      </c>
      <c r="Y151" s="278" t="s">
        <v>85</v>
      </c>
      <c r="Z151" s="283" t="s">
        <v>85</v>
      </c>
      <c r="AA151" s="280" t="s">
        <v>85</v>
      </c>
      <c r="AB151" s="284"/>
      <c r="AC151" s="287" t="s">
        <v>85</v>
      </c>
      <c r="AD151" s="278" t="s">
        <v>85</v>
      </c>
      <c r="AE151" s="283" t="s">
        <v>85</v>
      </c>
      <c r="AF151" s="280" t="s">
        <v>85</v>
      </c>
      <c r="AG151" s="250"/>
      <c r="AH151" s="248" t="s">
        <v>85</v>
      </c>
      <c r="AI151" s="276" t="s">
        <v>85</v>
      </c>
      <c r="AJ151" s="54" t="s">
        <v>85</v>
      </c>
      <c r="AK151" s="54" t="s">
        <v>85</v>
      </c>
      <c r="AM151" s="54" t="s">
        <v>85</v>
      </c>
      <c r="AN151" s="54" t="s">
        <v>85</v>
      </c>
      <c r="AO151" s="54" t="s">
        <v>85</v>
      </c>
      <c r="AP151" s="54" t="s">
        <v>85</v>
      </c>
    </row>
    <row r="152" spans="1:42" s="71" customFormat="1" x14ac:dyDescent="0.25">
      <c r="A152" s="248" t="s">
        <v>85</v>
      </c>
      <c r="B152" s="276" t="s">
        <v>85</v>
      </c>
      <c r="C152" s="250" t="s">
        <v>85</v>
      </c>
      <c r="D152" s="277" t="s">
        <v>85</v>
      </c>
      <c r="E152" s="278" t="s">
        <v>85</v>
      </c>
      <c r="F152" s="279" t="s">
        <v>85</v>
      </c>
      <c r="G152" s="280" t="s">
        <v>85</v>
      </c>
      <c r="H152" s="281" t="s">
        <v>85</v>
      </c>
      <c r="I152" s="278" t="s">
        <v>85</v>
      </c>
      <c r="J152" s="278" t="s">
        <v>85</v>
      </c>
      <c r="K152" s="280" t="s">
        <v>85</v>
      </c>
      <c r="L152" s="280" t="s">
        <v>85</v>
      </c>
      <c r="M152" s="280" t="s">
        <v>85</v>
      </c>
      <c r="N152" s="282" t="s">
        <v>85</v>
      </c>
      <c r="O152" s="278" t="s">
        <v>85</v>
      </c>
      <c r="P152" s="283" t="s">
        <v>85</v>
      </c>
      <c r="Q152" s="280" t="s">
        <v>85</v>
      </c>
      <c r="R152" s="284"/>
      <c r="S152" s="285" t="s">
        <v>85</v>
      </c>
      <c r="T152" s="278" t="s">
        <v>85</v>
      </c>
      <c r="U152" s="283" t="s">
        <v>85</v>
      </c>
      <c r="V152" s="280" t="s">
        <v>85</v>
      </c>
      <c r="W152" s="284"/>
      <c r="X152" s="286" t="s">
        <v>85</v>
      </c>
      <c r="Y152" s="278" t="s">
        <v>85</v>
      </c>
      <c r="Z152" s="283" t="s">
        <v>85</v>
      </c>
      <c r="AA152" s="280" t="s">
        <v>85</v>
      </c>
      <c r="AB152" s="284"/>
      <c r="AC152" s="287" t="s">
        <v>85</v>
      </c>
      <c r="AD152" s="278" t="s">
        <v>85</v>
      </c>
      <c r="AE152" s="283" t="s">
        <v>85</v>
      </c>
      <c r="AF152" s="280" t="s">
        <v>85</v>
      </c>
      <c r="AG152" s="250"/>
      <c r="AH152" s="248" t="s">
        <v>85</v>
      </c>
      <c r="AI152" s="276" t="s">
        <v>85</v>
      </c>
      <c r="AJ152" s="54" t="s">
        <v>85</v>
      </c>
      <c r="AK152" s="71" t="s">
        <v>85</v>
      </c>
      <c r="AM152" s="71" t="s">
        <v>85</v>
      </c>
      <c r="AN152" s="71" t="s">
        <v>85</v>
      </c>
      <c r="AO152" s="71" t="s">
        <v>85</v>
      </c>
      <c r="AP152" s="71" t="s">
        <v>85</v>
      </c>
    </row>
    <row r="153" spans="1:42" x14ac:dyDescent="0.25">
      <c r="A153" s="248" t="s">
        <v>85</v>
      </c>
      <c r="B153" s="276" t="s">
        <v>85</v>
      </c>
      <c r="C153" s="250" t="s">
        <v>85</v>
      </c>
      <c r="D153" s="277" t="s">
        <v>85</v>
      </c>
      <c r="E153" s="278" t="s">
        <v>85</v>
      </c>
      <c r="F153" s="279" t="s">
        <v>85</v>
      </c>
      <c r="G153" s="280" t="s">
        <v>85</v>
      </c>
      <c r="H153" s="281" t="s">
        <v>85</v>
      </c>
      <c r="I153" s="278" t="s">
        <v>85</v>
      </c>
      <c r="J153" s="278" t="s">
        <v>85</v>
      </c>
      <c r="K153" s="280" t="s">
        <v>85</v>
      </c>
      <c r="L153" s="280" t="s">
        <v>85</v>
      </c>
      <c r="M153" s="280" t="s">
        <v>85</v>
      </c>
      <c r="N153" s="282" t="s">
        <v>85</v>
      </c>
      <c r="O153" s="278" t="s">
        <v>85</v>
      </c>
      <c r="P153" s="283" t="s">
        <v>85</v>
      </c>
      <c r="Q153" s="280" t="s">
        <v>85</v>
      </c>
      <c r="R153" s="284"/>
      <c r="S153" s="285" t="s">
        <v>85</v>
      </c>
      <c r="T153" s="278" t="s">
        <v>85</v>
      </c>
      <c r="U153" s="283" t="s">
        <v>85</v>
      </c>
      <c r="V153" s="280" t="s">
        <v>85</v>
      </c>
      <c r="W153" s="284"/>
      <c r="X153" s="286" t="s">
        <v>85</v>
      </c>
      <c r="Y153" s="278" t="s">
        <v>85</v>
      </c>
      <c r="Z153" s="283" t="s">
        <v>85</v>
      </c>
      <c r="AA153" s="280" t="s">
        <v>85</v>
      </c>
      <c r="AB153" s="284"/>
      <c r="AC153" s="287" t="s">
        <v>85</v>
      </c>
      <c r="AD153" s="278" t="s">
        <v>85</v>
      </c>
      <c r="AE153" s="283" t="s">
        <v>85</v>
      </c>
      <c r="AF153" s="280" t="s">
        <v>85</v>
      </c>
      <c r="AG153" s="250"/>
      <c r="AH153" s="248" t="s">
        <v>85</v>
      </c>
      <c r="AI153" s="276" t="s">
        <v>85</v>
      </c>
      <c r="AJ153" s="54" t="s">
        <v>85</v>
      </c>
      <c r="AK153" s="54" t="s">
        <v>85</v>
      </c>
      <c r="AM153" s="54" t="s">
        <v>85</v>
      </c>
      <c r="AN153" s="54" t="s">
        <v>85</v>
      </c>
      <c r="AO153" s="54" t="s">
        <v>85</v>
      </c>
      <c r="AP153" s="54" t="s">
        <v>85</v>
      </c>
    </row>
    <row r="154" spans="1:42" x14ac:dyDescent="0.25">
      <c r="A154" s="248" t="s">
        <v>85</v>
      </c>
      <c r="B154" s="276" t="s">
        <v>85</v>
      </c>
      <c r="C154" s="250" t="s">
        <v>85</v>
      </c>
      <c r="D154" s="277" t="s">
        <v>85</v>
      </c>
      <c r="E154" s="278" t="s">
        <v>85</v>
      </c>
      <c r="F154" s="279" t="s">
        <v>85</v>
      </c>
      <c r="G154" s="280" t="s">
        <v>85</v>
      </c>
      <c r="H154" s="281" t="s">
        <v>85</v>
      </c>
      <c r="I154" s="278" t="s">
        <v>85</v>
      </c>
      <c r="J154" s="278" t="s">
        <v>85</v>
      </c>
      <c r="K154" s="280" t="s">
        <v>85</v>
      </c>
      <c r="L154" s="280" t="s">
        <v>85</v>
      </c>
      <c r="M154" s="280" t="s">
        <v>85</v>
      </c>
      <c r="N154" s="282" t="s">
        <v>85</v>
      </c>
      <c r="O154" s="278" t="s">
        <v>85</v>
      </c>
      <c r="P154" s="283" t="s">
        <v>85</v>
      </c>
      <c r="Q154" s="280" t="s">
        <v>85</v>
      </c>
      <c r="R154" s="284"/>
      <c r="S154" s="285" t="s">
        <v>85</v>
      </c>
      <c r="T154" s="278" t="s">
        <v>85</v>
      </c>
      <c r="U154" s="283" t="s">
        <v>85</v>
      </c>
      <c r="V154" s="280" t="s">
        <v>85</v>
      </c>
      <c r="W154" s="284"/>
      <c r="X154" s="286" t="s">
        <v>85</v>
      </c>
      <c r="Y154" s="278" t="s">
        <v>85</v>
      </c>
      <c r="Z154" s="283" t="s">
        <v>85</v>
      </c>
      <c r="AA154" s="280" t="s">
        <v>85</v>
      </c>
      <c r="AB154" s="284"/>
      <c r="AC154" s="287" t="s">
        <v>85</v>
      </c>
      <c r="AD154" s="278" t="s">
        <v>85</v>
      </c>
      <c r="AE154" s="283" t="s">
        <v>85</v>
      </c>
      <c r="AF154" s="280" t="s">
        <v>85</v>
      </c>
      <c r="AG154" s="250"/>
      <c r="AH154" s="248" t="s">
        <v>85</v>
      </c>
      <c r="AI154" s="276" t="s">
        <v>85</v>
      </c>
      <c r="AJ154" s="54" t="s">
        <v>85</v>
      </c>
      <c r="AK154" s="54" t="s">
        <v>85</v>
      </c>
      <c r="AM154" s="54" t="s">
        <v>85</v>
      </c>
      <c r="AN154" s="54" t="s">
        <v>85</v>
      </c>
      <c r="AO154" s="54" t="s">
        <v>85</v>
      </c>
      <c r="AP154" s="54" t="s">
        <v>85</v>
      </c>
    </row>
    <row r="155" spans="1:42" x14ac:dyDescent="0.25">
      <c r="A155" s="248" t="s">
        <v>85</v>
      </c>
      <c r="B155" s="276" t="s">
        <v>85</v>
      </c>
      <c r="C155" s="250" t="s">
        <v>85</v>
      </c>
      <c r="D155" s="277" t="s">
        <v>85</v>
      </c>
      <c r="E155" s="278" t="s">
        <v>85</v>
      </c>
      <c r="F155" s="279" t="s">
        <v>85</v>
      </c>
      <c r="G155" s="280" t="s">
        <v>85</v>
      </c>
      <c r="H155" s="281" t="s">
        <v>85</v>
      </c>
      <c r="I155" s="278" t="s">
        <v>85</v>
      </c>
      <c r="J155" s="278" t="s">
        <v>85</v>
      </c>
      <c r="K155" s="280" t="s">
        <v>85</v>
      </c>
      <c r="L155" s="280" t="s">
        <v>85</v>
      </c>
      <c r="M155" s="280" t="s">
        <v>85</v>
      </c>
      <c r="N155" s="282" t="s">
        <v>85</v>
      </c>
      <c r="O155" s="278" t="s">
        <v>85</v>
      </c>
      <c r="P155" s="283" t="s">
        <v>85</v>
      </c>
      <c r="Q155" s="280" t="s">
        <v>85</v>
      </c>
      <c r="R155" s="284"/>
      <c r="S155" s="285" t="s">
        <v>85</v>
      </c>
      <c r="T155" s="278" t="s">
        <v>85</v>
      </c>
      <c r="U155" s="283" t="s">
        <v>85</v>
      </c>
      <c r="V155" s="280" t="s">
        <v>85</v>
      </c>
      <c r="W155" s="284"/>
      <c r="X155" s="286" t="s">
        <v>85</v>
      </c>
      <c r="Y155" s="278" t="s">
        <v>85</v>
      </c>
      <c r="Z155" s="283" t="s">
        <v>85</v>
      </c>
      <c r="AA155" s="280" t="s">
        <v>85</v>
      </c>
      <c r="AB155" s="284"/>
      <c r="AC155" s="287" t="s">
        <v>85</v>
      </c>
      <c r="AD155" s="278" t="s">
        <v>85</v>
      </c>
      <c r="AE155" s="283" t="s">
        <v>85</v>
      </c>
      <c r="AF155" s="280" t="s">
        <v>85</v>
      </c>
      <c r="AG155" s="250"/>
      <c r="AH155" s="248" t="s">
        <v>85</v>
      </c>
      <c r="AI155" s="276" t="s">
        <v>85</v>
      </c>
      <c r="AJ155" s="54" t="s">
        <v>85</v>
      </c>
      <c r="AK155" s="54" t="s">
        <v>85</v>
      </c>
      <c r="AM155" s="54" t="s">
        <v>85</v>
      </c>
      <c r="AN155" s="54" t="s">
        <v>85</v>
      </c>
      <c r="AO155" s="54" t="s">
        <v>85</v>
      </c>
      <c r="AP155" s="54" t="s">
        <v>85</v>
      </c>
    </row>
    <row r="156" spans="1:42" x14ac:dyDescent="0.25">
      <c r="A156" s="248" t="s">
        <v>85</v>
      </c>
      <c r="B156" s="276" t="s">
        <v>85</v>
      </c>
      <c r="C156" s="250" t="s">
        <v>85</v>
      </c>
      <c r="D156" s="277" t="s">
        <v>85</v>
      </c>
      <c r="E156" s="278" t="s">
        <v>85</v>
      </c>
      <c r="F156" s="279" t="s">
        <v>85</v>
      </c>
      <c r="G156" s="280" t="s">
        <v>85</v>
      </c>
      <c r="H156" s="281" t="s">
        <v>85</v>
      </c>
      <c r="I156" s="278" t="s">
        <v>85</v>
      </c>
      <c r="J156" s="278" t="s">
        <v>85</v>
      </c>
      <c r="K156" s="280" t="s">
        <v>85</v>
      </c>
      <c r="L156" s="280" t="s">
        <v>85</v>
      </c>
      <c r="M156" s="280" t="s">
        <v>85</v>
      </c>
      <c r="N156" s="282" t="s">
        <v>85</v>
      </c>
      <c r="O156" s="278" t="s">
        <v>85</v>
      </c>
      <c r="P156" s="283" t="s">
        <v>85</v>
      </c>
      <c r="Q156" s="280" t="s">
        <v>85</v>
      </c>
      <c r="R156" s="284"/>
      <c r="S156" s="285" t="s">
        <v>85</v>
      </c>
      <c r="T156" s="278" t="s">
        <v>85</v>
      </c>
      <c r="U156" s="283" t="s">
        <v>85</v>
      </c>
      <c r="V156" s="280" t="s">
        <v>85</v>
      </c>
      <c r="W156" s="284"/>
      <c r="X156" s="286" t="s">
        <v>85</v>
      </c>
      <c r="Y156" s="278" t="s">
        <v>85</v>
      </c>
      <c r="Z156" s="283" t="s">
        <v>85</v>
      </c>
      <c r="AA156" s="280" t="s">
        <v>85</v>
      </c>
      <c r="AB156" s="284"/>
      <c r="AC156" s="287" t="s">
        <v>85</v>
      </c>
      <c r="AD156" s="278" t="s">
        <v>85</v>
      </c>
      <c r="AE156" s="283" t="s">
        <v>85</v>
      </c>
      <c r="AF156" s="280" t="s">
        <v>85</v>
      </c>
      <c r="AG156" s="250"/>
      <c r="AH156" s="248" t="s">
        <v>85</v>
      </c>
      <c r="AI156" s="276" t="s">
        <v>85</v>
      </c>
      <c r="AJ156" s="54" t="s">
        <v>85</v>
      </c>
      <c r="AK156" s="54" t="s">
        <v>85</v>
      </c>
      <c r="AM156" s="54" t="s">
        <v>85</v>
      </c>
      <c r="AN156" s="54" t="s">
        <v>85</v>
      </c>
      <c r="AO156" s="54" t="s">
        <v>85</v>
      </c>
      <c r="AP156" s="54" t="s">
        <v>85</v>
      </c>
    </row>
    <row r="157" spans="1:42" x14ac:dyDescent="0.25">
      <c r="A157" s="248" t="s">
        <v>85</v>
      </c>
      <c r="B157" s="276" t="s">
        <v>85</v>
      </c>
      <c r="C157" s="250" t="s">
        <v>85</v>
      </c>
      <c r="D157" s="277" t="s">
        <v>85</v>
      </c>
      <c r="E157" s="278" t="s">
        <v>85</v>
      </c>
      <c r="F157" s="279" t="s">
        <v>85</v>
      </c>
      <c r="G157" s="280" t="s">
        <v>85</v>
      </c>
      <c r="H157" s="281" t="s">
        <v>85</v>
      </c>
      <c r="I157" s="278" t="s">
        <v>85</v>
      </c>
      <c r="J157" s="278" t="s">
        <v>85</v>
      </c>
      <c r="K157" s="280" t="s">
        <v>85</v>
      </c>
      <c r="L157" s="280" t="s">
        <v>85</v>
      </c>
      <c r="M157" s="280" t="s">
        <v>85</v>
      </c>
      <c r="N157" s="282" t="s">
        <v>85</v>
      </c>
      <c r="O157" s="278" t="s">
        <v>85</v>
      </c>
      <c r="P157" s="283" t="s">
        <v>85</v>
      </c>
      <c r="Q157" s="280" t="s">
        <v>85</v>
      </c>
      <c r="R157" s="284"/>
      <c r="S157" s="285" t="s">
        <v>85</v>
      </c>
      <c r="T157" s="278" t="s">
        <v>85</v>
      </c>
      <c r="U157" s="283" t="s">
        <v>85</v>
      </c>
      <c r="V157" s="280" t="s">
        <v>85</v>
      </c>
      <c r="W157" s="284"/>
      <c r="X157" s="286" t="s">
        <v>85</v>
      </c>
      <c r="Y157" s="278" t="s">
        <v>85</v>
      </c>
      <c r="Z157" s="283" t="s">
        <v>85</v>
      </c>
      <c r="AA157" s="280" t="s">
        <v>85</v>
      </c>
      <c r="AB157" s="284"/>
      <c r="AC157" s="287" t="s">
        <v>85</v>
      </c>
      <c r="AD157" s="278" t="s">
        <v>85</v>
      </c>
      <c r="AE157" s="283" t="s">
        <v>85</v>
      </c>
      <c r="AF157" s="280" t="s">
        <v>85</v>
      </c>
      <c r="AG157" s="250"/>
      <c r="AH157" s="248" t="s">
        <v>85</v>
      </c>
      <c r="AI157" s="276" t="s">
        <v>85</v>
      </c>
      <c r="AJ157" s="54" t="s">
        <v>85</v>
      </c>
      <c r="AK157" s="54" t="s">
        <v>85</v>
      </c>
      <c r="AM157" s="54" t="s">
        <v>85</v>
      </c>
      <c r="AN157" s="54" t="s">
        <v>85</v>
      </c>
      <c r="AO157" s="54" t="s">
        <v>85</v>
      </c>
      <c r="AP157" s="54" t="s">
        <v>85</v>
      </c>
    </row>
    <row r="158" spans="1:42" x14ac:dyDescent="0.25">
      <c r="A158" s="248" t="s">
        <v>85</v>
      </c>
      <c r="B158" s="276" t="s">
        <v>85</v>
      </c>
      <c r="C158" s="250" t="s">
        <v>85</v>
      </c>
      <c r="D158" s="277" t="s">
        <v>85</v>
      </c>
      <c r="E158" s="278" t="s">
        <v>85</v>
      </c>
      <c r="F158" s="279" t="s">
        <v>85</v>
      </c>
      <c r="G158" s="280" t="s">
        <v>85</v>
      </c>
      <c r="H158" s="281" t="s">
        <v>85</v>
      </c>
      <c r="I158" s="278" t="s">
        <v>85</v>
      </c>
      <c r="J158" s="278" t="s">
        <v>85</v>
      </c>
      <c r="K158" s="280" t="s">
        <v>85</v>
      </c>
      <c r="L158" s="280" t="s">
        <v>85</v>
      </c>
      <c r="M158" s="280" t="s">
        <v>85</v>
      </c>
      <c r="N158" s="282" t="s">
        <v>85</v>
      </c>
      <c r="O158" s="278" t="s">
        <v>85</v>
      </c>
      <c r="P158" s="283" t="s">
        <v>85</v>
      </c>
      <c r="Q158" s="280" t="s">
        <v>85</v>
      </c>
      <c r="R158" s="284"/>
      <c r="S158" s="285" t="s">
        <v>85</v>
      </c>
      <c r="T158" s="278" t="s">
        <v>85</v>
      </c>
      <c r="U158" s="283" t="s">
        <v>85</v>
      </c>
      <c r="V158" s="280" t="s">
        <v>85</v>
      </c>
      <c r="W158" s="284"/>
      <c r="X158" s="286" t="s">
        <v>85</v>
      </c>
      <c r="Y158" s="278" t="s">
        <v>85</v>
      </c>
      <c r="Z158" s="283" t="s">
        <v>85</v>
      </c>
      <c r="AA158" s="280" t="s">
        <v>85</v>
      </c>
      <c r="AB158" s="284"/>
      <c r="AC158" s="287" t="s">
        <v>85</v>
      </c>
      <c r="AD158" s="278" t="s">
        <v>85</v>
      </c>
      <c r="AE158" s="283" t="s">
        <v>85</v>
      </c>
      <c r="AF158" s="280" t="s">
        <v>85</v>
      </c>
      <c r="AG158" s="250"/>
      <c r="AH158" s="248" t="s">
        <v>85</v>
      </c>
      <c r="AI158" s="276" t="s">
        <v>85</v>
      </c>
      <c r="AJ158" s="54" t="s">
        <v>85</v>
      </c>
      <c r="AK158" s="54" t="s">
        <v>85</v>
      </c>
      <c r="AM158" s="54" t="s">
        <v>85</v>
      </c>
      <c r="AN158" s="54" t="s">
        <v>85</v>
      </c>
      <c r="AO158" s="54" t="s">
        <v>85</v>
      </c>
      <c r="AP158" s="54" t="s">
        <v>85</v>
      </c>
    </row>
    <row r="159" spans="1:42" x14ac:dyDescent="0.25">
      <c r="A159" s="248" t="s">
        <v>85</v>
      </c>
      <c r="B159" s="276" t="s">
        <v>85</v>
      </c>
      <c r="C159" s="250" t="s">
        <v>85</v>
      </c>
      <c r="D159" s="277" t="s">
        <v>85</v>
      </c>
      <c r="E159" s="278" t="s">
        <v>85</v>
      </c>
      <c r="F159" s="279" t="s">
        <v>85</v>
      </c>
      <c r="G159" s="280" t="s">
        <v>85</v>
      </c>
      <c r="H159" s="281" t="s">
        <v>85</v>
      </c>
      <c r="I159" s="278" t="s">
        <v>85</v>
      </c>
      <c r="J159" s="278" t="s">
        <v>85</v>
      </c>
      <c r="K159" s="280" t="s">
        <v>85</v>
      </c>
      <c r="L159" s="280" t="s">
        <v>85</v>
      </c>
      <c r="M159" s="280" t="s">
        <v>85</v>
      </c>
      <c r="N159" s="282" t="s">
        <v>85</v>
      </c>
      <c r="O159" s="278" t="s">
        <v>85</v>
      </c>
      <c r="P159" s="283" t="s">
        <v>85</v>
      </c>
      <c r="Q159" s="280" t="s">
        <v>85</v>
      </c>
      <c r="R159" s="284"/>
      <c r="S159" s="285" t="s">
        <v>85</v>
      </c>
      <c r="T159" s="278" t="s">
        <v>85</v>
      </c>
      <c r="U159" s="283" t="s">
        <v>85</v>
      </c>
      <c r="V159" s="280" t="s">
        <v>85</v>
      </c>
      <c r="W159" s="284"/>
      <c r="X159" s="286" t="s">
        <v>85</v>
      </c>
      <c r="Y159" s="278" t="s">
        <v>85</v>
      </c>
      <c r="Z159" s="283" t="s">
        <v>85</v>
      </c>
      <c r="AA159" s="280" t="s">
        <v>85</v>
      </c>
      <c r="AB159" s="284"/>
      <c r="AC159" s="287" t="s">
        <v>85</v>
      </c>
      <c r="AD159" s="278" t="s">
        <v>85</v>
      </c>
      <c r="AE159" s="283" t="s">
        <v>85</v>
      </c>
      <c r="AF159" s="280" t="s">
        <v>85</v>
      </c>
      <c r="AG159" s="250"/>
      <c r="AH159" s="248" t="s">
        <v>85</v>
      </c>
      <c r="AI159" s="276" t="s">
        <v>85</v>
      </c>
      <c r="AJ159" s="54" t="s">
        <v>85</v>
      </c>
      <c r="AK159" s="54" t="s">
        <v>85</v>
      </c>
      <c r="AM159" s="54" t="s">
        <v>85</v>
      </c>
      <c r="AN159" s="54" t="s">
        <v>85</v>
      </c>
      <c r="AO159" s="54" t="s">
        <v>85</v>
      </c>
      <c r="AP159" s="54" t="s">
        <v>85</v>
      </c>
    </row>
    <row r="160" spans="1:42" x14ac:dyDescent="0.25">
      <c r="A160" s="248" t="s">
        <v>85</v>
      </c>
      <c r="B160" s="276" t="s">
        <v>85</v>
      </c>
      <c r="C160" s="250" t="s">
        <v>85</v>
      </c>
      <c r="D160" s="277" t="s">
        <v>85</v>
      </c>
      <c r="E160" s="278" t="s">
        <v>85</v>
      </c>
      <c r="F160" s="279" t="s">
        <v>85</v>
      </c>
      <c r="G160" s="280" t="s">
        <v>85</v>
      </c>
      <c r="H160" s="281" t="s">
        <v>85</v>
      </c>
      <c r="I160" s="278" t="s">
        <v>85</v>
      </c>
      <c r="J160" s="278" t="s">
        <v>85</v>
      </c>
      <c r="K160" s="280" t="s">
        <v>85</v>
      </c>
      <c r="L160" s="280" t="s">
        <v>85</v>
      </c>
      <c r="M160" s="280" t="s">
        <v>85</v>
      </c>
      <c r="N160" s="282" t="s">
        <v>85</v>
      </c>
      <c r="O160" s="278" t="s">
        <v>85</v>
      </c>
      <c r="P160" s="283" t="s">
        <v>85</v>
      </c>
      <c r="Q160" s="280" t="s">
        <v>85</v>
      </c>
      <c r="R160" s="284"/>
      <c r="S160" s="285" t="s">
        <v>85</v>
      </c>
      <c r="T160" s="278" t="s">
        <v>85</v>
      </c>
      <c r="U160" s="283" t="s">
        <v>85</v>
      </c>
      <c r="V160" s="280" t="s">
        <v>85</v>
      </c>
      <c r="W160" s="284"/>
      <c r="X160" s="286" t="s">
        <v>85</v>
      </c>
      <c r="Y160" s="278" t="s">
        <v>85</v>
      </c>
      <c r="Z160" s="283" t="s">
        <v>85</v>
      </c>
      <c r="AA160" s="280" t="s">
        <v>85</v>
      </c>
      <c r="AB160" s="284"/>
      <c r="AC160" s="287" t="s">
        <v>85</v>
      </c>
      <c r="AD160" s="278" t="s">
        <v>85</v>
      </c>
      <c r="AE160" s="283" t="s">
        <v>85</v>
      </c>
      <c r="AF160" s="280" t="s">
        <v>85</v>
      </c>
      <c r="AG160" s="250"/>
      <c r="AH160" s="248" t="s">
        <v>85</v>
      </c>
      <c r="AI160" s="276" t="s">
        <v>85</v>
      </c>
      <c r="AJ160" s="54" t="s">
        <v>85</v>
      </c>
      <c r="AK160" s="54" t="s">
        <v>85</v>
      </c>
      <c r="AM160" s="54" t="s">
        <v>85</v>
      </c>
      <c r="AN160" s="54" t="s">
        <v>85</v>
      </c>
      <c r="AO160" s="54" t="s">
        <v>85</v>
      </c>
      <c r="AP160" s="54" t="s">
        <v>85</v>
      </c>
    </row>
    <row r="161" spans="1:42" x14ac:dyDescent="0.25">
      <c r="A161" s="248" t="s">
        <v>85</v>
      </c>
      <c r="B161" s="276" t="s">
        <v>85</v>
      </c>
      <c r="C161" s="250" t="s">
        <v>85</v>
      </c>
      <c r="D161" s="277" t="s">
        <v>85</v>
      </c>
      <c r="E161" s="278" t="s">
        <v>85</v>
      </c>
      <c r="F161" s="279" t="s">
        <v>85</v>
      </c>
      <c r="G161" s="280" t="s">
        <v>85</v>
      </c>
      <c r="H161" s="281" t="s">
        <v>85</v>
      </c>
      <c r="I161" s="278" t="s">
        <v>85</v>
      </c>
      <c r="J161" s="278" t="s">
        <v>85</v>
      </c>
      <c r="K161" s="280" t="s">
        <v>85</v>
      </c>
      <c r="L161" s="280" t="s">
        <v>85</v>
      </c>
      <c r="M161" s="280" t="s">
        <v>85</v>
      </c>
      <c r="N161" s="282" t="s">
        <v>85</v>
      </c>
      <c r="O161" s="278" t="s">
        <v>85</v>
      </c>
      <c r="P161" s="283" t="s">
        <v>85</v>
      </c>
      <c r="Q161" s="280" t="s">
        <v>85</v>
      </c>
      <c r="R161" s="284"/>
      <c r="S161" s="285" t="s">
        <v>85</v>
      </c>
      <c r="T161" s="278" t="s">
        <v>85</v>
      </c>
      <c r="U161" s="283" t="s">
        <v>85</v>
      </c>
      <c r="V161" s="280" t="s">
        <v>85</v>
      </c>
      <c r="W161" s="284"/>
      <c r="X161" s="286" t="s">
        <v>85</v>
      </c>
      <c r="Y161" s="278" t="s">
        <v>85</v>
      </c>
      <c r="Z161" s="283" t="s">
        <v>85</v>
      </c>
      <c r="AA161" s="280" t="s">
        <v>85</v>
      </c>
      <c r="AB161" s="284"/>
      <c r="AC161" s="287" t="s">
        <v>85</v>
      </c>
      <c r="AD161" s="278" t="s">
        <v>85</v>
      </c>
      <c r="AE161" s="283" t="s">
        <v>85</v>
      </c>
      <c r="AF161" s="280" t="s">
        <v>85</v>
      </c>
      <c r="AG161" s="250"/>
      <c r="AH161" s="248" t="s">
        <v>85</v>
      </c>
      <c r="AI161" s="276" t="s">
        <v>85</v>
      </c>
      <c r="AJ161" s="54" t="s">
        <v>85</v>
      </c>
      <c r="AK161" s="54" t="s">
        <v>85</v>
      </c>
      <c r="AM161" s="54" t="s">
        <v>85</v>
      </c>
      <c r="AN161" s="54" t="s">
        <v>85</v>
      </c>
      <c r="AO161" s="54" t="s">
        <v>85</v>
      </c>
      <c r="AP161" s="54" t="s">
        <v>85</v>
      </c>
    </row>
    <row r="162" spans="1:42" x14ac:dyDescent="0.25">
      <c r="A162" s="248" t="s">
        <v>85</v>
      </c>
      <c r="B162" s="276" t="s">
        <v>85</v>
      </c>
      <c r="C162" s="250" t="s">
        <v>85</v>
      </c>
      <c r="D162" s="277" t="s">
        <v>85</v>
      </c>
      <c r="E162" s="278" t="s">
        <v>85</v>
      </c>
      <c r="F162" s="279" t="s">
        <v>85</v>
      </c>
      <c r="G162" s="280" t="s">
        <v>85</v>
      </c>
      <c r="H162" s="281" t="s">
        <v>85</v>
      </c>
      <c r="I162" s="278" t="s">
        <v>85</v>
      </c>
      <c r="J162" s="278" t="s">
        <v>85</v>
      </c>
      <c r="K162" s="280" t="s">
        <v>85</v>
      </c>
      <c r="L162" s="280" t="s">
        <v>85</v>
      </c>
      <c r="M162" s="280" t="s">
        <v>85</v>
      </c>
      <c r="N162" s="282" t="s">
        <v>85</v>
      </c>
      <c r="O162" s="278" t="s">
        <v>85</v>
      </c>
      <c r="P162" s="283" t="s">
        <v>85</v>
      </c>
      <c r="Q162" s="280" t="s">
        <v>85</v>
      </c>
      <c r="R162" s="284"/>
      <c r="S162" s="285" t="s">
        <v>85</v>
      </c>
      <c r="T162" s="278" t="s">
        <v>85</v>
      </c>
      <c r="U162" s="283" t="s">
        <v>85</v>
      </c>
      <c r="V162" s="280" t="s">
        <v>85</v>
      </c>
      <c r="W162" s="284"/>
      <c r="X162" s="286" t="s">
        <v>85</v>
      </c>
      <c r="Y162" s="278" t="s">
        <v>85</v>
      </c>
      <c r="Z162" s="283" t="s">
        <v>85</v>
      </c>
      <c r="AA162" s="280" t="s">
        <v>85</v>
      </c>
      <c r="AB162" s="284"/>
      <c r="AC162" s="287" t="s">
        <v>85</v>
      </c>
      <c r="AD162" s="278" t="s">
        <v>85</v>
      </c>
      <c r="AE162" s="283" t="s">
        <v>85</v>
      </c>
      <c r="AF162" s="280" t="s">
        <v>85</v>
      </c>
      <c r="AG162" s="250"/>
      <c r="AH162" s="248" t="s">
        <v>85</v>
      </c>
      <c r="AI162" s="276" t="s">
        <v>85</v>
      </c>
      <c r="AJ162" s="54" t="s">
        <v>85</v>
      </c>
      <c r="AK162" s="54" t="s">
        <v>85</v>
      </c>
      <c r="AM162" s="54" t="s">
        <v>85</v>
      </c>
      <c r="AN162" s="54" t="s">
        <v>85</v>
      </c>
      <c r="AO162" s="54" t="s">
        <v>85</v>
      </c>
      <c r="AP162" s="54" t="s">
        <v>85</v>
      </c>
    </row>
    <row r="163" spans="1:42" x14ac:dyDescent="0.25">
      <c r="A163" s="248" t="s">
        <v>85</v>
      </c>
      <c r="B163" s="276" t="s">
        <v>85</v>
      </c>
      <c r="C163" s="250" t="s">
        <v>85</v>
      </c>
      <c r="D163" s="277" t="s">
        <v>85</v>
      </c>
      <c r="E163" s="278" t="s">
        <v>85</v>
      </c>
      <c r="F163" s="279" t="s">
        <v>85</v>
      </c>
      <c r="G163" s="280" t="s">
        <v>85</v>
      </c>
      <c r="H163" s="281" t="s">
        <v>85</v>
      </c>
      <c r="I163" s="278" t="s">
        <v>85</v>
      </c>
      <c r="J163" s="278" t="s">
        <v>85</v>
      </c>
      <c r="K163" s="280" t="s">
        <v>85</v>
      </c>
      <c r="L163" s="280" t="s">
        <v>85</v>
      </c>
      <c r="M163" s="280" t="s">
        <v>85</v>
      </c>
      <c r="N163" s="282" t="s">
        <v>85</v>
      </c>
      <c r="O163" s="278" t="s">
        <v>85</v>
      </c>
      <c r="P163" s="283" t="s">
        <v>85</v>
      </c>
      <c r="Q163" s="280" t="s">
        <v>85</v>
      </c>
      <c r="R163" s="284"/>
      <c r="S163" s="285" t="s">
        <v>85</v>
      </c>
      <c r="T163" s="278" t="s">
        <v>85</v>
      </c>
      <c r="U163" s="283" t="s">
        <v>85</v>
      </c>
      <c r="V163" s="280" t="s">
        <v>85</v>
      </c>
      <c r="W163" s="284"/>
      <c r="X163" s="286" t="s">
        <v>85</v>
      </c>
      <c r="Y163" s="278" t="s">
        <v>85</v>
      </c>
      <c r="Z163" s="283" t="s">
        <v>85</v>
      </c>
      <c r="AA163" s="280" t="s">
        <v>85</v>
      </c>
      <c r="AB163" s="284"/>
      <c r="AC163" s="287" t="s">
        <v>85</v>
      </c>
      <c r="AD163" s="278" t="s">
        <v>85</v>
      </c>
      <c r="AE163" s="283" t="s">
        <v>85</v>
      </c>
      <c r="AF163" s="280" t="s">
        <v>85</v>
      </c>
      <c r="AG163" s="250"/>
      <c r="AH163" s="248" t="s">
        <v>85</v>
      </c>
      <c r="AI163" s="276" t="s">
        <v>85</v>
      </c>
      <c r="AJ163" s="54" t="s">
        <v>85</v>
      </c>
      <c r="AK163" s="54" t="s">
        <v>85</v>
      </c>
      <c r="AM163" s="54" t="s">
        <v>85</v>
      </c>
      <c r="AN163" s="54" t="s">
        <v>85</v>
      </c>
      <c r="AO163" s="54" t="s">
        <v>85</v>
      </c>
      <c r="AP163" s="54" t="s">
        <v>85</v>
      </c>
    </row>
    <row r="164" spans="1:42" x14ac:dyDescent="0.25">
      <c r="A164" s="248" t="s">
        <v>85</v>
      </c>
      <c r="B164" s="276" t="s">
        <v>85</v>
      </c>
      <c r="C164" s="250" t="s">
        <v>85</v>
      </c>
      <c r="D164" s="277" t="s">
        <v>85</v>
      </c>
      <c r="E164" s="278" t="s">
        <v>85</v>
      </c>
      <c r="F164" s="279" t="s">
        <v>85</v>
      </c>
      <c r="G164" s="280" t="s">
        <v>85</v>
      </c>
      <c r="H164" s="281" t="s">
        <v>85</v>
      </c>
      <c r="I164" s="278" t="s">
        <v>85</v>
      </c>
      <c r="J164" s="278" t="s">
        <v>85</v>
      </c>
      <c r="K164" s="280" t="s">
        <v>85</v>
      </c>
      <c r="L164" s="280" t="s">
        <v>85</v>
      </c>
      <c r="M164" s="280" t="s">
        <v>85</v>
      </c>
      <c r="N164" s="282" t="s">
        <v>85</v>
      </c>
      <c r="O164" s="278" t="s">
        <v>85</v>
      </c>
      <c r="P164" s="283" t="s">
        <v>85</v>
      </c>
      <c r="Q164" s="280" t="s">
        <v>85</v>
      </c>
      <c r="R164" s="284"/>
      <c r="S164" s="285" t="s">
        <v>85</v>
      </c>
      <c r="T164" s="278" t="s">
        <v>85</v>
      </c>
      <c r="U164" s="283" t="s">
        <v>85</v>
      </c>
      <c r="V164" s="280" t="s">
        <v>85</v>
      </c>
      <c r="W164" s="284"/>
      <c r="X164" s="286" t="s">
        <v>85</v>
      </c>
      <c r="Y164" s="278" t="s">
        <v>85</v>
      </c>
      <c r="Z164" s="283" t="s">
        <v>85</v>
      </c>
      <c r="AA164" s="280" t="s">
        <v>85</v>
      </c>
      <c r="AB164" s="284"/>
      <c r="AC164" s="287" t="s">
        <v>85</v>
      </c>
      <c r="AD164" s="278" t="s">
        <v>85</v>
      </c>
      <c r="AE164" s="283" t="s">
        <v>85</v>
      </c>
      <c r="AF164" s="280" t="s">
        <v>85</v>
      </c>
      <c r="AG164" s="250"/>
      <c r="AH164" s="248" t="s">
        <v>85</v>
      </c>
      <c r="AI164" s="276" t="s">
        <v>85</v>
      </c>
      <c r="AJ164" s="54" t="s">
        <v>85</v>
      </c>
      <c r="AK164" s="54" t="s">
        <v>85</v>
      </c>
      <c r="AM164" s="54" t="s">
        <v>85</v>
      </c>
      <c r="AN164" s="54" t="s">
        <v>85</v>
      </c>
      <c r="AO164" s="54" t="s">
        <v>85</v>
      </c>
      <c r="AP164" s="54" t="s">
        <v>85</v>
      </c>
    </row>
    <row r="165" spans="1:42" x14ac:dyDescent="0.25">
      <c r="A165" s="248" t="s">
        <v>85</v>
      </c>
      <c r="B165" s="276" t="s">
        <v>85</v>
      </c>
      <c r="C165" s="250" t="s">
        <v>85</v>
      </c>
      <c r="D165" s="277" t="s">
        <v>85</v>
      </c>
      <c r="E165" s="278" t="s">
        <v>85</v>
      </c>
      <c r="F165" s="279" t="s">
        <v>85</v>
      </c>
      <c r="G165" s="280" t="s">
        <v>85</v>
      </c>
      <c r="H165" s="281" t="s">
        <v>85</v>
      </c>
      <c r="I165" s="278" t="s">
        <v>85</v>
      </c>
      <c r="J165" s="278" t="s">
        <v>85</v>
      </c>
      <c r="K165" s="280" t="s">
        <v>85</v>
      </c>
      <c r="L165" s="280" t="s">
        <v>85</v>
      </c>
      <c r="M165" s="280" t="s">
        <v>85</v>
      </c>
      <c r="N165" s="282" t="s">
        <v>85</v>
      </c>
      <c r="O165" s="278" t="s">
        <v>85</v>
      </c>
      <c r="P165" s="283" t="s">
        <v>85</v>
      </c>
      <c r="Q165" s="280" t="s">
        <v>85</v>
      </c>
      <c r="R165" s="284"/>
      <c r="S165" s="285" t="s">
        <v>85</v>
      </c>
      <c r="T165" s="278" t="s">
        <v>85</v>
      </c>
      <c r="U165" s="283" t="s">
        <v>85</v>
      </c>
      <c r="V165" s="280" t="s">
        <v>85</v>
      </c>
      <c r="W165" s="284"/>
      <c r="X165" s="286" t="s">
        <v>85</v>
      </c>
      <c r="Y165" s="278" t="s">
        <v>85</v>
      </c>
      <c r="Z165" s="283" t="s">
        <v>85</v>
      </c>
      <c r="AA165" s="280" t="s">
        <v>85</v>
      </c>
      <c r="AB165" s="284"/>
      <c r="AC165" s="287" t="s">
        <v>85</v>
      </c>
      <c r="AD165" s="278" t="s">
        <v>85</v>
      </c>
      <c r="AE165" s="283" t="s">
        <v>85</v>
      </c>
      <c r="AF165" s="280" t="s">
        <v>85</v>
      </c>
      <c r="AG165" s="250"/>
      <c r="AH165" s="248" t="s">
        <v>85</v>
      </c>
      <c r="AI165" s="276" t="s">
        <v>85</v>
      </c>
      <c r="AJ165" s="54" t="s">
        <v>85</v>
      </c>
      <c r="AK165" s="54" t="s">
        <v>85</v>
      </c>
      <c r="AM165" s="54" t="s">
        <v>85</v>
      </c>
      <c r="AN165" s="54" t="s">
        <v>85</v>
      </c>
      <c r="AO165" s="54" t="s">
        <v>85</v>
      </c>
      <c r="AP165" s="54" t="s">
        <v>85</v>
      </c>
    </row>
    <row r="166" spans="1:42" x14ac:dyDescent="0.25">
      <c r="A166" s="248" t="s">
        <v>85</v>
      </c>
      <c r="B166" s="276" t="s">
        <v>85</v>
      </c>
      <c r="C166" s="250" t="s">
        <v>85</v>
      </c>
      <c r="D166" s="277" t="s">
        <v>85</v>
      </c>
      <c r="E166" s="278" t="s">
        <v>85</v>
      </c>
      <c r="F166" s="279" t="s">
        <v>85</v>
      </c>
      <c r="G166" s="280" t="s">
        <v>85</v>
      </c>
      <c r="H166" s="281" t="s">
        <v>85</v>
      </c>
      <c r="I166" s="278" t="s">
        <v>85</v>
      </c>
      <c r="J166" s="278" t="s">
        <v>85</v>
      </c>
      <c r="K166" s="280" t="s">
        <v>85</v>
      </c>
      <c r="L166" s="280" t="s">
        <v>85</v>
      </c>
      <c r="M166" s="280" t="s">
        <v>85</v>
      </c>
      <c r="N166" s="282" t="s">
        <v>85</v>
      </c>
      <c r="O166" s="278" t="s">
        <v>85</v>
      </c>
      <c r="P166" s="283" t="s">
        <v>85</v>
      </c>
      <c r="Q166" s="280" t="s">
        <v>85</v>
      </c>
      <c r="R166" s="284"/>
      <c r="S166" s="285" t="s">
        <v>85</v>
      </c>
      <c r="T166" s="278" t="s">
        <v>85</v>
      </c>
      <c r="U166" s="283" t="s">
        <v>85</v>
      </c>
      <c r="V166" s="280" t="s">
        <v>85</v>
      </c>
      <c r="W166" s="284"/>
      <c r="X166" s="286" t="s">
        <v>85</v>
      </c>
      <c r="Y166" s="278" t="s">
        <v>85</v>
      </c>
      <c r="Z166" s="283" t="s">
        <v>85</v>
      </c>
      <c r="AA166" s="280" t="s">
        <v>85</v>
      </c>
      <c r="AB166" s="284"/>
      <c r="AC166" s="287" t="s">
        <v>85</v>
      </c>
      <c r="AD166" s="278" t="s">
        <v>85</v>
      </c>
      <c r="AE166" s="283" t="s">
        <v>85</v>
      </c>
      <c r="AF166" s="280" t="s">
        <v>85</v>
      </c>
      <c r="AG166" s="250"/>
      <c r="AH166" s="248" t="s">
        <v>85</v>
      </c>
      <c r="AI166" s="276" t="s">
        <v>85</v>
      </c>
      <c r="AJ166" s="54" t="s">
        <v>85</v>
      </c>
      <c r="AK166" s="54" t="s">
        <v>85</v>
      </c>
      <c r="AM166" s="54" t="s">
        <v>85</v>
      </c>
      <c r="AN166" s="54" t="s">
        <v>85</v>
      </c>
      <c r="AO166" s="54" t="s">
        <v>85</v>
      </c>
      <c r="AP166" s="54" t="s">
        <v>85</v>
      </c>
    </row>
    <row r="167" spans="1:42" x14ac:dyDescent="0.25">
      <c r="A167" s="248" t="s">
        <v>85</v>
      </c>
      <c r="B167" s="276" t="s">
        <v>85</v>
      </c>
      <c r="C167" s="250" t="s">
        <v>85</v>
      </c>
      <c r="D167" s="277" t="s">
        <v>85</v>
      </c>
      <c r="E167" s="278" t="s">
        <v>85</v>
      </c>
      <c r="F167" s="279" t="s">
        <v>85</v>
      </c>
      <c r="G167" s="280" t="s">
        <v>85</v>
      </c>
      <c r="H167" s="281" t="s">
        <v>85</v>
      </c>
      <c r="I167" s="278" t="s">
        <v>85</v>
      </c>
      <c r="J167" s="278" t="s">
        <v>85</v>
      </c>
      <c r="K167" s="280" t="s">
        <v>85</v>
      </c>
      <c r="L167" s="280" t="s">
        <v>85</v>
      </c>
      <c r="M167" s="280" t="s">
        <v>85</v>
      </c>
      <c r="N167" s="282" t="s">
        <v>85</v>
      </c>
      <c r="O167" s="278" t="s">
        <v>85</v>
      </c>
      <c r="P167" s="283" t="s">
        <v>85</v>
      </c>
      <c r="Q167" s="280" t="s">
        <v>85</v>
      </c>
      <c r="R167" s="284"/>
      <c r="S167" s="285" t="s">
        <v>85</v>
      </c>
      <c r="T167" s="278" t="s">
        <v>85</v>
      </c>
      <c r="U167" s="283" t="s">
        <v>85</v>
      </c>
      <c r="V167" s="280" t="s">
        <v>85</v>
      </c>
      <c r="W167" s="284"/>
      <c r="X167" s="286" t="s">
        <v>85</v>
      </c>
      <c r="Y167" s="278" t="s">
        <v>85</v>
      </c>
      <c r="Z167" s="283" t="s">
        <v>85</v>
      </c>
      <c r="AA167" s="280" t="s">
        <v>85</v>
      </c>
      <c r="AB167" s="284"/>
      <c r="AC167" s="287" t="s">
        <v>85</v>
      </c>
      <c r="AD167" s="278" t="s">
        <v>85</v>
      </c>
      <c r="AE167" s="283" t="s">
        <v>85</v>
      </c>
      <c r="AF167" s="280" t="s">
        <v>85</v>
      </c>
      <c r="AG167" s="250"/>
      <c r="AH167" s="248" t="s">
        <v>85</v>
      </c>
      <c r="AI167" s="276" t="s">
        <v>85</v>
      </c>
      <c r="AJ167" s="54" t="s">
        <v>85</v>
      </c>
      <c r="AK167" s="54" t="s">
        <v>85</v>
      </c>
      <c r="AM167" s="54" t="s">
        <v>85</v>
      </c>
      <c r="AN167" s="54" t="s">
        <v>85</v>
      </c>
      <c r="AO167" s="54" t="s">
        <v>85</v>
      </c>
      <c r="AP167" s="54" t="s">
        <v>85</v>
      </c>
    </row>
    <row r="168" spans="1:42" x14ac:dyDescent="0.25">
      <c r="A168" s="248" t="s">
        <v>85</v>
      </c>
      <c r="B168" s="276" t="s">
        <v>85</v>
      </c>
      <c r="C168" s="250" t="s">
        <v>85</v>
      </c>
      <c r="D168" s="277" t="s">
        <v>85</v>
      </c>
      <c r="E168" s="278" t="s">
        <v>85</v>
      </c>
      <c r="F168" s="279" t="s">
        <v>85</v>
      </c>
      <c r="G168" s="280" t="s">
        <v>85</v>
      </c>
      <c r="H168" s="281" t="s">
        <v>85</v>
      </c>
      <c r="I168" s="278" t="s">
        <v>85</v>
      </c>
      <c r="J168" s="278" t="s">
        <v>85</v>
      </c>
      <c r="K168" s="280" t="s">
        <v>85</v>
      </c>
      <c r="L168" s="280" t="s">
        <v>85</v>
      </c>
      <c r="M168" s="280" t="s">
        <v>85</v>
      </c>
      <c r="N168" s="282" t="s">
        <v>85</v>
      </c>
      <c r="O168" s="278" t="s">
        <v>85</v>
      </c>
      <c r="P168" s="283" t="s">
        <v>85</v>
      </c>
      <c r="Q168" s="280" t="s">
        <v>85</v>
      </c>
      <c r="R168" s="284"/>
      <c r="S168" s="285" t="s">
        <v>85</v>
      </c>
      <c r="T168" s="278" t="s">
        <v>85</v>
      </c>
      <c r="U168" s="283" t="s">
        <v>85</v>
      </c>
      <c r="V168" s="280" t="s">
        <v>85</v>
      </c>
      <c r="W168" s="284"/>
      <c r="X168" s="286" t="s">
        <v>85</v>
      </c>
      <c r="Y168" s="278" t="s">
        <v>85</v>
      </c>
      <c r="Z168" s="283" t="s">
        <v>85</v>
      </c>
      <c r="AA168" s="280" t="s">
        <v>85</v>
      </c>
      <c r="AB168" s="284"/>
      <c r="AC168" s="287" t="s">
        <v>85</v>
      </c>
      <c r="AD168" s="278" t="s">
        <v>85</v>
      </c>
      <c r="AE168" s="283" t="s">
        <v>85</v>
      </c>
      <c r="AF168" s="280" t="s">
        <v>85</v>
      </c>
      <c r="AG168" s="250"/>
      <c r="AH168" s="248" t="s">
        <v>85</v>
      </c>
      <c r="AI168" s="276" t="s">
        <v>85</v>
      </c>
      <c r="AJ168" s="54" t="s">
        <v>85</v>
      </c>
      <c r="AK168" s="54" t="s">
        <v>85</v>
      </c>
      <c r="AM168" s="54" t="s">
        <v>85</v>
      </c>
      <c r="AN168" s="54" t="s">
        <v>85</v>
      </c>
      <c r="AO168" s="54" t="s">
        <v>85</v>
      </c>
      <c r="AP168" s="54" t="s">
        <v>85</v>
      </c>
    </row>
    <row r="169" spans="1:42" x14ac:dyDescent="0.25">
      <c r="A169" s="248" t="s">
        <v>85</v>
      </c>
      <c r="B169" s="276" t="s">
        <v>85</v>
      </c>
      <c r="C169" s="250" t="s">
        <v>85</v>
      </c>
      <c r="D169" s="277" t="s">
        <v>85</v>
      </c>
      <c r="E169" s="278" t="s">
        <v>85</v>
      </c>
      <c r="F169" s="279" t="s">
        <v>85</v>
      </c>
      <c r="G169" s="280" t="s">
        <v>85</v>
      </c>
      <c r="H169" s="281" t="s">
        <v>85</v>
      </c>
      <c r="I169" s="278" t="s">
        <v>85</v>
      </c>
      <c r="J169" s="278" t="s">
        <v>85</v>
      </c>
      <c r="K169" s="280" t="s">
        <v>85</v>
      </c>
      <c r="L169" s="280" t="s">
        <v>85</v>
      </c>
      <c r="M169" s="280" t="s">
        <v>85</v>
      </c>
      <c r="N169" s="282" t="s">
        <v>85</v>
      </c>
      <c r="O169" s="278" t="s">
        <v>85</v>
      </c>
      <c r="P169" s="283" t="s">
        <v>85</v>
      </c>
      <c r="Q169" s="280" t="s">
        <v>85</v>
      </c>
      <c r="R169" s="284"/>
      <c r="S169" s="285" t="s">
        <v>85</v>
      </c>
      <c r="T169" s="278" t="s">
        <v>85</v>
      </c>
      <c r="U169" s="283" t="s">
        <v>85</v>
      </c>
      <c r="V169" s="280" t="s">
        <v>85</v>
      </c>
      <c r="W169" s="284"/>
      <c r="X169" s="286" t="s">
        <v>85</v>
      </c>
      <c r="Y169" s="278" t="s">
        <v>85</v>
      </c>
      <c r="Z169" s="283" t="s">
        <v>85</v>
      </c>
      <c r="AA169" s="280" t="s">
        <v>85</v>
      </c>
      <c r="AB169" s="284"/>
      <c r="AC169" s="287" t="s">
        <v>85</v>
      </c>
      <c r="AD169" s="278" t="s">
        <v>85</v>
      </c>
      <c r="AE169" s="283" t="s">
        <v>85</v>
      </c>
      <c r="AF169" s="280" t="s">
        <v>85</v>
      </c>
      <c r="AG169" s="250"/>
      <c r="AH169" s="248" t="s">
        <v>85</v>
      </c>
      <c r="AI169" s="276" t="s">
        <v>85</v>
      </c>
      <c r="AJ169" s="54" t="s">
        <v>85</v>
      </c>
      <c r="AK169" s="54" t="s">
        <v>85</v>
      </c>
      <c r="AM169" s="54" t="s">
        <v>85</v>
      </c>
      <c r="AN169" s="54" t="s">
        <v>85</v>
      </c>
      <c r="AO169" s="54" t="s">
        <v>85</v>
      </c>
      <c r="AP169" s="54" t="s">
        <v>85</v>
      </c>
    </row>
    <row r="170" spans="1:42" x14ac:dyDescent="0.25">
      <c r="A170" s="248" t="s">
        <v>85</v>
      </c>
      <c r="B170" s="276" t="s">
        <v>85</v>
      </c>
      <c r="C170" s="250" t="s">
        <v>85</v>
      </c>
      <c r="D170" s="277" t="s">
        <v>85</v>
      </c>
      <c r="E170" s="278" t="s">
        <v>85</v>
      </c>
      <c r="F170" s="279" t="s">
        <v>85</v>
      </c>
      <c r="G170" s="280" t="s">
        <v>85</v>
      </c>
      <c r="H170" s="281" t="s">
        <v>85</v>
      </c>
      <c r="I170" s="278" t="s">
        <v>85</v>
      </c>
      <c r="J170" s="278" t="s">
        <v>85</v>
      </c>
      <c r="K170" s="280" t="s">
        <v>85</v>
      </c>
      <c r="L170" s="280" t="s">
        <v>85</v>
      </c>
      <c r="M170" s="280" t="s">
        <v>85</v>
      </c>
      <c r="N170" s="282" t="s">
        <v>85</v>
      </c>
      <c r="O170" s="278" t="s">
        <v>85</v>
      </c>
      <c r="P170" s="283" t="s">
        <v>85</v>
      </c>
      <c r="Q170" s="280" t="s">
        <v>85</v>
      </c>
      <c r="R170" s="284"/>
      <c r="S170" s="285" t="s">
        <v>85</v>
      </c>
      <c r="T170" s="278" t="s">
        <v>85</v>
      </c>
      <c r="U170" s="283" t="s">
        <v>85</v>
      </c>
      <c r="V170" s="280" t="s">
        <v>85</v>
      </c>
      <c r="W170" s="284"/>
      <c r="X170" s="286" t="s">
        <v>85</v>
      </c>
      <c r="Y170" s="278" t="s">
        <v>85</v>
      </c>
      <c r="Z170" s="283" t="s">
        <v>85</v>
      </c>
      <c r="AA170" s="280" t="s">
        <v>85</v>
      </c>
      <c r="AB170" s="284"/>
      <c r="AC170" s="287" t="s">
        <v>85</v>
      </c>
      <c r="AD170" s="278" t="s">
        <v>85</v>
      </c>
      <c r="AE170" s="283" t="s">
        <v>85</v>
      </c>
      <c r="AF170" s="280" t="s">
        <v>85</v>
      </c>
      <c r="AG170" s="250"/>
      <c r="AH170" s="248" t="s">
        <v>85</v>
      </c>
      <c r="AI170" s="276" t="s">
        <v>85</v>
      </c>
      <c r="AJ170" s="54" t="s">
        <v>85</v>
      </c>
      <c r="AK170" s="54" t="s">
        <v>85</v>
      </c>
      <c r="AM170" s="54" t="s">
        <v>85</v>
      </c>
      <c r="AN170" s="54" t="s">
        <v>85</v>
      </c>
      <c r="AO170" s="54" t="s">
        <v>85</v>
      </c>
      <c r="AP170" s="54" t="s">
        <v>85</v>
      </c>
    </row>
    <row r="171" spans="1:42" x14ac:dyDescent="0.25">
      <c r="A171" s="248" t="s">
        <v>85</v>
      </c>
      <c r="B171" s="276" t="s">
        <v>85</v>
      </c>
      <c r="C171" s="250" t="s">
        <v>85</v>
      </c>
      <c r="D171" s="277" t="s">
        <v>85</v>
      </c>
      <c r="E171" s="278" t="s">
        <v>85</v>
      </c>
      <c r="F171" s="279" t="s">
        <v>85</v>
      </c>
      <c r="G171" s="280" t="s">
        <v>85</v>
      </c>
      <c r="H171" s="281" t="s">
        <v>85</v>
      </c>
      <c r="I171" s="278" t="s">
        <v>85</v>
      </c>
      <c r="J171" s="278" t="s">
        <v>85</v>
      </c>
      <c r="K171" s="280" t="s">
        <v>85</v>
      </c>
      <c r="L171" s="280" t="s">
        <v>85</v>
      </c>
      <c r="M171" s="280" t="s">
        <v>85</v>
      </c>
      <c r="N171" s="282" t="s">
        <v>85</v>
      </c>
      <c r="O171" s="278" t="s">
        <v>85</v>
      </c>
      <c r="P171" s="283" t="s">
        <v>85</v>
      </c>
      <c r="Q171" s="280" t="s">
        <v>85</v>
      </c>
      <c r="R171" s="284"/>
      <c r="S171" s="285" t="s">
        <v>85</v>
      </c>
      <c r="T171" s="278" t="s">
        <v>85</v>
      </c>
      <c r="U171" s="283" t="s">
        <v>85</v>
      </c>
      <c r="V171" s="280" t="s">
        <v>85</v>
      </c>
      <c r="W171" s="284"/>
      <c r="X171" s="286" t="s">
        <v>85</v>
      </c>
      <c r="Y171" s="278" t="s">
        <v>85</v>
      </c>
      <c r="Z171" s="283" t="s">
        <v>85</v>
      </c>
      <c r="AA171" s="280" t="s">
        <v>85</v>
      </c>
      <c r="AB171" s="284"/>
      <c r="AC171" s="287" t="s">
        <v>85</v>
      </c>
      <c r="AD171" s="278" t="s">
        <v>85</v>
      </c>
      <c r="AE171" s="283" t="s">
        <v>85</v>
      </c>
      <c r="AF171" s="280" t="s">
        <v>85</v>
      </c>
      <c r="AG171" s="250"/>
      <c r="AH171" s="248" t="s">
        <v>85</v>
      </c>
      <c r="AI171" s="276" t="s">
        <v>85</v>
      </c>
      <c r="AJ171" s="54" t="s">
        <v>85</v>
      </c>
      <c r="AK171" s="54" t="s">
        <v>85</v>
      </c>
      <c r="AM171" s="54" t="s">
        <v>85</v>
      </c>
      <c r="AN171" s="54" t="s">
        <v>85</v>
      </c>
      <c r="AO171" s="54" t="s">
        <v>85</v>
      </c>
      <c r="AP171" s="54" t="s">
        <v>85</v>
      </c>
    </row>
    <row r="172" spans="1:42" x14ac:dyDescent="0.25">
      <c r="A172" s="248" t="s">
        <v>85</v>
      </c>
      <c r="B172" s="276" t="s">
        <v>85</v>
      </c>
      <c r="C172" s="250" t="s">
        <v>85</v>
      </c>
      <c r="D172" s="277" t="s">
        <v>85</v>
      </c>
      <c r="E172" s="278" t="s">
        <v>85</v>
      </c>
      <c r="F172" s="279" t="s">
        <v>85</v>
      </c>
      <c r="G172" s="280" t="s">
        <v>85</v>
      </c>
      <c r="H172" s="281" t="s">
        <v>85</v>
      </c>
      <c r="I172" s="278" t="s">
        <v>85</v>
      </c>
      <c r="J172" s="278" t="s">
        <v>85</v>
      </c>
      <c r="K172" s="280" t="s">
        <v>85</v>
      </c>
      <c r="L172" s="280" t="s">
        <v>85</v>
      </c>
      <c r="M172" s="280" t="s">
        <v>85</v>
      </c>
      <c r="N172" s="282" t="s">
        <v>85</v>
      </c>
      <c r="O172" s="278" t="s">
        <v>85</v>
      </c>
      <c r="P172" s="283" t="s">
        <v>85</v>
      </c>
      <c r="Q172" s="280" t="s">
        <v>85</v>
      </c>
      <c r="R172" s="284"/>
      <c r="S172" s="285" t="s">
        <v>85</v>
      </c>
      <c r="T172" s="278" t="s">
        <v>85</v>
      </c>
      <c r="U172" s="283" t="s">
        <v>85</v>
      </c>
      <c r="V172" s="280" t="s">
        <v>85</v>
      </c>
      <c r="W172" s="284"/>
      <c r="X172" s="286" t="s">
        <v>85</v>
      </c>
      <c r="Y172" s="278" t="s">
        <v>85</v>
      </c>
      <c r="Z172" s="283" t="s">
        <v>85</v>
      </c>
      <c r="AA172" s="280" t="s">
        <v>85</v>
      </c>
      <c r="AB172" s="284"/>
      <c r="AC172" s="287" t="s">
        <v>85</v>
      </c>
      <c r="AD172" s="278" t="s">
        <v>85</v>
      </c>
      <c r="AE172" s="283" t="s">
        <v>85</v>
      </c>
      <c r="AF172" s="280" t="s">
        <v>85</v>
      </c>
      <c r="AG172" s="250"/>
      <c r="AH172" s="248" t="s">
        <v>85</v>
      </c>
      <c r="AI172" s="276" t="s">
        <v>85</v>
      </c>
      <c r="AJ172" s="54" t="s">
        <v>85</v>
      </c>
      <c r="AK172" s="54" t="s">
        <v>85</v>
      </c>
      <c r="AM172" s="54" t="s">
        <v>85</v>
      </c>
      <c r="AN172" s="54" t="s">
        <v>85</v>
      </c>
      <c r="AO172" s="54" t="s">
        <v>85</v>
      </c>
      <c r="AP172" s="54" t="s">
        <v>85</v>
      </c>
    </row>
    <row r="173" spans="1:42" x14ac:dyDescent="0.25">
      <c r="A173" s="248" t="s">
        <v>85</v>
      </c>
      <c r="B173" s="276" t="s">
        <v>85</v>
      </c>
      <c r="C173" s="250" t="s">
        <v>85</v>
      </c>
      <c r="D173" s="277" t="s">
        <v>85</v>
      </c>
      <c r="E173" s="278" t="s">
        <v>85</v>
      </c>
      <c r="F173" s="279" t="s">
        <v>85</v>
      </c>
      <c r="G173" s="280" t="s">
        <v>85</v>
      </c>
      <c r="H173" s="281" t="s">
        <v>85</v>
      </c>
      <c r="I173" s="278" t="s">
        <v>85</v>
      </c>
      <c r="J173" s="278" t="s">
        <v>85</v>
      </c>
      <c r="K173" s="280" t="s">
        <v>85</v>
      </c>
      <c r="L173" s="280" t="s">
        <v>85</v>
      </c>
      <c r="M173" s="280" t="s">
        <v>85</v>
      </c>
      <c r="N173" s="282" t="s">
        <v>85</v>
      </c>
      <c r="O173" s="278" t="s">
        <v>85</v>
      </c>
      <c r="P173" s="283" t="s">
        <v>85</v>
      </c>
      <c r="Q173" s="280" t="s">
        <v>85</v>
      </c>
      <c r="R173" s="284"/>
      <c r="S173" s="285" t="s">
        <v>85</v>
      </c>
      <c r="T173" s="278" t="s">
        <v>85</v>
      </c>
      <c r="U173" s="283" t="s">
        <v>85</v>
      </c>
      <c r="V173" s="280" t="s">
        <v>85</v>
      </c>
      <c r="W173" s="284"/>
      <c r="X173" s="286" t="s">
        <v>85</v>
      </c>
      <c r="Y173" s="278" t="s">
        <v>85</v>
      </c>
      <c r="Z173" s="283" t="s">
        <v>85</v>
      </c>
      <c r="AA173" s="280" t="s">
        <v>85</v>
      </c>
      <c r="AB173" s="284"/>
      <c r="AC173" s="287" t="s">
        <v>85</v>
      </c>
      <c r="AD173" s="278" t="s">
        <v>85</v>
      </c>
      <c r="AE173" s="283" t="s">
        <v>85</v>
      </c>
      <c r="AF173" s="280" t="s">
        <v>85</v>
      </c>
      <c r="AG173" s="250"/>
      <c r="AH173" s="248" t="s">
        <v>85</v>
      </c>
      <c r="AI173" s="276" t="s">
        <v>85</v>
      </c>
      <c r="AJ173" s="54" t="s">
        <v>85</v>
      </c>
      <c r="AK173" s="54" t="s">
        <v>85</v>
      </c>
      <c r="AM173" s="54" t="s">
        <v>85</v>
      </c>
      <c r="AN173" s="54" t="s">
        <v>85</v>
      </c>
      <c r="AO173" s="54" t="s">
        <v>85</v>
      </c>
      <c r="AP173" s="54" t="s">
        <v>85</v>
      </c>
    </row>
    <row r="174" spans="1:42" x14ac:dyDescent="0.25">
      <c r="A174" s="248" t="s">
        <v>85</v>
      </c>
      <c r="B174" s="276" t="s">
        <v>85</v>
      </c>
      <c r="C174" s="250" t="s">
        <v>85</v>
      </c>
      <c r="D174" s="277" t="s">
        <v>85</v>
      </c>
      <c r="E174" s="278" t="s">
        <v>85</v>
      </c>
      <c r="F174" s="279" t="s">
        <v>85</v>
      </c>
      <c r="G174" s="280" t="s">
        <v>85</v>
      </c>
      <c r="H174" s="281" t="s">
        <v>85</v>
      </c>
      <c r="I174" s="278" t="s">
        <v>85</v>
      </c>
      <c r="J174" s="278" t="s">
        <v>85</v>
      </c>
      <c r="K174" s="280" t="s">
        <v>85</v>
      </c>
      <c r="L174" s="280" t="s">
        <v>85</v>
      </c>
      <c r="M174" s="280" t="s">
        <v>85</v>
      </c>
      <c r="N174" s="282" t="s">
        <v>85</v>
      </c>
      <c r="O174" s="278" t="s">
        <v>85</v>
      </c>
      <c r="P174" s="283" t="s">
        <v>85</v>
      </c>
      <c r="Q174" s="280" t="s">
        <v>85</v>
      </c>
      <c r="R174" s="284"/>
      <c r="S174" s="285" t="s">
        <v>85</v>
      </c>
      <c r="T174" s="278" t="s">
        <v>85</v>
      </c>
      <c r="U174" s="283" t="s">
        <v>85</v>
      </c>
      <c r="V174" s="280" t="s">
        <v>85</v>
      </c>
      <c r="W174" s="284"/>
      <c r="X174" s="286" t="s">
        <v>85</v>
      </c>
      <c r="Y174" s="278" t="s">
        <v>85</v>
      </c>
      <c r="Z174" s="283" t="s">
        <v>85</v>
      </c>
      <c r="AA174" s="280" t="s">
        <v>85</v>
      </c>
      <c r="AB174" s="284"/>
      <c r="AC174" s="287" t="s">
        <v>85</v>
      </c>
      <c r="AD174" s="278" t="s">
        <v>85</v>
      </c>
      <c r="AE174" s="283" t="s">
        <v>85</v>
      </c>
      <c r="AF174" s="280" t="s">
        <v>85</v>
      </c>
      <c r="AG174" s="250"/>
      <c r="AH174" s="248" t="s">
        <v>85</v>
      </c>
      <c r="AI174" s="276" t="s">
        <v>85</v>
      </c>
      <c r="AJ174" s="54" t="s">
        <v>85</v>
      </c>
      <c r="AK174" s="54" t="s">
        <v>85</v>
      </c>
      <c r="AM174" s="54" t="s">
        <v>85</v>
      </c>
      <c r="AN174" s="54" t="s">
        <v>85</v>
      </c>
      <c r="AO174" s="54" t="s">
        <v>85</v>
      </c>
      <c r="AP174" s="54" t="s">
        <v>85</v>
      </c>
    </row>
    <row r="175" spans="1:42" x14ac:dyDescent="0.25">
      <c r="A175" s="248" t="s">
        <v>85</v>
      </c>
      <c r="B175" s="276" t="s">
        <v>85</v>
      </c>
      <c r="C175" s="250" t="s">
        <v>85</v>
      </c>
      <c r="D175" s="277" t="s">
        <v>85</v>
      </c>
      <c r="E175" s="278" t="s">
        <v>85</v>
      </c>
      <c r="F175" s="279" t="s">
        <v>85</v>
      </c>
      <c r="G175" s="280" t="s">
        <v>85</v>
      </c>
      <c r="H175" s="281" t="s">
        <v>85</v>
      </c>
      <c r="I175" s="278" t="s">
        <v>85</v>
      </c>
      <c r="J175" s="278" t="s">
        <v>85</v>
      </c>
      <c r="K175" s="280" t="s">
        <v>85</v>
      </c>
      <c r="L175" s="280" t="s">
        <v>85</v>
      </c>
      <c r="M175" s="280" t="s">
        <v>85</v>
      </c>
      <c r="N175" s="282" t="s">
        <v>85</v>
      </c>
      <c r="O175" s="278" t="s">
        <v>85</v>
      </c>
      <c r="P175" s="283" t="s">
        <v>85</v>
      </c>
      <c r="Q175" s="280" t="s">
        <v>85</v>
      </c>
      <c r="R175" s="284"/>
      <c r="S175" s="285" t="s">
        <v>85</v>
      </c>
      <c r="T175" s="278" t="s">
        <v>85</v>
      </c>
      <c r="U175" s="283" t="s">
        <v>85</v>
      </c>
      <c r="V175" s="280" t="s">
        <v>85</v>
      </c>
      <c r="W175" s="284"/>
      <c r="X175" s="286" t="s">
        <v>85</v>
      </c>
      <c r="Y175" s="278" t="s">
        <v>85</v>
      </c>
      <c r="Z175" s="283" t="s">
        <v>85</v>
      </c>
      <c r="AA175" s="280" t="s">
        <v>85</v>
      </c>
      <c r="AB175" s="284"/>
      <c r="AC175" s="287" t="s">
        <v>85</v>
      </c>
      <c r="AD175" s="278" t="s">
        <v>85</v>
      </c>
      <c r="AE175" s="283" t="s">
        <v>85</v>
      </c>
      <c r="AF175" s="280" t="s">
        <v>85</v>
      </c>
      <c r="AG175" s="250"/>
      <c r="AH175" s="248" t="s">
        <v>85</v>
      </c>
      <c r="AI175" s="276" t="s">
        <v>85</v>
      </c>
      <c r="AJ175" s="54" t="s">
        <v>85</v>
      </c>
      <c r="AK175" s="54" t="s">
        <v>85</v>
      </c>
      <c r="AM175" s="54" t="s">
        <v>85</v>
      </c>
      <c r="AN175" s="54" t="s">
        <v>85</v>
      </c>
      <c r="AO175" s="54" t="s">
        <v>85</v>
      </c>
      <c r="AP175" s="54" t="s">
        <v>85</v>
      </c>
    </row>
    <row r="176" spans="1:42" x14ac:dyDescent="0.25">
      <c r="A176" s="248" t="s">
        <v>85</v>
      </c>
      <c r="B176" s="276" t="s">
        <v>85</v>
      </c>
      <c r="C176" s="250" t="s">
        <v>85</v>
      </c>
      <c r="D176" s="277" t="s">
        <v>85</v>
      </c>
      <c r="E176" s="278" t="s">
        <v>85</v>
      </c>
      <c r="F176" s="279" t="s">
        <v>85</v>
      </c>
      <c r="G176" s="280" t="s">
        <v>85</v>
      </c>
      <c r="H176" s="281" t="s">
        <v>85</v>
      </c>
      <c r="I176" s="278" t="s">
        <v>85</v>
      </c>
      <c r="J176" s="278" t="s">
        <v>85</v>
      </c>
      <c r="K176" s="280" t="s">
        <v>85</v>
      </c>
      <c r="L176" s="280" t="s">
        <v>85</v>
      </c>
      <c r="M176" s="280" t="s">
        <v>85</v>
      </c>
      <c r="N176" s="282" t="s">
        <v>85</v>
      </c>
      <c r="O176" s="278" t="s">
        <v>85</v>
      </c>
      <c r="P176" s="283" t="s">
        <v>85</v>
      </c>
      <c r="Q176" s="280" t="s">
        <v>85</v>
      </c>
      <c r="R176" s="284"/>
      <c r="S176" s="285" t="s">
        <v>85</v>
      </c>
      <c r="T176" s="278" t="s">
        <v>85</v>
      </c>
      <c r="U176" s="283" t="s">
        <v>85</v>
      </c>
      <c r="V176" s="280" t="s">
        <v>85</v>
      </c>
      <c r="W176" s="284"/>
      <c r="X176" s="286" t="s">
        <v>85</v>
      </c>
      <c r="Y176" s="278" t="s">
        <v>85</v>
      </c>
      <c r="Z176" s="283" t="s">
        <v>85</v>
      </c>
      <c r="AA176" s="280" t="s">
        <v>85</v>
      </c>
      <c r="AB176" s="284"/>
      <c r="AC176" s="287" t="s">
        <v>85</v>
      </c>
      <c r="AD176" s="278" t="s">
        <v>85</v>
      </c>
      <c r="AE176" s="283" t="s">
        <v>85</v>
      </c>
      <c r="AF176" s="280" t="s">
        <v>85</v>
      </c>
      <c r="AG176" s="250"/>
      <c r="AH176" s="248" t="s">
        <v>85</v>
      </c>
      <c r="AI176" s="276" t="s">
        <v>85</v>
      </c>
      <c r="AJ176" s="54" t="s">
        <v>85</v>
      </c>
      <c r="AK176" s="54" t="s">
        <v>85</v>
      </c>
      <c r="AM176" s="54" t="s">
        <v>85</v>
      </c>
      <c r="AN176" s="54" t="s">
        <v>85</v>
      </c>
      <c r="AO176" s="54" t="s">
        <v>85</v>
      </c>
      <c r="AP176" s="54" t="s">
        <v>85</v>
      </c>
    </row>
    <row r="177" spans="1:42" x14ac:dyDescent="0.25">
      <c r="A177" s="248" t="s">
        <v>85</v>
      </c>
      <c r="B177" s="276" t="s">
        <v>85</v>
      </c>
      <c r="C177" s="250" t="s">
        <v>85</v>
      </c>
      <c r="D177" s="277" t="s">
        <v>85</v>
      </c>
      <c r="E177" s="278" t="s">
        <v>85</v>
      </c>
      <c r="F177" s="279" t="s">
        <v>85</v>
      </c>
      <c r="G177" s="280" t="s">
        <v>85</v>
      </c>
      <c r="H177" s="281" t="s">
        <v>85</v>
      </c>
      <c r="I177" s="278" t="s">
        <v>85</v>
      </c>
      <c r="J177" s="278" t="s">
        <v>85</v>
      </c>
      <c r="K177" s="280" t="s">
        <v>85</v>
      </c>
      <c r="L177" s="280" t="s">
        <v>85</v>
      </c>
      <c r="M177" s="280" t="s">
        <v>85</v>
      </c>
      <c r="N177" s="282" t="s">
        <v>85</v>
      </c>
      <c r="O177" s="278" t="s">
        <v>85</v>
      </c>
      <c r="P177" s="283" t="s">
        <v>85</v>
      </c>
      <c r="Q177" s="280" t="s">
        <v>85</v>
      </c>
      <c r="R177" s="284"/>
      <c r="S177" s="285" t="s">
        <v>85</v>
      </c>
      <c r="T177" s="278" t="s">
        <v>85</v>
      </c>
      <c r="U177" s="283" t="s">
        <v>85</v>
      </c>
      <c r="V177" s="280" t="s">
        <v>85</v>
      </c>
      <c r="W177" s="284"/>
      <c r="X177" s="286" t="s">
        <v>85</v>
      </c>
      <c r="Y177" s="278" t="s">
        <v>85</v>
      </c>
      <c r="Z177" s="283" t="s">
        <v>85</v>
      </c>
      <c r="AA177" s="280" t="s">
        <v>85</v>
      </c>
      <c r="AB177" s="284"/>
      <c r="AC177" s="287" t="s">
        <v>85</v>
      </c>
      <c r="AD177" s="278" t="s">
        <v>85</v>
      </c>
      <c r="AE177" s="283" t="s">
        <v>85</v>
      </c>
      <c r="AF177" s="280" t="s">
        <v>85</v>
      </c>
      <c r="AG177" s="250"/>
      <c r="AH177" s="248" t="s">
        <v>85</v>
      </c>
      <c r="AI177" s="276" t="s">
        <v>85</v>
      </c>
      <c r="AJ177" s="54" t="s">
        <v>85</v>
      </c>
      <c r="AK177" s="54" t="s">
        <v>85</v>
      </c>
      <c r="AM177" s="54" t="s">
        <v>85</v>
      </c>
      <c r="AN177" s="54" t="s">
        <v>85</v>
      </c>
      <c r="AO177" s="54" t="s">
        <v>85</v>
      </c>
      <c r="AP177" s="54" t="s">
        <v>85</v>
      </c>
    </row>
    <row r="178" spans="1:42" x14ac:dyDescent="0.25">
      <c r="A178" s="248" t="s">
        <v>85</v>
      </c>
      <c r="B178" s="276" t="s">
        <v>85</v>
      </c>
      <c r="C178" s="250" t="s">
        <v>85</v>
      </c>
      <c r="D178" s="277" t="s">
        <v>85</v>
      </c>
      <c r="E178" s="278" t="s">
        <v>85</v>
      </c>
      <c r="F178" s="279" t="s">
        <v>85</v>
      </c>
      <c r="G178" s="280" t="s">
        <v>85</v>
      </c>
      <c r="H178" s="281" t="s">
        <v>85</v>
      </c>
      <c r="I178" s="278" t="s">
        <v>85</v>
      </c>
      <c r="J178" s="278" t="s">
        <v>85</v>
      </c>
      <c r="K178" s="280" t="s">
        <v>85</v>
      </c>
      <c r="L178" s="280" t="s">
        <v>85</v>
      </c>
      <c r="M178" s="280" t="s">
        <v>85</v>
      </c>
      <c r="N178" s="282" t="s">
        <v>85</v>
      </c>
      <c r="O178" s="278" t="s">
        <v>85</v>
      </c>
      <c r="P178" s="283" t="s">
        <v>85</v>
      </c>
      <c r="Q178" s="280" t="s">
        <v>85</v>
      </c>
      <c r="R178" s="284"/>
      <c r="S178" s="285" t="s">
        <v>85</v>
      </c>
      <c r="T178" s="278" t="s">
        <v>85</v>
      </c>
      <c r="U178" s="283" t="s">
        <v>85</v>
      </c>
      <c r="V178" s="280" t="s">
        <v>85</v>
      </c>
      <c r="W178" s="284"/>
      <c r="X178" s="286" t="s">
        <v>85</v>
      </c>
      <c r="Y178" s="278" t="s">
        <v>85</v>
      </c>
      <c r="Z178" s="283" t="s">
        <v>85</v>
      </c>
      <c r="AA178" s="280" t="s">
        <v>85</v>
      </c>
      <c r="AB178" s="284"/>
      <c r="AC178" s="287" t="s">
        <v>85</v>
      </c>
      <c r="AD178" s="278" t="s">
        <v>85</v>
      </c>
      <c r="AE178" s="283" t="s">
        <v>85</v>
      </c>
      <c r="AF178" s="280" t="s">
        <v>85</v>
      </c>
      <c r="AG178" s="250"/>
      <c r="AH178" s="248" t="s">
        <v>85</v>
      </c>
      <c r="AI178" s="276" t="s">
        <v>85</v>
      </c>
      <c r="AJ178" s="54" t="s">
        <v>85</v>
      </c>
      <c r="AK178" s="54" t="s">
        <v>85</v>
      </c>
      <c r="AM178" s="54" t="s">
        <v>85</v>
      </c>
      <c r="AN178" s="54" t="s">
        <v>85</v>
      </c>
      <c r="AO178" s="54" t="s">
        <v>85</v>
      </c>
      <c r="AP178" s="54" t="s">
        <v>85</v>
      </c>
    </row>
    <row r="179" spans="1:42" x14ac:dyDescent="0.25">
      <c r="A179" s="248" t="s">
        <v>85</v>
      </c>
      <c r="B179" s="276" t="s">
        <v>85</v>
      </c>
      <c r="C179" s="250" t="s">
        <v>85</v>
      </c>
      <c r="D179" s="277" t="s">
        <v>85</v>
      </c>
      <c r="E179" s="278" t="s">
        <v>85</v>
      </c>
      <c r="F179" s="279" t="s">
        <v>85</v>
      </c>
      <c r="G179" s="280" t="s">
        <v>85</v>
      </c>
      <c r="H179" s="281" t="s">
        <v>85</v>
      </c>
      <c r="I179" s="278" t="s">
        <v>85</v>
      </c>
      <c r="J179" s="278" t="s">
        <v>85</v>
      </c>
      <c r="K179" s="280" t="s">
        <v>85</v>
      </c>
      <c r="L179" s="280" t="s">
        <v>85</v>
      </c>
      <c r="M179" s="280" t="s">
        <v>85</v>
      </c>
      <c r="N179" s="282" t="s">
        <v>85</v>
      </c>
      <c r="O179" s="278" t="s">
        <v>85</v>
      </c>
      <c r="P179" s="283" t="s">
        <v>85</v>
      </c>
      <c r="Q179" s="280" t="s">
        <v>85</v>
      </c>
      <c r="R179" s="284"/>
      <c r="S179" s="285" t="s">
        <v>85</v>
      </c>
      <c r="T179" s="278" t="s">
        <v>85</v>
      </c>
      <c r="U179" s="283" t="s">
        <v>85</v>
      </c>
      <c r="V179" s="280" t="s">
        <v>85</v>
      </c>
      <c r="W179" s="284"/>
      <c r="X179" s="286" t="s">
        <v>85</v>
      </c>
      <c r="Y179" s="278" t="s">
        <v>85</v>
      </c>
      <c r="Z179" s="283" t="s">
        <v>85</v>
      </c>
      <c r="AA179" s="280" t="s">
        <v>85</v>
      </c>
      <c r="AB179" s="284"/>
      <c r="AC179" s="287" t="s">
        <v>85</v>
      </c>
      <c r="AD179" s="278" t="s">
        <v>85</v>
      </c>
      <c r="AE179" s="283" t="s">
        <v>85</v>
      </c>
      <c r="AF179" s="280" t="s">
        <v>85</v>
      </c>
      <c r="AG179" s="250"/>
      <c r="AH179" s="248" t="s">
        <v>85</v>
      </c>
      <c r="AI179" s="276" t="s">
        <v>85</v>
      </c>
      <c r="AJ179" s="54" t="s">
        <v>85</v>
      </c>
      <c r="AK179" s="54" t="s">
        <v>85</v>
      </c>
      <c r="AM179" s="54" t="s">
        <v>85</v>
      </c>
      <c r="AN179" s="54" t="s">
        <v>85</v>
      </c>
      <c r="AO179" s="54" t="s">
        <v>85</v>
      </c>
      <c r="AP179" s="54" t="s">
        <v>85</v>
      </c>
    </row>
    <row r="180" spans="1:42" x14ac:dyDescent="0.25">
      <c r="A180" s="248" t="s">
        <v>85</v>
      </c>
      <c r="B180" s="276" t="s">
        <v>85</v>
      </c>
      <c r="C180" s="250" t="s">
        <v>85</v>
      </c>
      <c r="D180" s="277" t="s">
        <v>85</v>
      </c>
      <c r="E180" s="278" t="s">
        <v>85</v>
      </c>
      <c r="F180" s="279" t="s">
        <v>85</v>
      </c>
      <c r="G180" s="280" t="s">
        <v>85</v>
      </c>
      <c r="H180" s="281" t="s">
        <v>85</v>
      </c>
      <c r="I180" s="278" t="s">
        <v>85</v>
      </c>
      <c r="J180" s="278" t="s">
        <v>85</v>
      </c>
      <c r="K180" s="280" t="s">
        <v>85</v>
      </c>
      <c r="L180" s="280" t="s">
        <v>85</v>
      </c>
      <c r="M180" s="280" t="s">
        <v>85</v>
      </c>
      <c r="N180" s="282" t="s">
        <v>85</v>
      </c>
      <c r="O180" s="278" t="s">
        <v>85</v>
      </c>
      <c r="P180" s="283" t="s">
        <v>85</v>
      </c>
      <c r="Q180" s="280" t="s">
        <v>85</v>
      </c>
      <c r="R180" s="284"/>
      <c r="S180" s="285" t="s">
        <v>85</v>
      </c>
      <c r="T180" s="278" t="s">
        <v>85</v>
      </c>
      <c r="U180" s="283" t="s">
        <v>85</v>
      </c>
      <c r="V180" s="280" t="s">
        <v>85</v>
      </c>
      <c r="W180" s="284"/>
      <c r="X180" s="286" t="s">
        <v>85</v>
      </c>
      <c r="Y180" s="278" t="s">
        <v>85</v>
      </c>
      <c r="Z180" s="283" t="s">
        <v>85</v>
      </c>
      <c r="AA180" s="280" t="s">
        <v>85</v>
      </c>
      <c r="AB180" s="284"/>
      <c r="AC180" s="287" t="s">
        <v>85</v>
      </c>
      <c r="AD180" s="278" t="s">
        <v>85</v>
      </c>
      <c r="AE180" s="283" t="s">
        <v>85</v>
      </c>
      <c r="AF180" s="280" t="s">
        <v>85</v>
      </c>
      <c r="AG180" s="250"/>
      <c r="AH180" s="248" t="s">
        <v>85</v>
      </c>
      <c r="AI180" s="276" t="s">
        <v>85</v>
      </c>
      <c r="AJ180" s="54" t="s">
        <v>85</v>
      </c>
      <c r="AK180" s="54" t="s">
        <v>85</v>
      </c>
      <c r="AM180" s="54" t="s">
        <v>85</v>
      </c>
      <c r="AN180" s="54" t="s">
        <v>85</v>
      </c>
      <c r="AO180" s="54" t="s">
        <v>85</v>
      </c>
      <c r="AP180" s="54" t="s">
        <v>85</v>
      </c>
    </row>
    <row r="181" spans="1:42" x14ac:dyDescent="0.25">
      <c r="A181" s="248" t="s">
        <v>85</v>
      </c>
      <c r="B181" s="276" t="s">
        <v>85</v>
      </c>
      <c r="C181" s="250" t="s">
        <v>85</v>
      </c>
      <c r="D181" s="277" t="s">
        <v>85</v>
      </c>
      <c r="E181" s="278" t="s">
        <v>85</v>
      </c>
      <c r="F181" s="279" t="s">
        <v>85</v>
      </c>
      <c r="G181" s="280" t="s">
        <v>85</v>
      </c>
      <c r="H181" s="281" t="s">
        <v>85</v>
      </c>
      <c r="I181" s="278" t="s">
        <v>85</v>
      </c>
      <c r="J181" s="278" t="s">
        <v>85</v>
      </c>
      <c r="K181" s="280" t="s">
        <v>85</v>
      </c>
      <c r="L181" s="280" t="s">
        <v>85</v>
      </c>
      <c r="M181" s="280" t="s">
        <v>85</v>
      </c>
      <c r="N181" s="282" t="s">
        <v>85</v>
      </c>
      <c r="O181" s="278" t="s">
        <v>85</v>
      </c>
      <c r="P181" s="283" t="s">
        <v>85</v>
      </c>
      <c r="Q181" s="280" t="s">
        <v>85</v>
      </c>
      <c r="R181" s="284"/>
      <c r="S181" s="285" t="s">
        <v>85</v>
      </c>
      <c r="T181" s="278" t="s">
        <v>85</v>
      </c>
      <c r="U181" s="283" t="s">
        <v>85</v>
      </c>
      <c r="V181" s="280" t="s">
        <v>85</v>
      </c>
      <c r="W181" s="284"/>
      <c r="X181" s="286" t="s">
        <v>85</v>
      </c>
      <c r="Y181" s="278" t="s">
        <v>85</v>
      </c>
      <c r="Z181" s="283" t="s">
        <v>85</v>
      </c>
      <c r="AA181" s="280" t="s">
        <v>85</v>
      </c>
      <c r="AB181" s="284"/>
      <c r="AC181" s="287" t="s">
        <v>85</v>
      </c>
      <c r="AD181" s="278" t="s">
        <v>85</v>
      </c>
      <c r="AE181" s="283" t="s">
        <v>85</v>
      </c>
      <c r="AF181" s="280" t="s">
        <v>85</v>
      </c>
      <c r="AG181" s="250"/>
      <c r="AH181" s="248" t="s">
        <v>85</v>
      </c>
      <c r="AI181" s="276" t="s">
        <v>85</v>
      </c>
      <c r="AJ181" s="54" t="s">
        <v>85</v>
      </c>
      <c r="AK181" s="54" t="s">
        <v>85</v>
      </c>
      <c r="AM181" s="54" t="s">
        <v>85</v>
      </c>
      <c r="AN181" s="54" t="s">
        <v>85</v>
      </c>
      <c r="AO181" s="54" t="s">
        <v>85</v>
      </c>
      <c r="AP181" s="54" t="s">
        <v>85</v>
      </c>
    </row>
    <row r="182" spans="1:42" x14ac:dyDescent="0.25">
      <c r="A182" s="248" t="s">
        <v>85</v>
      </c>
      <c r="B182" s="276" t="s">
        <v>85</v>
      </c>
      <c r="C182" s="250" t="s">
        <v>85</v>
      </c>
      <c r="D182" s="277" t="s">
        <v>85</v>
      </c>
      <c r="E182" s="278" t="s">
        <v>85</v>
      </c>
      <c r="F182" s="279" t="s">
        <v>85</v>
      </c>
      <c r="G182" s="280" t="s">
        <v>85</v>
      </c>
      <c r="H182" s="281" t="s">
        <v>85</v>
      </c>
      <c r="I182" s="278" t="s">
        <v>85</v>
      </c>
      <c r="J182" s="278" t="s">
        <v>85</v>
      </c>
      <c r="K182" s="280" t="s">
        <v>85</v>
      </c>
      <c r="L182" s="280" t="s">
        <v>85</v>
      </c>
      <c r="M182" s="280" t="s">
        <v>85</v>
      </c>
      <c r="N182" s="282" t="s">
        <v>85</v>
      </c>
      <c r="O182" s="278" t="s">
        <v>85</v>
      </c>
      <c r="P182" s="283" t="s">
        <v>85</v>
      </c>
      <c r="Q182" s="280" t="s">
        <v>85</v>
      </c>
      <c r="R182" s="284"/>
      <c r="S182" s="285" t="s">
        <v>85</v>
      </c>
      <c r="T182" s="278" t="s">
        <v>85</v>
      </c>
      <c r="U182" s="283" t="s">
        <v>85</v>
      </c>
      <c r="V182" s="280" t="s">
        <v>85</v>
      </c>
      <c r="W182" s="284"/>
      <c r="X182" s="286" t="s">
        <v>85</v>
      </c>
      <c r="Y182" s="278" t="s">
        <v>85</v>
      </c>
      <c r="Z182" s="283" t="s">
        <v>85</v>
      </c>
      <c r="AA182" s="280" t="s">
        <v>85</v>
      </c>
      <c r="AB182" s="284"/>
      <c r="AC182" s="287" t="s">
        <v>85</v>
      </c>
      <c r="AD182" s="278" t="s">
        <v>85</v>
      </c>
      <c r="AE182" s="283" t="s">
        <v>85</v>
      </c>
      <c r="AF182" s="280" t="s">
        <v>85</v>
      </c>
      <c r="AG182" s="250"/>
      <c r="AH182" s="248" t="s">
        <v>85</v>
      </c>
      <c r="AI182" s="276" t="s">
        <v>85</v>
      </c>
      <c r="AJ182" s="54" t="s">
        <v>85</v>
      </c>
      <c r="AK182" s="54" t="s">
        <v>85</v>
      </c>
      <c r="AM182" s="54" t="s">
        <v>85</v>
      </c>
      <c r="AN182" s="54" t="s">
        <v>85</v>
      </c>
      <c r="AO182" s="54" t="s">
        <v>85</v>
      </c>
      <c r="AP182" s="54" t="s">
        <v>85</v>
      </c>
    </row>
    <row r="183" spans="1:42" x14ac:dyDescent="0.25">
      <c r="A183" s="248" t="s">
        <v>85</v>
      </c>
      <c r="B183" s="276" t="s">
        <v>85</v>
      </c>
      <c r="C183" s="250" t="s">
        <v>85</v>
      </c>
      <c r="D183" s="277" t="s">
        <v>85</v>
      </c>
      <c r="E183" s="278" t="s">
        <v>85</v>
      </c>
      <c r="F183" s="279" t="s">
        <v>85</v>
      </c>
      <c r="G183" s="280" t="s">
        <v>85</v>
      </c>
      <c r="H183" s="281" t="s">
        <v>85</v>
      </c>
      <c r="I183" s="278" t="s">
        <v>85</v>
      </c>
      <c r="J183" s="278" t="s">
        <v>85</v>
      </c>
      <c r="K183" s="280" t="s">
        <v>85</v>
      </c>
      <c r="L183" s="280" t="s">
        <v>85</v>
      </c>
      <c r="M183" s="280" t="s">
        <v>85</v>
      </c>
      <c r="N183" s="282" t="s">
        <v>85</v>
      </c>
      <c r="O183" s="278" t="s">
        <v>85</v>
      </c>
      <c r="P183" s="283" t="s">
        <v>85</v>
      </c>
      <c r="Q183" s="280" t="s">
        <v>85</v>
      </c>
      <c r="R183" s="284"/>
      <c r="S183" s="285" t="s">
        <v>85</v>
      </c>
      <c r="T183" s="278" t="s">
        <v>85</v>
      </c>
      <c r="U183" s="283" t="s">
        <v>85</v>
      </c>
      <c r="V183" s="280" t="s">
        <v>85</v>
      </c>
      <c r="W183" s="284"/>
      <c r="X183" s="286" t="s">
        <v>85</v>
      </c>
      <c r="Y183" s="278" t="s">
        <v>85</v>
      </c>
      <c r="Z183" s="283" t="s">
        <v>85</v>
      </c>
      <c r="AA183" s="280" t="s">
        <v>85</v>
      </c>
      <c r="AB183" s="284"/>
      <c r="AC183" s="287" t="s">
        <v>85</v>
      </c>
      <c r="AD183" s="278" t="s">
        <v>85</v>
      </c>
      <c r="AE183" s="283" t="s">
        <v>85</v>
      </c>
      <c r="AF183" s="280" t="s">
        <v>85</v>
      </c>
      <c r="AG183" s="250"/>
      <c r="AH183" s="248" t="s">
        <v>85</v>
      </c>
      <c r="AI183" s="276" t="s">
        <v>85</v>
      </c>
      <c r="AJ183" s="54" t="s">
        <v>85</v>
      </c>
      <c r="AK183" s="54" t="s">
        <v>85</v>
      </c>
      <c r="AM183" s="54" t="s">
        <v>85</v>
      </c>
      <c r="AN183" s="54" t="s">
        <v>85</v>
      </c>
      <c r="AO183" s="54" t="s">
        <v>85</v>
      </c>
      <c r="AP183" s="54" t="s">
        <v>85</v>
      </c>
    </row>
    <row r="184" spans="1:42" x14ac:dyDescent="0.25">
      <c r="A184" s="248" t="s">
        <v>85</v>
      </c>
      <c r="B184" s="276" t="s">
        <v>85</v>
      </c>
      <c r="C184" s="250" t="s">
        <v>85</v>
      </c>
      <c r="D184" s="277" t="s">
        <v>85</v>
      </c>
      <c r="E184" s="278" t="s">
        <v>85</v>
      </c>
      <c r="F184" s="279" t="s">
        <v>85</v>
      </c>
      <c r="G184" s="280" t="s">
        <v>85</v>
      </c>
      <c r="H184" s="281" t="s">
        <v>85</v>
      </c>
      <c r="I184" s="278" t="s">
        <v>85</v>
      </c>
      <c r="J184" s="278" t="s">
        <v>85</v>
      </c>
      <c r="K184" s="280" t="s">
        <v>85</v>
      </c>
      <c r="L184" s="280" t="s">
        <v>85</v>
      </c>
      <c r="M184" s="280" t="s">
        <v>85</v>
      </c>
      <c r="N184" s="282" t="s">
        <v>85</v>
      </c>
      <c r="O184" s="278" t="s">
        <v>85</v>
      </c>
      <c r="P184" s="283" t="s">
        <v>85</v>
      </c>
      <c r="Q184" s="280" t="s">
        <v>85</v>
      </c>
      <c r="R184" s="284"/>
      <c r="S184" s="285" t="s">
        <v>85</v>
      </c>
      <c r="T184" s="278" t="s">
        <v>85</v>
      </c>
      <c r="U184" s="283" t="s">
        <v>85</v>
      </c>
      <c r="V184" s="280" t="s">
        <v>85</v>
      </c>
      <c r="W184" s="284"/>
      <c r="X184" s="286" t="s">
        <v>85</v>
      </c>
      <c r="Y184" s="278" t="s">
        <v>85</v>
      </c>
      <c r="Z184" s="283" t="s">
        <v>85</v>
      </c>
      <c r="AA184" s="280" t="s">
        <v>85</v>
      </c>
      <c r="AB184" s="284"/>
      <c r="AC184" s="287" t="s">
        <v>85</v>
      </c>
      <c r="AD184" s="278" t="s">
        <v>85</v>
      </c>
      <c r="AE184" s="283" t="s">
        <v>85</v>
      </c>
      <c r="AF184" s="280" t="s">
        <v>85</v>
      </c>
      <c r="AG184" s="250"/>
      <c r="AH184" s="248" t="s">
        <v>85</v>
      </c>
      <c r="AI184" s="276" t="s">
        <v>85</v>
      </c>
      <c r="AJ184" s="54" t="s">
        <v>85</v>
      </c>
      <c r="AK184" s="54" t="s">
        <v>85</v>
      </c>
      <c r="AM184" s="54" t="s">
        <v>85</v>
      </c>
      <c r="AN184" s="54" t="s">
        <v>85</v>
      </c>
      <c r="AO184" s="54" t="s">
        <v>85</v>
      </c>
      <c r="AP184" s="54" t="s">
        <v>85</v>
      </c>
    </row>
    <row r="185" spans="1:42" x14ac:dyDescent="0.25">
      <c r="A185" s="248" t="s">
        <v>85</v>
      </c>
      <c r="B185" s="276" t="s">
        <v>85</v>
      </c>
      <c r="C185" s="250" t="s">
        <v>85</v>
      </c>
      <c r="D185" s="277" t="s">
        <v>85</v>
      </c>
      <c r="E185" s="278" t="s">
        <v>85</v>
      </c>
      <c r="F185" s="279" t="s">
        <v>85</v>
      </c>
      <c r="G185" s="280" t="s">
        <v>85</v>
      </c>
      <c r="H185" s="281" t="s">
        <v>85</v>
      </c>
      <c r="I185" s="278" t="s">
        <v>85</v>
      </c>
      <c r="J185" s="278" t="s">
        <v>85</v>
      </c>
      <c r="K185" s="280" t="s">
        <v>85</v>
      </c>
      <c r="L185" s="280" t="s">
        <v>85</v>
      </c>
      <c r="M185" s="280" t="s">
        <v>85</v>
      </c>
      <c r="N185" s="282" t="s">
        <v>85</v>
      </c>
      <c r="O185" s="278" t="s">
        <v>85</v>
      </c>
      <c r="P185" s="283" t="s">
        <v>85</v>
      </c>
      <c r="Q185" s="280" t="s">
        <v>85</v>
      </c>
      <c r="R185" s="284"/>
      <c r="S185" s="285" t="s">
        <v>85</v>
      </c>
      <c r="T185" s="278" t="s">
        <v>85</v>
      </c>
      <c r="U185" s="283" t="s">
        <v>85</v>
      </c>
      <c r="V185" s="280" t="s">
        <v>85</v>
      </c>
      <c r="W185" s="284"/>
      <c r="X185" s="286" t="s">
        <v>85</v>
      </c>
      <c r="Y185" s="278" t="s">
        <v>85</v>
      </c>
      <c r="Z185" s="283" t="s">
        <v>85</v>
      </c>
      <c r="AA185" s="280" t="s">
        <v>85</v>
      </c>
      <c r="AB185" s="284"/>
      <c r="AC185" s="287" t="s">
        <v>85</v>
      </c>
      <c r="AD185" s="278" t="s">
        <v>85</v>
      </c>
      <c r="AE185" s="283" t="s">
        <v>85</v>
      </c>
      <c r="AF185" s="280" t="s">
        <v>85</v>
      </c>
      <c r="AG185" s="250"/>
      <c r="AH185" s="248" t="s">
        <v>85</v>
      </c>
      <c r="AI185" s="276" t="s">
        <v>85</v>
      </c>
      <c r="AJ185" s="54" t="s">
        <v>85</v>
      </c>
      <c r="AK185" s="54" t="s">
        <v>85</v>
      </c>
      <c r="AM185" s="54" t="s">
        <v>85</v>
      </c>
      <c r="AN185" s="54" t="s">
        <v>85</v>
      </c>
      <c r="AO185" s="54" t="s">
        <v>85</v>
      </c>
      <c r="AP185" s="54" t="s">
        <v>85</v>
      </c>
    </row>
    <row r="186" spans="1:42" x14ac:dyDescent="0.25">
      <c r="A186" s="248" t="s">
        <v>85</v>
      </c>
      <c r="B186" s="276" t="s">
        <v>85</v>
      </c>
      <c r="C186" s="250" t="s">
        <v>85</v>
      </c>
      <c r="D186" s="277" t="s">
        <v>85</v>
      </c>
      <c r="E186" s="278" t="s">
        <v>85</v>
      </c>
      <c r="F186" s="279" t="s">
        <v>85</v>
      </c>
      <c r="G186" s="280" t="s">
        <v>85</v>
      </c>
      <c r="H186" s="281" t="s">
        <v>85</v>
      </c>
      <c r="I186" s="278" t="s">
        <v>85</v>
      </c>
      <c r="J186" s="278" t="s">
        <v>85</v>
      </c>
      <c r="K186" s="280" t="s">
        <v>85</v>
      </c>
      <c r="L186" s="280" t="s">
        <v>85</v>
      </c>
      <c r="M186" s="280" t="s">
        <v>85</v>
      </c>
      <c r="N186" s="282" t="s">
        <v>85</v>
      </c>
      <c r="O186" s="278" t="s">
        <v>85</v>
      </c>
      <c r="P186" s="283" t="s">
        <v>85</v>
      </c>
      <c r="Q186" s="280" t="s">
        <v>85</v>
      </c>
      <c r="R186" s="284"/>
      <c r="S186" s="285" t="s">
        <v>85</v>
      </c>
      <c r="T186" s="278" t="s">
        <v>85</v>
      </c>
      <c r="U186" s="283" t="s">
        <v>85</v>
      </c>
      <c r="V186" s="280" t="s">
        <v>85</v>
      </c>
      <c r="W186" s="284"/>
      <c r="X186" s="286" t="s">
        <v>85</v>
      </c>
      <c r="Y186" s="278" t="s">
        <v>85</v>
      </c>
      <c r="Z186" s="283" t="s">
        <v>85</v>
      </c>
      <c r="AA186" s="280" t="s">
        <v>85</v>
      </c>
      <c r="AB186" s="284"/>
      <c r="AC186" s="287" t="s">
        <v>85</v>
      </c>
      <c r="AD186" s="278" t="s">
        <v>85</v>
      </c>
      <c r="AE186" s="283" t="s">
        <v>85</v>
      </c>
      <c r="AF186" s="280" t="s">
        <v>85</v>
      </c>
      <c r="AG186" s="250"/>
      <c r="AH186" s="248" t="s">
        <v>85</v>
      </c>
      <c r="AI186" s="276" t="s">
        <v>85</v>
      </c>
      <c r="AJ186" s="54" t="s">
        <v>85</v>
      </c>
      <c r="AK186" s="54" t="s">
        <v>85</v>
      </c>
      <c r="AM186" s="54" t="s">
        <v>85</v>
      </c>
      <c r="AN186" s="54" t="s">
        <v>85</v>
      </c>
      <c r="AO186" s="54" t="s">
        <v>85</v>
      </c>
      <c r="AP186" s="54" t="s">
        <v>85</v>
      </c>
    </row>
    <row r="187" spans="1:42" x14ac:dyDescent="0.25">
      <c r="A187" s="248" t="s">
        <v>85</v>
      </c>
      <c r="B187" s="276" t="s">
        <v>85</v>
      </c>
      <c r="C187" s="250" t="s">
        <v>85</v>
      </c>
      <c r="D187" s="277" t="s">
        <v>85</v>
      </c>
      <c r="E187" s="278" t="s">
        <v>85</v>
      </c>
      <c r="F187" s="279" t="s">
        <v>85</v>
      </c>
      <c r="G187" s="280" t="s">
        <v>85</v>
      </c>
      <c r="H187" s="281" t="s">
        <v>85</v>
      </c>
      <c r="I187" s="278" t="s">
        <v>85</v>
      </c>
      <c r="J187" s="278" t="s">
        <v>85</v>
      </c>
      <c r="K187" s="280" t="s">
        <v>85</v>
      </c>
      <c r="L187" s="280" t="s">
        <v>85</v>
      </c>
      <c r="M187" s="280" t="s">
        <v>85</v>
      </c>
      <c r="N187" s="282" t="s">
        <v>85</v>
      </c>
      <c r="O187" s="278" t="s">
        <v>85</v>
      </c>
      <c r="P187" s="283" t="s">
        <v>85</v>
      </c>
      <c r="Q187" s="280" t="s">
        <v>85</v>
      </c>
      <c r="R187" s="284"/>
      <c r="S187" s="285" t="s">
        <v>85</v>
      </c>
      <c r="T187" s="278" t="s">
        <v>85</v>
      </c>
      <c r="U187" s="283" t="s">
        <v>85</v>
      </c>
      <c r="V187" s="280" t="s">
        <v>85</v>
      </c>
      <c r="W187" s="284"/>
      <c r="X187" s="286" t="s">
        <v>85</v>
      </c>
      <c r="Y187" s="278" t="s">
        <v>85</v>
      </c>
      <c r="Z187" s="283" t="s">
        <v>85</v>
      </c>
      <c r="AA187" s="280" t="s">
        <v>85</v>
      </c>
      <c r="AB187" s="284"/>
      <c r="AC187" s="287" t="s">
        <v>85</v>
      </c>
      <c r="AD187" s="278" t="s">
        <v>85</v>
      </c>
      <c r="AE187" s="283" t="s">
        <v>85</v>
      </c>
      <c r="AF187" s="280" t="s">
        <v>85</v>
      </c>
      <c r="AG187" s="250"/>
      <c r="AH187" s="248" t="s">
        <v>85</v>
      </c>
      <c r="AI187" s="276" t="s">
        <v>85</v>
      </c>
      <c r="AJ187" s="54" t="s">
        <v>85</v>
      </c>
      <c r="AK187" s="54" t="s">
        <v>85</v>
      </c>
      <c r="AM187" s="54" t="s">
        <v>85</v>
      </c>
      <c r="AN187" s="54" t="s">
        <v>85</v>
      </c>
      <c r="AO187" s="54" t="s">
        <v>85</v>
      </c>
      <c r="AP187" s="54" t="s">
        <v>85</v>
      </c>
    </row>
    <row r="188" spans="1:42" x14ac:dyDescent="0.25">
      <c r="A188" s="248" t="s">
        <v>85</v>
      </c>
      <c r="B188" s="276" t="s">
        <v>85</v>
      </c>
      <c r="C188" s="250" t="s">
        <v>85</v>
      </c>
      <c r="D188" s="277" t="s">
        <v>85</v>
      </c>
      <c r="E188" s="278" t="s">
        <v>85</v>
      </c>
      <c r="F188" s="279" t="s">
        <v>85</v>
      </c>
      <c r="G188" s="280" t="s">
        <v>85</v>
      </c>
      <c r="H188" s="281" t="s">
        <v>85</v>
      </c>
      <c r="I188" s="278" t="s">
        <v>85</v>
      </c>
      <c r="J188" s="278" t="s">
        <v>85</v>
      </c>
      <c r="K188" s="280" t="s">
        <v>85</v>
      </c>
      <c r="L188" s="280" t="s">
        <v>85</v>
      </c>
      <c r="M188" s="280" t="s">
        <v>85</v>
      </c>
      <c r="N188" s="282" t="s">
        <v>85</v>
      </c>
      <c r="O188" s="278" t="s">
        <v>85</v>
      </c>
      <c r="P188" s="283" t="s">
        <v>85</v>
      </c>
      <c r="Q188" s="280" t="s">
        <v>85</v>
      </c>
      <c r="R188" s="284"/>
      <c r="S188" s="285" t="s">
        <v>85</v>
      </c>
      <c r="T188" s="278" t="s">
        <v>85</v>
      </c>
      <c r="U188" s="283" t="s">
        <v>85</v>
      </c>
      <c r="V188" s="280" t="s">
        <v>85</v>
      </c>
      <c r="W188" s="284"/>
      <c r="X188" s="286" t="s">
        <v>85</v>
      </c>
      <c r="Y188" s="278" t="s">
        <v>85</v>
      </c>
      <c r="Z188" s="283" t="s">
        <v>85</v>
      </c>
      <c r="AA188" s="280" t="s">
        <v>85</v>
      </c>
      <c r="AB188" s="284"/>
      <c r="AC188" s="287" t="s">
        <v>85</v>
      </c>
      <c r="AD188" s="278" t="s">
        <v>85</v>
      </c>
      <c r="AE188" s="283" t="s">
        <v>85</v>
      </c>
      <c r="AF188" s="280" t="s">
        <v>85</v>
      </c>
      <c r="AG188" s="250"/>
      <c r="AH188" s="248" t="s">
        <v>85</v>
      </c>
      <c r="AI188" s="276" t="s">
        <v>85</v>
      </c>
      <c r="AJ188" s="54" t="s">
        <v>85</v>
      </c>
      <c r="AK188" s="54" t="s">
        <v>85</v>
      </c>
      <c r="AM188" s="54" t="s">
        <v>85</v>
      </c>
      <c r="AN188" s="54" t="s">
        <v>85</v>
      </c>
      <c r="AO188" s="54" t="s">
        <v>85</v>
      </c>
      <c r="AP188" s="54" t="s">
        <v>85</v>
      </c>
    </row>
    <row r="189" spans="1:42" x14ac:dyDescent="0.25">
      <c r="A189" s="248" t="s">
        <v>85</v>
      </c>
      <c r="B189" s="276" t="s">
        <v>85</v>
      </c>
      <c r="C189" s="250" t="s">
        <v>85</v>
      </c>
      <c r="D189" s="277" t="s">
        <v>85</v>
      </c>
      <c r="E189" s="278" t="s">
        <v>85</v>
      </c>
      <c r="F189" s="279" t="s">
        <v>85</v>
      </c>
      <c r="G189" s="280" t="s">
        <v>85</v>
      </c>
      <c r="H189" s="281" t="s">
        <v>85</v>
      </c>
      <c r="I189" s="278" t="s">
        <v>85</v>
      </c>
      <c r="J189" s="278" t="s">
        <v>85</v>
      </c>
      <c r="K189" s="280" t="s">
        <v>85</v>
      </c>
      <c r="L189" s="280" t="s">
        <v>85</v>
      </c>
      <c r="M189" s="280" t="s">
        <v>85</v>
      </c>
      <c r="N189" s="282" t="s">
        <v>85</v>
      </c>
      <c r="O189" s="278" t="s">
        <v>85</v>
      </c>
      <c r="P189" s="283" t="s">
        <v>85</v>
      </c>
      <c r="Q189" s="280" t="s">
        <v>85</v>
      </c>
      <c r="R189" s="284"/>
      <c r="S189" s="285" t="s">
        <v>85</v>
      </c>
      <c r="T189" s="278" t="s">
        <v>85</v>
      </c>
      <c r="U189" s="283" t="s">
        <v>85</v>
      </c>
      <c r="V189" s="280" t="s">
        <v>85</v>
      </c>
      <c r="W189" s="284"/>
      <c r="X189" s="286" t="s">
        <v>85</v>
      </c>
      <c r="Y189" s="278" t="s">
        <v>85</v>
      </c>
      <c r="Z189" s="283" t="s">
        <v>85</v>
      </c>
      <c r="AA189" s="280" t="s">
        <v>85</v>
      </c>
      <c r="AB189" s="284"/>
      <c r="AC189" s="287" t="s">
        <v>85</v>
      </c>
      <c r="AD189" s="278" t="s">
        <v>85</v>
      </c>
      <c r="AE189" s="283" t="s">
        <v>85</v>
      </c>
      <c r="AF189" s="280" t="s">
        <v>85</v>
      </c>
      <c r="AG189" s="250"/>
      <c r="AH189" s="248" t="s">
        <v>85</v>
      </c>
      <c r="AI189" s="276" t="s">
        <v>85</v>
      </c>
      <c r="AJ189" s="54" t="s">
        <v>85</v>
      </c>
      <c r="AK189" s="54" t="s">
        <v>85</v>
      </c>
      <c r="AM189" s="54" t="s">
        <v>85</v>
      </c>
      <c r="AN189" s="54" t="s">
        <v>85</v>
      </c>
      <c r="AO189" s="54" t="s">
        <v>85</v>
      </c>
      <c r="AP189" s="54" t="s">
        <v>85</v>
      </c>
    </row>
    <row r="190" spans="1:42" x14ac:dyDescent="0.25">
      <c r="A190" s="248" t="s">
        <v>85</v>
      </c>
      <c r="B190" s="276" t="s">
        <v>85</v>
      </c>
      <c r="C190" s="250" t="s">
        <v>85</v>
      </c>
      <c r="D190" s="277" t="s">
        <v>85</v>
      </c>
      <c r="E190" s="278" t="s">
        <v>85</v>
      </c>
      <c r="F190" s="279" t="s">
        <v>85</v>
      </c>
      <c r="G190" s="280" t="s">
        <v>85</v>
      </c>
      <c r="H190" s="281" t="s">
        <v>85</v>
      </c>
      <c r="I190" s="278" t="s">
        <v>85</v>
      </c>
      <c r="J190" s="278" t="s">
        <v>85</v>
      </c>
      <c r="K190" s="280" t="s">
        <v>85</v>
      </c>
      <c r="L190" s="280" t="s">
        <v>85</v>
      </c>
      <c r="M190" s="280" t="s">
        <v>85</v>
      </c>
      <c r="N190" s="282" t="s">
        <v>85</v>
      </c>
      <c r="O190" s="278" t="s">
        <v>85</v>
      </c>
      <c r="P190" s="283" t="s">
        <v>85</v>
      </c>
      <c r="Q190" s="280" t="s">
        <v>85</v>
      </c>
      <c r="R190" s="284"/>
      <c r="S190" s="285" t="s">
        <v>85</v>
      </c>
      <c r="T190" s="278" t="s">
        <v>85</v>
      </c>
      <c r="U190" s="283" t="s">
        <v>85</v>
      </c>
      <c r="V190" s="280" t="s">
        <v>85</v>
      </c>
      <c r="W190" s="284"/>
      <c r="X190" s="286" t="s">
        <v>85</v>
      </c>
      <c r="Y190" s="278" t="s">
        <v>85</v>
      </c>
      <c r="Z190" s="283" t="s">
        <v>85</v>
      </c>
      <c r="AA190" s="280" t="s">
        <v>85</v>
      </c>
      <c r="AB190" s="284"/>
      <c r="AC190" s="287" t="s">
        <v>85</v>
      </c>
      <c r="AD190" s="278" t="s">
        <v>85</v>
      </c>
      <c r="AE190" s="283" t="s">
        <v>85</v>
      </c>
      <c r="AF190" s="280" t="s">
        <v>85</v>
      </c>
      <c r="AG190" s="250"/>
      <c r="AH190" s="248" t="s">
        <v>85</v>
      </c>
      <c r="AI190" s="276" t="s">
        <v>85</v>
      </c>
      <c r="AJ190" s="54" t="s">
        <v>85</v>
      </c>
      <c r="AK190" s="54" t="s">
        <v>85</v>
      </c>
      <c r="AM190" s="54" t="s">
        <v>85</v>
      </c>
      <c r="AN190" s="54" t="s">
        <v>85</v>
      </c>
      <c r="AO190" s="54" t="s">
        <v>85</v>
      </c>
      <c r="AP190" s="54" t="s">
        <v>85</v>
      </c>
    </row>
    <row r="191" spans="1:42" x14ac:dyDescent="0.25">
      <c r="A191" s="248" t="s">
        <v>85</v>
      </c>
      <c r="B191" s="276" t="s">
        <v>85</v>
      </c>
      <c r="C191" s="250" t="s">
        <v>85</v>
      </c>
      <c r="D191" s="277" t="s">
        <v>85</v>
      </c>
      <c r="E191" s="278" t="s">
        <v>85</v>
      </c>
      <c r="F191" s="279" t="s">
        <v>85</v>
      </c>
      <c r="G191" s="280" t="s">
        <v>85</v>
      </c>
      <c r="H191" s="281" t="s">
        <v>85</v>
      </c>
      <c r="I191" s="278" t="s">
        <v>85</v>
      </c>
      <c r="J191" s="278" t="s">
        <v>85</v>
      </c>
      <c r="K191" s="280" t="s">
        <v>85</v>
      </c>
      <c r="L191" s="280" t="s">
        <v>85</v>
      </c>
      <c r="M191" s="280" t="s">
        <v>85</v>
      </c>
      <c r="N191" s="282" t="s">
        <v>85</v>
      </c>
      <c r="O191" s="278" t="s">
        <v>85</v>
      </c>
      <c r="P191" s="283" t="s">
        <v>85</v>
      </c>
      <c r="Q191" s="280" t="s">
        <v>85</v>
      </c>
      <c r="R191" s="284"/>
      <c r="S191" s="285" t="s">
        <v>85</v>
      </c>
      <c r="T191" s="278" t="s">
        <v>85</v>
      </c>
      <c r="U191" s="283" t="s">
        <v>85</v>
      </c>
      <c r="V191" s="280" t="s">
        <v>85</v>
      </c>
      <c r="W191" s="284"/>
      <c r="X191" s="286" t="s">
        <v>85</v>
      </c>
      <c r="Y191" s="278" t="s">
        <v>85</v>
      </c>
      <c r="Z191" s="283" t="s">
        <v>85</v>
      </c>
      <c r="AA191" s="280" t="s">
        <v>85</v>
      </c>
      <c r="AB191" s="284"/>
      <c r="AC191" s="287" t="s">
        <v>85</v>
      </c>
      <c r="AD191" s="278" t="s">
        <v>85</v>
      </c>
      <c r="AE191" s="283" t="s">
        <v>85</v>
      </c>
      <c r="AF191" s="280" t="s">
        <v>85</v>
      </c>
      <c r="AG191" s="250"/>
      <c r="AH191" s="248" t="s">
        <v>85</v>
      </c>
      <c r="AI191" s="276" t="s">
        <v>85</v>
      </c>
      <c r="AJ191" s="54" t="s">
        <v>85</v>
      </c>
      <c r="AK191" s="54" t="s">
        <v>85</v>
      </c>
      <c r="AM191" s="54" t="s">
        <v>85</v>
      </c>
      <c r="AN191" s="54" t="s">
        <v>85</v>
      </c>
      <c r="AO191" s="54" t="s">
        <v>85</v>
      </c>
      <c r="AP191" s="54" t="s">
        <v>85</v>
      </c>
    </row>
    <row r="192" spans="1:42" x14ac:dyDescent="0.25">
      <c r="A192" s="248" t="s">
        <v>85</v>
      </c>
      <c r="B192" s="276" t="s">
        <v>85</v>
      </c>
      <c r="C192" s="250" t="s">
        <v>85</v>
      </c>
      <c r="D192" s="277" t="s">
        <v>85</v>
      </c>
      <c r="E192" s="278" t="s">
        <v>85</v>
      </c>
      <c r="F192" s="279" t="s">
        <v>85</v>
      </c>
      <c r="G192" s="280" t="s">
        <v>85</v>
      </c>
      <c r="H192" s="281" t="s">
        <v>85</v>
      </c>
      <c r="I192" s="278" t="s">
        <v>85</v>
      </c>
      <c r="J192" s="278" t="s">
        <v>85</v>
      </c>
      <c r="K192" s="280" t="s">
        <v>85</v>
      </c>
      <c r="L192" s="280" t="s">
        <v>85</v>
      </c>
      <c r="M192" s="280" t="s">
        <v>85</v>
      </c>
      <c r="N192" s="282" t="s">
        <v>85</v>
      </c>
      <c r="O192" s="278" t="s">
        <v>85</v>
      </c>
      <c r="P192" s="283" t="s">
        <v>85</v>
      </c>
      <c r="Q192" s="280" t="s">
        <v>85</v>
      </c>
      <c r="R192" s="284"/>
      <c r="S192" s="285" t="s">
        <v>85</v>
      </c>
      <c r="T192" s="278" t="s">
        <v>85</v>
      </c>
      <c r="U192" s="283" t="s">
        <v>85</v>
      </c>
      <c r="V192" s="280" t="s">
        <v>85</v>
      </c>
      <c r="W192" s="284"/>
      <c r="X192" s="286" t="s">
        <v>85</v>
      </c>
      <c r="Y192" s="278" t="s">
        <v>85</v>
      </c>
      <c r="Z192" s="283" t="s">
        <v>85</v>
      </c>
      <c r="AA192" s="280" t="s">
        <v>85</v>
      </c>
      <c r="AB192" s="284"/>
      <c r="AC192" s="287" t="s">
        <v>85</v>
      </c>
      <c r="AD192" s="278" t="s">
        <v>85</v>
      </c>
      <c r="AE192" s="283" t="s">
        <v>85</v>
      </c>
      <c r="AF192" s="280" t="s">
        <v>85</v>
      </c>
      <c r="AG192" s="250"/>
      <c r="AH192" s="248" t="s">
        <v>85</v>
      </c>
      <c r="AI192" s="276" t="s">
        <v>85</v>
      </c>
      <c r="AJ192" s="54" t="s">
        <v>85</v>
      </c>
      <c r="AK192" s="54" t="s">
        <v>85</v>
      </c>
      <c r="AM192" s="54" t="s">
        <v>85</v>
      </c>
      <c r="AN192" s="54" t="s">
        <v>85</v>
      </c>
      <c r="AO192" s="54" t="s">
        <v>85</v>
      </c>
      <c r="AP192" s="54" t="s">
        <v>85</v>
      </c>
    </row>
    <row r="193" spans="1:42" x14ac:dyDescent="0.25">
      <c r="A193" s="248" t="s">
        <v>85</v>
      </c>
      <c r="B193" s="276" t="s">
        <v>85</v>
      </c>
      <c r="C193" s="250" t="s">
        <v>85</v>
      </c>
      <c r="D193" s="277" t="s">
        <v>85</v>
      </c>
      <c r="E193" s="278" t="s">
        <v>85</v>
      </c>
      <c r="F193" s="279" t="s">
        <v>85</v>
      </c>
      <c r="G193" s="280" t="s">
        <v>85</v>
      </c>
      <c r="H193" s="281" t="s">
        <v>85</v>
      </c>
      <c r="I193" s="278" t="s">
        <v>85</v>
      </c>
      <c r="J193" s="278" t="s">
        <v>85</v>
      </c>
      <c r="K193" s="280" t="s">
        <v>85</v>
      </c>
      <c r="L193" s="280" t="s">
        <v>85</v>
      </c>
      <c r="M193" s="280" t="s">
        <v>85</v>
      </c>
      <c r="N193" s="282" t="s">
        <v>85</v>
      </c>
      <c r="O193" s="278" t="s">
        <v>85</v>
      </c>
      <c r="P193" s="283" t="s">
        <v>85</v>
      </c>
      <c r="Q193" s="280" t="s">
        <v>85</v>
      </c>
      <c r="R193" s="284"/>
      <c r="S193" s="285" t="s">
        <v>85</v>
      </c>
      <c r="T193" s="278" t="s">
        <v>85</v>
      </c>
      <c r="U193" s="283" t="s">
        <v>85</v>
      </c>
      <c r="V193" s="280" t="s">
        <v>85</v>
      </c>
      <c r="W193" s="284"/>
      <c r="X193" s="286" t="s">
        <v>85</v>
      </c>
      <c r="Y193" s="278" t="s">
        <v>85</v>
      </c>
      <c r="Z193" s="283" t="s">
        <v>85</v>
      </c>
      <c r="AA193" s="280" t="s">
        <v>85</v>
      </c>
      <c r="AB193" s="284"/>
      <c r="AC193" s="287" t="s">
        <v>85</v>
      </c>
      <c r="AD193" s="278" t="s">
        <v>85</v>
      </c>
      <c r="AE193" s="283" t="s">
        <v>85</v>
      </c>
      <c r="AF193" s="280" t="s">
        <v>85</v>
      </c>
      <c r="AG193" s="250"/>
      <c r="AH193" s="248" t="s">
        <v>85</v>
      </c>
      <c r="AI193" s="276" t="s">
        <v>85</v>
      </c>
      <c r="AJ193" s="54" t="s">
        <v>85</v>
      </c>
      <c r="AK193" s="54" t="s">
        <v>85</v>
      </c>
      <c r="AM193" s="54" t="s">
        <v>85</v>
      </c>
      <c r="AN193" s="54" t="s">
        <v>85</v>
      </c>
      <c r="AO193" s="54" t="s">
        <v>85</v>
      </c>
      <c r="AP193" s="54" t="s">
        <v>85</v>
      </c>
    </row>
    <row r="194" spans="1:42" x14ac:dyDescent="0.25">
      <c r="A194" s="248" t="s">
        <v>85</v>
      </c>
      <c r="B194" s="276" t="s">
        <v>85</v>
      </c>
      <c r="C194" s="250" t="s">
        <v>85</v>
      </c>
      <c r="D194" s="277" t="s">
        <v>85</v>
      </c>
      <c r="E194" s="278" t="s">
        <v>85</v>
      </c>
      <c r="F194" s="279" t="s">
        <v>85</v>
      </c>
      <c r="G194" s="280" t="s">
        <v>85</v>
      </c>
      <c r="H194" s="281" t="s">
        <v>85</v>
      </c>
      <c r="I194" s="278" t="s">
        <v>85</v>
      </c>
      <c r="J194" s="278" t="s">
        <v>85</v>
      </c>
      <c r="K194" s="280" t="s">
        <v>85</v>
      </c>
      <c r="L194" s="280" t="s">
        <v>85</v>
      </c>
      <c r="M194" s="280" t="s">
        <v>85</v>
      </c>
      <c r="N194" s="282" t="s">
        <v>85</v>
      </c>
      <c r="O194" s="278" t="s">
        <v>85</v>
      </c>
      <c r="P194" s="283" t="s">
        <v>85</v>
      </c>
      <c r="Q194" s="280" t="s">
        <v>85</v>
      </c>
      <c r="R194" s="284"/>
      <c r="S194" s="285" t="s">
        <v>85</v>
      </c>
      <c r="T194" s="278" t="s">
        <v>85</v>
      </c>
      <c r="U194" s="283" t="s">
        <v>85</v>
      </c>
      <c r="V194" s="280" t="s">
        <v>85</v>
      </c>
      <c r="W194" s="284"/>
      <c r="X194" s="286" t="s">
        <v>85</v>
      </c>
      <c r="Y194" s="278" t="s">
        <v>85</v>
      </c>
      <c r="Z194" s="283" t="s">
        <v>85</v>
      </c>
      <c r="AA194" s="280" t="s">
        <v>85</v>
      </c>
      <c r="AB194" s="284"/>
      <c r="AC194" s="287" t="s">
        <v>85</v>
      </c>
      <c r="AD194" s="278" t="s">
        <v>85</v>
      </c>
      <c r="AE194" s="283" t="s">
        <v>85</v>
      </c>
      <c r="AF194" s="280" t="s">
        <v>85</v>
      </c>
      <c r="AG194" s="250"/>
      <c r="AH194" s="248" t="s">
        <v>85</v>
      </c>
      <c r="AI194" s="276" t="s">
        <v>85</v>
      </c>
      <c r="AJ194" s="54" t="s">
        <v>85</v>
      </c>
      <c r="AK194" s="54" t="s">
        <v>85</v>
      </c>
      <c r="AM194" s="54" t="s">
        <v>85</v>
      </c>
      <c r="AN194" s="54" t="s">
        <v>85</v>
      </c>
      <c r="AO194" s="54" t="s">
        <v>85</v>
      </c>
      <c r="AP194" s="54" t="s">
        <v>85</v>
      </c>
    </row>
    <row r="195" spans="1:42" x14ac:dyDescent="0.25">
      <c r="A195" s="248" t="s">
        <v>85</v>
      </c>
      <c r="B195" s="276" t="s">
        <v>85</v>
      </c>
      <c r="C195" s="250" t="s">
        <v>85</v>
      </c>
      <c r="D195" s="277" t="s">
        <v>85</v>
      </c>
      <c r="E195" s="278" t="s">
        <v>85</v>
      </c>
      <c r="F195" s="279" t="s">
        <v>85</v>
      </c>
      <c r="G195" s="280" t="s">
        <v>85</v>
      </c>
      <c r="H195" s="281" t="s">
        <v>85</v>
      </c>
      <c r="I195" s="278" t="s">
        <v>85</v>
      </c>
      <c r="J195" s="278" t="s">
        <v>85</v>
      </c>
      <c r="K195" s="280" t="s">
        <v>85</v>
      </c>
      <c r="L195" s="280" t="s">
        <v>85</v>
      </c>
      <c r="M195" s="280" t="s">
        <v>85</v>
      </c>
      <c r="N195" s="282" t="s">
        <v>85</v>
      </c>
      <c r="O195" s="278" t="s">
        <v>85</v>
      </c>
      <c r="P195" s="283" t="s">
        <v>85</v>
      </c>
      <c r="Q195" s="280" t="s">
        <v>85</v>
      </c>
      <c r="R195" s="284"/>
      <c r="S195" s="285" t="s">
        <v>85</v>
      </c>
      <c r="T195" s="278" t="s">
        <v>85</v>
      </c>
      <c r="U195" s="283" t="s">
        <v>85</v>
      </c>
      <c r="V195" s="280" t="s">
        <v>85</v>
      </c>
      <c r="W195" s="284"/>
      <c r="X195" s="286" t="s">
        <v>85</v>
      </c>
      <c r="Y195" s="278" t="s">
        <v>85</v>
      </c>
      <c r="Z195" s="283" t="s">
        <v>85</v>
      </c>
      <c r="AA195" s="280" t="s">
        <v>85</v>
      </c>
      <c r="AB195" s="284"/>
      <c r="AC195" s="287" t="s">
        <v>85</v>
      </c>
      <c r="AD195" s="278" t="s">
        <v>85</v>
      </c>
      <c r="AE195" s="283" t="s">
        <v>85</v>
      </c>
      <c r="AF195" s="280" t="s">
        <v>85</v>
      </c>
      <c r="AG195" s="250"/>
      <c r="AH195" s="248" t="s">
        <v>85</v>
      </c>
      <c r="AI195" s="276" t="s">
        <v>85</v>
      </c>
      <c r="AJ195" s="54" t="s">
        <v>85</v>
      </c>
      <c r="AK195" s="54" t="s">
        <v>85</v>
      </c>
      <c r="AM195" s="54" t="s">
        <v>85</v>
      </c>
      <c r="AN195" s="54" t="s">
        <v>85</v>
      </c>
      <c r="AO195" s="54" t="s">
        <v>85</v>
      </c>
      <c r="AP195" s="54" t="s">
        <v>85</v>
      </c>
    </row>
    <row r="196" spans="1:42" x14ac:dyDescent="0.25">
      <c r="A196" s="248" t="s">
        <v>85</v>
      </c>
      <c r="B196" s="276" t="s">
        <v>85</v>
      </c>
      <c r="C196" s="250" t="s">
        <v>85</v>
      </c>
      <c r="D196" s="277" t="s">
        <v>85</v>
      </c>
      <c r="E196" s="278" t="s">
        <v>85</v>
      </c>
      <c r="F196" s="279" t="s">
        <v>85</v>
      </c>
      <c r="G196" s="280" t="s">
        <v>85</v>
      </c>
      <c r="H196" s="281" t="s">
        <v>85</v>
      </c>
      <c r="I196" s="278" t="s">
        <v>85</v>
      </c>
      <c r="J196" s="278" t="s">
        <v>85</v>
      </c>
      <c r="K196" s="280" t="s">
        <v>85</v>
      </c>
      <c r="L196" s="280" t="s">
        <v>85</v>
      </c>
      <c r="M196" s="280" t="s">
        <v>85</v>
      </c>
      <c r="N196" s="282" t="s">
        <v>85</v>
      </c>
      <c r="O196" s="278" t="s">
        <v>85</v>
      </c>
      <c r="P196" s="283" t="s">
        <v>85</v>
      </c>
      <c r="Q196" s="280" t="s">
        <v>85</v>
      </c>
      <c r="R196" s="284"/>
      <c r="S196" s="285" t="s">
        <v>85</v>
      </c>
      <c r="T196" s="278" t="s">
        <v>85</v>
      </c>
      <c r="U196" s="283" t="s">
        <v>85</v>
      </c>
      <c r="V196" s="280" t="s">
        <v>85</v>
      </c>
      <c r="W196" s="284"/>
      <c r="X196" s="286" t="s">
        <v>85</v>
      </c>
      <c r="Y196" s="278" t="s">
        <v>85</v>
      </c>
      <c r="Z196" s="283" t="s">
        <v>85</v>
      </c>
      <c r="AA196" s="280" t="s">
        <v>85</v>
      </c>
      <c r="AB196" s="284"/>
      <c r="AC196" s="287" t="s">
        <v>85</v>
      </c>
      <c r="AD196" s="278" t="s">
        <v>85</v>
      </c>
      <c r="AE196" s="283" t="s">
        <v>85</v>
      </c>
      <c r="AF196" s="280" t="s">
        <v>85</v>
      </c>
      <c r="AG196" s="250"/>
      <c r="AH196" s="248" t="s">
        <v>85</v>
      </c>
      <c r="AI196" s="276" t="s">
        <v>85</v>
      </c>
      <c r="AJ196" s="54" t="s">
        <v>85</v>
      </c>
      <c r="AK196" s="54" t="s">
        <v>85</v>
      </c>
      <c r="AM196" s="54" t="s">
        <v>85</v>
      </c>
      <c r="AN196" s="54" t="s">
        <v>85</v>
      </c>
      <c r="AO196" s="54" t="s">
        <v>85</v>
      </c>
      <c r="AP196" s="54" t="s">
        <v>85</v>
      </c>
    </row>
    <row r="197" spans="1:42" x14ac:dyDescent="0.25">
      <c r="A197" s="248" t="s">
        <v>85</v>
      </c>
      <c r="B197" s="276" t="s">
        <v>85</v>
      </c>
      <c r="C197" s="250" t="s">
        <v>85</v>
      </c>
      <c r="D197" s="277" t="s">
        <v>85</v>
      </c>
      <c r="E197" s="278" t="s">
        <v>85</v>
      </c>
      <c r="F197" s="279" t="s">
        <v>85</v>
      </c>
      <c r="G197" s="280" t="s">
        <v>85</v>
      </c>
      <c r="H197" s="281" t="s">
        <v>85</v>
      </c>
      <c r="I197" s="278" t="s">
        <v>85</v>
      </c>
      <c r="J197" s="278" t="s">
        <v>85</v>
      </c>
      <c r="K197" s="280" t="s">
        <v>85</v>
      </c>
      <c r="L197" s="280" t="s">
        <v>85</v>
      </c>
      <c r="M197" s="280" t="s">
        <v>85</v>
      </c>
      <c r="N197" s="282" t="s">
        <v>85</v>
      </c>
      <c r="O197" s="278" t="s">
        <v>85</v>
      </c>
      <c r="P197" s="283" t="s">
        <v>85</v>
      </c>
      <c r="Q197" s="280" t="s">
        <v>85</v>
      </c>
      <c r="R197" s="284"/>
      <c r="S197" s="285" t="s">
        <v>85</v>
      </c>
      <c r="T197" s="278" t="s">
        <v>85</v>
      </c>
      <c r="U197" s="283" t="s">
        <v>85</v>
      </c>
      <c r="V197" s="280" t="s">
        <v>85</v>
      </c>
      <c r="W197" s="284"/>
      <c r="X197" s="286" t="s">
        <v>85</v>
      </c>
      <c r="Y197" s="278" t="s">
        <v>85</v>
      </c>
      <c r="Z197" s="283" t="s">
        <v>85</v>
      </c>
      <c r="AA197" s="280" t="s">
        <v>85</v>
      </c>
      <c r="AB197" s="284"/>
      <c r="AC197" s="287" t="s">
        <v>85</v>
      </c>
      <c r="AD197" s="278" t="s">
        <v>85</v>
      </c>
      <c r="AE197" s="283" t="s">
        <v>85</v>
      </c>
      <c r="AF197" s="280" t="s">
        <v>85</v>
      </c>
      <c r="AG197" s="250"/>
      <c r="AH197" s="248" t="s">
        <v>85</v>
      </c>
      <c r="AI197" s="276" t="s">
        <v>85</v>
      </c>
      <c r="AJ197" s="54" t="s">
        <v>85</v>
      </c>
      <c r="AK197" s="54" t="s">
        <v>85</v>
      </c>
      <c r="AM197" s="54" t="s">
        <v>85</v>
      </c>
      <c r="AN197" s="54" t="s">
        <v>85</v>
      </c>
      <c r="AO197" s="54" t="s">
        <v>85</v>
      </c>
      <c r="AP197" s="54" t="s">
        <v>85</v>
      </c>
    </row>
    <row r="198" spans="1:42" x14ac:dyDescent="0.25">
      <c r="A198" s="248" t="s">
        <v>85</v>
      </c>
      <c r="B198" s="276" t="s">
        <v>85</v>
      </c>
      <c r="C198" s="250" t="s">
        <v>85</v>
      </c>
      <c r="D198" s="277" t="s">
        <v>85</v>
      </c>
      <c r="E198" s="278" t="s">
        <v>85</v>
      </c>
      <c r="F198" s="279" t="s">
        <v>85</v>
      </c>
      <c r="G198" s="280" t="s">
        <v>85</v>
      </c>
      <c r="H198" s="281" t="s">
        <v>85</v>
      </c>
      <c r="I198" s="278" t="s">
        <v>85</v>
      </c>
      <c r="J198" s="278" t="s">
        <v>85</v>
      </c>
      <c r="K198" s="280" t="s">
        <v>85</v>
      </c>
      <c r="L198" s="280" t="s">
        <v>85</v>
      </c>
      <c r="M198" s="280" t="s">
        <v>85</v>
      </c>
      <c r="N198" s="282" t="s">
        <v>85</v>
      </c>
      <c r="O198" s="278" t="s">
        <v>85</v>
      </c>
      <c r="P198" s="283" t="s">
        <v>85</v>
      </c>
      <c r="Q198" s="280" t="s">
        <v>85</v>
      </c>
      <c r="R198" s="284"/>
      <c r="S198" s="285" t="s">
        <v>85</v>
      </c>
      <c r="T198" s="278" t="s">
        <v>85</v>
      </c>
      <c r="U198" s="283" t="s">
        <v>85</v>
      </c>
      <c r="V198" s="280" t="s">
        <v>85</v>
      </c>
      <c r="W198" s="284"/>
      <c r="X198" s="286" t="s">
        <v>85</v>
      </c>
      <c r="Y198" s="278" t="s">
        <v>85</v>
      </c>
      <c r="Z198" s="283" t="s">
        <v>85</v>
      </c>
      <c r="AA198" s="280" t="s">
        <v>85</v>
      </c>
      <c r="AB198" s="284"/>
      <c r="AC198" s="287" t="s">
        <v>85</v>
      </c>
      <c r="AD198" s="278" t="s">
        <v>85</v>
      </c>
      <c r="AE198" s="283" t="s">
        <v>85</v>
      </c>
      <c r="AF198" s="280" t="s">
        <v>85</v>
      </c>
      <c r="AG198" s="250"/>
      <c r="AH198" s="248" t="s">
        <v>85</v>
      </c>
      <c r="AI198" s="276" t="s">
        <v>85</v>
      </c>
      <c r="AJ198" s="54" t="s">
        <v>85</v>
      </c>
      <c r="AK198" s="54" t="s">
        <v>85</v>
      </c>
      <c r="AM198" s="54" t="s">
        <v>85</v>
      </c>
      <c r="AN198" s="54" t="s">
        <v>85</v>
      </c>
      <c r="AO198" s="54" t="s">
        <v>85</v>
      </c>
      <c r="AP198" s="54" t="s">
        <v>85</v>
      </c>
    </row>
    <row r="199" spans="1:42" x14ac:dyDescent="0.25">
      <c r="A199" s="248" t="s">
        <v>85</v>
      </c>
      <c r="B199" s="276" t="s">
        <v>85</v>
      </c>
      <c r="C199" s="250" t="s">
        <v>85</v>
      </c>
      <c r="D199" s="277" t="s">
        <v>85</v>
      </c>
      <c r="E199" s="278" t="s">
        <v>85</v>
      </c>
      <c r="F199" s="279" t="s">
        <v>85</v>
      </c>
      <c r="G199" s="280" t="s">
        <v>85</v>
      </c>
      <c r="H199" s="281" t="s">
        <v>85</v>
      </c>
      <c r="I199" s="278" t="s">
        <v>85</v>
      </c>
      <c r="J199" s="278" t="s">
        <v>85</v>
      </c>
      <c r="K199" s="280" t="s">
        <v>85</v>
      </c>
      <c r="L199" s="280" t="s">
        <v>85</v>
      </c>
      <c r="M199" s="280" t="s">
        <v>85</v>
      </c>
      <c r="N199" s="282" t="s">
        <v>85</v>
      </c>
      <c r="O199" s="278" t="s">
        <v>85</v>
      </c>
      <c r="P199" s="283" t="s">
        <v>85</v>
      </c>
      <c r="Q199" s="280" t="s">
        <v>85</v>
      </c>
      <c r="R199" s="284"/>
      <c r="S199" s="285" t="s">
        <v>85</v>
      </c>
      <c r="T199" s="278" t="s">
        <v>85</v>
      </c>
      <c r="U199" s="283" t="s">
        <v>85</v>
      </c>
      <c r="V199" s="280" t="s">
        <v>85</v>
      </c>
      <c r="W199" s="284"/>
      <c r="X199" s="286" t="s">
        <v>85</v>
      </c>
      <c r="Y199" s="278" t="s">
        <v>85</v>
      </c>
      <c r="Z199" s="283" t="s">
        <v>85</v>
      </c>
      <c r="AA199" s="280" t="s">
        <v>85</v>
      </c>
      <c r="AB199" s="284"/>
      <c r="AC199" s="287" t="s">
        <v>85</v>
      </c>
      <c r="AD199" s="278" t="s">
        <v>85</v>
      </c>
      <c r="AE199" s="283" t="s">
        <v>85</v>
      </c>
      <c r="AF199" s="280" t="s">
        <v>85</v>
      </c>
      <c r="AG199" s="250"/>
      <c r="AH199" s="248" t="s">
        <v>85</v>
      </c>
      <c r="AI199" s="276" t="s">
        <v>85</v>
      </c>
      <c r="AJ199" s="54" t="s">
        <v>85</v>
      </c>
      <c r="AK199" s="54" t="s">
        <v>85</v>
      </c>
      <c r="AM199" s="54" t="s">
        <v>85</v>
      </c>
      <c r="AN199" s="54" t="s">
        <v>85</v>
      </c>
      <c r="AO199" s="54" t="s">
        <v>85</v>
      </c>
      <c r="AP199" s="54" t="s">
        <v>85</v>
      </c>
    </row>
    <row r="200" spans="1:42" x14ac:dyDescent="0.25">
      <c r="A200" s="248" t="s">
        <v>85</v>
      </c>
      <c r="B200" s="276" t="s">
        <v>85</v>
      </c>
      <c r="C200" s="250" t="s">
        <v>85</v>
      </c>
      <c r="D200" s="277" t="s">
        <v>85</v>
      </c>
      <c r="E200" s="278" t="s">
        <v>85</v>
      </c>
      <c r="F200" s="279" t="s">
        <v>85</v>
      </c>
      <c r="G200" s="280" t="s">
        <v>85</v>
      </c>
      <c r="H200" s="281" t="s">
        <v>85</v>
      </c>
      <c r="I200" s="278" t="s">
        <v>85</v>
      </c>
      <c r="J200" s="278" t="s">
        <v>85</v>
      </c>
      <c r="K200" s="280" t="s">
        <v>85</v>
      </c>
      <c r="L200" s="280" t="s">
        <v>85</v>
      </c>
      <c r="M200" s="280" t="s">
        <v>85</v>
      </c>
      <c r="N200" s="282" t="s">
        <v>85</v>
      </c>
      <c r="O200" s="278" t="s">
        <v>85</v>
      </c>
      <c r="P200" s="283" t="s">
        <v>85</v>
      </c>
      <c r="Q200" s="280" t="s">
        <v>85</v>
      </c>
      <c r="R200" s="284"/>
      <c r="S200" s="285" t="s">
        <v>85</v>
      </c>
      <c r="T200" s="278" t="s">
        <v>85</v>
      </c>
      <c r="U200" s="283" t="s">
        <v>85</v>
      </c>
      <c r="V200" s="280" t="s">
        <v>85</v>
      </c>
      <c r="W200" s="284"/>
      <c r="X200" s="286" t="s">
        <v>85</v>
      </c>
      <c r="Y200" s="278" t="s">
        <v>85</v>
      </c>
      <c r="Z200" s="283" t="s">
        <v>85</v>
      </c>
      <c r="AA200" s="280" t="s">
        <v>85</v>
      </c>
      <c r="AB200" s="284"/>
      <c r="AC200" s="287" t="s">
        <v>85</v>
      </c>
      <c r="AD200" s="278" t="s">
        <v>85</v>
      </c>
      <c r="AE200" s="283" t="s">
        <v>85</v>
      </c>
      <c r="AF200" s="280" t="s">
        <v>85</v>
      </c>
      <c r="AG200" s="250"/>
      <c r="AH200" s="248" t="s">
        <v>85</v>
      </c>
      <c r="AI200" s="276" t="s">
        <v>85</v>
      </c>
      <c r="AJ200" s="54" t="s">
        <v>85</v>
      </c>
      <c r="AK200" s="54" t="s">
        <v>85</v>
      </c>
      <c r="AM200" s="54" t="s">
        <v>85</v>
      </c>
      <c r="AN200" s="54" t="s">
        <v>85</v>
      </c>
      <c r="AO200" s="54" t="s">
        <v>85</v>
      </c>
      <c r="AP200" s="54" t="s">
        <v>85</v>
      </c>
    </row>
    <row r="201" spans="1:42" x14ac:dyDescent="0.25">
      <c r="A201" s="248" t="s">
        <v>85</v>
      </c>
      <c r="B201" s="276" t="s">
        <v>85</v>
      </c>
      <c r="C201" s="250" t="s">
        <v>85</v>
      </c>
      <c r="D201" s="277" t="s">
        <v>85</v>
      </c>
      <c r="E201" s="278" t="s">
        <v>85</v>
      </c>
      <c r="F201" s="279" t="s">
        <v>85</v>
      </c>
      <c r="G201" s="280" t="s">
        <v>85</v>
      </c>
      <c r="H201" s="281" t="s">
        <v>85</v>
      </c>
      <c r="I201" s="278" t="s">
        <v>85</v>
      </c>
      <c r="J201" s="278" t="s">
        <v>85</v>
      </c>
      <c r="K201" s="280" t="s">
        <v>85</v>
      </c>
      <c r="L201" s="280" t="s">
        <v>85</v>
      </c>
      <c r="M201" s="280" t="s">
        <v>85</v>
      </c>
      <c r="N201" s="282" t="s">
        <v>85</v>
      </c>
      <c r="O201" s="278" t="s">
        <v>85</v>
      </c>
      <c r="P201" s="283" t="s">
        <v>85</v>
      </c>
      <c r="Q201" s="280" t="s">
        <v>85</v>
      </c>
      <c r="R201" s="284"/>
      <c r="S201" s="285" t="s">
        <v>85</v>
      </c>
      <c r="T201" s="278" t="s">
        <v>85</v>
      </c>
      <c r="U201" s="283" t="s">
        <v>85</v>
      </c>
      <c r="V201" s="280" t="s">
        <v>85</v>
      </c>
      <c r="W201" s="284"/>
      <c r="X201" s="286" t="s">
        <v>85</v>
      </c>
      <c r="Y201" s="278" t="s">
        <v>85</v>
      </c>
      <c r="Z201" s="283" t="s">
        <v>85</v>
      </c>
      <c r="AA201" s="280" t="s">
        <v>85</v>
      </c>
      <c r="AB201" s="284"/>
      <c r="AC201" s="287" t="s">
        <v>85</v>
      </c>
      <c r="AD201" s="278" t="s">
        <v>85</v>
      </c>
      <c r="AE201" s="283" t="s">
        <v>85</v>
      </c>
      <c r="AF201" s="280" t="s">
        <v>85</v>
      </c>
      <c r="AG201" s="250"/>
      <c r="AH201" s="248" t="s">
        <v>85</v>
      </c>
      <c r="AI201" s="276" t="s">
        <v>85</v>
      </c>
      <c r="AJ201" s="54" t="s">
        <v>85</v>
      </c>
      <c r="AK201" s="54" t="s">
        <v>85</v>
      </c>
      <c r="AM201" s="54" t="s">
        <v>85</v>
      </c>
      <c r="AN201" s="54" t="s">
        <v>85</v>
      </c>
      <c r="AO201" s="54" t="s">
        <v>85</v>
      </c>
      <c r="AP201" s="54" t="s">
        <v>85</v>
      </c>
    </row>
    <row r="202" spans="1:42" x14ac:dyDescent="0.25">
      <c r="A202" s="248" t="s">
        <v>85</v>
      </c>
      <c r="B202" s="276" t="s">
        <v>85</v>
      </c>
      <c r="C202" s="250" t="s">
        <v>85</v>
      </c>
      <c r="D202" s="277" t="s">
        <v>85</v>
      </c>
      <c r="E202" s="278" t="s">
        <v>85</v>
      </c>
      <c r="F202" s="279" t="s">
        <v>85</v>
      </c>
      <c r="G202" s="280" t="s">
        <v>85</v>
      </c>
      <c r="H202" s="281" t="s">
        <v>85</v>
      </c>
      <c r="I202" s="278" t="s">
        <v>85</v>
      </c>
      <c r="J202" s="278" t="s">
        <v>85</v>
      </c>
      <c r="K202" s="280" t="s">
        <v>85</v>
      </c>
      <c r="L202" s="280" t="s">
        <v>85</v>
      </c>
      <c r="M202" s="280" t="s">
        <v>85</v>
      </c>
      <c r="N202" s="282" t="s">
        <v>85</v>
      </c>
      <c r="O202" s="278" t="s">
        <v>85</v>
      </c>
      <c r="P202" s="283" t="s">
        <v>85</v>
      </c>
      <c r="Q202" s="280" t="s">
        <v>85</v>
      </c>
      <c r="R202" s="284"/>
      <c r="S202" s="285" t="s">
        <v>85</v>
      </c>
      <c r="T202" s="278" t="s">
        <v>85</v>
      </c>
      <c r="U202" s="283" t="s">
        <v>85</v>
      </c>
      <c r="V202" s="280" t="s">
        <v>85</v>
      </c>
      <c r="W202" s="284"/>
      <c r="X202" s="286" t="s">
        <v>85</v>
      </c>
      <c r="Y202" s="278" t="s">
        <v>85</v>
      </c>
      <c r="Z202" s="283" t="s">
        <v>85</v>
      </c>
      <c r="AA202" s="280" t="s">
        <v>85</v>
      </c>
      <c r="AB202" s="284"/>
      <c r="AC202" s="287" t="s">
        <v>85</v>
      </c>
      <c r="AD202" s="278" t="s">
        <v>85</v>
      </c>
      <c r="AE202" s="283" t="s">
        <v>85</v>
      </c>
      <c r="AF202" s="280" t="s">
        <v>85</v>
      </c>
      <c r="AG202" s="250"/>
      <c r="AH202" s="248" t="s">
        <v>85</v>
      </c>
      <c r="AI202" s="276" t="s">
        <v>85</v>
      </c>
      <c r="AJ202" s="54" t="s">
        <v>85</v>
      </c>
      <c r="AK202" s="54" t="s">
        <v>85</v>
      </c>
      <c r="AM202" s="54" t="s">
        <v>85</v>
      </c>
      <c r="AN202" s="54" t="s">
        <v>85</v>
      </c>
      <c r="AO202" s="54" t="s">
        <v>85</v>
      </c>
      <c r="AP202" s="54" t="s">
        <v>85</v>
      </c>
    </row>
    <row r="203" spans="1:42" x14ac:dyDescent="0.25">
      <c r="A203" s="248" t="s">
        <v>85</v>
      </c>
      <c r="B203" s="276" t="s">
        <v>85</v>
      </c>
      <c r="C203" s="250" t="s">
        <v>85</v>
      </c>
      <c r="D203" s="277" t="s">
        <v>85</v>
      </c>
      <c r="E203" s="278" t="s">
        <v>85</v>
      </c>
      <c r="F203" s="279" t="s">
        <v>85</v>
      </c>
      <c r="G203" s="280" t="s">
        <v>85</v>
      </c>
      <c r="H203" s="281" t="s">
        <v>85</v>
      </c>
      <c r="I203" s="278" t="s">
        <v>85</v>
      </c>
      <c r="J203" s="278" t="s">
        <v>85</v>
      </c>
      <c r="K203" s="280" t="s">
        <v>85</v>
      </c>
      <c r="L203" s="280" t="s">
        <v>85</v>
      </c>
      <c r="M203" s="280" t="s">
        <v>85</v>
      </c>
      <c r="N203" s="282" t="s">
        <v>85</v>
      </c>
      <c r="O203" s="278" t="s">
        <v>85</v>
      </c>
      <c r="P203" s="283" t="s">
        <v>85</v>
      </c>
      <c r="Q203" s="280" t="s">
        <v>85</v>
      </c>
      <c r="R203" s="284"/>
      <c r="S203" s="285" t="s">
        <v>85</v>
      </c>
      <c r="T203" s="278" t="s">
        <v>85</v>
      </c>
      <c r="U203" s="283" t="s">
        <v>85</v>
      </c>
      <c r="V203" s="280" t="s">
        <v>85</v>
      </c>
      <c r="W203" s="284"/>
      <c r="X203" s="286" t="s">
        <v>85</v>
      </c>
      <c r="Y203" s="278" t="s">
        <v>85</v>
      </c>
      <c r="Z203" s="283" t="s">
        <v>85</v>
      </c>
      <c r="AA203" s="280" t="s">
        <v>85</v>
      </c>
      <c r="AB203" s="284"/>
      <c r="AC203" s="287" t="s">
        <v>85</v>
      </c>
      <c r="AD203" s="278" t="s">
        <v>85</v>
      </c>
      <c r="AE203" s="283" t="s">
        <v>85</v>
      </c>
      <c r="AF203" s="280" t="s">
        <v>85</v>
      </c>
      <c r="AG203" s="250"/>
      <c r="AH203" s="248" t="s">
        <v>85</v>
      </c>
      <c r="AI203" s="276" t="s">
        <v>85</v>
      </c>
      <c r="AJ203" s="54" t="s">
        <v>85</v>
      </c>
      <c r="AK203" s="54" t="s">
        <v>85</v>
      </c>
      <c r="AM203" s="54" t="s">
        <v>85</v>
      </c>
      <c r="AN203" s="54" t="s">
        <v>85</v>
      </c>
      <c r="AO203" s="54" t="s">
        <v>85</v>
      </c>
      <c r="AP203" s="54" t="s">
        <v>85</v>
      </c>
    </row>
    <row r="204" spans="1:42" x14ac:dyDescent="0.25">
      <c r="A204" s="248" t="s">
        <v>85</v>
      </c>
      <c r="B204" s="276" t="s">
        <v>85</v>
      </c>
      <c r="C204" s="250" t="s">
        <v>85</v>
      </c>
      <c r="D204" s="277" t="s">
        <v>85</v>
      </c>
      <c r="E204" s="278" t="s">
        <v>85</v>
      </c>
      <c r="F204" s="279" t="s">
        <v>85</v>
      </c>
      <c r="G204" s="280" t="s">
        <v>85</v>
      </c>
      <c r="H204" s="281" t="s">
        <v>85</v>
      </c>
      <c r="I204" s="278" t="s">
        <v>85</v>
      </c>
      <c r="J204" s="278" t="s">
        <v>85</v>
      </c>
      <c r="K204" s="280" t="s">
        <v>85</v>
      </c>
      <c r="L204" s="280" t="s">
        <v>85</v>
      </c>
      <c r="M204" s="280" t="s">
        <v>85</v>
      </c>
      <c r="N204" s="282" t="s">
        <v>85</v>
      </c>
      <c r="O204" s="278" t="s">
        <v>85</v>
      </c>
      <c r="P204" s="283" t="s">
        <v>85</v>
      </c>
      <c r="Q204" s="280" t="s">
        <v>85</v>
      </c>
      <c r="R204" s="284"/>
      <c r="S204" s="285" t="s">
        <v>85</v>
      </c>
      <c r="T204" s="278" t="s">
        <v>85</v>
      </c>
      <c r="U204" s="283" t="s">
        <v>85</v>
      </c>
      <c r="V204" s="280" t="s">
        <v>85</v>
      </c>
      <c r="W204" s="284"/>
      <c r="X204" s="286" t="s">
        <v>85</v>
      </c>
      <c r="Y204" s="278" t="s">
        <v>85</v>
      </c>
      <c r="Z204" s="283" t="s">
        <v>85</v>
      </c>
      <c r="AA204" s="280" t="s">
        <v>85</v>
      </c>
      <c r="AB204" s="284"/>
      <c r="AC204" s="287" t="s">
        <v>85</v>
      </c>
      <c r="AD204" s="278" t="s">
        <v>85</v>
      </c>
      <c r="AE204" s="283" t="s">
        <v>85</v>
      </c>
      <c r="AF204" s="280" t="s">
        <v>85</v>
      </c>
      <c r="AG204" s="250"/>
      <c r="AH204" s="248" t="s">
        <v>85</v>
      </c>
      <c r="AI204" s="276" t="s">
        <v>85</v>
      </c>
      <c r="AJ204" s="54" t="s">
        <v>85</v>
      </c>
      <c r="AK204" s="54" t="s">
        <v>85</v>
      </c>
      <c r="AM204" s="54" t="s">
        <v>85</v>
      </c>
      <c r="AN204" s="54" t="s">
        <v>85</v>
      </c>
      <c r="AO204" s="54" t="s">
        <v>85</v>
      </c>
      <c r="AP204" s="54" t="s">
        <v>85</v>
      </c>
    </row>
    <row r="205" spans="1:42" x14ac:dyDescent="0.25">
      <c r="A205" s="248" t="s">
        <v>85</v>
      </c>
      <c r="B205" s="276" t="s">
        <v>85</v>
      </c>
      <c r="C205" s="250" t="s">
        <v>85</v>
      </c>
      <c r="D205" s="277" t="s">
        <v>85</v>
      </c>
      <c r="E205" s="278" t="s">
        <v>85</v>
      </c>
      <c r="F205" s="279" t="s">
        <v>85</v>
      </c>
      <c r="G205" s="280" t="s">
        <v>85</v>
      </c>
      <c r="H205" s="281" t="s">
        <v>85</v>
      </c>
      <c r="I205" s="278" t="s">
        <v>85</v>
      </c>
      <c r="J205" s="278" t="s">
        <v>85</v>
      </c>
      <c r="K205" s="280" t="s">
        <v>85</v>
      </c>
      <c r="L205" s="280" t="s">
        <v>85</v>
      </c>
      <c r="M205" s="280" t="s">
        <v>85</v>
      </c>
      <c r="N205" s="282" t="s">
        <v>85</v>
      </c>
      <c r="O205" s="278" t="s">
        <v>85</v>
      </c>
      <c r="P205" s="283" t="s">
        <v>85</v>
      </c>
      <c r="Q205" s="280" t="s">
        <v>85</v>
      </c>
      <c r="R205" s="284"/>
      <c r="S205" s="285" t="s">
        <v>85</v>
      </c>
      <c r="T205" s="278" t="s">
        <v>85</v>
      </c>
      <c r="U205" s="283" t="s">
        <v>85</v>
      </c>
      <c r="V205" s="280" t="s">
        <v>85</v>
      </c>
      <c r="W205" s="284"/>
      <c r="X205" s="286" t="s">
        <v>85</v>
      </c>
      <c r="Y205" s="278" t="s">
        <v>85</v>
      </c>
      <c r="Z205" s="283" t="s">
        <v>85</v>
      </c>
      <c r="AA205" s="280" t="s">
        <v>85</v>
      </c>
      <c r="AB205" s="284"/>
      <c r="AC205" s="287" t="s">
        <v>85</v>
      </c>
      <c r="AD205" s="278" t="s">
        <v>85</v>
      </c>
      <c r="AE205" s="283" t="s">
        <v>85</v>
      </c>
      <c r="AF205" s="280" t="s">
        <v>85</v>
      </c>
      <c r="AG205" s="250"/>
      <c r="AH205" s="248" t="s">
        <v>85</v>
      </c>
      <c r="AI205" s="276" t="s">
        <v>85</v>
      </c>
      <c r="AJ205" s="54" t="s">
        <v>85</v>
      </c>
      <c r="AK205" s="54" t="s">
        <v>85</v>
      </c>
      <c r="AM205" s="54" t="s">
        <v>85</v>
      </c>
      <c r="AN205" s="54" t="s">
        <v>85</v>
      </c>
      <c r="AO205" s="54" t="s">
        <v>85</v>
      </c>
      <c r="AP205" s="54" t="s">
        <v>85</v>
      </c>
    </row>
    <row r="206" spans="1:42" x14ac:dyDescent="0.25">
      <c r="A206" s="248" t="s">
        <v>85</v>
      </c>
      <c r="B206" s="276" t="s">
        <v>85</v>
      </c>
      <c r="C206" s="250" t="s">
        <v>85</v>
      </c>
      <c r="D206" s="277" t="s">
        <v>85</v>
      </c>
      <c r="E206" s="278" t="s">
        <v>85</v>
      </c>
      <c r="F206" s="279" t="s">
        <v>85</v>
      </c>
      <c r="G206" s="280" t="s">
        <v>85</v>
      </c>
      <c r="H206" s="281" t="s">
        <v>85</v>
      </c>
      <c r="I206" s="278" t="s">
        <v>85</v>
      </c>
      <c r="J206" s="278" t="s">
        <v>85</v>
      </c>
      <c r="K206" s="280" t="s">
        <v>85</v>
      </c>
      <c r="L206" s="280" t="s">
        <v>85</v>
      </c>
      <c r="M206" s="280" t="s">
        <v>85</v>
      </c>
      <c r="N206" s="282" t="s">
        <v>85</v>
      </c>
      <c r="O206" s="278" t="s">
        <v>85</v>
      </c>
      <c r="P206" s="283" t="s">
        <v>85</v>
      </c>
      <c r="Q206" s="280" t="s">
        <v>85</v>
      </c>
      <c r="R206" s="284"/>
      <c r="S206" s="285" t="s">
        <v>85</v>
      </c>
      <c r="T206" s="278" t="s">
        <v>85</v>
      </c>
      <c r="U206" s="283" t="s">
        <v>85</v>
      </c>
      <c r="V206" s="280" t="s">
        <v>85</v>
      </c>
      <c r="W206" s="284"/>
      <c r="X206" s="286" t="s">
        <v>85</v>
      </c>
      <c r="Y206" s="278" t="s">
        <v>85</v>
      </c>
      <c r="Z206" s="283" t="s">
        <v>85</v>
      </c>
      <c r="AA206" s="280" t="s">
        <v>85</v>
      </c>
      <c r="AB206" s="284"/>
      <c r="AC206" s="287" t="s">
        <v>85</v>
      </c>
      <c r="AD206" s="278" t="s">
        <v>85</v>
      </c>
      <c r="AE206" s="283" t="s">
        <v>85</v>
      </c>
      <c r="AF206" s="280" t="s">
        <v>85</v>
      </c>
      <c r="AG206" s="250"/>
      <c r="AH206" s="248" t="s">
        <v>85</v>
      </c>
      <c r="AI206" s="276" t="s">
        <v>85</v>
      </c>
      <c r="AJ206" s="54" t="s">
        <v>85</v>
      </c>
      <c r="AK206" s="54" t="s">
        <v>85</v>
      </c>
      <c r="AM206" s="54" t="s">
        <v>85</v>
      </c>
      <c r="AN206" s="54" t="s">
        <v>85</v>
      </c>
      <c r="AO206" s="54" t="s">
        <v>85</v>
      </c>
      <c r="AP206" s="54" t="s">
        <v>85</v>
      </c>
    </row>
    <row r="207" spans="1:42" x14ac:dyDescent="0.25">
      <c r="A207" s="248" t="s">
        <v>85</v>
      </c>
      <c r="B207" s="276" t="s">
        <v>85</v>
      </c>
      <c r="C207" s="250" t="s">
        <v>85</v>
      </c>
      <c r="D207" s="277" t="s">
        <v>85</v>
      </c>
      <c r="E207" s="278" t="s">
        <v>85</v>
      </c>
      <c r="F207" s="279" t="s">
        <v>85</v>
      </c>
      <c r="G207" s="280" t="s">
        <v>85</v>
      </c>
      <c r="H207" s="281" t="s">
        <v>85</v>
      </c>
      <c r="I207" s="278" t="s">
        <v>85</v>
      </c>
      <c r="J207" s="278" t="s">
        <v>85</v>
      </c>
      <c r="K207" s="280" t="s">
        <v>85</v>
      </c>
      <c r="L207" s="280" t="s">
        <v>85</v>
      </c>
      <c r="M207" s="280" t="s">
        <v>85</v>
      </c>
      <c r="N207" s="282" t="s">
        <v>85</v>
      </c>
      <c r="O207" s="278" t="s">
        <v>85</v>
      </c>
      <c r="P207" s="283" t="s">
        <v>85</v>
      </c>
      <c r="Q207" s="280" t="s">
        <v>85</v>
      </c>
      <c r="R207" s="284"/>
      <c r="S207" s="285" t="s">
        <v>85</v>
      </c>
      <c r="T207" s="278" t="s">
        <v>85</v>
      </c>
      <c r="U207" s="283" t="s">
        <v>85</v>
      </c>
      <c r="V207" s="280" t="s">
        <v>85</v>
      </c>
      <c r="W207" s="284"/>
      <c r="X207" s="286" t="s">
        <v>85</v>
      </c>
      <c r="Y207" s="278" t="s">
        <v>85</v>
      </c>
      <c r="Z207" s="283" t="s">
        <v>85</v>
      </c>
      <c r="AA207" s="280" t="s">
        <v>85</v>
      </c>
      <c r="AB207" s="284"/>
      <c r="AC207" s="287" t="s">
        <v>85</v>
      </c>
      <c r="AD207" s="278" t="s">
        <v>85</v>
      </c>
      <c r="AE207" s="283" t="s">
        <v>85</v>
      </c>
      <c r="AF207" s="280" t="s">
        <v>85</v>
      </c>
      <c r="AG207" s="250"/>
      <c r="AH207" s="248" t="s">
        <v>85</v>
      </c>
      <c r="AI207" s="276" t="s">
        <v>85</v>
      </c>
      <c r="AJ207" s="54" t="s">
        <v>85</v>
      </c>
      <c r="AK207" s="54" t="s">
        <v>85</v>
      </c>
      <c r="AM207" s="54" t="s">
        <v>85</v>
      </c>
      <c r="AN207" s="54" t="s">
        <v>85</v>
      </c>
      <c r="AO207" s="54" t="s">
        <v>85</v>
      </c>
      <c r="AP207" s="54" t="s">
        <v>85</v>
      </c>
    </row>
    <row r="208" spans="1:42" x14ac:dyDescent="0.25">
      <c r="A208" s="248" t="s">
        <v>85</v>
      </c>
      <c r="B208" s="276" t="s">
        <v>85</v>
      </c>
      <c r="C208" s="250" t="s">
        <v>85</v>
      </c>
      <c r="D208" s="277" t="s">
        <v>85</v>
      </c>
      <c r="E208" s="278" t="s">
        <v>85</v>
      </c>
      <c r="F208" s="279" t="s">
        <v>85</v>
      </c>
      <c r="G208" s="280" t="s">
        <v>85</v>
      </c>
      <c r="H208" s="281" t="s">
        <v>85</v>
      </c>
      <c r="I208" s="278" t="s">
        <v>85</v>
      </c>
      <c r="J208" s="278" t="s">
        <v>85</v>
      </c>
      <c r="K208" s="280" t="s">
        <v>85</v>
      </c>
      <c r="L208" s="280" t="s">
        <v>85</v>
      </c>
      <c r="M208" s="280" t="s">
        <v>85</v>
      </c>
      <c r="N208" s="282" t="s">
        <v>85</v>
      </c>
      <c r="O208" s="278" t="s">
        <v>85</v>
      </c>
      <c r="P208" s="283" t="s">
        <v>85</v>
      </c>
      <c r="Q208" s="280" t="s">
        <v>85</v>
      </c>
      <c r="R208" s="284"/>
      <c r="S208" s="285" t="s">
        <v>85</v>
      </c>
      <c r="T208" s="278" t="s">
        <v>85</v>
      </c>
      <c r="U208" s="283" t="s">
        <v>85</v>
      </c>
      <c r="V208" s="280" t="s">
        <v>85</v>
      </c>
      <c r="W208" s="284"/>
      <c r="X208" s="286" t="s">
        <v>85</v>
      </c>
      <c r="Y208" s="278" t="s">
        <v>85</v>
      </c>
      <c r="Z208" s="283" t="s">
        <v>85</v>
      </c>
      <c r="AA208" s="280" t="s">
        <v>85</v>
      </c>
      <c r="AB208" s="284"/>
      <c r="AC208" s="287" t="s">
        <v>85</v>
      </c>
      <c r="AD208" s="278" t="s">
        <v>85</v>
      </c>
      <c r="AE208" s="283" t="s">
        <v>85</v>
      </c>
      <c r="AF208" s="280" t="s">
        <v>85</v>
      </c>
      <c r="AG208" s="250"/>
      <c r="AH208" s="248" t="s">
        <v>85</v>
      </c>
      <c r="AI208" s="276" t="s">
        <v>85</v>
      </c>
      <c r="AJ208" s="54" t="s">
        <v>85</v>
      </c>
      <c r="AK208" s="54" t="s">
        <v>85</v>
      </c>
      <c r="AM208" s="54" t="s">
        <v>85</v>
      </c>
      <c r="AN208" s="54" t="s">
        <v>85</v>
      </c>
      <c r="AO208" s="54" t="s">
        <v>85</v>
      </c>
      <c r="AP208" s="54" t="s">
        <v>85</v>
      </c>
    </row>
    <row r="209" spans="1:42" x14ac:dyDescent="0.25">
      <c r="A209" s="248" t="s">
        <v>85</v>
      </c>
      <c r="B209" s="276" t="s">
        <v>85</v>
      </c>
      <c r="C209" s="250" t="s">
        <v>85</v>
      </c>
      <c r="D209" s="277" t="s">
        <v>85</v>
      </c>
      <c r="E209" s="278" t="s">
        <v>85</v>
      </c>
      <c r="F209" s="279" t="s">
        <v>85</v>
      </c>
      <c r="G209" s="280" t="s">
        <v>85</v>
      </c>
      <c r="H209" s="281" t="s">
        <v>85</v>
      </c>
      <c r="I209" s="278" t="s">
        <v>85</v>
      </c>
      <c r="J209" s="278" t="s">
        <v>85</v>
      </c>
      <c r="K209" s="280" t="s">
        <v>85</v>
      </c>
      <c r="L209" s="280" t="s">
        <v>85</v>
      </c>
      <c r="M209" s="280" t="s">
        <v>85</v>
      </c>
      <c r="N209" s="282" t="s">
        <v>85</v>
      </c>
      <c r="O209" s="278" t="s">
        <v>85</v>
      </c>
      <c r="P209" s="283" t="s">
        <v>85</v>
      </c>
      <c r="Q209" s="280" t="s">
        <v>85</v>
      </c>
      <c r="R209" s="284"/>
      <c r="S209" s="285" t="s">
        <v>85</v>
      </c>
      <c r="T209" s="278" t="s">
        <v>85</v>
      </c>
      <c r="U209" s="283" t="s">
        <v>85</v>
      </c>
      <c r="V209" s="280" t="s">
        <v>85</v>
      </c>
      <c r="W209" s="284"/>
      <c r="X209" s="286" t="s">
        <v>85</v>
      </c>
      <c r="Y209" s="278" t="s">
        <v>85</v>
      </c>
      <c r="Z209" s="283" t="s">
        <v>85</v>
      </c>
      <c r="AA209" s="280" t="s">
        <v>85</v>
      </c>
      <c r="AB209" s="284"/>
      <c r="AC209" s="287" t="s">
        <v>85</v>
      </c>
      <c r="AD209" s="278" t="s">
        <v>85</v>
      </c>
      <c r="AE209" s="283" t="s">
        <v>85</v>
      </c>
      <c r="AF209" s="280" t="s">
        <v>85</v>
      </c>
      <c r="AG209" s="250"/>
      <c r="AH209" s="248" t="s">
        <v>85</v>
      </c>
      <c r="AI209" s="276" t="s">
        <v>85</v>
      </c>
      <c r="AJ209" s="54" t="s">
        <v>85</v>
      </c>
      <c r="AK209" s="54" t="s">
        <v>85</v>
      </c>
      <c r="AM209" s="54" t="s">
        <v>85</v>
      </c>
      <c r="AN209" s="54" t="s">
        <v>85</v>
      </c>
      <c r="AO209" s="54" t="s">
        <v>85</v>
      </c>
      <c r="AP209" s="54" t="s">
        <v>85</v>
      </c>
    </row>
    <row r="210" spans="1:42" x14ac:dyDescent="0.25">
      <c r="A210" s="248" t="s">
        <v>85</v>
      </c>
      <c r="B210" s="276" t="s">
        <v>85</v>
      </c>
      <c r="C210" s="250" t="s">
        <v>85</v>
      </c>
      <c r="D210" s="277" t="s">
        <v>85</v>
      </c>
      <c r="E210" s="278" t="s">
        <v>85</v>
      </c>
      <c r="F210" s="279" t="s">
        <v>85</v>
      </c>
      <c r="G210" s="280" t="s">
        <v>85</v>
      </c>
      <c r="H210" s="281" t="s">
        <v>85</v>
      </c>
      <c r="I210" s="278" t="s">
        <v>85</v>
      </c>
      <c r="J210" s="278" t="s">
        <v>85</v>
      </c>
      <c r="K210" s="280" t="s">
        <v>85</v>
      </c>
      <c r="L210" s="280" t="s">
        <v>85</v>
      </c>
      <c r="M210" s="280" t="s">
        <v>85</v>
      </c>
      <c r="N210" s="282" t="s">
        <v>85</v>
      </c>
      <c r="O210" s="278" t="s">
        <v>85</v>
      </c>
      <c r="P210" s="283" t="s">
        <v>85</v>
      </c>
      <c r="Q210" s="280" t="s">
        <v>85</v>
      </c>
      <c r="R210" s="284"/>
      <c r="S210" s="285" t="s">
        <v>85</v>
      </c>
      <c r="T210" s="278" t="s">
        <v>85</v>
      </c>
      <c r="U210" s="283" t="s">
        <v>85</v>
      </c>
      <c r="V210" s="280" t="s">
        <v>85</v>
      </c>
      <c r="W210" s="284"/>
      <c r="X210" s="286" t="s">
        <v>85</v>
      </c>
      <c r="Y210" s="278" t="s">
        <v>85</v>
      </c>
      <c r="Z210" s="283" t="s">
        <v>85</v>
      </c>
      <c r="AA210" s="280" t="s">
        <v>85</v>
      </c>
      <c r="AB210" s="284"/>
      <c r="AC210" s="287" t="s">
        <v>85</v>
      </c>
      <c r="AD210" s="278" t="s">
        <v>85</v>
      </c>
      <c r="AE210" s="283" t="s">
        <v>85</v>
      </c>
      <c r="AF210" s="280" t="s">
        <v>85</v>
      </c>
      <c r="AG210" s="250"/>
      <c r="AH210" s="248" t="s">
        <v>85</v>
      </c>
      <c r="AI210" s="276" t="s">
        <v>85</v>
      </c>
      <c r="AJ210" s="54" t="s">
        <v>85</v>
      </c>
      <c r="AK210" s="54" t="s">
        <v>85</v>
      </c>
      <c r="AM210" s="54" t="s">
        <v>85</v>
      </c>
      <c r="AN210" s="54" t="s">
        <v>85</v>
      </c>
      <c r="AO210" s="54" t="s">
        <v>85</v>
      </c>
      <c r="AP210" s="54" t="s">
        <v>85</v>
      </c>
    </row>
    <row r="211" spans="1:42" x14ac:dyDescent="0.25">
      <c r="A211" s="248" t="s">
        <v>85</v>
      </c>
      <c r="B211" s="276" t="s">
        <v>85</v>
      </c>
      <c r="C211" s="250" t="s">
        <v>85</v>
      </c>
      <c r="D211" s="277" t="s">
        <v>85</v>
      </c>
      <c r="E211" s="278" t="s">
        <v>85</v>
      </c>
      <c r="F211" s="279" t="s">
        <v>85</v>
      </c>
      <c r="G211" s="280" t="s">
        <v>85</v>
      </c>
      <c r="H211" s="281" t="s">
        <v>85</v>
      </c>
      <c r="I211" s="278" t="s">
        <v>85</v>
      </c>
      <c r="J211" s="278" t="s">
        <v>85</v>
      </c>
      <c r="K211" s="280" t="s">
        <v>85</v>
      </c>
      <c r="L211" s="280" t="s">
        <v>85</v>
      </c>
      <c r="M211" s="280" t="s">
        <v>85</v>
      </c>
      <c r="N211" s="282" t="s">
        <v>85</v>
      </c>
      <c r="O211" s="278" t="s">
        <v>85</v>
      </c>
      <c r="P211" s="283" t="s">
        <v>85</v>
      </c>
      <c r="Q211" s="280" t="s">
        <v>85</v>
      </c>
      <c r="R211" s="284"/>
      <c r="S211" s="285" t="s">
        <v>85</v>
      </c>
      <c r="T211" s="278" t="s">
        <v>85</v>
      </c>
      <c r="U211" s="283" t="s">
        <v>85</v>
      </c>
      <c r="V211" s="280" t="s">
        <v>85</v>
      </c>
      <c r="W211" s="284"/>
      <c r="X211" s="286" t="s">
        <v>85</v>
      </c>
      <c r="Y211" s="278" t="s">
        <v>85</v>
      </c>
      <c r="Z211" s="283" t="s">
        <v>85</v>
      </c>
      <c r="AA211" s="280" t="s">
        <v>85</v>
      </c>
      <c r="AB211" s="284"/>
      <c r="AC211" s="287" t="s">
        <v>85</v>
      </c>
      <c r="AD211" s="278" t="s">
        <v>85</v>
      </c>
      <c r="AE211" s="283" t="s">
        <v>85</v>
      </c>
      <c r="AF211" s="280" t="s">
        <v>85</v>
      </c>
      <c r="AG211" s="250"/>
      <c r="AH211" s="248" t="s">
        <v>85</v>
      </c>
      <c r="AI211" s="276" t="s">
        <v>85</v>
      </c>
      <c r="AJ211" s="54" t="s">
        <v>85</v>
      </c>
      <c r="AK211" s="54" t="s">
        <v>85</v>
      </c>
      <c r="AM211" s="54" t="s">
        <v>85</v>
      </c>
      <c r="AN211" s="54" t="s">
        <v>85</v>
      </c>
      <c r="AO211" s="54" t="s">
        <v>85</v>
      </c>
      <c r="AP211" s="54" t="s">
        <v>85</v>
      </c>
    </row>
    <row r="212" spans="1:42" x14ac:dyDescent="0.25">
      <c r="A212" s="248" t="s">
        <v>85</v>
      </c>
      <c r="B212" s="276" t="s">
        <v>85</v>
      </c>
      <c r="C212" s="250" t="s">
        <v>85</v>
      </c>
      <c r="D212" s="277" t="s">
        <v>85</v>
      </c>
      <c r="E212" s="278" t="s">
        <v>85</v>
      </c>
      <c r="F212" s="279" t="s">
        <v>85</v>
      </c>
      <c r="G212" s="280" t="s">
        <v>85</v>
      </c>
      <c r="H212" s="281" t="s">
        <v>85</v>
      </c>
      <c r="I212" s="278" t="s">
        <v>85</v>
      </c>
      <c r="J212" s="278" t="s">
        <v>85</v>
      </c>
      <c r="K212" s="280" t="s">
        <v>85</v>
      </c>
      <c r="L212" s="280" t="s">
        <v>85</v>
      </c>
      <c r="M212" s="280" t="s">
        <v>85</v>
      </c>
      <c r="N212" s="282" t="s">
        <v>85</v>
      </c>
      <c r="O212" s="278" t="s">
        <v>85</v>
      </c>
      <c r="P212" s="283" t="s">
        <v>85</v>
      </c>
      <c r="Q212" s="280" t="s">
        <v>85</v>
      </c>
      <c r="R212" s="284"/>
      <c r="S212" s="285" t="s">
        <v>85</v>
      </c>
      <c r="T212" s="278" t="s">
        <v>85</v>
      </c>
      <c r="U212" s="283" t="s">
        <v>85</v>
      </c>
      <c r="V212" s="280" t="s">
        <v>85</v>
      </c>
      <c r="W212" s="284"/>
      <c r="X212" s="286" t="s">
        <v>85</v>
      </c>
      <c r="Y212" s="278" t="s">
        <v>85</v>
      </c>
      <c r="Z212" s="283" t="s">
        <v>85</v>
      </c>
      <c r="AA212" s="280" t="s">
        <v>85</v>
      </c>
      <c r="AB212" s="284"/>
      <c r="AC212" s="287" t="s">
        <v>85</v>
      </c>
      <c r="AD212" s="278" t="s">
        <v>85</v>
      </c>
      <c r="AE212" s="283" t="s">
        <v>85</v>
      </c>
      <c r="AF212" s="280" t="s">
        <v>85</v>
      </c>
      <c r="AG212" s="250"/>
      <c r="AH212" s="248" t="s">
        <v>85</v>
      </c>
      <c r="AI212" s="276" t="s">
        <v>85</v>
      </c>
      <c r="AJ212" s="54" t="s">
        <v>85</v>
      </c>
      <c r="AK212" s="54" t="s">
        <v>85</v>
      </c>
      <c r="AM212" s="54" t="s">
        <v>85</v>
      </c>
      <c r="AN212" s="54" t="s">
        <v>85</v>
      </c>
      <c r="AO212" s="54" t="s">
        <v>85</v>
      </c>
      <c r="AP212" s="54" t="s">
        <v>85</v>
      </c>
    </row>
    <row r="213" spans="1:42" x14ac:dyDescent="0.25">
      <c r="A213" s="248" t="s">
        <v>85</v>
      </c>
      <c r="B213" s="276" t="s">
        <v>85</v>
      </c>
      <c r="C213" s="250" t="s">
        <v>85</v>
      </c>
      <c r="D213" s="277" t="s">
        <v>85</v>
      </c>
      <c r="E213" s="278" t="s">
        <v>85</v>
      </c>
      <c r="F213" s="279" t="s">
        <v>85</v>
      </c>
      <c r="G213" s="280" t="s">
        <v>85</v>
      </c>
      <c r="H213" s="281" t="s">
        <v>85</v>
      </c>
      <c r="I213" s="278" t="s">
        <v>85</v>
      </c>
      <c r="J213" s="278" t="s">
        <v>85</v>
      </c>
      <c r="K213" s="280" t="s">
        <v>85</v>
      </c>
      <c r="L213" s="280" t="s">
        <v>85</v>
      </c>
      <c r="M213" s="280" t="s">
        <v>85</v>
      </c>
      <c r="N213" s="282" t="s">
        <v>85</v>
      </c>
      <c r="O213" s="278" t="s">
        <v>85</v>
      </c>
      <c r="P213" s="283" t="s">
        <v>85</v>
      </c>
      <c r="Q213" s="280" t="s">
        <v>85</v>
      </c>
      <c r="R213" s="284"/>
      <c r="S213" s="285" t="s">
        <v>85</v>
      </c>
      <c r="T213" s="278" t="s">
        <v>85</v>
      </c>
      <c r="U213" s="283" t="s">
        <v>85</v>
      </c>
      <c r="V213" s="280" t="s">
        <v>85</v>
      </c>
      <c r="W213" s="284"/>
      <c r="X213" s="286" t="s">
        <v>85</v>
      </c>
      <c r="Y213" s="278" t="s">
        <v>85</v>
      </c>
      <c r="Z213" s="283" t="s">
        <v>85</v>
      </c>
      <c r="AA213" s="280" t="s">
        <v>85</v>
      </c>
      <c r="AB213" s="284"/>
      <c r="AC213" s="287" t="s">
        <v>85</v>
      </c>
      <c r="AD213" s="278" t="s">
        <v>85</v>
      </c>
      <c r="AE213" s="283" t="s">
        <v>85</v>
      </c>
      <c r="AF213" s="280" t="s">
        <v>85</v>
      </c>
      <c r="AG213" s="250"/>
      <c r="AH213" s="248" t="s">
        <v>85</v>
      </c>
      <c r="AI213" s="276" t="s">
        <v>85</v>
      </c>
      <c r="AJ213" s="54" t="s">
        <v>85</v>
      </c>
      <c r="AK213" s="54" t="s">
        <v>85</v>
      </c>
      <c r="AM213" s="54" t="s">
        <v>85</v>
      </c>
      <c r="AN213" s="54" t="s">
        <v>85</v>
      </c>
      <c r="AO213" s="54" t="s">
        <v>85</v>
      </c>
      <c r="AP213" s="54" t="s">
        <v>85</v>
      </c>
    </row>
    <row r="214" spans="1:42" x14ac:dyDescent="0.25">
      <c r="A214" s="248" t="s">
        <v>85</v>
      </c>
      <c r="B214" s="276" t="s">
        <v>85</v>
      </c>
      <c r="C214" s="250" t="s">
        <v>85</v>
      </c>
      <c r="D214" s="277" t="s">
        <v>85</v>
      </c>
      <c r="E214" s="278" t="s">
        <v>85</v>
      </c>
      <c r="F214" s="279" t="s">
        <v>85</v>
      </c>
      <c r="G214" s="280" t="s">
        <v>85</v>
      </c>
      <c r="H214" s="281" t="s">
        <v>85</v>
      </c>
      <c r="I214" s="278" t="s">
        <v>85</v>
      </c>
      <c r="J214" s="278" t="s">
        <v>85</v>
      </c>
      <c r="K214" s="280" t="s">
        <v>85</v>
      </c>
      <c r="L214" s="280" t="s">
        <v>85</v>
      </c>
      <c r="M214" s="280" t="s">
        <v>85</v>
      </c>
      <c r="N214" s="282" t="s">
        <v>85</v>
      </c>
      <c r="O214" s="278" t="s">
        <v>85</v>
      </c>
      <c r="P214" s="283" t="s">
        <v>85</v>
      </c>
      <c r="Q214" s="280" t="s">
        <v>85</v>
      </c>
      <c r="R214" s="284"/>
      <c r="S214" s="285" t="s">
        <v>85</v>
      </c>
      <c r="T214" s="278" t="s">
        <v>85</v>
      </c>
      <c r="U214" s="283" t="s">
        <v>85</v>
      </c>
      <c r="V214" s="280" t="s">
        <v>85</v>
      </c>
      <c r="W214" s="284"/>
      <c r="X214" s="286" t="s">
        <v>85</v>
      </c>
      <c r="Y214" s="278" t="s">
        <v>85</v>
      </c>
      <c r="Z214" s="283" t="s">
        <v>85</v>
      </c>
      <c r="AA214" s="280" t="s">
        <v>85</v>
      </c>
      <c r="AB214" s="284"/>
      <c r="AC214" s="287" t="s">
        <v>85</v>
      </c>
      <c r="AD214" s="278" t="s">
        <v>85</v>
      </c>
      <c r="AE214" s="283" t="s">
        <v>85</v>
      </c>
      <c r="AF214" s="280" t="s">
        <v>85</v>
      </c>
      <c r="AG214" s="250"/>
      <c r="AH214" s="248" t="s">
        <v>85</v>
      </c>
      <c r="AI214" s="276" t="s">
        <v>85</v>
      </c>
      <c r="AJ214" s="54" t="s">
        <v>85</v>
      </c>
      <c r="AK214" s="54" t="s">
        <v>85</v>
      </c>
      <c r="AM214" s="54" t="s">
        <v>85</v>
      </c>
      <c r="AN214" s="54" t="s">
        <v>85</v>
      </c>
      <c r="AO214" s="54" t="s">
        <v>85</v>
      </c>
      <c r="AP214" s="54" t="s">
        <v>85</v>
      </c>
    </row>
    <row r="215" spans="1:42" x14ac:dyDescent="0.25">
      <c r="A215" s="248" t="s">
        <v>85</v>
      </c>
      <c r="B215" s="276" t="s">
        <v>85</v>
      </c>
      <c r="C215" s="250" t="s">
        <v>85</v>
      </c>
      <c r="D215" s="277" t="s">
        <v>85</v>
      </c>
      <c r="E215" s="278" t="s">
        <v>85</v>
      </c>
      <c r="F215" s="279" t="s">
        <v>85</v>
      </c>
      <c r="G215" s="280" t="s">
        <v>85</v>
      </c>
      <c r="H215" s="281" t="s">
        <v>85</v>
      </c>
      <c r="I215" s="278" t="s">
        <v>85</v>
      </c>
      <c r="J215" s="278" t="s">
        <v>85</v>
      </c>
      <c r="K215" s="280" t="s">
        <v>85</v>
      </c>
      <c r="L215" s="280" t="s">
        <v>85</v>
      </c>
      <c r="M215" s="280" t="s">
        <v>85</v>
      </c>
      <c r="N215" s="282" t="s">
        <v>85</v>
      </c>
      <c r="O215" s="278" t="s">
        <v>85</v>
      </c>
      <c r="P215" s="283" t="s">
        <v>85</v>
      </c>
      <c r="Q215" s="280" t="s">
        <v>85</v>
      </c>
      <c r="R215" s="284"/>
      <c r="S215" s="285" t="s">
        <v>85</v>
      </c>
      <c r="T215" s="278" t="s">
        <v>85</v>
      </c>
      <c r="U215" s="283" t="s">
        <v>85</v>
      </c>
      <c r="V215" s="280" t="s">
        <v>85</v>
      </c>
      <c r="W215" s="284"/>
      <c r="X215" s="286" t="s">
        <v>85</v>
      </c>
      <c r="Y215" s="278" t="s">
        <v>85</v>
      </c>
      <c r="Z215" s="283" t="s">
        <v>85</v>
      </c>
      <c r="AA215" s="280" t="s">
        <v>85</v>
      </c>
      <c r="AB215" s="284"/>
      <c r="AC215" s="287" t="s">
        <v>85</v>
      </c>
      <c r="AD215" s="278" t="s">
        <v>85</v>
      </c>
      <c r="AE215" s="283" t="s">
        <v>85</v>
      </c>
      <c r="AF215" s="280" t="s">
        <v>85</v>
      </c>
      <c r="AG215" s="250"/>
      <c r="AH215" s="248" t="s">
        <v>85</v>
      </c>
      <c r="AI215" s="276" t="s">
        <v>85</v>
      </c>
      <c r="AJ215" s="54" t="s">
        <v>85</v>
      </c>
      <c r="AK215" s="54" t="s">
        <v>85</v>
      </c>
      <c r="AM215" s="54" t="s">
        <v>85</v>
      </c>
      <c r="AN215" s="54" t="s">
        <v>85</v>
      </c>
      <c r="AO215" s="54" t="s">
        <v>85</v>
      </c>
      <c r="AP215" s="54" t="s">
        <v>85</v>
      </c>
    </row>
    <row r="216" spans="1:42" x14ac:dyDescent="0.25">
      <c r="A216" s="248" t="s">
        <v>85</v>
      </c>
      <c r="B216" s="276" t="s">
        <v>85</v>
      </c>
      <c r="C216" s="250" t="s">
        <v>85</v>
      </c>
      <c r="D216" s="277" t="s">
        <v>85</v>
      </c>
      <c r="E216" s="278" t="s">
        <v>85</v>
      </c>
      <c r="F216" s="279" t="s">
        <v>85</v>
      </c>
      <c r="G216" s="280" t="s">
        <v>85</v>
      </c>
      <c r="H216" s="281" t="s">
        <v>85</v>
      </c>
      <c r="I216" s="278" t="s">
        <v>85</v>
      </c>
      <c r="J216" s="278" t="s">
        <v>85</v>
      </c>
      <c r="K216" s="280" t="s">
        <v>85</v>
      </c>
      <c r="L216" s="280" t="s">
        <v>85</v>
      </c>
      <c r="M216" s="280" t="s">
        <v>85</v>
      </c>
      <c r="N216" s="282" t="s">
        <v>85</v>
      </c>
      <c r="O216" s="278" t="s">
        <v>85</v>
      </c>
      <c r="P216" s="283" t="s">
        <v>85</v>
      </c>
      <c r="Q216" s="280" t="s">
        <v>85</v>
      </c>
      <c r="R216" s="284"/>
      <c r="S216" s="285" t="s">
        <v>85</v>
      </c>
      <c r="T216" s="278" t="s">
        <v>85</v>
      </c>
      <c r="U216" s="283" t="s">
        <v>85</v>
      </c>
      <c r="V216" s="280" t="s">
        <v>85</v>
      </c>
      <c r="W216" s="284"/>
      <c r="X216" s="286" t="s">
        <v>85</v>
      </c>
      <c r="Y216" s="278" t="s">
        <v>85</v>
      </c>
      <c r="Z216" s="283" t="s">
        <v>85</v>
      </c>
      <c r="AA216" s="280" t="s">
        <v>85</v>
      </c>
      <c r="AB216" s="284"/>
      <c r="AC216" s="287" t="s">
        <v>85</v>
      </c>
      <c r="AD216" s="278" t="s">
        <v>85</v>
      </c>
      <c r="AE216" s="283" t="s">
        <v>85</v>
      </c>
      <c r="AF216" s="280" t="s">
        <v>85</v>
      </c>
      <c r="AG216" s="250"/>
      <c r="AH216" s="248" t="s">
        <v>85</v>
      </c>
      <c r="AI216" s="276" t="s">
        <v>85</v>
      </c>
      <c r="AJ216" s="54" t="s">
        <v>85</v>
      </c>
      <c r="AK216" s="54" t="s">
        <v>85</v>
      </c>
      <c r="AM216" s="54" t="s">
        <v>85</v>
      </c>
      <c r="AN216" s="54" t="s">
        <v>85</v>
      </c>
      <c r="AO216" s="54" t="s">
        <v>85</v>
      </c>
      <c r="AP216" s="54" t="s">
        <v>85</v>
      </c>
    </row>
    <row r="217" spans="1:42" x14ac:dyDescent="0.25">
      <c r="A217" s="248" t="s">
        <v>85</v>
      </c>
      <c r="B217" s="276" t="s">
        <v>85</v>
      </c>
      <c r="C217" s="250" t="s">
        <v>85</v>
      </c>
      <c r="D217" s="277" t="s">
        <v>85</v>
      </c>
      <c r="E217" s="278" t="s">
        <v>85</v>
      </c>
      <c r="F217" s="279" t="s">
        <v>85</v>
      </c>
      <c r="G217" s="280" t="s">
        <v>85</v>
      </c>
      <c r="H217" s="281" t="s">
        <v>85</v>
      </c>
      <c r="I217" s="278" t="s">
        <v>85</v>
      </c>
      <c r="J217" s="278" t="s">
        <v>85</v>
      </c>
      <c r="K217" s="280" t="s">
        <v>85</v>
      </c>
      <c r="L217" s="280" t="s">
        <v>85</v>
      </c>
      <c r="M217" s="280" t="s">
        <v>85</v>
      </c>
      <c r="N217" s="282" t="s">
        <v>85</v>
      </c>
      <c r="O217" s="278" t="s">
        <v>85</v>
      </c>
      <c r="P217" s="283" t="s">
        <v>85</v>
      </c>
      <c r="Q217" s="280" t="s">
        <v>85</v>
      </c>
      <c r="R217" s="284"/>
      <c r="S217" s="285" t="s">
        <v>85</v>
      </c>
      <c r="T217" s="278" t="s">
        <v>85</v>
      </c>
      <c r="U217" s="283" t="s">
        <v>85</v>
      </c>
      <c r="V217" s="280" t="s">
        <v>85</v>
      </c>
      <c r="W217" s="284"/>
      <c r="X217" s="286" t="s">
        <v>85</v>
      </c>
      <c r="Y217" s="278" t="s">
        <v>85</v>
      </c>
      <c r="Z217" s="283" t="s">
        <v>85</v>
      </c>
      <c r="AA217" s="280" t="s">
        <v>85</v>
      </c>
      <c r="AB217" s="284"/>
      <c r="AC217" s="287" t="s">
        <v>85</v>
      </c>
      <c r="AD217" s="278" t="s">
        <v>85</v>
      </c>
      <c r="AE217" s="283" t="s">
        <v>85</v>
      </c>
      <c r="AF217" s="280" t="s">
        <v>85</v>
      </c>
      <c r="AG217" s="250"/>
      <c r="AH217" s="248" t="s">
        <v>85</v>
      </c>
      <c r="AI217" s="276" t="s">
        <v>85</v>
      </c>
      <c r="AJ217" s="54" t="s">
        <v>85</v>
      </c>
      <c r="AK217" s="54" t="s">
        <v>85</v>
      </c>
      <c r="AM217" s="54" t="s">
        <v>85</v>
      </c>
      <c r="AN217" s="54" t="s">
        <v>85</v>
      </c>
      <c r="AO217" s="54" t="s">
        <v>85</v>
      </c>
      <c r="AP217" s="54" t="s">
        <v>85</v>
      </c>
    </row>
    <row r="218" spans="1:42" x14ac:dyDescent="0.25">
      <c r="A218" s="248" t="s">
        <v>85</v>
      </c>
      <c r="B218" s="276" t="s">
        <v>85</v>
      </c>
      <c r="C218" s="250" t="s">
        <v>85</v>
      </c>
      <c r="D218" s="277" t="s">
        <v>85</v>
      </c>
      <c r="E218" s="278" t="s">
        <v>85</v>
      </c>
      <c r="F218" s="279" t="s">
        <v>85</v>
      </c>
      <c r="G218" s="280" t="s">
        <v>85</v>
      </c>
      <c r="H218" s="281" t="s">
        <v>85</v>
      </c>
      <c r="I218" s="278" t="s">
        <v>85</v>
      </c>
      <c r="J218" s="278" t="s">
        <v>85</v>
      </c>
      <c r="K218" s="280" t="s">
        <v>85</v>
      </c>
      <c r="L218" s="280" t="s">
        <v>85</v>
      </c>
      <c r="M218" s="280" t="s">
        <v>85</v>
      </c>
      <c r="N218" s="282" t="s">
        <v>85</v>
      </c>
      <c r="O218" s="278" t="s">
        <v>85</v>
      </c>
      <c r="P218" s="283" t="s">
        <v>85</v>
      </c>
      <c r="Q218" s="280" t="s">
        <v>85</v>
      </c>
      <c r="R218" s="284"/>
      <c r="S218" s="285" t="s">
        <v>85</v>
      </c>
      <c r="T218" s="278" t="s">
        <v>85</v>
      </c>
      <c r="U218" s="283" t="s">
        <v>85</v>
      </c>
      <c r="V218" s="280" t="s">
        <v>85</v>
      </c>
      <c r="W218" s="284"/>
      <c r="X218" s="286" t="s">
        <v>85</v>
      </c>
      <c r="Y218" s="278" t="s">
        <v>85</v>
      </c>
      <c r="Z218" s="283" t="s">
        <v>85</v>
      </c>
      <c r="AA218" s="280" t="s">
        <v>85</v>
      </c>
      <c r="AB218" s="284"/>
      <c r="AC218" s="287" t="s">
        <v>85</v>
      </c>
      <c r="AD218" s="278" t="s">
        <v>85</v>
      </c>
      <c r="AE218" s="283" t="s">
        <v>85</v>
      </c>
      <c r="AF218" s="280" t="s">
        <v>85</v>
      </c>
      <c r="AG218" s="250"/>
      <c r="AH218" s="248" t="s">
        <v>85</v>
      </c>
      <c r="AI218" s="276" t="s">
        <v>85</v>
      </c>
      <c r="AJ218" s="54" t="s">
        <v>85</v>
      </c>
      <c r="AK218" s="54" t="s">
        <v>85</v>
      </c>
      <c r="AM218" s="54" t="s">
        <v>85</v>
      </c>
      <c r="AN218" s="54" t="s">
        <v>85</v>
      </c>
      <c r="AO218" s="54" t="s">
        <v>85</v>
      </c>
      <c r="AP218" s="54" t="s">
        <v>85</v>
      </c>
    </row>
    <row r="219" spans="1:42" x14ac:dyDescent="0.25">
      <c r="A219" s="248" t="s">
        <v>85</v>
      </c>
      <c r="B219" s="276" t="s">
        <v>85</v>
      </c>
      <c r="C219" s="250" t="s">
        <v>85</v>
      </c>
      <c r="D219" s="277" t="s">
        <v>85</v>
      </c>
      <c r="E219" s="278" t="s">
        <v>85</v>
      </c>
      <c r="F219" s="279" t="s">
        <v>85</v>
      </c>
      <c r="G219" s="280" t="s">
        <v>85</v>
      </c>
      <c r="H219" s="281" t="s">
        <v>85</v>
      </c>
      <c r="I219" s="278" t="s">
        <v>85</v>
      </c>
      <c r="J219" s="278" t="s">
        <v>85</v>
      </c>
      <c r="K219" s="280" t="s">
        <v>85</v>
      </c>
      <c r="L219" s="280" t="s">
        <v>85</v>
      </c>
      <c r="M219" s="280" t="s">
        <v>85</v>
      </c>
      <c r="N219" s="282" t="s">
        <v>85</v>
      </c>
      <c r="O219" s="278" t="s">
        <v>85</v>
      </c>
      <c r="P219" s="283" t="s">
        <v>85</v>
      </c>
      <c r="Q219" s="280" t="s">
        <v>85</v>
      </c>
      <c r="R219" s="284"/>
      <c r="S219" s="285" t="s">
        <v>85</v>
      </c>
      <c r="T219" s="278" t="s">
        <v>85</v>
      </c>
      <c r="U219" s="283" t="s">
        <v>85</v>
      </c>
      <c r="V219" s="280" t="s">
        <v>85</v>
      </c>
      <c r="W219" s="284"/>
      <c r="X219" s="286" t="s">
        <v>85</v>
      </c>
      <c r="Y219" s="278" t="s">
        <v>85</v>
      </c>
      <c r="Z219" s="283" t="s">
        <v>85</v>
      </c>
      <c r="AA219" s="280" t="s">
        <v>85</v>
      </c>
      <c r="AB219" s="284"/>
      <c r="AC219" s="287" t="s">
        <v>85</v>
      </c>
      <c r="AD219" s="278" t="s">
        <v>85</v>
      </c>
      <c r="AE219" s="283" t="s">
        <v>85</v>
      </c>
      <c r="AF219" s="280" t="s">
        <v>85</v>
      </c>
      <c r="AG219" s="250"/>
      <c r="AH219" s="248" t="s">
        <v>85</v>
      </c>
      <c r="AI219" s="276" t="s">
        <v>85</v>
      </c>
      <c r="AJ219" s="54" t="s">
        <v>85</v>
      </c>
      <c r="AK219" s="54" t="s">
        <v>85</v>
      </c>
      <c r="AM219" s="54" t="s">
        <v>85</v>
      </c>
      <c r="AN219" s="54" t="s">
        <v>85</v>
      </c>
      <c r="AO219" s="54" t="s">
        <v>85</v>
      </c>
      <c r="AP219" s="54" t="s">
        <v>85</v>
      </c>
    </row>
    <row r="220" spans="1:42" x14ac:dyDescent="0.25">
      <c r="A220" s="248" t="s">
        <v>85</v>
      </c>
      <c r="B220" s="276" t="s">
        <v>85</v>
      </c>
      <c r="C220" s="250" t="s">
        <v>85</v>
      </c>
      <c r="D220" s="277" t="s">
        <v>85</v>
      </c>
      <c r="E220" s="278" t="s">
        <v>85</v>
      </c>
      <c r="F220" s="279" t="s">
        <v>85</v>
      </c>
      <c r="G220" s="280" t="s">
        <v>85</v>
      </c>
      <c r="H220" s="281" t="s">
        <v>85</v>
      </c>
      <c r="I220" s="278" t="s">
        <v>85</v>
      </c>
      <c r="J220" s="278" t="s">
        <v>85</v>
      </c>
      <c r="K220" s="280" t="s">
        <v>85</v>
      </c>
      <c r="L220" s="280" t="s">
        <v>85</v>
      </c>
      <c r="M220" s="280" t="s">
        <v>85</v>
      </c>
      <c r="N220" s="282" t="s">
        <v>85</v>
      </c>
      <c r="O220" s="278" t="s">
        <v>85</v>
      </c>
      <c r="P220" s="283" t="s">
        <v>85</v>
      </c>
      <c r="Q220" s="280" t="s">
        <v>85</v>
      </c>
      <c r="R220" s="284"/>
      <c r="S220" s="285" t="s">
        <v>85</v>
      </c>
      <c r="T220" s="278" t="s">
        <v>85</v>
      </c>
      <c r="U220" s="283" t="s">
        <v>85</v>
      </c>
      <c r="V220" s="280" t="s">
        <v>85</v>
      </c>
      <c r="W220" s="284"/>
      <c r="X220" s="286" t="s">
        <v>85</v>
      </c>
      <c r="Y220" s="278" t="s">
        <v>85</v>
      </c>
      <c r="Z220" s="283" t="s">
        <v>85</v>
      </c>
      <c r="AA220" s="280" t="s">
        <v>85</v>
      </c>
      <c r="AB220" s="284"/>
      <c r="AC220" s="287" t="s">
        <v>85</v>
      </c>
      <c r="AD220" s="278" t="s">
        <v>85</v>
      </c>
      <c r="AE220" s="283" t="s">
        <v>85</v>
      </c>
      <c r="AF220" s="280" t="s">
        <v>85</v>
      </c>
      <c r="AG220" s="250"/>
      <c r="AH220" s="248" t="s">
        <v>85</v>
      </c>
      <c r="AI220" s="276" t="s">
        <v>85</v>
      </c>
      <c r="AJ220" s="54" t="s">
        <v>85</v>
      </c>
      <c r="AK220" s="54" t="s">
        <v>85</v>
      </c>
      <c r="AM220" s="54" t="s">
        <v>85</v>
      </c>
      <c r="AN220" s="54" t="s">
        <v>85</v>
      </c>
      <c r="AO220" s="54" t="s">
        <v>85</v>
      </c>
      <c r="AP220" s="54" t="s">
        <v>85</v>
      </c>
    </row>
    <row r="221" spans="1:42" x14ac:dyDescent="0.25">
      <c r="A221" s="248" t="s">
        <v>85</v>
      </c>
      <c r="B221" s="276" t="s">
        <v>85</v>
      </c>
      <c r="C221" s="250" t="s">
        <v>85</v>
      </c>
      <c r="D221" s="277" t="s">
        <v>85</v>
      </c>
      <c r="E221" s="278" t="s">
        <v>85</v>
      </c>
      <c r="F221" s="279" t="s">
        <v>85</v>
      </c>
      <c r="G221" s="280" t="s">
        <v>85</v>
      </c>
      <c r="H221" s="281" t="s">
        <v>85</v>
      </c>
      <c r="I221" s="278" t="s">
        <v>85</v>
      </c>
      <c r="J221" s="278" t="s">
        <v>85</v>
      </c>
      <c r="K221" s="280" t="s">
        <v>85</v>
      </c>
      <c r="L221" s="280" t="s">
        <v>85</v>
      </c>
      <c r="M221" s="280" t="s">
        <v>85</v>
      </c>
      <c r="N221" s="282" t="s">
        <v>85</v>
      </c>
      <c r="O221" s="278" t="s">
        <v>85</v>
      </c>
      <c r="P221" s="283" t="s">
        <v>85</v>
      </c>
      <c r="Q221" s="280" t="s">
        <v>85</v>
      </c>
      <c r="R221" s="284"/>
      <c r="S221" s="285" t="s">
        <v>85</v>
      </c>
      <c r="T221" s="278" t="s">
        <v>85</v>
      </c>
      <c r="U221" s="283" t="s">
        <v>85</v>
      </c>
      <c r="V221" s="280" t="s">
        <v>85</v>
      </c>
      <c r="W221" s="284"/>
      <c r="X221" s="286" t="s">
        <v>85</v>
      </c>
      <c r="Y221" s="278" t="s">
        <v>85</v>
      </c>
      <c r="Z221" s="283" t="s">
        <v>85</v>
      </c>
      <c r="AA221" s="280" t="s">
        <v>85</v>
      </c>
      <c r="AB221" s="284"/>
      <c r="AC221" s="287" t="s">
        <v>85</v>
      </c>
      <c r="AD221" s="278" t="s">
        <v>85</v>
      </c>
      <c r="AE221" s="283" t="s">
        <v>85</v>
      </c>
      <c r="AF221" s="280" t="s">
        <v>85</v>
      </c>
      <c r="AG221" s="250"/>
      <c r="AH221" s="248" t="s">
        <v>85</v>
      </c>
      <c r="AI221" s="276" t="s">
        <v>85</v>
      </c>
      <c r="AJ221" s="54" t="s">
        <v>85</v>
      </c>
      <c r="AK221" s="54" t="s">
        <v>85</v>
      </c>
      <c r="AM221" s="54" t="s">
        <v>85</v>
      </c>
      <c r="AN221" s="54" t="s">
        <v>85</v>
      </c>
      <c r="AO221" s="54" t="s">
        <v>85</v>
      </c>
      <c r="AP221" s="54" t="s">
        <v>85</v>
      </c>
    </row>
    <row r="222" spans="1:42" x14ac:dyDescent="0.25">
      <c r="A222" s="248" t="s">
        <v>85</v>
      </c>
      <c r="B222" s="276" t="s">
        <v>85</v>
      </c>
      <c r="C222" s="250" t="s">
        <v>85</v>
      </c>
      <c r="D222" s="277" t="s">
        <v>85</v>
      </c>
      <c r="E222" s="278" t="s">
        <v>85</v>
      </c>
      <c r="F222" s="279" t="s">
        <v>85</v>
      </c>
      <c r="G222" s="280" t="s">
        <v>85</v>
      </c>
      <c r="H222" s="281" t="s">
        <v>85</v>
      </c>
      <c r="I222" s="278" t="s">
        <v>85</v>
      </c>
      <c r="J222" s="278" t="s">
        <v>85</v>
      </c>
      <c r="K222" s="280" t="s">
        <v>85</v>
      </c>
      <c r="L222" s="280" t="s">
        <v>85</v>
      </c>
      <c r="M222" s="280" t="s">
        <v>85</v>
      </c>
      <c r="N222" s="282" t="s">
        <v>85</v>
      </c>
      <c r="O222" s="278" t="s">
        <v>85</v>
      </c>
      <c r="P222" s="283" t="s">
        <v>85</v>
      </c>
      <c r="Q222" s="280" t="s">
        <v>85</v>
      </c>
      <c r="R222" s="284"/>
      <c r="S222" s="285" t="s">
        <v>85</v>
      </c>
      <c r="T222" s="278" t="s">
        <v>85</v>
      </c>
      <c r="U222" s="283" t="s">
        <v>85</v>
      </c>
      <c r="V222" s="280" t="s">
        <v>85</v>
      </c>
      <c r="W222" s="284"/>
      <c r="X222" s="286" t="s">
        <v>85</v>
      </c>
      <c r="Y222" s="278" t="s">
        <v>85</v>
      </c>
      <c r="Z222" s="283" t="s">
        <v>85</v>
      </c>
      <c r="AA222" s="280" t="s">
        <v>85</v>
      </c>
      <c r="AB222" s="284"/>
      <c r="AC222" s="287" t="s">
        <v>85</v>
      </c>
      <c r="AD222" s="278" t="s">
        <v>85</v>
      </c>
      <c r="AE222" s="283" t="s">
        <v>85</v>
      </c>
      <c r="AF222" s="280" t="s">
        <v>85</v>
      </c>
      <c r="AG222" s="250"/>
      <c r="AH222" s="248" t="s">
        <v>85</v>
      </c>
      <c r="AI222" s="276" t="s">
        <v>85</v>
      </c>
      <c r="AJ222" s="54" t="s">
        <v>85</v>
      </c>
      <c r="AK222" s="54" t="s">
        <v>85</v>
      </c>
      <c r="AM222" s="54" t="s">
        <v>85</v>
      </c>
      <c r="AN222" s="54" t="s">
        <v>85</v>
      </c>
      <c r="AO222" s="54" t="s">
        <v>85</v>
      </c>
      <c r="AP222" s="54" t="s">
        <v>85</v>
      </c>
    </row>
    <row r="223" spans="1:42" x14ac:dyDescent="0.25">
      <c r="A223" s="248" t="s">
        <v>85</v>
      </c>
      <c r="B223" s="276" t="s">
        <v>85</v>
      </c>
      <c r="C223" s="250" t="s">
        <v>85</v>
      </c>
      <c r="D223" s="277" t="s">
        <v>85</v>
      </c>
      <c r="E223" s="278" t="s">
        <v>85</v>
      </c>
      <c r="F223" s="279" t="s">
        <v>85</v>
      </c>
      <c r="G223" s="280" t="s">
        <v>85</v>
      </c>
      <c r="H223" s="281" t="s">
        <v>85</v>
      </c>
      <c r="I223" s="278" t="s">
        <v>85</v>
      </c>
      <c r="J223" s="278" t="s">
        <v>85</v>
      </c>
      <c r="K223" s="280" t="s">
        <v>85</v>
      </c>
      <c r="L223" s="280" t="s">
        <v>85</v>
      </c>
      <c r="M223" s="280" t="s">
        <v>85</v>
      </c>
      <c r="N223" s="282" t="s">
        <v>85</v>
      </c>
      <c r="O223" s="278" t="s">
        <v>85</v>
      </c>
      <c r="P223" s="283" t="s">
        <v>85</v>
      </c>
      <c r="Q223" s="280" t="s">
        <v>85</v>
      </c>
      <c r="R223" s="284"/>
      <c r="S223" s="285" t="s">
        <v>85</v>
      </c>
      <c r="T223" s="278" t="s">
        <v>85</v>
      </c>
      <c r="U223" s="283" t="s">
        <v>85</v>
      </c>
      <c r="V223" s="280" t="s">
        <v>85</v>
      </c>
      <c r="W223" s="284"/>
      <c r="X223" s="286" t="s">
        <v>85</v>
      </c>
      <c r="Y223" s="278" t="s">
        <v>85</v>
      </c>
      <c r="Z223" s="283" t="s">
        <v>85</v>
      </c>
      <c r="AA223" s="280" t="s">
        <v>85</v>
      </c>
      <c r="AB223" s="284"/>
      <c r="AC223" s="287" t="s">
        <v>85</v>
      </c>
      <c r="AD223" s="278" t="s">
        <v>85</v>
      </c>
      <c r="AE223" s="283" t="s">
        <v>85</v>
      </c>
      <c r="AF223" s="280" t="s">
        <v>85</v>
      </c>
      <c r="AG223" s="250"/>
      <c r="AH223" s="248" t="s">
        <v>85</v>
      </c>
      <c r="AI223" s="276" t="s">
        <v>85</v>
      </c>
      <c r="AJ223" s="54" t="s">
        <v>85</v>
      </c>
      <c r="AK223" s="54" t="s">
        <v>85</v>
      </c>
      <c r="AM223" s="54" t="s">
        <v>85</v>
      </c>
      <c r="AN223" s="54" t="s">
        <v>85</v>
      </c>
      <c r="AO223" s="54" t="s">
        <v>85</v>
      </c>
      <c r="AP223" s="54" t="s">
        <v>85</v>
      </c>
    </row>
    <row r="224" spans="1:42" x14ac:dyDescent="0.25">
      <c r="A224" s="248" t="s">
        <v>85</v>
      </c>
      <c r="B224" s="276" t="s">
        <v>85</v>
      </c>
      <c r="C224" s="250" t="s">
        <v>85</v>
      </c>
      <c r="D224" s="277" t="s">
        <v>85</v>
      </c>
      <c r="E224" s="278" t="s">
        <v>85</v>
      </c>
      <c r="F224" s="279" t="s">
        <v>85</v>
      </c>
      <c r="G224" s="280" t="s">
        <v>85</v>
      </c>
      <c r="H224" s="281" t="s">
        <v>85</v>
      </c>
      <c r="I224" s="278" t="s">
        <v>85</v>
      </c>
      <c r="J224" s="278" t="s">
        <v>85</v>
      </c>
      <c r="K224" s="280" t="s">
        <v>85</v>
      </c>
      <c r="L224" s="280" t="s">
        <v>85</v>
      </c>
      <c r="M224" s="280" t="s">
        <v>85</v>
      </c>
      <c r="N224" s="282" t="s">
        <v>85</v>
      </c>
      <c r="O224" s="278" t="s">
        <v>85</v>
      </c>
      <c r="P224" s="283" t="s">
        <v>85</v>
      </c>
      <c r="Q224" s="280" t="s">
        <v>85</v>
      </c>
      <c r="R224" s="284"/>
      <c r="S224" s="285" t="s">
        <v>85</v>
      </c>
      <c r="T224" s="278" t="s">
        <v>85</v>
      </c>
      <c r="U224" s="283" t="s">
        <v>85</v>
      </c>
      <c r="V224" s="280" t="s">
        <v>85</v>
      </c>
      <c r="W224" s="284"/>
      <c r="X224" s="286" t="s">
        <v>85</v>
      </c>
      <c r="Y224" s="278" t="s">
        <v>85</v>
      </c>
      <c r="Z224" s="283" t="s">
        <v>85</v>
      </c>
      <c r="AA224" s="280" t="s">
        <v>85</v>
      </c>
      <c r="AB224" s="284"/>
      <c r="AC224" s="287" t="s">
        <v>85</v>
      </c>
      <c r="AD224" s="278" t="s">
        <v>85</v>
      </c>
      <c r="AE224" s="283" t="s">
        <v>85</v>
      </c>
      <c r="AF224" s="280" t="s">
        <v>85</v>
      </c>
      <c r="AG224" s="250"/>
      <c r="AH224" s="248" t="s">
        <v>85</v>
      </c>
      <c r="AI224" s="276" t="s">
        <v>85</v>
      </c>
      <c r="AJ224" s="54" t="s">
        <v>85</v>
      </c>
      <c r="AK224" s="54" t="s">
        <v>85</v>
      </c>
      <c r="AM224" s="54" t="s">
        <v>85</v>
      </c>
      <c r="AN224" s="54" t="s">
        <v>85</v>
      </c>
      <c r="AO224" s="54" t="s">
        <v>85</v>
      </c>
      <c r="AP224" s="54" t="s">
        <v>85</v>
      </c>
    </row>
    <row r="225" spans="1:42" x14ac:dyDescent="0.25">
      <c r="A225" s="248" t="s">
        <v>85</v>
      </c>
      <c r="B225" s="276" t="s">
        <v>85</v>
      </c>
      <c r="C225" s="250" t="s">
        <v>85</v>
      </c>
      <c r="D225" s="277" t="s">
        <v>85</v>
      </c>
      <c r="E225" s="278" t="s">
        <v>85</v>
      </c>
      <c r="F225" s="279" t="s">
        <v>85</v>
      </c>
      <c r="G225" s="280" t="s">
        <v>85</v>
      </c>
      <c r="H225" s="281" t="s">
        <v>85</v>
      </c>
      <c r="I225" s="278" t="s">
        <v>85</v>
      </c>
      <c r="J225" s="278" t="s">
        <v>85</v>
      </c>
      <c r="K225" s="280" t="s">
        <v>85</v>
      </c>
      <c r="L225" s="280" t="s">
        <v>85</v>
      </c>
      <c r="M225" s="280" t="s">
        <v>85</v>
      </c>
      <c r="N225" s="282" t="s">
        <v>85</v>
      </c>
      <c r="O225" s="278" t="s">
        <v>85</v>
      </c>
      <c r="P225" s="283" t="s">
        <v>85</v>
      </c>
      <c r="Q225" s="280" t="s">
        <v>85</v>
      </c>
      <c r="R225" s="284"/>
      <c r="S225" s="285" t="s">
        <v>85</v>
      </c>
      <c r="T225" s="278" t="s">
        <v>85</v>
      </c>
      <c r="U225" s="283" t="s">
        <v>85</v>
      </c>
      <c r="V225" s="280" t="s">
        <v>85</v>
      </c>
      <c r="W225" s="284"/>
      <c r="X225" s="286" t="s">
        <v>85</v>
      </c>
      <c r="Y225" s="278" t="s">
        <v>85</v>
      </c>
      <c r="Z225" s="283" t="s">
        <v>85</v>
      </c>
      <c r="AA225" s="280" t="s">
        <v>85</v>
      </c>
      <c r="AB225" s="284"/>
      <c r="AC225" s="287" t="s">
        <v>85</v>
      </c>
      <c r="AD225" s="278" t="s">
        <v>85</v>
      </c>
      <c r="AE225" s="283" t="s">
        <v>85</v>
      </c>
      <c r="AF225" s="280" t="s">
        <v>85</v>
      </c>
      <c r="AG225" s="250"/>
      <c r="AH225" s="248" t="s">
        <v>85</v>
      </c>
      <c r="AI225" s="276" t="s">
        <v>85</v>
      </c>
      <c r="AJ225" s="54" t="s">
        <v>85</v>
      </c>
      <c r="AK225" s="54" t="s">
        <v>85</v>
      </c>
      <c r="AM225" s="54" t="s">
        <v>85</v>
      </c>
      <c r="AN225" s="54" t="s">
        <v>85</v>
      </c>
      <c r="AO225" s="54" t="s">
        <v>85</v>
      </c>
      <c r="AP225" s="54" t="s">
        <v>85</v>
      </c>
    </row>
    <row r="226" spans="1:42" x14ac:dyDescent="0.25">
      <c r="A226" s="248" t="s">
        <v>85</v>
      </c>
      <c r="B226" s="276" t="s">
        <v>85</v>
      </c>
      <c r="C226" s="250" t="s">
        <v>85</v>
      </c>
      <c r="D226" s="277" t="s">
        <v>85</v>
      </c>
      <c r="E226" s="278" t="s">
        <v>85</v>
      </c>
      <c r="F226" s="279" t="s">
        <v>85</v>
      </c>
      <c r="G226" s="280" t="s">
        <v>85</v>
      </c>
      <c r="H226" s="281" t="s">
        <v>85</v>
      </c>
      <c r="I226" s="278" t="s">
        <v>85</v>
      </c>
      <c r="J226" s="278" t="s">
        <v>85</v>
      </c>
      <c r="K226" s="280" t="s">
        <v>85</v>
      </c>
      <c r="L226" s="280" t="s">
        <v>85</v>
      </c>
      <c r="M226" s="280" t="s">
        <v>85</v>
      </c>
      <c r="N226" s="282" t="s">
        <v>85</v>
      </c>
      <c r="O226" s="278" t="s">
        <v>85</v>
      </c>
      <c r="P226" s="283" t="s">
        <v>85</v>
      </c>
      <c r="Q226" s="280" t="s">
        <v>85</v>
      </c>
      <c r="R226" s="284"/>
      <c r="S226" s="285" t="s">
        <v>85</v>
      </c>
      <c r="T226" s="278" t="s">
        <v>85</v>
      </c>
      <c r="U226" s="283" t="s">
        <v>85</v>
      </c>
      <c r="V226" s="280" t="s">
        <v>85</v>
      </c>
      <c r="W226" s="284"/>
      <c r="X226" s="286" t="s">
        <v>85</v>
      </c>
      <c r="Y226" s="278" t="s">
        <v>85</v>
      </c>
      <c r="Z226" s="283" t="s">
        <v>85</v>
      </c>
      <c r="AA226" s="280" t="s">
        <v>85</v>
      </c>
      <c r="AB226" s="284"/>
      <c r="AC226" s="287" t="s">
        <v>85</v>
      </c>
      <c r="AD226" s="278" t="s">
        <v>85</v>
      </c>
      <c r="AE226" s="283" t="s">
        <v>85</v>
      </c>
      <c r="AF226" s="280" t="s">
        <v>85</v>
      </c>
      <c r="AG226" s="250"/>
      <c r="AH226" s="248" t="s">
        <v>85</v>
      </c>
      <c r="AI226" s="276" t="s">
        <v>85</v>
      </c>
      <c r="AJ226" s="54" t="s">
        <v>85</v>
      </c>
      <c r="AK226" s="54" t="s">
        <v>85</v>
      </c>
      <c r="AM226" s="54" t="s">
        <v>85</v>
      </c>
      <c r="AN226" s="54" t="s">
        <v>85</v>
      </c>
      <c r="AO226" s="54" t="s">
        <v>85</v>
      </c>
      <c r="AP226" s="54" t="s">
        <v>85</v>
      </c>
    </row>
    <row r="227" spans="1:42" x14ac:dyDescent="0.25">
      <c r="A227" s="248" t="s">
        <v>85</v>
      </c>
      <c r="B227" s="276" t="s">
        <v>85</v>
      </c>
      <c r="C227" s="250" t="s">
        <v>85</v>
      </c>
      <c r="D227" s="277" t="s">
        <v>85</v>
      </c>
      <c r="E227" s="278" t="s">
        <v>85</v>
      </c>
      <c r="F227" s="279" t="s">
        <v>85</v>
      </c>
      <c r="G227" s="280" t="s">
        <v>85</v>
      </c>
      <c r="H227" s="281" t="s">
        <v>85</v>
      </c>
      <c r="I227" s="278" t="s">
        <v>85</v>
      </c>
      <c r="J227" s="278" t="s">
        <v>85</v>
      </c>
      <c r="K227" s="280" t="s">
        <v>85</v>
      </c>
      <c r="L227" s="280" t="s">
        <v>85</v>
      </c>
      <c r="M227" s="280" t="s">
        <v>85</v>
      </c>
      <c r="N227" s="282" t="s">
        <v>85</v>
      </c>
      <c r="O227" s="278" t="s">
        <v>85</v>
      </c>
      <c r="P227" s="283" t="s">
        <v>85</v>
      </c>
      <c r="Q227" s="280" t="s">
        <v>85</v>
      </c>
      <c r="R227" s="284"/>
      <c r="S227" s="285" t="s">
        <v>85</v>
      </c>
      <c r="T227" s="278" t="s">
        <v>85</v>
      </c>
      <c r="U227" s="283" t="s">
        <v>85</v>
      </c>
      <c r="V227" s="280" t="s">
        <v>85</v>
      </c>
      <c r="W227" s="284"/>
      <c r="X227" s="286" t="s">
        <v>85</v>
      </c>
      <c r="Y227" s="278" t="s">
        <v>85</v>
      </c>
      <c r="Z227" s="283" t="s">
        <v>85</v>
      </c>
      <c r="AA227" s="280" t="s">
        <v>85</v>
      </c>
      <c r="AB227" s="284"/>
      <c r="AC227" s="287" t="s">
        <v>85</v>
      </c>
      <c r="AD227" s="278" t="s">
        <v>85</v>
      </c>
      <c r="AE227" s="283" t="s">
        <v>85</v>
      </c>
      <c r="AF227" s="280" t="s">
        <v>85</v>
      </c>
      <c r="AG227" s="250"/>
      <c r="AH227" s="248" t="s">
        <v>85</v>
      </c>
      <c r="AI227" s="276" t="s">
        <v>85</v>
      </c>
      <c r="AJ227" s="54" t="s">
        <v>85</v>
      </c>
      <c r="AK227" s="54" t="s">
        <v>85</v>
      </c>
      <c r="AM227" s="54" t="s">
        <v>85</v>
      </c>
      <c r="AN227" s="54" t="s">
        <v>85</v>
      </c>
      <c r="AO227" s="54" t="s">
        <v>85</v>
      </c>
      <c r="AP227" s="54" t="s">
        <v>85</v>
      </c>
    </row>
    <row r="228" spans="1:42" x14ac:dyDescent="0.25">
      <c r="A228" s="248" t="s">
        <v>85</v>
      </c>
      <c r="B228" s="276" t="s">
        <v>85</v>
      </c>
      <c r="C228" s="250" t="s">
        <v>85</v>
      </c>
      <c r="D228" s="277" t="s">
        <v>85</v>
      </c>
      <c r="E228" s="278" t="s">
        <v>85</v>
      </c>
      <c r="F228" s="279" t="s">
        <v>85</v>
      </c>
      <c r="G228" s="280" t="s">
        <v>85</v>
      </c>
      <c r="H228" s="281" t="s">
        <v>85</v>
      </c>
      <c r="I228" s="278" t="s">
        <v>85</v>
      </c>
      <c r="J228" s="278" t="s">
        <v>85</v>
      </c>
      <c r="K228" s="280" t="s">
        <v>85</v>
      </c>
      <c r="L228" s="280" t="s">
        <v>85</v>
      </c>
      <c r="M228" s="280" t="s">
        <v>85</v>
      </c>
      <c r="N228" s="282" t="s">
        <v>85</v>
      </c>
      <c r="O228" s="278" t="s">
        <v>85</v>
      </c>
      <c r="P228" s="283" t="s">
        <v>85</v>
      </c>
      <c r="Q228" s="280" t="s">
        <v>85</v>
      </c>
      <c r="R228" s="284"/>
      <c r="S228" s="285" t="s">
        <v>85</v>
      </c>
      <c r="T228" s="278" t="s">
        <v>85</v>
      </c>
      <c r="U228" s="283" t="s">
        <v>85</v>
      </c>
      <c r="V228" s="280" t="s">
        <v>85</v>
      </c>
      <c r="W228" s="284"/>
      <c r="X228" s="286" t="s">
        <v>85</v>
      </c>
      <c r="Y228" s="278" t="s">
        <v>85</v>
      </c>
      <c r="Z228" s="283" t="s">
        <v>85</v>
      </c>
      <c r="AA228" s="280" t="s">
        <v>85</v>
      </c>
      <c r="AB228" s="284"/>
      <c r="AC228" s="287" t="s">
        <v>85</v>
      </c>
      <c r="AD228" s="278" t="s">
        <v>85</v>
      </c>
      <c r="AE228" s="283" t="s">
        <v>85</v>
      </c>
      <c r="AF228" s="280" t="s">
        <v>85</v>
      </c>
      <c r="AG228" s="250"/>
      <c r="AH228" s="248" t="s">
        <v>85</v>
      </c>
      <c r="AI228" s="276" t="s">
        <v>85</v>
      </c>
      <c r="AJ228" s="54" t="s">
        <v>85</v>
      </c>
      <c r="AK228" s="54" t="s">
        <v>85</v>
      </c>
      <c r="AM228" s="54" t="s">
        <v>85</v>
      </c>
      <c r="AN228" s="54" t="s">
        <v>85</v>
      </c>
      <c r="AO228" s="54" t="s">
        <v>85</v>
      </c>
      <c r="AP228" s="54" t="s">
        <v>85</v>
      </c>
    </row>
    <row r="229" spans="1:42" x14ac:dyDescent="0.25">
      <c r="A229" s="248" t="s">
        <v>85</v>
      </c>
      <c r="B229" s="276" t="s">
        <v>85</v>
      </c>
      <c r="C229" s="250" t="s">
        <v>85</v>
      </c>
      <c r="D229" s="277" t="s">
        <v>85</v>
      </c>
      <c r="E229" s="278" t="s">
        <v>85</v>
      </c>
      <c r="F229" s="279" t="s">
        <v>85</v>
      </c>
      <c r="G229" s="280" t="s">
        <v>85</v>
      </c>
      <c r="H229" s="281" t="s">
        <v>85</v>
      </c>
      <c r="I229" s="278" t="s">
        <v>85</v>
      </c>
      <c r="J229" s="278" t="s">
        <v>85</v>
      </c>
      <c r="K229" s="280" t="s">
        <v>85</v>
      </c>
      <c r="L229" s="280" t="s">
        <v>85</v>
      </c>
      <c r="M229" s="280" t="s">
        <v>85</v>
      </c>
      <c r="N229" s="282" t="s">
        <v>85</v>
      </c>
      <c r="O229" s="278" t="s">
        <v>85</v>
      </c>
      <c r="P229" s="283" t="s">
        <v>85</v>
      </c>
      <c r="Q229" s="280" t="s">
        <v>85</v>
      </c>
      <c r="R229" s="284"/>
      <c r="S229" s="285" t="s">
        <v>85</v>
      </c>
      <c r="T229" s="278" t="s">
        <v>85</v>
      </c>
      <c r="U229" s="283" t="s">
        <v>85</v>
      </c>
      <c r="V229" s="280" t="s">
        <v>85</v>
      </c>
      <c r="W229" s="284"/>
      <c r="X229" s="286" t="s">
        <v>85</v>
      </c>
      <c r="Y229" s="278" t="s">
        <v>85</v>
      </c>
      <c r="Z229" s="283" t="s">
        <v>85</v>
      </c>
      <c r="AA229" s="280" t="s">
        <v>85</v>
      </c>
      <c r="AB229" s="284"/>
      <c r="AC229" s="287" t="s">
        <v>85</v>
      </c>
      <c r="AD229" s="278" t="s">
        <v>85</v>
      </c>
      <c r="AE229" s="283" t="s">
        <v>85</v>
      </c>
      <c r="AF229" s="280" t="s">
        <v>85</v>
      </c>
      <c r="AG229" s="250"/>
      <c r="AH229" s="248" t="s">
        <v>85</v>
      </c>
      <c r="AI229" s="276" t="s">
        <v>85</v>
      </c>
      <c r="AJ229" s="54" t="s">
        <v>85</v>
      </c>
      <c r="AK229" s="54" t="s">
        <v>85</v>
      </c>
      <c r="AM229" s="54" t="s">
        <v>85</v>
      </c>
      <c r="AN229" s="54" t="s">
        <v>85</v>
      </c>
      <c r="AO229" s="54" t="s">
        <v>85</v>
      </c>
      <c r="AP229" s="54" t="s">
        <v>85</v>
      </c>
    </row>
    <row r="230" spans="1:42" x14ac:dyDescent="0.25">
      <c r="A230" s="248" t="s">
        <v>85</v>
      </c>
      <c r="B230" s="276" t="s">
        <v>85</v>
      </c>
      <c r="C230" s="250" t="s">
        <v>85</v>
      </c>
      <c r="D230" s="277" t="s">
        <v>85</v>
      </c>
      <c r="E230" s="278" t="s">
        <v>85</v>
      </c>
      <c r="F230" s="279" t="s">
        <v>85</v>
      </c>
      <c r="G230" s="280" t="s">
        <v>85</v>
      </c>
      <c r="H230" s="281" t="s">
        <v>85</v>
      </c>
      <c r="I230" s="278" t="s">
        <v>85</v>
      </c>
      <c r="J230" s="278" t="s">
        <v>85</v>
      </c>
      <c r="K230" s="280" t="s">
        <v>85</v>
      </c>
      <c r="L230" s="280" t="s">
        <v>85</v>
      </c>
      <c r="M230" s="280" t="s">
        <v>85</v>
      </c>
      <c r="N230" s="282" t="s">
        <v>85</v>
      </c>
      <c r="O230" s="278" t="s">
        <v>85</v>
      </c>
      <c r="P230" s="283" t="s">
        <v>85</v>
      </c>
      <c r="Q230" s="280" t="s">
        <v>85</v>
      </c>
      <c r="R230" s="284"/>
      <c r="S230" s="285" t="s">
        <v>85</v>
      </c>
      <c r="T230" s="278" t="s">
        <v>85</v>
      </c>
      <c r="U230" s="283" t="s">
        <v>85</v>
      </c>
      <c r="V230" s="280" t="s">
        <v>85</v>
      </c>
      <c r="W230" s="284"/>
      <c r="X230" s="286" t="s">
        <v>85</v>
      </c>
      <c r="Y230" s="278" t="s">
        <v>85</v>
      </c>
      <c r="Z230" s="283" t="s">
        <v>85</v>
      </c>
      <c r="AA230" s="280" t="s">
        <v>85</v>
      </c>
      <c r="AB230" s="284"/>
      <c r="AC230" s="287" t="s">
        <v>85</v>
      </c>
      <c r="AD230" s="278" t="s">
        <v>85</v>
      </c>
      <c r="AE230" s="283" t="s">
        <v>85</v>
      </c>
      <c r="AF230" s="280" t="s">
        <v>85</v>
      </c>
      <c r="AG230" s="250"/>
      <c r="AH230" s="248" t="s">
        <v>85</v>
      </c>
      <c r="AI230" s="276" t="s">
        <v>85</v>
      </c>
      <c r="AJ230" s="54" t="s">
        <v>85</v>
      </c>
      <c r="AK230" s="54" t="s">
        <v>85</v>
      </c>
      <c r="AM230" s="54" t="s">
        <v>85</v>
      </c>
      <c r="AN230" s="54" t="s">
        <v>85</v>
      </c>
      <c r="AO230" s="54" t="s">
        <v>85</v>
      </c>
      <c r="AP230" s="54" t="s">
        <v>85</v>
      </c>
    </row>
    <row r="231" spans="1:42" x14ac:dyDescent="0.25">
      <c r="A231" s="248" t="s">
        <v>85</v>
      </c>
      <c r="B231" s="276" t="s">
        <v>85</v>
      </c>
      <c r="C231" s="250" t="s">
        <v>85</v>
      </c>
      <c r="D231" s="277" t="s">
        <v>85</v>
      </c>
      <c r="E231" s="278" t="s">
        <v>85</v>
      </c>
      <c r="F231" s="279" t="s">
        <v>85</v>
      </c>
      <c r="G231" s="280" t="s">
        <v>85</v>
      </c>
      <c r="H231" s="281" t="s">
        <v>85</v>
      </c>
      <c r="I231" s="278" t="s">
        <v>85</v>
      </c>
      <c r="J231" s="278" t="s">
        <v>85</v>
      </c>
      <c r="K231" s="280" t="s">
        <v>85</v>
      </c>
      <c r="L231" s="280" t="s">
        <v>85</v>
      </c>
      <c r="M231" s="280" t="s">
        <v>85</v>
      </c>
      <c r="N231" s="282" t="s">
        <v>85</v>
      </c>
      <c r="O231" s="278" t="s">
        <v>85</v>
      </c>
      <c r="P231" s="283" t="s">
        <v>85</v>
      </c>
      <c r="Q231" s="280" t="s">
        <v>85</v>
      </c>
      <c r="R231" s="284"/>
      <c r="S231" s="285" t="s">
        <v>85</v>
      </c>
      <c r="T231" s="278" t="s">
        <v>85</v>
      </c>
      <c r="U231" s="283" t="s">
        <v>85</v>
      </c>
      <c r="V231" s="280" t="s">
        <v>85</v>
      </c>
      <c r="W231" s="284"/>
      <c r="X231" s="286" t="s">
        <v>85</v>
      </c>
      <c r="Y231" s="278" t="s">
        <v>85</v>
      </c>
      <c r="Z231" s="283" t="s">
        <v>85</v>
      </c>
      <c r="AA231" s="280" t="s">
        <v>85</v>
      </c>
      <c r="AB231" s="284"/>
      <c r="AC231" s="287" t="s">
        <v>85</v>
      </c>
      <c r="AD231" s="278" t="s">
        <v>85</v>
      </c>
      <c r="AE231" s="283" t="s">
        <v>85</v>
      </c>
      <c r="AF231" s="280" t="s">
        <v>85</v>
      </c>
      <c r="AG231" s="250"/>
      <c r="AH231" s="248" t="s">
        <v>85</v>
      </c>
      <c r="AI231" s="276" t="s">
        <v>85</v>
      </c>
      <c r="AJ231" s="54" t="s">
        <v>85</v>
      </c>
      <c r="AK231" s="54" t="s">
        <v>85</v>
      </c>
      <c r="AM231" s="54" t="s">
        <v>85</v>
      </c>
      <c r="AN231" s="54" t="s">
        <v>85</v>
      </c>
      <c r="AO231" s="54" t="s">
        <v>85</v>
      </c>
      <c r="AP231" s="54" t="s">
        <v>85</v>
      </c>
    </row>
    <row r="232" spans="1:42" x14ac:dyDescent="0.25">
      <c r="A232" s="248" t="s">
        <v>85</v>
      </c>
      <c r="B232" s="276" t="s">
        <v>85</v>
      </c>
      <c r="C232" s="250" t="s">
        <v>85</v>
      </c>
      <c r="D232" s="277" t="s">
        <v>85</v>
      </c>
      <c r="E232" s="278" t="s">
        <v>85</v>
      </c>
      <c r="F232" s="279" t="s">
        <v>85</v>
      </c>
      <c r="G232" s="280" t="s">
        <v>85</v>
      </c>
      <c r="H232" s="281" t="s">
        <v>85</v>
      </c>
      <c r="I232" s="278" t="s">
        <v>85</v>
      </c>
      <c r="J232" s="278" t="s">
        <v>85</v>
      </c>
      <c r="K232" s="280" t="s">
        <v>85</v>
      </c>
      <c r="L232" s="280" t="s">
        <v>85</v>
      </c>
      <c r="M232" s="280" t="s">
        <v>85</v>
      </c>
      <c r="N232" s="282" t="s">
        <v>85</v>
      </c>
      <c r="O232" s="278" t="s">
        <v>85</v>
      </c>
      <c r="P232" s="283" t="s">
        <v>85</v>
      </c>
      <c r="Q232" s="280" t="s">
        <v>85</v>
      </c>
      <c r="R232" s="284"/>
      <c r="S232" s="285" t="s">
        <v>85</v>
      </c>
      <c r="T232" s="278" t="s">
        <v>85</v>
      </c>
      <c r="U232" s="283" t="s">
        <v>85</v>
      </c>
      <c r="V232" s="280" t="s">
        <v>85</v>
      </c>
      <c r="W232" s="284"/>
      <c r="X232" s="286" t="s">
        <v>85</v>
      </c>
      <c r="Y232" s="278" t="s">
        <v>85</v>
      </c>
      <c r="Z232" s="283" t="s">
        <v>85</v>
      </c>
      <c r="AA232" s="280" t="s">
        <v>85</v>
      </c>
      <c r="AB232" s="284"/>
      <c r="AC232" s="287" t="s">
        <v>85</v>
      </c>
      <c r="AD232" s="278" t="s">
        <v>85</v>
      </c>
      <c r="AE232" s="283" t="s">
        <v>85</v>
      </c>
      <c r="AF232" s="280" t="s">
        <v>85</v>
      </c>
      <c r="AG232" s="250"/>
      <c r="AH232" s="248" t="s">
        <v>85</v>
      </c>
      <c r="AI232" s="276" t="s">
        <v>85</v>
      </c>
      <c r="AJ232" s="54" t="s">
        <v>85</v>
      </c>
      <c r="AK232" s="54" t="s">
        <v>85</v>
      </c>
      <c r="AM232" s="54" t="s">
        <v>85</v>
      </c>
      <c r="AN232" s="54" t="s">
        <v>85</v>
      </c>
      <c r="AO232" s="54" t="s">
        <v>85</v>
      </c>
      <c r="AP232" s="54" t="s">
        <v>85</v>
      </c>
    </row>
    <row r="233" spans="1:42" x14ac:dyDescent="0.25">
      <c r="A233" s="248" t="s">
        <v>85</v>
      </c>
      <c r="B233" s="276" t="s">
        <v>85</v>
      </c>
      <c r="C233" s="250" t="s">
        <v>85</v>
      </c>
      <c r="D233" s="277" t="s">
        <v>85</v>
      </c>
      <c r="E233" s="278" t="s">
        <v>85</v>
      </c>
      <c r="F233" s="279" t="s">
        <v>85</v>
      </c>
      <c r="G233" s="280" t="s">
        <v>85</v>
      </c>
      <c r="H233" s="281" t="s">
        <v>85</v>
      </c>
      <c r="I233" s="278" t="s">
        <v>85</v>
      </c>
      <c r="J233" s="278" t="s">
        <v>85</v>
      </c>
      <c r="K233" s="280" t="s">
        <v>85</v>
      </c>
      <c r="L233" s="280" t="s">
        <v>85</v>
      </c>
      <c r="M233" s="280" t="s">
        <v>85</v>
      </c>
      <c r="N233" s="282" t="s">
        <v>85</v>
      </c>
      <c r="O233" s="278" t="s">
        <v>85</v>
      </c>
      <c r="P233" s="283" t="s">
        <v>85</v>
      </c>
      <c r="Q233" s="280" t="s">
        <v>85</v>
      </c>
      <c r="R233" s="284"/>
      <c r="S233" s="285" t="s">
        <v>85</v>
      </c>
      <c r="T233" s="278" t="s">
        <v>85</v>
      </c>
      <c r="U233" s="283" t="s">
        <v>85</v>
      </c>
      <c r="V233" s="280" t="s">
        <v>85</v>
      </c>
      <c r="W233" s="284"/>
      <c r="X233" s="286" t="s">
        <v>85</v>
      </c>
      <c r="Y233" s="278" t="s">
        <v>85</v>
      </c>
      <c r="Z233" s="283" t="s">
        <v>85</v>
      </c>
      <c r="AA233" s="280" t="s">
        <v>85</v>
      </c>
      <c r="AB233" s="284"/>
      <c r="AC233" s="287" t="s">
        <v>85</v>
      </c>
      <c r="AD233" s="278" t="s">
        <v>85</v>
      </c>
      <c r="AE233" s="283" t="s">
        <v>85</v>
      </c>
      <c r="AF233" s="280" t="s">
        <v>85</v>
      </c>
      <c r="AG233" s="250"/>
      <c r="AH233" s="248" t="s">
        <v>85</v>
      </c>
      <c r="AI233" s="276" t="s">
        <v>85</v>
      </c>
      <c r="AJ233" s="54" t="s">
        <v>85</v>
      </c>
      <c r="AK233" s="54" t="s">
        <v>85</v>
      </c>
      <c r="AM233" s="54" t="s">
        <v>85</v>
      </c>
      <c r="AN233" s="54" t="s">
        <v>85</v>
      </c>
      <c r="AO233" s="54" t="s">
        <v>85</v>
      </c>
      <c r="AP233" s="54" t="s">
        <v>85</v>
      </c>
    </row>
    <row r="234" spans="1:42" x14ac:dyDescent="0.25">
      <c r="A234" s="248" t="s">
        <v>85</v>
      </c>
      <c r="B234" s="276" t="s">
        <v>85</v>
      </c>
      <c r="C234" s="250" t="s">
        <v>85</v>
      </c>
      <c r="D234" s="277" t="s">
        <v>85</v>
      </c>
      <c r="E234" s="278" t="s">
        <v>85</v>
      </c>
      <c r="F234" s="279" t="s">
        <v>85</v>
      </c>
      <c r="G234" s="280" t="s">
        <v>85</v>
      </c>
      <c r="H234" s="281" t="s">
        <v>85</v>
      </c>
      <c r="I234" s="278" t="s">
        <v>85</v>
      </c>
      <c r="J234" s="278" t="s">
        <v>85</v>
      </c>
      <c r="K234" s="280" t="s">
        <v>85</v>
      </c>
      <c r="L234" s="280" t="s">
        <v>85</v>
      </c>
      <c r="M234" s="280" t="s">
        <v>85</v>
      </c>
      <c r="N234" s="282" t="s">
        <v>85</v>
      </c>
      <c r="O234" s="278" t="s">
        <v>85</v>
      </c>
      <c r="P234" s="283" t="s">
        <v>85</v>
      </c>
      <c r="Q234" s="280" t="s">
        <v>85</v>
      </c>
      <c r="R234" s="284"/>
      <c r="S234" s="285" t="s">
        <v>85</v>
      </c>
      <c r="T234" s="278" t="s">
        <v>85</v>
      </c>
      <c r="U234" s="283" t="s">
        <v>85</v>
      </c>
      <c r="V234" s="280" t="s">
        <v>85</v>
      </c>
      <c r="W234" s="284"/>
      <c r="X234" s="286" t="s">
        <v>85</v>
      </c>
      <c r="Y234" s="278" t="s">
        <v>85</v>
      </c>
      <c r="Z234" s="283" t="s">
        <v>85</v>
      </c>
      <c r="AA234" s="280" t="s">
        <v>85</v>
      </c>
      <c r="AB234" s="284"/>
      <c r="AC234" s="287" t="s">
        <v>85</v>
      </c>
      <c r="AD234" s="278" t="s">
        <v>85</v>
      </c>
      <c r="AE234" s="283" t="s">
        <v>85</v>
      </c>
      <c r="AF234" s="280" t="s">
        <v>85</v>
      </c>
      <c r="AG234" s="250"/>
      <c r="AH234" s="248" t="s">
        <v>85</v>
      </c>
      <c r="AI234" s="276" t="s">
        <v>85</v>
      </c>
      <c r="AJ234" s="54" t="s">
        <v>85</v>
      </c>
      <c r="AK234" s="54" t="s">
        <v>85</v>
      </c>
      <c r="AM234" s="54" t="s">
        <v>85</v>
      </c>
      <c r="AN234" s="54" t="s">
        <v>85</v>
      </c>
      <c r="AO234" s="54" t="s">
        <v>85</v>
      </c>
      <c r="AP234" s="54" t="s">
        <v>85</v>
      </c>
    </row>
    <row r="235" spans="1:42" x14ac:dyDescent="0.25">
      <c r="A235" s="248" t="s">
        <v>85</v>
      </c>
      <c r="B235" s="276" t="s">
        <v>85</v>
      </c>
      <c r="C235" s="250" t="s">
        <v>85</v>
      </c>
      <c r="D235" s="277" t="s">
        <v>85</v>
      </c>
      <c r="E235" s="278" t="s">
        <v>85</v>
      </c>
      <c r="F235" s="279" t="s">
        <v>85</v>
      </c>
      <c r="G235" s="280" t="s">
        <v>85</v>
      </c>
      <c r="H235" s="281" t="s">
        <v>85</v>
      </c>
      <c r="I235" s="278" t="s">
        <v>85</v>
      </c>
      <c r="J235" s="278" t="s">
        <v>85</v>
      </c>
      <c r="K235" s="280" t="s">
        <v>85</v>
      </c>
      <c r="L235" s="280" t="s">
        <v>85</v>
      </c>
      <c r="M235" s="280" t="s">
        <v>85</v>
      </c>
      <c r="N235" s="282" t="s">
        <v>85</v>
      </c>
      <c r="O235" s="278" t="s">
        <v>85</v>
      </c>
      <c r="P235" s="283" t="s">
        <v>85</v>
      </c>
      <c r="Q235" s="280" t="s">
        <v>85</v>
      </c>
      <c r="R235" s="284"/>
      <c r="S235" s="285" t="s">
        <v>85</v>
      </c>
      <c r="T235" s="278" t="s">
        <v>85</v>
      </c>
      <c r="U235" s="283" t="s">
        <v>85</v>
      </c>
      <c r="V235" s="280" t="s">
        <v>85</v>
      </c>
      <c r="W235" s="284"/>
      <c r="X235" s="286" t="s">
        <v>85</v>
      </c>
      <c r="Y235" s="278" t="s">
        <v>85</v>
      </c>
      <c r="Z235" s="283" t="s">
        <v>85</v>
      </c>
      <c r="AA235" s="280" t="s">
        <v>85</v>
      </c>
      <c r="AB235" s="284"/>
      <c r="AC235" s="287" t="s">
        <v>85</v>
      </c>
      <c r="AD235" s="278" t="s">
        <v>85</v>
      </c>
      <c r="AE235" s="283" t="s">
        <v>85</v>
      </c>
      <c r="AF235" s="280" t="s">
        <v>85</v>
      </c>
      <c r="AG235" s="250"/>
      <c r="AH235" s="248" t="s">
        <v>85</v>
      </c>
      <c r="AI235" s="276" t="s">
        <v>85</v>
      </c>
      <c r="AJ235" s="54" t="s">
        <v>85</v>
      </c>
      <c r="AK235" s="54" t="s">
        <v>85</v>
      </c>
      <c r="AM235" s="54" t="s">
        <v>85</v>
      </c>
      <c r="AN235" s="54" t="s">
        <v>85</v>
      </c>
      <c r="AO235" s="54" t="s">
        <v>85</v>
      </c>
      <c r="AP235" s="54" t="s">
        <v>85</v>
      </c>
    </row>
    <row r="236" spans="1:42" x14ac:dyDescent="0.25">
      <c r="A236" s="248" t="s">
        <v>85</v>
      </c>
      <c r="B236" s="276" t="s">
        <v>85</v>
      </c>
      <c r="C236" s="250" t="s">
        <v>85</v>
      </c>
      <c r="D236" s="277" t="s">
        <v>85</v>
      </c>
      <c r="E236" s="278" t="s">
        <v>85</v>
      </c>
      <c r="F236" s="279" t="s">
        <v>85</v>
      </c>
      <c r="G236" s="280" t="s">
        <v>85</v>
      </c>
      <c r="H236" s="281" t="s">
        <v>85</v>
      </c>
      <c r="I236" s="278" t="s">
        <v>85</v>
      </c>
      <c r="J236" s="278" t="s">
        <v>85</v>
      </c>
      <c r="K236" s="280" t="s">
        <v>85</v>
      </c>
      <c r="L236" s="280" t="s">
        <v>85</v>
      </c>
      <c r="M236" s="280" t="s">
        <v>85</v>
      </c>
      <c r="N236" s="282" t="s">
        <v>85</v>
      </c>
      <c r="O236" s="278" t="s">
        <v>85</v>
      </c>
      <c r="P236" s="283" t="s">
        <v>85</v>
      </c>
      <c r="Q236" s="280" t="s">
        <v>85</v>
      </c>
      <c r="R236" s="284"/>
      <c r="S236" s="285" t="s">
        <v>85</v>
      </c>
      <c r="T236" s="278" t="s">
        <v>85</v>
      </c>
      <c r="U236" s="283" t="s">
        <v>85</v>
      </c>
      <c r="V236" s="280" t="s">
        <v>85</v>
      </c>
      <c r="W236" s="284"/>
      <c r="X236" s="286" t="s">
        <v>85</v>
      </c>
      <c r="Y236" s="278" t="s">
        <v>85</v>
      </c>
      <c r="Z236" s="283" t="s">
        <v>85</v>
      </c>
      <c r="AA236" s="280" t="s">
        <v>85</v>
      </c>
      <c r="AB236" s="284"/>
      <c r="AC236" s="287" t="s">
        <v>85</v>
      </c>
      <c r="AD236" s="278" t="s">
        <v>85</v>
      </c>
      <c r="AE236" s="283" t="s">
        <v>85</v>
      </c>
      <c r="AF236" s="280" t="s">
        <v>85</v>
      </c>
      <c r="AG236" s="250"/>
      <c r="AH236" s="248" t="s">
        <v>85</v>
      </c>
      <c r="AI236" s="276" t="s">
        <v>85</v>
      </c>
      <c r="AJ236" s="54" t="s">
        <v>85</v>
      </c>
      <c r="AK236" s="54" t="s">
        <v>85</v>
      </c>
      <c r="AM236" s="54" t="s">
        <v>85</v>
      </c>
      <c r="AN236" s="54" t="s">
        <v>85</v>
      </c>
      <c r="AO236" s="54" t="s">
        <v>85</v>
      </c>
      <c r="AP236" s="54" t="s">
        <v>85</v>
      </c>
    </row>
    <row r="237" spans="1:42" x14ac:dyDescent="0.25">
      <c r="A237" s="248" t="s">
        <v>85</v>
      </c>
      <c r="B237" s="276" t="s">
        <v>85</v>
      </c>
      <c r="C237" s="250" t="s">
        <v>85</v>
      </c>
      <c r="D237" s="277" t="s">
        <v>85</v>
      </c>
      <c r="E237" s="278" t="s">
        <v>85</v>
      </c>
      <c r="F237" s="279" t="s">
        <v>85</v>
      </c>
      <c r="G237" s="280" t="s">
        <v>85</v>
      </c>
      <c r="H237" s="281" t="s">
        <v>85</v>
      </c>
      <c r="I237" s="278" t="s">
        <v>85</v>
      </c>
      <c r="J237" s="278" t="s">
        <v>85</v>
      </c>
      <c r="K237" s="280" t="s">
        <v>85</v>
      </c>
      <c r="L237" s="280" t="s">
        <v>85</v>
      </c>
      <c r="M237" s="280" t="s">
        <v>85</v>
      </c>
      <c r="N237" s="282" t="s">
        <v>85</v>
      </c>
      <c r="O237" s="278" t="s">
        <v>85</v>
      </c>
      <c r="P237" s="283" t="s">
        <v>85</v>
      </c>
      <c r="Q237" s="280" t="s">
        <v>85</v>
      </c>
      <c r="R237" s="284"/>
      <c r="S237" s="285" t="s">
        <v>85</v>
      </c>
      <c r="T237" s="278" t="s">
        <v>85</v>
      </c>
      <c r="U237" s="283" t="s">
        <v>85</v>
      </c>
      <c r="V237" s="280" t="s">
        <v>85</v>
      </c>
      <c r="W237" s="284"/>
      <c r="X237" s="286" t="s">
        <v>85</v>
      </c>
      <c r="Y237" s="278" t="s">
        <v>85</v>
      </c>
      <c r="Z237" s="283" t="s">
        <v>85</v>
      </c>
      <c r="AA237" s="280" t="s">
        <v>85</v>
      </c>
      <c r="AB237" s="284"/>
      <c r="AC237" s="287" t="s">
        <v>85</v>
      </c>
      <c r="AD237" s="278" t="s">
        <v>85</v>
      </c>
      <c r="AE237" s="283" t="s">
        <v>85</v>
      </c>
      <c r="AF237" s="280" t="s">
        <v>85</v>
      </c>
      <c r="AG237" s="250"/>
      <c r="AH237" s="248" t="s">
        <v>85</v>
      </c>
      <c r="AI237" s="276" t="s">
        <v>85</v>
      </c>
      <c r="AJ237" s="54" t="s">
        <v>85</v>
      </c>
      <c r="AK237" s="54" t="s">
        <v>85</v>
      </c>
      <c r="AM237" s="54" t="s">
        <v>85</v>
      </c>
      <c r="AN237" s="54" t="s">
        <v>85</v>
      </c>
      <c r="AO237" s="54" t="s">
        <v>85</v>
      </c>
      <c r="AP237" s="54" t="s">
        <v>85</v>
      </c>
    </row>
    <row r="238" spans="1:42" x14ac:dyDescent="0.25">
      <c r="A238" s="248" t="s">
        <v>85</v>
      </c>
      <c r="B238" s="276" t="s">
        <v>85</v>
      </c>
      <c r="C238" s="250" t="s">
        <v>85</v>
      </c>
      <c r="D238" s="277" t="s">
        <v>85</v>
      </c>
      <c r="E238" s="278" t="s">
        <v>85</v>
      </c>
      <c r="F238" s="279" t="s">
        <v>85</v>
      </c>
      <c r="G238" s="280" t="s">
        <v>85</v>
      </c>
      <c r="H238" s="281" t="s">
        <v>85</v>
      </c>
      <c r="I238" s="278" t="s">
        <v>85</v>
      </c>
      <c r="J238" s="278" t="s">
        <v>85</v>
      </c>
      <c r="K238" s="280" t="s">
        <v>85</v>
      </c>
      <c r="L238" s="280" t="s">
        <v>85</v>
      </c>
      <c r="M238" s="280" t="s">
        <v>85</v>
      </c>
      <c r="N238" s="282" t="s">
        <v>85</v>
      </c>
      <c r="O238" s="278" t="s">
        <v>85</v>
      </c>
      <c r="P238" s="283" t="s">
        <v>85</v>
      </c>
      <c r="Q238" s="280" t="s">
        <v>85</v>
      </c>
      <c r="R238" s="284"/>
      <c r="S238" s="285" t="s">
        <v>85</v>
      </c>
      <c r="T238" s="278" t="s">
        <v>85</v>
      </c>
      <c r="U238" s="283" t="s">
        <v>85</v>
      </c>
      <c r="V238" s="280" t="s">
        <v>85</v>
      </c>
      <c r="W238" s="284"/>
      <c r="X238" s="286" t="s">
        <v>85</v>
      </c>
      <c r="Y238" s="278" t="s">
        <v>85</v>
      </c>
      <c r="Z238" s="283" t="s">
        <v>85</v>
      </c>
      <c r="AA238" s="280" t="s">
        <v>85</v>
      </c>
      <c r="AB238" s="284"/>
      <c r="AC238" s="287" t="s">
        <v>85</v>
      </c>
      <c r="AD238" s="278" t="s">
        <v>85</v>
      </c>
      <c r="AE238" s="283" t="s">
        <v>85</v>
      </c>
      <c r="AF238" s="280" t="s">
        <v>85</v>
      </c>
      <c r="AG238" s="250"/>
      <c r="AH238" s="248" t="s">
        <v>85</v>
      </c>
      <c r="AI238" s="276" t="s">
        <v>85</v>
      </c>
      <c r="AJ238" s="54" t="s">
        <v>85</v>
      </c>
      <c r="AK238" s="54" t="s">
        <v>85</v>
      </c>
      <c r="AM238" s="54" t="s">
        <v>85</v>
      </c>
      <c r="AN238" s="54" t="s">
        <v>85</v>
      </c>
      <c r="AO238" s="54" t="s">
        <v>85</v>
      </c>
      <c r="AP238" s="54" t="s">
        <v>85</v>
      </c>
    </row>
    <row r="239" spans="1:42" x14ac:dyDescent="0.25">
      <c r="A239" s="248" t="s">
        <v>85</v>
      </c>
      <c r="B239" s="276" t="s">
        <v>85</v>
      </c>
      <c r="C239" s="250" t="s">
        <v>85</v>
      </c>
      <c r="D239" s="277" t="s">
        <v>85</v>
      </c>
      <c r="E239" s="278" t="s">
        <v>85</v>
      </c>
      <c r="F239" s="279" t="s">
        <v>85</v>
      </c>
      <c r="G239" s="280" t="s">
        <v>85</v>
      </c>
      <c r="H239" s="281" t="s">
        <v>85</v>
      </c>
      <c r="I239" s="278" t="s">
        <v>85</v>
      </c>
      <c r="J239" s="278" t="s">
        <v>85</v>
      </c>
      <c r="K239" s="280" t="s">
        <v>85</v>
      </c>
      <c r="L239" s="280" t="s">
        <v>85</v>
      </c>
      <c r="M239" s="280" t="s">
        <v>85</v>
      </c>
      <c r="N239" s="282" t="s">
        <v>85</v>
      </c>
      <c r="O239" s="278" t="s">
        <v>85</v>
      </c>
      <c r="P239" s="283" t="s">
        <v>85</v>
      </c>
      <c r="Q239" s="280" t="s">
        <v>85</v>
      </c>
      <c r="R239" s="284"/>
      <c r="S239" s="285" t="s">
        <v>85</v>
      </c>
      <c r="T239" s="278" t="s">
        <v>85</v>
      </c>
      <c r="U239" s="283" t="s">
        <v>85</v>
      </c>
      <c r="V239" s="280" t="s">
        <v>85</v>
      </c>
      <c r="W239" s="284"/>
      <c r="X239" s="286" t="s">
        <v>85</v>
      </c>
      <c r="Y239" s="278" t="s">
        <v>85</v>
      </c>
      <c r="Z239" s="283" t="s">
        <v>85</v>
      </c>
      <c r="AA239" s="280" t="s">
        <v>85</v>
      </c>
      <c r="AB239" s="284"/>
      <c r="AC239" s="287" t="s">
        <v>85</v>
      </c>
      <c r="AD239" s="278" t="s">
        <v>85</v>
      </c>
      <c r="AE239" s="283" t="s">
        <v>85</v>
      </c>
      <c r="AF239" s="280" t="s">
        <v>85</v>
      </c>
      <c r="AG239" s="250"/>
      <c r="AH239" s="248" t="s">
        <v>85</v>
      </c>
      <c r="AI239" s="276" t="s">
        <v>85</v>
      </c>
      <c r="AJ239" s="54" t="s">
        <v>85</v>
      </c>
      <c r="AK239" s="54" t="s">
        <v>85</v>
      </c>
      <c r="AM239" s="54" t="s">
        <v>85</v>
      </c>
      <c r="AN239" s="54" t="s">
        <v>85</v>
      </c>
      <c r="AO239" s="54" t="s">
        <v>85</v>
      </c>
      <c r="AP239" s="54" t="s">
        <v>85</v>
      </c>
    </row>
    <row r="240" spans="1:42" x14ac:dyDescent="0.25">
      <c r="A240" s="248" t="s">
        <v>85</v>
      </c>
      <c r="B240" s="276" t="s">
        <v>85</v>
      </c>
      <c r="C240" s="250" t="s">
        <v>85</v>
      </c>
      <c r="D240" s="277" t="s">
        <v>85</v>
      </c>
      <c r="E240" s="278" t="s">
        <v>85</v>
      </c>
      <c r="F240" s="279" t="s">
        <v>85</v>
      </c>
      <c r="G240" s="280" t="s">
        <v>85</v>
      </c>
      <c r="H240" s="281" t="s">
        <v>85</v>
      </c>
      <c r="I240" s="278" t="s">
        <v>85</v>
      </c>
      <c r="J240" s="278" t="s">
        <v>85</v>
      </c>
      <c r="K240" s="280" t="s">
        <v>85</v>
      </c>
      <c r="L240" s="280" t="s">
        <v>85</v>
      </c>
      <c r="M240" s="280" t="s">
        <v>85</v>
      </c>
      <c r="N240" s="282" t="s">
        <v>85</v>
      </c>
      <c r="O240" s="278" t="s">
        <v>85</v>
      </c>
      <c r="P240" s="283" t="s">
        <v>85</v>
      </c>
      <c r="Q240" s="280" t="s">
        <v>85</v>
      </c>
      <c r="R240" s="284"/>
      <c r="S240" s="285" t="s">
        <v>85</v>
      </c>
      <c r="T240" s="278" t="s">
        <v>85</v>
      </c>
      <c r="U240" s="283" t="s">
        <v>85</v>
      </c>
      <c r="V240" s="280" t="s">
        <v>85</v>
      </c>
      <c r="W240" s="284"/>
      <c r="X240" s="286" t="s">
        <v>85</v>
      </c>
      <c r="Y240" s="278" t="s">
        <v>85</v>
      </c>
      <c r="Z240" s="283" t="s">
        <v>85</v>
      </c>
      <c r="AA240" s="280" t="s">
        <v>85</v>
      </c>
      <c r="AB240" s="284"/>
      <c r="AC240" s="287" t="s">
        <v>85</v>
      </c>
      <c r="AD240" s="278" t="s">
        <v>85</v>
      </c>
      <c r="AE240" s="283" t="s">
        <v>85</v>
      </c>
      <c r="AF240" s="280" t="s">
        <v>85</v>
      </c>
      <c r="AG240" s="250"/>
      <c r="AH240" s="248" t="s">
        <v>85</v>
      </c>
      <c r="AI240" s="276" t="s">
        <v>85</v>
      </c>
      <c r="AJ240" s="54" t="s">
        <v>85</v>
      </c>
      <c r="AK240" s="54" t="s">
        <v>85</v>
      </c>
      <c r="AM240" s="54" t="s">
        <v>85</v>
      </c>
      <c r="AN240" s="54" t="s">
        <v>85</v>
      </c>
      <c r="AO240" s="54" t="s">
        <v>85</v>
      </c>
      <c r="AP240" s="54" t="s">
        <v>85</v>
      </c>
    </row>
    <row r="241" spans="1:42" x14ac:dyDescent="0.25">
      <c r="A241" s="248" t="s">
        <v>85</v>
      </c>
      <c r="B241" s="276" t="s">
        <v>85</v>
      </c>
      <c r="C241" s="250" t="s">
        <v>85</v>
      </c>
      <c r="D241" s="277" t="s">
        <v>85</v>
      </c>
      <c r="E241" s="278" t="s">
        <v>85</v>
      </c>
      <c r="F241" s="279" t="s">
        <v>85</v>
      </c>
      <c r="G241" s="280" t="s">
        <v>85</v>
      </c>
      <c r="H241" s="281" t="s">
        <v>85</v>
      </c>
      <c r="I241" s="278" t="s">
        <v>85</v>
      </c>
      <c r="J241" s="278" t="s">
        <v>85</v>
      </c>
      <c r="K241" s="280" t="s">
        <v>85</v>
      </c>
      <c r="L241" s="280" t="s">
        <v>85</v>
      </c>
      <c r="M241" s="280" t="s">
        <v>85</v>
      </c>
      <c r="N241" s="282" t="s">
        <v>85</v>
      </c>
      <c r="O241" s="278" t="s">
        <v>85</v>
      </c>
      <c r="P241" s="283" t="s">
        <v>85</v>
      </c>
      <c r="Q241" s="280" t="s">
        <v>85</v>
      </c>
      <c r="R241" s="284"/>
      <c r="S241" s="285" t="s">
        <v>85</v>
      </c>
      <c r="T241" s="278" t="s">
        <v>85</v>
      </c>
      <c r="U241" s="283" t="s">
        <v>85</v>
      </c>
      <c r="V241" s="280" t="s">
        <v>85</v>
      </c>
      <c r="W241" s="284"/>
      <c r="X241" s="286" t="s">
        <v>85</v>
      </c>
      <c r="Y241" s="278" t="s">
        <v>85</v>
      </c>
      <c r="Z241" s="283" t="s">
        <v>85</v>
      </c>
      <c r="AA241" s="280" t="s">
        <v>85</v>
      </c>
      <c r="AB241" s="284"/>
      <c r="AC241" s="287" t="s">
        <v>85</v>
      </c>
      <c r="AD241" s="278" t="s">
        <v>85</v>
      </c>
      <c r="AE241" s="283" t="s">
        <v>85</v>
      </c>
      <c r="AF241" s="280" t="s">
        <v>85</v>
      </c>
      <c r="AG241" s="250"/>
      <c r="AH241" s="248" t="s">
        <v>85</v>
      </c>
      <c r="AI241" s="276" t="s">
        <v>85</v>
      </c>
      <c r="AJ241" s="54" t="s">
        <v>85</v>
      </c>
      <c r="AK241" s="54" t="s">
        <v>85</v>
      </c>
      <c r="AM241" s="54" t="s">
        <v>85</v>
      </c>
      <c r="AN241" s="54" t="s">
        <v>85</v>
      </c>
      <c r="AO241" s="54" t="s">
        <v>85</v>
      </c>
      <c r="AP241" s="54" t="s">
        <v>85</v>
      </c>
    </row>
    <row r="242" spans="1:42" x14ac:dyDescent="0.25">
      <c r="A242" s="248" t="s">
        <v>85</v>
      </c>
      <c r="B242" s="276" t="s">
        <v>85</v>
      </c>
      <c r="C242" s="250" t="s">
        <v>85</v>
      </c>
      <c r="D242" s="277" t="s">
        <v>85</v>
      </c>
      <c r="E242" s="278" t="s">
        <v>85</v>
      </c>
      <c r="F242" s="279" t="s">
        <v>85</v>
      </c>
      <c r="G242" s="280" t="s">
        <v>85</v>
      </c>
      <c r="H242" s="281" t="s">
        <v>85</v>
      </c>
      <c r="I242" s="278" t="s">
        <v>85</v>
      </c>
      <c r="J242" s="278" t="s">
        <v>85</v>
      </c>
      <c r="K242" s="280" t="s">
        <v>85</v>
      </c>
      <c r="L242" s="280" t="s">
        <v>85</v>
      </c>
      <c r="M242" s="280" t="s">
        <v>85</v>
      </c>
      <c r="N242" s="282" t="s">
        <v>85</v>
      </c>
      <c r="O242" s="278" t="s">
        <v>85</v>
      </c>
      <c r="P242" s="283" t="s">
        <v>85</v>
      </c>
      <c r="Q242" s="280" t="s">
        <v>85</v>
      </c>
      <c r="R242" s="284"/>
      <c r="S242" s="285" t="s">
        <v>85</v>
      </c>
      <c r="T242" s="278" t="s">
        <v>85</v>
      </c>
      <c r="U242" s="283" t="s">
        <v>85</v>
      </c>
      <c r="V242" s="280" t="s">
        <v>85</v>
      </c>
      <c r="W242" s="284"/>
      <c r="X242" s="286" t="s">
        <v>85</v>
      </c>
      <c r="Y242" s="278" t="s">
        <v>85</v>
      </c>
      <c r="Z242" s="283" t="s">
        <v>85</v>
      </c>
      <c r="AA242" s="280" t="s">
        <v>85</v>
      </c>
      <c r="AB242" s="284"/>
      <c r="AC242" s="287" t="s">
        <v>85</v>
      </c>
      <c r="AD242" s="278" t="s">
        <v>85</v>
      </c>
      <c r="AE242" s="283" t="s">
        <v>85</v>
      </c>
      <c r="AF242" s="280" t="s">
        <v>85</v>
      </c>
      <c r="AG242" s="250"/>
      <c r="AH242" s="248" t="s">
        <v>85</v>
      </c>
      <c r="AI242" s="276" t="s">
        <v>85</v>
      </c>
      <c r="AJ242" s="54" t="s">
        <v>85</v>
      </c>
      <c r="AK242" s="54" t="s">
        <v>85</v>
      </c>
      <c r="AM242" s="54" t="s">
        <v>85</v>
      </c>
      <c r="AN242" s="54" t="s">
        <v>85</v>
      </c>
      <c r="AO242" s="54" t="s">
        <v>85</v>
      </c>
      <c r="AP242" s="54" t="s">
        <v>85</v>
      </c>
    </row>
    <row r="243" spans="1:42" x14ac:dyDescent="0.25">
      <c r="A243" s="248" t="s">
        <v>85</v>
      </c>
      <c r="B243" s="276" t="s">
        <v>85</v>
      </c>
      <c r="C243" s="250" t="s">
        <v>85</v>
      </c>
      <c r="D243" s="277" t="s">
        <v>85</v>
      </c>
      <c r="E243" s="278" t="s">
        <v>85</v>
      </c>
      <c r="F243" s="279" t="s">
        <v>85</v>
      </c>
      <c r="G243" s="280" t="s">
        <v>85</v>
      </c>
      <c r="H243" s="281" t="s">
        <v>85</v>
      </c>
      <c r="I243" s="278" t="s">
        <v>85</v>
      </c>
      <c r="J243" s="278" t="s">
        <v>85</v>
      </c>
      <c r="K243" s="280" t="s">
        <v>85</v>
      </c>
      <c r="L243" s="280" t="s">
        <v>85</v>
      </c>
      <c r="M243" s="280" t="s">
        <v>85</v>
      </c>
      <c r="N243" s="282" t="s">
        <v>85</v>
      </c>
      <c r="O243" s="278" t="s">
        <v>85</v>
      </c>
      <c r="P243" s="283" t="s">
        <v>85</v>
      </c>
      <c r="Q243" s="280" t="s">
        <v>85</v>
      </c>
      <c r="R243" s="284"/>
      <c r="S243" s="285" t="s">
        <v>85</v>
      </c>
      <c r="T243" s="278" t="s">
        <v>85</v>
      </c>
      <c r="U243" s="283" t="s">
        <v>85</v>
      </c>
      <c r="V243" s="280" t="s">
        <v>85</v>
      </c>
      <c r="W243" s="284"/>
      <c r="X243" s="286" t="s">
        <v>85</v>
      </c>
      <c r="Y243" s="278" t="s">
        <v>85</v>
      </c>
      <c r="Z243" s="283" t="s">
        <v>85</v>
      </c>
      <c r="AA243" s="280" t="s">
        <v>85</v>
      </c>
      <c r="AB243" s="284"/>
      <c r="AC243" s="287" t="s">
        <v>85</v>
      </c>
      <c r="AD243" s="278" t="s">
        <v>85</v>
      </c>
      <c r="AE243" s="283" t="s">
        <v>85</v>
      </c>
      <c r="AF243" s="280" t="s">
        <v>85</v>
      </c>
      <c r="AG243" s="250"/>
      <c r="AH243" s="248" t="s">
        <v>85</v>
      </c>
      <c r="AI243" s="276" t="s">
        <v>85</v>
      </c>
      <c r="AJ243" s="54" t="s">
        <v>85</v>
      </c>
      <c r="AK243" s="54" t="s">
        <v>85</v>
      </c>
      <c r="AM243" s="54" t="s">
        <v>85</v>
      </c>
      <c r="AN243" s="54" t="s">
        <v>85</v>
      </c>
      <c r="AO243" s="54" t="s">
        <v>85</v>
      </c>
      <c r="AP243" s="54" t="s">
        <v>85</v>
      </c>
    </row>
    <row r="244" spans="1:42" x14ac:dyDescent="0.25">
      <c r="A244" s="248" t="s">
        <v>85</v>
      </c>
      <c r="B244" s="276" t="s">
        <v>85</v>
      </c>
      <c r="C244" s="250" t="s">
        <v>85</v>
      </c>
      <c r="D244" s="277" t="s">
        <v>85</v>
      </c>
      <c r="E244" s="278" t="s">
        <v>85</v>
      </c>
      <c r="F244" s="279" t="s">
        <v>85</v>
      </c>
      <c r="G244" s="280" t="s">
        <v>85</v>
      </c>
      <c r="H244" s="281" t="s">
        <v>85</v>
      </c>
      <c r="I244" s="278" t="s">
        <v>85</v>
      </c>
      <c r="J244" s="278" t="s">
        <v>85</v>
      </c>
      <c r="K244" s="280" t="s">
        <v>85</v>
      </c>
      <c r="L244" s="280" t="s">
        <v>85</v>
      </c>
      <c r="M244" s="280" t="s">
        <v>85</v>
      </c>
      <c r="N244" s="282" t="s">
        <v>85</v>
      </c>
      <c r="O244" s="278" t="s">
        <v>85</v>
      </c>
      <c r="P244" s="283" t="s">
        <v>85</v>
      </c>
      <c r="Q244" s="280" t="s">
        <v>85</v>
      </c>
      <c r="R244" s="284"/>
      <c r="S244" s="285" t="s">
        <v>85</v>
      </c>
      <c r="T244" s="278" t="s">
        <v>85</v>
      </c>
      <c r="U244" s="283" t="s">
        <v>85</v>
      </c>
      <c r="V244" s="280" t="s">
        <v>85</v>
      </c>
      <c r="W244" s="284"/>
      <c r="X244" s="286" t="s">
        <v>85</v>
      </c>
      <c r="Y244" s="278" t="s">
        <v>85</v>
      </c>
      <c r="Z244" s="283" t="s">
        <v>85</v>
      </c>
      <c r="AA244" s="280" t="s">
        <v>85</v>
      </c>
      <c r="AB244" s="284"/>
      <c r="AC244" s="287" t="s">
        <v>85</v>
      </c>
      <c r="AD244" s="278" t="s">
        <v>85</v>
      </c>
      <c r="AE244" s="283" t="s">
        <v>85</v>
      </c>
      <c r="AF244" s="280" t="s">
        <v>85</v>
      </c>
      <c r="AG244" s="250"/>
      <c r="AH244" s="248" t="s">
        <v>85</v>
      </c>
      <c r="AI244" s="276" t="s">
        <v>85</v>
      </c>
      <c r="AJ244" s="54" t="s">
        <v>85</v>
      </c>
      <c r="AK244" s="54" t="s">
        <v>85</v>
      </c>
      <c r="AM244" s="54" t="s">
        <v>85</v>
      </c>
      <c r="AN244" s="54" t="s">
        <v>85</v>
      </c>
      <c r="AO244" s="54" t="s">
        <v>85</v>
      </c>
      <c r="AP244" s="54" t="s">
        <v>85</v>
      </c>
    </row>
    <row r="245" spans="1:42" x14ac:dyDescent="0.25">
      <c r="A245" s="248" t="s">
        <v>85</v>
      </c>
      <c r="B245" s="276" t="s">
        <v>85</v>
      </c>
      <c r="C245" s="250" t="s">
        <v>85</v>
      </c>
      <c r="D245" s="277" t="s">
        <v>85</v>
      </c>
      <c r="E245" s="278" t="s">
        <v>85</v>
      </c>
      <c r="F245" s="279" t="s">
        <v>85</v>
      </c>
      <c r="G245" s="280" t="s">
        <v>85</v>
      </c>
      <c r="H245" s="281" t="s">
        <v>85</v>
      </c>
      <c r="I245" s="278" t="s">
        <v>85</v>
      </c>
      <c r="J245" s="278" t="s">
        <v>85</v>
      </c>
      <c r="K245" s="280" t="s">
        <v>85</v>
      </c>
      <c r="L245" s="280" t="s">
        <v>85</v>
      </c>
      <c r="M245" s="280" t="s">
        <v>85</v>
      </c>
      <c r="N245" s="282" t="s">
        <v>85</v>
      </c>
      <c r="O245" s="278" t="s">
        <v>85</v>
      </c>
      <c r="P245" s="283" t="s">
        <v>85</v>
      </c>
      <c r="Q245" s="280" t="s">
        <v>85</v>
      </c>
      <c r="R245" s="284"/>
      <c r="S245" s="285" t="s">
        <v>85</v>
      </c>
      <c r="T245" s="278" t="s">
        <v>85</v>
      </c>
      <c r="U245" s="283" t="s">
        <v>85</v>
      </c>
      <c r="V245" s="280" t="s">
        <v>85</v>
      </c>
      <c r="W245" s="284"/>
      <c r="X245" s="286" t="s">
        <v>85</v>
      </c>
      <c r="Y245" s="278" t="s">
        <v>85</v>
      </c>
      <c r="Z245" s="283" t="s">
        <v>85</v>
      </c>
      <c r="AA245" s="280" t="s">
        <v>85</v>
      </c>
      <c r="AB245" s="284"/>
      <c r="AC245" s="287" t="s">
        <v>85</v>
      </c>
      <c r="AD245" s="278" t="s">
        <v>85</v>
      </c>
      <c r="AE245" s="283" t="s">
        <v>85</v>
      </c>
      <c r="AF245" s="280" t="s">
        <v>85</v>
      </c>
      <c r="AG245" s="250"/>
      <c r="AH245" s="248" t="s">
        <v>85</v>
      </c>
      <c r="AI245" s="276" t="s">
        <v>85</v>
      </c>
      <c r="AJ245" s="54" t="s">
        <v>85</v>
      </c>
      <c r="AK245" s="54" t="s">
        <v>85</v>
      </c>
      <c r="AM245" s="54" t="s">
        <v>85</v>
      </c>
      <c r="AN245" s="54" t="s">
        <v>85</v>
      </c>
      <c r="AO245" s="54" t="s">
        <v>85</v>
      </c>
      <c r="AP245" s="54" t="s">
        <v>85</v>
      </c>
    </row>
    <row r="246" spans="1:42" x14ac:dyDescent="0.25">
      <c r="A246" s="248" t="s">
        <v>85</v>
      </c>
      <c r="B246" s="276" t="s">
        <v>85</v>
      </c>
      <c r="C246" s="250" t="s">
        <v>85</v>
      </c>
      <c r="D246" s="277" t="s">
        <v>85</v>
      </c>
      <c r="E246" s="278" t="s">
        <v>85</v>
      </c>
      <c r="F246" s="279" t="s">
        <v>85</v>
      </c>
      <c r="G246" s="280" t="s">
        <v>85</v>
      </c>
      <c r="H246" s="281" t="s">
        <v>85</v>
      </c>
      <c r="I246" s="278" t="s">
        <v>85</v>
      </c>
      <c r="J246" s="278" t="s">
        <v>85</v>
      </c>
      <c r="K246" s="280" t="s">
        <v>85</v>
      </c>
      <c r="L246" s="280" t="s">
        <v>85</v>
      </c>
      <c r="M246" s="280" t="s">
        <v>85</v>
      </c>
      <c r="N246" s="282" t="s">
        <v>85</v>
      </c>
      <c r="O246" s="278" t="s">
        <v>85</v>
      </c>
      <c r="P246" s="283" t="s">
        <v>85</v>
      </c>
      <c r="Q246" s="280" t="s">
        <v>85</v>
      </c>
      <c r="R246" s="284"/>
      <c r="S246" s="285" t="s">
        <v>85</v>
      </c>
      <c r="T246" s="278" t="s">
        <v>85</v>
      </c>
      <c r="U246" s="283" t="s">
        <v>85</v>
      </c>
      <c r="V246" s="280" t="s">
        <v>85</v>
      </c>
      <c r="W246" s="284"/>
      <c r="X246" s="286" t="s">
        <v>85</v>
      </c>
      <c r="Y246" s="278" t="s">
        <v>85</v>
      </c>
      <c r="Z246" s="283" t="s">
        <v>85</v>
      </c>
      <c r="AA246" s="280" t="s">
        <v>85</v>
      </c>
      <c r="AB246" s="284"/>
      <c r="AC246" s="287" t="s">
        <v>85</v>
      </c>
      <c r="AD246" s="278" t="s">
        <v>85</v>
      </c>
      <c r="AE246" s="283" t="s">
        <v>85</v>
      </c>
      <c r="AF246" s="280" t="s">
        <v>85</v>
      </c>
      <c r="AG246" s="250"/>
      <c r="AH246" s="248" t="s">
        <v>85</v>
      </c>
      <c r="AI246" s="276" t="s">
        <v>85</v>
      </c>
      <c r="AJ246" s="54" t="s">
        <v>85</v>
      </c>
      <c r="AK246" s="54" t="s">
        <v>85</v>
      </c>
      <c r="AM246" s="54" t="s">
        <v>85</v>
      </c>
      <c r="AN246" s="54" t="s">
        <v>85</v>
      </c>
      <c r="AO246" s="54" t="s">
        <v>85</v>
      </c>
      <c r="AP246" s="54" t="s">
        <v>85</v>
      </c>
    </row>
    <row r="247" spans="1:42" x14ac:dyDescent="0.25">
      <c r="A247" s="248" t="s">
        <v>85</v>
      </c>
      <c r="B247" s="276" t="s">
        <v>85</v>
      </c>
      <c r="C247" s="250" t="s">
        <v>85</v>
      </c>
      <c r="D247" s="277" t="s">
        <v>85</v>
      </c>
      <c r="E247" s="278" t="s">
        <v>85</v>
      </c>
      <c r="F247" s="279" t="s">
        <v>85</v>
      </c>
      <c r="G247" s="280" t="s">
        <v>85</v>
      </c>
      <c r="H247" s="281" t="s">
        <v>85</v>
      </c>
      <c r="I247" s="278" t="s">
        <v>85</v>
      </c>
      <c r="J247" s="278" t="s">
        <v>85</v>
      </c>
      <c r="K247" s="280" t="s">
        <v>85</v>
      </c>
      <c r="L247" s="280" t="s">
        <v>85</v>
      </c>
      <c r="M247" s="280" t="s">
        <v>85</v>
      </c>
      <c r="N247" s="282" t="s">
        <v>85</v>
      </c>
      <c r="O247" s="278" t="s">
        <v>85</v>
      </c>
      <c r="P247" s="283" t="s">
        <v>85</v>
      </c>
      <c r="Q247" s="280" t="s">
        <v>85</v>
      </c>
      <c r="R247" s="284"/>
      <c r="S247" s="285" t="s">
        <v>85</v>
      </c>
      <c r="T247" s="278" t="s">
        <v>85</v>
      </c>
      <c r="U247" s="283" t="s">
        <v>85</v>
      </c>
      <c r="V247" s="280" t="s">
        <v>85</v>
      </c>
      <c r="W247" s="284"/>
      <c r="X247" s="286" t="s">
        <v>85</v>
      </c>
      <c r="Y247" s="278" t="s">
        <v>85</v>
      </c>
      <c r="Z247" s="283" t="s">
        <v>85</v>
      </c>
      <c r="AA247" s="280" t="s">
        <v>85</v>
      </c>
      <c r="AB247" s="284"/>
      <c r="AC247" s="287" t="s">
        <v>85</v>
      </c>
      <c r="AD247" s="278" t="s">
        <v>85</v>
      </c>
      <c r="AE247" s="283" t="s">
        <v>85</v>
      </c>
      <c r="AF247" s="280" t="s">
        <v>85</v>
      </c>
      <c r="AG247" s="250"/>
      <c r="AH247" s="248" t="s">
        <v>85</v>
      </c>
      <c r="AI247" s="276" t="s">
        <v>85</v>
      </c>
      <c r="AJ247" s="54" t="s">
        <v>85</v>
      </c>
      <c r="AK247" s="54" t="s">
        <v>85</v>
      </c>
      <c r="AM247" s="54" t="s">
        <v>85</v>
      </c>
      <c r="AN247" s="54" t="s">
        <v>85</v>
      </c>
      <c r="AO247" s="54" t="s">
        <v>85</v>
      </c>
      <c r="AP247" s="54" t="s">
        <v>85</v>
      </c>
    </row>
    <row r="248" spans="1:42" x14ac:dyDescent="0.25">
      <c r="A248" s="248" t="s">
        <v>85</v>
      </c>
      <c r="B248" s="276" t="s">
        <v>85</v>
      </c>
      <c r="C248" s="250" t="s">
        <v>85</v>
      </c>
      <c r="D248" s="277" t="s">
        <v>85</v>
      </c>
      <c r="E248" s="278" t="s">
        <v>85</v>
      </c>
      <c r="F248" s="279" t="s">
        <v>85</v>
      </c>
      <c r="G248" s="280" t="s">
        <v>85</v>
      </c>
      <c r="H248" s="281" t="s">
        <v>85</v>
      </c>
      <c r="I248" s="278" t="s">
        <v>85</v>
      </c>
      <c r="J248" s="278" t="s">
        <v>85</v>
      </c>
      <c r="K248" s="280" t="s">
        <v>85</v>
      </c>
      <c r="L248" s="280" t="s">
        <v>85</v>
      </c>
      <c r="M248" s="280" t="s">
        <v>85</v>
      </c>
      <c r="N248" s="282" t="s">
        <v>85</v>
      </c>
      <c r="O248" s="278" t="s">
        <v>85</v>
      </c>
      <c r="P248" s="283" t="s">
        <v>85</v>
      </c>
      <c r="Q248" s="280" t="s">
        <v>85</v>
      </c>
      <c r="R248" s="284"/>
      <c r="S248" s="285" t="s">
        <v>85</v>
      </c>
      <c r="T248" s="278" t="s">
        <v>85</v>
      </c>
      <c r="U248" s="283" t="s">
        <v>85</v>
      </c>
      <c r="V248" s="280" t="s">
        <v>85</v>
      </c>
      <c r="W248" s="284"/>
      <c r="X248" s="286" t="s">
        <v>85</v>
      </c>
      <c r="Y248" s="278" t="s">
        <v>85</v>
      </c>
      <c r="Z248" s="283" t="s">
        <v>85</v>
      </c>
      <c r="AA248" s="280" t="s">
        <v>85</v>
      </c>
      <c r="AB248" s="284"/>
      <c r="AC248" s="287" t="s">
        <v>85</v>
      </c>
      <c r="AD248" s="278" t="s">
        <v>85</v>
      </c>
      <c r="AE248" s="283" t="s">
        <v>85</v>
      </c>
      <c r="AF248" s="280" t="s">
        <v>85</v>
      </c>
      <c r="AG248" s="250"/>
      <c r="AH248" s="248" t="s">
        <v>85</v>
      </c>
      <c r="AI248" s="276" t="s">
        <v>85</v>
      </c>
      <c r="AJ248" s="54" t="s">
        <v>85</v>
      </c>
      <c r="AK248" s="54" t="s">
        <v>85</v>
      </c>
      <c r="AM248" s="54" t="s">
        <v>85</v>
      </c>
      <c r="AN248" s="54" t="s">
        <v>85</v>
      </c>
      <c r="AO248" s="54" t="s">
        <v>85</v>
      </c>
      <c r="AP248" s="54" t="s">
        <v>85</v>
      </c>
    </row>
    <row r="249" spans="1:42" x14ac:dyDescent="0.25">
      <c r="A249" s="248" t="s">
        <v>85</v>
      </c>
      <c r="B249" s="276" t="s">
        <v>85</v>
      </c>
      <c r="C249" s="250" t="s">
        <v>85</v>
      </c>
      <c r="D249" s="277" t="s">
        <v>85</v>
      </c>
      <c r="E249" s="278" t="s">
        <v>85</v>
      </c>
      <c r="F249" s="279" t="s">
        <v>85</v>
      </c>
      <c r="G249" s="280" t="s">
        <v>85</v>
      </c>
      <c r="H249" s="281" t="s">
        <v>85</v>
      </c>
      <c r="I249" s="278" t="s">
        <v>85</v>
      </c>
      <c r="J249" s="278" t="s">
        <v>85</v>
      </c>
      <c r="K249" s="280" t="s">
        <v>85</v>
      </c>
      <c r="L249" s="280" t="s">
        <v>85</v>
      </c>
      <c r="M249" s="280" t="s">
        <v>85</v>
      </c>
      <c r="N249" s="282" t="s">
        <v>85</v>
      </c>
      <c r="O249" s="278" t="s">
        <v>85</v>
      </c>
      <c r="P249" s="283" t="s">
        <v>85</v>
      </c>
      <c r="Q249" s="280" t="s">
        <v>85</v>
      </c>
      <c r="R249" s="284"/>
      <c r="S249" s="285" t="s">
        <v>85</v>
      </c>
      <c r="T249" s="278" t="s">
        <v>85</v>
      </c>
      <c r="U249" s="283" t="s">
        <v>85</v>
      </c>
      <c r="V249" s="280" t="s">
        <v>85</v>
      </c>
      <c r="W249" s="284"/>
      <c r="X249" s="286" t="s">
        <v>85</v>
      </c>
      <c r="Y249" s="278" t="s">
        <v>85</v>
      </c>
      <c r="Z249" s="283" t="s">
        <v>85</v>
      </c>
      <c r="AA249" s="280" t="s">
        <v>85</v>
      </c>
      <c r="AB249" s="284"/>
      <c r="AC249" s="287" t="s">
        <v>85</v>
      </c>
      <c r="AD249" s="278" t="s">
        <v>85</v>
      </c>
      <c r="AE249" s="283" t="s">
        <v>85</v>
      </c>
      <c r="AF249" s="280" t="s">
        <v>85</v>
      </c>
      <c r="AG249" s="250"/>
      <c r="AH249" s="248" t="s">
        <v>85</v>
      </c>
      <c r="AI249" s="276" t="s">
        <v>85</v>
      </c>
      <c r="AJ249" s="54" t="s">
        <v>85</v>
      </c>
      <c r="AK249" s="54" t="s">
        <v>85</v>
      </c>
      <c r="AM249" s="54" t="s">
        <v>85</v>
      </c>
      <c r="AN249" s="54" t="s">
        <v>85</v>
      </c>
      <c r="AO249" s="54" t="s">
        <v>85</v>
      </c>
      <c r="AP249" s="54" t="s">
        <v>85</v>
      </c>
    </row>
    <row r="250" spans="1:42" x14ac:dyDescent="0.25">
      <c r="A250" s="248" t="s">
        <v>85</v>
      </c>
      <c r="B250" s="276" t="s">
        <v>85</v>
      </c>
      <c r="C250" s="250" t="s">
        <v>85</v>
      </c>
      <c r="D250" s="277" t="s">
        <v>85</v>
      </c>
      <c r="E250" s="278" t="s">
        <v>85</v>
      </c>
      <c r="F250" s="279" t="s">
        <v>85</v>
      </c>
      <c r="G250" s="280" t="s">
        <v>85</v>
      </c>
      <c r="H250" s="281" t="s">
        <v>85</v>
      </c>
      <c r="I250" s="278" t="s">
        <v>85</v>
      </c>
      <c r="J250" s="278" t="s">
        <v>85</v>
      </c>
      <c r="K250" s="280" t="s">
        <v>85</v>
      </c>
      <c r="L250" s="280" t="s">
        <v>85</v>
      </c>
      <c r="M250" s="280" t="s">
        <v>85</v>
      </c>
      <c r="N250" s="282" t="s">
        <v>85</v>
      </c>
      <c r="O250" s="278" t="s">
        <v>85</v>
      </c>
      <c r="P250" s="283" t="s">
        <v>85</v>
      </c>
      <c r="Q250" s="280" t="s">
        <v>85</v>
      </c>
      <c r="R250" s="284"/>
      <c r="S250" s="285" t="s">
        <v>85</v>
      </c>
      <c r="T250" s="278" t="s">
        <v>85</v>
      </c>
      <c r="U250" s="283" t="s">
        <v>85</v>
      </c>
      <c r="V250" s="280" t="s">
        <v>85</v>
      </c>
      <c r="W250" s="284"/>
      <c r="X250" s="286" t="s">
        <v>85</v>
      </c>
      <c r="Y250" s="278" t="s">
        <v>85</v>
      </c>
      <c r="Z250" s="283" t="s">
        <v>85</v>
      </c>
      <c r="AA250" s="280" t="s">
        <v>85</v>
      </c>
      <c r="AB250" s="284"/>
      <c r="AC250" s="287" t="s">
        <v>85</v>
      </c>
      <c r="AD250" s="278" t="s">
        <v>85</v>
      </c>
      <c r="AE250" s="283" t="s">
        <v>85</v>
      </c>
      <c r="AF250" s="280" t="s">
        <v>85</v>
      </c>
      <c r="AG250" s="250"/>
      <c r="AH250" s="248" t="s">
        <v>85</v>
      </c>
      <c r="AI250" s="276" t="s">
        <v>85</v>
      </c>
      <c r="AJ250" s="54" t="s">
        <v>85</v>
      </c>
      <c r="AK250" s="54" t="s">
        <v>85</v>
      </c>
      <c r="AM250" s="54" t="s">
        <v>85</v>
      </c>
      <c r="AN250" s="54" t="s">
        <v>85</v>
      </c>
      <c r="AO250" s="54" t="s">
        <v>85</v>
      </c>
      <c r="AP250" s="54" t="s">
        <v>85</v>
      </c>
    </row>
    <row r="251" spans="1:42" x14ac:dyDescent="0.25">
      <c r="A251" s="248" t="s">
        <v>85</v>
      </c>
      <c r="B251" s="276" t="s">
        <v>85</v>
      </c>
      <c r="C251" s="250" t="s">
        <v>85</v>
      </c>
      <c r="D251" s="277" t="s">
        <v>85</v>
      </c>
      <c r="E251" s="278" t="s">
        <v>85</v>
      </c>
      <c r="F251" s="279" t="s">
        <v>85</v>
      </c>
      <c r="G251" s="280" t="s">
        <v>85</v>
      </c>
      <c r="H251" s="281" t="s">
        <v>85</v>
      </c>
      <c r="I251" s="278" t="s">
        <v>85</v>
      </c>
      <c r="J251" s="278" t="s">
        <v>85</v>
      </c>
      <c r="K251" s="280" t="s">
        <v>85</v>
      </c>
      <c r="L251" s="280" t="s">
        <v>85</v>
      </c>
      <c r="M251" s="280" t="s">
        <v>85</v>
      </c>
      <c r="N251" s="282" t="s">
        <v>85</v>
      </c>
      <c r="O251" s="278" t="s">
        <v>85</v>
      </c>
      <c r="P251" s="283" t="s">
        <v>85</v>
      </c>
      <c r="Q251" s="280" t="s">
        <v>85</v>
      </c>
      <c r="R251" s="284"/>
      <c r="S251" s="285" t="s">
        <v>85</v>
      </c>
      <c r="T251" s="278" t="s">
        <v>85</v>
      </c>
      <c r="U251" s="283" t="s">
        <v>85</v>
      </c>
      <c r="V251" s="280" t="s">
        <v>85</v>
      </c>
      <c r="W251" s="284"/>
      <c r="X251" s="286" t="s">
        <v>85</v>
      </c>
      <c r="Y251" s="278" t="s">
        <v>85</v>
      </c>
      <c r="Z251" s="283" t="s">
        <v>85</v>
      </c>
      <c r="AA251" s="280" t="s">
        <v>85</v>
      </c>
      <c r="AB251" s="284"/>
      <c r="AC251" s="287" t="s">
        <v>85</v>
      </c>
      <c r="AD251" s="278" t="s">
        <v>85</v>
      </c>
      <c r="AE251" s="283" t="s">
        <v>85</v>
      </c>
      <c r="AF251" s="280" t="s">
        <v>85</v>
      </c>
      <c r="AG251" s="250"/>
      <c r="AH251" s="248" t="s">
        <v>85</v>
      </c>
      <c r="AI251" s="276" t="s">
        <v>85</v>
      </c>
      <c r="AJ251" s="54" t="s">
        <v>85</v>
      </c>
      <c r="AK251" s="54" t="s">
        <v>85</v>
      </c>
      <c r="AM251" s="54" t="s">
        <v>85</v>
      </c>
      <c r="AN251" s="54" t="s">
        <v>85</v>
      </c>
      <c r="AO251" s="54" t="s">
        <v>85</v>
      </c>
      <c r="AP251" s="54" t="s">
        <v>85</v>
      </c>
    </row>
    <row r="252" spans="1:42" x14ac:dyDescent="0.25">
      <c r="A252" s="248" t="s">
        <v>85</v>
      </c>
      <c r="B252" s="276" t="s">
        <v>85</v>
      </c>
      <c r="C252" s="250" t="s">
        <v>85</v>
      </c>
      <c r="D252" s="277" t="s">
        <v>85</v>
      </c>
      <c r="E252" s="278" t="s">
        <v>85</v>
      </c>
      <c r="F252" s="279" t="s">
        <v>85</v>
      </c>
      <c r="G252" s="280" t="s">
        <v>85</v>
      </c>
      <c r="H252" s="281" t="s">
        <v>85</v>
      </c>
      <c r="I252" s="278" t="s">
        <v>85</v>
      </c>
      <c r="J252" s="278" t="s">
        <v>85</v>
      </c>
      <c r="K252" s="280" t="s">
        <v>85</v>
      </c>
      <c r="L252" s="280" t="s">
        <v>85</v>
      </c>
      <c r="M252" s="280" t="s">
        <v>85</v>
      </c>
      <c r="N252" s="282" t="s">
        <v>85</v>
      </c>
      <c r="O252" s="278" t="s">
        <v>85</v>
      </c>
      <c r="P252" s="283" t="s">
        <v>85</v>
      </c>
      <c r="Q252" s="280" t="s">
        <v>85</v>
      </c>
      <c r="R252" s="284"/>
      <c r="S252" s="285" t="s">
        <v>85</v>
      </c>
      <c r="T252" s="278" t="s">
        <v>85</v>
      </c>
      <c r="U252" s="283" t="s">
        <v>85</v>
      </c>
      <c r="V252" s="280" t="s">
        <v>85</v>
      </c>
      <c r="W252" s="284"/>
      <c r="X252" s="286" t="s">
        <v>85</v>
      </c>
      <c r="Y252" s="278" t="s">
        <v>85</v>
      </c>
      <c r="Z252" s="283" t="s">
        <v>85</v>
      </c>
      <c r="AA252" s="280" t="s">
        <v>85</v>
      </c>
      <c r="AB252" s="284"/>
      <c r="AC252" s="287" t="s">
        <v>85</v>
      </c>
      <c r="AD252" s="278" t="s">
        <v>85</v>
      </c>
      <c r="AE252" s="283" t="s">
        <v>85</v>
      </c>
      <c r="AF252" s="280" t="s">
        <v>85</v>
      </c>
      <c r="AG252" s="250"/>
      <c r="AH252" s="248" t="s">
        <v>85</v>
      </c>
      <c r="AI252" s="276" t="s">
        <v>85</v>
      </c>
      <c r="AJ252" s="54" t="s">
        <v>85</v>
      </c>
      <c r="AK252" s="54" t="s">
        <v>85</v>
      </c>
      <c r="AM252" s="54" t="s">
        <v>85</v>
      </c>
      <c r="AN252" s="54" t="s">
        <v>85</v>
      </c>
      <c r="AO252" s="54" t="s">
        <v>85</v>
      </c>
      <c r="AP252" s="54" t="s">
        <v>85</v>
      </c>
    </row>
    <row r="253" spans="1:42" x14ac:dyDescent="0.25">
      <c r="A253" s="248" t="s">
        <v>85</v>
      </c>
      <c r="B253" s="276" t="s">
        <v>85</v>
      </c>
      <c r="C253" s="250" t="s">
        <v>85</v>
      </c>
      <c r="D253" s="277" t="s">
        <v>85</v>
      </c>
      <c r="E253" s="278" t="s">
        <v>85</v>
      </c>
      <c r="F253" s="279" t="s">
        <v>85</v>
      </c>
      <c r="G253" s="280" t="s">
        <v>85</v>
      </c>
      <c r="H253" s="281" t="s">
        <v>85</v>
      </c>
      <c r="I253" s="278" t="s">
        <v>85</v>
      </c>
      <c r="J253" s="278" t="s">
        <v>85</v>
      </c>
      <c r="K253" s="280" t="s">
        <v>85</v>
      </c>
      <c r="L253" s="280" t="s">
        <v>85</v>
      </c>
      <c r="M253" s="280" t="s">
        <v>85</v>
      </c>
      <c r="N253" s="282" t="s">
        <v>85</v>
      </c>
      <c r="O253" s="278" t="s">
        <v>85</v>
      </c>
      <c r="P253" s="283" t="s">
        <v>85</v>
      </c>
      <c r="Q253" s="280" t="s">
        <v>85</v>
      </c>
      <c r="R253" s="284"/>
      <c r="S253" s="285" t="s">
        <v>85</v>
      </c>
      <c r="T253" s="278" t="s">
        <v>85</v>
      </c>
      <c r="U253" s="283" t="s">
        <v>85</v>
      </c>
      <c r="V253" s="280" t="s">
        <v>85</v>
      </c>
      <c r="W253" s="284"/>
      <c r="X253" s="286" t="s">
        <v>85</v>
      </c>
      <c r="Y253" s="278" t="s">
        <v>85</v>
      </c>
      <c r="Z253" s="283" t="s">
        <v>85</v>
      </c>
      <c r="AA253" s="280" t="s">
        <v>85</v>
      </c>
      <c r="AB253" s="284"/>
      <c r="AC253" s="287" t="s">
        <v>85</v>
      </c>
      <c r="AD253" s="278" t="s">
        <v>85</v>
      </c>
      <c r="AE253" s="283" t="s">
        <v>85</v>
      </c>
      <c r="AF253" s="280" t="s">
        <v>85</v>
      </c>
      <c r="AG253" s="250"/>
      <c r="AH253" s="248" t="s">
        <v>85</v>
      </c>
      <c r="AI253" s="276" t="s">
        <v>85</v>
      </c>
      <c r="AJ253" s="54" t="s">
        <v>85</v>
      </c>
      <c r="AK253" s="54" t="s">
        <v>85</v>
      </c>
      <c r="AM253" s="54" t="s">
        <v>85</v>
      </c>
      <c r="AN253" s="54" t="s">
        <v>85</v>
      </c>
      <c r="AO253" s="54" t="s">
        <v>85</v>
      </c>
      <c r="AP253" s="54" t="s">
        <v>85</v>
      </c>
    </row>
    <row r="254" spans="1:42" x14ac:dyDescent="0.25">
      <c r="A254" s="248" t="s">
        <v>85</v>
      </c>
      <c r="B254" s="276" t="s">
        <v>85</v>
      </c>
      <c r="C254" s="250" t="s">
        <v>85</v>
      </c>
      <c r="D254" s="277" t="s">
        <v>85</v>
      </c>
      <c r="E254" s="278" t="s">
        <v>85</v>
      </c>
      <c r="F254" s="279" t="s">
        <v>85</v>
      </c>
      <c r="G254" s="280" t="s">
        <v>85</v>
      </c>
      <c r="H254" s="281" t="s">
        <v>85</v>
      </c>
      <c r="I254" s="278" t="s">
        <v>85</v>
      </c>
      <c r="J254" s="278" t="s">
        <v>85</v>
      </c>
      <c r="K254" s="280" t="s">
        <v>85</v>
      </c>
      <c r="L254" s="280" t="s">
        <v>85</v>
      </c>
      <c r="M254" s="280" t="s">
        <v>85</v>
      </c>
      <c r="N254" s="282" t="s">
        <v>85</v>
      </c>
      <c r="O254" s="278" t="s">
        <v>85</v>
      </c>
      <c r="P254" s="283" t="s">
        <v>85</v>
      </c>
      <c r="Q254" s="280" t="s">
        <v>85</v>
      </c>
      <c r="R254" s="284"/>
      <c r="S254" s="285" t="s">
        <v>85</v>
      </c>
      <c r="T254" s="278" t="s">
        <v>85</v>
      </c>
      <c r="U254" s="283" t="s">
        <v>85</v>
      </c>
      <c r="V254" s="280" t="s">
        <v>85</v>
      </c>
      <c r="W254" s="284"/>
      <c r="X254" s="286" t="s">
        <v>85</v>
      </c>
      <c r="Y254" s="278" t="s">
        <v>85</v>
      </c>
      <c r="Z254" s="283" t="s">
        <v>85</v>
      </c>
      <c r="AA254" s="280" t="s">
        <v>85</v>
      </c>
      <c r="AB254" s="284"/>
      <c r="AC254" s="287" t="s">
        <v>85</v>
      </c>
      <c r="AD254" s="278" t="s">
        <v>85</v>
      </c>
      <c r="AE254" s="283" t="s">
        <v>85</v>
      </c>
      <c r="AF254" s="280" t="s">
        <v>85</v>
      </c>
      <c r="AG254" s="250"/>
      <c r="AH254" s="248" t="s">
        <v>85</v>
      </c>
      <c r="AI254" s="276" t="s">
        <v>85</v>
      </c>
      <c r="AJ254" s="54" t="s">
        <v>85</v>
      </c>
      <c r="AK254" s="54" t="s">
        <v>85</v>
      </c>
      <c r="AM254" s="54" t="s">
        <v>85</v>
      </c>
      <c r="AN254" s="54" t="s">
        <v>85</v>
      </c>
      <c r="AO254" s="54" t="s">
        <v>85</v>
      </c>
      <c r="AP254" s="54" t="s">
        <v>85</v>
      </c>
    </row>
    <row r="255" spans="1:42" x14ac:dyDescent="0.25">
      <c r="A255" s="248" t="s">
        <v>85</v>
      </c>
      <c r="B255" s="276" t="s">
        <v>85</v>
      </c>
      <c r="C255" s="250" t="s">
        <v>85</v>
      </c>
      <c r="D255" s="277" t="s">
        <v>85</v>
      </c>
      <c r="E255" s="278" t="s">
        <v>85</v>
      </c>
      <c r="F255" s="279" t="s">
        <v>85</v>
      </c>
      <c r="G255" s="280" t="s">
        <v>85</v>
      </c>
      <c r="H255" s="281" t="s">
        <v>85</v>
      </c>
      <c r="I255" s="278" t="s">
        <v>85</v>
      </c>
      <c r="J255" s="278" t="s">
        <v>85</v>
      </c>
      <c r="K255" s="280" t="s">
        <v>85</v>
      </c>
      <c r="L255" s="280" t="s">
        <v>85</v>
      </c>
      <c r="M255" s="280" t="s">
        <v>85</v>
      </c>
      <c r="N255" s="282" t="s">
        <v>85</v>
      </c>
      <c r="O255" s="278" t="s">
        <v>85</v>
      </c>
      <c r="P255" s="283" t="s">
        <v>85</v>
      </c>
      <c r="Q255" s="280" t="s">
        <v>85</v>
      </c>
      <c r="R255" s="284"/>
      <c r="S255" s="285" t="s">
        <v>85</v>
      </c>
      <c r="T255" s="278" t="s">
        <v>85</v>
      </c>
      <c r="U255" s="283" t="s">
        <v>85</v>
      </c>
      <c r="V255" s="280" t="s">
        <v>85</v>
      </c>
      <c r="W255" s="284"/>
      <c r="X255" s="286" t="s">
        <v>85</v>
      </c>
      <c r="Y255" s="278" t="s">
        <v>85</v>
      </c>
      <c r="Z255" s="283" t="s">
        <v>85</v>
      </c>
      <c r="AA255" s="280" t="s">
        <v>85</v>
      </c>
      <c r="AB255" s="284"/>
      <c r="AC255" s="287" t="s">
        <v>85</v>
      </c>
      <c r="AD255" s="278" t="s">
        <v>85</v>
      </c>
      <c r="AE255" s="283" t="s">
        <v>85</v>
      </c>
      <c r="AF255" s="280" t="s">
        <v>85</v>
      </c>
      <c r="AG255" s="250"/>
      <c r="AH255" s="248" t="s">
        <v>85</v>
      </c>
      <c r="AI255" s="276" t="s">
        <v>85</v>
      </c>
      <c r="AJ255" s="54" t="s">
        <v>85</v>
      </c>
      <c r="AK255" s="54" t="s">
        <v>85</v>
      </c>
      <c r="AM255" s="54" t="s">
        <v>85</v>
      </c>
      <c r="AN255" s="54" t="s">
        <v>85</v>
      </c>
      <c r="AO255" s="54" t="s">
        <v>85</v>
      </c>
      <c r="AP255" s="54" t="s">
        <v>85</v>
      </c>
    </row>
    <row r="256" spans="1:42" x14ac:dyDescent="0.25">
      <c r="A256" s="248" t="s">
        <v>85</v>
      </c>
      <c r="B256" s="276" t="s">
        <v>85</v>
      </c>
      <c r="C256" s="250" t="s">
        <v>85</v>
      </c>
      <c r="D256" s="277" t="s">
        <v>85</v>
      </c>
      <c r="E256" s="278" t="s">
        <v>85</v>
      </c>
      <c r="F256" s="279" t="s">
        <v>85</v>
      </c>
      <c r="G256" s="280" t="s">
        <v>85</v>
      </c>
      <c r="H256" s="281" t="s">
        <v>85</v>
      </c>
      <c r="I256" s="278" t="s">
        <v>85</v>
      </c>
      <c r="J256" s="278" t="s">
        <v>85</v>
      </c>
      <c r="K256" s="280" t="s">
        <v>85</v>
      </c>
      <c r="L256" s="280" t="s">
        <v>85</v>
      </c>
      <c r="M256" s="280" t="s">
        <v>85</v>
      </c>
      <c r="N256" s="282" t="s">
        <v>85</v>
      </c>
      <c r="O256" s="278" t="s">
        <v>85</v>
      </c>
      <c r="P256" s="283" t="s">
        <v>85</v>
      </c>
      <c r="Q256" s="280" t="s">
        <v>85</v>
      </c>
      <c r="R256" s="284"/>
      <c r="S256" s="285" t="s">
        <v>85</v>
      </c>
      <c r="T256" s="278" t="s">
        <v>85</v>
      </c>
      <c r="U256" s="283" t="s">
        <v>85</v>
      </c>
      <c r="V256" s="280" t="s">
        <v>85</v>
      </c>
      <c r="W256" s="284"/>
      <c r="X256" s="286" t="s">
        <v>85</v>
      </c>
      <c r="Y256" s="278" t="s">
        <v>85</v>
      </c>
      <c r="Z256" s="283" t="s">
        <v>85</v>
      </c>
      <c r="AA256" s="280" t="s">
        <v>85</v>
      </c>
      <c r="AB256" s="284"/>
      <c r="AC256" s="287" t="s">
        <v>85</v>
      </c>
      <c r="AD256" s="278" t="s">
        <v>85</v>
      </c>
      <c r="AE256" s="283" t="s">
        <v>85</v>
      </c>
      <c r="AF256" s="280" t="s">
        <v>85</v>
      </c>
      <c r="AG256" s="250"/>
      <c r="AH256" s="248" t="s">
        <v>85</v>
      </c>
      <c r="AI256" s="276" t="s">
        <v>85</v>
      </c>
      <c r="AJ256" s="54" t="s">
        <v>85</v>
      </c>
      <c r="AK256" s="54" t="s">
        <v>85</v>
      </c>
      <c r="AM256" s="54" t="s">
        <v>85</v>
      </c>
      <c r="AN256" s="54" t="s">
        <v>85</v>
      </c>
      <c r="AO256" s="54" t="s">
        <v>85</v>
      </c>
      <c r="AP256" s="54" t="s">
        <v>85</v>
      </c>
    </row>
    <row r="257" spans="1:42" x14ac:dyDescent="0.25">
      <c r="A257" s="248" t="s">
        <v>85</v>
      </c>
      <c r="B257" s="276" t="s">
        <v>85</v>
      </c>
      <c r="C257" s="250" t="s">
        <v>85</v>
      </c>
      <c r="D257" s="277" t="s">
        <v>85</v>
      </c>
      <c r="E257" s="278" t="s">
        <v>85</v>
      </c>
      <c r="F257" s="279" t="s">
        <v>85</v>
      </c>
      <c r="G257" s="280" t="s">
        <v>85</v>
      </c>
      <c r="H257" s="281" t="s">
        <v>85</v>
      </c>
      <c r="I257" s="278" t="s">
        <v>85</v>
      </c>
      <c r="J257" s="278" t="s">
        <v>85</v>
      </c>
      <c r="K257" s="280" t="s">
        <v>85</v>
      </c>
      <c r="L257" s="280" t="s">
        <v>85</v>
      </c>
      <c r="M257" s="280" t="s">
        <v>85</v>
      </c>
      <c r="N257" s="282" t="s">
        <v>85</v>
      </c>
      <c r="O257" s="278" t="s">
        <v>85</v>
      </c>
      <c r="P257" s="283" t="s">
        <v>85</v>
      </c>
      <c r="Q257" s="280" t="s">
        <v>85</v>
      </c>
      <c r="R257" s="284"/>
      <c r="S257" s="285" t="s">
        <v>85</v>
      </c>
      <c r="T257" s="278" t="s">
        <v>85</v>
      </c>
      <c r="U257" s="283" t="s">
        <v>85</v>
      </c>
      <c r="V257" s="280" t="s">
        <v>85</v>
      </c>
      <c r="W257" s="284"/>
      <c r="X257" s="286" t="s">
        <v>85</v>
      </c>
      <c r="Y257" s="278" t="s">
        <v>85</v>
      </c>
      <c r="Z257" s="283" t="s">
        <v>85</v>
      </c>
      <c r="AA257" s="280" t="s">
        <v>85</v>
      </c>
      <c r="AB257" s="284"/>
      <c r="AC257" s="287" t="s">
        <v>85</v>
      </c>
      <c r="AD257" s="278" t="s">
        <v>85</v>
      </c>
      <c r="AE257" s="283" t="s">
        <v>85</v>
      </c>
      <c r="AF257" s="280" t="s">
        <v>85</v>
      </c>
      <c r="AG257" s="250"/>
      <c r="AH257" s="248" t="s">
        <v>85</v>
      </c>
      <c r="AI257" s="276" t="s">
        <v>85</v>
      </c>
      <c r="AJ257" s="54" t="s">
        <v>85</v>
      </c>
      <c r="AK257" s="54" t="s">
        <v>85</v>
      </c>
      <c r="AM257" s="54" t="s">
        <v>85</v>
      </c>
      <c r="AN257" s="54" t="s">
        <v>85</v>
      </c>
      <c r="AO257" s="54" t="s">
        <v>85</v>
      </c>
      <c r="AP257" s="54" t="s">
        <v>85</v>
      </c>
    </row>
    <row r="258" spans="1:42" x14ac:dyDescent="0.25">
      <c r="A258" s="248" t="s">
        <v>85</v>
      </c>
      <c r="B258" s="276" t="s">
        <v>85</v>
      </c>
      <c r="C258" s="250" t="s">
        <v>85</v>
      </c>
      <c r="D258" s="277" t="s">
        <v>85</v>
      </c>
      <c r="E258" s="278" t="s">
        <v>85</v>
      </c>
      <c r="F258" s="279" t="s">
        <v>85</v>
      </c>
      <c r="G258" s="280" t="s">
        <v>85</v>
      </c>
      <c r="H258" s="281" t="s">
        <v>85</v>
      </c>
      <c r="I258" s="278" t="s">
        <v>85</v>
      </c>
      <c r="J258" s="278" t="s">
        <v>85</v>
      </c>
      <c r="K258" s="280" t="s">
        <v>85</v>
      </c>
      <c r="L258" s="280" t="s">
        <v>85</v>
      </c>
      <c r="M258" s="280" t="s">
        <v>85</v>
      </c>
      <c r="N258" s="282" t="s">
        <v>85</v>
      </c>
      <c r="O258" s="278" t="s">
        <v>85</v>
      </c>
      <c r="P258" s="283" t="s">
        <v>85</v>
      </c>
      <c r="Q258" s="280" t="s">
        <v>85</v>
      </c>
      <c r="R258" s="284"/>
      <c r="S258" s="285" t="s">
        <v>85</v>
      </c>
      <c r="T258" s="278" t="s">
        <v>85</v>
      </c>
      <c r="U258" s="283" t="s">
        <v>85</v>
      </c>
      <c r="V258" s="280" t="s">
        <v>85</v>
      </c>
      <c r="W258" s="284"/>
      <c r="X258" s="286" t="s">
        <v>85</v>
      </c>
      <c r="Y258" s="278" t="s">
        <v>85</v>
      </c>
      <c r="Z258" s="283" t="s">
        <v>85</v>
      </c>
      <c r="AA258" s="280" t="s">
        <v>85</v>
      </c>
      <c r="AB258" s="284"/>
      <c r="AC258" s="287" t="s">
        <v>85</v>
      </c>
      <c r="AD258" s="278" t="s">
        <v>85</v>
      </c>
      <c r="AE258" s="283" t="s">
        <v>85</v>
      </c>
      <c r="AF258" s="280" t="s">
        <v>85</v>
      </c>
      <c r="AG258" s="250"/>
      <c r="AH258" s="248" t="s">
        <v>85</v>
      </c>
      <c r="AI258" s="276" t="s">
        <v>85</v>
      </c>
      <c r="AJ258" s="54" t="s">
        <v>85</v>
      </c>
      <c r="AK258" s="54" t="s">
        <v>85</v>
      </c>
      <c r="AM258" s="54" t="s">
        <v>85</v>
      </c>
      <c r="AN258" s="54" t="s">
        <v>85</v>
      </c>
      <c r="AO258" s="54" t="s">
        <v>85</v>
      </c>
      <c r="AP258" s="54" t="s">
        <v>85</v>
      </c>
    </row>
    <row r="259" spans="1:42" x14ac:dyDescent="0.25">
      <c r="A259" s="248" t="s">
        <v>85</v>
      </c>
      <c r="B259" s="276" t="s">
        <v>85</v>
      </c>
      <c r="C259" s="250" t="s">
        <v>85</v>
      </c>
      <c r="D259" s="277" t="s">
        <v>85</v>
      </c>
      <c r="E259" s="278" t="s">
        <v>85</v>
      </c>
      <c r="F259" s="279" t="s">
        <v>85</v>
      </c>
      <c r="G259" s="280" t="s">
        <v>85</v>
      </c>
      <c r="H259" s="281" t="s">
        <v>85</v>
      </c>
      <c r="I259" s="278" t="s">
        <v>85</v>
      </c>
      <c r="J259" s="278" t="s">
        <v>85</v>
      </c>
      <c r="K259" s="280" t="s">
        <v>85</v>
      </c>
      <c r="L259" s="280" t="s">
        <v>85</v>
      </c>
      <c r="M259" s="280" t="s">
        <v>85</v>
      </c>
      <c r="N259" s="282" t="s">
        <v>85</v>
      </c>
      <c r="O259" s="278" t="s">
        <v>85</v>
      </c>
      <c r="P259" s="283" t="s">
        <v>85</v>
      </c>
      <c r="Q259" s="280" t="s">
        <v>85</v>
      </c>
      <c r="R259" s="284"/>
      <c r="S259" s="285" t="s">
        <v>85</v>
      </c>
      <c r="T259" s="278" t="s">
        <v>85</v>
      </c>
      <c r="U259" s="283" t="s">
        <v>85</v>
      </c>
      <c r="V259" s="280" t="s">
        <v>85</v>
      </c>
      <c r="W259" s="284"/>
      <c r="X259" s="286" t="s">
        <v>85</v>
      </c>
      <c r="Y259" s="278" t="s">
        <v>85</v>
      </c>
      <c r="Z259" s="283" t="s">
        <v>85</v>
      </c>
      <c r="AA259" s="280" t="s">
        <v>85</v>
      </c>
      <c r="AB259" s="284"/>
      <c r="AC259" s="287" t="s">
        <v>85</v>
      </c>
      <c r="AD259" s="278" t="s">
        <v>85</v>
      </c>
      <c r="AE259" s="283" t="s">
        <v>85</v>
      </c>
      <c r="AF259" s="280" t="s">
        <v>85</v>
      </c>
      <c r="AG259" s="250"/>
      <c r="AH259" s="248" t="s">
        <v>85</v>
      </c>
      <c r="AI259" s="276" t="s">
        <v>85</v>
      </c>
      <c r="AJ259" s="54" t="s">
        <v>85</v>
      </c>
      <c r="AK259" s="54" t="s">
        <v>85</v>
      </c>
      <c r="AM259" s="54" t="s">
        <v>85</v>
      </c>
      <c r="AN259" s="54" t="s">
        <v>85</v>
      </c>
      <c r="AO259" s="54" t="s">
        <v>85</v>
      </c>
      <c r="AP259" s="54" t="s">
        <v>85</v>
      </c>
    </row>
    <row r="260" spans="1:42" x14ac:dyDescent="0.25">
      <c r="A260" s="248" t="s">
        <v>85</v>
      </c>
      <c r="B260" s="276" t="s">
        <v>85</v>
      </c>
      <c r="C260" s="250" t="s">
        <v>85</v>
      </c>
      <c r="D260" s="277" t="s">
        <v>85</v>
      </c>
      <c r="E260" s="278" t="s">
        <v>85</v>
      </c>
      <c r="F260" s="279" t="s">
        <v>85</v>
      </c>
      <c r="G260" s="280" t="s">
        <v>85</v>
      </c>
      <c r="H260" s="281" t="s">
        <v>85</v>
      </c>
      <c r="I260" s="278" t="s">
        <v>85</v>
      </c>
      <c r="J260" s="278" t="s">
        <v>85</v>
      </c>
      <c r="K260" s="280" t="s">
        <v>85</v>
      </c>
      <c r="L260" s="280" t="s">
        <v>85</v>
      </c>
      <c r="M260" s="280" t="s">
        <v>85</v>
      </c>
      <c r="N260" s="282" t="s">
        <v>85</v>
      </c>
      <c r="O260" s="278" t="s">
        <v>85</v>
      </c>
      <c r="P260" s="283" t="s">
        <v>85</v>
      </c>
      <c r="Q260" s="280" t="s">
        <v>85</v>
      </c>
      <c r="R260" s="284"/>
      <c r="S260" s="285" t="s">
        <v>85</v>
      </c>
      <c r="T260" s="278" t="s">
        <v>85</v>
      </c>
      <c r="U260" s="283" t="s">
        <v>85</v>
      </c>
      <c r="V260" s="280" t="s">
        <v>85</v>
      </c>
      <c r="W260" s="284"/>
      <c r="X260" s="286" t="s">
        <v>85</v>
      </c>
      <c r="Y260" s="278" t="s">
        <v>85</v>
      </c>
      <c r="Z260" s="283" t="s">
        <v>85</v>
      </c>
      <c r="AA260" s="280" t="s">
        <v>85</v>
      </c>
      <c r="AB260" s="284"/>
      <c r="AC260" s="287" t="s">
        <v>85</v>
      </c>
      <c r="AD260" s="278" t="s">
        <v>85</v>
      </c>
      <c r="AE260" s="283" t="s">
        <v>85</v>
      </c>
      <c r="AF260" s="280" t="s">
        <v>85</v>
      </c>
      <c r="AG260" s="250"/>
      <c r="AH260" s="248" t="s">
        <v>85</v>
      </c>
      <c r="AI260" s="276" t="s">
        <v>85</v>
      </c>
      <c r="AJ260" s="54" t="s">
        <v>85</v>
      </c>
      <c r="AK260" s="54" t="s">
        <v>85</v>
      </c>
      <c r="AM260" s="54" t="s">
        <v>85</v>
      </c>
      <c r="AN260" s="54" t="s">
        <v>85</v>
      </c>
      <c r="AO260" s="54" t="s">
        <v>85</v>
      </c>
      <c r="AP260" s="54" t="s">
        <v>85</v>
      </c>
    </row>
    <row r="261" spans="1:42" x14ac:dyDescent="0.25">
      <c r="A261" s="248" t="s">
        <v>85</v>
      </c>
      <c r="B261" s="276" t="s">
        <v>85</v>
      </c>
      <c r="C261" s="250" t="s">
        <v>85</v>
      </c>
      <c r="D261" s="277" t="s">
        <v>85</v>
      </c>
      <c r="E261" s="278" t="s">
        <v>85</v>
      </c>
      <c r="F261" s="279" t="s">
        <v>85</v>
      </c>
      <c r="G261" s="280" t="s">
        <v>85</v>
      </c>
      <c r="H261" s="281" t="s">
        <v>85</v>
      </c>
      <c r="I261" s="278" t="s">
        <v>85</v>
      </c>
      <c r="J261" s="278" t="s">
        <v>85</v>
      </c>
      <c r="K261" s="280" t="s">
        <v>85</v>
      </c>
      <c r="L261" s="280" t="s">
        <v>85</v>
      </c>
      <c r="M261" s="280" t="s">
        <v>85</v>
      </c>
      <c r="N261" s="282" t="s">
        <v>85</v>
      </c>
      <c r="O261" s="278" t="s">
        <v>85</v>
      </c>
      <c r="P261" s="283" t="s">
        <v>85</v>
      </c>
      <c r="Q261" s="280" t="s">
        <v>85</v>
      </c>
      <c r="R261" s="284"/>
      <c r="S261" s="285" t="s">
        <v>85</v>
      </c>
      <c r="T261" s="278" t="s">
        <v>85</v>
      </c>
      <c r="U261" s="283" t="s">
        <v>85</v>
      </c>
      <c r="V261" s="280" t="s">
        <v>85</v>
      </c>
      <c r="W261" s="284"/>
      <c r="X261" s="286" t="s">
        <v>85</v>
      </c>
      <c r="Y261" s="278" t="s">
        <v>85</v>
      </c>
      <c r="Z261" s="283" t="s">
        <v>85</v>
      </c>
      <c r="AA261" s="280" t="s">
        <v>85</v>
      </c>
      <c r="AB261" s="284"/>
      <c r="AC261" s="287" t="s">
        <v>85</v>
      </c>
      <c r="AD261" s="278" t="s">
        <v>85</v>
      </c>
      <c r="AE261" s="283" t="s">
        <v>85</v>
      </c>
      <c r="AF261" s="280" t="s">
        <v>85</v>
      </c>
      <c r="AG261" s="250"/>
      <c r="AH261" s="248" t="s">
        <v>85</v>
      </c>
      <c r="AI261" s="276" t="s">
        <v>85</v>
      </c>
      <c r="AJ261" s="54" t="s">
        <v>85</v>
      </c>
      <c r="AK261" s="54" t="s">
        <v>85</v>
      </c>
      <c r="AM261" s="54" t="s">
        <v>85</v>
      </c>
      <c r="AN261" s="54" t="s">
        <v>85</v>
      </c>
      <c r="AO261" s="54" t="s">
        <v>85</v>
      </c>
      <c r="AP261" s="54" t="s">
        <v>85</v>
      </c>
    </row>
    <row r="262" spans="1:42" x14ac:dyDescent="0.25">
      <c r="A262" s="248" t="s">
        <v>85</v>
      </c>
      <c r="B262" s="276" t="s">
        <v>85</v>
      </c>
      <c r="C262" s="250" t="s">
        <v>85</v>
      </c>
      <c r="D262" s="277" t="s">
        <v>85</v>
      </c>
      <c r="E262" s="278" t="s">
        <v>85</v>
      </c>
      <c r="F262" s="279" t="s">
        <v>85</v>
      </c>
      <c r="G262" s="280" t="s">
        <v>85</v>
      </c>
      <c r="H262" s="281" t="s">
        <v>85</v>
      </c>
      <c r="I262" s="278" t="s">
        <v>85</v>
      </c>
      <c r="J262" s="278" t="s">
        <v>85</v>
      </c>
      <c r="K262" s="280" t="s">
        <v>85</v>
      </c>
      <c r="L262" s="280" t="s">
        <v>85</v>
      </c>
      <c r="M262" s="280" t="s">
        <v>85</v>
      </c>
      <c r="N262" s="282" t="s">
        <v>85</v>
      </c>
      <c r="O262" s="278" t="s">
        <v>85</v>
      </c>
      <c r="P262" s="283" t="s">
        <v>85</v>
      </c>
      <c r="Q262" s="280" t="s">
        <v>85</v>
      </c>
      <c r="R262" s="284"/>
      <c r="S262" s="285" t="s">
        <v>85</v>
      </c>
      <c r="T262" s="278" t="s">
        <v>85</v>
      </c>
      <c r="U262" s="283" t="s">
        <v>85</v>
      </c>
      <c r="V262" s="280" t="s">
        <v>85</v>
      </c>
      <c r="W262" s="284"/>
      <c r="X262" s="286" t="s">
        <v>85</v>
      </c>
      <c r="Y262" s="278" t="s">
        <v>85</v>
      </c>
      <c r="Z262" s="283" t="s">
        <v>85</v>
      </c>
      <c r="AA262" s="280" t="s">
        <v>85</v>
      </c>
      <c r="AB262" s="284"/>
      <c r="AC262" s="287" t="s">
        <v>85</v>
      </c>
      <c r="AD262" s="278" t="s">
        <v>85</v>
      </c>
      <c r="AE262" s="283" t="s">
        <v>85</v>
      </c>
      <c r="AF262" s="280" t="s">
        <v>85</v>
      </c>
      <c r="AG262" s="250"/>
      <c r="AH262" s="248" t="s">
        <v>85</v>
      </c>
      <c r="AI262" s="276" t="s">
        <v>85</v>
      </c>
      <c r="AJ262" s="54" t="s">
        <v>85</v>
      </c>
      <c r="AK262" s="54" t="s">
        <v>85</v>
      </c>
      <c r="AM262" s="54" t="s">
        <v>85</v>
      </c>
      <c r="AN262" s="54" t="s">
        <v>85</v>
      </c>
      <c r="AO262" s="54" t="s">
        <v>85</v>
      </c>
      <c r="AP262" s="54" t="s">
        <v>85</v>
      </c>
    </row>
    <row r="263" spans="1:42" x14ac:dyDescent="0.25">
      <c r="A263" s="248" t="s">
        <v>85</v>
      </c>
      <c r="B263" s="276" t="s">
        <v>85</v>
      </c>
      <c r="C263" s="250" t="s">
        <v>85</v>
      </c>
      <c r="D263" s="277" t="s">
        <v>85</v>
      </c>
      <c r="E263" s="278" t="s">
        <v>85</v>
      </c>
      <c r="F263" s="279" t="s">
        <v>85</v>
      </c>
      <c r="G263" s="280" t="s">
        <v>85</v>
      </c>
      <c r="H263" s="281" t="s">
        <v>85</v>
      </c>
      <c r="I263" s="278" t="s">
        <v>85</v>
      </c>
      <c r="J263" s="278" t="s">
        <v>85</v>
      </c>
      <c r="K263" s="280" t="s">
        <v>85</v>
      </c>
      <c r="L263" s="280" t="s">
        <v>85</v>
      </c>
      <c r="M263" s="280" t="s">
        <v>85</v>
      </c>
      <c r="N263" s="282" t="s">
        <v>85</v>
      </c>
      <c r="O263" s="278" t="s">
        <v>85</v>
      </c>
      <c r="P263" s="283" t="s">
        <v>85</v>
      </c>
      <c r="Q263" s="280" t="s">
        <v>85</v>
      </c>
      <c r="R263" s="284"/>
      <c r="S263" s="285" t="s">
        <v>85</v>
      </c>
      <c r="T263" s="278" t="s">
        <v>85</v>
      </c>
      <c r="U263" s="283" t="s">
        <v>85</v>
      </c>
      <c r="V263" s="280" t="s">
        <v>85</v>
      </c>
      <c r="W263" s="284"/>
      <c r="X263" s="286" t="s">
        <v>85</v>
      </c>
      <c r="Y263" s="278" t="s">
        <v>85</v>
      </c>
      <c r="Z263" s="283" t="s">
        <v>85</v>
      </c>
      <c r="AA263" s="280" t="s">
        <v>85</v>
      </c>
      <c r="AB263" s="284"/>
      <c r="AC263" s="287" t="s">
        <v>85</v>
      </c>
      <c r="AD263" s="278" t="s">
        <v>85</v>
      </c>
      <c r="AE263" s="283" t="s">
        <v>85</v>
      </c>
      <c r="AF263" s="280" t="s">
        <v>85</v>
      </c>
      <c r="AG263" s="250"/>
      <c r="AH263" s="248" t="s">
        <v>85</v>
      </c>
      <c r="AI263" s="276" t="s">
        <v>85</v>
      </c>
      <c r="AJ263" s="54" t="s">
        <v>85</v>
      </c>
      <c r="AK263" s="54" t="s">
        <v>85</v>
      </c>
      <c r="AM263" s="54" t="s">
        <v>85</v>
      </c>
      <c r="AN263" s="54" t="s">
        <v>85</v>
      </c>
      <c r="AO263" s="54" t="s">
        <v>85</v>
      </c>
      <c r="AP263" s="54" t="s">
        <v>85</v>
      </c>
    </row>
    <row r="264" spans="1:42" x14ac:dyDescent="0.25">
      <c r="A264" s="248" t="s">
        <v>85</v>
      </c>
      <c r="B264" s="276" t="s">
        <v>85</v>
      </c>
      <c r="C264" s="250" t="s">
        <v>85</v>
      </c>
      <c r="D264" s="277" t="s">
        <v>85</v>
      </c>
      <c r="E264" s="278" t="s">
        <v>85</v>
      </c>
      <c r="F264" s="279" t="s">
        <v>85</v>
      </c>
      <c r="G264" s="280" t="s">
        <v>85</v>
      </c>
      <c r="H264" s="281" t="s">
        <v>85</v>
      </c>
      <c r="I264" s="278" t="s">
        <v>85</v>
      </c>
      <c r="J264" s="278" t="s">
        <v>85</v>
      </c>
      <c r="K264" s="280" t="s">
        <v>85</v>
      </c>
      <c r="L264" s="280" t="s">
        <v>85</v>
      </c>
      <c r="M264" s="280" t="s">
        <v>85</v>
      </c>
      <c r="N264" s="282" t="s">
        <v>85</v>
      </c>
      <c r="O264" s="278" t="s">
        <v>85</v>
      </c>
      <c r="P264" s="283" t="s">
        <v>85</v>
      </c>
      <c r="Q264" s="280" t="s">
        <v>85</v>
      </c>
      <c r="R264" s="284"/>
      <c r="S264" s="285" t="s">
        <v>85</v>
      </c>
      <c r="T264" s="278" t="s">
        <v>85</v>
      </c>
      <c r="U264" s="283" t="s">
        <v>85</v>
      </c>
      <c r="V264" s="280" t="s">
        <v>85</v>
      </c>
      <c r="W264" s="284"/>
      <c r="X264" s="286" t="s">
        <v>85</v>
      </c>
      <c r="Y264" s="278" t="s">
        <v>85</v>
      </c>
      <c r="Z264" s="283" t="s">
        <v>85</v>
      </c>
      <c r="AA264" s="280" t="s">
        <v>85</v>
      </c>
      <c r="AB264" s="284"/>
      <c r="AC264" s="287" t="s">
        <v>85</v>
      </c>
      <c r="AD264" s="278" t="s">
        <v>85</v>
      </c>
      <c r="AE264" s="283" t="s">
        <v>85</v>
      </c>
      <c r="AF264" s="280" t="s">
        <v>85</v>
      </c>
      <c r="AG264" s="250"/>
      <c r="AH264" s="248" t="s">
        <v>85</v>
      </c>
      <c r="AI264" s="276" t="s">
        <v>85</v>
      </c>
      <c r="AJ264" s="54" t="s">
        <v>85</v>
      </c>
      <c r="AK264" s="54" t="s">
        <v>85</v>
      </c>
      <c r="AM264" s="54" t="s">
        <v>85</v>
      </c>
      <c r="AN264" s="54" t="s">
        <v>85</v>
      </c>
      <c r="AO264" s="54" t="s">
        <v>85</v>
      </c>
      <c r="AP264" s="54" t="s">
        <v>85</v>
      </c>
    </row>
    <row r="265" spans="1:42" x14ac:dyDescent="0.25">
      <c r="A265" s="248" t="s">
        <v>85</v>
      </c>
      <c r="B265" s="276" t="s">
        <v>85</v>
      </c>
      <c r="C265" s="250" t="s">
        <v>85</v>
      </c>
      <c r="D265" s="277" t="s">
        <v>85</v>
      </c>
      <c r="E265" s="278" t="s">
        <v>85</v>
      </c>
      <c r="F265" s="279" t="s">
        <v>85</v>
      </c>
      <c r="G265" s="280" t="s">
        <v>85</v>
      </c>
      <c r="H265" s="281" t="s">
        <v>85</v>
      </c>
      <c r="I265" s="278" t="s">
        <v>85</v>
      </c>
      <c r="J265" s="278" t="s">
        <v>85</v>
      </c>
      <c r="K265" s="280" t="s">
        <v>85</v>
      </c>
      <c r="L265" s="280" t="s">
        <v>85</v>
      </c>
      <c r="M265" s="280" t="s">
        <v>85</v>
      </c>
      <c r="N265" s="282" t="s">
        <v>85</v>
      </c>
      <c r="O265" s="278" t="s">
        <v>85</v>
      </c>
      <c r="P265" s="283" t="s">
        <v>85</v>
      </c>
      <c r="Q265" s="280" t="s">
        <v>85</v>
      </c>
      <c r="R265" s="284"/>
      <c r="S265" s="285" t="s">
        <v>85</v>
      </c>
      <c r="T265" s="278" t="s">
        <v>85</v>
      </c>
      <c r="U265" s="283" t="s">
        <v>85</v>
      </c>
      <c r="V265" s="280" t="s">
        <v>85</v>
      </c>
      <c r="W265" s="284"/>
      <c r="X265" s="286" t="s">
        <v>85</v>
      </c>
      <c r="Y265" s="278" t="s">
        <v>85</v>
      </c>
      <c r="Z265" s="283" t="s">
        <v>85</v>
      </c>
      <c r="AA265" s="280" t="s">
        <v>85</v>
      </c>
      <c r="AB265" s="284"/>
      <c r="AC265" s="287" t="s">
        <v>85</v>
      </c>
      <c r="AD265" s="278" t="s">
        <v>85</v>
      </c>
      <c r="AE265" s="283" t="s">
        <v>85</v>
      </c>
      <c r="AF265" s="280" t="s">
        <v>85</v>
      </c>
      <c r="AG265" s="250"/>
      <c r="AH265" s="248" t="s">
        <v>85</v>
      </c>
      <c r="AI265" s="276" t="s">
        <v>85</v>
      </c>
      <c r="AJ265" s="54" t="s">
        <v>85</v>
      </c>
      <c r="AK265" s="54" t="s">
        <v>85</v>
      </c>
      <c r="AM265" s="54" t="s">
        <v>85</v>
      </c>
      <c r="AN265" s="54" t="s">
        <v>85</v>
      </c>
      <c r="AO265" s="54" t="s">
        <v>85</v>
      </c>
      <c r="AP265" s="54" t="s">
        <v>85</v>
      </c>
    </row>
    <row r="266" spans="1:42" x14ac:dyDescent="0.25">
      <c r="A266" s="248" t="s">
        <v>85</v>
      </c>
      <c r="B266" s="276" t="s">
        <v>85</v>
      </c>
      <c r="C266" s="250" t="s">
        <v>85</v>
      </c>
      <c r="D266" s="277" t="s">
        <v>85</v>
      </c>
      <c r="E266" s="278" t="s">
        <v>85</v>
      </c>
      <c r="F266" s="279" t="s">
        <v>85</v>
      </c>
      <c r="G266" s="280" t="s">
        <v>85</v>
      </c>
      <c r="H266" s="281" t="s">
        <v>85</v>
      </c>
      <c r="I266" s="278" t="s">
        <v>85</v>
      </c>
      <c r="J266" s="278" t="s">
        <v>85</v>
      </c>
      <c r="K266" s="280" t="s">
        <v>85</v>
      </c>
      <c r="L266" s="280" t="s">
        <v>85</v>
      </c>
      <c r="M266" s="280" t="s">
        <v>85</v>
      </c>
      <c r="N266" s="282" t="s">
        <v>85</v>
      </c>
      <c r="O266" s="278" t="s">
        <v>85</v>
      </c>
      <c r="P266" s="283" t="s">
        <v>85</v>
      </c>
      <c r="Q266" s="280" t="s">
        <v>85</v>
      </c>
      <c r="R266" s="284"/>
      <c r="S266" s="285" t="s">
        <v>85</v>
      </c>
      <c r="T266" s="278" t="s">
        <v>85</v>
      </c>
      <c r="U266" s="283" t="s">
        <v>85</v>
      </c>
      <c r="V266" s="280" t="s">
        <v>85</v>
      </c>
      <c r="W266" s="284"/>
      <c r="X266" s="286" t="s">
        <v>85</v>
      </c>
      <c r="Y266" s="278" t="s">
        <v>85</v>
      </c>
      <c r="Z266" s="283" t="s">
        <v>85</v>
      </c>
      <c r="AA266" s="280" t="s">
        <v>85</v>
      </c>
      <c r="AB266" s="284"/>
      <c r="AC266" s="287" t="s">
        <v>85</v>
      </c>
      <c r="AD266" s="278" t="s">
        <v>85</v>
      </c>
      <c r="AE266" s="283" t="s">
        <v>85</v>
      </c>
      <c r="AF266" s="280" t="s">
        <v>85</v>
      </c>
      <c r="AG266" s="250"/>
      <c r="AH266" s="248" t="s">
        <v>85</v>
      </c>
      <c r="AI266" s="276" t="s">
        <v>85</v>
      </c>
      <c r="AJ266" s="54" t="s">
        <v>85</v>
      </c>
      <c r="AK266" s="54" t="s">
        <v>85</v>
      </c>
      <c r="AM266" s="54" t="s">
        <v>85</v>
      </c>
      <c r="AN266" s="54" t="s">
        <v>85</v>
      </c>
      <c r="AO266" s="54" t="s">
        <v>85</v>
      </c>
      <c r="AP266" s="54" t="s">
        <v>85</v>
      </c>
    </row>
    <row r="267" spans="1:42" x14ac:dyDescent="0.25">
      <c r="A267" s="248" t="s">
        <v>85</v>
      </c>
      <c r="B267" s="276" t="s">
        <v>85</v>
      </c>
      <c r="C267" s="250" t="s">
        <v>85</v>
      </c>
      <c r="D267" s="277" t="s">
        <v>85</v>
      </c>
      <c r="E267" s="278" t="s">
        <v>85</v>
      </c>
      <c r="F267" s="279" t="s">
        <v>85</v>
      </c>
      <c r="G267" s="280" t="s">
        <v>85</v>
      </c>
      <c r="H267" s="281" t="s">
        <v>85</v>
      </c>
      <c r="I267" s="278" t="s">
        <v>85</v>
      </c>
      <c r="J267" s="278" t="s">
        <v>85</v>
      </c>
      <c r="K267" s="280" t="s">
        <v>85</v>
      </c>
      <c r="L267" s="280" t="s">
        <v>85</v>
      </c>
      <c r="M267" s="280" t="s">
        <v>85</v>
      </c>
      <c r="N267" s="282" t="s">
        <v>85</v>
      </c>
      <c r="O267" s="278" t="s">
        <v>85</v>
      </c>
      <c r="P267" s="283" t="s">
        <v>85</v>
      </c>
      <c r="Q267" s="280" t="s">
        <v>85</v>
      </c>
      <c r="R267" s="284"/>
      <c r="S267" s="285" t="s">
        <v>85</v>
      </c>
      <c r="T267" s="278" t="s">
        <v>85</v>
      </c>
      <c r="U267" s="283" t="s">
        <v>85</v>
      </c>
      <c r="V267" s="280" t="s">
        <v>85</v>
      </c>
      <c r="W267" s="284"/>
      <c r="X267" s="286" t="s">
        <v>85</v>
      </c>
      <c r="Y267" s="278" t="s">
        <v>85</v>
      </c>
      <c r="Z267" s="283" t="s">
        <v>85</v>
      </c>
      <c r="AA267" s="280" t="s">
        <v>85</v>
      </c>
      <c r="AB267" s="284"/>
      <c r="AC267" s="287" t="s">
        <v>85</v>
      </c>
      <c r="AD267" s="278" t="s">
        <v>85</v>
      </c>
      <c r="AE267" s="283" t="s">
        <v>85</v>
      </c>
      <c r="AF267" s="280" t="s">
        <v>85</v>
      </c>
      <c r="AG267" s="250"/>
      <c r="AH267" s="248" t="s">
        <v>85</v>
      </c>
      <c r="AI267" s="276" t="s">
        <v>85</v>
      </c>
      <c r="AJ267" s="54" t="s">
        <v>85</v>
      </c>
      <c r="AK267" s="54" t="s">
        <v>85</v>
      </c>
      <c r="AM267" s="54" t="s">
        <v>85</v>
      </c>
      <c r="AN267" s="54" t="s">
        <v>85</v>
      </c>
      <c r="AO267" s="54" t="s">
        <v>85</v>
      </c>
      <c r="AP267" s="54" t="s">
        <v>85</v>
      </c>
    </row>
    <row r="268" spans="1:42" x14ac:dyDescent="0.25">
      <c r="A268" s="248" t="s">
        <v>85</v>
      </c>
      <c r="B268" s="276" t="s">
        <v>85</v>
      </c>
      <c r="C268" s="250" t="s">
        <v>85</v>
      </c>
      <c r="D268" s="277" t="s">
        <v>85</v>
      </c>
      <c r="E268" s="278" t="s">
        <v>85</v>
      </c>
      <c r="F268" s="279" t="s">
        <v>85</v>
      </c>
      <c r="G268" s="280" t="s">
        <v>85</v>
      </c>
      <c r="H268" s="281" t="s">
        <v>85</v>
      </c>
      <c r="I268" s="278" t="s">
        <v>85</v>
      </c>
      <c r="J268" s="278" t="s">
        <v>85</v>
      </c>
      <c r="K268" s="280" t="s">
        <v>85</v>
      </c>
      <c r="L268" s="280" t="s">
        <v>85</v>
      </c>
      <c r="M268" s="280" t="s">
        <v>85</v>
      </c>
      <c r="N268" s="282" t="s">
        <v>85</v>
      </c>
      <c r="O268" s="278" t="s">
        <v>85</v>
      </c>
      <c r="P268" s="283" t="s">
        <v>85</v>
      </c>
      <c r="Q268" s="280" t="s">
        <v>85</v>
      </c>
      <c r="R268" s="284"/>
      <c r="S268" s="285" t="s">
        <v>85</v>
      </c>
      <c r="T268" s="278" t="s">
        <v>85</v>
      </c>
      <c r="U268" s="283" t="s">
        <v>85</v>
      </c>
      <c r="V268" s="280" t="s">
        <v>85</v>
      </c>
      <c r="W268" s="284"/>
      <c r="X268" s="286" t="s">
        <v>85</v>
      </c>
      <c r="Y268" s="278" t="s">
        <v>85</v>
      </c>
      <c r="Z268" s="283" t="s">
        <v>85</v>
      </c>
      <c r="AA268" s="280" t="s">
        <v>85</v>
      </c>
      <c r="AB268" s="284"/>
      <c r="AC268" s="287" t="s">
        <v>85</v>
      </c>
      <c r="AD268" s="278" t="s">
        <v>85</v>
      </c>
      <c r="AE268" s="283" t="s">
        <v>85</v>
      </c>
      <c r="AF268" s="280" t="s">
        <v>85</v>
      </c>
      <c r="AG268" s="250"/>
      <c r="AH268" s="248" t="s">
        <v>85</v>
      </c>
      <c r="AI268" s="276" t="s">
        <v>85</v>
      </c>
      <c r="AJ268" s="54" t="s">
        <v>85</v>
      </c>
      <c r="AK268" s="54" t="s">
        <v>85</v>
      </c>
      <c r="AM268" s="54" t="s">
        <v>85</v>
      </c>
      <c r="AN268" s="54" t="s">
        <v>85</v>
      </c>
      <c r="AO268" s="54" t="s">
        <v>85</v>
      </c>
      <c r="AP268" s="54" t="s">
        <v>85</v>
      </c>
    </row>
    <row r="269" spans="1:42" x14ac:dyDescent="0.25">
      <c r="A269" s="248" t="s">
        <v>85</v>
      </c>
      <c r="B269" s="276" t="s">
        <v>85</v>
      </c>
      <c r="C269" s="250" t="s">
        <v>85</v>
      </c>
      <c r="D269" s="277" t="s">
        <v>85</v>
      </c>
      <c r="E269" s="278" t="s">
        <v>85</v>
      </c>
      <c r="F269" s="279" t="s">
        <v>85</v>
      </c>
      <c r="G269" s="280" t="s">
        <v>85</v>
      </c>
      <c r="H269" s="281" t="s">
        <v>85</v>
      </c>
      <c r="I269" s="278" t="s">
        <v>85</v>
      </c>
      <c r="J269" s="278" t="s">
        <v>85</v>
      </c>
      <c r="K269" s="280" t="s">
        <v>85</v>
      </c>
      <c r="L269" s="280" t="s">
        <v>85</v>
      </c>
      <c r="M269" s="280" t="s">
        <v>85</v>
      </c>
      <c r="N269" s="282" t="s">
        <v>85</v>
      </c>
      <c r="O269" s="278" t="s">
        <v>85</v>
      </c>
      <c r="P269" s="283" t="s">
        <v>85</v>
      </c>
      <c r="Q269" s="280" t="s">
        <v>85</v>
      </c>
      <c r="R269" s="284"/>
      <c r="S269" s="285" t="s">
        <v>85</v>
      </c>
      <c r="T269" s="278" t="s">
        <v>85</v>
      </c>
      <c r="U269" s="283" t="s">
        <v>85</v>
      </c>
      <c r="V269" s="280" t="s">
        <v>85</v>
      </c>
      <c r="W269" s="284"/>
      <c r="X269" s="286" t="s">
        <v>85</v>
      </c>
      <c r="Y269" s="278" t="s">
        <v>85</v>
      </c>
      <c r="Z269" s="283" t="s">
        <v>85</v>
      </c>
      <c r="AA269" s="280" t="s">
        <v>85</v>
      </c>
      <c r="AB269" s="284"/>
      <c r="AC269" s="287" t="s">
        <v>85</v>
      </c>
      <c r="AD269" s="278" t="s">
        <v>85</v>
      </c>
      <c r="AE269" s="283" t="s">
        <v>85</v>
      </c>
      <c r="AF269" s="280" t="s">
        <v>85</v>
      </c>
      <c r="AG269" s="250"/>
      <c r="AH269" s="248" t="s">
        <v>85</v>
      </c>
      <c r="AI269" s="276" t="s">
        <v>85</v>
      </c>
      <c r="AJ269" s="54" t="s">
        <v>85</v>
      </c>
      <c r="AK269" s="54" t="s">
        <v>85</v>
      </c>
      <c r="AM269" s="54" t="s">
        <v>85</v>
      </c>
      <c r="AN269" s="54" t="s">
        <v>85</v>
      </c>
      <c r="AO269" s="54" t="s">
        <v>85</v>
      </c>
      <c r="AP269" s="54" t="s">
        <v>85</v>
      </c>
    </row>
    <row r="270" spans="1:42" x14ac:dyDescent="0.25">
      <c r="A270" s="248" t="s">
        <v>85</v>
      </c>
      <c r="B270" s="276" t="s">
        <v>85</v>
      </c>
      <c r="C270" s="250" t="s">
        <v>85</v>
      </c>
      <c r="D270" s="277" t="s">
        <v>85</v>
      </c>
      <c r="E270" s="278" t="s">
        <v>85</v>
      </c>
      <c r="F270" s="279" t="s">
        <v>85</v>
      </c>
      <c r="G270" s="280" t="s">
        <v>85</v>
      </c>
      <c r="H270" s="281" t="s">
        <v>85</v>
      </c>
      <c r="I270" s="278" t="s">
        <v>85</v>
      </c>
      <c r="J270" s="278" t="s">
        <v>85</v>
      </c>
      <c r="K270" s="280" t="s">
        <v>85</v>
      </c>
      <c r="L270" s="280" t="s">
        <v>85</v>
      </c>
      <c r="M270" s="280" t="s">
        <v>85</v>
      </c>
      <c r="N270" s="282" t="s">
        <v>85</v>
      </c>
      <c r="O270" s="278" t="s">
        <v>85</v>
      </c>
      <c r="P270" s="283" t="s">
        <v>85</v>
      </c>
      <c r="Q270" s="280" t="s">
        <v>85</v>
      </c>
      <c r="R270" s="284"/>
      <c r="S270" s="285" t="s">
        <v>85</v>
      </c>
      <c r="T270" s="278" t="s">
        <v>85</v>
      </c>
      <c r="U270" s="283" t="s">
        <v>85</v>
      </c>
      <c r="V270" s="280" t="s">
        <v>85</v>
      </c>
      <c r="W270" s="284"/>
      <c r="X270" s="286" t="s">
        <v>85</v>
      </c>
      <c r="Y270" s="278" t="s">
        <v>85</v>
      </c>
      <c r="Z270" s="283" t="s">
        <v>85</v>
      </c>
      <c r="AA270" s="280" t="s">
        <v>85</v>
      </c>
      <c r="AB270" s="284"/>
      <c r="AC270" s="287" t="s">
        <v>85</v>
      </c>
      <c r="AD270" s="278" t="s">
        <v>85</v>
      </c>
      <c r="AE270" s="283" t="s">
        <v>85</v>
      </c>
      <c r="AF270" s="280" t="s">
        <v>85</v>
      </c>
      <c r="AG270" s="250"/>
      <c r="AH270" s="248" t="s">
        <v>85</v>
      </c>
      <c r="AI270" s="276" t="s">
        <v>85</v>
      </c>
      <c r="AJ270" s="54" t="s">
        <v>85</v>
      </c>
      <c r="AK270" s="54" t="s">
        <v>85</v>
      </c>
      <c r="AM270" s="54" t="s">
        <v>85</v>
      </c>
      <c r="AN270" s="54" t="s">
        <v>85</v>
      </c>
      <c r="AO270" s="54" t="s">
        <v>85</v>
      </c>
      <c r="AP270" s="54" t="s">
        <v>85</v>
      </c>
    </row>
    <row r="271" spans="1:42" x14ac:dyDescent="0.25">
      <c r="A271" s="248" t="s">
        <v>85</v>
      </c>
      <c r="B271" s="276" t="s">
        <v>85</v>
      </c>
      <c r="C271" s="250" t="s">
        <v>85</v>
      </c>
      <c r="D271" s="277" t="s">
        <v>85</v>
      </c>
      <c r="E271" s="278" t="s">
        <v>85</v>
      </c>
      <c r="F271" s="279" t="s">
        <v>85</v>
      </c>
      <c r="G271" s="280" t="s">
        <v>85</v>
      </c>
      <c r="H271" s="281" t="s">
        <v>85</v>
      </c>
      <c r="I271" s="278" t="s">
        <v>85</v>
      </c>
      <c r="J271" s="278" t="s">
        <v>85</v>
      </c>
      <c r="K271" s="280" t="s">
        <v>85</v>
      </c>
      <c r="L271" s="280" t="s">
        <v>85</v>
      </c>
      <c r="M271" s="280" t="s">
        <v>85</v>
      </c>
      <c r="N271" s="282" t="s">
        <v>85</v>
      </c>
      <c r="O271" s="278" t="s">
        <v>85</v>
      </c>
      <c r="P271" s="283" t="s">
        <v>85</v>
      </c>
      <c r="Q271" s="280" t="s">
        <v>85</v>
      </c>
      <c r="R271" s="284"/>
      <c r="S271" s="285" t="s">
        <v>85</v>
      </c>
      <c r="T271" s="278" t="s">
        <v>85</v>
      </c>
      <c r="U271" s="283" t="s">
        <v>85</v>
      </c>
      <c r="V271" s="280" t="s">
        <v>85</v>
      </c>
      <c r="W271" s="284"/>
      <c r="X271" s="286" t="s">
        <v>85</v>
      </c>
      <c r="Y271" s="278" t="s">
        <v>85</v>
      </c>
      <c r="Z271" s="283" t="s">
        <v>85</v>
      </c>
      <c r="AA271" s="280" t="s">
        <v>85</v>
      </c>
      <c r="AB271" s="284"/>
      <c r="AC271" s="287" t="s">
        <v>85</v>
      </c>
      <c r="AD271" s="278" t="s">
        <v>85</v>
      </c>
      <c r="AE271" s="283" t="s">
        <v>85</v>
      </c>
      <c r="AF271" s="280" t="s">
        <v>85</v>
      </c>
      <c r="AG271" s="250"/>
      <c r="AH271" s="248" t="s">
        <v>85</v>
      </c>
      <c r="AI271" s="276" t="s">
        <v>85</v>
      </c>
      <c r="AJ271" s="54" t="s">
        <v>85</v>
      </c>
      <c r="AK271" s="54" t="s">
        <v>85</v>
      </c>
      <c r="AM271" s="54" t="s">
        <v>85</v>
      </c>
      <c r="AN271" s="54" t="s">
        <v>85</v>
      </c>
      <c r="AO271" s="54" t="s">
        <v>85</v>
      </c>
      <c r="AP271" s="54" t="s">
        <v>85</v>
      </c>
    </row>
    <row r="272" spans="1:42" x14ac:dyDescent="0.25">
      <c r="A272" s="248" t="s">
        <v>85</v>
      </c>
      <c r="B272" s="276" t="s">
        <v>85</v>
      </c>
      <c r="C272" s="250" t="s">
        <v>85</v>
      </c>
      <c r="D272" s="277" t="s">
        <v>85</v>
      </c>
      <c r="E272" s="278" t="s">
        <v>85</v>
      </c>
      <c r="F272" s="279" t="s">
        <v>85</v>
      </c>
      <c r="G272" s="280" t="s">
        <v>85</v>
      </c>
      <c r="H272" s="281" t="s">
        <v>85</v>
      </c>
      <c r="I272" s="278" t="s">
        <v>85</v>
      </c>
      <c r="J272" s="278" t="s">
        <v>85</v>
      </c>
      <c r="K272" s="280" t="s">
        <v>85</v>
      </c>
      <c r="L272" s="280" t="s">
        <v>85</v>
      </c>
      <c r="M272" s="280" t="s">
        <v>85</v>
      </c>
      <c r="N272" s="282" t="s">
        <v>85</v>
      </c>
      <c r="O272" s="278" t="s">
        <v>85</v>
      </c>
      <c r="P272" s="283" t="s">
        <v>85</v>
      </c>
      <c r="Q272" s="280" t="s">
        <v>85</v>
      </c>
      <c r="R272" s="284"/>
      <c r="S272" s="285" t="s">
        <v>85</v>
      </c>
      <c r="T272" s="278" t="s">
        <v>85</v>
      </c>
      <c r="U272" s="283" t="s">
        <v>85</v>
      </c>
      <c r="V272" s="280" t="s">
        <v>85</v>
      </c>
      <c r="W272" s="284"/>
      <c r="X272" s="286" t="s">
        <v>85</v>
      </c>
      <c r="Y272" s="278" t="s">
        <v>85</v>
      </c>
      <c r="Z272" s="283" t="s">
        <v>85</v>
      </c>
      <c r="AA272" s="280" t="s">
        <v>85</v>
      </c>
      <c r="AB272" s="284"/>
      <c r="AC272" s="287" t="s">
        <v>85</v>
      </c>
      <c r="AD272" s="278" t="s">
        <v>85</v>
      </c>
      <c r="AE272" s="283" t="s">
        <v>85</v>
      </c>
      <c r="AF272" s="280" t="s">
        <v>85</v>
      </c>
      <c r="AG272" s="250"/>
      <c r="AH272" s="248" t="s">
        <v>85</v>
      </c>
      <c r="AI272" s="276" t="s">
        <v>85</v>
      </c>
      <c r="AJ272" s="54" t="s">
        <v>85</v>
      </c>
      <c r="AK272" s="54" t="s">
        <v>85</v>
      </c>
      <c r="AM272" s="54" t="s">
        <v>85</v>
      </c>
      <c r="AN272" s="54" t="s">
        <v>85</v>
      </c>
      <c r="AO272" s="54" t="s">
        <v>85</v>
      </c>
      <c r="AP272" s="54" t="s">
        <v>85</v>
      </c>
    </row>
    <row r="273" spans="1:42" x14ac:dyDescent="0.25">
      <c r="A273" s="248" t="s">
        <v>85</v>
      </c>
      <c r="B273" s="276" t="s">
        <v>85</v>
      </c>
      <c r="C273" s="250" t="s">
        <v>85</v>
      </c>
      <c r="D273" s="277" t="s">
        <v>85</v>
      </c>
      <c r="E273" s="278" t="s">
        <v>85</v>
      </c>
      <c r="F273" s="279" t="s">
        <v>85</v>
      </c>
      <c r="G273" s="280" t="s">
        <v>85</v>
      </c>
      <c r="H273" s="281" t="s">
        <v>85</v>
      </c>
      <c r="I273" s="278" t="s">
        <v>85</v>
      </c>
      <c r="J273" s="278" t="s">
        <v>85</v>
      </c>
      <c r="K273" s="280" t="s">
        <v>85</v>
      </c>
      <c r="L273" s="280" t="s">
        <v>85</v>
      </c>
      <c r="M273" s="280" t="s">
        <v>85</v>
      </c>
      <c r="N273" s="282" t="s">
        <v>85</v>
      </c>
      <c r="O273" s="278" t="s">
        <v>85</v>
      </c>
      <c r="P273" s="283" t="s">
        <v>85</v>
      </c>
      <c r="Q273" s="280" t="s">
        <v>85</v>
      </c>
      <c r="R273" s="284"/>
      <c r="S273" s="285" t="s">
        <v>85</v>
      </c>
      <c r="T273" s="278" t="s">
        <v>85</v>
      </c>
      <c r="U273" s="283" t="s">
        <v>85</v>
      </c>
      <c r="V273" s="280" t="s">
        <v>85</v>
      </c>
      <c r="W273" s="284"/>
      <c r="X273" s="286" t="s">
        <v>85</v>
      </c>
      <c r="Y273" s="278" t="s">
        <v>85</v>
      </c>
      <c r="Z273" s="283" t="s">
        <v>85</v>
      </c>
      <c r="AA273" s="280" t="s">
        <v>85</v>
      </c>
      <c r="AB273" s="284"/>
      <c r="AC273" s="287" t="s">
        <v>85</v>
      </c>
      <c r="AD273" s="278" t="s">
        <v>85</v>
      </c>
      <c r="AE273" s="283" t="s">
        <v>85</v>
      </c>
      <c r="AF273" s="280" t="s">
        <v>85</v>
      </c>
      <c r="AG273" s="250"/>
      <c r="AH273" s="248" t="s">
        <v>85</v>
      </c>
      <c r="AI273" s="276" t="s">
        <v>85</v>
      </c>
      <c r="AJ273" s="54" t="s">
        <v>85</v>
      </c>
      <c r="AK273" s="54" t="s">
        <v>85</v>
      </c>
      <c r="AM273" s="54" t="s">
        <v>85</v>
      </c>
      <c r="AN273" s="54" t="s">
        <v>85</v>
      </c>
      <c r="AO273" s="54" t="s">
        <v>85</v>
      </c>
      <c r="AP273" s="54" t="s">
        <v>85</v>
      </c>
    </row>
    <row r="274" spans="1:42" x14ac:dyDescent="0.25">
      <c r="A274" s="248" t="s">
        <v>85</v>
      </c>
      <c r="B274" s="276" t="s">
        <v>85</v>
      </c>
      <c r="C274" s="250" t="s">
        <v>85</v>
      </c>
      <c r="D274" s="277" t="s">
        <v>85</v>
      </c>
      <c r="E274" s="278" t="s">
        <v>85</v>
      </c>
      <c r="F274" s="279" t="s">
        <v>85</v>
      </c>
      <c r="G274" s="280" t="s">
        <v>85</v>
      </c>
      <c r="H274" s="281" t="s">
        <v>85</v>
      </c>
      <c r="I274" s="278" t="s">
        <v>85</v>
      </c>
      <c r="J274" s="278" t="s">
        <v>85</v>
      </c>
      <c r="K274" s="280" t="s">
        <v>85</v>
      </c>
      <c r="L274" s="280" t="s">
        <v>85</v>
      </c>
      <c r="M274" s="280" t="s">
        <v>85</v>
      </c>
      <c r="N274" s="282" t="s">
        <v>85</v>
      </c>
      <c r="O274" s="278" t="s">
        <v>85</v>
      </c>
      <c r="P274" s="283" t="s">
        <v>85</v>
      </c>
      <c r="Q274" s="280" t="s">
        <v>85</v>
      </c>
      <c r="R274" s="284"/>
      <c r="S274" s="285" t="s">
        <v>85</v>
      </c>
      <c r="T274" s="278" t="s">
        <v>85</v>
      </c>
      <c r="U274" s="283" t="s">
        <v>85</v>
      </c>
      <c r="V274" s="280" t="s">
        <v>85</v>
      </c>
      <c r="W274" s="284"/>
      <c r="X274" s="286" t="s">
        <v>85</v>
      </c>
      <c r="Y274" s="278" t="s">
        <v>85</v>
      </c>
      <c r="Z274" s="283" t="s">
        <v>85</v>
      </c>
      <c r="AA274" s="280" t="s">
        <v>85</v>
      </c>
      <c r="AB274" s="284"/>
      <c r="AC274" s="287" t="s">
        <v>85</v>
      </c>
      <c r="AD274" s="278" t="s">
        <v>85</v>
      </c>
      <c r="AE274" s="283" t="s">
        <v>85</v>
      </c>
      <c r="AF274" s="280" t="s">
        <v>85</v>
      </c>
      <c r="AG274" s="250"/>
      <c r="AH274" s="248" t="s">
        <v>85</v>
      </c>
      <c r="AI274" s="276" t="s">
        <v>85</v>
      </c>
      <c r="AJ274" s="54" t="s">
        <v>85</v>
      </c>
      <c r="AK274" s="54" t="s">
        <v>85</v>
      </c>
      <c r="AM274" s="54" t="s">
        <v>85</v>
      </c>
      <c r="AN274" s="54" t="s">
        <v>85</v>
      </c>
      <c r="AO274" s="54" t="s">
        <v>85</v>
      </c>
      <c r="AP274" s="54" t="s">
        <v>85</v>
      </c>
    </row>
    <row r="275" spans="1:42" x14ac:dyDescent="0.25">
      <c r="A275" s="248" t="s">
        <v>85</v>
      </c>
      <c r="B275" s="276" t="s">
        <v>85</v>
      </c>
      <c r="C275" s="250" t="s">
        <v>85</v>
      </c>
      <c r="D275" s="277" t="s">
        <v>85</v>
      </c>
      <c r="E275" s="278" t="s">
        <v>85</v>
      </c>
      <c r="F275" s="279" t="s">
        <v>85</v>
      </c>
      <c r="G275" s="280" t="s">
        <v>85</v>
      </c>
      <c r="H275" s="281" t="s">
        <v>85</v>
      </c>
      <c r="I275" s="278" t="s">
        <v>85</v>
      </c>
      <c r="J275" s="278" t="s">
        <v>85</v>
      </c>
      <c r="K275" s="280" t="s">
        <v>85</v>
      </c>
      <c r="L275" s="280" t="s">
        <v>85</v>
      </c>
      <c r="M275" s="280" t="s">
        <v>85</v>
      </c>
      <c r="N275" s="282" t="s">
        <v>85</v>
      </c>
      <c r="O275" s="278" t="s">
        <v>85</v>
      </c>
      <c r="P275" s="283" t="s">
        <v>85</v>
      </c>
      <c r="Q275" s="280" t="s">
        <v>85</v>
      </c>
      <c r="R275" s="284"/>
      <c r="S275" s="285" t="s">
        <v>85</v>
      </c>
      <c r="T275" s="278" t="s">
        <v>85</v>
      </c>
      <c r="U275" s="283" t="s">
        <v>85</v>
      </c>
      <c r="V275" s="280" t="s">
        <v>85</v>
      </c>
      <c r="W275" s="284"/>
      <c r="X275" s="286" t="s">
        <v>85</v>
      </c>
      <c r="Y275" s="278" t="s">
        <v>85</v>
      </c>
      <c r="Z275" s="283" t="s">
        <v>85</v>
      </c>
      <c r="AA275" s="280" t="s">
        <v>85</v>
      </c>
      <c r="AB275" s="284"/>
      <c r="AC275" s="287" t="s">
        <v>85</v>
      </c>
      <c r="AD275" s="278" t="s">
        <v>85</v>
      </c>
      <c r="AE275" s="283" t="s">
        <v>85</v>
      </c>
      <c r="AF275" s="280" t="s">
        <v>85</v>
      </c>
      <c r="AG275" s="250"/>
      <c r="AH275" s="248" t="s">
        <v>85</v>
      </c>
      <c r="AI275" s="276" t="s">
        <v>85</v>
      </c>
      <c r="AJ275" s="54" t="s">
        <v>85</v>
      </c>
      <c r="AK275" s="54" t="s">
        <v>85</v>
      </c>
      <c r="AM275" s="54" t="s">
        <v>85</v>
      </c>
      <c r="AN275" s="54" t="s">
        <v>85</v>
      </c>
      <c r="AO275" s="54" t="s">
        <v>85</v>
      </c>
      <c r="AP275" s="54" t="s">
        <v>85</v>
      </c>
    </row>
    <row r="276" spans="1:42" x14ac:dyDescent="0.25">
      <c r="A276" s="248" t="s">
        <v>85</v>
      </c>
      <c r="B276" s="276" t="s">
        <v>85</v>
      </c>
      <c r="C276" s="250" t="s">
        <v>85</v>
      </c>
      <c r="D276" s="277" t="s">
        <v>85</v>
      </c>
      <c r="E276" s="278" t="s">
        <v>85</v>
      </c>
      <c r="F276" s="279" t="s">
        <v>85</v>
      </c>
      <c r="G276" s="280" t="s">
        <v>85</v>
      </c>
      <c r="H276" s="281" t="s">
        <v>85</v>
      </c>
      <c r="I276" s="278" t="s">
        <v>85</v>
      </c>
      <c r="J276" s="278" t="s">
        <v>85</v>
      </c>
      <c r="K276" s="280" t="s">
        <v>85</v>
      </c>
      <c r="L276" s="280" t="s">
        <v>85</v>
      </c>
      <c r="M276" s="280" t="s">
        <v>85</v>
      </c>
      <c r="N276" s="282" t="s">
        <v>85</v>
      </c>
      <c r="O276" s="278" t="s">
        <v>85</v>
      </c>
      <c r="P276" s="283" t="s">
        <v>85</v>
      </c>
      <c r="Q276" s="280" t="s">
        <v>85</v>
      </c>
      <c r="R276" s="284"/>
      <c r="S276" s="285" t="s">
        <v>85</v>
      </c>
      <c r="T276" s="278" t="s">
        <v>85</v>
      </c>
      <c r="U276" s="283" t="s">
        <v>85</v>
      </c>
      <c r="V276" s="280" t="s">
        <v>85</v>
      </c>
      <c r="W276" s="284"/>
      <c r="X276" s="286" t="s">
        <v>85</v>
      </c>
      <c r="Y276" s="278" t="s">
        <v>85</v>
      </c>
      <c r="Z276" s="283" t="s">
        <v>85</v>
      </c>
      <c r="AA276" s="280" t="s">
        <v>85</v>
      </c>
      <c r="AB276" s="284"/>
      <c r="AC276" s="287" t="s">
        <v>85</v>
      </c>
      <c r="AD276" s="278" t="s">
        <v>85</v>
      </c>
      <c r="AE276" s="283" t="s">
        <v>85</v>
      </c>
      <c r="AF276" s="280" t="s">
        <v>85</v>
      </c>
      <c r="AG276" s="250"/>
      <c r="AH276" s="248" t="s">
        <v>85</v>
      </c>
      <c r="AI276" s="276" t="s">
        <v>85</v>
      </c>
      <c r="AJ276" s="54" t="s">
        <v>85</v>
      </c>
      <c r="AK276" s="54" t="s">
        <v>85</v>
      </c>
      <c r="AM276" s="54" t="s">
        <v>85</v>
      </c>
      <c r="AN276" s="54" t="s">
        <v>85</v>
      </c>
      <c r="AO276" s="54" t="s">
        <v>85</v>
      </c>
      <c r="AP276" s="54" t="s">
        <v>85</v>
      </c>
    </row>
    <row r="277" spans="1:42" x14ac:dyDescent="0.25">
      <c r="A277" s="248" t="s">
        <v>85</v>
      </c>
      <c r="B277" s="276" t="s">
        <v>85</v>
      </c>
      <c r="C277" s="250" t="s">
        <v>85</v>
      </c>
      <c r="D277" s="277" t="s">
        <v>85</v>
      </c>
      <c r="E277" s="278" t="s">
        <v>85</v>
      </c>
      <c r="F277" s="279" t="s">
        <v>85</v>
      </c>
      <c r="G277" s="280" t="s">
        <v>85</v>
      </c>
      <c r="H277" s="281" t="s">
        <v>85</v>
      </c>
      <c r="I277" s="278" t="s">
        <v>85</v>
      </c>
      <c r="J277" s="278" t="s">
        <v>85</v>
      </c>
      <c r="K277" s="280" t="s">
        <v>85</v>
      </c>
      <c r="L277" s="280" t="s">
        <v>85</v>
      </c>
      <c r="M277" s="280" t="s">
        <v>85</v>
      </c>
      <c r="N277" s="282" t="s">
        <v>85</v>
      </c>
      <c r="O277" s="278" t="s">
        <v>85</v>
      </c>
      <c r="P277" s="283" t="s">
        <v>85</v>
      </c>
      <c r="Q277" s="280" t="s">
        <v>85</v>
      </c>
      <c r="R277" s="284"/>
      <c r="S277" s="285" t="s">
        <v>85</v>
      </c>
      <c r="T277" s="278" t="s">
        <v>85</v>
      </c>
      <c r="U277" s="283" t="s">
        <v>85</v>
      </c>
      <c r="V277" s="280" t="s">
        <v>85</v>
      </c>
      <c r="W277" s="284"/>
      <c r="X277" s="286" t="s">
        <v>85</v>
      </c>
      <c r="Y277" s="278" t="s">
        <v>85</v>
      </c>
      <c r="Z277" s="283" t="s">
        <v>85</v>
      </c>
      <c r="AA277" s="280" t="s">
        <v>85</v>
      </c>
      <c r="AB277" s="284"/>
      <c r="AC277" s="287" t="s">
        <v>85</v>
      </c>
      <c r="AD277" s="278" t="s">
        <v>85</v>
      </c>
      <c r="AE277" s="283" t="s">
        <v>85</v>
      </c>
      <c r="AF277" s="280" t="s">
        <v>85</v>
      </c>
      <c r="AG277" s="250"/>
      <c r="AH277" s="248" t="s">
        <v>85</v>
      </c>
      <c r="AI277" s="276" t="s">
        <v>85</v>
      </c>
      <c r="AJ277" s="54" t="s">
        <v>85</v>
      </c>
      <c r="AK277" s="54" t="s">
        <v>85</v>
      </c>
      <c r="AM277" s="54" t="s">
        <v>85</v>
      </c>
      <c r="AN277" s="54" t="s">
        <v>85</v>
      </c>
      <c r="AO277" s="54" t="s">
        <v>85</v>
      </c>
      <c r="AP277" s="54" t="s">
        <v>85</v>
      </c>
    </row>
    <row r="278" spans="1:42" x14ac:dyDescent="0.25">
      <c r="A278" s="248" t="s">
        <v>85</v>
      </c>
      <c r="B278" s="276" t="s">
        <v>85</v>
      </c>
      <c r="C278" s="250" t="s">
        <v>85</v>
      </c>
      <c r="D278" s="277" t="s">
        <v>85</v>
      </c>
      <c r="E278" s="278" t="s">
        <v>85</v>
      </c>
      <c r="F278" s="279" t="s">
        <v>85</v>
      </c>
      <c r="G278" s="280" t="s">
        <v>85</v>
      </c>
      <c r="H278" s="281" t="s">
        <v>85</v>
      </c>
      <c r="I278" s="278" t="s">
        <v>85</v>
      </c>
      <c r="J278" s="278" t="s">
        <v>85</v>
      </c>
      <c r="K278" s="280" t="s">
        <v>85</v>
      </c>
      <c r="L278" s="280" t="s">
        <v>85</v>
      </c>
      <c r="M278" s="280" t="s">
        <v>85</v>
      </c>
      <c r="N278" s="282" t="s">
        <v>85</v>
      </c>
      <c r="O278" s="278" t="s">
        <v>85</v>
      </c>
      <c r="P278" s="283" t="s">
        <v>85</v>
      </c>
      <c r="Q278" s="280" t="s">
        <v>85</v>
      </c>
      <c r="R278" s="284"/>
      <c r="S278" s="285" t="s">
        <v>85</v>
      </c>
      <c r="T278" s="278" t="s">
        <v>85</v>
      </c>
      <c r="U278" s="283" t="s">
        <v>85</v>
      </c>
      <c r="V278" s="280" t="s">
        <v>85</v>
      </c>
      <c r="W278" s="284"/>
      <c r="X278" s="286" t="s">
        <v>85</v>
      </c>
      <c r="Y278" s="278" t="s">
        <v>85</v>
      </c>
      <c r="Z278" s="283" t="s">
        <v>85</v>
      </c>
      <c r="AA278" s="280" t="s">
        <v>85</v>
      </c>
      <c r="AB278" s="284"/>
      <c r="AC278" s="287" t="s">
        <v>85</v>
      </c>
      <c r="AD278" s="278" t="s">
        <v>85</v>
      </c>
      <c r="AE278" s="283" t="s">
        <v>85</v>
      </c>
      <c r="AF278" s="280" t="s">
        <v>85</v>
      </c>
      <c r="AG278" s="250"/>
      <c r="AH278" s="248" t="s">
        <v>85</v>
      </c>
      <c r="AI278" s="276" t="s">
        <v>85</v>
      </c>
      <c r="AJ278" s="54" t="s">
        <v>85</v>
      </c>
      <c r="AK278" s="54" t="s">
        <v>85</v>
      </c>
      <c r="AM278" s="54" t="s">
        <v>85</v>
      </c>
      <c r="AN278" s="54" t="s">
        <v>85</v>
      </c>
      <c r="AO278" s="54" t="s">
        <v>85</v>
      </c>
      <c r="AP278" s="54" t="s">
        <v>85</v>
      </c>
    </row>
    <row r="279" spans="1:42" x14ac:dyDescent="0.25">
      <c r="A279" s="248" t="s">
        <v>85</v>
      </c>
      <c r="B279" s="276" t="s">
        <v>85</v>
      </c>
      <c r="C279" s="250" t="s">
        <v>85</v>
      </c>
      <c r="D279" s="277" t="s">
        <v>85</v>
      </c>
      <c r="E279" s="278" t="s">
        <v>85</v>
      </c>
      <c r="F279" s="279" t="s">
        <v>85</v>
      </c>
      <c r="G279" s="280" t="s">
        <v>85</v>
      </c>
      <c r="H279" s="281" t="s">
        <v>85</v>
      </c>
      <c r="I279" s="278" t="s">
        <v>85</v>
      </c>
      <c r="J279" s="278" t="s">
        <v>85</v>
      </c>
      <c r="K279" s="280" t="s">
        <v>85</v>
      </c>
      <c r="L279" s="280" t="s">
        <v>85</v>
      </c>
      <c r="M279" s="280" t="s">
        <v>85</v>
      </c>
      <c r="N279" s="282" t="s">
        <v>85</v>
      </c>
      <c r="O279" s="278" t="s">
        <v>85</v>
      </c>
      <c r="P279" s="283" t="s">
        <v>85</v>
      </c>
      <c r="Q279" s="280" t="s">
        <v>85</v>
      </c>
      <c r="R279" s="284"/>
      <c r="S279" s="285" t="s">
        <v>85</v>
      </c>
      <c r="T279" s="278" t="s">
        <v>85</v>
      </c>
      <c r="U279" s="283" t="s">
        <v>85</v>
      </c>
      <c r="V279" s="280" t="s">
        <v>85</v>
      </c>
      <c r="W279" s="284"/>
      <c r="X279" s="286" t="s">
        <v>85</v>
      </c>
      <c r="Y279" s="278" t="s">
        <v>85</v>
      </c>
      <c r="Z279" s="283" t="s">
        <v>85</v>
      </c>
      <c r="AA279" s="280" t="s">
        <v>85</v>
      </c>
      <c r="AB279" s="284"/>
      <c r="AC279" s="287" t="s">
        <v>85</v>
      </c>
      <c r="AD279" s="278" t="s">
        <v>85</v>
      </c>
      <c r="AE279" s="283" t="s">
        <v>85</v>
      </c>
      <c r="AF279" s="280" t="s">
        <v>85</v>
      </c>
      <c r="AG279" s="250"/>
      <c r="AH279" s="248" t="s">
        <v>85</v>
      </c>
      <c r="AI279" s="276" t="s">
        <v>85</v>
      </c>
      <c r="AJ279" s="54" t="s">
        <v>85</v>
      </c>
      <c r="AK279" s="54" t="s">
        <v>85</v>
      </c>
      <c r="AM279" s="54" t="s">
        <v>85</v>
      </c>
      <c r="AN279" s="54" t="s">
        <v>85</v>
      </c>
      <c r="AO279" s="54" t="s">
        <v>85</v>
      </c>
      <c r="AP279" s="54" t="s">
        <v>85</v>
      </c>
    </row>
    <row r="280" spans="1:42" x14ac:dyDescent="0.25">
      <c r="A280" s="248" t="s">
        <v>85</v>
      </c>
      <c r="B280" s="276" t="s">
        <v>85</v>
      </c>
      <c r="C280" s="250" t="s">
        <v>85</v>
      </c>
      <c r="D280" s="277" t="s">
        <v>85</v>
      </c>
      <c r="E280" s="278" t="s">
        <v>85</v>
      </c>
      <c r="F280" s="279" t="s">
        <v>85</v>
      </c>
      <c r="G280" s="280" t="s">
        <v>85</v>
      </c>
      <c r="H280" s="281" t="s">
        <v>85</v>
      </c>
      <c r="I280" s="278" t="s">
        <v>85</v>
      </c>
      <c r="J280" s="278" t="s">
        <v>85</v>
      </c>
      <c r="K280" s="280" t="s">
        <v>85</v>
      </c>
      <c r="L280" s="280" t="s">
        <v>85</v>
      </c>
      <c r="M280" s="280" t="s">
        <v>85</v>
      </c>
      <c r="N280" s="282" t="s">
        <v>85</v>
      </c>
      <c r="O280" s="278" t="s">
        <v>85</v>
      </c>
      <c r="P280" s="283" t="s">
        <v>85</v>
      </c>
      <c r="Q280" s="280" t="s">
        <v>85</v>
      </c>
      <c r="R280" s="284"/>
      <c r="S280" s="285" t="s">
        <v>85</v>
      </c>
      <c r="T280" s="278" t="s">
        <v>85</v>
      </c>
      <c r="U280" s="283" t="s">
        <v>85</v>
      </c>
      <c r="V280" s="280" t="s">
        <v>85</v>
      </c>
      <c r="W280" s="284"/>
      <c r="X280" s="286" t="s">
        <v>85</v>
      </c>
      <c r="Y280" s="278" t="s">
        <v>85</v>
      </c>
      <c r="Z280" s="283" t="s">
        <v>85</v>
      </c>
      <c r="AA280" s="280" t="s">
        <v>85</v>
      </c>
      <c r="AB280" s="284"/>
      <c r="AC280" s="287" t="s">
        <v>85</v>
      </c>
      <c r="AD280" s="278" t="s">
        <v>85</v>
      </c>
      <c r="AE280" s="283" t="s">
        <v>85</v>
      </c>
      <c r="AF280" s="280" t="s">
        <v>85</v>
      </c>
      <c r="AG280" s="250"/>
      <c r="AH280" s="248" t="s">
        <v>85</v>
      </c>
      <c r="AI280" s="276" t="s">
        <v>85</v>
      </c>
      <c r="AJ280" s="54" t="s">
        <v>85</v>
      </c>
      <c r="AK280" s="54" t="s">
        <v>85</v>
      </c>
      <c r="AM280" s="54" t="s">
        <v>85</v>
      </c>
      <c r="AN280" s="54" t="s">
        <v>85</v>
      </c>
      <c r="AO280" s="54" t="s">
        <v>85</v>
      </c>
      <c r="AP280" s="54" t="s">
        <v>85</v>
      </c>
    </row>
    <row r="281" spans="1:42" x14ac:dyDescent="0.25">
      <c r="A281" s="248" t="s">
        <v>85</v>
      </c>
      <c r="B281" s="276" t="s">
        <v>85</v>
      </c>
      <c r="C281" s="250" t="s">
        <v>85</v>
      </c>
      <c r="D281" s="277" t="s">
        <v>85</v>
      </c>
      <c r="E281" s="278" t="s">
        <v>85</v>
      </c>
      <c r="F281" s="279" t="s">
        <v>85</v>
      </c>
      <c r="G281" s="280" t="s">
        <v>85</v>
      </c>
      <c r="H281" s="281" t="s">
        <v>85</v>
      </c>
      <c r="I281" s="278" t="s">
        <v>85</v>
      </c>
      <c r="J281" s="278" t="s">
        <v>85</v>
      </c>
      <c r="K281" s="280" t="s">
        <v>85</v>
      </c>
      <c r="L281" s="280" t="s">
        <v>85</v>
      </c>
      <c r="M281" s="280" t="s">
        <v>85</v>
      </c>
      <c r="N281" s="282" t="s">
        <v>85</v>
      </c>
      <c r="O281" s="278" t="s">
        <v>85</v>
      </c>
      <c r="P281" s="283" t="s">
        <v>85</v>
      </c>
      <c r="Q281" s="280" t="s">
        <v>85</v>
      </c>
      <c r="R281" s="284"/>
      <c r="S281" s="285" t="s">
        <v>85</v>
      </c>
      <c r="T281" s="278" t="s">
        <v>85</v>
      </c>
      <c r="U281" s="283" t="s">
        <v>85</v>
      </c>
      <c r="V281" s="280" t="s">
        <v>85</v>
      </c>
      <c r="W281" s="284"/>
      <c r="X281" s="286" t="s">
        <v>85</v>
      </c>
      <c r="Y281" s="278" t="s">
        <v>85</v>
      </c>
      <c r="Z281" s="283" t="s">
        <v>85</v>
      </c>
      <c r="AA281" s="280" t="s">
        <v>85</v>
      </c>
      <c r="AB281" s="284"/>
      <c r="AC281" s="287" t="s">
        <v>85</v>
      </c>
      <c r="AD281" s="278" t="s">
        <v>85</v>
      </c>
      <c r="AE281" s="283" t="s">
        <v>85</v>
      </c>
      <c r="AF281" s="280" t="s">
        <v>85</v>
      </c>
      <c r="AG281" s="250"/>
      <c r="AH281" s="248" t="s">
        <v>85</v>
      </c>
      <c r="AI281" s="276" t="s">
        <v>85</v>
      </c>
      <c r="AJ281" s="54" t="s">
        <v>85</v>
      </c>
      <c r="AK281" s="54" t="s">
        <v>85</v>
      </c>
      <c r="AM281" s="54" t="s">
        <v>85</v>
      </c>
      <c r="AN281" s="54" t="s">
        <v>85</v>
      </c>
      <c r="AO281" s="54" t="s">
        <v>85</v>
      </c>
      <c r="AP281" s="54" t="s">
        <v>85</v>
      </c>
    </row>
    <row r="282" spans="1:42" x14ac:dyDescent="0.25">
      <c r="A282" s="248" t="s">
        <v>85</v>
      </c>
      <c r="B282" s="276" t="s">
        <v>85</v>
      </c>
      <c r="C282" s="250" t="s">
        <v>85</v>
      </c>
      <c r="D282" s="277" t="s">
        <v>85</v>
      </c>
      <c r="E282" s="278" t="s">
        <v>85</v>
      </c>
      <c r="F282" s="279" t="s">
        <v>85</v>
      </c>
      <c r="G282" s="280" t="s">
        <v>85</v>
      </c>
      <c r="H282" s="281" t="s">
        <v>85</v>
      </c>
      <c r="I282" s="278" t="s">
        <v>85</v>
      </c>
      <c r="J282" s="278" t="s">
        <v>85</v>
      </c>
      <c r="K282" s="280" t="s">
        <v>85</v>
      </c>
      <c r="L282" s="280" t="s">
        <v>85</v>
      </c>
      <c r="M282" s="280" t="s">
        <v>85</v>
      </c>
      <c r="N282" s="282" t="s">
        <v>85</v>
      </c>
      <c r="O282" s="278" t="s">
        <v>85</v>
      </c>
      <c r="P282" s="283" t="s">
        <v>85</v>
      </c>
      <c r="Q282" s="280" t="s">
        <v>85</v>
      </c>
      <c r="R282" s="284"/>
      <c r="S282" s="285" t="s">
        <v>85</v>
      </c>
      <c r="T282" s="278" t="s">
        <v>85</v>
      </c>
      <c r="U282" s="283" t="s">
        <v>85</v>
      </c>
      <c r="V282" s="280" t="s">
        <v>85</v>
      </c>
      <c r="W282" s="284"/>
      <c r="X282" s="286" t="s">
        <v>85</v>
      </c>
      <c r="Y282" s="278" t="s">
        <v>85</v>
      </c>
      <c r="Z282" s="283" t="s">
        <v>85</v>
      </c>
      <c r="AA282" s="280" t="s">
        <v>85</v>
      </c>
      <c r="AB282" s="284"/>
      <c r="AC282" s="287" t="s">
        <v>85</v>
      </c>
      <c r="AD282" s="278" t="s">
        <v>85</v>
      </c>
      <c r="AE282" s="283" t="s">
        <v>85</v>
      </c>
      <c r="AF282" s="280" t="s">
        <v>85</v>
      </c>
      <c r="AG282" s="250"/>
      <c r="AH282" s="248" t="s">
        <v>85</v>
      </c>
      <c r="AI282" s="276" t="s">
        <v>85</v>
      </c>
      <c r="AJ282" s="54" t="s">
        <v>85</v>
      </c>
      <c r="AK282" s="54" t="s">
        <v>85</v>
      </c>
      <c r="AM282" s="54" t="s">
        <v>85</v>
      </c>
      <c r="AN282" s="54" t="s">
        <v>85</v>
      </c>
      <c r="AO282" s="54" t="s">
        <v>85</v>
      </c>
      <c r="AP282" s="54" t="s">
        <v>85</v>
      </c>
    </row>
    <row r="283" spans="1:42" x14ac:dyDescent="0.25">
      <c r="A283" s="248" t="s">
        <v>85</v>
      </c>
      <c r="B283" s="276" t="s">
        <v>85</v>
      </c>
      <c r="C283" s="250" t="s">
        <v>85</v>
      </c>
      <c r="D283" s="277" t="s">
        <v>85</v>
      </c>
      <c r="E283" s="278" t="s">
        <v>85</v>
      </c>
      <c r="F283" s="279" t="s">
        <v>85</v>
      </c>
      <c r="G283" s="280" t="s">
        <v>85</v>
      </c>
      <c r="H283" s="281" t="s">
        <v>85</v>
      </c>
      <c r="I283" s="278" t="s">
        <v>85</v>
      </c>
      <c r="J283" s="278" t="s">
        <v>85</v>
      </c>
      <c r="K283" s="280" t="s">
        <v>85</v>
      </c>
      <c r="L283" s="280" t="s">
        <v>85</v>
      </c>
      <c r="M283" s="280" t="s">
        <v>85</v>
      </c>
      <c r="N283" s="282" t="s">
        <v>85</v>
      </c>
      <c r="O283" s="278" t="s">
        <v>85</v>
      </c>
      <c r="P283" s="283" t="s">
        <v>85</v>
      </c>
      <c r="Q283" s="280" t="s">
        <v>85</v>
      </c>
      <c r="R283" s="284"/>
      <c r="S283" s="285" t="s">
        <v>85</v>
      </c>
      <c r="T283" s="278" t="s">
        <v>85</v>
      </c>
      <c r="U283" s="283" t="s">
        <v>85</v>
      </c>
      <c r="V283" s="280" t="s">
        <v>85</v>
      </c>
      <c r="W283" s="284"/>
      <c r="X283" s="286" t="s">
        <v>85</v>
      </c>
      <c r="Y283" s="278" t="s">
        <v>85</v>
      </c>
      <c r="Z283" s="283" t="s">
        <v>85</v>
      </c>
      <c r="AA283" s="280" t="s">
        <v>85</v>
      </c>
      <c r="AB283" s="284"/>
      <c r="AC283" s="287" t="s">
        <v>85</v>
      </c>
      <c r="AD283" s="278" t="s">
        <v>85</v>
      </c>
      <c r="AE283" s="283" t="s">
        <v>85</v>
      </c>
      <c r="AF283" s="280" t="s">
        <v>85</v>
      </c>
      <c r="AG283" s="250"/>
      <c r="AH283" s="248" t="s">
        <v>85</v>
      </c>
      <c r="AI283" s="276" t="s">
        <v>85</v>
      </c>
      <c r="AJ283" s="54" t="s">
        <v>85</v>
      </c>
      <c r="AK283" s="54" t="s">
        <v>85</v>
      </c>
      <c r="AM283" s="54" t="s">
        <v>85</v>
      </c>
      <c r="AN283" s="54" t="s">
        <v>85</v>
      </c>
      <c r="AO283" s="54" t="s">
        <v>85</v>
      </c>
      <c r="AP283" s="54" t="s">
        <v>85</v>
      </c>
    </row>
    <row r="284" spans="1:42" x14ac:dyDescent="0.25">
      <c r="A284" s="248" t="s">
        <v>85</v>
      </c>
      <c r="B284" s="276" t="s">
        <v>85</v>
      </c>
      <c r="C284" s="250" t="s">
        <v>85</v>
      </c>
      <c r="D284" s="277" t="s">
        <v>85</v>
      </c>
      <c r="E284" s="278" t="s">
        <v>85</v>
      </c>
      <c r="F284" s="279" t="s">
        <v>85</v>
      </c>
      <c r="G284" s="280" t="s">
        <v>85</v>
      </c>
      <c r="H284" s="281" t="s">
        <v>85</v>
      </c>
      <c r="I284" s="278" t="s">
        <v>85</v>
      </c>
      <c r="J284" s="278" t="s">
        <v>85</v>
      </c>
      <c r="K284" s="280" t="s">
        <v>85</v>
      </c>
      <c r="L284" s="280" t="s">
        <v>85</v>
      </c>
      <c r="M284" s="280" t="s">
        <v>85</v>
      </c>
      <c r="N284" s="282" t="s">
        <v>85</v>
      </c>
      <c r="O284" s="278" t="s">
        <v>85</v>
      </c>
      <c r="P284" s="283" t="s">
        <v>85</v>
      </c>
      <c r="Q284" s="280" t="s">
        <v>85</v>
      </c>
      <c r="R284" s="284"/>
      <c r="S284" s="285" t="s">
        <v>85</v>
      </c>
      <c r="T284" s="278" t="s">
        <v>85</v>
      </c>
      <c r="U284" s="283" t="s">
        <v>85</v>
      </c>
      <c r="V284" s="280" t="s">
        <v>85</v>
      </c>
      <c r="W284" s="284"/>
      <c r="X284" s="286" t="s">
        <v>85</v>
      </c>
      <c r="Y284" s="278" t="s">
        <v>85</v>
      </c>
      <c r="Z284" s="283" t="s">
        <v>85</v>
      </c>
      <c r="AA284" s="280" t="s">
        <v>85</v>
      </c>
      <c r="AB284" s="284"/>
      <c r="AC284" s="287" t="s">
        <v>85</v>
      </c>
      <c r="AD284" s="278" t="s">
        <v>85</v>
      </c>
      <c r="AE284" s="283" t="s">
        <v>85</v>
      </c>
      <c r="AF284" s="280" t="s">
        <v>85</v>
      </c>
      <c r="AG284" s="250"/>
      <c r="AH284" s="248" t="s">
        <v>85</v>
      </c>
      <c r="AI284" s="276" t="s">
        <v>85</v>
      </c>
      <c r="AJ284" s="54" t="s">
        <v>85</v>
      </c>
      <c r="AK284" s="54" t="s">
        <v>85</v>
      </c>
      <c r="AM284" s="54" t="s">
        <v>85</v>
      </c>
      <c r="AN284" s="54" t="s">
        <v>85</v>
      </c>
      <c r="AO284" s="54" t="s">
        <v>85</v>
      </c>
      <c r="AP284" s="54" t="s">
        <v>85</v>
      </c>
    </row>
    <row r="285" spans="1:42" x14ac:dyDescent="0.25">
      <c r="A285" s="248" t="s">
        <v>85</v>
      </c>
      <c r="B285" s="276" t="s">
        <v>85</v>
      </c>
      <c r="C285" s="250" t="s">
        <v>85</v>
      </c>
      <c r="D285" s="277" t="s">
        <v>85</v>
      </c>
      <c r="E285" s="278" t="s">
        <v>85</v>
      </c>
      <c r="F285" s="279" t="s">
        <v>85</v>
      </c>
      <c r="G285" s="280" t="s">
        <v>85</v>
      </c>
      <c r="H285" s="281" t="s">
        <v>85</v>
      </c>
      <c r="I285" s="278" t="s">
        <v>85</v>
      </c>
      <c r="J285" s="278" t="s">
        <v>85</v>
      </c>
      <c r="K285" s="280" t="s">
        <v>85</v>
      </c>
      <c r="L285" s="280" t="s">
        <v>85</v>
      </c>
      <c r="M285" s="280" t="s">
        <v>85</v>
      </c>
      <c r="N285" s="282" t="s">
        <v>85</v>
      </c>
      <c r="O285" s="278" t="s">
        <v>85</v>
      </c>
      <c r="P285" s="283" t="s">
        <v>85</v>
      </c>
      <c r="Q285" s="280" t="s">
        <v>85</v>
      </c>
      <c r="R285" s="284"/>
      <c r="S285" s="285" t="s">
        <v>85</v>
      </c>
      <c r="T285" s="278" t="s">
        <v>85</v>
      </c>
      <c r="U285" s="283" t="s">
        <v>85</v>
      </c>
      <c r="V285" s="280" t="s">
        <v>85</v>
      </c>
      <c r="W285" s="284"/>
      <c r="X285" s="286" t="s">
        <v>85</v>
      </c>
      <c r="Y285" s="278" t="s">
        <v>85</v>
      </c>
      <c r="Z285" s="283" t="s">
        <v>85</v>
      </c>
      <c r="AA285" s="280" t="s">
        <v>85</v>
      </c>
      <c r="AB285" s="284"/>
      <c r="AC285" s="287" t="s">
        <v>85</v>
      </c>
      <c r="AD285" s="278" t="s">
        <v>85</v>
      </c>
      <c r="AE285" s="283" t="s">
        <v>85</v>
      </c>
      <c r="AF285" s="280" t="s">
        <v>85</v>
      </c>
      <c r="AG285" s="250"/>
      <c r="AH285" s="248" t="s">
        <v>85</v>
      </c>
      <c r="AI285" s="276" t="s">
        <v>85</v>
      </c>
      <c r="AJ285" s="54" t="s">
        <v>85</v>
      </c>
      <c r="AK285" s="54" t="s">
        <v>85</v>
      </c>
      <c r="AM285" s="54" t="s">
        <v>85</v>
      </c>
      <c r="AN285" s="54" t="s">
        <v>85</v>
      </c>
      <c r="AO285" s="54" t="s">
        <v>85</v>
      </c>
      <c r="AP285" s="54" t="s">
        <v>85</v>
      </c>
    </row>
    <row r="286" spans="1:42" x14ac:dyDescent="0.25">
      <c r="A286" s="248" t="s">
        <v>85</v>
      </c>
      <c r="B286" s="276" t="s">
        <v>85</v>
      </c>
      <c r="C286" s="250" t="s">
        <v>85</v>
      </c>
      <c r="D286" s="277" t="s">
        <v>85</v>
      </c>
      <c r="E286" s="278" t="s">
        <v>85</v>
      </c>
      <c r="F286" s="279" t="s">
        <v>85</v>
      </c>
      <c r="G286" s="280" t="s">
        <v>85</v>
      </c>
      <c r="H286" s="281" t="s">
        <v>85</v>
      </c>
      <c r="I286" s="278" t="s">
        <v>85</v>
      </c>
      <c r="J286" s="278" t="s">
        <v>85</v>
      </c>
      <c r="K286" s="280" t="s">
        <v>85</v>
      </c>
      <c r="L286" s="280" t="s">
        <v>85</v>
      </c>
      <c r="M286" s="280" t="s">
        <v>85</v>
      </c>
      <c r="N286" s="282" t="s">
        <v>85</v>
      </c>
      <c r="O286" s="278" t="s">
        <v>85</v>
      </c>
      <c r="P286" s="283" t="s">
        <v>85</v>
      </c>
      <c r="Q286" s="280" t="s">
        <v>85</v>
      </c>
      <c r="R286" s="284"/>
      <c r="S286" s="285" t="s">
        <v>85</v>
      </c>
      <c r="T286" s="278" t="s">
        <v>85</v>
      </c>
      <c r="U286" s="283" t="s">
        <v>85</v>
      </c>
      <c r="V286" s="280" t="s">
        <v>85</v>
      </c>
      <c r="W286" s="284"/>
      <c r="X286" s="286" t="s">
        <v>85</v>
      </c>
      <c r="Y286" s="278" t="s">
        <v>85</v>
      </c>
      <c r="Z286" s="283" t="s">
        <v>85</v>
      </c>
      <c r="AA286" s="280" t="s">
        <v>85</v>
      </c>
      <c r="AB286" s="284"/>
      <c r="AC286" s="287" t="s">
        <v>85</v>
      </c>
      <c r="AD286" s="278" t="s">
        <v>85</v>
      </c>
      <c r="AE286" s="283" t="s">
        <v>85</v>
      </c>
      <c r="AF286" s="280" t="s">
        <v>85</v>
      </c>
      <c r="AG286" s="250"/>
      <c r="AH286" s="248" t="s">
        <v>85</v>
      </c>
      <c r="AI286" s="276" t="s">
        <v>85</v>
      </c>
      <c r="AJ286" s="54" t="s">
        <v>85</v>
      </c>
      <c r="AK286" s="54" t="s">
        <v>85</v>
      </c>
      <c r="AM286" s="54" t="s">
        <v>85</v>
      </c>
      <c r="AN286" s="54" t="s">
        <v>85</v>
      </c>
      <c r="AO286" s="54" t="s">
        <v>85</v>
      </c>
      <c r="AP286" s="54" t="s">
        <v>85</v>
      </c>
    </row>
    <row r="287" spans="1:42" x14ac:dyDescent="0.25">
      <c r="A287" s="248" t="s">
        <v>85</v>
      </c>
      <c r="B287" s="276" t="s">
        <v>85</v>
      </c>
      <c r="C287" s="250" t="s">
        <v>85</v>
      </c>
      <c r="D287" s="277" t="s">
        <v>85</v>
      </c>
      <c r="E287" s="278" t="s">
        <v>85</v>
      </c>
      <c r="F287" s="279" t="s">
        <v>85</v>
      </c>
      <c r="G287" s="280" t="s">
        <v>85</v>
      </c>
      <c r="H287" s="281" t="s">
        <v>85</v>
      </c>
      <c r="I287" s="278" t="s">
        <v>85</v>
      </c>
      <c r="J287" s="278" t="s">
        <v>85</v>
      </c>
      <c r="K287" s="280" t="s">
        <v>85</v>
      </c>
      <c r="L287" s="280" t="s">
        <v>85</v>
      </c>
      <c r="M287" s="280" t="s">
        <v>85</v>
      </c>
      <c r="N287" s="282" t="s">
        <v>85</v>
      </c>
      <c r="O287" s="278" t="s">
        <v>85</v>
      </c>
      <c r="P287" s="283" t="s">
        <v>85</v>
      </c>
      <c r="Q287" s="280" t="s">
        <v>85</v>
      </c>
      <c r="R287" s="284"/>
      <c r="S287" s="285" t="s">
        <v>85</v>
      </c>
      <c r="T287" s="278" t="s">
        <v>85</v>
      </c>
      <c r="U287" s="283" t="s">
        <v>85</v>
      </c>
      <c r="V287" s="280" t="s">
        <v>85</v>
      </c>
      <c r="W287" s="284"/>
      <c r="X287" s="286" t="s">
        <v>85</v>
      </c>
      <c r="Y287" s="278" t="s">
        <v>85</v>
      </c>
      <c r="Z287" s="283" t="s">
        <v>85</v>
      </c>
      <c r="AA287" s="280" t="s">
        <v>85</v>
      </c>
      <c r="AB287" s="284"/>
      <c r="AC287" s="287" t="s">
        <v>85</v>
      </c>
      <c r="AD287" s="278" t="s">
        <v>85</v>
      </c>
      <c r="AE287" s="283" t="s">
        <v>85</v>
      </c>
      <c r="AF287" s="280" t="s">
        <v>85</v>
      </c>
      <c r="AG287" s="250"/>
      <c r="AH287" s="248" t="s">
        <v>85</v>
      </c>
      <c r="AI287" s="276" t="s">
        <v>85</v>
      </c>
      <c r="AJ287" s="54" t="s">
        <v>85</v>
      </c>
      <c r="AK287" s="54" t="s">
        <v>85</v>
      </c>
      <c r="AM287" s="54" t="s">
        <v>85</v>
      </c>
      <c r="AN287" s="54" t="s">
        <v>85</v>
      </c>
      <c r="AO287" s="54" t="s">
        <v>85</v>
      </c>
      <c r="AP287" s="54" t="s">
        <v>85</v>
      </c>
    </row>
    <row r="288" spans="1:42" x14ac:dyDescent="0.25">
      <c r="A288" s="248" t="s">
        <v>85</v>
      </c>
      <c r="B288" s="276" t="s">
        <v>85</v>
      </c>
      <c r="C288" s="250" t="s">
        <v>85</v>
      </c>
      <c r="D288" s="277" t="s">
        <v>85</v>
      </c>
      <c r="E288" s="278" t="s">
        <v>85</v>
      </c>
      <c r="F288" s="279" t="s">
        <v>85</v>
      </c>
      <c r="G288" s="280" t="s">
        <v>85</v>
      </c>
      <c r="H288" s="281" t="s">
        <v>85</v>
      </c>
      <c r="I288" s="278" t="s">
        <v>85</v>
      </c>
      <c r="J288" s="278" t="s">
        <v>85</v>
      </c>
      <c r="K288" s="280" t="s">
        <v>85</v>
      </c>
      <c r="L288" s="280" t="s">
        <v>85</v>
      </c>
      <c r="M288" s="280" t="s">
        <v>85</v>
      </c>
      <c r="N288" s="282" t="s">
        <v>85</v>
      </c>
      <c r="O288" s="278" t="s">
        <v>85</v>
      </c>
      <c r="P288" s="283" t="s">
        <v>85</v>
      </c>
      <c r="Q288" s="280" t="s">
        <v>85</v>
      </c>
      <c r="R288" s="284"/>
      <c r="S288" s="285" t="s">
        <v>85</v>
      </c>
      <c r="T288" s="278" t="s">
        <v>85</v>
      </c>
      <c r="U288" s="283" t="s">
        <v>85</v>
      </c>
      <c r="V288" s="280" t="s">
        <v>85</v>
      </c>
      <c r="W288" s="284"/>
      <c r="X288" s="286" t="s">
        <v>85</v>
      </c>
      <c r="Y288" s="278" t="s">
        <v>85</v>
      </c>
      <c r="Z288" s="283" t="s">
        <v>85</v>
      </c>
      <c r="AA288" s="280" t="s">
        <v>85</v>
      </c>
      <c r="AB288" s="284"/>
      <c r="AC288" s="287" t="s">
        <v>85</v>
      </c>
      <c r="AD288" s="278" t="s">
        <v>85</v>
      </c>
      <c r="AE288" s="283" t="s">
        <v>85</v>
      </c>
      <c r="AF288" s="280" t="s">
        <v>85</v>
      </c>
      <c r="AG288" s="250"/>
      <c r="AH288" s="248" t="s">
        <v>85</v>
      </c>
      <c r="AI288" s="276" t="s">
        <v>85</v>
      </c>
      <c r="AJ288" s="54" t="s">
        <v>85</v>
      </c>
      <c r="AK288" s="54" t="s">
        <v>85</v>
      </c>
      <c r="AM288" s="54" t="s">
        <v>85</v>
      </c>
      <c r="AN288" s="54" t="s">
        <v>85</v>
      </c>
      <c r="AO288" s="54" t="s">
        <v>85</v>
      </c>
      <c r="AP288" s="54" t="s">
        <v>85</v>
      </c>
    </row>
    <row r="289" spans="1:42" x14ac:dyDescent="0.25">
      <c r="A289" s="248" t="s">
        <v>85</v>
      </c>
      <c r="B289" s="276" t="s">
        <v>85</v>
      </c>
      <c r="C289" s="250" t="s">
        <v>85</v>
      </c>
      <c r="D289" s="277" t="s">
        <v>85</v>
      </c>
      <c r="E289" s="278" t="s">
        <v>85</v>
      </c>
      <c r="F289" s="279" t="s">
        <v>85</v>
      </c>
      <c r="G289" s="280" t="s">
        <v>85</v>
      </c>
      <c r="H289" s="281" t="s">
        <v>85</v>
      </c>
      <c r="I289" s="278" t="s">
        <v>85</v>
      </c>
      <c r="J289" s="278" t="s">
        <v>85</v>
      </c>
      <c r="K289" s="280" t="s">
        <v>85</v>
      </c>
      <c r="L289" s="280" t="s">
        <v>85</v>
      </c>
      <c r="M289" s="280" t="s">
        <v>85</v>
      </c>
      <c r="N289" s="282" t="s">
        <v>85</v>
      </c>
      <c r="O289" s="278" t="s">
        <v>85</v>
      </c>
      <c r="P289" s="283" t="s">
        <v>85</v>
      </c>
      <c r="Q289" s="280" t="s">
        <v>85</v>
      </c>
      <c r="R289" s="284"/>
      <c r="S289" s="285" t="s">
        <v>85</v>
      </c>
      <c r="T289" s="278" t="s">
        <v>85</v>
      </c>
      <c r="U289" s="283" t="s">
        <v>85</v>
      </c>
      <c r="V289" s="280" t="s">
        <v>85</v>
      </c>
      <c r="W289" s="284"/>
      <c r="X289" s="286" t="s">
        <v>85</v>
      </c>
      <c r="Y289" s="278" t="s">
        <v>85</v>
      </c>
      <c r="Z289" s="283" t="s">
        <v>85</v>
      </c>
      <c r="AA289" s="280" t="s">
        <v>85</v>
      </c>
      <c r="AB289" s="284"/>
      <c r="AC289" s="287" t="s">
        <v>85</v>
      </c>
      <c r="AD289" s="278" t="s">
        <v>85</v>
      </c>
      <c r="AE289" s="283" t="s">
        <v>85</v>
      </c>
      <c r="AF289" s="280" t="s">
        <v>85</v>
      </c>
      <c r="AG289" s="250"/>
      <c r="AH289" s="248" t="s">
        <v>85</v>
      </c>
      <c r="AI289" s="276" t="s">
        <v>85</v>
      </c>
      <c r="AJ289" s="54" t="s">
        <v>85</v>
      </c>
      <c r="AK289" s="54" t="s">
        <v>85</v>
      </c>
      <c r="AM289" s="54" t="s">
        <v>85</v>
      </c>
      <c r="AN289" s="54" t="s">
        <v>85</v>
      </c>
      <c r="AO289" s="54" t="s">
        <v>85</v>
      </c>
      <c r="AP289" s="54" t="s">
        <v>85</v>
      </c>
    </row>
    <row r="290" spans="1:42" x14ac:dyDescent="0.25">
      <c r="A290" s="248" t="s">
        <v>85</v>
      </c>
      <c r="B290" s="276" t="s">
        <v>85</v>
      </c>
      <c r="C290" s="250" t="s">
        <v>85</v>
      </c>
      <c r="D290" s="277" t="s">
        <v>85</v>
      </c>
      <c r="E290" s="278" t="s">
        <v>85</v>
      </c>
      <c r="F290" s="279" t="s">
        <v>85</v>
      </c>
      <c r="G290" s="280" t="s">
        <v>85</v>
      </c>
      <c r="H290" s="281" t="s">
        <v>85</v>
      </c>
      <c r="I290" s="278" t="s">
        <v>85</v>
      </c>
      <c r="J290" s="278" t="s">
        <v>85</v>
      </c>
      <c r="K290" s="280" t="s">
        <v>85</v>
      </c>
      <c r="L290" s="280" t="s">
        <v>85</v>
      </c>
      <c r="M290" s="280" t="s">
        <v>85</v>
      </c>
      <c r="N290" s="282" t="s">
        <v>85</v>
      </c>
      <c r="O290" s="278" t="s">
        <v>85</v>
      </c>
      <c r="P290" s="283" t="s">
        <v>85</v>
      </c>
      <c r="Q290" s="280" t="s">
        <v>85</v>
      </c>
      <c r="R290" s="284"/>
      <c r="S290" s="285" t="s">
        <v>85</v>
      </c>
      <c r="T290" s="278" t="s">
        <v>85</v>
      </c>
      <c r="U290" s="283" t="s">
        <v>85</v>
      </c>
      <c r="V290" s="280" t="s">
        <v>85</v>
      </c>
      <c r="W290" s="284"/>
      <c r="X290" s="286" t="s">
        <v>85</v>
      </c>
      <c r="Y290" s="278" t="s">
        <v>85</v>
      </c>
      <c r="Z290" s="283" t="s">
        <v>85</v>
      </c>
      <c r="AA290" s="280" t="s">
        <v>85</v>
      </c>
      <c r="AB290" s="284"/>
      <c r="AC290" s="287" t="s">
        <v>85</v>
      </c>
      <c r="AD290" s="278" t="s">
        <v>85</v>
      </c>
      <c r="AE290" s="283" t="s">
        <v>85</v>
      </c>
      <c r="AF290" s="280" t="s">
        <v>85</v>
      </c>
      <c r="AG290" s="250"/>
      <c r="AH290" s="248" t="s">
        <v>85</v>
      </c>
      <c r="AI290" s="276" t="s">
        <v>85</v>
      </c>
      <c r="AJ290" s="54" t="s">
        <v>85</v>
      </c>
      <c r="AK290" s="54" t="s">
        <v>85</v>
      </c>
      <c r="AM290" s="54" t="s">
        <v>85</v>
      </c>
      <c r="AN290" s="54" t="s">
        <v>85</v>
      </c>
      <c r="AO290" s="54" t="s">
        <v>85</v>
      </c>
      <c r="AP290" s="54" t="s">
        <v>85</v>
      </c>
    </row>
    <row r="291" spans="1:42" x14ac:dyDescent="0.25">
      <c r="A291" s="248" t="s">
        <v>85</v>
      </c>
      <c r="B291" s="276" t="s">
        <v>85</v>
      </c>
      <c r="C291" s="250" t="s">
        <v>85</v>
      </c>
      <c r="D291" s="277" t="s">
        <v>85</v>
      </c>
      <c r="E291" s="278" t="s">
        <v>85</v>
      </c>
      <c r="F291" s="279" t="s">
        <v>85</v>
      </c>
      <c r="G291" s="280" t="s">
        <v>85</v>
      </c>
      <c r="H291" s="281" t="s">
        <v>85</v>
      </c>
      <c r="I291" s="278" t="s">
        <v>85</v>
      </c>
      <c r="J291" s="278" t="s">
        <v>85</v>
      </c>
      <c r="K291" s="280" t="s">
        <v>85</v>
      </c>
      <c r="L291" s="280" t="s">
        <v>85</v>
      </c>
      <c r="M291" s="280" t="s">
        <v>85</v>
      </c>
      <c r="N291" s="282" t="s">
        <v>85</v>
      </c>
      <c r="O291" s="278" t="s">
        <v>85</v>
      </c>
      <c r="P291" s="283" t="s">
        <v>85</v>
      </c>
      <c r="Q291" s="280" t="s">
        <v>85</v>
      </c>
      <c r="R291" s="284"/>
      <c r="S291" s="285" t="s">
        <v>85</v>
      </c>
      <c r="T291" s="278" t="s">
        <v>85</v>
      </c>
      <c r="U291" s="283" t="s">
        <v>85</v>
      </c>
      <c r="V291" s="280" t="s">
        <v>85</v>
      </c>
      <c r="W291" s="284"/>
      <c r="X291" s="286" t="s">
        <v>85</v>
      </c>
      <c r="Y291" s="278" t="s">
        <v>85</v>
      </c>
      <c r="Z291" s="283" t="s">
        <v>85</v>
      </c>
      <c r="AA291" s="280" t="s">
        <v>85</v>
      </c>
      <c r="AB291" s="284"/>
      <c r="AC291" s="287" t="s">
        <v>85</v>
      </c>
      <c r="AD291" s="278" t="s">
        <v>85</v>
      </c>
      <c r="AE291" s="283" t="s">
        <v>85</v>
      </c>
      <c r="AF291" s="280" t="s">
        <v>85</v>
      </c>
      <c r="AG291" s="250"/>
      <c r="AH291" s="248" t="s">
        <v>85</v>
      </c>
      <c r="AI291" s="276" t="s">
        <v>85</v>
      </c>
      <c r="AJ291" s="54" t="s">
        <v>85</v>
      </c>
      <c r="AK291" s="54" t="s">
        <v>85</v>
      </c>
      <c r="AM291" s="54" t="s">
        <v>85</v>
      </c>
      <c r="AN291" s="54" t="s">
        <v>85</v>
      </c>
      <c r="AO291" s="54" t="s">
        <v>85</v>
      </c>
      <c r="AP291" s="54" t="s">
        <v>85</v>
      </c>
    </row>
    <row r="292" spans="1:42" x14ac:dyDescent="0.25">
      <c r="A292" s="248" t="s">
        <v>85</v>
      </c>
      <c r="B292" s="276" t="s">
        <v>85</v>
      </c>
      <c r="C292" s="250" t="s">
        <v>85</v>
      </c>
      <c r="D292" s="277" t="s">
        <v>85</v>
      </c>
      <c r="E292" s="278" t="s">
        <v>85</v>
      </c>
      <c r="F292" s="279" t="s">
        <v>85</v>
      </c>
      <c r="G292" s="280" t="s">
        <v>85</v>
      </c>
      <c r="H292" s="281" t="s">
        <v>85</v>
      </c>
      <c r="I292" s="278" t="s">
        <v>85</v>
      </c>
      <c r="J292" s="278" t="s">
        <v>85</v>
      </c>
      <c r="K292" s="280" t="s">
        <v>85</v>
      </c>
      <c r="L292" s="280" t="s">
        <v>85</v>
      </c>
      <c r="M292" s="280" t="s">
        <v>85</v>
      </c>
      <c r="N292" s="282" t="s">
        <v>85</v>
      </c>
      <c r="O292" s="278" t="s">
        <v>85</v>
      </c>
      <c r="P292" s="283" t="s">
        <v>85</v>
      </c>
      <c r="Q292" s="280" t="s">
        <v>85</v>
      </c>
      <c r="R292" s="284"/>
      <c r="S292" s="285" t="s">
        <v>85</v>
      </c>
      <c r="T292" s="278" t="s">
        <v>85</v>
      </c>
      <c r="U292" s="283" t="s">
        <v>85</v>
      </c>
      <c r="V292" s="280" t="s">
        <v>85</v>
      </c>
      <c r="W292" s="284"/>
      <c r="X292" s="286" t="s">
        <v>85</v>
      </c>
      <c r="Y292" s="278" t="s">
        <v>85</v>
      </c>
      <c r="Z292" s="283" t="s">
        <v>85</v>
      </c>
      <c r="AA292" s="280" t="s">
        <v>85</v>
      </c>
      <c r="AB292" s="284"/>
      <c r="AC292" s="287" t="s">
        <v>85</v>
      </c>
      <c r="AD292" s="278" t="s">
        <v>85</v>
      </c>
      <c r="AE292" s="283" t="s">
        <v>85</v>
      </c>
      <c r="AF292" s="280" t="s">
        <v>85</v>
      </c>
      <c r="AG292" s="250"/>
      <c r="AH292" s="248" t="s">
        <v>85</v>
      </c>
      <c r="AI292" s="276" t="s">
        <v>85</v>
      </c>
      <c r="AJ292" s="54" t="s">
        <v>85</v>
      </c>
      <c r="AK292" s="54" t="s">
        <v>85</v>
      </c>
      <c r="AM292" s="54" t="s">
        <v>85</v>
      </c>
      <c r="AN292" s="54" t="s">
        <v>85</v>
      </c>
      <c r="AO292" s="54" t="s">
        <v>85</v>
      </c>
      <c r="AP292" s="54" t="s">
        <v>85</v>
      </c>
    </row>
    <row r="293" spans="1:42" x14ac:dyDescent="0.25">
      <c r="A293" s="248" t="s">
        <v>85</v>
      </c>
      <c r="B293" s="276" t="s">
        <v>85</v>
      </c>
      <c r="C293" s="250" t="s">
        <v>85</v>
      </c>
      <c r="D293" s="277" t="s">
        <v>85</v>
      </c>
      <c r="E293" s="278" t="s">
        <v>85</v>
      </c>
      <c r="F293" s="279" t="s">
        <v>85</v>
      </c>
      <c r="G293" s="280" t="s">
        <v>85</v>
      </c>
      <c r="H293" s="281" t="s">
        <v>85</v>
      </c>
      <c r="I293" s="278" t="s">
        <v>85</v>
      </c>
      <c r="J293" s="278" t="s">
        <v>85</v>
      </c>
      <c r="K293" s="280" t="s">
        <v>85</v>
      </c>
      <c r="L293" s="280" t="s">
        <v>85</v>
      </c>
      <c r="M293" s="280" t="s">
        <v>85</v>
      </c>
      <c r="N293" s="282" t="s">
        <v>85</v>
      </c>
      <c r="O293" s="278" t="s">
        <v>85</v>
      </c>
      <c r="P293" s="283" t="s">
        <v>85</v>
      </c>
      <c r="Q293" s="280" t="s">
        <v>85</v>
      </c>
      <c r="R293" s="284"/>
      <c r="S293" s="285" t="s">
        <v>85</v>
      </c>
      <c r="T293" s="278" t="s">
        <v>85</v>
      </c>
      <c r="U293" s="283" t="s">
        <v>85</v>
      </c>
      <c r="V293" s="280" t="s">
        <v>85</v>
      </c>
      <c r="W293" s="284"/>
      <c r="X293" s="286" t="s">
        <v>85</v>
      </c>
      <c r="Y293" s="278" t="s">
        <v>85</v>
      </c>
      <c r="Z293" s="283" t="s">
        <v>85</v>
      </c>
      <c r="AA293" s="280" t="s">
        <v>85</v>
      </c>
      <c r="AB293" s="284"/>
      <c r="AC293" s="287" t="s">
        <v>85</v>
      </c>
      <c r="AD293" s="278" t="s">
        <v>85</v>
      </c>
      <c r="AE293" s="283" t="s">
        <v>85</v>
      </c>
      <c r="AF293" s="280" t="s">
        <v>85</v>
      </c>
      <c r="AG293" s="250"/>
      <c r="AH293" s="248" t="s">
        <v>85</v>
      </c>
      <c r="AI293" s="276" t="s">
        <v>85</v>
      </c>
      <c r="AJ293" s="54" t="s">
        <v>85</v>
      </c>
      <c r="AK293" s="54" t="s">
        <v>85</v>
      </c>
      <c r="AM293" s="54" t="s">
        <v>85</v>
      </c>
      <c r="AN293" s="54" t="s">
        <v>85</v>
      </c>
      <c r="AO293" s="54" t="s">
        <v>85</v>
      </c>
      <c r="AP293" s="54" t="s">
        <v>85</v>
      </c>
    </row>
    <row r="294" spans="1:42" x14ac:dyDescent="0.25">
      <c r="A294" s="248" t="s">
        <v>85</v>
      </c>
      <c r="B294" s="276" t="s">
        <v>85</v>
      </c>
      <c r="C294" s="250" t="s">
        <v>85</v>
      </c>
      <c r="D294" s="277" t="s">
        <v>85</v>
      </c>
      <c r="E294" s="278" t="s">
        <v>85</v>
      </c>
      <c r="F294" s="279" t="s">
        <v>85</v>
      </c>
      <c r="G294" s="280" t="s">
        <v>85</v>
      </c>
      <c r="H294" s="281" t="s">
        <v>85</v>
      </c>
      <c r="I294" s="278" t="s">
        <v>85</v>
      </c>
      <c r="J294" s="278" t="s">
        <v>85</v>
      </c>
      <c r="K294" s="280" t="s">
        <v>85</v>
      </c>
      <c r="L294" s="280" t="s">
        <v>85</v>
      </c>
      <c r="M294" s="280" t="s">
        <v>85</v>
      </c>
      <c r="N294" s="282" t="s">
        <v>85</v>
      </c>
      <c r="O294" s="278" t="s">
        <v>85</v>
      </c>
      <c r="P294" s="283" t="s">
        <v>85</v>
      </c>
      <c r="Q294" s="280" t="s">
        <v>85</v>
      </c>
      <c r="R294" s="284"/>
      <c r="S294" s="285" t="s">
        <v>85</v>
      </c>
      <c r="T294" s="278" t="s">
        <v>85</v>
      </c>
      <c r="U294" s="283" t="s">
        <v>85</v>
      </c>
      <c r="V294" s="280" t="s">
        <v>85</v>
      </c>
      <c r="W294" s="284"/>
      <c r="X294" s="286" t="s">
        <v>85</v>
      </c>
      <c r="Y294" s="278" t="s">
        <v>85</v>
      </c>
      <c r="Z294" s="283" t="s">
        <v>85</v>
      </c>
      <c r="AA294" s="280" t="s">
        <v>85</v>
      </c>
      <c r="AB294" s="284"/>
      <c r="AC294" s="287" t="s">
        <v>85</v>
      </c>
      <c r="AD294" s="278" t="s">
        <v>85</v>
      </c>
      <c r="AE294" s="283" t="s">
        <v>85</v>
      </c>
      <c r="AF294" s="280" t="s">
        <v>85</v>
      </c>
      <c r="AG294" s="250"/>
      <c r="AH294" s="248" t="s">
        <v>85</v>
      </c>
      <c r="AI294" s="276" t="s">
        <v>85</v>
      </c>
      <c r="AJ294" s="54" t="s">
        <v>85</v>
      </c>
      <c r="AK294" s="54" t="s">
        <v>85</v>
      </c>
      <c r="AM294" s="54" t="s">
        <v>85</v>
      </c>
      <c r="AN294" s="54" t="s">
        <v>85</v>
      </c>
      <c r="AO294" s="54" t="s">
        <v>85</v>
      </c>
      <c r="AP294" s="54" t="s">
        <v>85</v>
      </c>
    </row>
    <row r="295" spans="1:42" x14ac:dyDescent="0.25">
      <c r="A295" s="248" t="s">
        <v>85</v>
      </c>
      <c r="B295" s="276" t="s">
        <v>85</v>
      </c>
      <c r="C295" s="250" t="s">
        <v>85</v>
      </c>
      <c r="D295" s="277" t="s">
        <v>85</v>
      </c>
      <c r="E295" s="278" t="s">
        <v>85</v>
      </c>
      <c r="F295" s="279" t="s">
        <v>85</v>
      </c>
      <c r="G295" s="280" t="s">
        <v>85</v>
      </c>
      <c r="H295" s="281" t="s">
        <v>85</v>
      </c>
      <c r="I295" s="278" t="s">
        <v>85</v>
      </c>
      <c r="J295" s="278" t="s">
        <v>85</v>
      </c>
      <c r="K295" s="280" t="s">
        <v>85</v>
      </c>
      <c r="L295" s="280" t="s">
        <v>85</v>
      </c>
      <c r="M295" s="280" t="s">
        <v>85</v>
      </c>
      <c r="N295" s="282" t="s">
        <v>85</v>
      </c>
      <c r="O295" s="278" t="s">
        <v>85</v>
      </c>
      <c r="P295" s="283" t="s">
        <v>85</v>
      </c>
      <c r="Q295" s="280" t="s">
        <v>85</v>
      </c>
      <c r="R295" s="284"/>
      <c r="S295" s="285" t="s">
        <v>85</v>
      </c>
      <c r="T295" s="278" t="s">
        <v>85</v>
      </c>
      <c r="U295" s="283" t="s">
        <v>85</v>
      </c>
      <c r="V295" s="280" t="s">
        <v>85</v>
      </c>
      <c r="W295" s="284"/>
      <c r="X295" s="286" t="s">
        <v>85</v>
      </c>
      <c r="Y295" s="278" t="s">
        <v>85</v>
      </c>
      <c r="Z295" s="283" t="s">
        <v>85</v>
      </c>
      <c r="AA295" s="280" t="s">
        <v>85</v>
      </c>
      <c r="AB295" s="284"/>
      <c r="AC295" s="287" t="s">
        <v>85</v>
      </c>
      <c r="AD295" s="278" t="s">
        <v>85</v>
      </c>
      <c r="AE295" s="283" t="s">
        <v>85</v>
      </c>
      <c r="AF295" s="280" t="s">
        <v>85</v>
      </c>
      <c r="AG295" s="250"/>
      <c r="AH295" s="248" t="s">
        <v>85</v>
      </c>
      <c r="AI295" s="276" t="s">
        <v>85</v>
      </c>
      <c r="AJ295" s="54" t="s">
        <v>85</v>
      </c>
      <c r="AK295" s="54" t="s">
        <v>85</v>
      </c>
      <c r="AM295" s="54" t="s">
        <v>85</v>
      </c>
      <c r="AN295" s="54" t="s">
        <v>85</v>
      </c>
      <c r="AO295" s="54" t="s">
        <v>85</v>
      </c>
      <c r="AP295" s="54" t="s">
        <v>85</v>
      </c>
    </row>
    <row r="296" spans="1:42" x14ac:dyDescent="0.25">
      <c r="A296" s="248" t="s">
        <v>85</v>
      </c>
      <c r="B296" s="276" t="s">
        <v>85</v>
      </c>
      <c r="C296" s="250" t="s">
        <v>85</v>
      </c>
      <c r="D296" s="277" t="s">
        <v>85</v>
      </c>
      <c r="E296" s="278" t="s">
        <v>85</v>
      </c>
      <c r="F296" s="279" t="s">
        <v>85</v>
      </c>
      <c r="G296" s="280" t="s">
        <v>85</v>
      </c>
      <c r="H296" s="281" t="s">
        <v>85</v>
      </c>
      <c r="I296" s="278" t="s">
        <v>85</v>
      </c>
      <c r="J296" s="278" t="s">
        <v>85</v>
      </c>
      <c r="K296" s="280" t="s">
        <v>85</v>
      </c>
      <c r="L296" s="280" t="s">
        <v>85</v>
      </c>
      <c r="M296" s="280" t="s">
        <v>85</v>
      </c>
      <c r="N296" s="282" t="s">
        <v>85</v>
      </c>
      <c r="O296" s="278" t="s">
        <v>85</v>
      </c>
      <c r="P296" s="283" t="s">
        <v>85</v>
      </c>
      <c r="Q296" s="280" t="s">
        <v>85</v>
      </c>
      <c r="R296" s="284"/>
      <c r="S296" s="285" t="s">
        <v>85</v>
      </c>
      <c r="T296" s="278" t="s">
        <v>85</v>
      </c>
      <c r="U296" s="283" t="s">
        <v>85</v>
      </c>
      <c r="V296" s="280" t="s">
        <v>85</v>
      </c>
      <c r="W296" s="284"/>
      <c r="X296" s="286" t="s">
        <v>85</v>
      </c>
      <c r="Y296" s="278" t="s">
        <v>85</v>
      </c>
      <c r="Z296" s="283" t="s">
        <v>85</v>
      </c>
      <c r="AA296" s="280" t="s">
        <v>85</v>
      </c>
      <c r="AB296" s="284"/>
      <c r="AC296" s="287" t="s">
        <v>85</v>
      </c>
      <c r="AD296" s="278" t="s">
        <v>85</v>
      </c>
      <c r="AE296" s="283" t="s">
        <v>85</v>
      </c>
      <c r="AF296" s="280" t="s">
        <v>85</v>
      </c>
      <c r="AG296" s="250"/>
      <c r="AH296" s="248" t="s">
        <v>85</v>
      </c>
      <c r="AI296" s="276" t="s">
        <v>85</v>
      </c>
      <c r="AJ296" s="54" t="s">
        <v>85</v>
      </c>
      <c r="AK296" s="54" t="s">
        <v>85</v>
      </c>
      <c r="AM296" s="54" t="s">
        <v>85</v>
      </c>
      <c r="AN296" s="54" t="s">
        <v>85</v>
      </c>
      <c r="AO296" s="54" t="s">
        <v>85</v>
      </c>
      <c r="AP296" s="54" t="s">
        <v>85</v>
      </c>
    </row>
    <row r="297" spans="1:42" x14ac:dyDescent="0.25">
      <c r="A297" s="248" t="s">
        <v>85</v>
      </c>
      <c r="B297" s="276" t="s">
        <v>85</v>
      </c>
      <c r="C297" s="250" t="s">
        <v>85</v>
      </c>
      <c r="D297" s="277" t="s">
        <v>85</v>
      </c>
      <c r="E297" s="278" t="s">
        <v>85</v>
      </c>
      <c r="F297" s="279" t="s">
        <v>85</v>
      </c>
      <c r="G297" s="280" t="s">
        <v>85</v>
      </c>
      <c r="H297" s="281" t="s">
        <v>85</v>
      </c>
      <c r="I297" s="278" t="s">
        <v>85</v>
      </c>
      <c r="J297" s="278" t="s">
        <v>85</v>
      </c>
      <c r="K297" s="280" t="s">
        <v>85</v>
      </c>
      <c r="L297" s="280" t="s">
        <v>85</v>
      </c>
      <c r="M297" s="280" t="s">
        <v>85</v>
      </c>
      <c r="N297" s="282" t="s">
        <v>85</v>
      </c>
      <c r="O297" s="278" t="s">
        <v>85</v>
      </c>
      <c r="P297" s="283" t="s">
        <v>85</v>
      </c>
      <c r="Q297" s="280" t="s">
        <v>85</v>
      </c>
      <c r="R297" s="284"/>
      <c r="S297" s="285" t="s">
        <v>85</v>
      </c>
      <c r="T297" s="278" t="s">
        <v>85</v>
      </c>
      <c r="U297" s="283" t="s">
        <v>85</v>
      </c>
      <c r="V297" s="280" t="s">
        <v>85</v>
      </c>
      <c r="W297" s="284"/>
      <c r="X297" s="286" t="s">
        <v>85</v>
      </c>
      <c r="Y297" s="278" t="s">
        <v>85</v>
      </c>
      <c r="Z297" s="283" t="s">
        <v>85</v>
      </c>
      <c r="AA297" s="280" t="s">
        <v>85</v>
      </c>
      <c r="AB297" s="284"/>
      <c r="AC297" s="287" t="s">
        <v>85</v>
      </c>
      <c r="AD297" s="278" t="s">
        <v>85</v>
      </c>
      <c r="AE297" s="283" t="s">
        <v>85</v>
      </c>
      <c r="AF297" s="280" t="s">
        <v>85</v>
      </c>
      <c r="AG297" s="250"/>
      <c r="AH297" s="248" t="s">
        <v>85</v>
      </c>
      <c r="AI297" s="276" t="s">
        <v>85</v>
      </c>
      <c r="AJ297" s="54" t="s">
        <v>85</v>
      </c>
      <c r="AK297" s="54" t="s">
        <v>85</v>
      </c>
      <c r="AM297" s="54" t="s">
        <v>85</v>
      </c>
      <c r="AN297" s="54" t="s">
        <v>85</v>
      </c>
      <c r="AO297" s="54" t="s">
        <v>85</v>
      </c>
      <c r="AP297" s="54" t="s">
        <v>85</v>
      </c>
    </row>
    <row r="298" spans="1:42" x14ac:dyDescent="0.25">
      <c r="A298" s="248" t="s">
        <v>85</v>
      </c>
      <c r="B298" s="276" t="s">
        <v>85</v>
      </c>
      <c r="C298" s="250" t="s">
        <v>85</v>
      </c>
      <c r="D298" s="277" t="s">
        <v>85</v>
      </c>
      <c r="E298" s="278" t="s">
        <v>85</v>
      </c>
      <c r="F298" s="279" t="s">
        <v>85</v>
      </c>
      <c r="G298" s="280" t="s">
        <v>85</v>
      </c>
      <c r="H298" s="281" t="s">
        <v>85</v>
      </c>
      <c r="I298" s="278" t="s">
        <v>85</v>
      </c>
      <c r="J298" s="278" t="s">
        <v>85</v>
      </c>
      <c r="K298" s="280" t="s">
        <v>85</v>
      </c>
      <c r="L298" s="280" t="s">
        <v>85</v>
      </c>
      <c r="M298" s="280" t="s">
        <v>85</v>
      </c>
      <c r="N298" s="282" t="s">
        <v>85</v>
      </c>
      <c r="O298" s="278" t="s">
        <v>85</v>
      </c>
      <c r="P298" s="283" t="s">
        <v>85</v>
      </c>
      <c r="Q298" s="280" t="s">
        <v>85</v>
      </c>
      <c r="R298" s="284"/>
      <c r="S298" s="285" t="s">
        <v>85</v>
      </c>
      <c r="T298" s="278" t="s">
        <v>85</v>
      </c>
      <c r="U298" s="283" t="s">
        <v>85</v>
      </c>
      <c r="V298" s="280" t="s">
        <v>85</v>
      </c>
      <c r="W298" s="284"/>
      <c r="X298" s="286" t="s">
        <v>85</v>
      </c>
      <c r="Y298" s="278" t="s">
        <v>85</v>
      </c>
      <c r="Z298" s="283" t="s">
        <v>85</v>
      </c>
      <c r="AA298" s="280" t="s">
        <v>85</v>
      </c>
      <c r="AB298" s="284"/>
      <c r="AC298" s="287" t="s">
        <v>85</v>
      </c>
      <c r="AD298" s="278" t="s">
        <v>85</v>
      </c>
      <c r="AE298" s="283" t="s">
        <v>85</v>
      </c>
      <c r="AF298" s="280" t="s">
        <v>85</v>
      </c>
      <c r="AG298" s="250"/>
      <c r="AH298" s="248" t="s">
        <v>85</v>
      </c>
      <c r="AI298" s="276" t="s">
        <v>85</v>
      </c>
      <c r="AJ298" s="54" t="s">
        <v>85</v>
      </c>
      <c r="AK298" s="54" t="s">
        <v>85</v>
      </c>
      <c r="AM298" s="54" t="s">
        <v>85</v>
      </c>
      <c r="AN298" s="54" t="s">
        <v>85</v>
      </c>
      <c r="AO298" s="54" t="s">
        <v>85</v>
      </c>
      <c r="AP298" s="54" t="s">
        <v>85</v>
      </c>
    </row>
    <row r="299" spans="1:42" x14ac:dyDescent="0.25">
      <c r="A299" s="248" t="s">
        <v>85</v>
      </c>
      <c r="B299" s="276" t="s">
        <v>85</v>
      </c>
      <c r="C299" s="250" t="s">
        <v>85</v>
      </c>
      <c r="D299" s="277" t="s">
        <v>85</v>
      </c>
      <c r="E299" s="278" t="s">
        <v>85</v>
      </c>
      <c r="F299" s="279" t="s">
        <v>85</v>
      </c>
      <c r="G299" s="280" t="s">
        <v>85</v>
      </c>
      <c r="H299" s="281" t="s">
        <v>85</v>
      </c>
      <c r="I299" s="278" t="s">
        <v>85</v>
      </c>
      <c r="J299" s="278" t="s">
        <v>85</v>
      </c>
      <c r="K299" s="280" t="s">
        <v>85</v>
      </c>
      <c r="L299" s="280" t="s">
        <v>85</v>
      </c>
      <c r="M299" s="280" t="s">
        <v>85</v>
      </c>
      <c r="N299" s="282" t="s">
        <v>85</v>
      </c>
      <c r="O299" s="278" t="s">
        <v>85</v>
      </c>
      <c r="P299" s="283" t="s">
        <v>85</v>
      </c>
      <c r="Q299" s="280" t="s">
        <v>85</v>
      </c>
      <c r="R299" s="284"/>
      <c r="S299" s="285" t="s">
        <v>85</v>
      </c>
      <c r="T299" s="278" t="s">
        <v>85</v>
      </c>
      <c r="U299" s="283" t="s">
        <v>85</v>
      </c>
      <c r="V299" s="280" t="s">
        <v>85</v>
      </c>
      <c r="W299" s="284"/>
      <c r="X299" s="286" t="s">
        <v>85</v>
      </c>
      <c r="Y299" s="278" t="s">
        <v>85</v>
      </c>
      <c r="Z299" s="283" t="s">
        <v>85</v>
      </c>
      <c r="AA299" s="280" t="s">
        <v>85</v>
      </c>
      <c r="AB299" s="284"/>
      <c r="AC299" s="287" t="s">
        <v>85</v>
      </c>
      <c r="AD299" s="278" t="s">
        <v>85</v>
      </c>
      <c r="AE299" s="283" t="s">
        <v>85</v>
      </c>
      <c r="AF299" s="280" t="s">
        <v>85</v>
      </c>
      <c r="AG299" s="250"/>
      <c r="AH299" s="248" t="s">
        <v>85</v>
      </c>
      <c r="AI299" s="276" t="s">
        <v>85</v>
      </c>
      <c r="AJ299" s="54" t="s">
        <v>85</v>
      </c>
      <c r="AK299" s="54" t="s">
        <v>85</v>
      </c>
      <c r="AM299" s="54" t="s">
        <v>85</v>
      </c>
      <c r="AN299" s="54" t="s">
        <v>85</v>
      </c>
      <c r="AO299" s="54" t="s">
        <v>85</v>
      </c>
      <c r="AP299" s="54" t="s">
        <v>85</v>
      </c>
    </row>
    <row r="300" spans="1:42" x14ac:dyDescent="0.25">
      <c r="A300" s="248" t="s">
        <v>85</v>
      </c>
      <c r="B300" s="276" t="s">
        <v>85</v>
      </c>
      <c r="C300" s="250" t="s">
        <v>85</v>
      </c>
      <c r="D300" s="277" t="s">
        <v>85</v>
      </c>
      <c r="E300" s="278" t="s">
        <v>85</v>
      </c>
      <c r="F300" s="279" t="s">
        <v>85</v>
      </c>
      <c r="G300" s="280" t="s">
        <v>85</v>
      </c>
      <c r="H300" s="281" t="s">
        <v>85</v>
      </c>
      <c r="I300" s="278" t="s">
        <v>85</v>
      </c>
      <c r="J300" s="278" t="s">
        <v>85</v>
      </c>
      <c r="K300" s="280" t="s">
        <v>85</v>
      </c>
      <c r="L300" s="280" t="s">
        <v>85</v>
      </c>
      <c r="M300" s="280" t="s">
        <v>85</v>
      </c>
      <c r="N300" s="282" t="s">
        <v>85</v>
      </c>
      <c r="O300" s="278" t="s">
        <v>85</v>
      </c>
      <c r="P300" s="283" t="s">
        <v>85</v>
      </c>
      <c r="Q300" s="280" t="s">
        <v>85</v>
      </c>
      <c r="R300" s="284"/>
      <c r="S300" s="285" t="s">
        <v>85</v>
      </c>
      <c r="T300" s="278" t="s">
        <v>85</v>
      </c>
      <c r="U300" s="283" t="s">
        <v>85</v>
      </c>
      <c r="V300" s="280" t="s">
        <v>85</v>
      </c>
      <c r="W300" s="284"/>
      <c r="X300" s="286" t="s">
        <v>85</v>
      </c>
      <c r="Y300" s="278" t="s">
        <v>85</v>
      </c>
      <c r="Z300" s="283" t="s">
        <v>85</v>
      </c>
      <c r="AA300" s="280" t="s">
        <v>85</v>
      </c>
      <c r="AB300" s="284"/>
      <c r="AC300" s="287" t="s">
        <v>85</v>
      </c>
      <c r="AD300" s="278" t="s">
        <v>85</v>
      </c>
      <c r="AE300" s="283" t="s">
        <v>85</v>
      </c>
      <c r="AF300" s="280" t="s">
        <v>85</v>
      </c>
      <c r="AG300" s="250"/>
      <c r="AH300" s="248" t="s">
        <v>85</v>
      </c>
      <c r="AI300" s="276" t="s">
        <v>85</v>
      </c>
      <c r="AJ300" s="54" t="s">
        <v>85</v>
      </c>
      <c r="AK300" s="54" t="s">
        <v>85</v>
      </c>
      <c r="AM300" s="54" t="s">
        <v>85</v>
      </c>
      <c r="AN300" s="54" t="s">
        <v>85</v>
      </c>
      <c r="AO300" s="54" t="s">
        <v>85</v>
      </c>
      <c r="AP300" s="54" t="s">
        <v>85</v>
      </c>
    </row>
    <row r="301" spans="1:42" x14ac:dyDescent="0.25">
      <c r="A301" s="248" t="s">
        <v>85</v>
      </c>
      <c r="B301" s="276" t="s">
        <v>85</v>
      </c>
      <c r="C301" s="250" t="s">
        <v>85</v>
      </c>
      <c r="D301" s="277" t="s">
        <v>85</v>
      </c>
      <c r="E301" s="278" t="s">
        <v>85</v>
      </c>
      <c r="F301" s="279" t="s">
        <v>85</v>
      </c>
      <c r="G301" s="280" t="s">
        <v>85</v>
      </c>
      <c r="H301" s="281" t="s">
        <v>85</v>
      </c>
      <c r="I301" s="278" t="s">
        <v>85</v>
      </c>
      <c r="J301" s="278" t="s">
        <v>85</v>
      </c>
      <c r="K301" s="280" t="s">
        <v>85</v>
      </c>
      <c r="L301" s="280" t="s">
        <v>85</v>
      </c>
      <c r="M301" s="280" t="s">
        <v>85</v>
      </c>
      <c r="N301" s="282" t="s">
        <v>85</v>
      </c>
      <c r="O301" s="278" t="s">
        <v>85</v>
      </c>
      <c r="P301" s="283" t="s">
        <v>85</v>
      </c>
      <c r="Q301" s="280" t="s">
        <v>85</v>
      </c>
      <c r="R301" s="284"/>
      <c r="S301" s="285" t="s">
        <v>85</v>
      </c>
      <c r="T301" s="278" t="s">
        <v>85</v>
      </c>
      <c r="U301" s="283" t="s">
        <v>85</v>
      </c>
      <c r="V301" s="280" t="s">
        <v>85</v>
      </c>
      <c r="W301" s="284"/>
      <c r="X301" s="286" t="s">
        <v>85</v>
      </c>
      <c r="Y301" s="278" t="s">
        <v>85</v>
      </c>
      <c r="Z301" s="283" t="s">
        <v>85</v>
      </c>
      <c r="AA301" s="280" t="s">
        <v>85</v>
      </c>
      <c r="AB301" s="284"/>
      <c r="AC301" s="287" t="s">
        <v>85</v>
      </c>
      <c r="AD301" s="278" t="s">
        <v>85</v>
      </c>
      <c r="AE301" s="283" t="s">
        <v>85</v>
      </c>
      <c r="AF301" s="280" t="s">
        <v>85</v>
      </c>
      <c r="AG301" s="250"/>
      <c r="AH301" s="248" t="s">
        <v>85</v>
      </c>
      <c r="AI301" s="276" t="s">
        <v>85</v>
      </c>
      <c r="AJ301" s="54" t="s">
        <v>85</v>
      </c>
      <c r="AK301" s="54" t="s">
        <v>85</v>
      </c>
      <c r="AM301" s="54" t="s">
        <v>85</v>
      </c>
      <c r="AN301" s="54" t="s">
        <v>85</v>
      </c>
      <c r="AO301" s="54" t="s">
        <v>85</v>
      </c>
      <c r="AP301" s="54" t="s">
        <v>85</v>
      </c>
    </row>
    <row r="302" spans="1:42" x14ac:dyDescent="0.25">
      <c r="A302" s="248" t="s">
        <v>85</v>
      </c>
      <c r="B302" s="276" t="s">
        <v>85</v>
      </c>
      <c r="C302" s="250" t="s">
        <v>85</v>
      </c>
      <c r="D302" s="277" t="s">
        <v>85</v>
      </c>
      <c r="E302" s="278" t="s">
        <v>85</v>
      </c>
      <c r="F302" s="279" t="s">
        <v>85</v>
      </c>
      <c r="G302" s="280" t="s">
        <v>85</v>
      </c>
      <c r="H302" s="281" t="s">
        <v>85</v>
      </c>
      <c r="I302" s="278" t="s">
        <v>85</v>
      </c>
      <c r="J302" s="278" t="s">
        <v>85</v>
      </c>
      <c r="K302" s="280" t="s">
        <v>85</v>
      </c>
      <c r="L302" s="280" t="s">
        <v>85</v>
      </c>
      <c r="M302" s="280" t="s">
        <v>85</v>
      </c>
      <c r="N302" s="282" t="s">
        <v>85</v>
      </c>
      <c r="O302" s="278" t="s">
        <v>85</v>
      </c>
      <c r="P302" s="283" t="s">
        <v>85</v>
      </c>
      <c r="Q302" s="280" t="s">
        <v>85</v>
      </c>
      <c r="R302" s="284"/>
      <c r="S302" s="285" t="s">
        <v>85</v>
      </c>
      <c r="T302" s="278" t="s">
        <v>85</v>
      </c>
      <c r="U302" s="283" t="s">
        <v>85</v>
      </c>
      <c r="V302" s="280" t="s">
        <v>85</v>
      </c>
      <c r="W302" s="284"/>
      <c r="X302" s="286" t="s">
        <v>85</v>
      </c>
      <c r="Y302" s="278" t="s">
        <v>85</v>
      </c>
      <c r="Z302" s="283" t="s">
        <v>85</v>
      </c>
      <c r="AA302" s="280" t="s">
        <v>85</v>
      </c>
      <c r="AB302" s="284"/>
      <c r="AC302" s="287" t="s">
        <v>85</v>
      </c>
      <c r="AD302" s="278" t="s">
        <v>85</v>
      </c>
      <c r="AE302" s="283" t="s">
        <v>85</v>
      </c>
      <c r="AF302" s="280" t="s">
        <v>85</v>
      </c>
      <c r="AG302" s="250"/>
      <c r="AH302" s="248" t="s">
        <v>85</v>
      </c>
      <c r="AI302" s="276" t="s">
        <v>85</v>
      </c>
      <c r="AJ302" s="54" t="s">
        <v>85</v>
      </c>
      <c r="AK302" s="54" t="s">
        <v>85</v>
      </c>
      <c r="AM302" s="54" t="s">
        <v>85</v>
      </c>
      <c r="AN302" s="54" t="s">
        <v>85</v>
      </c>
      <c r="AO302" s="54" t="s">
        <v>85</v>
      </c>
      <c r="AP302" s="54" t="s">
        <v>85</v>
      </c>
    </row>
    <row r="303" spans="1:42" x14ac:dyDescent="0.25">
      <c r="A303" s="248" t="s">
        <v>85</v>
      </c>
      <c r="B303" s="276" t="s">
        <v>85</v>
      </c>
      <c r="C303" s="250" t="s">
        <v>85</v>
      </c>
      <c r="D303" s="277" t="s">
        <v>85</v>
      </c>
      <c r="E303" s="278" t="s">
        <v>85</v>
      </c>
      <c r="F303" s="279" t="s">
        <v>85</v>
      </c>
      <c r="G303" s="280" t="s">
        <v>85</v>
      </c>
      <c r="H303" s="281" t="s">
        <v>85</v>
      </c>
      <c r="I303" s="278" t="s">
        <v>85</v>
      </c>
      <c r="J303" s="278" t="s">
        <v>85</v>
      </c>
      <c r="K303" s="280" t="s">
        <v>85</v>
      </c>
      <c r="L303" s="280" t="s">
        <v>85</v>
      </c>
      <c r="M303" s="280" t="s">
        <v>85</v>
      </c>
      <c r="N303" s="282" t="s">
        <v>85</v>
      </c>
      <c r="O303" s="278" t="s">
        <v>85</v>
      </c>
      <c r="P303" s="283" t="s">
        <v>85</v>
      </c>
      <c r="Q303" s="280" t="s">
        <v>85</v>
      </c>
      <c r="R303" s="284"/>
      <c r="S303" s="285" t="s">
        <v>85</v>
      </c>
      <c r="T303" s="278" t="s">
        <v>85</v>
      </c>
      <c r="U303" s="283" t="s">
        <v>85</v>
      </c>
      <c r="V303" s="280" t="s">
        <v>85</v>
      </c>
      <c r="W303" s="284"/>
      <c r="X303" s="286" t="s">
        <v>85</v>
      </c>
      <c r="Y303" s="278" t="s">
        <v>85</v>
      </c>
      <c r="Z303" s="283" t="s">
        <v>85</v>
      </c>
      <c r="AA303" s="280" t="s">
        <v>85</v>
      </c>
      <c r="AB303" s="284"/>
      <c r="AC303" s="287" t="s">
        <v>85</v>
      </c>
      <c r="AD303" s="278" t="s">
        <v>85</v>
      </c>
      <c r="AE303" s="283" t="s">
        <v>85</v>
      </c>
      <c r="AF303" s="280" t="s">
        <v>85</v>
      </c>
      <c r="AG303" s="250"/>
      <c r="AH303" s="248" t="s">
        <v>85</v>
      </c>
      <c r="AI303" s="276" t="s">
        <v>85</v>
      </c>
      <c r="AJ303" s="54" t="s">
        <v>85</v>
      </c>
      <c r="AK303" s="54" t="s">
        <v>85</v>
      </c>
      <c r="AM303" s="54" t="s">
        <v>85</v>
      </c>
      <c r="AN303" s="54" t="s">
        <v>85</v>
      </c>
      <c r="AO303" s="54" t="s">
        <v>85</v>
      </c>
      <c r="AP303" s="54" t="s">
        <v>85</v>
      </c>
    </row>
    <row r="304" spans="1:42" x14ac:dyDescent="0.25">
      <c r="A304" s="248" t="s">
        <v>85</v>
      </c>
      <c r="B304" s="276" t="s">
        <v>85</v>
      </c>
      <c r="C304" s="250" t="s">
        <v>85</v>
      </c>
      <c r="D304" s="277" t="s">
        <v>85</v>
      </c>
      <c r="E304" s="278" t="s">
        <v>85</v>
      </c>
      <c r="F304" s="279" t="s">
        <v>85</v>
      </c>
      <c r="G304" s="280" t="s">
        <v>85</v>
      </c>
      <c r="H304" s="281" t="s">
        <v>85</v>
      </c>
      <c r="I304" s="278" t="s">
        <v>85</v>
      </c>
      <c r="J304" s="278" t="s">
        <v>85</v>
      </c>
      <c r="K304" s="280" t="s">
        <v>85</v>
      </c>
      <c r="L304" s="280" t="s">
        <v>85</v>
      </c>
      <c r="M304" s="280" t="s">
        <v>85</v>
      </c>
      <c r="N304" s="282" t="s">
        <v>85</v>
      </c>
      <c r="O304" s="278" t="s">
        <v>85</v>
      </c>
      <c r="P304" s="283" t="s">
        <v>85</v>
      </c>
      <c r="Q304" s="280" t="s">
        <v>85</v>
      </c>
      <c r="R304" s="284"/>
      <c r="S304" s="285" t="s">
        <v>85</v>
      </c>
      <c r="T304" s="278" t="s">
        <v>85</v>
      </c>
      <c r="U304" s="283" t="s">
        <v>85</v>
      </c>
      <c r="V304" s="280" t="s">
        <v>85</v>
      </c>
      <c r="W304" s="284"/>
      <c r="X304" s="286" t="s">
        <v>85</v>
      </c>
      <c r="Y304" s="278" t="s">
        <v>85</v>
      </c>
      <c r="Z304" s="283" t="s">
        <v>85</v>
      </c>
      <c r="AA304" s="280" t="s">
        <v>85</v>
      </c>
      <c r="AB304" s="284"/>
      <c r="AC304" s="287" t="s">
        <v>85</v>
      </c>
      <c r="AD304" s="278" t="s">
        <v>85</v>
      </c>
      <c r="AE304" s="283" t="s">
        <v>85</v>
      </c>
      <c r="AF304" s="280" t="s">
        <v>85</v>
      </c>
      <c r="AG304" s="250"/>
      <c r="AH304" s="248" t="s">
        <v>85</v>
      </c>
      <c r="AI304" s="276" t="s">
        <v>85</v>
      </c>
      <c r="AJ304" s="54" t="s">
        <v>85</v>
      </c>
      <c r="AK304" s="54" t="s">
        <v>85</v>
      </c>
      <c r="AM304" s="54" t="s">
        <v>85</v>
      </c>
      <c r="AN304" s="54" t="s">
        <v>85</v>
      </c>
      <c r="AO304" s="54" t="s">
        <v>85</v>
      </c>
      <c r="AP304" s="54" t="s">
        <v>85</v>
      </c>
    </row>
    <row r="305" spans="1:42" x14ac:dyDescent="0.25">
      <c r="A305" s="248" t="s">
        <v>85</v>
      </c>
      <c r="B305" s="276" t="s">
        <v>85</v>
      </c>
      <c r="C305" s="250" t="s">
        <v>85</v>
      </c>
      <c r="D305" s="277" t="s">
        <v>85</v>
      </c>
      <c r="E305" s="278" t="s">
        <v>85</v>
      </c>
      <c r="F305" s="279" t="s">
        <v>85</v>
      </c>
      <c r="G305" s="280" t="s">
        <v>85</v>
      </c>
      <c r="H305" s="281" t="s">
        <v>85</v>
      </c>
      <c r="I305" s="278" t="s">
        <v>85</v>
      </c>
      <c r="J305" s="278" t="s">
        <v>85</v>
      </c>
      <c r="K305" s="280" t="s">
        <v>85</v>
      </c>
      <c r="L305" s="280" t="s">
        <v>85</v>
      </c>
      <c r="M305" s="280" t="s">
        <v>85</v>
      </c>
      <c r="N305" s="282" t="s">
        <v>85</v>
      </c>
      <c r="O305" s="278" t="s">
        <v>85</v>
      </c>
      <c r="P305" s="283" t="s">
        <v>85</v>
      </c>
      <c r="Q305" s="280" t="s">
        <v>85</v>
      </c>
      <c r="R305" s="284"/>
      <c r="S305" s="285" t="s">
        <v>85</v>
      </c>
      <c r="T305" s="278" t="s">
        <v>85</v>
      </c>
      <c r="U305" s="283" t="s">
        <v>85</v>
      </c>
      <c r="V305" s="280" t="s">
        <v>85</v>
      </c>
      <c r="W305" s="284"/>
      <c r="X305" s="286" t="s">
        <v>85</v>
      </c>
      <c r="Y305" s="278" t="s">
        <v>85</v>
      </c>
      <c r="Z305" s="283" t="s">
        <v>85</v>
      </c>
      <c r="AA305" s="280" t="s">
        <v>85</v>
      </c>
      <c r="AB305" s="284"/>
      <c r="AC305" s="287" t="s">
        <v>85</v>
      </c>
      <c r="AD305" s="278" t="s">
        <v>85</v>
      </c>
      <c r="AE305" s="283" t="s">
        <v>85</v>
      </c>
      <c r="AF305" s="280" t="s">
        <v>85</v>
      </c>
      <c r="AG305" s="250"/>
      <c r="AH305" s="248" t="s">
        <v>85</v>
      </c>
      <c r="AI305" s="276" t="s">
        <v>85</v>
      </c>
      <c r="AJ305" s="54" t="s">
        <v>85</v>
      </c>
      <c r="AK305" s="54" t="s">
        <v>85</v>
      </c>
      <c r="AM305" s="54" t="s">
        <v>85</v>
      </c>
      <c r="AN305" s="54" t="s">
        <v>85</v>
      </c>
      <c r="AO305" s="54" t="s">
        <v>85</v>
      </c>
      <c r="AP305" s="54" t="s">
        <v>85</v>
      </c>
    </row>
    <row r="306" spans="1:42" x14ac:dyDescent="0.25">
      <c r="A306" s="248" t="s">
        <v>85</v>
      </c>
      <c r="B306" s="276" t="s">
        <v>85</v>
      </c>
      <c r="C306" s="250" t="s">
        <v>85</v>
      </c>
      <c r="D306" s="277" t="s">
        <v>85</v>
      </c>
      <c r="E306" s="278" t="s">
        <v>85</v>
      </c>
      <c r="F306" s="279" t="s">
        <v>85</v>
      </c>
      <c r="G306" s="280" t="s">
        <v>85</v>
      </c>
      <c r="H306" s="281" t="s">
        <v>85</v>
      </c>
      <c r="I306" s="278" t="s">
        <v>85</v>
      </c>
      <c r="J306" s="278" t="s">
        <v>85</v>
      </c>
      <c r="K306" s="280" t="s">
        <v>85</v>
      </c>
      <c r="L306" s="280" t="s">
        <v>85</v>
      </c>
      <c r="M306" s="280" t="s">
        <v>85</v>
      </c>
      <c r="N306" s="282" t="s">
        <v>85</v>
      </c>
      <c r="O306" s="278" t="s">
        <v>85</v>
      </c>
      <c r="P306" s="283" t="s">
        <v>85</v>
      </c>
      <c r="Q306" s="280" t="s">
        <v>85</v>
      </c>
      <c r="R306" s="284"/>
      <c r="S306" s="285" t="s">
        <v>85</v>
      </c>
      <c r="T306" s="278" t="s">
        <v>85</v>
      </c>
      <c r="U306" s="283" t="s">
        <v>85</v>
      </c>
      <c r="V306" s="280" t="s">
        <v>85</v>
      </c>
      <c r="W306" s="284"/>
      <c r="X306" s="286" t="s">
        <v>85</v>
      </c>
      <c r="Y306" s="278" t="s">
        <v>85</v>
      </c>
      <c r="Z306" s="283" t="s">
        <v>85</v>
      </c>
      <c r="AA306" s="280" t="s">
        <v>85</v>
      </c>
      <c r="AB306" s="284"/>
      <c r="AC306" s="287" t="s">
        <v>85</v>
      </c>
      <c r="AD306" s="278" t="s">
        <v>85</v>
      </c>
      <c r="AE306" s="283" t="s">
        <v>85</v>
      </c>
      <c r="AF306" s="280" t="s">
        <v>85</v>
      </c>
      <c r="AG306" s="250"/>
      <c r="AH306" s="248" t="s">
        <v>85</v>
      </c>
      <c r="AI306" s="276" t="s">
        <v>85</v>
      </c>
      <c r="AJ306" s="54" t="s">
        <v>85</v>
      </c>
      <c r="AK306" s="54" t="s">
        <v>85</v>
      </c>
      <c r="AM306" s="54" t="s">
        <v>85</v>
      </c>
      <c r="AN306" s="54" t="s">
        <v>85</v>
      </c>
      <c r="AO306" s="54" t="s">
        <v>85</v>
      </c>
      <c r="AP306" s="54" t="s">
        <v>85</v>
      </c>
    </row>
    <row r="307" spans="1:42" x14ac:dyDescent="0.25">
      <c r="A307" s="248" t="s">
        <v>85</v>
      </c>
      <c r="B307" s="276" t="s">
        <v>85</v>
      </c>
      <c r="C307" s="250" t="s">
        <v>85</v>
      </c>
      <c r="D307" s="277" t="s">
        <v>85</v>
      </c>
      <c r="E307" s="278" t="s">
        <v>85</v>
      </c>
      <c r="F307" s="279" t="s">
        <v>85</v>
      </c>
      <c r="G307" s="280" t="s">
        <v>85</v>
      </c>
      <c r="H307" s="281" t="s">
        <v>85</v>
      </c>
      <c r="I307" s="278" t="s">
        <v>85</v>
      </c>
      <c r="J307" s="278" t="s">
        <v>85</v>
      </c>
      <c r="K307" s="280" t="s">
        <v>85</v>
      </c>
      <c r="L307" s="280" t="s">
        <v>85</v>
      </c>
      <c r="M307" s="280" t="s">
        <v>85</v>
      </c>
      <c r="N307" s="282" t="s">
        <v>85</v>
      </c>
      <c r="O307" s="278" t="s">
        <v>85</v>
      </c>
      <c r="P307" s="283" t="s">
        <v>85</v>
      </c>
      <c r="Q307" s="280" t="s">
        <v>85</v>
      </c>
      <c r="R307" s="284"/>
      <c r="S307" s="285" t="s">
        <v>85</v>
      </c>
      <c r="T307" s="278" t="s">
        <v>85</v>
      </c>
      <c r="U307" s="283" t="s">
        <v>85</v>
      </c>
      <c r="V307" s="280" t="s">
        <v>85</v>
      </c>
      <c r="W307" s="284"/>
      <c r="X307" s="286" t="s">
        <v>85</v>
      </c>
      <c r="Y307" s="278" t="s">
        <v>85</v>
      </c>
      <c r="Z307" s="283" t="s">
        <v>85</v>
      </c>
      <c r="AA307" s="280" t="s">
        <v>85</v>
      </c>
      <c r="AB307" s="284"/>
      <c r="AC307" s="287" t="s">
        <v>85</v>
      </c>
      <c r="AD307" s="278" t="s">
        <v>85</v>
      </c>
      <c r="AE307" s="283" t="s">
        <v>85</v>
      </c>
      <c r="AF307" s="280" t="s">
        <v>85</v>
      </c>
      <c r="AG307" s="250"/>
      <c r="AH307" s="248" t="s">
        <v>85</v>
      </c>
      <c r="AI307" s="276" t="s">
        <v>85</v>
      </c>
      <c r="AJ307" s="54" t="s">
        <v>85</v>
      </c>
      <c r="AK307" s="54" t="s">
        <v>85</v>
      </c>
      <c r="AM307" s="54" t="s">
        <v>85</v>
      </c>
      <c r="AN307" s="54" t="s">
        <v>85</v>
      </c>
      <c r="AO307" s="54" t="s">
        <v>85</v>
      </c>
      <c r="AP307" s="54" t="s">
        <v>85</v>
      </c>
    </row>
    <row r="308" spans="1:42" x14ac:dyDescent="0.25">
      <c r="A308" s="248" t="s">
        <v>85</v>
      </c>
      <c r="B308" s="276" t="s">
        <v>85</v>
      </c>
      <c r="C308" s="250" t="s">
        <v>85</v>
      </c>
      <c r="D308" s="277" t="s">
        <v>85</v>
      </c>
      <c r="E308" s="278" t="s">
        <v>85</v>
      </c>
      <c r="F308" s="279" t="s">
        <v>85</v>
      </c>
      <c r="G308" s="280" t="s">
        <v>85</v>
      </c>
      <c r="H308" s="281" t="s">
        <v>85</v>
      </c>
      <c r="I308" s="278" t="s">
        <v>85</v>
      </c>
      <c r="J308" s="278" t="s">
        <v>85</v>
      </c>
      <c r="K308" s="280" t="s">
        <v>85</v>
      </c>
      <c r="L308" s="280" t="s">
        <v>85</v>
      </c>
      <c r="M308" s="280" t="s">
        <v>85</v>
      </c>
      <c r="N308" s="282" t="s">
        <v>85</v>
      </c>
      <c r="O308" s="278" t="s">
        <v>85</v>
      </c>
      <c r="P308" s="283" t="s">
        <v>85</v>
      </c>
      <c r="Q308" s="280" t="s">
        <v>85</v>
      </c>
      <c r="R308" s="284"/>
      <c r="S308" s="285" t="s">
        <v>85</v>
      </c>
      <c r="T308" s="278" t="s">
        <v>85</v>
      </c>
      <c r="U308" s="283" t="s">
        <v>85</v>
      </c>
      <c r="V308" s="280" t="s">
        <v>85</v>
      </c>
      <c r="W308" s="284"/>
      <c r="X308" s="286" t="s">
        <v>85</v>
      </c>
      <c r="Y308" s="278" t="s">
        <v>85</v>
      </c>
      <c r="Z308" s="283" t="s">
        <v>85</v>
      </c>
      <c r="AA308" s="280" t="s">
        <v>85</v>
      </c>
      <c r="AB308" s="284"/>
      <c r="AC308" s="287" t="s">
        <v>85</v>
      </c>
      <c r="AD308" s="278" t="s">
        <v>85</v>
      </c>
      <c r="AE308" s="283" t="s">
        <v>85</v>
      </c>
      <c r="AF308" s="280" t="s">
        <v>85</v>
      </c>
      <c r="AG308" s="250"/>
      <c r="AH308" s="248" t="s">
        <v>85</v>
      </c>
      <c r="AI308" s="276" t="s">
        <v>85</v>
      </c>
      <c r="AJ308" s="54" t="s">
        <v>85</v>
      </c>
      <c r="AK308" s="54" t="s">
        <v>85</v>
      </c>
      <c r="AM308" s="54" t="s">
        <v>85</v>
      </c>
      <c r="AN308" s="54" t="s">
        <v>85</v>
      </c>
      <c r="AO308" s="54" t="s">
        <v>85</v>
      </c>
      <c r="AP308" s="54" t="s">
        <v>85</v>
      </c>
    </row>
    <row r="309" spans="1:42" x14ac:dyDescent="0.25">
      <c r="A309" s="248" t="s">
        <v>85</v>
      </c>
      <c r="B309" s="276" t="s">
        <v>85</v>
      </c>
      <c r="C309" s="250" t="s">
        <v>85</v>
      </c>
      <c r="D309" s="277" t="s">
        <v>85</v>
      </c>
      <c r="E309" s="278" t="s">
        <v>85</v>
      </c>
      <c r="F309" s="279" t="s">
        <v>85</v>
      </c>
      <c r="G309" s="280" t="s">
        <v>85</v>
      </c>
      <c r="H309" s="281" t="s">
        <v>85</v>
      </c>
      <c r="I309" s="278" t="s">
        <v>85</v>
      </c>
      <c r="J309" s="278" t="s">
        <v>85</v>
      </c>
      <c r="K309" s="280" t="s">
        <v>85</v>
      </c>
      <c r="L309" s="280" t="s">
        <v>85</v>
      </c>
      <c r="M309" s="280" t="s">
        <v>85</v>
      </c>
      <c r="N309" s="282" t="s">
        <v>85</v>
      </c>
      <c r="O309" s="278" t="s">
        <v>85</v>
      </c>
      <c r="P309" s="283" t="s">
        <v>85</v>
      </c>
      <c r="Q309" s="280" t="s">
        <v>85</v>
      </c>
      <c r="R309" s="284"/>
      <c r="S309" s="285" t="s">
        <v>85</v>
      </c>
      <c r="T309" s="278" t="s">
        <v>85</v>
      </c>
      <c r="U309" s="283" t="s">
        <v>85</v>
      </c>
      <c r="V309" s="280" t="s">
        <v>85</v>
      </c>
      <c r="W309" s="284"/>
      <c r="X309" s="286" t="s">
        <v>85</v>
      </c>
      <c r="Y309" s="278" t="s">
        <v>85</v>
      </c>
      <c r="Z309" s="283" t="s">
        <v>85</v>
      </c>
      <c r="AA309" s="280" t="s">
        <v>85</v>
      </c>
      <c r="AB309" s="284"/>
      <c r="AC309" s="287" t="s">
        <v>85</v>
      </c>
      <c r="AD309" s="278" t="s">
        <v>85</v>
      </c>
      <c r="AE309" s="283" t="s">
        <v>85</v>
      </c>
      <c r="AF309" s="280" t="s">
        <v>85</v>
      </c>
      <c r="AG309" s="250"/>
      <c r="AH309" s="248" t="s">
        <v>85</v>
      </c>
      <c r="AI309" s="276" t="s">
        <v>85</v>
      </c>
      <c r="AJ309" s="54" t="s">
        <v>85</v>
      </c>
      <c r="AK309" s="54" t="s">
        <v>85</v>
      </c>
      <c r="AM309" s="54" t="s">
        <v>85</v>
      </c>
      <c r="AN309" s="54" t="s">
        <v>85</v>
      </c>
      <c r="AO309" s="54" t="s">
        <v>85</v>
      </c>
      <c r="AP309" s="54" t="s">
        <v>85</v>
      </c>
    </row>
    <row r="310" spans="1:42" x14ac:dyDescent="0.25">
      <c r="A310" s="248" t="s">
        <v>85</v>
      </c>
      <c r="B310" s="276" t="s">
        <v>85</v>
      </c>
      <c r="C310" s="250" t="s">
        <v>85</v>
      </c>
      <c r="D310" s="277" t="s">
        <v>85</v>
      </c>
      <c r="E310" s="278" t="s">
        <v>85</v>
      </c>
      <c r="F310" s="279" t="s">
        <v>85</v>
      </c>
      <c r="G310" s="280" t="s">
        <v>85</v>
      </c>
      <c r="H310" s="281" t="s">
        <v>85</v>
      </c>
      <c r="I310" s="278" t="s">
        <v>85</v>
      </c>
      <c r="J310" s="278" t="s">
        <v>85</v>
      </c>
      <c r="K310" s="280" t="s">
        <v>85</v>
      </c>
      <c r="L310" s="280" t="s">
        <v>85</v>
      </c>
      <c r="M310" s="280" t="s">
        <v>85</v>
      </c>
      <c r="N310" s="282" t="s">
        <v>85</v>
      </c>
      <c r="O310" s="278" t="s">
        <v>85</v>
      </c>
      <c r="P310" s="283" t="s">
        <v>85</v>
      </c>
      <c r="Q310" s="280" t="s">
        <v>85</v>
      </c>
      <c r="R310" s="284"/>
      <c r="S310" s="285" t="s">
        <v>85</v>
      </c>
      <c r="T310" s="278" t="s">
        <v>85</v>
      </c>
      <c r="U310" s="283" t="s">
        <v>85</v>
      </c>
      <c r="V310" s="280" t="s">
        <v>85</v>
      </c>
      <c r="W310" s="284"/>
      <c r="X310" s="286" t="s">
        <v>85</v>
      </c>
      <c r="Y310" s="278" t="s">
        <v>85</v>
      </c>
      <c r="Z310" s="283" t="s">
        <v>85</v>
      </c>
      <c r="AA310" s="280" t="s">
        <v>85</v>
      </c>
      <c r="AB310" s="284"/>
      <c r="AC310" s="287" t="s">
        <v>85</v>
      </c>
      <c r="AD310" s="278" t="s">
        <v>85</v>
      </c>
      <c r="AE310" s="283" t="s">
        <v>85</v>
      </c>
      <c r="AF310" s="280" t="s">
        <v>85</v>
      </c>
      <c r="AG310" s="250"/>
      <c r="AH310" s="248" t="s">
        <v>85</v>
      </c>
      <c r="AI310" s="276" t="s">
        <v>85</v>
      </c>
      <c r="AJ310" s="54" t="s">
        <v>85</v>
      </c>
      <c r="AK310" s="54" t="s">
        <v>85</v>
      </c>
      <c r="AM310" s="54" t="s">
        <v>85</v>
      </c>
      <c r="AN310" s="54" t="s">
        <v>85</v>
      </c>
      <c r="AO310" s="54" t="s">
        <v>85</v>
      </c>
      <c r="AP310" s="54" t="s">
        <v>85</v>
      </c>
    </row>
    <row r="311" spans="1:42" x14ac:dyDescent="0.25">
      <c r="A311" s="248" t="s">
        <v>85</v>
      </c>
      <c r="B311" s="276" t="s">
        <v>85</v>
      </c>
      <c r="C311" s="250" t="s">
        <v>85</v>
      </c>
      <c r="D311" s="277" t="s">
        <v>85</v>
      </c>
      <c r="E311" s="278" t="s">
        <v>85</v>
      </c>
      <c r="F311" s="279" t="s">
        <v>85</v>
      </c>
      <c r="G311" s="280" t="s">
        <v>85</v>
      </c>
      <c r="H311" s="281" t="s">
        <v>85</v>
      </c>
      <c r="I311" s="278" t="s">
        <v>85</v>
      </c>
      <c r="J311" s="278" t="s">
        <v>85</v>
      </c>
      <c r="K311" s="280" t="s">
        <v>85</v>
      </c>
      <c r="L311" s="280" t="s">
        <v>85</v>
      </c>
      <c r="M311" s="280" t="s">
        <v>85</v>
      </c>
      <c r="N311" s="282" t="s">
        <v>85</v>
      </c>
      <c r="O311" s="278" t="s">
        <v>85</v>
      </c>
      <c r="P311" s="283" t="s">
        <v>85</v>
      </c>
      <c r="Q311" s="280" t="s">
        <v>85</v>
      </c>
      <c r="R311" s="284"/>
      <c r="S311" s="285" t="s">
        <v>85</v>
      </c>
      <c r="T311" s="278" t="s">
        <v>85</v>
      </c>
      <c r="U311" s="283" t="s">
        <v>85</v>
      </c>
      <c r="V311" s="280" t="s">
        <v>85</v>
      </c>
      <c r="W311" s="284"/>
      <c r="X311" s="286" t="s">
        <v>85</v>
      </c>
      <c r="Y311" s="278" t="s">
        <v>85</v>
      </c>
      <c r="Z311" s="283" t="s">
        <v>85</v>
      </c>
      <c r="AA311" s="280" t="s">
        <v>85</v>
      </c>
      <c r="AB311" s="284"/>
      <c r="AC311" s="287" t="s">
        <v>85</v>
      </c>
      <c r="AD311" s="278" t="s">
        <v>85</v>
      </c>
      <c r="AE311" s="283" t="s">
        <v>85</v>
      </c>
      <c r="AF311" s="280" t="s">
        <v>85</v>
      </c>
      <c r="AG311" s="250"/>
      <c r="AH311" s="248" t="s">
        <v>85</v>
      </c>
      <c r="AI311" s="276" t="s">
        <v>85</v>
      </c>
      <c r="AJ311" s="54" t="s">
        <v>85</v>
      </c>
      <c r="AK311" s="54" t="s">
        <v>85</v>
      </c>
      <c r="AM311" s="54" t="s">
        <v>85</v>
      </c>
      <c r="AN311" s="54" t="s">
        <v>85</v>
      </c>
      <c r="AO311" s="54" t="s">
        <v>85</v>
      </c>
      <c r="AP311" s="54" t="s">
        <v>85</v>
      </c>
    </row>
    <row r="312" spans="1:42" x14ac:dyDescent="0.25">
      <c r="A312" s="248" t="s">
        <v>85</v>
      </c>
      <c r="B312" s="276" t="s">
        <v>85</v>
      </c>
      <c r="C312" s="250" t="s">
        <v>85</v>
      </c>
      <c r="D312" s="277" t="s">
        <v>85</v>
      </c>
      <c r="E312" s="278" t="s">
        <v>85</v>
      </c>
      <c r="F312" s="279" t="s">
        <v>85</v>
      </c>
      <c r="G312" s="280" t="s">
        <v>85</v>
      </c>
      <c r="H312" s="281" t="s">
        <v>85</v>
      </c>
      <c r="I312" s="278" t="s">
        <v>85</v>
      </c>
      <c r="J312" s="278" t="s">
        <v>85</v>
      </c>
      <c r="K312" s="280" t="s">
        <v>85</v>
      </c>
      <c r="L312" s="280" t="s">
        <v>85</v>
      </c>
      <c r="M312" s="280" t="s">
        <v>85</v>
      </c>
      <c r="N312" s="282" t="s">
        <v>85</v>
      </c>
      <c r="O312" s="278" t="s">
        <v>85</v>
      </c>
      <c r="P312" s="283" t="s">
        <v>85</v>
      </c>
      <c r="Q312" s="280" t="s">
        <v>85</v>
      </c>
      <c r="R312" s="284"/>
      <c r="S312" s="285" t="s">
        <v>85</v>
      </c>
      <c r="T312" s="278" t="s">
        <v>85</v>
      </c>
      <c r="U312" s="283" t="s">
        <v>85</v>
      </c>
      <c r="V312" s="280" t="s">
        <v>85</v>
      </c>
      <c r="W312" s="284"/>
      <c r="X312" s="286" t="s">
        <v>85</v>
      </c>
      <c r="Y312" s="278" t="s">
        <v>85</v>
      </c>
      <c r="Z312" s="283" t="s">
        <v>85</v>
      </c>
      <c r="AA312" s="280" t="s">
        <v>85</v>
      </c>
      <c r="AB312" s="284"/>
      <c r="AC312" s="287" t="s">
        <v>85</v>
      </c>
      <c r="AD312" s="278" t="s">
        <v>85</v>
      </c>
      <c r="AE312" s="283" t="s">
        <v>85</v>
      </c>
      <c r="AF312" s="280" t="s">
        <v>85</v>
      </c>
      <c r="AG312" s="250"/>
      <c r="AH312" s="248" t="s">
        <v>85</v>
      </c>
      <c r="AI312" s="276" t="s">
        <v>85</v>
      </c>
      <c r="AJ312" s="54" t="s">
        <v>85</v>
      </c>
      <c r="AK312" s="54" t="s">
        <v>85</v>
      </c>
      <c r="AM312" s="54" t="s">
        <v>85</v>
      </c>
      <c r="AN312" s="54" t="s">
        <v>85</v>
      </c>
      <c r="AO312" s="54" t="s">
        <v>85</v>
      </c>
      <c r="AP312" s="54" t="s">
        <v>85</v>
      </c>
    </row>
    <row r="313" spans="1:42" x14ac:dyDescent="0.25">
      <c r="A313" s="248" t="s">
        <v>85</v>
      </c>
      <c r="B313" s="276" t="s">
        <v>85</v>
      </c>
      <c r="C313" s="250" t="s">
        <v>85</v>
      </c>
      <c r="D313" s="277" t="s">
        <v>85</v>
      </c>
      <c r="E313" s="278" t="s">
        <v>85</v>
      </c>
      <c r="F313" s="279" t="s">
        <v>85</v>
      </c>
      <c r="G313" s="280" t="s">
        <v>85</v>
      </c>
      <c r="H313" s="281" t="s">
        <v>85</v>
      </c>
      <c r="I313" s="278" t="s">
        <v>85</v>
      </c>
      <c r="J313" s="278" t="s">
        <v>85</v>
      </c>
      <c r="K313" s="280" t="s">
        <v>85</v>
      </c>
      <c r="L313" s="280" t="s">
        <v>85</v>
      </c>
      <c r="M313" s="280" t="s">
        <v>85</v>
      </c>
      <c r="N313" s="282" t="s">
        <v>85</v>
      </c>
      <c r="O313" s="278" t="s">
        <v>85</v>
      </c>
      <c r="P313" s="283" t="s">
        <v>85</v>
      </c>
      <c r="Q313" s="280" t="s">
        <v>85</v>
      </c>
      <c r="R313" s="284"/>
      <c r="S313" s="285" t="s">
        <v>85</v>
      </c>
      <c r="T313" s="278" t="s">
        <v>85</v>
      </c>
      <c r="U313" s="283" t="s">
        <v>85</v>
      </c>
      <c r="V313" s="280" t="s">
        <v>85</v>
      </c>
      <c r="W313" s="284"/>
      <c r="X313" s="286" t="s">
        <v>85</v>
      </c>
      <c r="Y313" s="278" t="s">
        <v>85</v>
      </c>
      <c r="Z313" s="283" t="s">
        <v>85</v>
      </c>
      <c r="AA313" s="280" t="s">
        <v>85</v>
      </c>
      <c r="AB313" s="284"/>
      <c r="AC313" s="287" t="s">
        <v>85</v>
      </c>
      <c r="AD313" s="278" t="s">
        <v>85</v>
      </c>
      <c r="AE313" s="283" t="s">
        <v>85</v>
      </c>
      <c r="AF313" s="280" t="s">
        <v>85</v>
      </c>
      <c r="AG313" s="250"/>
      <c r="AH313" s="248" t="s">
        <v>85</v>
      </c>
      <c r="AI313" s="276" t="s">
        <v>85</v>
      </c>
      <c r="AJ313" s="54" t="s">
        <v>85</v>
      </c>
      <c r="AK313" s="54" t="s">
        <v>85</v>
      </c>
      <c r="AM313" s="54" t="s">
        <v>85</v>
      </c>
      <c r="AN313" s="54" t="s">
        <v>85</v>
      </c>
      <c r="AO313" s="54" t="s">
        <v>85</v>
      </c>
      <c r="AP313" s="54" t="s">
        <v>85</v>
      </c>
    </row>
    <row r="314" spans="1:42" x14ac:dyDescent="0.25">
      <c r="A314" s="248" t="s">
        <v>85</v>
      </c>
      <c r="B314" s="276" t="s">
        <v>85</v>
      </c>
      <c r="C314" s="250" t="s">
        <v>85</v>
      </c>
      <c r="D314" s="277" t="s">
        <v>85</v>
      </c>
      <c r="E314" s="278" t="s">
        <v>85</v>
      </c>
      <c r="F314" s="279" t="s">
        <v>85</v>
      </c>
      <c r="G314" s="280" t="s">
        <v>85</v>
      </c>
      <c r="H314" s="281" t="s">
        <v>85</v>
      </c>
      <c r="I314" s="278" t="s">
        <v>85</v>
      </c>
      <c r="J314" s="278" t="s">
        <v>85</v>
      </c>
      <c r="K314" s="280" t="s">
        <v>85</v>
      </c>
      <c r="L314" s="280" t="s">
        <v>85</v>
      </c>
      <c r="M314" s="280" t="s">
        <v>85</v>
      </c>
      <c r="N314" s="282" t="s">
        <v>85</v>
      </c>
      <c r="O314" s="278" t="s">
        <v>85</v>
      </c>
      <c r="P314" s="283" t="s">
        <v>85</v>
      </c>
      <c r="Q314" s="280" t="s">
        <v>85</v>
      </c>
      <c r="R314" s="284"/>
      <c r="S314" s="285" t="s">
        <v>85</v>
      </c>
      <c r="T314" s="278" t="s">
        <v>85</v>
      </c>
      <c r="U314" s="283" t="s">
        <v>85</v>
      </c>
      <c r="V314" s="280" t="s">
        <v>85</v>
      </c>
      <c r="W314" s="284"/>
      <c r="X314" s="286" t="s">
        <v>85</v>
      </c>
      <c r="Y314" s="278" t="s">
        <v>85</v>
      </c>
      <c r="Z314" s="283" t="s">
        <v>85</v>
      </c>
      <c r="AA314" s="280" t="s">
        <v>85</v>
      </c>
      <c r="AB314" s="284"/>
      <c r="AC314" s="287" t="s">
        <v>85</v>
      </c>
      <c r="AD314" s="278" t="s">
        <v>85</v>
      </c>
      <c r="AE314" s="283" t="s">
        <v>85</v>
      </c>
      <c r="AF314" s="280" t="s">
        <v>85</v>
      </c>
      <c r="AG314" s="250"/>
      <c r="AH314" s="248" t="s">
        <v>85</v>
      </c>
      <c r="AI314" s="276" t="s">
        <v>85</v>
      </c>
      <c r="AJ314" s="54" t="s">
        <v>85</v>
      </c>
      <c r="AK314" s="54" t="s">
        <v>85</v>
      </c>
      <c r="AM314" s="54" t="s">
        <v>85</v>
      </c>
      <c r="AN314" s="54" t="s">
        <v>85</v>
      </c>
      <c r="AO314" s="54" t="s">
        <v>85</v>
      </c>
      <c r="AP314" s="54" t="s">
        <v>85</v>
      </c>
    </row>
    <row r="315" spans="1:42" x14ac:dyDescent="0.25">
      <c r="A315" s="248" t="s">
        <v>85</v>
      </c>
      <c r="B315" s="276" t="s">
        <v>85</v>
      </c>
      <c r="C315" s="250" t="s">
        <v>85</v>
      </c>
      <c r="D315" s="277" t="s">
        <v>85</v>
      </c>
      <c r="E315" s="278" t="s">
        <v>85</v>
      </c>
      <c r="F315" s="279" t="s">
        <v>85</v>
      </c>
      <c r="G315" s="280" t="s">
        <v>85</v>
      </c>
      <c r="H315" s="281" t="s">
        <v>85</v>
      </c>
      <c r="I315" s="278" t="s">
        <v>85</v>
      </c>
      <c r="J315" s="278" t="s">
        <v>85</v>
      </c>
      <c r="K315" s="280" t="s">
        <v>85</v>
      </c>
      <c r="L315" s="280" t="s">
        <v>85</v>
      </c>
      <c r="M315" s="280" t="s">
        <v>85</v>
      </c>
      <c r="N315" s="282" t="s">
        <v>85</v>
      </c>
      <c r="O315" s="278" t="s">
        <v>85</v>
      </c>
      <c r="P315" s="283" t="s">
        <v>85</v>
      </c>
      <c r="Q315" s="280" t="s">
        <v>85</v>
      </c>
      <c r="R315" s="284"/>
      <c r="S315" s="285" t="s">
        <v>85</v>
      </c>
      <c r="T315" s="278" t="s">
        <v>85</v>
      </c>
      <c r="U315" s="283" t="s">
        <v>85</v>
      </c>
      <c r="V315" s="280" t="s">
        <v>85</v>
      </c>
      <c r="W315" s="284"/>
      <c r="X315" s="286" t="s">
        <v>85</v>
      </c>
      <c r="Y315" s="278" t="s">
        <v>85</v>
      </c>
      <c r="Z315" s="283" t="s">
        <v>85</v>
      </c>
      <c r="AA315" s="280" t="s">
        <v>85</v>
      </c>
      <c r="AB315" s="284"/>
      <c r="AC315" s="287" t="s">
        <v>85</v>
      </c>
      <c r="AD315" s="278" t="s">
        <v>85</v>
      </c>
      <c r="AE315" s="283" t="s">
        <v>85</v>
      </c>
      <c r="AF315" s="280" t="s">
        <v>85</v>
      </c>
      <c r="AG315" s="250"/>
      <c r="AH315" s="248" t="s">
        <v>85</v>
      </c>
      <c r="AI315" s="276" t="s">
        <v>85</v>
      </c>
      <c r="AJ315" s="54" t="s">
        <v>85</v>
      </c>
      <c r="AK315" s="54" t="s">
        <v>85</v>
      </c>
      <c r="AM315" s="54" t="s">
        <v>85</v>
      </c>
      <c r="AN315" s="54" t="s">
        <v>85</v>
      </c>
      <c r="AO315" s="54" t="s">
        <v>85</v>
      </c>
      <c r="AP315" s="54" t="s">
        <v>85</v>
      </c>
    </row>
    <row r="316" spans="1:42" x14ac:dyDescent="0.25">
      <c r="A316" s="248" t="s">
        <v>85</v>
      </c>
      <c r="B316" s="276" t="s">
        <v>85</v>
      </c>
      <c r="C316" s="250" t="s">
        <v>85</v>
      </c>
      <c r="D316" s="277" t="s">
        <v>85</v>
      </c>
      <c r="E316" s="278" t="s">
        <v>85</v>
      </c>
      <c r="F316" s="279" t="s">
        <v>85</v>
      </c>
      <c r="G316" s="280" t="s">
        <v>85</v>
      </c>
      <c r="H316" s="281" t="s">
        <v>85</v>
      </c>
      <c r="I316" s="278" t="s">
        <v>85</v>
      </c>
      <c r="J316" s="278" t="s">
        <v>85</v>
      </c>
      <c r="K316" s="280" t="s">
        <v>85</v>
      </c>
      <c r="L316" s="280" t="s">
        <v>85</v>
      </c>
      <c r="M316" s="280" t="s">
        <v>85</v>
      </c>
      <c r="N316" s="282" t="s">
        <v>85</v>
      </c>
      <c r="O316" s="278" t="s">
        <v>85</v>
      </c>
      <c r="P316" s="283" t="s">
        <v>85</v>
      </c>
      <c r="Q316" s="280" t="s">
        <v>85</v>
      </c>
      <c r="R316" s="284"/>
      <c r="S316" s="285" t="s">
        <v>85</v>
      </c>
      <c r="T316" s="278" t="s">
        <v>85</v>
      </c>
      <c r="U316" s="283" t="s">
        <v>85</v>
      </c>
      <c r="V316" s="280" t="s">
        <v>85</v>
      </c>
      <c r="W316" s="284"/>
      <c r="X316" s="286" t="s">
        <v>85</v>
      </c>
      <c r="Y316" s="278" t="s">
        <v>85</v>
      </c>
      <c r="Z316" s="283" t="s">
        <v>85</v>
      </c>
      <c r="AA316" s="280" t="s">
        <v>85</v>
      </c>
      <c r="AB316" s="284"/>
      <c r="AC316" s="287" t="s">
        <v>85</v>
      </c>
      <c r="AD316" s="278" t="s">
        <v>85</v>
      </c>
      <c r="AE316" s="283" t="s">
        <v>85</v>
      </c>
      <c r="AF316" s="280" t="s">
        <v>85</v>
      </c>
      <c r="AG316" s="250"/>
      <c r="AH316" s="248" t="s">
        <v>85</v>
      </c>
      <c r="AI316" s="276" t="s">
        <v>85</v>
      </c>
      <c r="AJ316" s="54" t="s">
        <v>85</v>
      </c>
      <c r="AK316" s="54" t="s">
        <v>85</v>
      </c>
      <c r="AM316" s="54" t="s">
        <v>85</v>
      </c>
      <c r="AN316" s="54" t="s">
        <v>85</v>
      </c>
      <c r="AO316" s="54" t="s">
        <v>85</v>
      </c>
      <c r="AP316" s="54" t="s">
        <v>85</v>
      </c>
    </row>
    <row r="317" spans="1:42" x14ac:dyDescent="0.25">
      <c r="A317" s="296" t="s">
        <v>85</v>
      </c>
      <c r="B317" s="276" t="s">
        <v>85</v>
      </c>
      <c r="C317" s="250" t="s">
        <v>85</v>
      </c>
      <c r="D317" s="277" t="s">
        <v>85</v>
      </c>
      <c r="E317" s="278" t="s">
        <v>85</v>
      </c>
      <c r="F317" s="279" t="s">
        <v>85</v>
      </c>
      <c r="G317" s="280" t="s">
        <v>85</v>
      </c>
      <c r="H317" s="281" t="s">
        <v>85</v>
      </c>
      <c r="I317" s="278" t="s">
        <v>85</v>
      </c>
      <c r="J317" s="278" t="s">
        <v>85</v>
      </c>
      <c r="K317" s="280" t="s">
        <v>85</v>
      </c>
      <c r="L317" s="280" t="s">
        <v>85</v>
      </c>
      <c r="M317" s="280" t="s">
        <v>85</v>
      </c>
      <c r="N317" s="282" t="s">
        <v>85</v>
      </c>
      <c r="O317" s="278" t="s">
        <v>85</v>
      </c>
      <c r="P317" s="283" t="s">
        <v>85</v>
      </c>
      <c r="Q317" s="280" t="s">
        <v>85</v>
      </c>
      <c r="R317" s="284"/>
      <c r="S317" s="285" t="s">
        <v>85</v>
      </c>
      <c r="T317" s="278" t="s">
        <v>85</v>
      </c>
      <c r="U317" s="283" t="s">
        <v>85</v>
      </c>
      <c r="V317" s="280" t="s">
        <v>85</v>
      </c>
      <c r="W317" s="284"/>
      <c r="X317" s="286" t="s">
        <v>85</v>
      </c>
      <c r="Y317" s="278" t="s">
        <v>85</v>
      </c>
      <c r="Z317" s="283" t="s">
        <v>85</v>
      </c>
      <c r="AA317" s="280" t="s">
        <v>85</v>
      </c>
      <c r="AB317" s="284"/>
      <c r="AC317" s="287" t="s">
        <v>85</v>
      </c>
      <c r="AD317" s="278" t="s">
        <v>85</v>
      </c>
      <c r="AE317" s="283" t="s">
        <v>85</v>
      </c>
      <c r="AF317" s="280" t="s">
        <v>85</v>
      </c>
      <c r="AG317" s="250"/>
      <c r="AH317" s="248" t="s">
        <v>85</v>
      </c>
      <c r="AI317" s="276" t="s">
        <v>85</v>
      </c>
      <c r="AJ317" s="54" t="s">
        <v>85</v>
      </c>
      <c r="AK317" s="54" t="s">
        <v>85</v>
      </c>
      <c r="AM317" s="54" t="s">
        <v>85</v>
      </c>
      <c r="AN317" s="54" t="s">
        <v>85</v>
      </c>
      <c r="AO317" s="54" t="s">
        <v>85</v>
      </c>
      <c r="AP317" s="54" t="s">
        <v>85</v>
      </c>
    </row>
    <row r="318" spans="1:42" x14ac:dyDescent="0.25">
      <c r="A318" s="248" t="s">
        <v>85</v>
      </c>
      <c r="B318" s="276" t="s">
        <v>85</v>
      </c>
      <c r="C318" s="250" t="s">
        <v>85</v>
      </c>
      <c r="D318" s="277" t="s">
        <v>85</v>
      </c>
      <c r="E318" s="278" t="s">
        <v>85</v>
      </c>
      <c r="F318" s="279" t="s">
        <v>85</v>
      </c>
      <c r="G318" s="280" t="s">
        <v>85</v>
      </c>
      <c r="H318" s="281" t="s">
        <v>85</v>
      </c>
      <c r="I318" s="278" t="s">
        <v>85</v>
      </c>
      <c r="J318" s="278" t="s">
        <v>85</v>
      </c>
      <c r="K318" s="280" t="s">
        <v>85</v>
      </c>
      <c r="L318" s="280" t="s">
        <v>85</v>
      </c>
      <c r="M318" s="280" t="s">
        <v>85</v>
      </c>
      <c r="N318" s="282" t="s">
        <v>85</v>
      </c>
      <c r="O318" s="278" t="s">
        <v>85</v>
      </c>
      <c r="P318" s="283" t="s">
        <v>85</v>
      </c>
      <c r="Q318" s="280" t="s">
        <v>85</v>
      </c>
      <c r="R318" s="284"/>
      <c r="S318" s="285" t="s">
        <v>85</v>
      </c>
      <c r="T318" s="278" t="s">
        <v>85</v>
      </c>
      <c r="U318" s="283" t="s">
        <v>85</v>
      </c>
      <c r="V318" s="280" t="s">
        <v>85</v>
      </c>
      <c r="W318" s="284"/>
      <c r="X318" s="286" t="s">
        <v>85</v>
      </c>
      <c r="Y318" s="278" t="s">
        <v>85</v>
      </c>
      <c r="Z318" s="283" t="s">
        <v>85</v>
      </c>
      <c r="AA318" s="280" t="s">
        <v>85</v>
      </c>
      <c r="AB318" s="284"/>
      <c r="AC318" s="287" t="s">
        <v>85</v>
      </c>
      <c r="AD318" s="278" t="s">
        <v>85</v>
      </c>
      <c r="AE318" s="283" t="s">
        <v>85</v>
      </c>
      <c r="AF318" s="280" t="s">
        <v>85</v>
      </c>
      <c r="AG318" s="250"/>
      <c r="AH318" s="248" t="s">
        <v>85</v>
      </c>
      <c r="AI318" s="276" t="s">
        <v>85</v>
      </c>
      <c r="AJ318" s="54" t="s">
        <v>85</v>
      </c>
      <c r="AK318" s="54" t="s">
        <v>85</v>
      </c>
      <c r="AM318" s="54" t="s">
        <v>85</v>
      </c>
      <c r="AN318" s="54" t="s">
        <v>85</v>
      </c>
      <c r="AO318" s="54" t="s">
        <v>85</v>
      </c>
      <c r="AP318" s="54" t="s">
        <v>85</v>
      </c>
    </row>
    <row r="319" spans="1:42" x14ac:dyDescent="0.25">
      <c r="A319" s="248" t="s">
        <v>85</v>
      </c>
      <c r="B319" s="276" t="s">
        <v>85</v>
      </c>
      <c r="C319" s="250" t="s">
        <v>85</v>
      </c>
      <c r="D319" s="277" t="s">
        <v>85</v>
      </c>
      <c r="E319" s="278" t="s">
        <v>85</v>
      </c>
      <c r="F319" s="279" t="s">
        <v>85</v>
      </c>
      <c r="G319" s="280" t="s">
        <v>85</v>
      </c>
      <c r="H319" s="281" t="s">
        <v>85</v>
      </c>
      <c r="I319" s="278" t="s">
        <v>85</v>
      </c>
      <c r="J319" s="278" t="s">
        <v>85</v>
      </c>
      <c r="K319" s="280" t="s">
        <v>85</v>
      </c>
      <c r="L319" s="280" t="s">
        <v>85</v>
      </c>
      <c r="M319" s="280" t="s">
        <v>85</v>
      </c>
      <c r="N319" s="282" t="s">
        <v>85</v>
      </c>
      <c r="O319" s="278" t="s">
        <v>85</v>
      </c>
      <c r="P319" s="283" t="s">
        <v>85</v>
      </c>
      <c r="Q319" s="280" t="s">
        <v>85</v>
      </c>
      <c r="R319" s="284"/>
      <c r="S319" s="285" t="s">
        <v>85</v>
      </c>
      <c r="T319" s="278" t="s">
        <v>85</v>
      </c>
      <c r="U319" s="283" t="s">
        <v>85</v>
      </c>
      <c r="V319" s="280" t="s">
        <v>85</v>
      </c>
      <c r="W319" s="284"/>
      <c r="X319" s="286" t="s">
        <v>85</v>
      </c>
      <c r="Y319" s="278" t="s">
        <v>85</v>
      </c>
      <c r="Z319" s="283" t="s">
        <v>85</v>
      </c>
      <c r="AA319" s="280" t="s">
        <v>85</v>
      </c>
      <c r="AB319" s="284"/>
      <c r="AC319" s="287" t="s">
        <v>85</v>
      </c>
      <c r="AD319" s="278" t="s">
        <v>85</v>
      </c>
      <c r="AE319" s="283" t="s">
        <v>85</v>
      </c>
      <c r="AF319" s="280" t="s">
        <v>85</v>
      </c>
      <c r="AG319" s="250"/>
      <c r="AH319" s="248" t="s">
        <v>85</v>
      </c>
      <c r="AI319" s="276" t="s">
        <v>85</v>
      </c>
      <c r="AJ319" s="54" t="s">
        <v>85</v>
      </c>
      <c r="AK319" s="54" t="s">
        <v>85</v>
      </c>
      <c r="AM319" s="54" t="s">
        <v>85</v>
      </c>
      <c r="AN319" s="54" t="s">
        <v>85</v>
      </c>
      <c r="AO319" s="54" t="s">
        <v>85</v>
      </c>
      <c r="AP319" s="54" t="s">
        <v>85</v>
      </c>
    </row>
    <row r="320" spans="1:42" x14ac:dyDescent="0.25">
      <c r="A320" s="248" t="s">
        <v>85</v>
      </c>
      <c r="B320" s="276" t="s">
        <v>85</v>
      </c>
      <c r="C320" s="250" t="s">
        <v>85</v>
      </c>
      <c r="D320" s="277" t="s">
        <v>85</v>
      </c>
      <c r="E320" s="278" t="s">
        <v>85</v>
      </c>
      <c r="F320" s="279" t="s">
        <v>85</v>
      </c>
      <c r="G320" s="280" t="s">
        <v>85</v>
      </c>
      <c r="H320" s="281" t="s">
        <v>85</v>
      </c>
      <c r="I320" s="278" t="s">
        <v>85</v>
      </c>
      <c r="J320" s="278" t="s">
        <v>85</v>
      </c>
      <c r="K320" s="280" t="s">
        <v>85</v>
      </c>
      <c r="L320" s="280" t="s">
        <v>85</v>
      </c>
      <c r="M320" s="280" t="s">
        <v>85</v>
      </c>
      <c r="N320" s="282" t="s">
        <v>85</v>
      </c>
      <c r="O320" s="278" t="s">
        <v>85</v>
      </c>
      <c r="P320" s="283" t="s">
        <v>85</v>
      </c>
      <c r="Q320" s="280" t="s">
        <v>85</v>
      </c>
      <c r="R320" s="284"/>
      <c r="S320" s="285" t="s">
        <v>85</v>
      </c>
      <c r="T320" s="278" t="s">
        <v>85</v>
      </c>
      <c r="U320" s="283" t="s">
        <v>85</v>
      </c>
      <c r="V320" s="280" t="s">
        <v>85</v>
      </c>
      <c r="W320" s="284"/>
      <c r="X320" s="286" t="s">
        <v>85</v>
      </c>
      <c r="Y320" s="278" t="s">
        <v>85</v>
      </c>
      <c r="Z320" s="283" t="s">
        <v>85</v>
      </c>
      <c r="AA320" s="280" t="s">
        <v>85</v>
      </c>
      <c r="AB320" s="284"/>
      <c r="AC320" s="287" t="s">
        <v>85</v>
      </c>
      <c r="AD320" s="278" t="s">
        <v>85</v>
      </c>
      <c r="AE320" s="283" t="s">
        <v>85</v>
      </c>
      <c r="AF320" s="280" t="s">
        <v>85</v>
      </c>
      <c r="AG320" s="250"/>
      <c r="AH320" s="248" t="s">
        <v>85</v>
      </c>
      <c r="AI320" s="276" t="s">
        <v>85</v>
      </c>
      <c r="AJ320" s="54" t="s">
        <v>85</v>
      </c>
      <c r="AK320" s="54" t="s">
        <v>85</v>
      </c>
      <c r="AM320" s="54" t="s">
        <v>85</v>
      </c>
      <c r="AN320" s="54" t="s">
        <v>85</v>
      </c>
      <c r="AO320" s="54" t="s">
        <v>85</v>
      </c>
      <c r="AP320" s="54" t="s">
        <v>85</v>
      </c>
    </row>
    <row r="321" spans="1:42" x14ac:dyDescent="0.25">
      <c r="A321" s="248" t="s">
        <v>85</v>
      </c>
      <c r="B321" s="276" t="s">
        <v>85</v>
      </c>
      <c r="C321" s="250" t="s">
        <v>85</v>
      </c>
      <c r="D321" s="277" t="s">
        <v>85</v>
      </c>
      <c r="E321" s="278" t="s">
        <v>85</v>
      </c>
      <c r="F321" s="279" t="s">
        <v>85</v>
      </c>
      <c r="G321" s="280" t="s">
        <v>85</v>
      </c>
      <c r="H321" s="281" t="s">
        <v>85</v>
      </c>
      <c r="I321" s="278" t="s">
        <v>85</v>
      </c>
      <c r="J321" s="278" t="s">
        <v>85</v>
      </c>
      <c r="K321" s="280" t="s">
        <v>85</v>
      </c>
      <c r="L321" s="280" t="s">
        <v>85</v>
      </c>
      <c r="M321" s="280" t="s">
        <v>85</v>
      </c>
      <c r="N321" s="282" t="s">
        <v>85</v>
      </c>
      <c r="O321" s="278" t="s">
        <v>85</v>
      </c>
      <c r="P321" s="283" t="s">
        <v>85</v>
      </c>
      <c r="Q321" s="280" t="s">
        <v>85</v>
      </c>
      <c r="R321" s="284"/>
      <c r="S321" s="285" t="s">
        <v>85</v>
      </c>
      <c r="T321" s="278" t="s">
        <v>85</v>
      </c>
      <c r="U321" s="283" t="s">
        <v>85</v>
      </c>
      <c r="V321" s="280" t="s">
        <v>85</v>
      </c>
      <c r="W321" s="284"/>
      <c r="X321" s="286" t="s">
        <v>85</v>
      </c>
      <c r="Y321" s="278" t="s">
        <v>85</v>
      </c>
      <c r="Z321" s="283" t="s">
        <v>85</v>
      </c>
      <c r="AA321" s="280" t="s">
        <v>85</v>
      </c>
      <c r="AB321" s="284"/>
      <c r="AC321" s="287" t="s">
        <v>85</v>
      </c>
      <c r="AD321" s="278" t="s">
        <v>85</v>
      </c>
      <c r="AE321" s="283" t="s">
        <v>85</v>
      </c>
      <c r="AF321" s="280" t="s">
        <v>85</v>
      </c>
      <c r="AG321" s="250"/>
      <c r="AH321" s="248" t="s">
        <v>85</v>
      </c>
      <c r="AI321" s="276" t="s">
        <v>85</v>
      </c>
      <c r="AJ321" s="54" t="s">
        <v>85</v>
      </c>
      <c r="AK321" s="54" t="s">
        <v>85</v>
      </c>
      <c r="AM321" s="54" t="s">
        <v>85</v>
      </c>
      <c r="AN321" s="54" t="s">
        <v>85</v>
      </c>
      <c r="AO321" s="54" t="s">
        <v>85</v>
      </c>
      <c r="AP321" s="54" t="s">
        <v>85</v>
      </c>
    </row>
    <row r="322" spans="1:42" x14ac:dyDescent="0.25">
      <c r="A322" s="248" t="s">
        <v>85</v>
      </c>
      <c r="B322" s="276" t="s">
        <v>85</v>
      </c>
      <c r="C322" s="250" t="s">
        <v>85</v>
      </c>
      <c r="D322" s="277" t="s">
        <v>85</v>
      </c>
      <c r="E322" s="278" t="s">
        <v>85</v>
      </c>
      <c r="F322" s="279" t="s">
        <v>85</v>
      </c>
      <c r="G322" s="280" t="s">
        <v>85</v>
      </c>
      <c r="H322" s="281" t="s">
        <v>85</v>
      </c>
      <c r="I322" s="278" t="s">
        <v>85</v>
      </c>
      <c r="J322" s="278" t="s">
        <v>85</v>
      </c>
      <c r="K322" s="280" t="s">
        <v>85</v>
      </c>
      <c r="L322" s="280" t="s">
        <v>85</v>
      </c>
      <c r="M322" s="280" t="s">
        <v>85</v>
      </c>
      <c r="N322" s="282" t="s">
        <v>85</v>
      </c>
      <c r="O322" s="278" t="s">
        <v>85</v>
      </c>
      <c r="P322" s="283" t="s">
        <v>85</v>
      </c>
      <c r="Q322" s="280" t="s">
        <v>85</v>
      </c>
      <c r="R322" s="284"/>
      <c r="S322" s="285" t="s">
        <v>85</v>
      </c>
      <c r="T322" s="278" t="s">
        <v>85</v>
      </c>
      <c r="U322" s="283" t="s">
        <v>85</v>
      </c>
      <c r="V322" s="280" t="s">
        <v>85</v>
      </c>
      <c r="W322" s="284"/>
      <c r="X322" s="286" t="s">
        <v>85</v>
      </c>
      <c r="Y322" s="278" t="s">
        <v>85</v>
      </c>
      <c r="Z322" s="283" t="s">
        <v>85</v>
      </c>
      <c r="AA322" s="280" t="s">
        <v>85</v>
      </c>
      <c r="AB322" s="284"/>
      <c r="AC322" s="287" t="s">
        <v>85</v>
      </c>
      <c r="AD322" s="278" t="s">
        <v>85</v>
      </c>
      <c r="AE322" s="283" t="s">
        <v>85</v>
      </c>
      <c r="AF322" s="280" t="s">
        <v>85</v>
      </c>
      <c r="AG322" s="250"/>
      <c r="AH322" s="248" t="s">
        <v>85</v>
      </c>
      <c r="AI322" s="276" t="s">
        <v>85</v>
      </c>
      <c r="AJ322" s="54" t="s">
        <v>85</v>
      </c>
      <c r="AK322" s="54" t="s">
        <v>85</v>
      </c>
      <c r="AM322" s="54" t="s">
        <v>85</v>
      </c>
      <c r="AN322" s="54" t="s">
        <v>85</v>
      </c>
      <c r="AO322" s="54" t="s">
        <v>85</v>
      </c>
      <c r="AP322" s="54" t="s">
        <v>85</v>
      </c>
    </row>
    <row r="323" spans="1:42" x14ac:dyDescent="0.25">
      <c r="A323" s="248" t="s">
        <v>85</v>
      </c>
      <c r="B323" s="276" t="s">
        <v>85</v>
      </c>
      <c r="C323" s="250" t="s">
        <v>85</v>
      </c>
      <c r="D323" s="277" t="s">
        <v>85</v>
      </c>
      <c r="E323" s="278" t="s">
        <v>85</v>
      </c>
      <c r="F323" s="279" t="s">
        <v>85</v>
      </c>
      <c r="G323" s="280" t="s">
        <v>85</v>
      </c>
      <c r="H323" s="281" t="s">
        <v>85</v>
      </c>
      <c r="I323" s="278" t="s">
        <v>85</v>
      </c>
      <c r="J323" s="278" t="s">
        <v>85</v>
      </c>
      <c r="K323" s="280" t="s">
        <v>85</v>
      </c>
      <c r="L323" s="280" t="s">
        <v>85</v>
      </c>
      <c r="M323" s="280" t="s">
        <v>85</v>
      </c>
      <c r="N323" s="282" t="s">
        <v>85</v>
      </c>
      <c r="O323" s="278" t="s">
        <v>85</v>
      </c>
      <c r="P323" s="283" t="s">
        <v>85</v>
      </c>
      <c r="Q323" s="280" t="s">
        <v>85</v>
      </c>
      <c r="R323" s="284"/>
      <c r="S323" s="285" t="s">
        <v>85</v>
      </c>
      <c r="T323" s="278" t="s">
        <v>85</v>
      </c>
      <c r="U323" s="283" t="s">
        <v>85</v>
      </c>
      <c r="V323" s="280" t="s">
        <v>85</v>
      </c>
      <c r="W323" s="284"/>
      <c r="X323" s="286" t="s">
        <v>85</v>
      </c>
      <c r="Y323" s="278" t="s">
        <v>85</v>
      </c>
      <c r="Z323" s="283" t="s">
        <v>85</v>
      </c>
      <c r="AA323" s="280" t="s">
        <v>85</v>
      </c>
      <c r="AB323" s="284"/>
      <c r="AC323" s="287" t="s">
        <v>85</v>
      </c>
      <c r="AD323" s="278" t="s">
        <v>85</v>
      </c>
      <c r="AE323" s="283" t="s">
        <v>85</v>
      </c>
      <c r="AF323" s="280" t="s">
        <v>85</v>
      </c>
      <c r="AG323" s="250"/>
      <c r="AH323" s="248" t="s">
        <v>85</v>
      </c>
      <c r="AI323" s="276" t="s">
        <v>85</v>
      </c>
      <c r="AJ323" s="54" t="s">
        <v>85</v>
      </c>
      <c r="AK323" s="54" t="s">
        <v>85</v>
      </c>
      <c r="AM323" s="54" t="s">
        <v>85</v>
      </c>
      <c r="AN323" s="54" t="s">
        <v>85</v>
      </c>
      <c r="AO323" s="54" t="s">
        <v>85</v>
      </c>
      <c r="AP323" s="54" t="s">
        <v>85</v>
      </c>
    </row>
    <row r="324" spans="1:42" x14ac:dyDescent="0.25">
      <c r="A324" s="248" t="s">
        <v>85</v>
      </c>
      <c r="B324" s="276" t="s">
        <v>85</v>
      </c>
      <c r="C324" s="250" t="s">
        <v>85</v>
      </c>
      <c r="D324" s="277" t="s">
        <v>85</v>
      </c>
      <c r="E324" s="278" t="s">
        <v>85</v>
      </c>
      <c r="F324" s="279" t="s">
        <v>85</v>
      </c>
      <c r="G324" s="280" t="s">
        <v>85</v>
      </c>
      <c r="H324" s="281" t="s">
        <v>85</v>
      </c>
      <c r="I324" s="278" t="s">
        <v>85</v>
      </c>
      <c r="J324" s="278" t="s">
        <v>85</v>
      </c>
      <c r="K324" s="280" t="s">
        <v>85</v>
      </c>
      <c r="L324" s="280" t="s">
        <v>85</v>
      </c>
      <c r="M324" s="280" t="s">
        <v>85</v>
      </c>
      <c r="N324" s="282" t="s">
        <v>85</v>
      </c>
      <c r="O324" s="278" t="s">
        <v>85</v>
      </c>
      <c r="P324" s="283" t="s">
        <v>85</v>
      </c>
      <c r="Q324" s="280" t="s">
        <v>85</v>
      </c>
      <c r="R324" s="284"/>
      <c r="S324" s="285" t="s">
        <v>85</v>
      </c>
      <c r="T324" s="278" t="s">
        <v>85</v>
      </c>
      <c r="U324" s="283" t="s">
        <v>85</v>
      </c>
      <c r="V324" s="280" t="s">
        <v>85</v>
      </c>
      <c r="W324" s="284"/>
      <c r="X324" s="286" t="s">
        <v>85</v>
      </c>
      <c r="Y324" s="278" t="s">
        <v>85</v>
      </c>
      <c r="Z324" s="283" t="s">
        <v>85</v>
      </c>
      <c r="AA324" s="280" t="s">
        <v>85</v>
      </c>
      <c r="AB324" s="284"/>
      <c r="AC324" s="287" t="s">
        <v>85</v>
      </c>
      <c r="AD324" s="278" t="s">
        <v>85</v>
      </c>
      <c r="AE324" s="283" t="s">
        <v>85</v>
      </c>
      <c r="AF324" s="280" t="s">
        <v>85</v>
      </c>
      <c r="AG324" s="250"/>
      <c r="AH324" s="248" t="s">
        <v>85</v>
      </c>
      <c r="AI324" s="276" t="s">
        <v>85</v>
      </c>
      <c r="AJ324" s="54" t="s">
        <v>85</v>
      </c>
      <c r="AK324" s="54" t="s">
        <v>85</v>
      </c>
      <c r="AM324" s="54" t="s">
        <v>85</v>
      </c>
      <c r="AN324" s="54" t="s">
        <v>85</v>
      </c>
      <c r="AO324" s="54" t="s">
        <v>85</v>
      </c>
      <c r="AP324" s="54" t="s">
        <v>85</v>
      </c>
    </row>
    <row r="325" spans="1:42" x14ac:dyDescent="0.25">
      <c r="A325" s="248" t="s">
        <v>85</v>
      </c>
      <c r="B325" s="276" t="s">
        <v>85</v>
      </c>
      <c r="C325" s="250" t="s">
        <v>85</v>
      </c>
      <c r="D325" s="277" t="s">
        <v>85</v>
      </c>
      <c r="E325" s="278" t="s">
        <v>85</v>
      </c>
      <c r="F325" s="279" t="s">
        <v>85</v>
      </c>
      <c r="G325" s="280" t="s">
        <v>85</v>
      </c>
      <c r="H325" s="281" t="s">
        <v>85</v>
      </c>
      <c r="I325" s="278" t="s">
        <v>85</v>
      </c>
      <c r="J325" s="278" t="s">
        <v>85</v>
      </c>
      <c r="K325" s="280" t="s">
        <v>85</v>
      </c>
      <c r="L325" s="280" t="s">
        <v>85</v>
      </c>
      <c r="M325" s="280" t="s">
        <v>85</v>
      </c>
      <c r="N325" s="282" t="s">
        <v>85</v>
      </c>
      <c r="O325" s="278" t="s">
        <v>85</v>
      </c>
      <c r="P325" s="283" t="s">
        <v>85</v>
      </c>
      <c r="Q325" s="280" t="s">
        <v>85</v>
      </c>
      <c r="R325" s="284"/>
      <c r="S325" s="285" t="s">
        <v>85</v>
      </c>
      <c r="T325" s="278" t="s">
        <v>85</v>
      </c>
      <c r="U325" s="283" t="s">
        <v>85</v>
      </c>
      <c r="V325" s="280" t="s">
        <v>85</v>
      </c>
      <c r="W325" s="284"/>
      <c r="X325" s="286" t="s">
        <v>85</v>
      </c>
      <c r="Y325" s="278" t="s">
        <v>85</v>
      </c>
      <c r="Z325" s="283" t="s">
        <v>85</v>
      </c>
      <c r="AA325" s="280" t="s">
        <v>85</v>
      </c>
      <c r="AB325" s="284"/>
      <c r="AC325" s="287" t="s">
        <v>85</v>
      </c>
      <c r="AD325" s="278" t="s">
        <v>85</v>
      </c>
      <c r="AE325" s="283" t="s">
        <v>85</v>
      </c>
      <c r="AF325" s="280" t="s">
        <v>85</v>
      </c>
      <c r="AG325" s="250"/>
      <c r="AH325" s="248" t="s">
        <v>85</v>
      </c>
      <c r="AI325" s="276" t="s">
        <v>85</v>
      </c>
      <c r="AJ325" s="54" t="s">
        <v>85</v>
      </c>
      <c r="AK325" s="54" t="s">
        <v>85</v>
      </c>
      <c r="AM325" s="54" t="s">
        <v>85</v>
      </c>
      <c r="AN325" s="54" t="s">
        <v>85</v>
      </c>
      <c r="AO325" s="54" t="s">
        <v>85</v>
      </c>
      <c r="AP325" s="54" t="s">
        <v>85</v>
      </c>
    </row>
    <row r="326" spans="1:42" x14ac:dyDescent="0.25">
      <c r="A326" s="248" t="s">
        <v>85</v>
      </c>
      <c r="B326" s="276" t="s">
        <v>85</v>
      </c>
      <c r="C326" s="250" t="s">
        <v>85</v>
      </c>
      <c r="D326" s="277" t="s">
        <v>85</v>
      </c>
      <c r="E326" s="278" t="s">
        <v>85</v>
      </c>
      <c r="F326" s="279" t="s">
        <v>85</v>
      </c>
      <c r="G326" s="280" t="s">
        <v>85</v>
      </c>
      <c r="H326" s="281" t="s">
        <v>85</v>
      </c>
      <c r="I326" s="278" t="s">
        <v>85</v>
      </c>
      <c r="J326" s="278" t="s">
        <v>85</v>
      </c>
      <c r="K326" s="280" t="s">
        <v>85</v>
      </c>
      <c r="L326" s="280" t="s">
        <v>85</v>
      </c>
      <c r="M326" s="280" t="s">
        <v>85</v>
      </c>
      <c r="N326" s="282" t="s">
        <v>85</v>
      </c>
      <c r="O326" s="278" t="s">
        <v>85</v>
      </c>
      <c r="P326" s="283" t="s">
        <v>85</v>
      </c>
      <c r="Q326" s="280" t="s">
        <v>85</v>
      </c>
      <c r="R326" s="284"/>
      <c r="S326" s="285" t="s">
        <v>85</v>
      </c>
      <c r="T326" s="278" t="s">
        <v>85</v>
      </c>
      <c r="U326" s="283" t="s">
        <v>85</v>
      </c>
      <c r="V326" s="280" t="s">
        <v>85</v>
      </c>
      <c r="W326" s="284"/>
      <c r="X326" s="286" t="s">
        <v>85</v>
      </c>
      <c r="Y326" s="278" t="s">
        <v>85</v>
      </c>
      <c r="Z326" s="283" t="s">
        <v>85</v>
      </c>
      <c r="AA326" s="280" t="s">
        <v>85</v>
      </c>
      <c r="AB326" s="284"/>
      <c r="AC326" s="287" t="s">
        <v>85</v>
      </c>
      <c r="AD326" s="278" t="s">
        <v>85</v>
      </c>
      <c r="AE326" s="283" t="s">
        <v>85</v>
      </c>
      <c r="AF326" s="280" t="s">
        <v>85</v>
      </c>
      <c r="AG326" s="250"/>
      <c r="AH326" s="248" t="s">
        <v>85</v>
      </c>
      <c r="AI326" s="276" t="s">
        <v>85</v>
      </c>
      <c r="AJ326" s="54" t="s">
        <v>85</v>
      </c>
      <c r="AK326" s="54" t="s">
        <v>85</v>
      </c>
      <c r="AM326" s="54" t="s">
        <v>85</v>
      </c>
      <c r="AN326" s="54" t="s">
        <v>85</v>
      </c>
      <c r="AO326" s="54" t="s">
        <v>85</v>
      </c>
      <c r="AP326" s="54" t="s">
        <v>85</v>
      </c>
    </row>
    <row r="327" spans="1:42" x14ac:dyDescent="0.25">
      <c r="A327" s="248" t="s">
        <v>85</v>
      </c>
      <c r="B327" s="276" t="s">
        <v>85</v>
      </c>
      <c r="C327" s="250" t="s">
        <v>85</v>
      </c>
      <c r="D327" s="277" t="s">
        <v>85</v>
      </c>
      <c r="E327" s="278" t="s">
        <v>85</v>
      </c>
      <c r="F327" s="279" t="s">
        <v>85</v>
      </c>
      <c r="G327" s="280" t="s">
        <v>85</v>
      </c>
      <c r="H327" s="281" t="s">
        <v>85</v>
      </c>
      <c r="I327" s="278" t="s">
        <v>85</v>
      </c>
      <c r="J327" s="278" t="s">
        <v>85</v>
      </c>
      <c r="K327" s="280" t="s">
        <v>85</v>
      </c>
      <c r="L327" s="280" t="s">
        <v>85</v>
      </c>
      <c r="M327" s="280" t="s">
        <v>85</v>
      </c>
      <c r="N327" s="282" t="s">
        <v>85</v>
      </c>
      <c r="O327" s="278" t="s">
        <v>85</v>
      </c>
      <c r="P327" s="283" t="s">
        <v>85</v>
      </c>
      <c r="Q327" s="280" t="s">
        <v>85</v>
      </c>
      <c r="R327" s="284"/>
      <c r="S327" s="285" t="s">
        <v>85</v>
      </c>
      <c r="T327" s="278" t="s">
        <v>85</v>
      </c>
      <c r="U327" s="283" t="s">
        <v>85</v>
      </c>
      <c r="V327" s="280" t="s">
        <v>85</v>
      </c>
      <c r="W327" s="284"/>
      <c r="X327" s="286" t="s">
        <v>85</v>
      </c>
      <c r="Y327" s="278" t="s">
        <v>85</v>
      </c>
      <c r="Z327" s="283" t="s">
        <v>85</v>
      </c>
      <c r="AA327" s="280" t="s">
        <v>85</v>
      </c>
      <c r="AB327" s="284"/>
      <c r="AC327" s="287" t="s">
        <v>85</v>
      </c>
      <c r="AD327" s="278" t="s">
        <v>85</v>
      </c>
      <c r="AE327" s="283" t="s">
        <v>85</v>
      </c>
      <c r="AF327" s="280" t="s">
        <v>85</v>
      </c>
      <c r="AG327" s="250"/>
      <c r="AH327" s="248" t="s">
        <v>85</v>
      </c>
      <c r="AI327" s="276" t="s">
        <v>85</v>
      </c>
      <c r="AJ327" s="54" t="s">
        <v>85</v>
      </c>
      <c r="AK327" s="54" t="s">
        <v>85</v>
      </c>
      <c r="AM327" s="54" t="s">
        <v>85</v>
      </c>
      <c r="AN327" s="54" t="s">
        <v>85</v>
      </c>
      <c r="AO327" s="54" t="s">
        <v>85</v>
      </c>
      <c r="AP327" s="54" t="s">
        <v>85</v>
      </c>
    </row>
    <row r="328" spans="1:42" x14ac:dyDescent="0.25">
      <c r="A328" s="248" t="s">
        <v>85</v>
      </c>
      <c r="B328" s="276" t="s">
        <v>85</v>
      </c>
      <c r="C328" s="250" t="s">
        <v>85</v>
      </c>
      <c r="D328" s="277" t="s">
        <v>85</v>
      </c>
      <c r="E328" s="278" t="s">
        <v>85</v>
      </c>
      <c r="F328" s="279" t="s">
        <v>85</v>
      </c>
      <c r="G328" s="280" t="s">
        <v>85</v>
      </c>
      <c r="H328" s="281" t="s">
        <v>85</v>
      </c>
      <c r="I328" s="278" t="s">
        <v>85</v>
      </c>
      <c r="J328" s="278" t="s">
        <v>85</v>
      </c>
      <c r="K328" s="280" t="s">
        <v>85</v>
      </c>
      <c r="L328" s="280" t="s">
        <v>85</v>
      </c>
      <c r="M328" s="280" t="s">
        <v>85</v>
      </c>
      <c r="N328" s="282" t="s">
        <v>85</v>
      </c>
      <c r="O328" s="278" t="s">
        <v>85</v>
      </c>
      <c r="P328" s="283" t="s">
        <v>85</v>
      </c>
      <c r="Q328" s="280" t="s">
        <v>85</v>
      </c>
      <c r="R328" s="284"/>
      <c r="S328" s="285" t="s">
        <v>85</v>
      </c>
      <c r="T328" s="278" t="s">
        <v>85</v>
      </c>
      <c r="U328" s="283" t="s">
        <v>85</v>
      </c>
      <c r="V328" s="280" t="s">
        <v>85</v>
      </c>
      <c r="W328" s="284"/>
      <c r="X328" s="286" t="s">
        <v>85</v>
      </c>
      <c r="Y328" s="278" t="s">
        <v>85</v>
      </c>
      <c r="Z328" s="283" t="s">
        <v>85</v>
      </c>
      <c r="AA328" s="280" t="s">
        <v>85</v>
      </c>
      <c r="AB328" s="284"/>
      <c r="AC328" s="287" t="s">
        <v>85</v>
      </c>
      <c r="AD328" s="278" t="s">
        <v>85</v>
      </c>
      <c r="AE328" s="283" t="s">
        <v>85</v>
      </c>
      <c r="AF328" s="280" t="s">
        <v>85</v>
      </c>
      <c r="AG328" s="250"/>
      <c r="AH328" s="248" t="s">
        <v>85</v>
      </c>
      <c r="AI328" s="276" t="s">
        <v>85</v>
      </c>
      <c r="AJ328" s="54" t="s">
        <v>85</v>
      </c>
      <c r="AK328" s="54" t="s">
        <v>85</v>
      </c>
      <c r="AM328" s="54" t="s">
        <v>85</v>
      </c>
      <c r="AN328" s="54" t="s">
        <v>85</v>
      </c>
      <c r="AO328" s="54" t="s">
        <v>85</v>
      </c>
      <c r="AP328" s="54" t="s">
        <v>85</v>
      </c>
    </row>
    <row r="329" spans="1:42" x14ac:dyDescent="0.25">
      <c r="A329" s="248" t="s">
        <v>85</v>
      </c>
      <c r="B329" s="276" t="s">
        <v>85</v>
      </c>
      <c r="C329" s="250" t="s">
        <v>85</v>
      </c>
      <c r="D329" s="277" t="s">
        <v>85</v>
      </c>
      <c r="E329" s="278" t="s">
        <v>85</v>
      </c>
      <c r="F329" s="279" t="s">
        <v>85</v>
      </c>
      <c r="G329" s="280" t="s">
        <v>85</v>
      </c>
      <c r="H329" s="281" t="s">
        <v>85</v>
      </c>
      <c r="I329" s="278" t="s">
        <v>85</v>
      </c>
      <c r="J329" s="278" t="s">
        <v>85</v>
      </c>
      <c r="K329" s="280" t="s">
        <v>85</v>
      </c>
      <c r="L329" s="280" t="s">
        <v>85</v>
      </c>
      <c r="M329" s="280" t="s">
        <v>85</v>
      </c>
      <c r="N329" s="282" t="s">
        <v>85</v>
      </c>
      <c r="O329" s="278" t="s">
        <v>85</v>
      </c>
      <c r="P329" s="283" t="s">
        <v>85</v>
      </c>
      <c r="Q329" s="280" t="s">
        <v>85</v>
      </c>
      <c r="R329" s="284"/>
      <c r="S329" s="285" t="s">
        <v>85</v>
      </c>
      <c r="T329" s="278" t="s">
        <v>85</v>
      </c>
      <c r="U329" s="283" t="s">
        <v>85</v>
      </c>
      <c r="V329" s="280" t="s">
        <v>85</v>
      </c>
      <c r="W329" s="284"/>
      <c r="X329" s="286" t="s">
        <v>85</v>
      </c>
      <c r="Y329" s="278" t="s">
        <v>85</v>
      </c>
      <c r="Z329" s="283" t="s">
        <v>85</v>
      </c>
      <c r="AA329" s="280" t="s">
        <v>85</v>
      </c>
      <c r="AB329" s="284"/>
      <c r="AC329" s="287" t="s">
        <v>85</v>
      </c>
      <c r="AD329" s="278" t="s">
        <v>85</v>
      </c>
      <c r="AE329" s="283" t="s">
        <v>85</v>
      </c>
      <c r="AF329" s="280" t="s">
        <v>85</v>
      </c>
      <c r="AG329" s="250"/>
      <c r="AH329" s="248" t="s">
        <v>85</v>
      </c>
      <c r="AI329" s="276" t="s">
        <v>85</v>
      </c>
      <c r="AJ329" s="54" t="s">
        <v>85</v>
      </c>
      <c r="AK329" s="54" t="s">
        <v>85</v>
      </c>
      <c r="AM329" s="54" t="s">
        <v>85</v>
      </c>
      <c r="AN329" s="54" t="s">
        <v>85</v>
      </c>
      <c r="AO329" s="54" t="s">
        <v>85</v>
      </c>
      <c r="AP329" s="54" t="s">
        <v>85</v>
      </c>
    </row>
    <row r="330" spans="1:42" x14ac:dyDescent="0.25">
      <c r="A330" s="248" t="s">
        <v>85</v>
      </c>
      <c r="B330" s="276" t="s">
        <v>85</v>
      </c>
      <c r="C330" s="250" t="s">
        <v>85</v>
      </c>
      <c r="D330" s="277" t="s">
        <v>85</v>
      </c>
      <c r="E330" s="278" t="s">
        <v>85</v>
      </c>
      <c r="F330" s="279" t="s">
        <v>85</v>
      </c>
      <c r="G330" s="280" t="s">
        <v>85</v>
      </c>
      <c r="H330" s="281" t="s">
        <v>85</v>
      </c>
      <c r="I330" s="278" t="s">
        <v>85</v>
      </c>
      <c r="J330" s="278" t="s">
        <v>85</v>
      </c>
      <c r="K330" s="280" t="s">
        <v>85</v>
      </c>
      <c r="L330" s="280" t="s">
        <v>85</v>
      </c>
      <c r="M330" s="280" t="s">
        <v>85</v>
      </c>
      <c r="N330" s="282" t="s">
        <v>85</v>
      </c>
      <c r="O330" s="278" t="s">
        <v>85</v>
      </c>
      <c r="P330" s="283" t="s">
        <v>85</v>
      </c>
      <c r="Q330" s="280" t="s">
        <v>85</v>
      </c>
      <c r="R330" s="284"/>
      <c r="S330" s="285" t="s">
        <v>85</v>
      </c>
      <c r="T330" s="278" t="s">
        <v>85</v>
      </c>
      <c r="U330" s="283" t="s">
        <v>85</v>
      </c>
      <c r="V330" s="280" t="s">
        <v>85</v>
      </c>
      <c r="W330" s="284"/>
      <c r="X330" s="286" t="s">
        <v>85</v>
      </c>
      <c r="Y330" s="278" t="s">
        <v>85</v>
      </c>
      <c r="Z330" s="283" t="s">
        <v>85</v>
      </c>
      <c r="AA330" s="280" t="s">
        <v>85</v>
      </c>
      <c r="AB330" s="284"/>
      <c r="AC330" s="287" t="s">
        <v>85</v>
      </c>
      <c r="AD330" s="278" t="s">
        <v>85</v>
      </c>
      <c r="AE330" s="283" t="s">
        <v>85</v>
      </c>
      <c r="AF330" s="280" t="s">
        <v>85</v>
      </c>
      <c r="AG330" s="250"/>
      <c r="AH330" s="248" t="s">
        <v>85</v>
      </c>
      <c r="AI330" s="276" t="s">
        <v>85</v>
      </c>
      <c r="AJ330" s="54" t="s">
        <v>85</v>
      </c>
      <c r="AK330" s="54" t="s">
        <v>85</v>
      </c>
      <c r="AM330" s="54" t="s">
        <v>85</v>
      </c>
      <c r="AN330" s="54" t="s">
        <v>85</v>
      </c>
      <c r="AO330" s="54" t="s">
        <v>85</v>
      </c>
      <c r="AP330" s="54" t="s">
        <v>85</v>
      </c>
    </row>
    <row r="331" spans="1:42" x14ac:dyDescent="0.25">
      <c r="A331" s="248" t="s">
        <v>85</v>
      </c>
      <c r="B331" s="276" t="s">
        <v>85</v>
      </c>
      <c r="C331" s="250" t="s">
        <v>85</v>
      </c>
      <c r="D331" s="277" t="s">
        <v>85</v>
      </c>
      <c r="E331" s="278" t="s">
        <v>85</v>
      </c>
      <c r="F331" s="279" t="s">
        <v>85</v>
      </c>
      <c r="G331" s="280" t="s">
        <v>85</v>
      </c>
      <c r="H331" s="281" t="s">
        <v>85</v>
      </c>
      <c r="I331" s="278" t="s">
        <v>85</v>
      </c>
      <c r="J331" s="278" t="s">
        <v>85</v>
      </c>
      <c r="K331" s="280" t="s">
        <v>85</v>
      </c>
      <c r="L331" s="280" t="s">
        <v>85</v>
      </c>
      <c r="M331" s="280" t="s">
        <v>85</v>
      </c>
      <c r="N331" s="282" t="s">
        <v>85</v>
      </c>
      <c r="O331" s="278" t="s">
        <v>85</v>
      </c>
      <c r="P331" s="283" t="s">
        <v>85</v>
      </c>
      <c r="Q331" s="280" t="s">
        <v>85</v>
      </c>
      <c r="R331" s="284"/>
      <c r="S331" s="285" t="s">
        <v>85</v>
      </c>
      <c r="T331" s="278" t="s">
        <v>85</v>
      </c>
      <c r="U331" s="283" t="s">
        <v>85</v>
      </c>
      <c r="V331" s="280" t="s">
        <v>85</v>
      </c>
      <c r="W331" s="284"/>
      <c r="X331" s="286" t="s">
        <v>85</v>
      </c>
      <c r="Y331" s="278" t="s">
        <v>85</v>
      </c>
      <c r="Z331" s="283" t="s">
        <v>85</v>
      </c>
      <c r="AA331" s="280" t="s">
        <v>85</v>
      </c>
      <c r="AB331" s="284"/>
      <c r="AC331" s="287" t="s">
        <v>85</v>
      </c>
      <c r="AD331" s="278" t="s">
        <v>85</v>
      </c>
      <c r="AE331" s="283" t="s">
        <v>85</v>
      </c>
      <c r="AF331" s="280" t="s">
        <v>85</v>
      </c>
      <c r="AG331" s="250"/>
      <c r="AH331" s="248" t="s">
        <v>85</v>
      </c>
      <c r="AI331" s="276" t="s">
        <v>85</v>
      </c>
      <c r="AJ331" s="54" t="s">
        <v>85</v>
      </c>
      <c r="AK331" s="54" t="s">
        <v>85</v>
      </c>
      <c r="AM331" s="54" t="s">
        <v>85</v>
      </c>
      <c r="AN331" s="54" t="s">
        <v>85</v>
      </c>
      <c r="AO331" s="54" t="s">
        <v>85</v>
      </c>
      <c r="AP331" s="54" t="s">
        <v>85</v>
      </c>
    </row>
    <row r="332" spans="1:42" x14ac:dyDescent="0.25">
      <c r="A332" s="248" t="s">
        <v>85</v>
      </c>
      <c r="B332" s="276" t="s">
        <v>85</v>
      </c>
      <c r="C332" s="250" t="s">
        <v>85</v>
      </c>
      <c r="D332" s="277" t="s">
        <v>85</v>
      </c>
      <c r="E332" s="278" t="s">
        <v>85</v>
      </c>
      <c r="F332" s="279" t="s">
        <v>85</v>
      </c>
      <c r="G332" s="280" t="s">
        <v>85</v>
      </c>
      <c r="H332" s="281" t="s">
        <v>85</v>
      </c>
      <c r="I332" s="278" t="s">
        <v>85</v>
      </c>
      <c r="J332" s="278" t="s">
        <v>85</v>
      </c>
      <c r="K332" s="280" t="s">
        <v>85</v>
      </c>
      <c r="L332" s="280" t="s">
        <v>85</v>
      </c>
      <c r="M332" s="280" t="s">
        <v>85</v>
      </c>
      <c r="N332" s="282" t="s">
        <v>85</v>
      </c>
      <c r="O332" s="278" t="s">
        <v>85</v>
      </c>
      <c r="P332" s="283" t="s">
        <v>85</v>
      </c>
      <c r="Q332" s="280" t="s">
        <v>85</v>
      </c>
      <c r="R332" s="284"/>
      <c r="S332" s="285" t="s">
        <v>85</v>
      </c>
      <c r="T332" s="278" t="s">
        <v>85</v>
      </c>
      <c r="U332" s="283" t="s">
        <v>85</v>
      </c>
      <c r="V332" s="280" t="s">
        <v>85</v>
      </c>
      <c r="W332" s="284"/>
      <c r="X332" s="286" t="s">
        <v>85</v>
      </c>
      <c r="Y332" s="278" t="s">
        <v>85</v>
      </c>
      <c r="Z332" s="283" t="s">
        <v>85</v>
      </c>
      <c r="AA332" s="280" t="s">
        <v>85</v>
      </c>
      <c r="AB332" s="284"/>
      <c r="AC332" s="287" t="s">
        <v>85</v>
      </c>
      <c r="AD332" s="278" t="s">
        <v>85</v>
      </c>
      <c r="AE332" s="283" t="s">
        <v>85</v>
      </c>
      <c r="AF332" s="280" t="s">
        <v>85</v>
      </c>
      <c r="AG332" s="250"/>
      <c r="AH332" s="248" t="s">
        <v>85</v>
      </c>
      <c r="AI332" s="276" t="s">
        <v>85</v>
      </c>
      <c r="AJ332" s="54" t="s">
        <v>85</v>
      </c>
      <c r="AK332" s="54" t="s">
        <v>85</v>
      </c>
      <c r="AM332" s="54" t="s">
        <v>85</v>
      </c>
      <c r="AN332" s="54" t="s">
        <v>85</v>
      </c>
      <c r="AO332" s="54" t="s">
        <v>85</v>
      </c>
      <c r="AP332" s="54" t="s">
        <v>85</v>
      </c>
    </row>
    <row r="333" spans="1:42" x14ac:dyDescent="0.25">
      <c r="A333" s="248" t="s">
        <v>85</v>
      </c>
      <c r="B333" s="276" t="s">
        <v>85</v>
      </c>
      <c r="C333" s="250" t="s">
        <v>85</v>
      </c>
      <c r="D333" s="277" t="s">
        <v>85</v>
      </c>
      <c r="E333" s="278" t="s">
        <v>85</v>
      </c>
      <c r="F333" s="279" t="s">
        <v>85</v>
      </c>
      <c r="G333" s="280" t="s">
        <v>85</v>
      </c>
      <c r="H333" s="281" t="s">
        <v>85</v>
      </c>
      <c r="I333" s="278" t="s">
        <v>85</v>
      </c>
      <c r="J333" s="278" t="s">
        <v>85</v>
      </c>
      <c r="K333" s="280" t="s">
        <v>85</v>
      </c>
      <c r="L333" s="280" t="s">
        <v>85</v>
      </c>
      <c r="M333" s="280" t="s">
        <v>85</v>
      </c>
      <c r="N333" s="282" t="s">
        <v>85</v>
      </c>
      <c r="O333" s="278" t="s">
        <v>85</v>
      </c>
      <c r="P333" s="283" t="s">
        <v>85</v>
      </c>
      <c r="Q333" s="280" t="s">
        <v>85</v>
      </c>
      <c r="R333" s="284"/>
      <c r="S333" s="285" t="s">
        <v>85</v>
      </c>
      <c r="T333" s="278" t="s">
        <v>85</v>
      </c>
      <c r="U333" s="283" t="s">
        <v>85</v>
      </c>
      <c r="V333" s="280" t="s">
        <v>85</v>
      </c>
      <c r="W333" s="284"/>
      <c r="X333" s="286" t="s">
        <v>85</v>
      </c>
      <c r="Y333" s="278" t="s">
        <v>85</v>
      </c>
      <c r="Z333" s="283" t="s">
        <v>85</v>
      </c>
      <c r="AA333" s="280" t="s">
        <v>85</v>
      </c>
      <c r="AB333" s="284"/>
      <c r="AC333" s="287" t="s">
        <v>85</v>
      </c>
      <c r="AD333" s="278" t="s">
        <v>85</v>
      </c>
      <c r="AE333" s="283" t="s">
        <v>85</v>
      </c>
      <c r="AF333" s="280" t="s">
        <v>85</v>
      </c>
      <c r="AG333" s="250"/>
      <c r="AH333" s="248" t="s">
        <v>85</v>
      </c>
      <c r="AI333" s="276" t="s">
        <v>85</v>
      </c>
      <c r="AJ333" s="54" t="s">
        <v>85</v>
      </c>
      <c r="AK333" s="54" t="s">
        <v>85</v>
      </c>
      <c r="AM333" s="54" t="s">
        <v>85</v>
      </c>
      <c r="AN333" s="54" t="s">
        <v>85</v>
      </c>
      <c r="AO333" s="54" t="s">
        <v>85</v>
      </c>
      <c r="AP333" s="54" t="s">
        <v>85</v>
      </c>
    </row>
    <row r="334" spans="1:42" x14ac:dyDescent="0.25">
      <c r="A334" s="248" t="s">
        <v>85</v>
      </c>
      <c r="B334" s="276" t="s">
        <v>85</v>
      </c>
      <c r="C334" s="250" t="s">
        <v>85</v>
      </c>
      <c r="D334" s="277" t="s">
        <v>85</v>
      </c>
      <c r="E334" s="278" t="s">
        <v>85</v>
      </c>
      <c r="F334" s="279" t="s">
        <v>85</v>
      </c>
      <c r="G334" s="280" t="s">
        <v>85</v>
      </c>
      <c r="H334" s="281" t="s">
        <v>85</v>
      </c>
      <c r="I334" s="278" t="s">
        <v>85</v>
      </c>
      <c r="J334" s="278" t="s">
        <v>85</v>
      </c>
      <c r="K334" s="280" t="s">
        <v>85</v>
      </c>
      <c r="L334" s="280" t="s">
        <v>85</v>
      </c>
      <c r="M334" s="280" t="s">
        <v>85</v>
      </c>
      <c r="N334" s="282" t="s">
        <v>85</v>
      </c>
      <c r="O334" s="278" t="s">
        <v>85</v>
      </c>
      <c r="P334" s="283" t="s">
        <v>85</v>
      </c>
      <c r="Q334" s="280" t="s">
        <v>85</v>
      </c>
      <c r="R334" s="284"/>
      <c r="S334" s="285" t="s">
        <v>85</v>
      </c>
      <c r="T334" s="278" t="s">
        <v>85</v>
      </c>
      <c r="U334" s="283" t="s">
        <v>85</v>
      </c>
      <c r="V334" s="280" t="s">
        <v>85</v>
      </c>
      <c r="W334" s="284"/>
      <c r="X334" s="286" t="s">
        <v>85</v>
      </c>
      <c r="Y334" s="278" t="s">
        <v>85</v>
      </c>
      <c r="Z334" s="283" t="s">
        <v>85</v>
      </c>
      <c r="AA334" s="280" t="s">
        <v>85</v>
      </c>
      <c r="AB334" s="284"/>
      <c r="AC334" s="287" t="s">
        <v>85</v>
      </c>
      <c r="AD334" s="278" t="s">
        <v>85</v>
      </c>
      <c r="AE334" s="283" t="s">
        <v>85</v>
      </c>
      <c r="AF334" s="280" t="s">
        <v>85</v>
      </c>
      <c r="AG334" s="250"/>
      <c r="AH334" s="248" t="s">
        <v>85</v>
      </c>
      <c r="AI334" s="276" t="s">
        <v>85</v>
      </c>
      <c r="AJ334" s="54" t="s">
        <v>85</v>
      </c>
      <c r="AK334" s="54" t="s">
        <v>85</v>
      </c>
      <c r="AM334" s="54" t="s">
        <v>85</v>
      </c>
      <c r="AN334" s="54" t="s">
        <v>85</v>
      </c>
      <c r="AO334" s="54" t="s">
        <v>85</v>
      </c>
      <c r="AP334" s="54" t="s">
        <v>85</v>
      </c>
    </row>
    <row r="335" spans="1:42" x14ac:dyDescent="0.25">
      <c r="A335" s="248" t="s">
        <v>85</v>
      </c>
      <c r="B335" s="276" t="s">
        <v>85</v>
      </c>
      <c r="C335" s="250" t="s">
        <v>85</v>
      </c>
      <c r="D335" s="277" t="s">
        <v>85</v>
      </c>
      <c r="E335" s="278" t="s">
        <v>85</v>
      </c>
      <c r="F335" s="279" t="s">
        <v>85</v>
      </c>
      <c r="G335" s="280" t="s">
        <v>85</v>
      </c>
      <c r="H335" s="281" t="s">
        <v>85</v>
      </c>
      <c r="I335" s="278" t="s">
        <v>85</v>
      </c>
      <c r="J335" s="278" t="s">
        <v>85</v>
      </c>
      <c r="K335" s="280" t="s">
        <v>85</v>
      </c>
      <c r="L335" s="280" t="s">
        <v>85</v>
      </c>
      <c r="M335" s="280" t="s">
        <v>85</v>
      </c>
      <c r="N335" s="282" t="s">
        <v>85</v>
      </c>
      <c r="O335" s="278" t="s">
        <v>85</v>
      </c>
      <c r="P335" s="283" t="s">
        <v>85</v>
      </c>
      <c r="Q335" s="280" t="s">
        <v>85</v>
      </c>
      <c r="R335" s="284"/>
      <c r="S335" s="285" t="s">
        <v>85</v>
      </c>
      <c r="T335" s="278" t="s">
        <v>85</v>
      </c>
      <c r="U335" s="283" t="s">
        <v>85</v>
      </c>
      <c r="V335" s="280" t="s">
        <v>85</v>
      </c>
      <c r="W335" s="284"/>
      <c r="X335" s="286" t="s">
        <v>85</v>
      </c>
      <c r="Y335" s="278" t="s">
        <v>85</v>
      </c>
      <c r="Z335" s="283" t="s">
        <v>85</v>
      </c>
      <c r="AA335" s="280" t="s">
        <v>85</v>
      </c>
      <c r="AB335" s="284"/>
      <c r="AC335" s="287" t="s">
        <v>85</v>
      </c>
      <c r="AD335" s="278" t="s">
        <v>85</v>
      </c>
      <c r="AE335" s="283" t="s">
        <v>85</v>
      </c>
      <c r="AF335" s="280" t="s">
        <v>85</v>
      </c>
      <c r="AG335" s="250"/>
      <c r="AH335" s="248" t="s">
        <v>85</v>
      </c>
      <c r="AI335" s="276" t="s">
        <v>85</v>
      </c>
      <c r="AJ335" s="54" t="s">
        <v>85</v>
      </c>
      <c r="AK335" s="54" t="s">
        <v>85</v>
      </c>
      <c r="AM335" s="54" t="s">
        <v>85</v>
      </c>
      <c r="AN335" s="54" t="s">
        <v>85</v>
      </c>
      <c r="AO335" s="54" t="s">
        <v>85</v>
      </c>
      <c r="AP335" s="54" t="s">
        <v>85</v>
      </c>
    </row>
    <row r="336" spans="1:42" x14ac:dyDescent="0.25">
      <c r="A336" s="248" t="s">
        <v>85</v>
      </c>
      <c r="B336" s="276" t="s">
        <v>85</v>
      </c>
      <c r="C336" s="250" t="s">
        <v>85</v>
      </c>
      <c r="D336" s="277" t="s">
        <v>85</v>
      </c>
      <c r="E336" s="278" t="s">
        <v>85</v>
      </c>
      <c r="F336" s="279" t="s">
        <v>85</v>
      </c>
      <c r="G336" s="280" t="s">
        <v>85</v>
      </c>
      <c r="H336" s="281" t="s">
        <v>85</v>
      </c>
      <c r="I336" s="278" t="s">
        <v>85</v>
      </c>
      <c r="J336" s="278" t="s">
        <v>85</v>
      </c>
      <c r="K336" s="280" t="s">
        <v>85</v>
      </c>
      <c r="L336" s="280" t="s">
        <v>85</v>
      </c>
      <c r="M336" s="280" t="s">
        <v>85</v>
      </c>
      <c r="N336" s="282" t="s">
        <v>85</v>
      </c>
      <c r="O336" s="278" t="s">
        <v>85</v>
      </c>
      <c r="P336" s="283" t="s">
        <v>85</v>
      </c>
      <c r="Q336" s="280" t="s">
        <v>85</v>
      </c>
      <c r="R336" s="284"/>
      <c r="S336" s="285" t="s">
        <v>85</v>
      </c>
      <c r="T336" s="278" t="s">
        <v>85</v>
      </c>
      <c r="U336" s="283" t="s">
        <v>85</v>
      </c>
      <c r="V336" s="280" t="s">
        <v>85</v>
      </c>
      <c r="W336" s="284"/>
      <c r="X336" s="286" t="s">
        <v>85</v>
      </c>
      <c r="Y336" s="278" t="s">
        <v>85</v>
      </c>
      <c r="Z336" s="283" t="s">
        <v>85</v>
      </c>
      <c r="AA336" s="280" t="s">
        <v>85</v>
      </c>
      <c r="AB336" s="284"/>
      <c r="AC336" s="287" t="s">
        <v>85</v>
      </c>
      <c r="AD336" s="278" t="s">
        <v>85</v>
      </c>
      <c r="AE336" s="283" t="s">
        <v>85</v>
      </c>
      <c r="AF336" s="280" t="s">
        <v>85</v>
      </c>
      <c r="AG336" s="250"/>
      <c r="AH336" s="248" t="s">
        <v>85</v>
      </c>
      <c r="AI336" s="276" t="s">
        <v>85</v>
      </c>
      <c r="AJ336" s="54" t="s">
        <v>85</v>
      </c>
      <c r="AK336" s="54" t="s">
        <v>85</v>
      </c>
      <c r="AM336" s="54" t="s">
        <v>85</v>
      </c>
      <c r="AN336" s="54" t="s">
        <v>85</v>
      </c>
      <c r="AO336" s="54" t="s">
        <v>85</v>
      </c>
      <c r="AP336" s="54" t="s">
        <v>85</v>
      </c>
    </row>
    <row r="337" spans="1:42" x14ac:dyDescent="0.25">
      <c r="A337" s="54" t="s">
        <v>85</v>
      </c>
      <c r="B337" s="54" t="s">
        <v>85</v>
      </c>
      <c r="C337" s="54" t="s">
        <v>85</v>
      </c>
      <c r="D337" s="54" t="s">
        <v>85</v>
      </c>
      <c r="E337" s="54" t="s">
        <v>85</v>
      </c>
      <c r="F337" s="54" t="s">
        <v>85</v>
      </c>
      <c r="G337" s="54" t="s">
        <v>85</v>
      </c>
      <c r="H337" s="54" t="s">
        <v>85</v>
      </c>
      <c r="I337" s="54" t="s">
        <v>85</v>
      </c>
      <c r="J337" s="54" t="s">
        <v>85</v>
      </c>
      <c r="K337" s="54" t="s">
        <v>85</v>
      </c>
      <c r="L337" s="54" t="s">
        <v>85</v>
      </c>
      <c r="M337" s="54" t="s">
        <v>85</v>
      </c>
      <c r="N337" s="54" t="s">
        <v>85</v>
      </c>
      <c r="O337" s="54" t="s">
        <v>85</v>
      </c>
      <c r="P337" s="54" t="s">
        <v>85</v>
      </c>
      <c r="Q337" s="54" t="s">
        <v>85</v>
      </c>
      <c r="S337" s="54" t="s">
        <v>85</v>
      </c>
      <c r="T337" s="54" t="s">
        <v>85</v>
      </c>
      <c r="U337" s="54" t="s">
        <v>85</v>
      </c>
      <c r="V337" s="54" t="s">
        <v>85</v>
      </c>
      <c r="X337" s="54" t="s">
        <v>85</v>
      </c>
      <c r="Y337" s="54" t="s">
        <v>85</v>
      </c>
      <c r="Z337" s="54" t="s">
        <v>85</v>
      </c>
      <c r="AA337" s="54" t="s">
        <v>85</v>
      </c>
      <c r="AC337" s="54" t="s">
        <v>85</v>
      </c>
      <c r="AD337" s="54" t="s">
        <v>85</v>
      </c>
      <c r="AE337" s="54" t="s">
        <v>85</v>
      </c>
      <c r="AF337" s="54" t="s">
        <v>85</v>
      </c>
      <c r="AH337" s="54" t="s">
        <v>85</v>
      </c>
      <c r="AI337" s="54" t="s">
        <v>85</v>
      </c>
      <c r="AJ337" s="54" t="s">
        <v>85</v>
      </c>
      <c r="AK337" s="54" t="s">
        <v>85</v>
      </c>
      <c r="AM337" s="54" t="s">
        <v>85</v>
      </c>
      <c r="AN337" s="54" t="s">
        <v>85</v>
      </c>
      <c r="AO337" s="54" t="s">
        <v>85</v>
      </c>
      <c r="AP337" s="54" t="s">
        <v>85</v>
      </c>
    </row>
    <row r="338" spans="1:42" x14ac:dyDescent="0.25">
      <c r="A338" s="54" t="s">
        <v>85</v>
      </c>
      <c r="B338" s="54" t="s">
        <v>85</v>
      </c>
      <c r="C338" s="54" t="s">
        <v>85</v>
      </c>
      <c r="D338" s="54" t="s">
        <v>85</v>
      </c>
      <c r="E338" s="54" t="s">
        <v>85</v>
      </c>
      <c r="F338" s="54" t="s">
        <v>85</v>
      </c>
      <c r="G338" s="54" t="s">
        <v>85</v>
      </c>
      <c r="H338" s="54" t="s">
        <v>85</v>
      </c>
      <c r="I338" s="54" t="s">
        <v>85</v>
      </c>
      <c r="J338" s="54" t="s">
        <v>85</v>
      </c>
      <c r="K338" s="54" t="s">
        <v>85</v>
      </c>
      <c r="L338" s="54" t="s">
        <v>85</v>
      </c>
      <c r="M338" s="54" t="s">
        <v>85</v>
      </c>
      <c r="N338" s="54" t="s">
        <v>85</v>
      </c>
      <c r="O338" s="54" t="s">
        <v>85</v>
      </c>
      <c r="P338" s="54" t="s">
        <v>85</v>
      </c>
      <c r="Q338" s="54" t="s">
        <v>85</v>
      </c>
      <c r="S338" s="54" t="s">
        <v>85</v>
      </c>
      <c r="T338" s="54" t="s">
        <v>85</v>
      </c>
      <c r="U338" s="54" t="s">
        <v>85</v>
      </c>
      <c r="V338" s="54" t="s">
        <v>85</v>
      </c>
      <c r="X338" s="54" t="s">
        <v>85</v>
      </c>
      <c r="Y338" s="54" t="s">
        <v>85</v>
      </c>
      <c r="Z338" s="54" t="s">
        <v>85</v>
      </c>
      <c r="AA338" s="54" t="s">
        <v>85</v>
      </c>
      <c r="AC338" s="54" t="s">
        <v>85</v>
      </c>
      <c r="AD338" s="54" t="s">
        <v>85</v>
      </c>
      <c r="AE338" s="54" t="s">
        <v>85</v>
      </c>
      <c r="AF338" s="54" t="s">
        <v>85</v>
      </c>
      <c r="AH338" s="54" t="s">
        <v>85</v>
      </c>
      <c r="AI338" s="54" t="s">
        <v>85</v>
      </c>
      <c r="AJ338" s="54" t="s">
        <v>85</v>
      </c>
      <c r="AK338" s="54" t="s">
        <v>85</v>
      </c>
      <c r="AM338" s="54" t="s">
        <v>85</v>
      </c>
      <c r="AN338" s="54" t="s">
        <v>85</v>
      </c>
      <c r="AO338" s="54" t="s">
        <v>85</v>
      </c>
      <c r="AP338" s="54" t="s">
        <v>85</v>
      </c>
    </row>
    <row r="339" spans="1:42" x14ac:dyDescent="0.25">
      <c r="A339" s="54" t="s">
        <v>85</v>
      </c>
      <c r="B339" s="54" t="s">
        <v>85</v>
      </c>
      <c r="C339" s="54" t="s">
        <v>85</v>
      </c>
      <c r="D339" s="54" t="s">
        <v>85</v>
      </c>
      <c r="E339" s="54" t="s">
        <v>85</v>
      </c>
      <c r="F339" s="54" t="s">
        <v>85</v>
      </c>
      <c r="G339" s="54" t="s">
        <v>85</v>
      </c>
      <c r="H339" s="54" t="s">
        <v>85</v>
      </c>
      <c r="I339" s="54" t="s">
        <v>85</v>
      </c>
      <c r="J339" s="54" t="s">
        <v>85</v>
      </c>
      <c r="K339" s="54" t="s">
        <v>85</v>
      </c>
      <c r="L339" s="54" t="s">
        <v>85</v>
      </c>
      <c r="M339" s="54" t="s">
        <v>85</v>
      </c>
      <c r="N339" s="54" t="s">
        <v>85</v>
      </c>
      <c r="O339" s="54" t="s">
        <v>85</v>
      </c>
      <c r="P339" s="54" t="s">
        <v>85</v>
      </c>
      <c r="Q339" s="54" t="s">
        <v>85</v>
      </c>
      <c r="S339" s="54" t="s">
        <v>85</v>
      </c>
      <c r="T339" s="54" t="s">
        <v>85</v>
      </c>
      <c r="U339" s="54" t="s">
        <v>85</v>
      </c>
      <c r="V339" s="54" t="s">
        <v>85</v>
      </c>
      <c r="X339" s="54" t="s">
        <v>85</v>
      </c>
      <c r="Y339" s="54" t="s">
        <v>85</v>
      </c>
      <c r="Z339" s="54" t="s">
        <v>85</v>
      </c>
      <c r="AA339" s="54" t="s">
        <v>85</v>
      </c>
      <c r="AC339" s="54" t="s">
        <v>85</v>
      </c>
      <c r="AD339" s="54" t="s">
        <v>85</v>
      </c>
      <c r="AE339" s="54" t="s">
        <v>85</v>
      </c>
      <c r="AF339" s="54" t="s">
        <v>85</v>
      </c>
      <c r="AH339" s="54" t="s">
        <v>85</v>
      </c>
      <c r="AI339" s="54" t="s">
        <v>85</v>
      </c>
      <c r="AJ339" s="54" t="s">
        <v>85</v>
      </c>
      <c r="AK339" s="54" t="s">
        <v>85</v>
      </c>
      <c r="AM339" s="54" t="s">
        <v>85</v>
      </c>
      <c r="AN339" s="54" t="s">
        <v>85</v>
      </c>
      <c r="AO339" s="54" t="s">
        <v>85</v>
      </c>
      <c r="AP339" s="54" t="s">
        <v>85</v>
      </c>
    </row>
    <row r="340" spans="1:42" x14ac:dyDescent="0.25">
      <c r="A340" s="54" t="s">
        <v>85</v>
      </c>
      <c r="B340" s="54" t="s">
        <v>85</v>
      </c>
      <c r="C340" s="54" t="s">
        <v>85</v>
      </c>
      <c r="D340" s="54" t="s">
        <v>85</v>
      </c>
      <c r="E340" s="54" t="s">
        <v>85</v>
      </c>
      <c r="F340" s="54" t="s">
        <v>85</v>
      </c>
      <c r="G340" s="54" t="s">
        <v>85</v>
      </c>
      <c r="H340" s="54" t="s">
        <v>85</v>
      </c>
      <c r="I340" s="54" t="s">
        <v>85</v>
      </c>
      <c r="J340" s="54" t="s">
        <v>85</v>
      </c>
      <c r="K340" s="54" t="s">
        <v>85</v>
      </c>
      <c r="L340" s="54" t="s">
        <v>85</v>
      </c>
      <c r="M340" s="54" t="s">
        <v>85</v>
      </c>
      <c r="N340" s="54" t="s">
        <v>85</v>
      </c>
      <c r="O340" s="54" t="s">
        <v>85</v>
      </c>
      <c r="P340" s="54" t="s">
        <v>85</v>
      </c>
      <c r="Q340" s="54" t="s">
        <v>85</v>
      </c>
      <c r="S340" s="54" t="s">
        <v>85</v>
      </c>
      <c r="T340" s="54" t="s">
        <v>85</v>
      </c>
      <c r="U340" s="54" t="s">
        <v>85</v>
      </c>
      <c r="V340" s="54" t="s">
        <v>85</v>
      </c>
      <c r="X340" s="54" t="s">
        <v>85</v>
      </c>
      <c r="Y340" s="54" t="s">
        <v>85</v>
      </c>
      <c r="Z340" s="54" t="s">
        <v>85</v>
      </c>
      <c r="AA340" s="54" t="s">
        <v>85</v>
      </c>
      <c r="AC340" s="54" t="s">
        <v>85</v>
      </c>
      <c r="AD340" s="54" t="s">
        <v>85</v>
      </c>
      <c r="AE340" s="54" t="s">
        <v>85</v>
      </c>
      <c r="AF340" s="54" t="s">
        <v>85</v>
      </c>
      <c r="AH340" s="54" t="s">
        <v>85</v>
      </c>
      <c r="AI340" s="54" t="s">
        <v>85</v>
      </c>
      <c r="AJ340" s="54" t="s">
        <v>85</v>
      </c>
      <c r="AK340" s="54" t="s">
        <v>85</v>
      </c>
      <c r="AM340" s="54" t="s">
        <v>85</v>
      </c>
      <c r="AN340" s="54" t="s">
        <v>85</v>
      </c>
      <c r="AO340" s="54" t="s">
        <v>85</v>
      </c>
      <c r="AP340" s="54" t="s">
        <v>85</v>
      </c>
    </row>
    <row r="341" spans="1:42" x14ac:dyDescent="0.25">
      <c r="A341" s="54" t="s">
        <v>85</v>
      </c>
      <c r="B341" s="54" t="s">
        <v>85</v>
      </c>
      <c r="C341" s="54" t="s">
        <v>85</v>
      </c>
      <c r="D341" s="54" t="s">
        <v>85</v>
      </c>
      <c r="E341" s="54" t="s">
        <v>85</v>
      </c>
      <c r="F341" s="54" t="s">
        <v>85</v>
      </c>
      <c r="G341" s="54" t="s">
        <v>85</v>
      </c>
      <c r="H341" s="54" t="s">
        <v>85</v>
      </c>
      <c r="I341" s="54" t="s">
        <v>85</v>
      </c>
      <c r="J341" s="54" t="s">
        <v>85</v>
      </c>
      <c r="K341" s="54" t="s">
        <v>85</v>
      </c>
      <c r="L341" s="54" t="s">
        <v>85</v>
      </c>
      <c r="M341" s="54" t="s">
        <v>85</v>
      </c>
      <c r="N341" s="54" t="s">
        <v>85</v>
      </c>
      <c r="O341" s="54" t="s">
        <v>85</v>
      </c>
      <c r="P341" s="54" t="s">
        <v>85</v>
      </c>
      <c r="Q341" s="54" t="s">
        <v>85</v>
      </c>
      <c r="S341" s="54" t="s">
        <v>85</v>
      </c>
      <c r="T341" s="54" t="s">
        <v>85</v>
      </c>
      <c r="U341" s="54" t="s">
        <v>85</v>
      </c>
      <c r="V341" s="54" t="s">
        <v>85</v>
      </c>
      <c r="X341" s="54" t="s">
        <v>85</v>
      </c>
      <c r="Y341" s="54" t="s">
        <v>85</v>
      </c>
      <c r="Z341" s="54" t="s">
        <v>85</v>
      </c>
      <c r="AA341" s="54" t="s">
        <v>85</v>
      </c>
      <c r="AC341" s="54" t="s">
        <v>85</v>
      </c>
      <c r="AD341" s="54" t="s">
        <v>85</v>
      </c>
      <c r="AE341" s="54" t="s">
        <v>85</v>
      </c>
      <c r="AF341" s="54" t="s">
        <v>85</v>
      </c>
      <c r="AH341" s="54" t="s">
        <v>85</v>
      </c>
      <c r="AI341" s="54" t="s">
        <v>85</v>
      </c>
      <c r="AJ341" s="54" t="s">
        <v>85</v>
      </c>
      <c r="AK341" s="54" t="s">
        <v>85</v>
      </c>
      <c r="AM341" s="54" t="s">
        <v>85</v>
      </c>
      <c r="AN341" s="54" t="s">
        <v>85</v>
      </c>
      <c r="AO341" s="54" t="s">
        <v>85</v>
      </c>
      <c r="AP341" s="54" t="s">
        <v>85</v>
      </c>
    </row>
    <row r="342" spans="1:42" x14ac:dyDescent="0.25">
      <c r="A342" s="54" t="s">
        <v>85</v>
      </c>
      <c r="B342" s="54" t="s">
        <v>85</v>
      </c>
      <c r="C342" s="54" t="s">
        <v>85</v>
      </c>
      <c r="D342" s="54" t="s">
        <v>85</v>
      </c>
      <c r="E342" s="54" t="s">
        <v>85</v>
      </c>
      <c r="F342" s="54" t="s">
        <v>85</v>
      </c>
      <c r="G342" s="54" t="s">
        <v>85</v>
      </c>
      <c r="H342" s="54" t="s">
        <v>85</v>
      </c>
      <c r="I342" s="54" t="s">
        <v>85</v>
      </c>
      <c r="J342" s="54" t="s">
        <v>85</v>
      </c>
      <c r="K342" s="54" t="s">
        <v>85</v>
      </c>
      <c r="L342" s="54" t="s">
        <v>85</v>
      </c>
      <c r="M342" s="54" t="s">
        <v>85</v>
      </c>
      <c r="N342" s="54" t="s">
        <v>85</v>
      </c>
      <c r="O342" s="54" t="s">
        <v>85</v>
      </c>
      <c r="P342" s="54" t="s">
        <v>85</v>
      </c>
      <c r="Q342" s="54" t="s">
        <v>85</v>
      </c>
      <c r="S342" s="54" t="s">
        <v>85</v>
      </c>
      <c r="T342" s="54" t="s">
        <v>85</v>
      </c>
      <c r="U342" s="54" t="s">
        <v>85</v>
      </c>
      <c r="V342" s="54" t="s">
        <v>85</v>
      </c>
      <c r="X342" s="54" t="s">
        <v>85</v>
      </c>
      <c r="Y342" s="54" t="s">
        <v>85</v>
      </c>
      <c r="Z342" s="54" t="s">
        <v>85</v>
      </c>
      <c r="AA342" s="54" t="s">
        <v>85</v>
      </c>
      <c r="AC342" s="54" t="s">
        <v>85</v>
      </c>
      <c r="AD342" s="54" t="s">
        <v>85</v>
      </c>
      <c r="AE342" s="54" t="s">
        <v>85</v>
      </c>
      <c r="AF342" s="54" t="s">
        <v>85</v>
      </c>
      <c r="AH342" s="54" t="s">
        <v>85</v>
      </c>
      <c r="AI342" s="54" t="s">
        <v>85</v>
      </c>
      <c r="AJ342" s="54" t="s">
        <v>85</v>
      </c>
      <c r="AK342" s="54" t="s">
        <v>85</v>
      </c>
      <c r="AM342" s="54" t="s">
        <v>85</v>
      </c>
      <c r="AN342" s="54" t="s">
        <v>85</v>
      </c>
      <c r="AO342" s="54" t="s">
        <v>85</v>
      </c>
      <c r="AP342" s="54" t="s">
        <v>85</v>
      </c>
    </row>
    <row r="343" spans="1:42" x14ac:dyDescent="0.25">
      <c r="A343" s="54" t="s">
        <v>85</v>
      </c>
      <c r="B343" s="54" t="s">
        <v>85</v>
      </c>
      <c r="C343" s="54" t="s">
        <v>85</v>
      </c>
      <c r="D343" s="54" t="s">
        <v>85</v>
      </c>
      <c r="E343" s="54" t="s">
        <v>85</v>
      </c>
      <c r="F343" s="54" t="s">
        <v>85</v>
      </c>
      <c r="G343" s="54" t="s">
        <v>85</v>
      </c>
      <c r="H343" s="54" t="s">
        <v>85</v>
      </c>
      <c r="I343" s="54" t="s">
        <v>85</v>
      </c>
      <c r="J343" s="54" t="s">
        <v>85</v>
      </c>
      <c r="K343" s="54" t="s">
        <v>85</v>
      </c>
      <c r="L343" s="54" t="s">
        <v>85</v>
      </c>
      <c r="M343" s="54" t="s">
        <v>85</v>
      </c>
      <c r="N343" s="54" t="s">
        <v>85</v>
      </c>
      <c r="O343" s="54" t="s">
        <v>85</v>
      </c>
      <c r="P343" s="54" t="s">
        <v>85</v>
      </c>
      <c r="Q343" s="54" t="s">
        <v>85</v>
      </c>
      <c r="S343" s="54" t="s">
        <v>85</v>
      </c>
      <c r="T343" s="54" t="s">
        <v>85</v>
      </c>
      <c r="U343" s="54" t="s">
        <v>85</v>
      </c>
      <c r="V343" s="54" t="s">
        <v>85</v>
      </c>
      <c r="X343" s="54" t="s">
        <v>85</v>
      </c>
      <c r="Y343" s="54" t="s">
        <v>85</v>
      </c>
      <c r="Z343" s="54" t="s">
        <v>85</v>
      </c>
      <c r="AA343" s="54" t="s">
        <v>85</v>
      </c>
      <c r="AC343" s="54" t="s">
        <v>85</v>
      </c>
      <c r="AD343" s="54" t="s">
        <v>85</v>
      </c>
      <c r="AE343" s="54" t="s">
        <v>85</v>
      </c>
      <c r="AF343" s="54" t="s">
        <v>85</v>
      </c>
      <c r="AH343" s="54" t="s">
        <v>85</v>
      </c>
      <c r="AI343" s="54" t="s">
        <v>85</v>
      </c>
      <c r="AJ343" s="54" t="s">
        <v>85</v>
      </c>
      <c r="AK343" s="54" t="s">
        <v>85</v>
      </c>
      <c r="AM343" s="54" t="s">
        <v>85</v>
      </c>
      <c r="AN343" s="54" t="s">
        <v>85</v>
      </c>
      <c r="AO343" s="54" t="s">
        <v>85</v>
      </c>
      <c r="AP343" s="54" t="s">
        <v>85</v>
      </c>
    </row>
    <row r="344" spans="1:42" x14ac:dyDescent="0.25">
      <c r="A344" s="54" t="s">
        <v>85</v>
      </c>
      <c r="B344" s="54" t="s">
        <v>85</v>
      </c>
      <c r="C344" s="54" t="s">
        <v>85</v>
      </c>
      <c r="D344" s="54" t="s">
        <v>85</v>
      </c>
      <c r="E344" s="54" t="s">
        <v>85</v>
      </c>
      <c r="F344" s="54" t="s">
        <v>85</v>
      </c>
      <c r="G344" s="54" t="s">
        <v>85</v>
      </c>
      <c r="H344" s="54" t="s">
        <v>85</v>
      </c>
      <c r="I344" s="54" t="s">
        <v>85</v>
      </c>
      <c r="J344" s="54" t="s">
        <v>85</v>
      </c>
      <c r="K344" s="54" t="s">
        <v>85</v>
      </c>
      <c r="L344" s="54" t="s">
        <v>85</v>
      </c>
      <c r="M344" s="54" t="s">
        <v>85</v>
      </c>
      <c r="N344" s="54" t="s">
        <v>85</v>
      </c>
      <c r="O344" s="54" t="s">
        <v>85</v>
      </c>
      <c r="P344" s="54" t="s">
        <v>85</v>
      </c>
      <c r="Q344" s="54" t="s">
        <v>85</v>
      </c>
      <c r="S344" s="54" t="s">
        <v>85</v>
      </c>
      <c r="T344" s="54" t="s">
        <v>85</v>
      </c>
      <c r="U344" s="54" t="s">
        <v>85</v>
      </c>
      <c r="V344" s="54" t="s">
        <v>85</v>
      </c>
      <c r="X344" s="54" t="s">
        <v>85</v>
      </c>
      <c r="Y344" s="54" t="s">
        <v>85</v>
      </c>
      <c r="Z344" s="54" t="s">
        <v>85</v>
      </c>
      <c r="AA344" s="54" t="s">
        <v>85</v>
      </c>
      <c r="AC344" s="54" t="s">
        <v>85</v>
      </c>
      <c r="AD344" s="54" t="s">
        <v>85</v>
      </c>
      <c r="AE344" s="54" t="s">
        <v>85</v>
      </c>
      <c r="AF344" s="54" t="s">
        <v>85</v>
      </c>
      <c r="AH344" s="54" t="s">
        <v>85</v>
      </c>
      <c r="AI344" s="54" t="s">
        <v>85</v>
      </c>
      <c r="AJ344" s="54" t="s">
        <v>85</v>
      </c>
      <c r="AK344" s="54" t="s">
        <v>85</v>
      </c>
      <c r="AM344" s="54" t="s">
        <v>85</v>
      </c>
      <c r="AN344" s="54" t="s">
        <v>85</v>
      </c>
      <c r="AO344" s="54" t="s">
        <v>85</v>
      </c>
      <c r="AP344" s="54" t="s">
        <v>85</v>
      </c>
    </row>
    <row r="345" spans="1:42" x14ac:dyDescent="0.25">
      <c r="A345" s="54" t="s">
        <v>85</v>
      </c>
      <c r="B345" s="54" t="s">
        <v>85</v>
      </c>
      <c r="C345" s="54" t="s">
        <v>85</v>
      </c>
      <c r="D345" s="54" t="s">
        <v>85</v>
      </c>
      <c r="E345" s="54" t="s">
        <v>85</v>
      </c>
      <c r="F345" s="54" t="s">
        <v>85</v>
      </c>
      <c r="G345" s="54" t="s">
        <v>85</v>
      </c>
      <c r="H345" s="54" t="s">
        <v>85</v>
      </c>
      <c r="I345" s="54" t="s">
        <v>85</v>
      </c>
      <c r="J345" s="54" t="s">
        <v>85</v>
      </c>
      <c r="K345" s="54" t="s">
        <v>85</v>
      </c>
      <c r="L345" s="54" t="s">
        <v>85</v>
      </c>
      <c r="M345" s="54" t="s">
        <v>85</v>
      </c>
      <c r="N345" s="54" t="s">
        <v>85</v>
      </c>
      <c r="O345" s="54" t="s">
        <v>85</v>
      </c>
      <c r="P345" s="54" t="s">
        <v>85</v>
      </c>
      <c r="Q345" s="54" t="s">
        <v>85</v>
      </c>
      <c r="S345" s="54" t="s">
        <v>85</v>
      </c>
      <c r="T345" s="54" t="s">
        <v>85</v>
      </c>
      <c r="U345" s="54" t="s">
        <v>85</v>
      </c>
      <c r="V345" s="54" t="s">
        <v>85</v>
      </c>
      <c r="X345" s="54" t="s">
        <v>85</v>
      </c>
      <c r="Y345" s="54" t="s">
        <v>85</v>
      </c>
      <c r="Z345" s="54" t="s">
        <v>85</v>
      </c>
      <c r="AA345" s="54" t="s">
        <v>85</v>
      </c>
      <c r="AC345" s="54" t="s">
        <v>85</v>
      </c>
      <c r="AD345" s="54" t="s">
        <v>85</v>
      </c>
      <c r="AE345" s="54" t="s">
        <v>85</v>
      </c>
      <c r="AF345" s="54" t="s">
        <v>85</v>
      </c>
      <c r="AH345" s="54" t="s">
        <v>85</v>
      </c>
      <c r="AI345" s="54" t="s">
        <v>85</v>
      </c>
      <c r="AJ345" s="54" t="s">
        <v>85</v>
      </c>
      <c r="AK345" s="54" t="s">
        <v>85</v>
      </c>
      <c r="AM345" s="54" t="s">
        <v>85</v>
      </c>
      <c r="AN345" s="54" t="s">
        <v>85</v>
      </c>
      <c r="AO345" s="54" t="s">
        <v>85</v>
      </c>
      <c r="AP345" s="54" t="s">
        <v>85</v>
      </c>
    </row>
    <row r="346" spans="1:42" x14ac:dyDescent="0.25">
      <c r="A346" s="54" t="s">
        <v>85</v>
      </c>
      <c r="B346" s="54" t="s">
        <v>85</v>
      </c>
      <c r="C346" s="54" t="s">
        <v>85</v>
      </c>
      <c r="D346" s="54" t="s">
        <v>85</v>
      </c>
      <c r="E346" s="54" t="s">
        <v>85</v>
      </c>
      <c r="F346" s="54" t="s">
        <v>85</v>
      </c>
      <c r="G346" s="54" t="s">
        <v>85</v>
      </c>
      <c r="H346" s="54" t="s">
        <v>85</v>
      </c>
      <c r="I346" s="54" t="s">
        <v>85</v>
      </c>
      <c r="J346" s="54" t="s">
        <v>85</v>
      </c>
      <c r="K346" s="54" t="s">
        <v>85</v>
      </c>
      <c r="L346" s="54" t="s">
        <v>85</v>
      </c>
      <c r="M346" s="54" t="s">
        <v>85</v>
      </c>
      <c r="N346" s="54" t="s">
        <v>85</v>
      </c>
      <c r="O346" s="54" t="s">
        <v>85</v>
      </c>
      <c r="P346" s="54" t="s">
        <v>85</v>
      </c>
      <c r="Q346" s="54" t="s">
        <v>85</v>
      </c>
      <c r="S346" s="54" t="s">
        <v>85</v>
      </c>
      <c r="T346" s="54" t="s">
        <v>85</v>
      </c>
      <c r="U346" s="54" t="s">
        <v>85</v>
      </c>
      <c r="V346" s="54" t="s">
        <v>85</v>
      </c>
      <c r="X346" s="54" t="s">
        <v>85</v>
      </c>
      <c r="Y346" s="54" t="s">
        <v>85</v>
      </c>
      <c r="Z346" s="54" t="s">
        <v>85</v>
      </c>
      <c r="AA346" s="54" t="s">
        <v>85</v>
      </c>
      <c r="AC346" s="54" t="s">
        <v>85</v>
      </c>
      <c r="AD346" s="54" t="s">
        <v>85</v>
      </c>
      <c r="AE346" s="54" t="s">
        <v>85</v>
      </c>
      <c r="AF346" s="54" t="s">
        <v>85</v>
      </c>
      <c r="AH346" s="54" t="s">
        <v>85</v>
      </c>
      <c r="AI346" s="54" t="s">
        <v>85</v>
      </c>
      <c r="AJ346" s="54" t="s">
        <v>85</v>
      </c>
      <c r="AK346" s="54" t="s">
        <v>85</v>
      </c>
      <c r="AM346" s="54" t="s">
        <v>85</v>
      </c>
      <c r="AN346" s="54" t="s">
        <v>85</v>
      </c>
      <c r="AO346" s="54" t="s">
        <v>85</v>
      </c>
      <c r="AP346" s="54" t="s">
        <v>85</v>
      </c>
    </row>
    <row r="347" spans="1:42" x14ac:dyDescent="0.25">
      <c r="A347" s="54" t="s">
        <v>85</v>
      </c>
      <c r="B347" s="54" t="s">
        <v>85</v>
      </c>
      <c r="C347" s="54" t="s">
        <v>85</v>
      </c>
      <c r="D347" s="54" t="s">
        <v>85</v>
      </c>
      <c r="E347" s="54" t="s">
        <v>85</v>
      </c>
      <c r="F347" s="54" t="s">
        <v>85</v>
      </c>
      <c r="G347" s="54" t="s">
        <v>85</v>
      </c>
      <c r="H347" s="54" t="s">
        <v>85</v>
      </c>
      <c r="I347" s="54" t="s">
        <v>85</v>
      </c>
      <c r="J347" s="54" t="s">
        <v>85</v>
      </c>
      <c r="K347" s="54" t="s">
        <v>85</v>
      </c>
      <c r="L347" s="54" t="s">
        <v>85</v>
      </c>
      <c r="M347" s="54" t="s">
        <v>85</v>
      </c>
      <c r="N347" s="54" t="s">
        <v>85</v>
      </c>
      <c r="O347" s="54" t="s">
        <v>85</v>
      </c>
      <c r="P347" s="54" t="s">
        <v>85</v>
      </c>
      <c r="Q347" s="54" t="s">
        <v>85</v>
      </c>
      <c r="S347" s="54" t="s">
        <v>85</v>
      </c>
      <c r="T347" s="54" t="s">
        <v>85</v>
      </c>
      <c r="U347" s="54" t="s">
        <v>85</v>
      </c>
      <c r="V347" s="54" t="s">
        <v>85</v>
      </c>
      <c r="X347" s="54" t="s">
        <v>85</v>
      </c>
      <c r="Y347" s="54" t="s">
        <v>85</v>
      </c>
      <c r="Z347" s="54" t="s">
        <v>85</v>
      </c>
      <c r="AA347" s="54" t="s">
        <v>85</v>
      </c>
      <c r="AC347" s="54" t="s">
        <v>85</v>
      </c>
      <c r="AD347" s="54" t="s">
        <v>85</v>
      </c>
      <c r="AE347" s="54" t="s">
        <v>85</v>
      </c>
      <c r="AF347" s="54" t="s">
        <v>85</v>
      </c>
      <c r="AH347" s="54" t="s">
        <v>85</v>
      </c>
      <c r="AI347" s="54" t="s">
        <v>85</v>
      </c>
      <c r="AJ347" s="54" t="s">
        <v>85</v>
      </c>
      <c r="AK347" s="54" t="s">
        <v>85</v>
      </c>
      <c r="AM347" s="54" t="s">
        <v>85</v>
      </c>
      <c r="AN347" s="54" t="s">
        <v>85</v>
      </c>
      <c r="AO347" s="54" t="s">
        <v>85</v>
      </c>
      <c r="AP347" s="54" t="s">
        <v>85</v>
      </c>
    </row>
    <row r="348" spans="1:42" x14ac:dyDescent="0.25">
      <c r="A348" s="54" t="s">
        <v>85</v>
      </c>
      <c r="B348" s="54" t="s">
        <v>85</v>
      </c>
      <c r="C348" s="54" t="s">
        <v>85</v>
      </c>
      <c r="D348" s="54" t="s">
        <v>85</v>
      </c>
      <c r="E348" s="54" t="s">
        <v>85</v>
      </c>
      <c r="F348" s="54" t="s">
        <v>85</v>
      </c>
      <c r="G348" s="54" t="s">
        <v>85</v>
      </c>
      <c r="H348" s="54" t="s">
        <v>85</v>
      </c>
      <c r="I348" s="54" t="s">
        <v>85</v>
      </c>
      <c r="J348" s="54" t="s">
        <v>85</v>
      </c>
      <c r="K348" s="54" t="s">
        <v>85</v>
      </c>
      <c r="L348" s="54" t="s">
        <v>85</v>
      </c>
      <c r="M348" s="54" t="s">
        <v>85</v>
      </c>
      <c r="N348" s="54" t="s">
        <v>85</v>
      </c>
      <c r="O348" s="54" t="s">
        <v>85</v>
      </c>
      <c r="P348" s="54" t="s">
        <v>85</v>
      </c>
      <c r="Q348" s="54" t="s">
        <v>85</v>
      </c>
      <c r="S348" s="54" t="s">
        <v>85</v>
      </c>
      <c r="T348" s="54" t="s">
        <v>85</v>
      </c>
      <c r="U348" s="54" t="s">
        <v>85</v>
      </c>
      <c r="V348" s="54" t="s">
        <v>85</v>
      </c>
      <c r="X348" s="54" t="s">
        <v>85</v>
      </c>
      <c r="Y348" s="54" t="s">
        <v>85</v>
      </c>
      <c r="Z348" s="54" t="s">
        <v>85</v>
      </c>
      <c r="AA348" s="54" t="s">
        <v>85</v>
      </c>
      <c r="AC348" s="54" t="s">
        <v>85</v>
      </c>
      <c r="AD348" s="54" t="s">
        <v>85</v>
      </c>
      <c r="AE348" s="54" t="s">
        <v>85</v>
      </c>
      <c r="AF348" s="54" t="s">
        <v>85</v>
      </c>
      <c r="AH348" s="54" t="s">
        <v>85</v>
      </c>
      <c r="AI348" s="54" t="s">
        <v>85</v>
      </c>
      <c r="AJ348" s="54" t="s">
        <v>85</v>
      </c>
      <c r="AK348" s="54" t="s">
        <v>85</v>
      </c>
      <c r="AM348" s="54" t="s">
        <v>85</v>
      </c>
      <c r="AN348" s="54" t="s">
        <v>85</v>
      </c>
      <c r="AO348" s="54" t="s">
        <v>85</v>
      </c>
      <c r="AP348" s="54" t="s">
        <v>85</v>
      </c>
    </row>
    <row r="349" spans="1:42" x14ac:dyDescent="0.25">
      <c r="A349" s="54" t="s">
        <v>85</v>
      </c>
      <c r="B349" s="54" t="s">
        <v>85</v>
      </c>
      <c r="C349" s="54" t="s">
        <v>85</v>
      </c>
      <c r="D349" s="54" t="s">
        <v>85</v>
      </c>
      <c r="E349" s="54" t="s">
        <v>85</v>
      </c>
      <c r="F349" s="54" t="s">
        <v>85</v>
      </c>
      <c r="G349" s="54" t="s">
        <v>85</v>
      </c>
      <c r="H349" s="54" t="s">
        <v>85</v>
      </c>
      <c r="I349" s="54" t="s">
        <v>85</v>
      </c>
      <c r="J349" s="54" t="s">
        <v>85</v>
      </c>
      <c r="K349" s="54" t="s">
        <v>85</v>
      </c>
      <c r="L349" s="54" t="s">
        <v>85</v>
      </c>
      <c r="M349" s="54" t="s">
        <v>85</v>
      </c>
      <c r="N349" s="54" t="s">
        <v>85</v>
      </c>
      <c r="O349" s="54" t="s">
        <v>85</v>
      </c>
      <c r="P349" s="54" t="s">
        <v>85</v>
      </c>
      <c r="Q349" s="54" t="s">
        <v>85</v>
      </c>
      <c r="S349" s="54" t="s">
        <v>85</v>
      </c>
      <c r="T349" s="54" t="s">
        <v>85</v>
      </c>
      <c r="U349" s="54" t="s">
        <v>85</v>
      </c>
      <c r="V349" s="54" t="s">
        <v>85</v>
      </c>
      <c r="X349" s="54" t="s">
        <v>85</v>
      </c>
      <c r="Y349" s="54" t="s">
        <v>85</v>
      </c>
      <c r="Z349" s="54" t="s">
        <v>85</v>
      </c>
      <c r="AA349" s="54" t="s">
        <v>85</v>
      </c>
      <c r="AC349" s="54" t="s">
        <v>85</v>
      </c>
      <c r="AD349" s="54" t="s">
        <v>85</v>
      </c>
      <c r="AE349" s="54" t="s">
        <v>85</v>
      </c>
      <c r="AF349" s="54" t="s">
        <v>85</v>
      </c>
      <c r="AH349" s="54" t="s">
        <v>85</v>
      </c>
      <c r="AI349" s="54" t="s">
        <v>85</v>
      </c>
      <c r="AJ349" s="54" t="s">
        <v>85</v>
      </c>
      <c r="AK349" s="54" t="s">
        <v>85</v>
      </c>
      <c r="AM349" s="54" t="s">
        <v>85</v>
      </c>
      <c r="AN349" s="54" t="s">
        <v>85</v>
      </c>
      <c r="AO349" s="54" t="s">
        <v>85</v>
      </c>
      <c r="AP349" s="54" t="s">
        <v>85</v>
      </c>
    </row>
    <row r="350" spans="1:42" x14ac:dyDescent="0.25">
      <c r="A350" s="54" t="s">
        <v>85</v>
      </c>
      <c r="B350" s="54" t="s">
        <v>85</v>
      </c>
      <c r="C350" s="54" t="s">
        <v>85</v>
      </c>
      <c r="D350" s="54" t="s">
        <v>85</v>
      </c>
      <c r="E350" s="54" t="s">
        <v>85</v>
      </c>
      <c r="F350" s="54" t="s">
        <v>85</v>
      </c>
      <c r="G350" s="54" t="s">
        <v>85</v>
      </c>
      <c r="H350" s="54" t="s">
        <v>85</v>
      </c>
      <c r="I350" s="54" t="s">
        <v>85</v>
      </c>
      <c r="J350" s="54" t="s">
        <v>85</v>
      </c>
      <c r="K350" s="54" t="s">
        <v>85</v>
      </c>
      <c r="L350" s="54" t="s">
        <v>85</v>
      </c>
      <c r="M350" s="54" t="s">
        <v>85</v>
      </c>
      <c r="N350" s="54" t="s">
        <v>85</v>
      </c>
      <c r="O350" s="54" t="s">
        <v>85</v>
      </c>
      <c r="P350" s="54" t="s">
        <v>85</v>
      </c>
      <c r="Q350" s="54" t="s">
        <v>85</v>
      </c>
      <c r="S350" s="54" t="s">
        <v>85</v>
      </c>
      <c r="T350" s="54" t="s">
        <v>85</v>
      </c>
      <c r="U350" s="54" t="s">
        <v>85</v>
      </c>
      <c r="V350" s="54" t="s">
        <v>85</v>
      </c>
      <c r="X350" s="54" t="s">
        <v>85</v>
      </c>
      <c r="Y350" s="54" t="s">
        <v>85</v>
      </c>
      <c r="Z350" s="54" t="s">
        <v>85</v>
      </c>
      <c r="AA350" s="54" t="s">
        <v>85</v>
      </c>
      <c r="AC350" s="54" t="s">
        <v>85</v>
      </c>
      <c r="AD350" s="54" t="s">
        <v>85</v>
      </c>
      <c r="AE350" s="54" t="s">
        <v>85</v>
      </c>
      <c r="AF350" s="54" t="s">
        <v>85</v>
      </c>
      <c r="AH350" s="54" t="s">
        <v>85</v>
      </c>
      <c r="AI350" s="54" t="s">
        <v>85</v>
      </c>
      <c r="AJ350" s="54" t="s">
        <v>85</v>
      </c>
      <c r="AK350" s="54" t="s">
        <v>85</v>
      </c>
      <c r="AM350" s="54" t="s">
        <v>85</v>
      </c>
      <c r="AN350" s="54" t="s">
        <v>85</v>
      </c>
      <c r="AO350" s="54" t="s">
        <v>85</v>
      </c>
      <c r="AP350" s="54" t="s">
        <v>85</v>
      </c>
    </row>
    <row r="351" spans="1:42" x14ac:dyDescent="0.25">
      <c r="A351" s="54" t="s">
        <v>85</v>
      </c>
      <c r="B351" s="54" t="s">
        <v>85</v>
      </c>
      <c r="C351" s="54" t="s">
        <v>85</v>
      </c>
      <c r="D351" s="54" t="s">
        <v>85</v>
      </c>
      <c r="E351" s="54" t="s">
        <v>85</v>
      </c>
      <c r="F351" s="54" t="s">
        <v>85</v>
      </c>
      <c r="G351" s="54" t="s">
        <v>85</v>
      </c>
      <c r="H351" s="54" t="s">
        <v>85</v>
      </c>
      <c r="I351" s="54" t="s">
        <v>85</v>
      </c>
      <c r="J351" s="54" t="s">
        <v>85</v>
      </c>
      <c r="K351" s="54" t="s">
        <v>85</v>
      </c>
      <c r="L351" s="54" t="s">
        <v>85</v>
      </c>
      <c r="M351" s="54" t="s">
        <v>85</v>
      </c>
      <c r="N351" s="54" t="s">
        <v>85</v>
      </c>
      <c r="O351" s="54" t="s">
        <v>85</v>
      </c>
      <c r="P351" s="54" t="s">
        <v>85</v>
      </c>
      <c r="Q351" s="54" t="s">
        <v>85</v>
      </c>
      <c r="S351" s="54" t="s">
        <v>85</v>
      </c>
      <c r="T351" s="54" t="s">
        <v>85</v>
      </c>
      <c r="U351" s="54" t="s">
        <v>85</v>
      </c>
      <c r="V351" s="54" t="s">
        <v>85</v>
      </c>
      <c r="X351" s="54" t="s">
        <v>85</v>
      </c>
      <c r="Y351" s="54" t="s">
        <v>85</v>
      </c>
      <c r="Z351" s="54" t="s">
        <v>85</v>
      </c>
      <c r="AA351" s="54" t="s">
        <v>85</v>
      </c>
      <c r="AC351" s="54" t="s">
        <v>85</v>
      </c>
      <c r="AD351" s="54" t="s">
        <v>85</v>
      </c>
      <c r="AE351" s="54" t="s">
        <v>85</v>
      </c>
      <c r="AF351" s="54" t="s">
        <v>85</v>
      </c>
      <c r="AH351" s="54" t="s">
        <v>85</v>
      </c>
      <c r="AI351" s="54" t="s">
        <v>85</v>
      </c>
      <c r="AJ351" s="54" t="s">
        <v>85</v>
      </c>
      <c r="AK351" s="54" t="s">
        <v>85</v>
      </c>
      <c r="AM351" s="54" t="s">
        <v>85</v>
      </c>
      <c r="AN351" s="54" t="s">
        <v>85</v>
      </c>
      <c r="AO351" s="54" t="s">
        <v>85</v>
      </c>
      <c r="AP351" s="54" t="s">
        <v>85</v>
      </c>
    </row>
    <row r="352" spans="1:42" x14ac:dyDescent="0.25">
      <c r="A352" s="54" t="s">
        <v>85</v>
      </c>
      <c r="B352" s="54" t="s">
        <v>85</v>
      </c>
      <c r="C352" s="54" t="s">
        <v>85</v>
      </c>
      <c r="D352" s="54" t="s">
        <v>85</v>
      </c>
      <c r="E352" s="54" t="s">
        <v>85</v>
      </c>
      <c r="F352" s="54" t="s">
        <v>85</v>
      </c>
      <c r="G352" s="54" t="s">
        <v>85</v>
      </c>
      <c r="H352" s="54" t="s">
        <v>85</v>
      </c>
      <c r="I352" s="54" t="s">
        <v>85</v>
      </c>
      <c r="J352" s="54" t="s">
        <v>85</v>
      </c>
      <c r="K352" s="54" t="s">
        <v>85</v>
      </c>
      <c r="L352" s="54" t="s">
        <v>85</v>
      </c>
      <c r="M352" s="54" t="s">
        <v>85</v>
      </c>
      <c r="N352" s="54" t="s">
        <v>85</v>
      </c>
      <c r="O352" s="54" t="s">
        <v>85</v>
      </c>
      <c r="P352" s="54" t="s">
        <v>85</v>
      </c>
      <c r="Q352" s="54" t="s">
        <v>85</v>
      </c>
      <c r="S352" s="54" t="s">
        <v>85</v>
      </c>
      <c r="T352" s="54" t="s">
        <v>85</v>
      </c>
      <c r="U352" s="54" t="s">
        <v>85</v>
      </c>
      <c r="V352" s="54" t="s">
        <v>85</v>
      </c>
      <c r="X352" s="54" t="s">
        <v>85</v>
      </c>
      <c r="Y352" s="54" t="s">
        <v>85</v>
      </c>
      <c r="Z352" s="54" t="s">
        <v>85</v>
      </c>
      <c r="AA352" s="54" t="s">
        <v>85</v>
      </c>
      <c r="AC352" s="54" t="s">
        <v>85</v>
      </c>
      <c r="AD352" s="54" t="s">
        <v>85</v>
      </c>
      <c r="AE352" s="54" t="s">
        <v>85</v>
      </c>
      <c r="AF352" s="54" t="s">
        <v>85</v>
      </c>
      <c r="AH352" s="54" t="s">
        <v>85</v>
      </c>
      <c r="AI352" s="54" t="s">
        <v>85</v>
      </c>
      <c r="AJ352" s="54" t="s">
        <v>85</v>
      </c>
      <c r="AK352" s="54" t="s">
        <v>85</v>
      </c>
      <c r="AM352" s="54" t="s">
        <v>85</v>
      </c>
      <c r="AN352" s="54" t="s">
        <v>85</v>
      </c>
      <c r="AO352" s="54" t="s">
        <v>85</v>
      </c>
      <c r="AP352" s="54" t="s">
        <v>85</v>
      </c>
    </row>
    <row r="353" spans="1:42" x14ac:dyDescent="0.25">
      <c r="A353" s="54" t="s">
        <v>85</v>
      </c>
      <c r="B353" s="54" t="s">
        <v>85</v>
      </c>
      <c r="C353" s="54" t="s">
        <v>85</v>
      </c>
      <c r="D353" s="54" t="s">
        <v>85</v>
      </c>
      <c r="E353" s="54" t="s">
        <v>85</v>
      </c>
      <c r="F353" s="54" t="s">
        <v>85</v>
      </c>
      <c r="G353" s="54" t="s">
        <v>85</v>
      </c>
      <c r="H353" s="54" t="s">
        <v>85</v>
      </c>
      <c r="I353" s="54" t="s">
        <v>85</v>
      </c>
      <c r="J353" s="54" t="s">
        <v>85</v>
      </c>
      <c r="K353" s="54" t="s">
        <v>85</v>
      </c>
      <c r="L353" s="54" t="s">
        <v>85</v>
      </c>
      <c r="M353" s="54" t="s">
        <v>85</v>
      </c>
      <c r="N353" s="54" t="s">
        <v>85</v>
      </c>
      <c r="O353" s="54" t="s">
        <v>85</v>
      </c>
      <c r="P353" s="54" t="s">
        <v>85</v>
      </c>
      <c r="Q353" s="54" t="s">
        <v>85</v>
      </c>
      <c r="S353" s="54" t="s">
        <v>85</v>
      </c>
      <c r="T353" s="54" t="s">
        <v>85</v>
      </c>
      <c r="U353" s="54" t="s">
        <v>85</v>
      </c>
      <c r="V353" s="54" t="s">
        <v>85</v>
      </c>
      <c r="X353" s="54" t="s">
        <v>85</v>
      </c>
      <c r="Y353" s="54" t="s">
        <v>85</v>
      </c>
      <c r="Z353" s="54" t="s">
        <v>85</v>
      </c>
      <c r="AA353" s="54" t="s">
        <v>85</v>
      </c>
      <c r="AC353" s="54" t="s">
        <v>85</v>
      </c>
      <c r="AD353" s="54" t="s">
        <v>85</v>
      </c>
      <c r="AE353" s="54" t="s">
        <v>85</v>
      </c>
      <c r="AF353" s="54" t="s">
        <v>85</v>
      </c>
      <c r="AH353" s="54" t="s">
        <v>85</v>
      </c>
      <c r="AI353" s="54" t="s">
        <v>85</v>
      </c>
      <c r="AJ353" s="54" t="s">
        <v>85</v>
      </c>
      <c r="AK353" s="54" t="s">
        <v>85</v>
      </c>
      <c r="AM353" s="54" t="s">
        <v>85</v>
      </c>
      <c r="AN353" s="54" t="s">
        <v>85</v>
      </c>
      <c r="AO353" s="54" t="s">
        <v>85</v>
      </c>
      <c r="AP353" s="54" t="s">
        <v>85</v>
      </c>
    </row>
    <row r="354" spans="1:42" x14ac:dyDescent="0.25">
      <c r="A354" s="54" t="s">
        <v>85</v>
      </c>
      <c r="B354" s="54" t="s">
        <v>85</v>
      </c>
      <c r="C354" s="54" t="s">
        <v>85</v>
      </c>
      <c r="D354" s="54" t="s">
        <v>85</v>
      </c>
      <c r="E354" s="54" t="s">
        <v>85</v>
      </c>
      <c r="F354" s="54" t="s">
        <v>85</v>
      </c>
      <c r="G354" s="54" t="s">
        <v>85</v>
      </c>
      <c r="H354" s="54" t="s">
        <v>85</v>
      </c>
      <c r="I354" s="54" t="s">
        <v>85</v>
      </c>
      <c r="J354" s="54" t="s">
        <v>85</v>
      </c>
      <c r="K354" s="54" t="s">
        <v>85</v>
      </c>
      <c r="L354" s="54" t="s">
        <v>85</v>
      </c>
      <c r="M354" s="54" t="s">
        <v>85</v>
      </c>
      <c r="N354" s="54" t="s">
        <v>85</v>
      </c>
      <c r="O354" s="54" t="s">
        <v>85</v>
      </c>
      <c r="P354" s="54" t="s">
        <v>85</v>
      </c>
      <c r="Q354" s="54" t="s">
        <v>85</v>
      </c>
      <c r="S354" s="54" t="s">
        <v>85</v>
      </c>
      <c r="T354" s="54" t="s">
        <v>85</v>
      </c>
      <c r="U354" s="54" t="s">
        <v>85</v>
      </c>
      <c r="V354" s="54" t="s">
        <v>85</v>
      </c>
      <c r="X354" s="54" t="s">
        <v>85</v>
      </c>
      <c r="Y354" s="54" t="s">
        <v>85</v>
      </c>
      <c r="Z354" s="54" t="s">
        <v>85</v>
      </c>
      <c r="AA354" s="54" t="s">
        <v>85</v>
      </c>
      <c r="AC354" s="54" t="s">
        <v>85</v>
      </c>
      <c r="AD354" s="54" t="s">
        <v>85</v>
      </c>
      <c r="AE354" s="54" t="s">
        <v>85</v>
      </c>
      <c r="AF354" s="54" t="s">
        <v>85</v>
      </c>
      <c r="AH354" s="54" t="s">
        <v>85</v>
      </c>
      <c r="AI354" s="54" t="s">
        <v>85</v>
      </c>
      <c r="AJ354" s="54" t="s">
        <v>85</v>
      </c>
      <c r="AK354" s="54" t="s">
        <v>85</v>
      </c>
      <c r="AM354" s="54" t="s">
        <v>85</v>
      </c>
      <c r="AN354" s="54" t="s">
        <v>85</v>
      </c>
      <c r="AO354" s="54" t="s">
        <v>85</v>
      </c>
      <c r="AP354" s="54" t="s">
        <v>85</v>
      </c>
    </row>
    <row r="355" spans="1:42" x14ac:dyDescent="0.25">
      <c r="A355" s="54" t="s">
        <v>85</v>
      </c>
      <c r="B355" s="54" t="s">
        <v>85</v>
      </c>
      <c r="C355" s="54" t="s">
        <v>85</v>
      </c>
      <c r="D355" s="54" t="s">
        <v>85</v>
      </c>
      <c r="E355" s="54" t="s">
        <v>85</v>
      </c>
      <c r="F355" s="54" t="s">
        <v>85</v>
      </c>
      <c r="G355" s="54" t="s">
        <v>85</v>
      </c>
      <c r="H355" s="54" t="s">
        <v>85</v>
      </c>
      <c r="I355" s="54" t="s">
        <v>85</v>
      </c>
      <c r="J355" s="54" t="s">
        <v>85</v>
      </c>
      <c r="K355" s="54" t="s">
        <v>85</v>
      </c>
      <c r="L355" s="54" t="s">
        <v>85</v>
      </c>
      <c r="M355" s="54" t="s">
        <v>85</v>
      </c>
      <c r="N355" s="54" t="s">
        <v>85</v>
      </c>
      <c r="O355" s="54" t="s">
        <v>85</v>
      </c>
      <c r="P355" s="54" t="s">
        <v>85</v>
      </c>
      <c r="Q355" s="54" t="s">
        <v>85</v>
      </c>
      <c r="S355" s="54" t="s">
        <v>85</v>
      </c>
      <c r="T355" s="54" t="s">
        <v>85</v>
      </c>
      <c r="U355" s="54" t="s">
        <v>85</v>
      </c>
      <c r="V355" s="54" t="s">
        <v>85</v>
      </c>
      <c r="X355" s="54" t="s">
        <v>85</v>
      </c>
      <c r="Y355" s="54" t="s">
        <v>85</v>
      </c>
      <c r="Z355" s="54" t="s">
        <v>85</v>
      </c>
      <c r="AA355" s="54" t="s">
        <v>85</v>
      </c>
      <c r="AC355" s="54" t="s">
        <v>85</v>
      </c>
      <c r="AD355" s="54" t="s">
        <v>85</v>
      </c>
      <c r="AE355" s="54" t="s">
        <v>85</v>
      </c>
      <c r="AF355" s="54" t="s">
        <v>85</v>
      </c>
      <c r="AH355" s="54" t="s">
        <v>85</v>
      </c>
      <c r="AI355" s="54" t="s">
        <v>85</v>
      </c>
      <c r="AJ355" s="54" t="s">
        <v>85</v>
      </c>
      <c r="AK355" s="54" t="s">
        <v>85</v>
      </c>
      <c r="AM355" s="54" t="s">
        <v>85</v>
      </c>
      <c r="AN355" s="54" t="s">
        <v>85</v>
      </c>
      <c r="AO355" s="54" t="s">
        <v>85</v>
      </c>
      <c r="AP355" s="54" t="s">
        <v>85</v>
      </c>
    </row>
    <row r="356" spans="1:42" x14ac:dyDescent="0.25">
      <c r="A356" s="54" t="s">
        <v>85</v>
      </c>
      <c r="B356" s="54" t="s">
        <v>85</v>
      </c>
      <c r="C356" s="54" t="s">
        <v>85</v>
      </c>
      <c r="D356" s="54" t="s">
        <v>85</v>
      </c>
      <c r="E356" s="54" t="s">
        <v>85</v>
      </c>
      <c r="F356" s="54" t="s">
        <v>85</v>
      </c>
      <c r="G356" s="54" t="s">
        <v>85</v>
      </c>
      <c r="H356" s="54" t="s">
        <v>85</v>
      </c>
      <c r="I356" s="54" t="s">
        <v>85</v>
      </c>
      <c r="J356" s="54" t="s">
        <v>85</v>
      </c>
      <c r="K356" s="54" t="s">
        <v>85</v>
      </c>
      <c r="L356" s="54" t="s">
        <v>85</v>
      </c>
      <c r="M356" s="54" t="s">
        <v>85</v>
      </c>
      <c r="N356" s="54" t="s">
        <v>85</v>
      </c>
      <c r="O356" s="54" t="s">
        <v>85</v>
      </c>
      <c r="P356" s="54" t="s">
        <v>85</v>
      </c>
      <c r="Q356" s="54" t="s">
        <v>85</v>
      </c>
      <c r="S356" s="54" t="s">
        <v>85</v>
      </c>
      <c r="T356" s="54" t="s">
        <v>85</v>
      </c>
      <c r="U356" s="54" t="s">
        <v>85</v>
      </c>
      <c r="V356" s="54" t="s">
        <v>85</v>
      </c>
      <c r="X356" s="54" t="s">
        <v>85</v>
      </c>
      <c r="Y356" s="54" t="s">
        <v>85</v>
      </c>
      <c r="Z356" s="54" t="s">
        <v>85</v>
      </c>
      <c r="AA356" s="54" t="s">
        <v>85</v>
      </c>
      <c r="AC356" s="54" t="s">
        <v>85</v>
      </c>
      <c r="AD356" s="54" t="s">
        <v>85</v>
      </c>
      <c r="AE356" s="54" t="s">
        <v>85</v>
      </c>
      <c r="AF356" s="54" t="s">
        <v>85</v>
      </c>
      <c r="AH356" s="54" t="s">
        <v>85</v>
      </c>
      <c r="AI356" s="54" t="s">
        <v>85</v>
      </c>
      <c r="AJ356" s="54" t="s">
        <v>85</v>
      </c>
      <c r="AK356" s="54" t="s">
        <v>85</v>
      </c>
      <c r="AM356" s="54" t="s">
        <v>85</v>
      </c>
      <c r="AN356" s="54" t="s">
        <v>85</v>
      </c>
      <c r="AO356" s="54" t="s">
        <v>85</v>
      </c>
      <c r="AP356" s="54" t="s">
        <v>85</v>
      </c>
    </row>
    <row r="357" spans="1:42" x14ac:dyDescent="0.25">
      <c r="A357" s="54" t="s">
        <v>85</v>
      </c>
      <c r="B357" s="54" t="s">
        <v>85</v>
      </c>
      <c r="C357" s="54" t="s">
        <v>85</v>
      </c>
      <c r="D357" s="54" t="s">
        <v>85</v>
      </c>
      <c r="E357" s="54" t="s">
        <v>85</v>
      </c>
      <c r="F357" s="54" t="s">
        <v>85</v>
      </c>
      <c r="G357" s="54" t="s">
        <v>85</v>
      </c>
      <c r="H357" s="54" t="s">
        <v>85</v>
      </c>
      <c r="I357" s="54" t="s">
        <v>85</v>
      </c>
      <c r="J357" s="54" t="s">
        <v>85</v>
      </c>
      <c r="K357" s="54" t="s">
        <v>85</v>
      </c>
      <c r="L357" s="54" t="s">
        <v>85</v>
      </c>
      <c r="M357" s="54" t="s">
        <v>85</v>
      </c>
      <c r="N357" s="54" t="s">
        <v>85</v>
      </c>
      <c r="O357" s="54" t="s">
        <v>85</v>
      </c>
      <c r="P357" s="54" t="s">
        <v>85</v>
      </c>
      <c r="Q357" s="54" t="s">
        <v>85</v>
      </c>
      <c r="S357" s="54" t="s">
        <v>85</v>
      </c>
      <c r="T357" s="54" t="s">
        <v>85</v>
      </c>
      <c r="U357" s="54" t="s">
        <v>85</v>
      </c>
      <c r="V357" s="54" t="s">
        <v>85</v>
      </c>
      <c r="X357" s="54" t="s">
        <v>85</v>
      </c>
      <c r="Y357" s="54" t="s">
        <v>85</v>
      </c>
      <c r="Z357" s="54" t="s">
        <v>85</v>
      </c>
      <c r="AA357" s="54" t="s">
        <v>85</v>
      </c>
      <c r="AC357" s="54" t="s">
        <v>85</v>
      </c>
      <c r="AD357" s="54" t="s">
        <v>85</v>
      </c>
      <c r="AE357" s="54" t="s">
        <v>85</v>
      </c>
      <c r="AF357" s="54" t="s">
        <v>85</v>
      </c>
      <c r="AH357" s="54" t="s">
        <v>85</v>
      </c>
      <c r="AI357" s="54" t="s">
        <v>85</v>
      </c>
      <c r="AJ357" s="54" t="s">
        <v>85</v>
      </c>
      <c r="AK357" s="54" t="s">
        <v>85</v>
      </c>
      <c r="AM357" s="54" t="s">
        <v>85</v>
      </c>
      <c r="AN357" s="54" t="s">
        <v>85</v>
      </c>
      <c r="AO357" s="54" t="s">
        <v>85</v>
      </c>
      <c r="AP357" s="54" t="s">
        <v>85</v>
      </c>
    </row>
    <row r="358" spans="1:42" x14ac:dyDescent="0.25">
      <c r="A358" s="54" t="s">
        <v>85</v>
      </c>
      <c r="B358" s="54" t="s">
        <v>85</v>
      </c>
      <c r="C358" s="54" t="s">
        <v>85</v>
      </c>
      <c r="D358" s="54" t="s">
        <v>85</v>
      </c>
      <c r="E358" s="54" t="s">
        <v>85</v>
      </c>
      <c r="F358" s="54" t="s">
        <v>85</v>
      </c>
      <c r="G358" s="54" t="s">
        <v>85</v>
      </c>
      <c r="H358" s="54" t="s">
        <v>85</v>
      </c>
      <c r="I358" s="54" t="s">
        <v>85</v>
      </c>
      <c r="J358" s="54" t="s">
        <v>85</v>
      </c>
      <c r="K358" s="54" t="s">
        <v>85</v>
      </c>
      <c r="L358" s="54" t="s">
        <v>85</v>
      </c>
      <c r="M358" s="54" t="s">
        <v>85</v>
      </c>
      <c r="N358" s="54" t="s">
        <v>85</v>
      </c>
      <c r="O358" s="54" t="s">
        <v>85</v>
      </c>
      <c r="P358" s="54" t="s">
        <v>85</v>
      </c>
      <c r="Q358" s="54" t="s">
        <v>85</v>
      </c>
      <c r="S358" s="54" t="s">
        <v>85</v>
      </c>
      <c r="T358" s="54" t="s">
        <v>85</v>
      </c>
      <c r="U358" s="54" t="s">
        <v>85</v>
      </c>
      <c r="V358" s="54" t="s">
        <v>85</v>
      </c>
      <c r="X358" s="54" t="s">
        <v>85</v>
      </c>
      <c r="Y358" s="54" t="s">
        <v>85</v>
      </c>
      <c r="Z358" s="54" t="s">
        <v>85</v>
      </c>
      <c r="AA358" s="54" t="s">
        <v>85</v>
      </c>
      <c r="AC358" s="54" t="s">
        <v>85</v>
      </c>
      <c r="AD358" s="54" t="s">
        <v>85</v>
      </c>
      <c r="AE358" s="54" t="s">
        <v>85</v>
      </c>
      <c r="AF358" s="54" t="s">
        <v>85</v>
      </c>
      <c r="AH358" s="54" t="s">
        <v>85</v>
      </c>
      <c r="AI358" s="54" t="s">
        <v>85</v>
      </c>
      <c r="AJ358" s="54" t="s">
        <v>85</v>
      </c>
      <c r="AK358" s="54" t="s">
        <v>85</v>
      </c>
      <c r="AM358" s="54" t="s">
        <v>85</v>
      </c>
      <c r="AN358" s="54" t="s">
        <v>85</v>
      </c>
      <c r="AO358" s="54" t="s">
        <v>85</v>
      </c>
      <c r="AP358" s="54" t="s">
        <v>85</v>
      </c>
    </row>
    <row r="359" spans="1:42" x14ac:dyDescent="0.25">
      <c r="A359" s="54" t="s">
        <v>85</v>
      </c>
      <c r="B359" s="54" t="s">
        <v>85</v>
      </c>
      <c r="C359" s="54" t="s">
        <v>85</v>
      </c>
      <c r="D359" s="54" t="s">
        <v>85</v>
      </c>
      <c r="E359" s="54" t="s">
        <v>85</v>
      </c>
      <c r="F359" s="54" t="s">
        <v>85</v>
      </c>
      <c r="G359" s="54" t="s">
        <v>85</v>
      </c>
      <c r="H359" s="54" t="s">
        <v>85</v>
      </c>
      <c r="I359" s="54" t="s">
        <v>85</v>
      </c>
      <c r="J359" s="54" t="s">
        <v>85</v>
      </c>
      <c r="K359" s="54" t="s">
        <v>85</v>
      </c>
      <c r="L359" s="54" t="s">
        <v>85</v>
      </c>
      <c r="M359" s="54" t="s">
        <v>85</v>
      </c>
      <c r="N359" s="54" t="s">
        <v>85</v>
      </c>
      <c r="O359" s="54" t="s">
        <v>85</v>
      </c>
      <c r="P359" s="54" t="s">
        <v>85</v>
      </c>
      <c r="Q359" s="54" t="s">
        <v>85</v>
      </c>
      <c r="S359" s="54" t="s">
        <v>85</v>
      </c>
      <c r="T359" s="54" t="s">
        <v>85</v>
      </c>
      <c r="U359" s="54" t="s">
        <v>85</v>
      </c>
      <c r="V359" s="54" t="s">
        <v>85</v>
      </c>
      <c r="X359" s="54" t="s">
        <v>85</v>
      </c>
      <c r="Y359" s="54" t="s">
        <v>85</v>
      </c>
      <c r="Z359" s="54" t="s">
        <v>85</v>
      </c>
      <c r="AA359" s="54" t="s">
        <v>85</v>
      </c>
      <c r="AC359" s="54" t="s">
        <v>85</v>
      </c>
      <c r="AD359" s="54" t="s">
        <v>85</v>
      </c>
      <c r="AE359" s="54" t="s">
        <v>85</v>
      </c>
      <c r="AF359" s="54" t="s">
        <v>85</v>
      </c>
      <c r="AH359" s="54" t="s">
        <v>85</v>
      </c>
      <c r="AI359" s="54" t="s">
        <v>85</v>
      </c>
      <c r="AJ359" s="54" t="s">
        <v>85</v>
      </c>
      <c r="AK359" s="54" t="s">
        <v>85</v>
      </c>
      <c r="AM359" s="54" t="s">
        <v>85</v>
      </c>
      <c r="AN359" s="54" t="s">
        <v>85</v>
      </c>
      <c r="AO359" s="54" t="s">
        <v>85</v>
      </c>
      <c r="AP359" s="54" t="s">
        <v>85</v>
      </c>
    </row>
    <row r="360" spans="1:42" x14ac:dyDescent="0.25">
      <c r="A360" s="54" t="s">
        <v>85</v>
      </c>
      <c r="B360" s="54" t="s">
        <v>85</v>
      </c>
      <c r="C360" s="54" t="s">
        <v>85</v>
      </c>
      <c r="D360" s="54" t="s">
        <v>85</v>
      </c>
      <c r="E360" s="54" t="s">
        <v>85</v>
      </c>
      <c r="F360" s="54" t="s">
        <v>85</v>
      </c>
      <c r="G360" s="54" t="s">
        <v>85</v>
      </c>
      <c r="H360" s="54" t="s">
        <v>85</v>
      </c>
      <c r="I360" s="54" t="s">
        <v>85</v>
      </c>
      <c r="J360" s="54" t="s">
        <v>85</v>
      </c>
      <c r="K360" s="54" t="s">
        <v>85</v>
      </c>
      <c r="L360" s="54" t="s">
        <v>85</v>
      </c>
      <c r="M360" s="54" t="s">
        <v>85</v>
      </c>
      <c r="N360" s="54" t="s">
        <v>85</v>
      </c>
      <c r="O360" s="54" t="s">
        <v>85</v>
      </c>
      <c r="P360" s="54" t="s">
        <v>85</v>
      </c>
      <c r="Q360" s="54" t="s">
        <v>85</v>
      </c>
      <c r="S360" s="54" t="s">
        <v>85</v>
      </c>
      <c r="T360" s="54" t="s">
        <v>85</v>
      </c>
      <c r="U360" s="54" t="s">
        <v>85</v>
      </c>
      <c r="V360" s="54" t="s">
        <v>85</v>
      </c>
      <c r="X360" s="54" t="s">
        <v>85</v>
      </c>
      <c r="Y360" s="54" t="s">
        <v>85</v>
      </c>
      <c r="Z360" s="54" t="s">
        <v>85</v>
      </c>
      <c r="AA360" s="54" t="s">
        <v>85</v>
      </c>
      <c r="AC360" s="54" t="s">
        <v>85</v>
      </c>
      <c r="AD360" s="54" t="s">
        <v>85</v>
      </c>
      <c r="AE360" s="54" t="s">
        <v>85</v>
      </c>
      <c r="AF360" s="54" t="s">
        <v>85</v>
      </c>
      <c r="AH360" s="54" t="s">
        <v>85</v>
      </c>
      <c r="AI360" s="54" t="s">
        <v>85</v>
      </c>
      <c r="AJ360" s="54" t="s">
        <v>85</v>
      </c>
      <c r="AK360" s="54" t="s">
        <v>85</v>
      </c>
      <c r="AM360" s="54" t="s">
        <v>85</v>
      </c>
      <c r="AN360" s="54" t="s">
        <v>85</v>
      </c>
      <c r="AO360" s="54" t="s">
        <v>85</v>
      </c>
      <c r="AP360" s="54" t="s">
        <v>85</v>
      </c>
    </row>
    <row r="361" spans="1:42" x14ac:dyDescent="0.25">
      <c r="A361" s="54" t="s">
        <v>85</v>
      </c>
      <c r="B361" s="54" t="s">
        <v>85</v>
      </c>
      <c r="C361" s="54" t="s">
        <v>85</v>
      </c>
      <c r="D361" s="54" t="s">
        <v>85</v>
      </c>
      <c r="E361" s="54" t="s">
        <v>85</v>
      </c>
      <c r="F361" s="54" t="s">
        <v>85</v>
      </c>
      <c r="G361" s="54" t="s">
        <v>85</v>
      </c>
      <c r="H361" s="54" t="s">
        <v>85</v>
      </c>
      <c r="I361" s="54" t="s">
        <v>85</v>
      </c>
      <c r="J361" s="54" t="s">
        <v>85</v>
      </c>
      <c r="K361" s="54" t="s">
        <v>85</v>
      </c>
      <c r="L361" s="54" t="s">
        <v>85</v>
      </c>
      <c r="M361" s="54" t="s">
        <v>85</v>
      </c>
      <c r="N361" s="54" t="s">
        <v>85</v>
      </c>
      <c r="O361" s="54" t="s">
        <v>85</v>
      </c>
      <c r="P361" s="54" t="s">
        <v>85</v>
      </c>
      <c r="Q361" s="54" t="s">
        <v>85</v>
      </c>
      <c r="S361" s="54" t="s">
        <v>85</v>
      </c>
      <c r="T361" s="54" t="s">
        <v>85</v>
      </c>
      <c r="U361" s="54" t="s">
        <v>85</v>
      </c>
      <c r="V361" s="54" t="s">
        <v>85</v>
      </c>
      <c r="X361" s="54" t="s">
        <v>85</v>
      </c>
      <c r="Y361" s="54" t="s">
        <v>85</v>
      </c>
      <c r="Z361" s="54" t="s">
        <v>85</v>
      </c>
      <c r="AA361" s="54" t="s">
        <v>85</v>
      </c>
      <c r="AC361" s="54" t="s">
        <v>85</v>
      </c>
      <c r="AD361" s="54" t="s">
        <v>85</v>
      </c>
      <c r="AE361" s="54" t="s">
        <v>85</v>
      </c>
      <c r="AF361" s="54" t="s">
        <v>85</v>
      </c>
      <c r="AH361" s="54" t="s">
        <v>85</v>
      </c>
      <c r="AI361" s="54" t="s">
        <v>85</v>
      </c>
      <c r="AJ361" s="54" t="s">
        <v>85</v>
      </c>
      <c r="AK361" s="54" t="s">
        <v>85</v>
      </c>
      <c r="AM361" s="54" t="s">
        <v>85</v>
      </c>
      <c r="AN361" s="54" t="s">
        <v>85</v>
      </c>
      <c r="AO361" s="54" t="s">
        <v>85</v>
      </c>
      <c r="AP361" s="54" t="s">
        <v>85</v>
      </c>
    </row>
    <row r="362" spans="1:42" x14ac:dyDescent="0.25">
      <c r="A362" s="54" t="s">
        <v>85</v>
      </c>
      <c r="B362" s="54" t="s">
        <v>85</v>
      </c>
      <c r="C362" s="54" t="s">
        <v>85</v>
      </c>
      <c r="D362" s="54" t="s">
        <v>85</v>
      </c>
      <c r="E362" s="54" t="s">
        <v>85</v>
      </c>
      <c r="F362" s="54" t="s">
        <v>85</v>
      </c>
      <c r="G362" s="54" t="s">
        <v>85</v>
      </c>
      <c r="H362" s="54" t="s">
        <v>85</v>
      </c>
      <c r="I362" s="54" t="s">
        <v>85</v>
      </c>
      <c r="J362" s="54" t="s">
        <v>85</v>
      </c>
      <c r="K362" s="54" t="s">
        <v>85</v>
      </c>
      <c r="L362" s="54" t="s">
        <v>85</v>
      </c>
      <c r="M362" s="54" t="s">
        <v>85</v>
      </c>
      <c r="N362" s="54" t="s">
        <v>85</v>
      </c>
      <c r="O362" s="54" t="s">
        <v>85</v>
      </c>
      <c r="P362" s="54" t="s">
        <v>85</v>
      </c>
      <c r="Q362" s="54" t="s">
        <v>85</v>
      </c>
      <c r="S362" s="54" t="s">
        <v>85</v>
      </c>
      <c r="T362" s="54" t="s">
        <v>85</v>
      </c>
      <c r="U362" s="54" t="s">
        <v>85</v>
      </c>
      <c r="V362" s="54" t="s">
        <v>85</v>
      </c>
      <c r="X362" s="54" t="s">
        <v>85</v>
      </c>
      <c r="Y362" s="54" t="s">
        <v>85</v>
      </c>
      <c r="Z362" s="54" t="s">
        <v>85</v>
      </c>
      <c r="AA362" s="54" t="s">
        <v>85</v>
      </c>
      <c r="AC362" s="54" t="s">
        <v>85</v>
      </c>
      <c r="AD362" s="54" t="s">
        <v>85</v>
      </c>
      <c r="AE362" s="54" t="s">
        <v>85</v>
      </c>
      <c r="AF362" s="54" t="s">
        <v>85</v>
      </c>
      <c r="AH362" s="54" t="s">
        <v>85</v>
      </c>
      <c r="AI362" s="54" t="s">
        <v>85</v>
      </c>
      <c r="AJ362" s="54" t="s">
        <v>85</v>
      </c>
      <c r="AK362" s="54" t="s">
        <v>85</v>
      </c>
      <c r="AM362" s="54" t="s">
        <v>85</v>
      </c>
      <c r="AN362" s="54" t="s">
        <v>85</v>
      </c>
      <c r="AO362" s="54" t="s">
        <v>85</v>
      </c>
      <c r="AP362" s="54" t="s">
        <v>85</v>
      </c>
    </row>
    <row r="363" spans="1:42" x14ac:dyDescent="0.25">
      <c r="A363" s="54" t="s">
        <v>85</v>
      </c>
      <c r="B363" s="54" t="s">
        <v>85</v>
      </c>
      <c r="C363" s="54" t="s">
        <v>85</v>
      </c>
      <c r="D363" s="54" t="s">
        <v>85</v>
      </c>
      <c r="E363" s="54" t="s">
        <v>85</v>
      </c>
      <c r="F363" s="54" t="s">
        <v>85</v>
      </c>
      <c r="G363" s="54" t="s">
        <v>85</v>
      </c>
      <c r="H363" s="54" t="s">
        <v>85</v>
      </c>
      <c r="I363" s="54" t="s">
        <v>85</v>
      </c>
      <c r="J363" s="54" t="s">
        <v>85</v>
      </c>
      <c r="K363" s="54" t="s">
        <v>85</v>
      </c>
      <c r="L363" s="54" t="s">
        <v>85</v>
      </c>
      <c r="M363" s="54" t="s">
        <v>85</v>
      </c>
      <c r="N363" s="54" t="s">
        <v>85</v>
      </c>
      <c r="O363" s="54" t="s">
        <v>85</v>
      </c>
      <c r="P363" s="54" t="s">
        <v>85</v>
      </c>
      <c r="Q363" s="54" t="s">
        <v>85</v>
      </c>
      <c r="S363" s="54" t="s">
        <v>85</v>
      </c>
      <c r="T363" s="54" t="s">
        <v>85</v>
      </c>
      <c r="U363" s="54" t="s">
        <v>85</v>
      </c>
      <c r="V363" s="54" t="s">
        <v>85</v>
      </c>
      <c r="X363" s="54" t="s">
        <v>85</v>
      </c>
      <c r="Y363" s="54" t="s">
        <v>85</v>
      </c>
      <c r="Z363" s="54" t="s">
        <v>85</v>
      </c>
      <c r="AA363" s="54" t="s">
        <v>85</v>
      </c>
      <c r="AC363" s="54" t="s">
        <v>85</v>
      </c>
      <c r="AD363" s="54" t="s">
        <v>85</v>
      </c>
      <c r="AE363" s="54" t="s">
        <v>85</v>
      </c>
      <c r="AF363" s="54" t="s">
        <v>85</v>
      </c>
      <c r="AH363" s="54" t="s">
        <v>85</v>
      </c>
      <c r="AI363" s="54" t="s">
        <v>85</v>
      </c>
      <c r="AJ363" s="54" t="s">
        <v>85</v>
      </c>
      <c r="AK363" s="54" t="s">
        <v>85</v>
      </c>
      <c r="AM363" s="54" t="s">
        <v>85</v>
      </c>
      <c r="AN363" s="54" t="s">
        <v>85</v>
      </c>
      <c r="AO363" s="54" t="s">
        <v>85</v>
      </c>
      <c r="AP363" s="54" t="s">
        <v>85</v>
      </c>
    </row>
    <row r="364" spans="1:42" x14ac:dyDescent="0.25">
      <c r="A364" s="54" t="s">
        <v>85</v>
      </c>
      <c r="B364" s="54" t="s">
        <v>85</v>
      </c>
      <c r="C364" s="54" t="s">
        <v>85</v>
      </c>
      <c r="D364" s="54" t="s">
        <v>85</v>
      </c>
      <c r="E364" s="54" t="s">
        <v>85</v>
      </c>
      <c r="F364" s="54" t="s">
        <v>85</v>
      </c>
      <c r="G364" s="54" t="s">
        <v>85</v>
      </c>
      <c r="H364" s="54" t="s">
        <v>85</v>
      </c>
      <c r="I364" s="54" t="s">
        <v>85</v>
      </c>
      <c r="J364" s="54" t="s">
        <v>85</v>
      </c>
      <c r="K364" s="54" t="s">
        <v>85</v>
      </c>
      <c r="L364" s="54" t="s">
        <v>85</v>
      </c>
      <c r="M364" s="54" t="s">
        <v>85</v>
      </c>
      <c r="N364" s="54" t="s">
        <v>85</v>
      </c>
      <c r="O364" s="54" t="s">
        <v>85</v>
      </c>
      <c r="P364" s="54" t="s">
        <v>85</v>
      </c>
      <c r="Q364" s="54" t="s">
        <v>85</v>
      </c>
      <c r="S364" s="54" t="s">
        <v>85</v>
      </c>
      <c r="T364" s="54" t="s">
        <v>85</v>
      </c>
      <c r="U364" s="54" t="s">
        <v>85</v>
      </c>
      <c r="V364" s="54" t="s">
        <v>85</v>
      </c>
      <c r="X364" s="54" t="s">
        <v>85</v>
      </c>
      <c r="Y364" s="54" t="s">
        <v>85</v>
      </c>
      <c r="Z364" s="54" t="s">
        <v>85</v>
      </c>
      <c r="AA364" s="54" t="s">
        <v>85</v>
      </c>
      <c r="AC364" s="54" t="s">
        <v>85</v>
      </c>
      <c r="AD364" s="54" t="s">
        <v>85</v>
      </c>
      <c r="AE364" s="54" t="s">
        <v>85</v>
      </c>
      <c r="AF364" s="54" t="s">
        <v>85</v>
      </c>
      <c r="AH364" s="54" t="s">
        <v>85</v>
      </c>
      <c r="AI364" s="54" t="s">
        <v>85</v>
      </c>
      <c r="AJ364" s="54" t="s">
        <v>85</v>
      </c>
      <c r="AK364" s="54" t="s">
        <v>85</v>
      </c>
      <c r="AM364" s="54" t="s">
        <v>85</v>
      </c>
      <c r="AN364" s="54" t="s">
        <v>85</v>
      </c>
      <c r="AO364" s="54" t="s">
        <v>85</v>
      </c>
      <c r="AP364" s="54" t="s">
        <v>85</v>
      </c>
    </row>
    <row r="365" spans="1:42" x14ac:dyDescent="0.25">
      <c r="A365" s="54" t="s">
        <v>85</v>
      </c>
      <c r="B365" s="54" t="s">
        <v>85</v>
      </c>
      <c r="C365" s="54" t="s">
        <v>85</v>
      </c>
      <c r="D365" s="54" t="s">
        <v>85</v>
      </c>
      <c r="E365" s="54" t="s">
        <v>85</v>
      </c>
      <c r="F365" s="54" t="s">
        <v>85</v>
      </c>
      <c r="G365" s="54" t="s">
        <v>85</v>
      </c>
      <c r="H365" s="54" t="s">
        <v>85</v>
      </c>
      <c r="I365" s="54" t="s">
        <v>85</v>
      </c>
      <c r="J365" s="54" t="s">
        <v>85</v>
      </c>
      <c r="K365" s="54" t="s">
        <v>85</v>
      </c>
      <c r="L365" s="54" t="s">
        <v>85</v>
      </c>
      <c r="M365" s="54" t="s">
        <v>85</v>
      </c>
      <c r="N365" s="54" t="s">
        <v>85</v>
      </c>
      <c r="O365" s="54" t="s">
        <v>85</v>
      </c>
      <c r="P365" s="54" t="s">
        <v>85</v>
      </c>
      <c r="Q365" s="54" t="s">
        <v>85</v>
      </c>
      <c r="S365" s="54" t="s">
        <v>85</v>
      </c>
      <c r="T365" s="54" t="s">
        <v>85</v>
      </c>
      <c r="U365" s="54" t="s">
        <v>85</v>
      </c>
      <c r="V365" s="54" t="s">
        <v>85</v>
      </c>
      <c r="X365" s="54" t="s">
        <v>85</v>
      </c>
      <c r="Y365" s="54" t="s">
        <v>85</v>
      </c>
      <c r="Z365" s="54" t="s">
        <v>85</v>
      </c>
      <c r="AA365" s="54" t="s">
        <v>85</v>
      </c>
      <c r="AC365" s="54" t="s">
        <v>85</v>
      </c>
      <c r="AD365" s="54" t="s">
        <v>85</v>
      </c>
      <c r="AE365" s="54" t="s">
        <v>85</v>
      </c>
      <c r="AF365" s="54" t="s">
        <v>85</v>
      </c>
      <c r="AH365" s="54" t="s">
        <v>85</v>
      </c>
      <c r="AI365" s="54" t="s">
        <v>85</v>
      </c>
      <c r="AJ365" s="54" t="s">
        <v>85</v>
      </c>
      <c r="AK365" s="54" t="s">
        <v>85</v>
      </c>
      <c r="AM365" s="54" t="s">
        <v>85</v>
      </c>
      <c r="AN365" s="54" t="s">
        <v>85</v>
      </c>
      <c r="AO365" s="54" t="s">
        <v>85</v>
      </c>
      <c r="AP365" s="54" t="s">
        <v>85</v>
      </c>
    </row>
    <row r="366" spans="1:42" x14ac:dyDescent="0.25">
      <c r="A366" s="54" t="s">
        <v>85</v>
      </c>
      <c r="B366" s="54" t="s">
        <v>85</v>
      </c>
      <c r="C366" s="54" t="s">
        <v>85</v>
      </c>
      <c r="D366" s="54" t="s">
        <v>85</v>
      </c>
      <c r="E366" s="54" t="s">
        <v>85</v>
      </c>
      <c r="F366" s="54" t="s">
        <v>85</v>
      </c>
      <c r="G366" s="54" t="s">
        <v>85</v>
      </c>
      <c r="H366" s="54" t="s">
        <v>85</v>
      </c>
      <c r="I366" s="54" t="s">
        <v>85</v>
      </c>
      <c r="J366" s="54" t="s">
        <v>85</v>
      </c>
      <c r="K366" s="54" t="s">
        <v>85</v>
      </c>
      <c r="L366" s="54" t="s">
        <v>85</v>
      </c>
      <c r="M366" s="54" t="s">
        <v>85</v>
      </c>
      <c r="N366" s="54" t="s">
        <v>85</v>
      </c>
      <c r="O366" s="54" t="s">
        <v>85</v>
      </c>
      <c r="P366" s="54" t="s">
        <v>85</v>
      </c>
      <c r="Q366" s="54" t="s">
        <v>85</v>
      </c>
      <c r="S366" s="54" t="s">
        <v>85</v>
      </c>
      <c r="T366" s="54" t="s">
        <v>85</v>
      </c>
      <c r="U366" s="54" t="s">
        <v>85</v>
      </c>
      <c r="V366" s="54" t="s">
        <v>85</v>
      </c>
      <c r="X366" s="54" t="s">
        <v>85</v>
      </c>
      <c r="Y366" s="54" t="s">
        <v>85</v>
      </c>
      <c r="Z366" s="54" t="s">
        <v>85</v>
      </c>
      <c r="AA366" s="54" t="s">
        <v>85</v>
      </c>
      <c r="AC366" s="54" t="s">
        <v>85</v>
      </c>
      <c r="AD366" s="54" t="s">
        <v>85</v>
      </c>
      <c r="AE366" s="54" t="s">
        <v>85</v>
      </c>
      <c r="AF366" s="54" t="s">
        <v>85</v>
      </c>
      <c r="AH366" s="54" t="s">
        <v>85</v>
      </c>
      <c r="AI366" s="54" t="s">
        <v>85</v>
      </c>
      <c r="AJ366" s="54" t="s">
        <v>85</v>
      </c>
      <c r="AK366" s="54" t="s">
        <v>85</v>
      </c>
      <c r="AM366" s="54" t="s">
        <v>85</v>
      </c>
      <c r="AN366" s="54" t="s">
        <v>85</v>
      </c>
      <c r="AO366" s="54" t="s">
        <v>85</v>
      </c>
      <c r="AP366" s="54" t="s">
        <v>85</v>
      </c>
    </row>
    <row r="367" spans="1:42" x14ac:dyDescent="0.25">
      <c r="A367" s="54" t="s">
        <v>85</v>
      </c>
      <c r="B367" s="54" t="s">
        <v>85</v>
      </c>
      <c r="C367" s="54" t="s">
        <v>85</v>
      </c>
      <c r="D367" s="54" t="s">
        <v>85</v>
      </c>
      <c r="E367" s="54" t="s">
        <v>85</v>
      </c>
      <c r="F367" s="54" t="s">
        <v>85</v>
      </c>
      <c r="G367" s="54" t="s">
        <v>85</v>
      </c>
      <c r="H367" s="54" t="s">
        <v>85</v>
      </c>
      <c r="I367" s="54" t="s">
        <v>85</v>
      </c>
      <c r="J367" s="54" t="s">
        <v>85</v>
      </c>
      <c r="K367" s="54" t="s">
        <v>85</v>
      </c>
      <c r="L367" s="54" t="s">
        <v>85</v>
      </c>
      <c r="M367" s="54" t="s">
        <v>85</v>
      </c>
      <c r="N367" s="54" t="s">
        <v>85</v>
      </c>
      <c r="O367" s="54" t="s">
        <v>85</v>
      </c>
      <c r="P367" s="54" t="s">
        <v>85</v>
      </c>
      <c r="Q367" s="54" t="s">
        <v>85</v>
      </c>
      <c r="S367" s="54" t="s">
        <v>85</v>
      </c>
      <c r="T367" s="54" t="s">
        <v>85</v>
      </c>
      <c r="U367" s="54" t="s">
        <v>85</v>
      </c>
      <c r="V367" s="54" t="s">
        <v>85</v>
      </c>
      <c r="X367" s="54" t="s">
        <v>85</v>
      </c>
      <c r="Y367" s="54" t="s">
        <v>85</v>
      </c>
      <c r="Z367" s="54" t="s">
        <v>85</v>
      </c>
      <c r="AA367" s="54" t="s">
        <v>85</v>
      </c>
      <c r="AC367" s="54" t="s">
        <v>85</v>
      </c>
      <c r="AD367" s="54" t="s">
        <v>85</v>
      </c>
      <c r="AE367" s="54" t="s">
        <v>85</v>
      </c>
      <c r="AF367" s="54" t="s">
        <v>85</v>
      </c>
      <c r="AH367" s="54" t="s">
        <v>85</v>
      </c>
      <c r="AI367" s="54" t="s">
        <v>85</v>
      </c>
      <c r="AJ367" s="54" t="s">
        <v>85</v>
      </c>
      <c r="AK367" s="54" t="s">
        <v>85</v>
      </c>
      <c r="AM367" s="54" t="s">
        <v>85</v>
      </c>
      <c r="AN367" s="54" t="s">
        <v>85</v>
      </c>
      <c r="AO367" s="54" t="s">
        <v>85</v>
      </c>
      <c r="AP367" s="54" t="s">
        <v>85</v>
      </c>
    </row>
    <row r="368" spans="1:42" x14ac:dyDescent="0.25">
      <c r="A368" s="54" t="s">
        <v>85</v>
      </c>
      <c r="B368" s="54" t="s">
        <v>85</v>
      </c>
      <c r="C368" s="54" t="s">
        <v>85</v>
      </c>
      <c r="D368" s="54" t="s">
        <v>85</v>
      </c>
      <c r="E368" s="54" t="s">
        <v>85</v>
      </c>
      <c r="F368" s="54" t="s">
        <v>85</v>
      </c>
      <c r="G368" s="54" t="s">
        <v>85</v>
      </c>
      <c r="H368" s="54" t="s">
        <v>85</v>
      </c>
      <c r="I368" s="54" t="s">
        <v>85</v>
      </c>
      <c r="J368" s="54" t="s">
        <v>85</v>
      </c>
      <c r="K368" s="54" t="s">
        <v>85</v>
      </c>
      <c r="L368" s="54" t="s">
        <v>85</v>
      </c>
      <c r="M368" s="54" t="s">
        <v>85</v>
      </c>
      <c r="N368" s="54" t="s">
        <v>85</v>
      </c>
      <c r="O368" s="54" t="s">
        <v>85</v>
      </c>
      <c r="P368" s="54" t="s">
        <v>85</v>
      </c>
      <c r="Q368" s="54" t="s">
        <v>85</v>
      </c>
      <c r="S368" s="54" t="s">
        <v>85</v>
      </c>
      <c r="T368" s="54" t="s">
        <v>85</v>
      </c>
      <c r="U368" s="54" t="s">
        <v>85</v>
      </c>
      <c r="V368" s="54" t="s">
        <v>85</v>
      </c>
      <c r="X368" s="54" t="s">
        <v>85</v>
      </c>
      <c r="Y368" s="54" t="s">
        <v>85</v>
      </c>
      <c r="Z368" s="54" t="s">
        <v>85</v>
      </c>
      <c r="AA368" s="54" t="s">
        <v>85</v>
      </c>
      <c r="AC368" s="54" t="s">
        <v>85</v>
      </c>
      <c r="AD368" s="54" t="s">
        <v>85</v>
      </c>
      <c r="AE368" s="54" t="s">
        <v>85</v>
      </c>
      <c r="AF368" s="54" t="s">
        <v>85</v>
      </c>
      <c r="AH368" s="54" t="s">
        <v>85</v>
      </c>
      <c r="AI368" s="54" t="s">
        <v>85</v>
      </c>
      <c r="AJ368" s="54" t="s">
        <v>85</v>
      </c>
      <c r="AK368" s="54" t="s">
        <v>85</v>
      </c>
      <c r="AM368" s="54" t="s">
        <v>85</v>
      </c>
      <c r="AN368" s="54" t="s">
        <v>85</v>
      </c>
      <c r="AO368" s="54" t="s">
        <v>85</v>
      </c>
      <c r="AP368" s="54" t="s">
        <v>85</v>
      </c>
    </row>
    <row r="369" spans="1:42" x14ac:dyDescent="0.25">
      <c r="A369" s="54" t="s">
        <v>85</v>
      </c>
      <c r="B369" s="54" t="s">
        <v>85</v>
      </c>
      <c r="C369" s="54" t="s">
        <v>85</v>
      </c>
      <c r="D369" s="54" t="s">
        <v>85</v>
      </c>
      <c r="E369" s="54" t="s">
        <v>85</v>
      </c>
      <c r="F369" s="54" t="s">
        <v>85</v>
      </c>
      <c r="G369" s="54" t="s">
        <v>85</v>
      </c>
      <c r="H369" s="54" t="s">
        <v>85</v>
      </c>
      <c r="I369" s="54" t="s">
        <v>85</v>
      </c>
      <c r="J369" s="54" t="s">
        <v>85</v>
      </c>
      <c r="K369" s="54" t="s">
        <v>85</v>
      </c>
      <c r="L369" s="54" t="s">
        <v>85</v>
      </c>
      <c r="M369" s="54" t="s">
        <v>85</v>
      </c>
      <c r="N369" s="54" t="s">
        <v>85</v>
      </c>
      <c r="O369" s="54" t="s">
        <v>85</v>
      </c>
      <c r="P369" s="54" t="s">
        <v>85</v>
      </c>
      <c r="Q369" s="54" t="s">
        <v>85</v>
      </c>
      <c r="S369" s="54" t="s">
        <v>85</v>
      </c>
      <c r="T369" s="54" t="s">
        <v>85</v>
      </c>
      <c r="U369" s="54" t="s">
        <v>85</v>
      </c>
      <c r="V369" s="54" t="s">
        <v>85</v>
      </c>
      <c r="X369" s="54" t="s">
        <v>85</v>
      </c>
      <c r="Y369" s="54" t="s">
        <v>85</v>
      </c>
      <c r="Z369" s="54" t="s">
        <v>85</v>
      </c>
      <c r="AA369" s="54" t="s">
        <v>85</v>
      </c>
      <c r="AC369" s="54" t="s">
        <v>85</v>
      </c>
      <c r="AD369" s="54" t="s">
        <v>85</v>
      </c>
      <c r="AE369" s="54" t="s">
        <v>85</v>
      </c>
      <c r="AF369" s="54" t="s">
        <v>85</v>
      </c>
      <c r="AH369" s="54" t="s">
        <v>85</v>
      </c>
      <c r="AI369" s="54" t="s">
        <v>85</v>
      </c>
      <c r="AJ369" s="54" t="s">
        <v>85</v>
      </c>
      <c r="AK369" s="54" t="s">
        <v>85</v>
      </c>
      <c r="AM369" s="54" t="s">
        <v>85</v>
      </c>
      <c r="AN369" s="54" t="s">
        <v>85</v>
      </c>
      <c r="AO369" s="54" t="s">
        <v>85</v>
      </c>
      <c r="AP369" s="54" t="s">
        <v>85</v>
      </c>
    </row>
    <row r="370" spans="1:42" x14ac:dyDescent="0.25">
      <c r="A370" s="54" t="s">
        <v>85</v>
      </c>
      <c r="B370" s="54" t="s">
        <v>85</v>
      </c>
      <c r="C370" s="54" t="s">
        <v>85</v>
      </c>
      <c r="D370" s="54" t="s">
        <v>85</v>
      </c>
      <c r="E370" s="54" t="s">
        <v>85</v>
      </c>
      <c r="F370" s="54" t="s">
        <v>85</v>
      </c>
      <c r="G370" s="54" t="s">
        <v>85</v>
      </c>
      <c r="H370" s="54" t="s">
        <v>85</v>
      </c>
      <c r="I370" s="54" t="s">
        <v>85</v>
      </c>
      <c r="J370" s="54" t="s">
        <v>85</v>
      </c>
      <c r="K370" s="54" t="s">
        <v>85</v>
      </c>
      <c r="L370" s="54" t="s">
        <v>85</v>
      </c>
      <c r="M370" s="54" t="s">
        <v>85</v>
      </c>
      <c r="N370" s="54" t="s">
        <v>85</v>
      </c>
      <c r="O370" s="54" t="s">
        <v>85</v>
      </c>
      <c r="P370" s="54" t="s">
        <v>85</v>
      </c>
      <c r="Q370" s="54" t="s">
        <v>85</v>
      </c>
      <c r="S370" s="54" t="s">
        <v>85</v>
      </c>
      <c r="T370" s="54" t="s">
        <v>85</v>
      </c>
      <c r="U370" s="54" t="s">
        <v>85</v>
      </c>
      <c r="V370" s="54" t="s">
        <v>85</v>
      </c>
      <c r="X370" s="54" t="s">
        <v>85</v>
      </c>
      <c r="Y370" s="54" t="s">
        <v>85</v>
      </c>
      <c r="Z370" s="54" t="s">
        <v>85</v>
      </c>
      <c r="AA370" s="54" t="s">
        <v>85</v>
      </c>
      <c r="AC370" s="54" t="s">
        <v>85</v>
      </c>
      <c r="AD370" s="54" t="s">
        <v>85</v>
      </c>
      <c r="AE370" s="54" t="s">
        <v>85</v>
      </c>
      <c r="AF370" s="54" t="s">
        <v>85</v>
      </c>
      <c r="AH370" s="54" t="s">
        <v>85</v>
      </c>
      <c r="AI370" s="54" t="s">
        <v>85</v>
      </c>
      <c r="AJ370" s="54" t="s">
        <v>85</v>
      </c>
      <c r="AK370" s="54" t="s">
        <v>85</v>
      </c>
      <c r="AM370" s="54" t="s">
        <v>85</v>
      </c>
      <c r="AN370" s="54" t="s">
        <v>85</v>
      </c>
      <c r="AO370" s="54" t="s">
        <v>85</v>
      </c>
      <c r="AP370" s="54" t="s">
        <v>85</v>
      </c>
    </row>
    <row r="371" spans="1:42" x14ac:dyDescent="0.25">
      <c r="A371" s="54" t="s">
        <v>85</v>
      </c>
      <c r="B371" s="54" t="s">
        <v>85</v>
      </c>
      <c r="C371" s="54" t="s">
        <v>85</v>
      </c>
      <c r="D371" s="54" t="s">
        <v>85</v>
      </c>
      <c r="E371" s="54" t="s">
        <v>85</v>
      </c>
      <c r="F371" s="54" t="s">
        <v>85</v>
      </c>
      <c r="G371" s="54" t="s">
        <v>85</v>
      </c>
      <c r="H371" s="54" t="s">
        <v>85</v>
      </c>
      <c r="I371" s="54" t="s">
        <v>85</v>
      </c>
      <c r="J371" s="54" t="s">
        <v>85</v>
      </c>
      <c r="K371" s="54" t="s">
        <v>85</v>
      </c>
      <c r="L371" s="54" t="s">
        <v>85</v>
      </c>
      <c r="M371" s="54" t="s">
        <v>85</v>
      </c>
      <c r="N371" s="54" t="s">
        <v>85</v>
      </c>
      <c r="O371" s="54" t="s">
        <v>85</v>
      </c>
      <c r="P371" s="54" t="s">
        <v>85</v>
      </c>
      <c r="Q371" s="54" t="s">
        <v>85</v>
      </c>
      <c r="S371" s="54" t="s">
        <v>85</v>
      </c>
      <c r="T371" s="54" t="s">
        <v>85</v>
      </c>
      <c r="U371" s="54" t="s">
        <v>85</v>
      </c>
      <c r="V371" s="54" t="s">
        <v>85</v>
      </c>
      <c r="X371" s="54" t="s">
        <v>85</v>
      </c>
      <c r="Y371" s="54" t="s">
        <v>85</v>
      </c>
      <c r="Z371" s="54" t="s">
        <v>85</v>
      </c>
      <c r="AA371" s="54" t="s">
        <v>85</v>
      </c>
      <c r="AC371" s="54" t="s">
        <v>85</v>
      </c>
      <c r="AD371" s="54" t="s">
        <v>85</v>
      </c>
      <c r="AE371" s="54" t="s">
        <v>85</v>
      </c>
      <c r="AF371" s="54" t="s">
        <v>85</v>
      </c>
      <c r="AH371" s="54" t="s">
        <v>85</v>
      </c>
      <c r="AI371" s="54" t="s">
        <v>85</v>
      </c>
      <c r="AJ371" s="54" t="s">
        <v>85</v>
      </c>
      <c r="AK371" s="54" t="s">
        <v>85</v>
      </c>
      <c r="AM371" s="54" t="s">
        <v>85</v>
      </c>
      <c r="AN371" s="54" t="s">
        <v>85</v>
      </c>
      <c r="AO371" s="54" t="s">
        <v>85</v>
      </c>
      <c r="AP371" s="54" t="s">
        <v>85</v>
      </c>
    </row>
    <row r="372" spans="1:42" x14ac:dyDescent="0.25">
      <c r="A372" s="54" t="s">
        <v>85</v>
      </c>
      <c r="B372" s="54" t="s">
        <v>85</v>
      </c>
      <c r="C372" s="54" t="s">
        <v>85</v>
      </c>
      <c r="D372" s="54" t="s">
        <v>85</v>
      </c>
      <c r="E372" s="54" t="s">
        <v>85</v>
      </c>
      <c r="F372" s="54" t="s">
        <v>85</v>
      </c>
      <c r="G372" s="54" t="s">
        <v>85</v>
      </c>
      <c r="H372" s="54" t="s">
        <v>85</v>
      </c>
      <c r="I372" s="54" t="s">
        <v>85</v>
      </c>
      <c r="J372" s="54" t="s">
        <v>85</v>
      </c>
      <c r="K372" s="54" t="s">
        <v>85</v>
      </c>
      <c r="L372" s="54" t="s">
        <v>85</v>
      </c>
      <c r="M372" s="54" t="s">
        <v>85</v>
      </c>
      <c r="N372" s="54" t="s">
        <v>85</v>
      </c>
      <c r="O372" s="54" t="s">
        <v>85</v>
      </c>
      <c r="P372" s="54" t="s">
        <v>85</v>
      </c>
      <c r="Q372" s="54" t="s">
        <v>85</v>
      </c>
      <c r="S372" s="54" t="s">
        <v>85</v>
      </c>
      <c r="T372" s="54" t="s">
        <v>85</v>
      </c>
      <c r="U372" s="54" t="s">
        <v>85</v>
      </c>
      <c r="V372" s="54" t="s">
        <v>85</v>
      </c>
      <c r="X372" s="54" t="s">
        <v>85</v>
      </c>
      <c r="Y372" s="54" t="s">
        <v>85</v>
      </c>
      <c r="Z372" s="54" t="s">
        <v>85</v>
      </c>
      <c r="AA372" s="54" t="s">
        <v>85</v>
      </c>
      <c r="AC372" s="54" t="s">
        <v>85</v>
      </c>
      <c r="AD372" s="54" t="s">
        <v>85</v>
      </c>
      <c r="AE372" s="54" t="s">
        <v>85</v>
      </c>
      <c r="AF372" s="54" t="s">
        <v>85</v>
      </c>
      <c r="AH372" s="54" t="s">
        <v>85</v>
      </c>
      <c r="AI372" s="54" t="s">
        <v>85</v>
      </c>
      <c r="AJ372" s="54" t="s">
        <v>85</v>
      </c>
      <c r="AK372" s="54" t="s">
        <v>85</v>
      </c>
      <c r="AM372" s="54" t="s">
        <v>85</v>
      </c>
      <c r="AN372" s="54" t="s">
        <v>85</v>
      </c>
      <c r="AO372" s="54" t="s">
        <v>85</v>
      </c>
      <c r="AP372" s="54" t="s">
        <v>85</v>
      </c>
    </row>
    <row r="373" spans="1:42" x14ac:dyDescent="0.25">
      <c r="A373" s="54" t="s">
        <v>85</v>
      </c>
      <c r="B373" s="54" t="s">
        <v>85</v>
      </c>
      <c r="C373" s="54" t="s">
        <v>85</v>
      </c>
      <c r="D373" s="54" t="s">
        <v>85</v>
      </c>
      <c r="E373" s="54" t="s">
        <v>85</v>
      </c>
      <c r="F373" s="54" t="s">
        <v>85</v>
      </c>
      <c r="G373" s="54" t="s">
        <v>85</v>
      </c>
      <c r="H373" s="54" t="s">
        <v>85</v>
      </c>
      <c r="I373" s="54" t="s">
        <v>85</v>
      </c>
      <c r="J373" s="54" t="s">
        <v>85</v>
      </c>
      <c r="K373" s="54" t="s">
        <v>85</v>
      </c>
      <c r="L373" s="54" t="s">
        <v>85</v>
      </c>
      <c r="M373" s="54" t="s">
        <v>85</v>
      </c>
      <c r="N373" s="54" t="s">
        <v>85</v>
      </c>
      <c r="O373" s="54" t="s">
        <v>85</v>
      </c>
      <c r="P373" s="54" t="s">
        <v>85</v>
      </c>
      <c r="Q373" s="54" t="s">
        <v>85</v>
      </c>
      <c r="S373" s="54" t="s">
        <v>85</v>
      </c>
      <c r="T373" s="54" t="s">
        <v>85</v>
      </c>
      <c r="U373" s="54" t="s">
        <v>85</v>
      </c>
      <c r="V373" s="54" t="s">
        <v>85</v>
      </c>
      <c r="X373" s="54" t="s">
        <v>85</v>
      </c>
      <c r="Y373" s="54" t="s">
        <v>85</v>
      </c>
      <c r="Z373" s="54" t="s">
        <v>85</v>
      </c>
      <c r="AA373" s="54" t="s">
        <v>85</v>
      </c>
      <c r="AC373" s="54" t="s">
        <v>85</v>
      </c>
      <c r="AD373" s="54" t="s">
        <v>85</v>
      </c>
      <c r="AE373" s="54" t="s">
        <v>85</v>
      </c>
      <c r="AF373" s="54" t="s">
        <v>85</v>
      </c>
      <c r="AH373" s="54" t="s">
        <v>85</v>
      </c>
      <c r="AI373" s="54" t="s">
        <v>85</v>
      </c>
      <c r="AJ373" s="54" t="s">
        <v>85</v>
      </c>
      <c r="AK373" s="54" t="s">
        <v>85</v>
      </c>
      <c r="AM373" s="54" t="s">
        <v>85</v>
      </c>
      <c r="AN373" s="54" t="s">
        <v>85</v>
      </c>
      <c r="AO373" s="54" t="s">
        <v>85</v>
      </c>
      <c r="AP373" s="54" t="s">
        <v>85</v>
      </c>
    </row>
    <row r="374" spans="1:42" x14ac:dyDescent="0.25">
      <c r="A374" s="54" t="s">
        <v>85</v>
      </c>
      <c r="B374" s="54" t="s">
        <v>85</v>
      </c>
      <c r="C374" s="54" t="s">
        <v>85</v>
      </c>
      <c r="D374" s="54" t="s">
        <v>85</v>
      </c>
      <c r="E374" s="54" t="s">
        <v>85</v>
      </c>
      <c r="F374" s="54" t="s">
        <v>85</v>
      </c>
      <c r="G374" s="54" t="s">
        <v>85</v>
      </c>
      <c r="H374" s="54" t="s">
        <v>85</v>
      </c>
      <c r="I374" s="54" t="s">
        <v>85</v>
      </c>
      <c r="J374" s="54" t="s">
        <v>85</v>
      </c>
      <c r="K374" s="54" t="s">
        <v>85</v>
      </c>
      <c r="L374" s="54" t="s">
        <v>85</v>
      </c>
      <c r="M374" s="54" t="s">
        <v>85</v>
      </c>
      <c r="N374" s="54" t="s">
        <v>85</v>
      </c>
      <c r="O374" s="54" t="s">
        <v>85</v>
      </c>
      <c r="P374" s="54" t="s">
        <v>85</v>
      </c>
      <c r="Q374" s="54" t="s">
        <v>85</v>
      </c>
      <c r="S374" s="54" t="s">
        <v>85</v>
      </c>
      <c r="T374" s="54" t="s">
        <v>85</v>
      </c>
      <c r="U374" s="54" t="s">
        <v>85</v>
      </c>
      <c r="V374" s="54" t="s">
        <v>85</v>
      </c>
      <c r="X374" s="54" t="s">
        <v>85</v>
      </c>
      <c r="Y374" s="54" t="s">
        <v>85</v>
      </c>
      <c r="Z374" s="54" t="s">
        <v>85</v>
      </c>
      <c r="AA374" s="54" t="s">
        <v>85</v>
      </c>
      <c r="AC374" s="54" t="s">
        <v>85</v>
      </c>
      <c r="AD374" s="54" t="s">
        <v>85</v>
      </c>
      <c r="AE374" s="54" t="s">
        <v>85</v>
      </c>
      <c r="AF374" s="54" t="s">
        <v>85</v>
      </c>
      <c r="AH374" s="54" t="s">
        <v>85</v>
      </c>
      <c r="AI374" s="54" t="s">
        <v>85</v>
      </c>
      <c r="AJ374" s="54" t="s">
        <v>85</v>
      </c>
      <c r="AK374" s="54" t="s">
        <v>85</v>
      </c>
      <c r="AM374" s="54" t="s">
        <v>85</v>
      </c>
      <c r="AN374" s="54" t="s">
        <v>85</v>
      </c>
      <c r="AO374" s="54" t="s">
        <v>85</v>
      </c>
      <c r="AP374" s="54" t="s">
        <v>85</v>
      </c>
    </row>
    <row r="375" spans="1:42" x14ac:dyDescent="0.25">
      <c r="A375" s="54" t="s">
        <v>85</v>
      </c>
      <c r="B375" s="54" t="s">
        <v>85</v>
      </c>
      <c r="C375" s="54" t="s">
        <v>85</v>
      </c>
      <c r="D375" s="54" t="s">
        <v>85</v>
      </c>
      <c r="E375" s="54" t="s">
        <v>85</v>
      </c>
      <c r="F375" s="54" t="s">
        <v>85</v>
      </c>
      <c r="G375" s="54" t="s">
        <v>85</v>
      </c>
      <c r="H375" s="54" t="s">
        <v>85</v>
      </c>
      <c r="I375" s="54" t="s">
        <v>85</v>
      </c>
      <c r="J375" s="54" t="s">
        <v>85</v>
      </c>
      <c r="K375" s="54" t="s">
        <v>85</v>
      </c>
      <c r="L375" s="54" t="s">
        <v>85</v>
      </c>
      <c r="M375" s="54" t="s">
        <v>85</v>
      </c>
      <c r="N375" s="54" t="s">
        <v>85</v>
      </c>
      <c r="O375" s="54" t="s">
        <v>85</v>
      </c>
      <c r="P375" s="54" t="s">
        <v>85</v>
      </c>
      <c r="Q375" s="54" t="s">
        <v>85</v>
      </c>
      <c r="S375" s="54" t="s">
        <v>85</v>
      </c>
      <c r="T375" s="54" t="s">
        <v>85</v>
      </c>
      <c r="U375" s="54" t="s">
        <v>85</v>
      </c>
      <c r="V375" s="54" t="s">
        <v>85</v>
      </c>
      <c r="X375" s="54" t="s">
        <v>85</v>
      </c>
      <c r="Y375" s="54" t="s">
        <v>85</v>
      </c>
      <c r="Z375" s="54" t="s">
        <v>85</v>
      </c>
      <c r="AA375" s="54" t="s">
        <v>85</v>
      </c>
      <c r="AC375" s="54" t="s">
        <v>85</v>
      </c>
      <c r="AD375" s="54" t="s">
        <v>85</v>
      </c>
      <c r="AE375" s="54" t="s">
        <v>85</v>
      </c>
      <c r="AF375" s="54" t="s">
        <v>85</v>
      </c>
      <c r="AH375" s="54" t="s">
        <v>85</v>
      </c>
      <c r="AI375" s="54" t="s">
        <v>85</v>
      </c>
      <c r="AJ375" s="54" t="s">
        <v>85</v>
      </c>
      <c r="AK375" s="54" t="s">
        <v>85</v>
      </c>
      <c r="AM375" s="54" t="s">
        <v>85</v>
      </c>
      <c r="AN375" s="54" t="s">
        <v>85</v>
      </c>
      <c r="AO375" s="54" t="s">
        <v>85</v>
      </c>
      <c r="AP375" s="54" t="s">
        <v>85</v>
      </c>
    </row>
    <row r="376" spans="1:42" x14ac:dyDescent="0.25">
      <c r="A376" s="54" t="s">
        <v>85</v>
      </c>
      <c r="B376" s="54" t="s">
        <v>85</v>
      </c>
      <c r="C376" s="54" t="s">
        <v>85</v>
      </c>
      <c r="D376" s="54" t="s">
        <v>85</v>
      </c>
      <c r="E376" s="54" t="s">
        <v>85</v>
      </c>
      <c r="F376" s="54" t="s">
        <v>85</v>
      </c>
      <c r="G376" s="54" t="s">
        <v>85</v>
      </c>
      <c r="H376" s="54" t="s">
        <v>85</v>
      </c>
      <c r="I376" s="54" t="s">
        <v>85</v>
      </c>
      <c r="J376" s="54" t="s">
        <v>85</v>
      </c>
      <c r="K376" s="54" t="s">
        <v>85</v>
      </c>
      <c r="L376" s="54" t="s">
        <v>85</v>
      </c>
      <c r="M376" s="54" t="s">
        <v>85</v>
      </c>
      <c r="N376" s="54" t="s">
        <v>85</v>
      </c>
      <c r="O376" s="54" t="s">
        <v>85</v>
      </c>
      <c r="P376" s="54" t="s">
        <v>85</v>
      </c>
      <c r="Q376" s="54" t="s">
        <v>85</v>
      </c>
      <c r="S376" s="54" t="s">
        <v>85</v>
      </c>
      <c r="T376" s="54" t="s">
        <v>85</v>
      </c>
      <c r="U376" s="54" t="s">
        <v>85</v>
      </c>
      <c r="V376" s="54" t="s">
        <v>85</v>
      </c>
      <c r="X376" s="54" t="s">
        <v>85</v>
      </c>
      <c r="Y376" s="54" t="s">
        <v>85</v>
      </c>
      <c r="Z376" s="54" t="s">
        <v>85</v>
      </c>
      <c r="AA376" s="54" t="s">
        <v>85</v>
      </c>
      <c r="AC376" s="54" t="s">
        <v>85</v>
      </c>
      <c r="AD376" s="54" t="s">
        <v>85</v>
      </c>
      <c r="AE376" s="54" t="s">
        <v>85</v>
      </c>
      <c r="AF376" s="54" t="s">
        <v>85</v>
      </c>
      <c r="AH376" s="54" t="s">
        <v>85</v>
      </c>
      <c r="AI376" s="54" t="s">
        <v>85</v>
      </c>
      <c r="AJ376" s="54" t="s">
        <v>85</v>
      </c>
      <c r="AK376" s="54" t="s">
        <v>85</v>
      </c>
      <c r="AM376" s="54" t="s">
        <v>85</v>
      </c>
      <c r="AN376" s="54" t="s">
        <v>85</v>
      </c>
      <c r="AO376" s="54" t="s">
        <v>85</v>
      </c>
      <c r="AP376" s="54" t="s">
        <v>85</v>
      </c>
    </row>
    <row r="377" spans="1:42" x14ac:dyDescent="0.25">
      <c r="A377" s="54" t="s">
        <v>85</v>
      </c>
      <c r="B377" s="54" t="s">
        <v>85</v>
      </c>
      <c r="C377" s="54" t="s">
        <v>85</v>
      </c>
      <c r="D377" s="54" t="s">
        <v>85</v>
      </c>
      <c r="E377" s="54" t="s">
        <v>85</v>
      </c>
      <c r="F377" s="54" t="s">
        <v>85</v>
      </c>
      <c r="G377" s="54" t="s">
        <v>85</v>
      </c>
      <c r="H377" s="54" t="s">
        <v>85</v>
      </c>
      <c r="I377" s="54" t="s">
        <v>85</v>
      </c>
      <c r="J377" s="54" t="s">
        <v>85</v>
      </c>
      <c r="K377" s="54" t="s">
        <v>85</v>
      </c>
      <c r="L377" s="54" t="s">
        <v>85</v>
      </c>
      <c r="M377" s="54" t="s">
        <v>85</v>
      </c>
      <c r="N377" s="54" t="s">
        <v>85</v>
      </c>
      <c r="O377" s="54" t="s">
        <v>85</v>
      </c>
      <c r="P377" s="54" t="s">
        <v>85</v>
      </c>
      <c r="Q377" s="54" t="s">
        <v>85</v>
      </c>
      <c r="S377" s="54" t="s">
        <v>85</v>
      </c>
      <c r="T377" s="54" t="s">
        <v>85</v>
      </c>
      <c r="U377" s="54" t="s">
        <v>85</v>
      </c>
      <c r="V377" s="54" t="s">
        <v>85</v>
      </c>
      <c r="X377" s="54" t="s">
        <v>85</v>
      </c>
      <c r="Y377" s="54" t="s">
        <v>85</v>
      </c>
      <c r="Z377" s="54" t="s">
        <v>85</v>
      </c>
      <c r="AA377" s="54" t="s">
        <v>85</v>
      </c>
      <c r="AC377" s="54" t="s">
        <v>85</v>
      </c>
      <c r="AD377" s="54" t="s">
        <v>85</v>
      </c>
      <c r="AE377" s="54" t="s">
        <v>85</v>
      </c>
      <c r="AF377" s="54" t="s">
        <v>85</v>
      </c>
      <c r="AH377" s="54" t="s">
        <v>85</v>
      </c>
      <c r="AI377" s="54" t="s">
        <v>85</v>
      </c>
      <c r="AJ377" s="54" t="s">
        <v>85</v>
      </c>
      <c r="AK377" s="54" t="s">
        <v>85</v>
      </c>
      <c r="AM377" s="54" t="s">
        <v>85</v>
      </c>
      <c r="AN377" s="54" t="s">
        <v>85</v>
      </c>
      <c r="AO377" s="54" t="s">
        <v>85</v>
      </c>
      <c r="AP377" s="54" t="s">
        <v>85</v>
      </c>
    </row>
    <row r="378" spans="1:42" x14ac:dyDescent="0.25">
      <c r="A378" s="54" t="s">
        <v>85</v>
      </c>
      <c r="B378" s="54" t="s">
        <v>85</v>
      </c>
      <c r="C378" s="54" t="s">
        <v>85</v>
      </c>
      <c r="D378" s="54" t="s">
        <v>85</v>
      </c>
      <c r="E378" s="54" t="s">
        <v>85</v>
      </c>
      <c r="F378" s="54" t="s">
        <v>85</v>
      </c>
      <c r="G378" s="54" t="s">
        <v>85</v>
      </c>
      <c r="H378" s="54" t="s">
        <v>85</v>
      </c>
      <c r="I378" s="54" t="s">
        <v>85</v>
      </c>
      <c r="J378" s="54" t="s">
        <v>85</v>
      </c>
      <c r="K378" s="54" t="s">
        <v>85</v>
      </c>
      <c r="L378" s="54" t="s">
        <v>85</v>
      </c>
      <c r="M378" s="54" t="s">
        <v>85</v>
      </c>
      <c r="N378" s="54" t="s">
        <v>85</v>
      </c>
      <c r="O378" s="54" t="s">
        <v>85</v>
      </c>
      <c r="P378" s="54" t="s">
        <v>85</v>
      </c>
      <c r="Q378" s="54" t="s">
        <v>85</v>
      </c>
      <c r="S378" s="54" t="s">
        <v>85</v>
      </c>
      <c r="T378" s="54" t="s">
        <v>85</v>
      </c>
      <c r="U378" s="54" t="s">
        <v>85</v>
      </c>
      <c r="V378" s="54" t="s">
        <v>85</v>
      </c>
      <c r="X378" s="54" t="s">
        <v>85</v>
      </c>
      <c r="Y378" s="54" t="s">
        <v>85</v>
      </c>
      <c r="Z378" s="54" t="s">
        <v>85</v>
      </c>
      <c r="AA378" s="54" t="s">
        <v>85</v>
      </c>
      <c r="AC378" s="54" t="s">
        <v>85</v>
      </c>
      <c r="AD378" s="54" t="s">
        <v>85</v>
      </c>
      <c r="AE378" s="54" t="s">
        <v>85</v>
      </c>
      <c r="AF378" s="54" t="s">
        <v>85</v>
      </c>
      <c r="AH378" s="54" t="s">
        <v>85</v>
      </c>
      <c r="AI378" s="54" t="s">
        <v>85</v>
      </c>
      <c r="AJ378" s="54" t="s">
        <v>85</v>
      </c>
      <c r="AK378" s="54" t="s">
        <v>85</v>
      </c>
      <c r="AM378" s="54" t="s">
        <v>85</v>
      </c>
      <c r="AN378" s="54" t="s">
        <v>85</v>
      </c>
      <c r="AO378" s="54" t="s">
        <v>85</v>
      </c>
      <c r="AP378" s="54" t="s">
        <v>85</v>
      </c>
    </row>
    <row r="379" spans="1:42" x14ac:dyDescent="0.25">
      <c r="A379" s="54" t="s">
        <v>85</v>
      </c>
      <c r="B379" s="54" t="s">
        <v>85</v>
      </c>
      <c r="C379" s="54" t="s">
        <v>85</v>
      </c>
      <c r="D379" s="54" t="s">
        <v>85</v>
      </c>
      <c r="E379" s="54" t="s">
        <v>85</v>
      </c>
      <c r="F379" s="54" t="s">
        <v>85</v>
      </c>
      <c r="G379" s="54" t="s">
        <v>85</v>
      </c>
      <c r="H379" s="54" t="s">
        <v>85</v>
      </c>
      <c r="I379" s="54" t="s">
        <v>85</v>
      </c>
      <c r="J379" s="54" t="s">
        <v>85</v>
      </c>
      <c r="K379" s="54" t="s">
        <v>85</v>
      </c>
      <c r="L379" s="54" t="s">
        <v>85</v>
      </c>
      <c r="M379" s="54" t="s">
        <v>85</v>
      </c>
      <c r="N379" s="54" t="s">
        <v>85</v>
      </c>
      <c r="O379" s="54" t="s">
        <v>85</v>
      </c>
      <c r="P379" s="54" t="s">
        <v>85</v>
      </c>
      <c r="Q379" s="54" t="s">
        <v>85</v>
      </c>
      <c r="S379" s="54" t="s">
        <v>85</v>
      </c>
      <c r="T379" s="54" t="s">
        <v>85</v>
      </c>
      <c r="U379" s="54" t="s">
        <v>85</v>
      </c>
      <c r="V379" s="54" t="s">
        <v>85</v>
      </c>
      <c r="X379" s="54" t="s">
        <v>85</v>
      </c>
      <c r="Y379" s="54" t="s">
        <v>85</v>
      </c>
      <c r="Z379" s="54" t="s">
        <v>85</v>
      </c>
      <c r="AA379" s="54" t="s">
        <v>85</v>
      </c>
      <c r="AC379" s="54" t="s">
        <v>85</v>
      </c>
      <c r="AD379" s="54" t="s">
        <v>85</v>
      </c>
      <c r="AE379" s="54" t="s">
        <v>85</v>
      </c>
      <c r="AF379" s="54" t="s">
        <v>85</v>
      </c>
      <c r="AH379" s="54" t="s">
        <v>85</v>
      </c>
      <c r="AI379" s="54" t="s">
        <v>85</v>
      </c>
      <c r="AJ379" s="54" t="s">
        <v>85</v>
      </c>
      <c r="AK379" s="54" t="s">
        <v>85</v>
      </c>
      <c r="AM379" s="54" t="s">
        <v>85</v>
      </c>
      <c r="AN379" s="54" t="s">
        <v>85</v>
      </c>
      <c r="AO379" s="54" t="s">
        <v>85</v>
      </c>
      <c r="AP379" s="54" t="s">
        <v>85</v>
      </c>
    </row>
    <row r="380" spans="1:42" x14ac:dyDescent="0.25">
      <c r="A380" s="54" t="s">
        <v>85</v>
      </c>
      <c r="B380" s="54" t="s">
        <v>85</v>
      </c>
      <c r="C380" s="54" t="s">
        <v>85</v>
      </c>
      <c r="D380" s="54" t="s">
        <v>85</v>
      </c>
      <c r="E380" s="54" t="s">
        <v>85</v>
      </c>
      <c r="F380" s="54" t="s">
        <v>85</v>
      </c>
      <c r="G380" s="54" t="s">
        <v>85</v>
      </c>
      <c r="H380" s="54" t="s">
        <v>85</v>
      </c>
      <c r="I380" s="54" t="s">
        <v>85</v>
      </c>
      <c r="J380" s="54" t="s">
        <v>85</v>
      </c>
      <c r="K380" s="54" t="s">
        <v>85</v>
      </c>
      <c r="L380" s="54" t="s">
        <v>85</v>
      </c>
      <c r="M380" s="54" t="s">
        <v>85</v>
      </c>
      <c r="N380" s="54" t="s">
        <v>85</v>
      </c>
      <c r="O380" s="54" t="s">
        <v>85</v>
      </c>
      <c r="P380" s="54" t="s">
        <v>85</v>
      </c>
      <c r="Q380" s="54" t="s">
        <v>85</v>
      </c>
      <c r="S380" s="54" t="s">
        <v>85</v>
      </c>
      <c r="T380" s="54" t="s">
        <v>85</v>
      </c>
      <c r="U380" s="54" t="s">
        <v>85</v>
      </c>
      <c r="V380" s="54" t="s">
        <v>85</v>
      </c>
      <c r="X380" s="54" t="s">
        <v>85</v>
      </c>
      <c r="Y380" s="54" t="s">
        <v>85</v>
      </c>
      <c r="Z380" s="54" t="s">
        <v>85</v>
      </c>
      <c r="AA380" s="54" t="s">
        <v>85</v>
      </c>
      <c r="AC380" s="54" t="s">
        <v>85</v>
      </c>
      <c r="AD380" s="54" t="s">
        <v>85</v>
      </c>
      <c r="AE380" s="54" t="s">
        <v>85</v>
      </c>
      <c r="AF380" s="54" t="s">
        <v>85</v>
      </c>
      <c r="AH380" s="54" t="s">
        <v>85</v>
      </c>
      <c r="AI380" s="54" t="s">
        <v>85</v>
      </c>
      <c r="AJ380" s="54" t="s">
        <v>85</v>
      </c>
      <c r="AK380" s="54" t="s">
        <v>85</v>
      </c>
      <c r="AM380" s="54" t="s">
        <v>85</v>
      </c>
      <c r="AN380" s="54" t="s">
        <v>85</v>
      </c>
      <c r="AO380" s="54" t="s">
        <v>85</v>
      </c>
      <c r="AP380" s="54" t="s">
        <v>85</v>
      </c>
    </row>
    <row r="381" spans="1:42" x14ac:dyDescent="0.25">
      <c r="A381" s="54" t="s">
        <v>85</v>
      </c>
      <c r="B381" s="54" t="s">
        <v>85</v>
      </c>
      <c r="C381" s="54" t="s">
        <v>85</v>
      </c>
      <c r="D381" s="54" t="s">
        <v>85</v>
      </c>
      <c r="E381" s="54" t="s">
        <v>85</v>
      </c>
      <c r="F381" s="54" t="s">
        <v>85</v>
      </c>
      <c r="G381" s="54" t="s">
        <v>85</v>
      </c>
      <c r="H381" s="54" t="s">
        <v>85</v>
      </c>
      <c r="I381" s="54" t="s">
        <v>85</v>
      </c>
      <c r="J381" s="54" t="s">
        <v>85</v>
      </c>
      <c r="K381" s="54" t="s">
        <v>85</v>
      </c>
      <c r="L381" s="54" t="s">
        <v>85</v>
      </c>
      <c r="M381" s="54" t="s">
        <v>85</v>
      </c>
      <c r="N381" s="54" t="s">
        <v>85</v>
      </c>
      <c r="O381" s="54" t="s">
        <v>85</v>
      </c>
      <c r="P381" s="54" t="s">
        <v>85</v>
      </c>
      <c r="Q381" s="54" t="s">
        <v>85</v>
      </c>
      <c r="S381" s="54" t="s">
        <v>85</v>
      </c>
      <c r="T381" s="54" t="s">
        <v>85</v>
      </c>
      <c r="U381" s="54" t="s">
        <v>85</v>
      </c>
      <c r="V381" s="54" t="s">
        <v>85</v>
      </c>
      <c r="X381" s="54" t="s">
        <v>85</v>
      </c>
      <c r="Y381" s="54" t="s">
        <v>85</v>
      </c>
      <c r="Z381" s="54" t="s">
        <v>85</v>
      </c>
      <c r="AA381" s="54" t="s">
        <v>85</v>
      </c>
      <c r="AC381" s="54" t="s">
        <v>85</v>
      </c>
      <c r="AD381" s="54" t="s">
        <v>85</v>
      </c>
      <c r="AE381" s="54" t="s">
        <v>85</v>
      </c>
      <c r="AF381" s="54" t="s">
        <v>85</v>
      </c>
      <c r="AH381" s="54" t="s">
        <v>85</v>
      </c>
      <c r="AI381" s="54" t="s">
        <v>85</v>
      </c>
      <c r="AJ381" s="54" t="s">
        <v>85</v>
      </c>
      <c r="AK381" s="54" t="s">
        <v>85</v>
      </c>
      <c r="AM381" s="54" t="s">
        <v>85</v>
      </c>
      <c r="AN381" s="54" t="s">
        <v>85</v>
      </c>
      <c r="AO381" s="54" t="s">
        <v>85</v>
      </c>
      <c r="AP381" s="54" t="s">
        <v>85</v>
      </c>
    </row>
    <row r="382" spans="1:42" x14ac:dyDescent="0.25">
      <c r="A382" s="54" t="s">
        <v>85</v>
      </c>
      <c r="B382" s="54" t="s">
        <v>85</v>
      </c>
      <c r="C382" s="54" t="s">
        <v>85</v>
      </c>
      <c r="D382" s="54" t="s">
        <v>85</v>
      </c>
      <c r="E382" s="54" t="s">
        <v>85</v>
      </c>
      <c r="F382" s="54" t="s">
        <v>85</v>
      </c>
      <c r="G382" s="54" t="s">
        <v>85</v>
      </c>
      <c r="H382" s="54" t="s">
        <v>85</v>
      </c>
      <c r="I382" s="54" t="s">
        <v>85</v>
      </c>
      <c r="J382" s="54" t="s">
        <v>85</v>
      </c>
      <c r="K382" s="54" t="s">
        <v>85</v>
      </c>
      <c r="L382" s="54" t="s">
        <v>85</v>
      </c>
      <c r="M382" s="54" t="s">
        <v>85</v>
      </c>
      <c r="N382" s="54" t="s">
        <v>85</v>
      </c>
      <c r="O382" s="54" t="s">
        <v>85</v>
      </c>
      <c r="P382" s="54" t="s">
        <v>85</v>
      </c>
      <c r="Q382" s="54" t="s">
        <v>85</v>
      </c>
      <c r="S382" s="54" t="s">
        <v>85</v>
      </c>
      <c r="T382" s="54" t="s">
        <v>85</v>
      </c>
      <c r="U382" s="54" t="s">
        <v>85</v>
      </c>
      <c r="V382" s="54" t="s">
        <v>85</v>
      </c>
      <c r="X382" s="54" t="s">
        <v>85</v>
      </c>
      <c r="Y382" s="54" t="s">
        <v>85</v>
      </c>
      <c r="Z382" s="54" t="s">
        <v>85</v>
      </c>
      <c r="AA382" s="54" t="s">
        <v>85</v>
      </c>
      <c r="AC382" s="54" t="s">
        <v>85</v>
      </c>
      <c r="AD382" s="54" t="s">
        <v>85</v>
      </c>
      <c r="AE382" s="54" t="s">
        <v>85</v>
      </c>
      <c r="AF382" s="54" t="s">
        <v>85</v>
      </c>
      <c r="AH382" s="54" t="s">
        <v>85</v>
      </c>
      <c r="AI382" s="54" t="s">
        <v>85</v>
      </c>
      <c r="AJ382" s="54" t="s">
        <v>85</v>
      </c>
      <c r="AK382" s="54" t="s">
        <v>85</v>
      </c>
      <c r="AM382" s="54" t="s">
        <v>85</v>
      </c>
      <c r="AN382" s="54" t="s">
        <v>85</v>
      </c>
      <c r="AO382" s="54" t="s">
        <v>85</v>
      </c>
      <c r="AP382" s="54" t="s">
        <v>85</v>
      </c>
    </row>
    <row r="383" spans="1:42" x14ac:dyDescent="0.25">
      <c r="A383" s="54" t="s">
        <v>85</v>
      </c>
      <c r="B383" s="54" t="s">
        <v>85</v>
      </c>
      <c r="C383" s="54" t="s">
        <v>85</v>
      </c>
      <c r="D383" s="54" t="s">
        <v>85</v>
      </c>
      <c r="E383" s="54" t="s">
        <v>85</v>
      </c>
      <c r="F383" s="54" t="s">
        <v>85</v>
      </c>
      <c r="G383" s="54" t="s">
        <v>85</v>
      </c>
      <c r="H383" s="54" t="s">
        <v>85</v>
      </c>
      <c r="I383" s="54" t="s">
        <v>85</v>
      </c>
      <c r="J383" s="54" t="s">
        <v>85</v>
      </c>
      <c r="K383" s="54" t="s">
        <v>85</v>
      </c>
      <c r="L383" s="54" t="s">
        <v>85</v>
      </c>
      <c r="M383" s="54" t="s">
        <v>85</v>
      </c>
      <c r="N383" s="54" t="s">
        <v>85</v>
      </c>
      <c r="O383" s="54" t="s">
        <v>85</v>
      </c>
      <c r="P383" s="54" t="s">
        <v>85</v>
      </c>
      <c r="Q383" s="54" t="s">
        <v>85</v>
      </c>
      <c r="S383" s="54" t="s">
        <v>85</v>
      </c>
      <c r="T383" s="54" t="s">
        <v>85</v>
      </c>
      <c r="U383" s="54" t="s">
        <v>85</v>
      </c>
      <c r="V383" s="54" t="s">
        <v>85</v>
      </c>
      <c r="X383" s="54" t="s">
        <v>85</v>
      </c>
      <c r="Y383" s="54" t="s">
        <v>85</v>
      </c>
      <c r="Z383" s="54" t="s">
        <v>85</v>
      </c>
      <c r="AA383" s="54" t="s">
        <v>85</v>
      </c>
      <c r="AC383" s="54" t="s">
        <v>85</v>
      </c>
      <c r="AD383" s="54" t="s">
        <v>85</v>
      </c>
      <c r="AE383" s="54" t="s">
        <v>85</v>
      </c>
      <c r="AF383" s="54" t="s">
        <v>85</v>
      </c>
      <c r="AH383" s="54" t="s">
        <v>85</v>
      </c>
      <c r="AI383" s="54" t="s">
        <v>85</v>
      </c>
      <c r="AJ383" s="54" t="s">
        <v>85</v>
      </c>
      <c r="AK383" s="54" t="s">
        <v>85</v>
      </c>
      <c r="AM383" s="54" t="s">
        <v>85</v>
      </c>
      <c r="AN383" s="54" t="s">
        <v>85</v>
      </c>
      <c r="AO383" s="54" t="s">
        <v>85</v>
      </c>
      <c r="AP383" s="54" t="s">
        <v>85</v>
      </c>
    </row>
    <row r="384" spans="1:42" x14ac:dyDescent="0.25">
      <c r="A384" s="54" t="s">
        <v>85</v>
      </c>
      <c r="B384" s="54" t="s">
        <v>85</v>
      </c>
      <c r="C384" s="54" t="s">
        <v>85</v>
      </c>
      <c r="D384" s="54" t="s">
        <v>85</v>
      </c>
      <c r="E384" s="54" t="s">
        <v>85</v>
      </c>
      <c r="F384" s="54" t="s">
        <v>85</v>
      </c>
      <c r="G384" s="54" t="s">
        <v>85</v>
      </c>
      <c r="H384" s="54" t="s">
        <v>85</v>
      </c>
      <c r="I384" s="54" t="s">
        <v>85</v>
      </c>
      <c r="J384" s="54" t="s">
        <v>85</v>
      </c>
      <c r="K384" s="54" t="s">
        <v>85</v>
      </c>
      <c r="L384" s="54" t="s">
        <v>85</v>
      </c>
      <c r="M384" s="54" t="s">
        <v>85</v>
      </c>
      <c r="N384" s="54" t="s">
        <v>85</v>
      </c>
      <c r="O384" s="54" t="s">
        <v>85</v>
      </c>
      <c r="P384" s="54" t="s">
        <v>85</v>
      </c>
      <c r="Q384" s="54" t="s">
        <v>85</v>
      </c>
      <c r="S384" s="54" t="s">
        <v>85</v>
      </c>
      <c r="T384" s="54" t="s">
        <v>85</v>
      </c>
      <c r="U384" s="54" t="s">
        <v>85</v>
      </c>
      <c r="V384" s="54" t="s">
        <v>85</v>
      </c>
      <c r="X384" s="54" t="s">
        <v>85</v>
      </c>
      <c r="Y384" s="54" t="s">
        <v>85</v>
      </c>
      <c r="Z384" s="54" t="s">
        <v>85</v>
      </c>
      <c r="AA384" s="54" t="s">
        <v>85</v>
      </c>
      <c r="AC384" s="54" t="s">
        <v>85</v>
      </c>
      <c r="AD384" s="54" t="s">
        <v>85</v>
      </c>
      <c r="AE384" s="54" t="s">
        <v>85</v>
      </c>
      <c r="AF384" s="54" t="s">
        <v>85</v>
      </c>
      <c r="AH384" s="54" t="s">
        <v>85</v>
      </c>
      <c r="AI384" s="54" t="s">
        <v>85</v>
      </c>
      <c r="AJ384" s="54" t="s">
        <v>85</v>
      </c>
      <c r="AK384" s="54" t="s">
        <v>85</v>
      </c>
      <c r="AM384" s="54" t="s">
        <v>85</v>
      </c>
      <c r="AN384" s="54" t="s">
        <v>85</v>
      </c>
      <c r="AO384" s="54" t="s">
        <v>85</v>
      </c>
      <c r="AP384" s="54" t="s">
        <v>85</v>
      </c>
    </row>
    <row r="385" spans="1:42" x14ac:dyDescent="0.25">
      <c r="A385" s="54" t="s">
        <v>85</v>
      </c>
      <c r="B385" s="54" t="s">
        <v>85</v>
      </c>
      <c r="C385" s="54" t="s">
        <v>85</v>
      </c>
      <c r="D385" s="54" t="s">
        <v>85</v>
      </c>
      <c r="E385" s="54" t="s">
        <v>85</v>
      </c>
      <c r="F385" s="54" t="s">
        <v>85</v>
      </c>
      <c r="G385" s="54" t="s">
        <v>85</v>
      </c>
      <c r="H385" s="54" t="s">
        <v>85</v>
      </c>
      <c r="I385" s="54" t="s">
        <v>85</v>
      </c>
      <c r="J385" s="54" t="s">
        <v>85</v>
      </c>
      <c r="K385" s="54" t="s">
        <v>85</v>
      </c>
      <c r="L385" s="54" t="s">
        <v>85</v>
      </c>
      <c r="M385" s="54" t="s">
        <v>85</v>
      </c>
      <c r="N385" s="54" t="s">
        <v>85</v>
      </c>
      <c r="O385" s="54" t="s">
        <v>85</v>
      </c>
      <c r="P385" s="54" t="s">
        <v>85</v>
      </c>
      <c r="Q385" s="54" t="s">
        <v>85</v>
      </c>
      <c r="S385" s="54" t="s">
        <v>85</v>
      </c>
      <c r="T385" s="54" t="s">
        <v>85</v>
      </c>
      <c r="U385" s="54" t="s">
        <v>85</v>
      </c>
      <c r="V385" s="54" t="s">
        <v>85</v>
      </c>
      <c r="X385" s="54" t="s">
        <v>85</v>
      </c>
      <c r="Y385" s="54" t="s">
        <v>85</v>
      </c>
      <c r="Z385" s="54" t="s">
        <v>85</v>
      </c>
      <c r="AA385" s="54" t="s">
        <v>85</v>
      </c>
      <c r="AC385" s="54" t="s">
        <v>85</v>
      </c>
      <c r="AD385" s="54" t="s">
        <v>85</v>
      </c>
      <c r="AE385" s="54" t="s">
        <v>85</v>
      </c>
      <c r="AF385" s="54" t="s">
        <v>85</v>
      </c>
      <c r="AH385" s="54" t="s">
        <v>85</v>
      </c>
      <c r="AI385" s="54" t="s">
        <v>85</v>
      </c>
      <c r="AJ385" s="54" t="s">
        <v>85</v>
      </c>
      <c r="AK385" s="54" t="s">
        <v>85</v>
      </c>
      <c r="AM385" s="54" t="s">
        <v>85</v>
      </c>
      <c r="AN385" s="54" t="s">
        <v>85</v>
      </c>
      <c r="AO385" s="54" t="s">
        <v>85</v>
      </c>
      <c r="AP385" s="54" t="s">
        <v>85</v>
      </c>
    </row>
    <row r="386" spans="1:42" x14ac:dyDescent="0.25">
      <c r="A386" s="54" t="s">
        <v>85</v>
      </c>
      <c r="B386" s="54" t="s">
        <v>85</v>
      </c>
      <c r="C386" s="54" t="s">
        <v>85</v>
      </c>
      <c r="D386" s="54" t="s">
        <v>85</v>
      </c>
      <c r="E386" s="54" t="s">
        <v>85</v>
      </c>
      <c r="F386" s="54" t="s">
        <v>85</v>
      </c>
      <c r="G386" s="54" t="s">
        <v>85</v>
      </c>
      <c r="H386" s="54" t="s">
        <v>85</v>
      </c>
      <c r="I386" s="54" t="s">
        <v>85</v>
      </c>
      <c r="J386" s="54" t="s">
        <v>85</v>
      </c>
      <c r="K386" s="54" t="s">
        <v>85</v>
      </c>
      <c r="L386" s="54" t="s">
        <v>85</v>
      </c>
      <c r="M386" s="54" t="s">
        <v>85</v>
      </c>
      <c r="N386" s="54" t="s">
        <v>85</v>
      </c>
      <c r="O386" s="54" t="s">
        <v>85</v>
      </c>
      <c r="P386" s="54" t="s">
        <v>85</v>
      </c>
      <c r="Q386" s="54" t="s">
        <v>85</v>
      </c>
      <c r="S386" s="54" t="s">
        <v>85</v>
      </c>
      <c r="T386" s="54" t="s">
        <v>85</v>
      </c>
      <c r="U386" s="54" t="s">
        <v>85</v>
      </c>
      <c r="V386" s="54" t="s">
        <v>85</v>
      </c>
      <c r="X386" s="54" t="s">
        <v>85</v>
      </c>
      <c r="Y386" s="54" t="s">
        <v>85</v>
      </c>
      <c r="Z386" s="54" t="s">
        <v>85</v>
      </c>
      <c r="AA386" s="54" t="s">
        <v>85</v>
      </c>
      <c r="AC386" s="54" t="s">
        <v>85</v>
      </c>
      <c r="AD386" s="54" t="s">
        <v>85</v>
      </c>
      <c r="AE386" s="54" t="s">
        <v>85</v>
      </c>
      <c r="AF386" s="54" t="s">
        <v>85</v>
      </c>
      <c r="AH386" s="54" t="s">
        <v>85</v>
      </c>
      <c r="AI386" s="54" t="s">
        <v>85</v>
      </c>
      <c r="AJ386" s="54" t="s">
        <v>85</v>
      </c>
      <c r="AK386" s="54" t="s">
        <v>85</v>
      </c>
      <c r="AM386" s="54" t="s">
        <v>85</v>
      </c>
      <c r="AN386" s="54" t="s">
        <v>85</v>
      </c>
      <c r="AO386" s="54" t="s">
        <v>85</v>
      </c>
      <c r="AP386" s="54" t="s">
        <v>85</v>
      </c>
    </row>
    <row r="387" spans="1:42" x14ac:dyDescent="0.25">
      <c r="A387" s="54" t="s">
        <v>85</v>
      </c>
      <c r="B387" s="54" t="s">
        <v>85</v>
      </c>
      <c r="C387" s="54" t="s">
        <v>85</v>
      </c>
      <c r="D387" s="54" t="s">
        <v>85</v>
      </c>
      <c r="E387" s="54" t="s">
        <v>85</v>
      </c>
      <c r="F387" s="54" t="s">
        <v>85</v>
      </c>
      <c r="G387" s="54" t="s">
        <v>85</v>
      </c>
      <c r="H387" s="54" t="s">
        <v>85</v>
      </c>
      <c r="I387" s="54" t="s">
        <v>85</v>
      </c>
      <c r="J387" s="54" t="s">
        <v>85</v>
      </c>
      <c r="K387" s="54" t="s">
        <v>85</v>
      </c>
      <c r="L387" s="54" t="s">
        <v>85</v>
      </c>
      <c r="M387" s="54" t="s">
        <v>85</v>
      </c>
      <c r="N387" s="54" t="s">
        <v>85</v>
      </c>
      <c r="O387" s="54" t="s">
        <v>85</v>
      </c>
      <c r="P387" s="54" t="s">
        <v>85</v>
      </c>
      <c r="Q387" s="54" t="s">
        <v>85</v>
      </c>
      <c r="S387" s="54" t="s">
        <v>85</v>
      </c>
      <c r="T387" s="54" t="s">
        <v>85</v>
      </c>
      <c r="U387" s="54" t="s">
        <v>85</v>
      </c>
      <c r="V387" s="54" t="s">
        <v>85</v>
      </c>
      <c r="X387" s="54" t="s">
        <v>85</v>
      </c>
      <c r="Y387" s="54" t="s">
        <v>85</v>
      </c>
      <c r="Z387" s="54" t="s">
        <v>85</v>
      </c>
      <c r="AA387" s="54" t="s">
        <v>85</v>
      </c>
      <c r="AC387" s="54" t="s">
        <v>85</v>
      </c>
      <c r="AD387" s="54" t="s">
        <v>85</v>
      </c>
      <c r="AE387" s="54" t="s">
        <v>85</v>
      </c>
      <c r="AF387" s="54" t="s">
        <v>85</v>
      </c>
      <c r="AH387" s="54" t="s">
        <v>85</v>
      </c>
      <c r="AI387" s="54" t="s">
        <v>85</v>
      </c>
      <c r="AJ387" s="54" t="s">
        <v>85</v>
      </c>
      <c r="AK387" s="54" t="s">
        <v>85</v>
      </c>
      <c r="AM387" s="54" t="s">
        <v>85</v>
      </c>
      <c r="AN387" s="54" t="s">
        <v>85</v>
      </c>
      <c r="AO387" s="54" t="s">
        <v>85</v>
      </c>
      <c r="AP387" s="54" t="s">
        <v>85</v>
      </c>
    </row>
    <row r="388" spans="1:42" x14ac:dyDescent="0.25">
      <c r="A388" s="54" t="s">
        <v>85</v>
      </c>
      <c r="B388" s="54" t="s">
        <v>85</v>
      </c>
      <c r="C388" s="54" t="s">
        <v>85</v>
      </c>
      <c r="D388" s="54" t="s">
        <v>85</v>
      </c>
      <c r="E388" s="54" t="s">
        <v>85</v>
      </c>
      <c r="F388" s="54" t="s">
        <v>85</v>
      </c>
      <c r="G388" s="54" t="s">
        <v>85</v>
      </c>
      <c r="H388" s="54" t="s">
        <v>85</v>
      </c>
      <c r="I388" s="54" t="s">
        <v>85</v>
      </c>
      <c r="J388" s="54" t="s">
        <v>85</v>
      </c>
      <c r="K388" s="54" t="s">
        <v>85</v>
      </c>
      <c r="L388" s="54" t="s">
        <v>85</v>
      </c>
      <c r="M388" s="54" t="s">
        <v>85</v>
      </c>
      <c r="N388" s="54" t="s">
        <v>85</v>
      </c>
      <c r="O388" s="54" t="s">
        <v>85</v>
      </c>
      <c r="P388" s="54" t="s">
        <v>85</v>
      </c>
      <c r="Q388" s="54" t="s">
        <v>85</v>
      </c>
      <c r="S388" s="54" t="s">
        <v>85</v>
      </c>
      <c r="T388" s="54" t="s">
        <v>85</v>
      </c>
      <c r="U388" s="54" t="s">
        <v>85</v>
      </c>
      <c r="V388" s="54" t="s">
        <v>85</v>
      </c>
      <c r="X388" s="54" t="s">
        <v>85</v>
      </c>
      <c r="Y388" s="54" t="s">
        <v>85</v>
      </c>
      <c r="Z388" s="54" t="s">
        <v>85</v>
      </c>
      <c r="AA388" s="54" t="s">
        <v>85</v>
      </c>
      <c r="AC388" s="54" t="s">
        <v>85</v>
      </c>
      <c r="AD388" s="54" t="s">
        <v>85</v>
      </c>
      <c r="AE388" s="54" t="s">
        <v>85</v>
      </c>
      <c r="AF388" s="54" t="s">
        <v>85</v>
      </c>
      <c r="AH388" s="54" t="s">
        <v>85</v>
      </c>
      <c r="AI388" s="54" t="s">
        <v>85</v>
      </c>
      <c r="AJ388" s="54" t="s">
        <v>85</v>
      </c>
      <c r="AK388" s="54" t="s">
        <v>85</v>
      </c>
      <c r="AM388" s="54" t="s">
        <v>85</v>
      </c>
      <c r="AN388" s="54" t="s">
        <v>85</v>
      </c>
      <c r="AO388" s="54" t="s">
        <v>85</v>
      </c>
      <c r="AP388" s="54" t="s">
        <v>85</v>
      </c>
    </row>
    <row r="389" spans="1:42" x14ac:dyDescent="0.25">
      <c r="A389" s="54" t="s">
        <v>85</v>
      </c>
      <c r="B389" s="54" t="s">
        <v>85</v>
      </c>
      <c r="C389" s="54" t="s">
        <v>85</v>
      </c>
      <c r="D389" s="54" t="s">
        <v>85</v>
      </c>
      <c r="E389" s="54" t="s">
        <v>85</v>
      </c>
      <c r="F389" s="54" t="s">
        <v>85</v>
      </c>
      <c r="G389" s="54" t="s">
        <v>85</v>
      </c>
      <c r="H389" s="54" t="s">
        <v>85</v>
      </c>
      <c r="I389" s="54" t="s">
        <v>85</v>
      </c>
      <c r="J389" s="54" t="s">
        <v>85</v>
      </c>
      <c r="K389" s="54" t="s">
        <v>85</v>
      </c>
      <c r="L389" s="54" t="s">
        <v>85</v>
      </c>
      <c r="M389" s="54" t="s">
        <v>85</v>
      </c>
      <c r="N389" s="54" t="s">
        <v>85</v>
      </c>
      <c r="O389" s="54" t="s">
        <v>85</v>
      </c>
      <c r="P389" s="54" t="s">
        <v>85</v>
      </c>
      <c r="Q389" s="54" t="s">
        <v>85</v>
      </c>
      <c r="S389" s="54" t="s">
        <v>85</v>
      </c>
      <c r="T389" s="54" t="s">
        <v>85</v>
      </c>
      <c r="U389" s="54" t="s">
        <v>85</v>
      </c>
      <c r="V389" s="54" t="s">
        <v>85</v>
      </c>
      <c r="X389" s="54" t="s">
        <v>85</v>
      </c>
      <c r="Y389" s="54" t="s">
        <v>85</v>
      </c>
      <c r="Z389" s="54" t="s">
        <v>85</v>
      </c>
      <c r="AA389" s="54" t="s">
        <v>85</v>
      </c>
      <c r="AC389" s="54" t="s">
        <v>85</v>
      </c>
      <c r="AD389" s="54" t="s">
        <v>85</v>
      </c>
      <c r="AE389" s="54" t="s">
        <v>85</v>
      </c>
      <c r="AF389" s="54" t="s">
        <v>85</v>
      </c>
      <c r="AH389" s="54" t="s">
        <v>85</v>
      </c>
      <c r="AI389" s="54" t="s">
        <v>85</v>
      </c>
      <c r="AJ389" s="54" t="s">
        <v>85</v>
      </c>
      <c r="AK389" s="54" t="s">
        <v>85</v>
      </c>
      <c r="AM389" s="54" t="s">
        <v>85</v>
      </c>
      <c r="AN389" s="54" t="s">
        <v>85</v>
      </c>
      <c r="AO389" s="54" t="s">
        <v>85</v>
      </c>
      <c r="AP389" s="54" t="s">
        <v>85</v>
      </c>
    </row>
    <row r="390" spans="1:42" x14ac:dyDescent="0.25">
      <c r="A390" s="54" t="s">
        <v>85</v>
      </c>
      <c r="B390" s="54" t="s">
        <v>85</v>
      </c>
      <c r="C390" s="54" t="s">
        <v>85</v>
      </c>
      <c r="D390" s="54" t="s">
        <v>85</v>
      </c>
      <c r="E390" s="54" t="s">
        <v>85</v>
      </c>
      <c r="F390" s="54" t="s">
        <v>85</v>
      </c>
      <c r="G390" s="54" t="s">
        <v>85</v>
      </c>
      <c r="H390" s="54" t="s">
        <v>85</v>
      </c>
      <c r="I390" s="54" t="s">
        <v>85</v>
      </c>
      <c r="J390" s="54" t="s">
        <v>85</v>
      </c>
      <c r="K390" s="54" t="s">
        <v>85</v>
      </c>
      <c r="L390" s="54" t="s">
        <v>85</v>
      </c>
      <c r="M390" s="54" t="s">
        <v>85</v>
      </c>
      <c r="N390" s="54" t="s">
        <v>85</v>
      </c>
      <c r="O390" s="54" t="s">
        <v>85</v>
      </c>
      <c r="P390" s="54" t="s">
        <v>85</v>
      </c>
      <c r="Q390" s="54" t="s">
        <v>85</v>
      </c>
      <c r="S390" s="54" t="s">
        <v>85</v>
      </c>
      <c r="T390" s="54" t="s">
        <v>85</v>
      </c>
      <c r="U390" s="54" t="s">
        <v>85</v>
      </c>
      <c r="V390" s="54" t="s">
        <v>85</v>
      </c>
      <c r="X390" s="54" t="s">
        <v>85</v>
      </c>
      <c r="Y390" s="54" t="s">
        <v>85</v>
      </c>
      <c r="Z390" s="54" t="s">
        <v>85</v>
      </c>
      <c r="AA390" s="54" t="s">
        <v>85</v>
      </c>
      <c r="AC390" s="54" t="s">
        <v>85</v>
      </c>
      <c r="AD390" s="54" t="s">
        <v>85</v>
      </c>
      <c r="AE390" s="54" t="s">
        <v>85</v>
      </c>
      <c r="AF390" s="54" t="s">
        <v>85</v>
      </c>
      <c r="AH390" s="54" t="s">
        <v>85</v>
      </c>
      <c r="AI390" s="54" t="s">
        <v>85</v>
      </c>
      <c r="AJ390" s="54" t="s">
        <v>85</v>
      </c>
      <c r="AK390" s="54" t="s">
        <v>85</v>
      </c>
      <c r="AM390" s="54" t="s">
        <v>85</v>
      </c>
      <c r="AN390" s="54" t="s">
        <v>85</v>
      </c>
      <c r="AO390" s="54" t="s">
        <v>85</v>
      </c>
      <c r="AP390" s="54" t="s">
        <v>85</v>
      </c>
    </row>
    <row r="391" spans="1:42" x14ac:dyDescent="0.25">
      <c r="A391" s="54" t="s">
        <v>85</v>
      </c>
      <c r="B391" s="54" t="s">
        <v>85</v>
      </c>
      <c r="C391" s="54" t="s">
        <v>85</v>
      </c>
      <c r="D391" s="54" t="s">
        <v>85</v>
      </c>
      <c r="E391" s="54" t="s">
        <v>85</v>
      </c>
      <c r="F391" s="54" t="s">
        <v>85</v>
      </c>
      <c r="G391" s="54" t="s">
        <v>85</v>
      </c>
      <c r="H391" s="54" t="s">
        <v>85</v>
      </c>
      <c r="I391" s="54" t="s">
        <v>85</v>
      </c>
      <c r="J391" s="54" t="s">
        <v>85</v>
      </c>
      <c r="K391" s="54" t="s">
        <v>85</v>
      </c>
      <c r="L391" s="54" t="s">
        <v>85</v>
      </c>
      <c r="M391" s="54" t="s">
        <v>85</v>
      </c>
      <c r="N391" s="54" t="s">
        <v>85</v>
      </c>
      <c r="O391" s="54" t="s">
        <v>85</v>
      </c>
      <c r="P391" s="54" t="s">
        <v>85</v>
      </c>
      <c r="Q391" s="54" t="s">
        <v>85</v>
      </c>
      <c r="S391" s="54" t="s">
        <v>85</v>
      </c>
      <c r="T391" s="54" t="s">
        <v>85</v>
      </c>
      <c r="U391" s="54" t="s">
        <v>85</v>
      </c>
      <c r="V391" s="54" t="s">
        <v>85</v>
      </c>
      <c r="X391" s="54" t="s">
        <v>85</v>
      </c>
      <c r="Y391" s="54" t="s">
        <v>85</v>
      </c>
      <c r="Z391" s="54" t="s">
        <v>85</v>
      </c>
      <c r="AA391" s="54" t="s">
        <v>85</v>
      </c>
      <c r="AC391" s="54" t="s">
        <v>85</v>
      </c>
      <c r="AD391" s="54" t="s">
        <v>85</v>
      </c>
      <c r="AE391" s="54" t="s">
        <v>85</v>
      </c>
      <c r="AF391" s="54" t="s">
        <v>85</v>
      </c>
      <c r="AH391" s="54" t="s">
        <v>85</v>
      </c>
      <c r="AI391" s="54" t="s">
        <v>85</v>
      </c>
      <c r="AJ391" s="54" t="s">
        <v>85</v>
      </c>
      <c r="AK391" s="54" t="s">
        <v>85</v>
      </c>
      <c r="AM391" s="54" t="s">
        <v>85</v>
      </c>
      <c r="AN391" s="54" t="s">
        <v>85</v>
      </c>
      <c r="AO391" s="54" t="s">
        <v>85</v>
      </c>
      <c r="AP391" s="54" t="s">
        <v>85</v>
      </c>
    </row>
    <row r="392" spans="1:42" x14ac:dyDescent="0.25">
      <c r="A392" s="54" t="s">
        <v>85</v>
      </c>
      <c r="B392" s="54" t="s">
        <v>85</v>
      </c>
      <c r="C392" s="54" t="s">
        <v>85</v>
      </c>
      <c r="D392" s="54" t="s">
        <v>85</v>
      </c>
      <c r="E392" s="54" t="s">
        <v>85</v>
      </c>
      <c r="F392" s="54" t="s">
        <v>85</v>
      </c>
      <c r="G392" s="54" t="s">
        <v>85</v>
      </c>
      <c r="H392" s="54" t="s">
        <v>85</v>
      </c>
      <c r="I392" s="54" t="s">
        <v>85</v>
      </c>
      <c r="J392" s="54" t="s">
        <v>85</v>
      </c>
      <c r="K392" s="54" t="s">
        <v>85</v>
      </c>
      <c r="L392" s="54" t="s">
        <v>85</v>
      </c>
      <c r="M392" s="54" t="s">
        <v>85</v>
      </c>
      <c r="N392" s="54" t="s">
        <v>85</v>
      </c>
      <c r="O392" s="54" t="s">
        <v>85</v>
      </c>
      <c r="P392" s="54" t="s">
        <v>85</v>
      </c>
      <c r="Q392" s="54" t="s">
        <v>85</v>
      </c>
      <c r="S392" s="54" t="s">
        <v>85</v>
      </c>
      <c r="T392" s="54" t="s">
        <v>85</v>
      </c>
      <c r="U392" s="54" t="s">
        <v>85</v>
      </c>
      <c r="V392" s="54" t="s">
        <v>85</v>
      </c>
      <c r="X392" s="54" t="s">
        <v>85</v>
      </c>
      <c r="Y392" s="54" t="s">
        <v>85</v>
      </c>
      <c r="Z392" s="54" t="s">
        <v>85</v>
      </c>
      <c r="AA392" s="54" t="s">
        <v>85</v>
      </c>
      <c r="AC392" s="54" t="s">
        <v>85</v>
      </c>
      <c r="AD392" s="54" t="s">
        <v>85</v>
      </c>
      <c r="AE392" s="54" t="s">
        <v>85</v>
      </c>
      <c r="AF392" s="54" t="s">
        <v>85</v>
      </c>
      <c r="AH392" s="54" t="s">
        <v>85</v>
      </c>
      <c r="AI392" s="54" t="s">
        <v>85</v>
      </c>
      <c r="AJ392" s="54" t="s">
        <v>85</v>
      </c>
      <c r="AK392" s="54" t="s">
        <v>85</v>
      </c>
      <c r="AM392" s="54" t="s">
        <v>85</v>
      </c>
      <c r="AN392" s="54" t="s">
        <v>85</v>
      </c>
      <c r="AO392" s="54" t="s">
        <v>85</v>
      </c>
      <c r="AP392" s="54" t="s">
        <v>85</v>
      </c>
    </row>
    <row r="393" spans="1:42" x14ac:dyDescent="0.25">
      <c r="A393" s="54" t="s">
        <v>85</v>
      </c>
      <c r="B393" s="54" t="s">
        <v>85</v>
      </c>
      <c r="C393" s="54" t="s">
        <v>85</v>
      </c>
      <c r="D393" s="54" t="s">
        <v>85</v>
      </c>
      <c r="E393" s="54" t="s">
        <v>85</v>
      </c>
      <c r="F393" s="54" t="s">
        <v>85</v>
      </c>
      <c r="G393" s="54" t="s">
        <v>85</v>
      </c>
      <c r="H393" s="54" t="s">
        <v>85</v>
      </c>
      <c r="I393" s="54" t="s">
        <v>85</v>
      </c>
      <c r="J393" s="54" t="s">
        <v>85</v>
      </c>
      <c r="K393" s="54" t="s">
        <v>85</v>
      </c>
      <c r="L393" s="54" t="s">
        <v>85</v>
      </c>
      <c r="M393" s="54" t="s">
        <v>85</v>
      </c>
      <c r="N393" s="54" t="s">
        <v>85</v>
      </c>
      <c r="O393" s="54" t="s">
        <v>85</v>
      </c>
      <c r="P393" s="54" t="s">
        <v>85</v>
      </c>
      <c r="Q393" s="54" t="s">
        <v>85</v>
      </c>
      <c r="S393" s="54" t="s">
        <v>85</v>
      </c>
      <c r="T393" s="54" t="s">
        <v>85</v>
      </c>
      <c r="U393" s="54" t="s">
        <v>85</v>
      </c>
      <c r="V393" s="54" t="s">
        <v>85</v>
      </c>
      <c r="X393" s="54" t="s">
        <v>85</v>
      </c>
      <c r="Y393" s="54" t="s">
        <v>85</v>
      </c>
      <c r="Z393" s="54" t="s">
        <v>85</v>
      </c>
      <c r="AA393" s="54" t="s">
        <v>85</v>
      </c>
      <c r="AC393" s="54" t="s">
        <v>85</v>
      </c>
      <c r="AD393" s="54" t="s">
        <v>85</v>
      </c>
      <c r="AE393" s="54" t="s">
        <v>85</v>
      </c>
      <c r="AF393" s="54" t="s">
        <v>85</v>
      </c>
      <c r="AH393" s="54" t="s">
        <v>85</v>
      </c>
      <c r="AI393" s="54" t="s">
        <v>85</v>
      </c>
      <c r="AJ393" s="54" t="s">
        <v>85</v>
      </c>
      <c r="AK393" s="54" t="s">
        <v>85</v>
      </c>
      <c r="AM393" s="54" t="s">
        <v>85</v>
      </c>
      <c r="AN393" s="54" t="s">
        <v>85</v>
      </c>
      <c r="AO393" s="54" t="s">
        <v>85</v>
      </c>
      <c r="AP393" s="54" t="s">
        <v>85</v>
      </c>
    </row>
    <row r="394" spans="1:42" x14ac:dyDescent="0.25">
      <c r="A394" s="54" t="s">
        <v>85</v>
      </c>
      <c r="B394" s="54" t="s">
        <v>85</v>
      </c>
      <c r="C394" s="54" t="s">
        <v>85</v>
      </c>
      <c r="D394" s="54" t="s">
        <v>85</v>
      </c>
      <c r="E394" s="54" t="s">
        <v>85</v>
      </c>
      <c r="F394" s="54" t="s">
        <v>85</v>
      </c>
      <c r="G394" s="54" t="s">
        <v>85</v>
      </c>
      <c r="H394" s="54" t="s">
        <v>85</v>
      </c>
      <c r="I394" s="54" t="s">
        <v>85</v>
      </c>
      <c r="J394" s="54" t="s">
        <v>85</v>
      </c>
      <c r="K394" s="54" t="s">
        <v>85</v>
      </c>
      <c r="L394" s="54" t="s">
        <v>85</v>
      </c>
      <c r="M394" s="54" t="s">
        <v>85</v>
      </c>
      <c r="N394" s="54" t="s">
        <v>85</v>
      </c>
      <c r="O394" s="54" t="s">
        <v>85</v>
      </c>
      <c r="P394" s="54" t="s">
        <v>85</v>
      </c>
      <c r="Q394" s="54" t="s">
        <v>85</v>
      </c>
      <c r="S394" s="54" t="s">
        <v>85</v>
      </c>
      <c r="T394" s="54" t="s">
        <v>85</v>
      </c>
      <c r="U394" s="54" t="s">
        <v>85</v>
      </c>
      <c r="V394" s="54" t="s">
        <v>85</v>
      </c>
      <c r="X394" s="54" t="s">
        <v>85</v>
      </c>
      <c r="Y394" s="54" t="s">
        <v>85</v>
      </c>
      <c r="Z394" s="54" t="s">
        <v>85</v>
      </c>
      <c r="AA394" s="54" t="s">
        <v>85</v>
      </c>
      <c r="AC394" s="54" t="s">
        <v>85</v>
      </c>
      <c r="AD394" s="54" t="s">
        <v>85</v>
      </c>
      <c r="AE394" s="54" t="s">
        <v>85</v>
      </c>
      <c r="AF394" s="54" t="s">
        <v>85</v>
      </c>
      <c r="AH394" s="54" t="s">
        <v>85</v>
      </c>
      <c r="AI394" s="54" t="s">
        <v>85</v>
      </c>
      <c r="AJ394" s="54" t="s">
        <v>85</v>
      </c>
      <c r="AK394" s="54" t="s">
        <v>85</v>
      </c>
      <c r="AM394" s="54" t="s">
        <v>85</v>
      </c>
      <c r="AN394" s="54" t="s">
        <v>85</v>
      </c>
      <c r="AO394" s="54" t="s">
        <v>85</v>
      </c>
      <c r="AP394" s="54" t="s">
        <v>85</v>
      </c>
    </row>
    <row r="395" spans="1:42" x14ac:dyDescent="0.25">
      <c r="A395" s="54" t="s">
        <v>85</v>
      </c>
      <c r="B395" s="54" t="s">
        <v>85</v>
      </c>
      <c r="C395" s="54" t="s">
        <v>85</v>
      </c>
      <c r="D395" s="54" t="s">
        <v>85</v>
      </c>
      <c r="E395" s="54" t="s">
        <v>85</v>
      </c>
      <c r="F395" s="54" t="s">
        <v>85</v>
      </c>
      <c r="G395" s="54" t="s">
        <v>85</v>
      </c>
      <c r="H395" s="54" t="s">
        <v>85</v>
      </c>
      <c r="I395" s="54" t="s">
        <v>85</v>
      </c>
      <c r="J395" s="54" t="s">
        <v>85</v>
      </c>
      <c r="K395" s="54" t="s">
        <v>85</v>
      </c>
      <c r="L395" s="54" t="s">
        <v>85</v>
      </c>
      <c r="M395" s="54" t="s">
        <v>85</v>
      </c>
      <c r="N395" s="54" t="s">
        <v>85</v>
      </c>
      <c r="O395" s="54" t="s">
        <v>85</v>
      </c>
      <c r="P395" s="54" t="s">
        <v>85</v>
      </c>
      <c r="Q395" s="54" t="s">
        <v>85</v>
      </c>
      <c r="S395" s="54" t="s">
        <v>85</v>
      </c>
      <c r="T395" s="54" t="s">
        <v>85</v>
      </c>
      <c r="U395" s="54" t="s">
        <v>85</v>
      </c>
      <c r="V395" s="54" t="s">
        <v>85</v>
      </c>
      <c r="X395" s="54" t="s">
        <v>85</v>
      </c>
      <c r="Y395" s="54" t="s">
        <v>85</v>
      </c>
      <c r="Z395" s="54" t="s">
        <v>85</v>
      </c>
      <c r="AA395" s="54" t="s">
        <v>85</v>
      </c>
      <c r="AC395" s="54" t="s">
        <v>85</v>
      </c>
      <c r="AD395" s="54" t="s">
        <v>85</v>
      </c>
      <c r="AE395" s="54" t="s">
        <v>85</v>
      </c>
      <c r="AF395" s="54" t="s">
        <v>85</v>
      </c>
      <c r="AH395" s="54" t="s">
        <v>85</v>
      </c>
      <c r="AI395" s="54" t="s">
        <v>85</v>
      </c>
      <c r="AJ395" s="54" t="s">
        <v>85</v>
      </c>
      <c r="AK395" s="54" t="s">
        <v>85</v>
      </c>
      <c r="AM395" s="54" t="s">
        <v>85</v>
      </c>
      <c r="AN395" s="54" t="s">
        <v>85</v>
      </c>
      <c r="AO395" s="54" t="s">
        <v>85</v>
      </c>
      <c r="AP395" s="54" t="s">
        <v>85</v>
      </c>
    </row>
    <row r="396" spans="1:42" x14ac:dyDescent="0.25">
      <c r="A396" s="54" t="s">
        <v>85</v>
      </c>
      <c r="B396" s="54" t="s">
        <v>85</v>
      </c>
      <c r="C396" s="54" t="s">
        <v>85</v>
      </c>
      <c r="D396" s="54" t="s">
        <v>85</v>
      </c>
      <c r="E396" s="54" t="s">
        <v>85</v>
      </c>
      <c r="F396" s="54" t="s">
        <v>85</v>
      </c>
      <c r="G396" s="54" t="s">
        <v>85</v>
      </c>
      <c r="H396" s="54" t="s">
        <v>85</v>
      </c>
      <c r="I396" s="54" t="s">
        <v>85</v>
      </c>
      <c r="J396" s="54" t="s">
        <v>85</v>
      </c>
      <c r="K396" s="54" t="s">
        <v>85</v>
      </c>
      <c r="L396" s="54" t="s">
        <v>85</v>
      </c>
      <c r="M396" s="54" t="s">
        <v>85</v>
      </c>
      <c r="N396" s="54" t="s">
        <v>85</v>
      </c>
      <c r="O396" s="54" t="s">
        <v>85</v>
      </c>
      <c r="P396" s="54" t="s">
        <v>85</v>
      </c>
      <c r="Q396" s="54" t="s">
        <v>85</v>
      </c>
      <c r="S396" s="54" t="s">
        <v>85</v>
      </c>
      <c r="T396" s="54" t="s">
        <v>85</v>
      </c>
      <c r="U396" s="54" t="s">
        <v>85</v>
      </c>
      <c r="V396" s="54" t="s">
        <v>85</v>
      </c>
      <c r="X396" s="54" t="s">
        <v>85</v>
      </c>
      <c r="Y396" s="54" t="s">
        <v>85</v>
      </c>
      <c r="Z396" s="54" t="s">
        <v>85</v>
      </c>
      <c r="AA396" s="54" t="s">
        <v>85</v>
      </c>
      <c r="AC396" s="54" t="s">
        <v>85</v>
      </c>
      <c r="AD396" s="54" t="s">
        <v>85</v>
      </c>
      <c r="AE396" s="54" t="s">
        <v>85</v>
      </c>
      <c r="AF396" s="54" t="s">
        <v>85</v>
      </c>
      <c r="AH396" s="54" t="s">
        <v>85</v>
      </c>
      <c r="AI396" s="54" t="s">
        <v>85</v>
      </c>
      <c r="AJ396" s="54" t="s">
        <v>85</v>
      </c>
      <c r="AK396" s="54" t="s">
        <v>85</v>
      </c>
      <c r="AM396" s="54" t="s">
        <v>85</v>
      </c>
      <c r="AN396" s="54" t="s">
        <v>85</v>
      </c>
      <c r="AO396" s="54" t="s">
        <v>85</v>
      </c>
      <c r="AP396" s="54" t="s">
        <v>85</v>
      </c>
    </row>
    <row r="397" spans="1:42" x14ac:dyDescent="0.25">
      <c r="A397" s="54" t="s">
        <v>85</v>
      </c>
      <c r="B397" s="54" t="s">
        <v>85</v>
      </c>
      <c r="C397" s="54" t="s">
        <v>85</v>
      </c>
      <c r="D397" s="54" t="s">
        <v>85</v>
      </c>
      <c r="E397" s="54" t="s">
        <v>85</v>
      </c>
      <c r="F397" s="54" t="s">
        <v>85</v>
      </c>
      <c r="G397" s="54" t="s">
        <v>85</v>
      </c>
      <c r="H397" s="54" t="s">
        <v>85</v>
      </c>
      <c r="I397" s="54" t="s">
        <v>85</v>
      </c>
      <c r="J397" s="54" t="s">
        <v>85</v>
      </c>
      <c r="K397" s="54" t="s">
        <v>85</v>
      </c>
      <c r="L397" s="54" t="s">
        <v>85</v>
      </c>
      <c r="M397" s="54" t="s">
        <v>85</v>
      </c>
      <c r="N397" s="54" t="s">
        <v>85</v>
      </c>
      <c r="O397" s="54" t="s">
        <v>85</v>
      </c>
      <c r="P397" s="54" t="s">
        <v>85</v>
      </c>
      <c r="Q397" s="54" t="s">
        <v>85</v>
      </c>
      <c r="S397" s="54" t="s">
        <v>85</v>
      </c>
      <c r="T397" s="54" t="s">
        <v>85</v>
      </c>
      <c r="U397" s="54" t="s">
        <v>85</v>
      </c>
      <c r="V397" s="54" t="s">
        <v>85</v>
      </c>
      <c r="X397" s="54" t="s">
        <v>85</v>
      </c>
      <c r="Y397" s="54" t="s">
        <v>85</v>
      </c>
      <c r="Z397" s="54" t="s">
        <v>85</v>
      </c>
      <c r="AA397" s="54" t="s">
        <v>85</v>
      </c>
      <c r="AC397" s="54" t="s">
        <v>85</v>
      </c>
      <c r="AD397" s="54" t="s">
        <v>85</v>
      </c>
      <c r="AE397" s="54" t="s">
        <v>85</v>
      </c>
      <c r="AF397" s="54" t="s">
        <v>85</v>
      </c>
      <c r="AH397" s="54" t="s">
        <v>85</v>
      </c>
      <c r="AI397" s="54" t="s">
        <v>85</v>
      </c>
      <c r="AJ397" s="54" t="s">
        <v>85</v>
      </c>
      <c r="AK397" s="54" t="s">
        <v>85</v>
      </c>
      <c r="AM397" s="54" t="s">
        <v>85</v>
      </c>
      <c r="AN397" s="54" t="s">
        <v>85</v>
      </c>
      <c r="AO397" s="54" t="s">
        <v>85</v>
      </c>
      <c r="AP397" s="54" t="s">
        <v>85</v>
      </c>
    </row>
    <row r="398" spans="1:42" x14ac:dyDescent="0.25">
      <c r="A398" s="54" t="s">
        <v>85</v>
      </c>
      <c r="B398" s="54" t="s">
        <v>85</v>
      </c>
      <c r="C398" s="54" t="s">
        <v>85</v>
      </c>
      <c r="D398" s="54" t="s">
        <v>85</v>
      </c>
      <c r="E398" s="54" t="s">
        <v>85</v>
      </c>
      <c r="F398" s="54" t="s">
        <v>85</v>
      </c>
      <c r="G398" s="54" t="s">
        <v>85</v>
      </c>
      <c r="H398" s="54" t="s">
        <v>85</v>
      </c>
      <c r="I398" s="54" t="s">
        <v>85</v>
      </c>
      <c r="J398" s="54" t="s">
        <v>85</v>
      </c>
      <c r="K398" s="54" t="s">
        <v>85</v>
      </c>
      <c r="L398" s="54" t="s">
        <v>85</v>
      </c>
      <c r="M398" s="54" t="s">
        <v>85</v>
      </c>
      <c r="N398" s="54" t="s">
        <v>85</v>
      </c>
      <c r="O398" s="54" t="s">
        <v>85</v>
      </c>
      <c r="P398" s="54" t="s">
        <v>85</v>
      </c>
      <c r="Q398" s="54" t="s">
        <v>85</v>
      </c>
      <c r="S398" s="54" t="s">
        <v>85</v>
      </c>
      <c r="T398" s="54" t="s">
        <v>85</v>
      </c>
      <c r="U398" s="54" t="s">
        <v>85</v>
      </c>
      <c r="V398" s="54" t="s">
        <v>85</v>
      </c>
      <c r="X398" s="54" t="s">
        <v>85</v>
      </c>
      <c r="Y398" s="54" t="s">
        <v>85</v>
      </c>
      <c r="Z398" s="54" t="s">
        <v>85</v>
      </c>
      <c r="AA398" s="54" t="s">
        <v>85</v>
      </c>
      <c r="AC398" s="54" t="s">
        <v>85</v>
      </c>
      <c r="AD398" s="54" t="s">
        <v>85</v>
      </c>
      <c r="AE398" s="54" t="s">
        <v>85</v>
      </c>
      <c r="AF398" s="54" t="s">
        <v>85</v>
      </c>
      <c r="AH398" s="54" t="s">
        <v>85</v>
      </c>
      <c r="AI398" s="54" t="s">
        <v>85</v>
      </c>
      <c r="AJ398" s="54" t="s">
        <v>85</v>
      </c>
      <c r="AK398" s="54" t="s">
        <v>85</v>
      </c>
      <c r="AM398" s="54" t="s">
        <v>85</v>
      </c>
      <c r="AN398" s="54" t="s">
        <v>85</v>
      </c>
      <c r="AO398" s="54" t="s">
        <v>85</v>
      </c>
      <c r="AP398" s="54" t="s">
        <v>85</v>
      </c>
    </row>
    <row r="399" spans="1:42" x14ac:dyDescent="0.25">
      <c r="A399" s="54" t="s">
        <v>85</v>
      </c>
      <c r="B399" s="54" t="s">
        <v>85</v>
      </c>
      <c r="C399" s="54" t="s">
        <v>85</v>
      </c>
      <c r="D399" s="54" t="s">
        <v>85</v>
      </c>
      <c r="E399" s="54" t="s">
        <v>85</v>
      </c>
      <c r="F399" s="54" t="s">
        <v>85</v>
      </c>
      <c r="G399" s="54" t="s">
        <v>85</v>
      </c>
      <c r="H399" s="54" t="s">
        <v>85</v>
      </c>
      <c r="I399" s="54" t="s">
        <v>85</v>
      </c>
      <c r="J399" s="54" t="s">
        <v>85</v>
      </c>
      <c r="K399" s="54" t="s">
        <v>85</v>
      </c>
      <c r="L399" s="54" t="s">
        <v>85</v>
      </c>
      <c r="M399" s="54" t="s">
        <v>85</v>
      </c>
      <c r="N399" s="54" t="s">
        <v>85</v>
      </c>
      <c r="O399" s="54" t="s">
        <v>85</v>
      </c>
      <c r="P399" s="54" t="s">
        <v>85</v>
      </c>
      <c r="Q399" s="54" t="s">
        <v>85</v>
      </c>
      <c r="S399" s="54" t="s">
        <v>85</v>
      </c>
      <c r="T399" s="54" t="s">
        <v>85</v>
      </c>
      <c r="U399" s="54" t="s">
        <v>85</v>
      </c>
      <c r="V399" s="54" t="s">
        <v>85</v>
      </c>
      <c r="X399" s="54" t="s">
        <v>85</v>
      </c>
      <c r="Y399" s="54" t="s">
        <v>85</v>
      </c>
      <c r="Z399" s="54" t="s">
        <v>85</v>
      </c>
      <c r="AA399" s="54" t="s">
        <v>85</v>
      </c>
      <c r="AC399" s="54" t="s">
        <v>85</v>
      </c>
      <c r="AD399" s="54" t="s">
        <v>85</v>
      </c>
      <c r="AE399" s="54" t="s">
        <v>85</v>
      </c>
      <c r="AF399" s="54" t="s">
        <v>85</v>
      </c>
      <c r="AH399" s="54" t="s">
        <v>85</v>
      </c>
      <c r="AI399" s="54" t="s">
        <v>85</v>
      </c>
      <c r="AJ399" s="54" t="s">
        <v>85</v>
      </c>
      <c r="AK399" s="54" t="s">
        <v>85</v>
      </c>
      <c r="AM399" s="54" t="s">
        <v>85</v>
      </c>
      <c r="AN399" s="54" t="s">
        <v>85</v>
      </c>
      <c r="AO399" s="54" t="s">
        <v>85</v>
      </c>
      <c r="AP399" s="54" t="s">
        <v>85</v>
      </c>
    </row>
    <row r="400" spans="1:42" x14ac:dyDescent="0.25">
      <c r="A400" s="54" t="s">
        <v>85</v>
      </c>
      <c r="B400" s="54" t="s">
        <v>85</v>
      </c>
      <c r="C400" s="54" t="s">
        <v>85</v>
      </c>
      <c r="D400" s="54" t="s">
        <v>85</v>
      </c>
      <c r="E400" s="54" t="s">
        <v>85</v>
      </c>
      <c r="F400" s="54" t="s">
        <v>85</v>
      </c>
      <c r="G400" s="54" t="s">
        <v>85</v>
      </c>
      <c r="H400" s="54" t="s">
        <v>85</v>
      </c>
      <c r="I400" s="54" t="s">
        <v>85</v>
      </c>
      <c r="J400" s="54" t="s">
        <v>85</v>
      </c>
      <c r="K400" s="54" t="s">
        <v>85</v>
      </c>
      <c r="L400" s="54" t="s">
        <v>85</v>
      </c>
      <c r="M400" s="54" t="s">
        <v>85</v>
      </c>
      <c r="N400" s="54" t="s">
        <v>85</v>
      </c>
      <c r="O400" s="54" t="s">
        <v>85</v>
      </c>
      <c r="P400" s="54" t="s">
        <v>85</v>
      </c>
      <c r="Q400" s="54" t="s">
        <v>85</v>
      </c>
      <c r="S400" s="54" t="s">
        <v>85</v>
      </c>
      <c r="T400" s="54" t="s">
        <v>85</v>
      </c>
      <c r="U400" s="54" t="s">
        <v>85</v>
      </c>
      <c r="V400" s="54" t="s">
        <v>85</v>
      </c>
      <c r="X400" s="54" t="s">
        <v>85</v>
      </c>
      <c r="Y400" s="54" t="s">
        <v>85</v>
      </c>
      <c r="Z400" s="54" t="s">
        <v>85</v>
      </c>
      <c r="AA400" s="54" t="s">
        <v>85</v>
      </c>
      <c r="AC400" s="54" t="s">
        <v>85</v>
      </c>
      <c r="AD400" s="54" t="s">
        <v>85</v>
      </c>
      <c r="AE400" s="54" t="s">
        <v>85</v>
      </c>
      <c r="AF400" s="54" t="s">
        <v>85</v>
      </c>
      <c r="AH400" s="54" t="s">
        <v>85</v>
      </c>
      <c r="AI400" s="54" t="s">
        <v>85</v>
      </c>
      <c r="AJ400" s="54" t="s">
        <v>85</v>
      </c>
      <c r="AK400" s="54" t="s">
        <v>85</v>
      </c>
      <c r="AM400" s="54" t="s">
        <v>85</v>
      </c>
      <c r="AN400" s="54" t="s">
        <v>85</v>
      </c>
      <c r="AO400" s="54" t="s">
        <v>85</v>
      </c>
      <c r="AP400" s="54" t="s">
        <v>85</v>
      </c>
    </row>
    <row r="401" spans="1:42" x14ac:dyDescent="0.25">
      <c r="A401" s="54" t="s">
        <v>85</v>
      </c>
      <c r="B401" s="54" t="s">
        <v>85</v>
      </c>
      <c r="C401" s="54" t="s">
        <v>85</v>
      </c>
      <c r="D401" s="54" t="s">
        <v>85</v>
      </c>
      <c r="E401" s="54" t="s">
        <v>85</v>
      </c>
      <c r="F401" s="54" t="s">
        <v>85</v>
      </c>
      <c r="G401" s="54" t="s">
        <v>85</v>
      </c>
      <c r="H401" s="54" t="s">
        <v>85</v>
      </c>
      <c r="I401" s="54" t="s">
        <v>85</v>
      </c>
      <c r="J401" s="54" t="s">
        <v>85</v>
      </c>
      <c r="K401" s="54" t="s">
        <v>85</v>
      </c>
      <c r="L401" s="54" t="s">
        <v>85</v>
      </c>
      <c r="M401" s="54" t="s">
        <v>85</v>
      </c>
      <c r="N401" s="54" t="s">
        <v>85</v>
      </c>
      <c r="O401" s="54" t="s">
        <v>85</v>
      </c>
      <c r="P401" s="54" t="s">
        <v>85</v>
      </c>
      <c r="Q401" s="54" t="s">
        <v>85</v>
      </c>
      <c r="S401" s="54" t="s">
        <v>85</v>
      </c>
      <c r="T401" s="54" t="s">
        <v>85</v>
      </c>
      <c r="U401" s="54" t="s">
        <v>85</v>
      </c>
      <c r="V401" s="54" t="s">
        <v>85</v>
      </c>
      <c r="X401" s="54" t="s">
        <v>85</v>
      </c>
      <c r="Y401" s="54" t="s">
        <v>85</v>
      </c>
      <c r="Z401" s="54" t="s">
        <v>85</v>
      </c>
      <c r="AA401" s="54" t="s">
        <v>85</v>
      </c>
      <c r="AC401" s="54" t="s">
        <v>85</v>
      </c>
      <c r="AD401" s="54" t="s">
        <v>85</v>
      </c>
      <c r="AE401" s="54" t="s">
        <v>85</v>
      </c>
      <c r="AF401" s="54" t="s">
        <v>85</v>
      </c>
      <c r="AH401" s="54" t="s">
        <v>85</v>
      </c>
      <c r="AI401" s="54" t="s">
        <v>85</v>
      </c>
      <c r="AJ401" s="54" t="s">
        <v>85</v>
      </c>
      <c r="AK401" s="54" t="s">
        <v>85</v>
      </c>
      <c r="AM401" s="54" t="s">
        <v>85</v>
      </c>
      <c r="AN401" s="54" t="s">
        <v>85</v>
      </c>
      <c r="AO401" s="54" t="s">
        <v>85</v>
      </c>
      <c r="AP401" s="54" t="s">
        <v>85</v>
      </c>
    </row>
    <row r="402" spans="1:42" x14ac:dyDescent="0.25">
      <c r="A402" s="54" t="s">
        <v>85</v>
      </c>
      <c r="B402" s="54" t="s">
        <v>85</v>
      </c>
      <c r="C402" s="54" t="s">
        <v>85</v>
      </c>
      <c r="D402" s="54" t="s">
        <v>85</v>
      </c>
      <c r="E402" s="54" t="s">
        <v>85</v>
      </c>
      <c r="F402" s="54" t="s">
        <v>85</v>
      </c>
      <c r="G402" s="54" t="s">
        <v>85</v>
      </c>
      <c r="H402" s="54" t="s">
        <v>85</v>
      </c>
      <c r="I402" s="54" t="s">
        <v>85</v>
      </c>
      <c r="J402" s="54" t="s">
        <v>85</v>
      </c>
      <c r="K402" s="54" t="s">
        <v>85</v>
      </c>
      <c r="L402" s="54" t="s">
        <v>85</v>
      </c>
      <c r="M402" s="54" t="s">
        <v>85</v>
      </c>
      <c r="N402" s="54" t="s">
        <v>85</v>
      </c>
      <c r="O402" s="54" t="s">
        <v>85</v>
      </c>
      <c r="P402" s="54" t="s">
        <v>85</v>
      </c>
      <c r="Q402" s="54" t="s">
        <v>85</v>
      </c>
      <c r="S402" s="54" t="s">
        <v>85</v>
      </c>
      <c r="T402" s="54" t="s">
        <v>85</v>
      </c>
      <c r="U402" s="54" t="s">
        <v>85</v>
      </c>
      <c r="V402" s="54" t="s">
        <v>85</v>
      </c>
      <c r="X402" s="54" t="s">
        <v>85</v>
      </c>
      <c r="Y402" s="54" t="s">
        <v>85</v>
      </c>
      <c r="Z402" s="54" t="s">
        <v>85</v>
      </c>
      <c r="AA402" s="54" t="s">
        <v>85</v>
      </c>
      <c r="AC402" s="54" t="s">
        <v>85</v>
      </c>
      <c r="AD402" s="54" t="s">
        <v>85</v>
      </c>
      <c r="AE402" s="54" t="s">
        <v>85</v>
      </c>
      <c r="AF402" s="54" t="s">
        <v>85</v>
      </c>
      <c r="AH402" s="54" t="s">
        <v>85</v>
      </c>
      <c r="AI402" s="54" t="s">
        <v>85</v>
      </c>
      <c r="AJ402" s="54" t="s">
        <v>85</v>
      </c>
      <c r="AK402" s="54" t="s">
        <v>85</v>
      </c>
      <c r="AM402" s="54" t="s">
        <v>85</v>
      </c>
      <c r="AN402" s="54" t="s">
        <v>85</v>
      </c>
      <c r="AO402" s="54" t="s">
        <v>85</v>
      </c>
      <c r="AP402" s="54" t="s">
        <v>85</v>
      </c>
    </row>
    <row r="403" spans="1:42" x14ac:dyDescent="0.25">
      <c r="A403" s="54" t="s">
        <v>85</v>
      </c>
      <c r="B403" s="54" t="s">
        <v>85</v>
      </c>
      <c r="C403" s="54" t="s">
        <v>85</v>
      </c>
      <c r="D403" s="54" t="s">
        <v>85</v>
      </c>
      <c r="E403" s="54" t="s">
        <v>85</v>
      </c>
      <c r="F403" s="54" t="s">
        <v>85</v>
      </c>
      <c r="G403" s="54" t="s">
        <v>85</v>
      </c>
      <c r="H403" s="54" t="s">
        <v>85</v>
      </c>
      <c r="I403" s="54" t="s">
        <v>85</v>
      </c>
      <c r="J403" s="54" t="s">
        <v>85</v>
      </c>
      <c r="K403" s="54" t="s">
        <v>85</v>
      </c>
      <c r="L403" s="54" t="s">
        <v>85</v>
      </c>
      <c r="M403" s="54" t="s">
        <v>85</v>
      </c>
      <c r="N403" s="54" t="s">
        <v>85</v>
      </c>
      <c r="O403" s="54" t="s">
        <v>85</v>
      </c>
      <c r="P403" s="54" t="s">
        <v>85</v>
      </c>
      <c r="Q403" s="54" t="s">
        <v>85</v>
      </c>
      <c r="S403" s="54" t="s">
        <v>85</v>
      </c>
      <c r="T403" s="54" t="s">
        <v>85</v>
      </c>
      <c r="U403" s="54" t="s">
        <v>85</v>
      </c>
      <c r="V403" s="54" t="s">
        <v>85</v>
      </c>
      <c r="X403" s="54" t="s">
        <v>85</v>
      </c>
      <c r="Y403" s="54" t="s">
        <v>85</v>
      </c>
      <c r="Z403" s="54" t="s">
        <v>85</v>
      </c>
      <c r="AA403" s="54" t="s">
        <v>85</v>
      </c>
      <c r="AC403" s="54" t="s">
        <v>85</v>
      </c>
      <c r="AD403" s="54" t="s">
        <v>85</v>
      </c>
      <c r="AE403" s="54" t="s">
        <v>85</v>
      </c>
      <c r="AF403" s="54" t="s">
        <v>85</v>
      </c>
      <c r="AH403" s="54" t="s">
        <v>85</v>
      </c>
      <c r="AI403" s="54" t="s">
        <v>85</v>
      </c>
      <c r="AJ403" s="54" t="s">
        <v>85</v>
      </c>
      <c r="AK403" s="54" t="s">
        <v>85</v>
      </c>
      <c r="AM403" s="54" t="s">
        <v>85</v>
      </c>
      <c r="AN403" s="54" t="s">
        <v>85</v>
      </c>
      <c r="AO403" s="54" t="s">
        <v>85</v>
      </c>
      <c r="AP403" s="54" t="s">
        <v>85</v>
      </c>
    </row>
    <row r="404" spans="1:42" x14ac:dyDescent="0.25">
      <c r="A404" s="54" t="s">
        <v>85</v>
      </c>
      <c r="B404" s="54" t="s">
        <v>85</v>
      </c>
      <c r="C404" s="54" t="s">
        <v>85</v>
      </c>
      <c r="D404" s="54" t="s">
        <v>85</v>
      </c>
      <c r="E404" s="54" t="s">
        <v>85</v>
      </c>
      <c r="F404" s="54" t="s">
        <v>85</v>
      </c>
      <c r="G404" s="54" t="s">
        <v>85</v>
      </c>
      <c r="H404" s="54" t="s">
        <v>85</v>
      </c>
      <c r="I404" s="54" t="s">
        <v>85</v>
      </c>
      <c r="J404" s="54" t="s">
        <v>85</v>
      </c>
      <c r="K404" s="54" t="s">
        <v>85</v>
      </c>
      <c r="L404" s="54" t="s">
        <v>85</v>
      </c>
      <c r="M404" s="54" t="s">
        <v>85</v>
      </c>
      <c r="N404" s="54" t="s">
        <v>85</v>
      </c>
      <c r="O404" s="54" t="s">
        <v>85</v>
      </c>
      <c r="P404" s="54" t="s">
        <v>85</v>
      </c>
      <c r="Q404" s="54" t="s">
        <v>85</v>
      </c>
      <c r="S404" s="54" t="s">
        <v>85</v>
      </c>
      <c r="T404" s="54" t="s">
        <v>85</v>
      </c>
      <c r="U404" s="54" t="s">
        <v>85</v>
      </c>
      <c r="V404" s="54" t="s">
        <v>85</v>
      </c>
      <c r="X404" s="54" t="s">
        <v>85</v>
      </c>
      <c r="Y404" s="54" t="s">
        <v>85</v>
      </c>
      <c r="Z404" s="54" t="s">
        <v>85</v>
      </c>
      <c r="AA404" s="54" t="s">
        <v>85</v>
      </c>
      <c r="AC404" s="54" t="s">
        <v>85</v>
      </c>
      <c r="AD404" s="54" t="s">
        <v>85</v>
      </c>
      <c r="AE404" s="54" t="s">
        <v>85</v>
      </c>
      <c r="AF404" s="54" t="s">
        <v>85</v>
      </c>
      <c r="AH404" s="54" t="s">
        <v>85</v>
      </c>
      <c r="AI404" s="54" t="s">
        <v>85</v>
      </c>
      <c r="AJ404" s="54" t="s">
        <v>85</v>
      </c>
      <c r="AK404" s="54" t="s">
        <v>85</v>
      </c>
      <c r="AM404" s="54" t="s">
        <v>85</v>
      </c>
      <c r="AN404" s="54" t="s">
        <v>85</v>
      </c>
      <c r="AO404" s="54" t="s">
        <v>85</v>
      </c>
      <c r="AP404" s="54" t="s">
        <v>85</v>
      </c>
    </row>
    <row r="405" spans="1:42" x14ac:dyDescent="0.25">
      <c r="A405" s="54" t="s">
        <v>85</v>
      </c>
      <c r="B405" s="54" t="s">
        <v>85</v>
      </c>
      <c r="C405" s="54" t="s">
        <v>85</v>
      </c>
      <c r="D405" s="54" t="s">
        <v>85</v>
      </c>
      <c r="E405" s="54" t="s">
        <v>85</v>
      </c>
      <c r="F405" s="54" t="s">
        <v>85</v>
      </c>
      <c r="G405" s="54" t="s">
        <v>85</v>
      </c>
      <c r="H405" s="54" t="s">
        <v>85</v>
      </c>
      <c r="I405" s="54" t="s">
        <v>85</v>
      </c>
      <c r="J405" s="54" t="s">
        <v>85</v>
      </c>
      <c r="K405" s="54" t="s">
        <v>85</v>
      </c>
      <c r="L405" s="54" t="s">
        <v>85</v>
      </c>
      <c r="M405" s="54" t="s">
        <v>85</v>
      </c>
      <c r="N405" s="54" t="s">
        <v>85</v>
      </c>
      <c r="O405" s="54" t="s">
        <v>85</v>
      </c>
      <c r="P405" s="54" t="s">
        <v>85</v>
      </c>
      <c r="Q405" s="54" t="s">
        <v>85</v>
      </c>
      <c r="S405" s="54" t="s">
        <v>85</v>
      </c>
      <c r="T405" s="54" t="s">
        <v>85</v>
      </c>
      <c r="U405" s="54" t="s">
        <v>85</v>
      </c>
      <c r="V405" s="54" t="s">
        <v>85</v>
      </c>
      <c r="X405" s="54" t="s">
        <v>85</v>
      </c>
      <c r="Y405" s="54" t="s">
        <v>85</v>
      </c>
      <c r="Z405" s="54" t="s">
        <v>85</v>
      </c>
      <c r="AA405" s="54" t="s">
        <v>85</v>
      </c>
      <c r="AC405" s="54" t="s">
        <v>85</v>
      </c>
      <c r="AD405" s="54" t="s">
        <v>85</v>
      </c>
      <c r="AE405" s="54" t="s">
        <v>85</v>
      </c>
      <c r="AF405" s="54" t="s">
        <v>85</v>
      </c>
      <c r="AH405" s="54" t="s">
        <v>85</v>
      </c>
      <c r="AI405" s="54" t="s">
        <v>85</v>
      </c>
      <c r="AJ405" s="54" t="s">
        <v>85</v>
      </c>
      <c r="AK405" s="54" t="s">
        <v>85</v>
      </c>
      <c r="AM405" s="54" t="s">
        <v>85</v>
      </c>
      <c r="AN405" s="54" t="s">
        <v>85</v>
      </c>
      <c r="AO405" s="54" t="s">
        <v>85</v>
      </c>
      <c r="AP405" s="54" t="s">
        <v>85</v>
      </c>
    </row>
    <row r="406" spans="1:42" x14ac:dyDescent="0.25">
      <c r="A406" s="54" t="s">
        <v>85</v>
      </c>
      <c r="B406" s="54" t="s">
        <v>85</v>
      </c>
      <c r="C406" s="54" t="s">
        <v>85</v>
      </c>
      <c r="D406" s="54" t="s">
        <v>85</v>
      </c>
      <c r="E406" s="54" t="s">
        <v>85</v>
      </c>
      <c r="F406" s="54" t="s">
        <v>85</v>
      </c>
      <c r="G406" s="54" t="s">
        <v>85</v>
      </c>
      <c r="H406" s="54" t="s">
        <v>85</v>
      </c>
      <c r="I406" s="54" t="s">
        <v>85</v>
      </c>
      <c r="J406" s="54" t="s">
        <v>85</v>
      </c>
      <c r="K406" s="54" t="s">
        <v>85</v>
      </c>
      <c r="L406" s="54" t="s">
        <v>85</v>
      </c>
      <c r="M406" s="54" t="s">
        <v>85</v>
      </c>
      <c r="N406" s="54" t="s">
        <v>85</v>
      </c>
      <c r="O406" s="54" t="s">
        <v>85</v>
      </c>
      <c r="P406" s="54" t="s">
        <v>85</v>
      </c>
      <c r="Q406" s="54" t="s">
        <v>85</v>
      </c>
      <c r="S406" s="54" t="s">
        <v>85</v>
      </c>
      <c r="T406" s="54" t="s">
        <v>85</v>
      </c>
      <c r="U406" s="54" t="s">
        <v>85</v>
      </c>
      <c r="V406" s="54" t="s">
        <v>85</v>
      </c>
      <c r="X406" s="54" t="s">
        <v>85</v>
      </c>
      <c r="Y406" s="54" t="s">
        <v>85</v>
      </c>
      <c r="Z406" s="54" t="s">
        <v>85</v>
      </c>
      <c r="AA406" s="54" t="s">
        <v>85</v>
      </c>
      <c r="AC406" s="54" t="s">
        <v>85</v>
      </c>
      <c r="AD406" s="54" t="s">
        <v>85</v>
      </c>
      <c r="AE406" s="54" t="s">
        <v>85</v>
      </c>
      <c r="AF406" s="54" t="s">
        <v>85</v>
      </c>
      <c r="AH406" s="54" t="s">
        <v>85</v>
      </c>
      <c r="AI406" s="54" t="s">
        <v>85</v>
      </c>
      <c r="AJ406" s="54" t="s">
        <v>85</v>
      </c>
      <c r="AK406" s="54" t="s">
        <v>85</v>
      </c>
      <c r="AM406" s="54" t="s">
        <v>85</v>
      </c>
      <c r="AN406" s="54" t="s">
        <v>85</v>
      </c>
      <c r="AO406" s="54" t="s">
        <v>85</v>
      </c>
      <c r="AP406" s="54" t="s">
        <v>85</v>
      </c>
    </row>
    <row r="407" spans="1:42" x14ac:dyDescent="0.25">
      <c r="A407" s="54" t="s">
        <v>85</v>
      </c>
      <c r="B407" s="54" t="s">
        <v>85</v>
      </c>
      <c r="C407" s="54" t="s">
        <v>85</v>
      </c>
      <c r="D407" s="54" t="s">
        <v>85</v>
      </c>
      <c r="E407" s="54" t="s">
        <v>85</v>
      </c>
      <c r="F407" s="54" t="s">
        <v>85</v>
      </c>
      <c r="G407" s="54" t="s">
        <v>85</v>
      </c>
      <c r="H407" s="54" t="s">
        <v>85</v>
      </c>
      <c r="I407" s="54" t="s">
        <v>85</v>
      </c>
      <c r="J407" s="54" t="s">
        <v>85</v>
      </c>
      <c r="K407" s="54" t="s">
        <v>85</v>
      </c>
      <c r="L407" s="54" t="s">
        <v>85</v>
      </c>
      <c r="M407" s="54" t="s">
        <v>85</v>
      </c>
      <c r="N407" s="54" t="s">
        <v>85</v>
      </c>
      <c r="O407" s="54" t="s">
        <v>85</v>
      </c>
      <c r="P407" s="54" t="s">
        <v>85</v>
      </c>
      <c r="Q407" s="54" t="s">
        <v>85</v>
      </c>
      <c r="S407" s="54" t="s">
        <v>85</v>
      </c>
      <c r="T407" s="54" t="s">
        <v>85</v>
      </c>
      <c r="U407" s="54" t="s">
        <v>85</v>
      </c>
      <c r="V407" s="54" t="s">
        <v>85</v>
      </c>
      <c r="X407" s="54" t="s">
        <v>85</v>
      </c>
      <c r="Y407" s="54" t="s">
        <v>85</v>
      </c>
      <c r="Z407" s="54" t="s">
        <v>85</v>
      </c>
      <c r="AA407" s="54" t="s">
        <v>85</v>
      </c>
      <c r="AC407" s="54" t="s">
        <v>85</v>
      </c>
      <c r="AD407" s="54" t="s">
        <v>85</v>
      </c>
      <c r="AE407" s="54" t="s">
        <v>85</v>
      </c>
      <c r="AF407" s="54" t="s">
        <v>85</v>
      </c>
      <c r="AH407" s="54" t="s">
        <v>85</v>
      </c>
      <c r="AI407" s="54" t="s">
        <v>85</v>
      </c>
      <c r="AJ407" s="54" t="s">
        <v>85</v>
      </c>
      <c r="AK407" s="54" t="s">
        <v>85</v>
      </c>
      <c r="AM407" s="54" t="s">
        <v>85</v>
      </c>
      <c r="AN407" s="54" t="s">
        <v>85</v>
      </c>
      <c r="AO407" s="54" t="s">
        <v>85</v>
      </c>
      <c r="AP407" s="54" t="s">
        <v>85</v>
      </c>
    </row>
    <row r="408" spans="1:42" x14ac:dyDescent="0.25">
      <c r="A408" s="54" t="s">
        <v>85</v>
      </c>
      <c r="B408" s="54" t="s">
        <v>85</v>
      </c>
      <c r="C408" s="54" t="s">
        <v>85</v>
      </c>
      <c r="D408" s="54" t="s">
        <v>85</v>
      </c>
      <c r="E408" s="54" t="s">
        <v>85</v>
      </c>
      <c r="F408" s="54" t="s">
        <v>85</v>
      </c>
      <c r="G408" s="54" t="s">
        <v>85</v>
      </c>
      <c r="H408" s="54" t="s">
        <v>85</v>
      </c>
      <c r="I408" s="54" t="s">
        <v>85</v>
      </c>
      <c r="J408" s="54" t="s">
        <v>85</v>
      </c>
      <c r="K408" s="54" t="s">
        <v>85</v>
      </c>
      <c r="L408" s="54" t="s">
        <v>85</v>
      </c>
      <c r="M408" s="54" t="s">
        <v>85</v>
      </c>
      <c r="N408" s="54" t="s">
        <v>85</v>
      </c>
      <c r="O408" s="54" t="s">
        <v>85</v>
      </c>
      <c r="P408" s="54" t="s">
        <v>85</v>
      </c>
      <c r="Q408" s="54" t="s">
        <v>85</v>
      </c>
      <c r="S408" s="54" t="s">
        <v>85</v>
      </c>
      <c r="T408" s="54" t="s">
        <v>85</v>
      </c>
      <c r="U408" s="54" t="s">
        <v>85</v>
      </c>
      <c r="V408" s="54" t="s">
        <v>85</v>
      </c>
      <c r="X408" s="54" t="s">
        <v>85</v>
      </c>
      <c r="Y408" s="54" t="s">
        <v>85</v>
      </c>
      <c r="Z408" s="54" t="s">
        <v>85</v>
      </c>
      <c r="AA408" s="54" t="s">
        <v>85</v>
      </c>
      <c r="AC408" s="54" t="s">
        <v>85</v>
      </c>
      <c r="AD408" s="54" t="s">
        <v>85</v>
      </c>
      <c r="AE408" s="54" t="s">
        <v>85</v>
      </c>
      <c r="AF408" s="54" t="s">
        <v>85</v>
      </c>
      <c r="AH408" s="54" t="s">
        <v>85</v>
      </c>
      <c r="AI408" s="54" t="s">
        <v>85</v>
      </c>
      <c r="AJ408" s="54" t="s">
        <v>85</v>
      </c>
      <c r="AK408" s="54" t="s">
        <v>85</v>
      </c>
      <c r="AM408" s="54" t="s">
        <v>85</v>
      </c>
      <c r="AN408" s="54" t="s">
        <v>85</v>
      </c>
      <c r="AO408" s="54" t="s">
        <v>85</v>
      </c>
      <c r="AP408" s="54" t="s">
        <v>85</v>
      </c>
    </row>
    <row r="409" spans="1:42" x14ac:dyDescent="0.25">
      <c r="A409" s="54" t="s">
        <v>85</v>
      </c>
      <c r="B409" s="54" t="s">
        <v>85</v>
      </c>
      <c r="C409" s="54" t="s">
        <v>85</v>
      </c>
      <c r="D409" s="54" t="s">
        <v>85</v>
      </c>
      <c r="E409" s="54" t="s">
        <v>85</v>
      </c>
      <c r="F409" s="54" t="s">
        <v>85</v>
      </c>
      <c r="G409" s="54" t="s">
        <v>85</v>
      </c>
      <c r="H409" s="54" t="s">
        <v>85</v>
      </c>
      <c r="I409" s="54" t="s">
        <v>85</v>
      </c>
      <c r="J409" s="54" t="s">
        <v>85</v>
      </c>
      <c r="K409" s="54" t="s">
        <v>85</v>
      </c>
      <c r="L409" s="54" t="s">
        <v>85</v>
      </c>
      <c r="M409" s="54" t="s">
        <v>85</v>
      </c>
      <c r="N409" s="54" t="s">
        <v>85</v>
      </c>
      <c r="O409" s="54" t="s">
        <v>85</v>
      </c>
      <c r="P409" s="54" t="s">
        <v>85</v>
      </c>
      <c r="Q409" s="54" t="s">
        <v>85</v>
      </c>
      <c r="S409" s="54" t="s">
        <v>85</v>
      </c>
      <c r="T409" s="54" t="s">
        <v>85</v>
      </c>
      <c r="U409" s="54" t="s">
        <v>85</v>
      </c>
      <c r="V409" s="54" t="s">
        <v>85</v>
      </c>
      <c r="X409" s="54" t="s">
        <v>85</v>
      </c>
      <c r="Y409" s="54" t="s">
        <v>85</v>
      </c>
      <c r="Z409" s="54" t="s">
        <v>85</v>
      </c>
      <c r="AA409" s="54" t="s">
        <v>85</v>
      </c>
      <c r="AC409" s="54" t="s">
        <v>85</v>
      </c>
      <c r="AD409" s="54" t="s">
        <v>85</v>
      </c>
      <c r="AE409" s="54" t="s">
        <v>85</v>
      </c>
      <c r="AF409" s="54" t="s">
        <v>85</v>
      </c>
      <c r="AH409" s="54" t="s">
        <v>85</v>
      </c>
      <c r="AI409" s="54" t="s">
        <v>85</v>
      </c>
      <c r="AJ409" s="54" t="s">
        <v>85</v>
      </c>
      <c r="AK409" s="54" t="s">
        <v>85</v>
      </c>
      <c r="AM409" s="54" t="s">
        <v>85</v>
      </c>
      <c r="AN409" s="54" t="s">
        <v>85</v>
      </c>
      <c r="AO409" s="54" t="s">
        <v>85</v>
      </c>
      <c r="AP409" s="54" t="s">
        <v>85</v>
      </c>
    </row>
    <row r="410" spans="1:42" x14ac:dyDescent="0.25">
      <c r="A410" s="54" t="s">
        <v>85</v>
      </c>
      <c r="B410" s="54" t="s">
        <v>85</v>
      </c>
      <c r="C410" s="54" t="s">
        <v>85</v>
      </c>
      <c r="D410" s="54" t="s">
        <v>85</v>
      </c>
      <c r="E410" s="54" t="s">
        <v>85</v>
      </c>
      <c r="F410" s="54" t="s">
        <v>85</v>
      </c>
      <c r="G410" s="54" t="s">
        <v>85</v>
      </c>
      <c r="H410" s="54" t="s">
        <v>85</v>
      </c>
      <c r="I410" s="54" t="s">
        <v>85</v>
      </c>
      <c r="J410" s="54" t="s">
        <v>85</v>
      </c>
      <c r="K410" s="54" t="s">
        <v>85</v>
      </c>
      <c r="L410" s="54" t="s">
        <v>85</v>
      </c>
      <c r="M410" s="54" t="s">
        <v>85</v>
      </c>
      <c r="N410" s="54" t="s">
        <v>85</v>
      </c>
      <c r="O410" s="54" t="s">
        <v>85</v>
      </c>
      <c r="P410" s="54" t="s">
        <v>85</v>
      </c>
      <c r="Q410" s="54" t="s">
        <v>85</v>
      </c>
      <c r="S410" s="54" t="s">
        <v>85</v>
      </c>
      <c r="T410" s="54" t="s">
        <v>85</v>
      </c>
      <c r="U410" s="54" t="s">
        <v>85</v>
      </c>
      <c r="V410" s="54" t="s">
        <v>85</v>
      </c>
      <c r="X410" s="54" t="s">
        <v>85</v>
      </c>
      <c r="Y410" s="54" t="s">
        <v>85</v>
      </c>
      <c r="Z410" s="54" t="s">
        <v>85</v>
      </c>
      <c r="AA410" s="54" t="s">
        <v>85</v>
      </c>
      <c r="AC410" s="54" t="s">
        <v>85</v>
      </c>
      <c r="AD410" s="54" t="s">
        <v>85</v>
      </c>
      <c r="AE410" s="54" t="s">
        <v>85</v>
      </c>
      <c r="AF410" s="54" t="s">
        <v>85</v>
      </c>
      <c r="AH410" s="54" t="s">
        <v>85</v>
      </c>
      <c r="AI410" s="54" t="s">
        <v>85</v>
      </c>
      <c r="AJ410" s="54" t="s">
        <v>85</v>
      </c>
      <c r="AK410" s="54" t="s">
        <v>85</v>
      </c>
      <c r="AM410" s="54" t="s">
        <v>85</v>
      </c>
      <c r="AN410" s="54" t="s">
        <v>85</v>
      </c>
      <c r="AO410" s="54" t="s">
        <v>85</v>
      </c>
      <c r="AP410" s="54" t="s">
        <v>85</v>
      </c>
    </row>
    <row r="411" spans="1:42" x14ac:dyDescent="0.25">
      <c r="A411" s="54" t="s">
        <v>85</v>
      </c>
      <c r="B411" s="54" t="s">
        <v>85</v>
      </c>
      <c r="C411" s="54" t="s">
        <v>85</v>
      </c>
      <c r="D411" s="54" t="s">
        <v>85</v>
      </c>
      <c r="E411" s="54" t="s">
        <v>85</v>
      </c>
      <c r="F411" s="54" t="s">
        <v>85</v>
      </c>
      <c r="G411" s="54" t="s">
        <v>85</v>
      </c>
      <c r="H411" s="54" t="s">
        <v>85</v>
      </c>
      <c r="I411" s="54" t="s">
        <v>85</v>
      </c>
      <c r="J411" s="54" t="s">
        <v>85</v>
      </c>
      <c r="K411" s="54" t="s">
        <v>85</v>
      </c>
      <c r="L411" s="54" t="s">
        <v>85</v>
      </c>
      <c r="M411" s="54" t="s">
        <v>85</v>
      </c>
      <c r="N411" s="54" t="s">
        <v>85</v>
      </c>
      <c r="O411" s="54" t="s">
        <v>85</v>
      </c>
      <c r="P411" s="54" t="s">
        <v>85</v>
      </c>
      <c r="Q411" s="54" t="s">
        <v>85</v>
      </c>
      <c r="S411" s="54" t="s">
        <v>85</v>
      </c>
      <c r="T411" s="54" t="s">
        <v>85</v>
      </c>
      <c r="U411" s="54" t="s">
        <v>85</v>
      </c>
      <c r="V411" s="54" t="s">
        <v>85</v>
      </c>
      <c r="X411" s="54" t="s">
        <v>85</v>
      </c>
      <c r="Y411" s="54" t="s">
        <v>85</v>
      </c>
      <c r="Z411" s="54" t="s">
        <v>85</v>
      </c>
      <c r="AA411" s="54" t="s">
        <v>85</v>
      </c>
      <c r="AC411" s="54" t="s">
        <v>85</v>
      </c>
      <c r="AD411" s="54" t="s">
        <v>85</v>
      </c>
      <c r="AE411" s="54" t="s">
        <v>85</v>
      </c>
      <c r="AF411" s="54" t="s">
        <v>85</v>
      </c>
      <c r="AH411" s="54" t="s">
        <v>85</v>
      </c>
      <c r="AI411" s="54" t="s">
        <v>85</v>
      </c>
      <c r="AJ411" s="54" t="s">
        <v>85</v>
      </c>
      <c r="AK411" s="54" t="s">
        <v>85</v>
      </c>
      <c r="AM411" s="54" t="s">
        <v>85</v>
      </c>
      <c r="AN411" s="54" t="s">
        <v>85</v>
      </c>
      <c r="AO411" s="54" t="s">
        <v>85</v>
      </c>
      <c r="AP411" s="54" t="s">
        <v>85</v>
      </c>
    </row>
    <row r="412" spans="1:42" x14ac:dyDescent="0.25">
      <c r="A412" s="54" t="s">
        <v>85</v>
      </c>
      <c r="B412" s="54" t="s">
        <v>85</v>
      </c>
      <c r="C412" s="54" t="s">
        <v>85</v>
      </c>
      <c r="D412" s="54" t="s">
        <v>85</v>
      </c>
      <c r="E412" s="54" t="s">
        <v>85</v>
      </c>
      <c r="F412" s="54" t="s">
        <v>85</v>
      </c>
      <c r="G412" s="54" t="s">
        <v>85</v>
      </c>
      <c r="H412" s="54" t="s">
        <v>85</v>
      </c>
      <c r="I412" s="54" t="s">
        <v>85</v>
      </c>
      <c r="J412" s="54" t="s">
        <v>85</v>
      </c>
      <c r="K412" s="54" t="s">
        <v>85</v>
      </c>
      <c r="L412" s="54" t="s">
        <v>85</v>
      </c>
      <c r="M412" s="54" t="s">
        <v>85</v>
      </c>
      <c r="N412" s="54" t="s">
        <v>85</v>
      </c>
      <c r="O412" s="54" t="s">
        <v>85</v>
      </c>
      <c r="P412" s="54" t="s">
        <v>85</v>
      </c>
      <c r="Q412" s="54" t="s">
        <v>85</v>
      </c>
      <c r="S412" s="54" t="s">
        <v>85</v>
      </c>
      <c r="T412" s="54" t="s">
        <v>85</v>
      </c>
      <c r="U412" s="54" t="s">
        <v>85</v>
      </c>
      <c r="V412" s="54" t="s">
        <v>85</v>
      </c>
      <c r="X412" s="54" t="s">
        <v>85</v>
      </c>
      <c r="Y412" s="54" t="s">
        <v>85</v>
      </c>
      <c r="Z412" s="54" t="s">
        <v>85</v>
      </c>
      <c r="AA412" s="54" t="s">
        <v>85</v>
      </c>
      <c r="AC412" s="54" t="s">
        <v>85</v>
      </c>
      <c r="AD412" s="54" t="s">
        <v>85</v>
      </c>
      <c r="AE412" s="54" t="s">
        <v>85</v>
      </c>
      <c r="AF412" s="54" t="s">
        <v>85</v>
      </c>
      <c r="AH412" s="54" t="s">
        <v>85</v>
      </c>
      <c r="AI412" s="54" t="s">
        <v>85</v>
      </c>
      <c r="AJ412" s="54" t="s">
        <v>85</v>
      </c>
      <c r="AK412" s="54" t="s">
        <v>85</v>
      </c>
      <c r="AM412" s="54" t="s">
        <v>85</v>
      </c>
      <c r="AN412" s="54" t="s">
        <v>85</v>
      </c>
      <c r="AO412" s="54" t="s">
        <v>85</v>
      </c>
      <c r="AP412" s="54" t="s">
        <v>85</v>
      </c>
    </row>
    <row r="413" spans="1:42" x14ac:dyDescent="0.25">
      <c r="A413" s="54" t="s">
        <v>85</v>
      </c>
      <c r="B413" s="54" t="s">
        <v>85</v>
      </c>
      <c r="C413" s="54" t="s">
        <v>85</v>
      </c>
      <c r="D413" s="54" t="s">
        <v>85</v>
      </c>
      <c r="E413" s="54" t="s">
        <v>85</v>
      </c>
      <c r="F413" s="54" t="s">
        <v>85</v>
      </c>
      <c r="G413" s="54" t="s">
        <v>85</v>
      </c>
      <c r="H413" s="54" t="s">
        <v>85</v>
      </c>
      <c r="I413" s="54" t="s">
        <v>85</v>
      </c>
      <c r="J413" s="54" t="s">
        <v>85</v>
      </c>
      <c r="K413" s="54" t="s">
        <v>85</v>
      </c>
      <c r="L413" s="54" t="s">
        <v>85</v>
      </c>
      <c r="M413" s="54" t="s">
        <v>85</v>
      </c>
      <c r="N413" s="54" t="s">
        <v>85</v>
      </c>
      <c r="O413" s="54" t="s">
        <v>85</v>
      </c>
      <c r="P413" s="54" t="s">
        <v>85</v>
      </c>
      <c r="Q413" s="54" t="s">
        <v>85</v>
      </c>
      <c r="S413" s="54" t="s">
        <v>85</v>
      </c>
      <c r="T413" s="54" t="s">
        <v>85</v>
      </c>
      <c r="U413" s="54" t="s">
        <v>85</v>
      </c>
      <c r="V413" s="54" t="s">
        <v>85</v>
      </c>
      <c r="X413" s="54" t="s">
        <v>85</v>
      </c>
      <c r="Y413" s="54" t="s">
        <v>85</v>
      </c>
      <c r="Z413" s="54" t="s">
        <v>85</v>
      </c>
      <c r="AA413" s="54" t="s">
        <v>85</v>
      </c>
      <c r="AC413" s="54" t="s">
        <v>85</v>
      </c>
      <c r="AD413" s="54" t="s">
        <v>85</v>
      </c>
      <c r="AE413" s="54" t="s">
        <v>85</v>
      </c>
      <c r="AF413" s="54" t="s">
        <v>85</v>
      </c>
      <c r="AH413" s="54" t="s">
        <v>85</v>
      </c>
      <c r="AI413" s="54" t="s">
        <v>85</v>
      </c>
      <c r="AJ413" s="54" t="s">
        <v>85</v>
      </c>
      <c r="AK413" s="54" t="s">
        <v>85</v>
      </c>
      <c r="AM413" s="54" t="s">
        <v>85</v>
      </c>
      <c r="AN413" s="54" t="s">
        <v>85</v>
      </c>
      <c r="AO413" s="54" t="s">
        <v>85</v>
      </c>
      <c r="AP413" s="54" t="s">
        <v>85</v>
      </c>
    </row>
    <row r="414" spans="1:42" x14ac:dyDescent="0.25">
      <c r="A414" s="54" t="s">
        <v>85</v>
      </c>
      <c r="B414" s="54" t="s">
        <v>85</v>
      </c>
      <c r="C414" s="54" t="s">
        <v>85</v>
      </c>
      <c r="D414" s="54" t="s">
        <v>85</v>
      </c>
      <c r="E414" s="54" t="s">
        <v>85</v>
      </c>
      <c r="F414" s="54" t="s">
        <v>85</v>
      </c>
      <c r="G414" s="54" t="s">
        <v>85</v>
      </c>
      <c r="H414" s="54" t="s">
        <v>85</v>
      </c>
      <c r="I414" s="54" t="s">
        <v>85</v>
      </c>
      <c r="J414" s="54" t="s">
        <v>85</v>
      </c>
      <c r="K414" s="54" t="s">
        <v>85</v>
      </c>
      <c r="L414" s="54" t="s">
        <v>85</v>
      </c>
      <c r="M414" s="54" t="s">
        <v>85</v>
      </c>
      <c r="N414" s="54" t="s">
        <v>85</v>
      </c>
      <c r="O414" s="54" t="s">
        <v>85</v>
      </c>
      <c r="P414" s="54" t="s">
        <v>85</v>
      </c>
      <c r="Q414" s="54" t="s">
        <v>85</v>
      </c>
      <c r="S414" s="54" t="s">
        <v>85</v>
      </c>
      <c r="T414" s="54" t="s">
        <v>85</v>
      </c>
      <c r="U414" s="54" t="s">
        <v>85</v>
      </c>
      <c r="V414" s="54" t="s">
        <v>85</v>
      </c>
      <c r="X414" s="54" t="s">
        <v>85</v>
      </c>
      <c r="Y414" s="54" t="s">
        <v>85</v>
      </c>
      <c r="Z414" s="54" t="s">
        <v>85</v>
      </c>
      <c r="AA414" s="54" t="s">
        <v>85</v>
      </c>
      <c r="AC414" s="54" t="s">
        <v>85</v>
      </c>
      <c r="AD414" s="54" t="s">
        <v>85</v>
      </c>
      <c r="AE414" s="54" t="s">
        <v>85</v>
      </c>
      <c r="AF414" s="54" t="s">
        <v>85</v>
      </c>
      <c r="AH414" s="54" t="s">
        <v>85</v>
      </c>
      <c r="AI414" s="54" t="s">
        <v>85</v>
      </c>
      <c r="AJ414" s="54" t="s">
        <v>85</v>
      </c>
      <c r="AK414" s="54" t="s">
        <v>85</v>
      </c>
      <c r="AM414" s="54" t="s">
        <v>85</v>
      </c>
      <c r="AN414" s="54" t="s">
        <v>85</v>
      </c>
      <c r="AO414" s="54" t="s">
        <v>85</v>
      </c>
      <c r="AP414" s="54" t="s">
        <v>85</v>
      </c>
    </row>
    <row r="415" spans="1:42" x14ac:dyDescent="0.25">
      <c r="A415" s="54" t="s">
        <v>85</v>
      </c>
      <c r="B415" s="54" t="s">
        <v>85</v>
      </c>
      <c r="C415" s="54" t="s">
        <v>85</v>
      </c>
      <c r="D415" s="54" t="s">
        <v>85</v>
      </c>
      <c r="E415" s="54" t="s">
        <v>85</v>
      </c>
      <c r="F415" s="54" t="s">
        <v>85</v>
      </c>
      <c r="G415" s="54" t="s">
        <v>85</v>
      </c>
      <c r="H415" s="54" t="s">
        <v>85</v>
      </c>
      <c r="I415" s="54" t="s">
        <v>85</v>
      </c>
      <c r="J415" s="54" t="s">
        <v>85</v>
      </c>
      <c r="K415" s="54" t="s">
        <v>85</v>
      </c>
      <c r="L415" s="54" t="s">
        <v>85</v>
      </c>
      <c r="M415" s="54" t="s">
        <v>85</v>
      </c>
      <c r="N415" s="54" t="s">
        <v>85</v>
      </c>
      <c r="O415" s="54" t="s">
        <v>85</v>
      </c>
      <c r="P415" s="54" t="s">
        <v>85</v>
      </c>
      <c r="Q415" s="54" t="s">
        <v>85</v>
      </c>
      <c r="S415" s="54" t="s">
        <v>85</v>
      </c>
      <c r="T415" s="54" t="s">
        <v>85</v>
      </c>
      <c r="U415" s="54" t="s">
        <v>85</v>
      </c>
      <c r="V415" s="54" t="s">
        <v>85</v>
      </c>
      <c r="X415" s="54" t="s">
        <v>85</v>
      </c>
      <c r="Y415" s="54" t="s">
        <v>85</v>
      </c>
      <c r="Z415" s="54" t="s">
        <v>85</v>
      </c>
      <c r="AA415" s="54" t="s">
        <v>85</v>
      </c>
      <c r="AC415" s="54" t="s">
        <v>85</v>
      </c>
      <c r="AD415" s="54" t="s">
        <v>85</v>
      </c>
      <c r="AE415" s="54" t="s">
        <v>85</v>
      </c>
      <c r="AF415" s="54" t="s">
        <v>85</v>
      </c>
      <c r="AH415" s="54" t="s">
        <v>85</v>
      </c>
      <c r="AI415" s="54" t="s">
        <v>85</v>
      </c>
      <c r="AJ415" s="54" t="s">
        <v>85</v>
      </c>
      <c r="AK415" s="54" t="s">
        <v>85</v>
      </c>
      <c r="AM415" s="54" t="s">
        <v>85</v>
      </c>
      <c r="AN415" s="54" t="s">
        <v>85</v>
      </c>
      <c r="AO415" s="54" t="s">
        <v>85</v>
      </c>
      <c r="AP415" s="54" t="s">
        <v>85</v>
      </c>
    </row>
    <row r="416" spans="1:42" x14ac:dyDescent="0.25">
      <c r="A416" s="54" t="s">
        <v>85</v>
      </c>
      <c r="B416" s="54" t="s">
        <v>85</v>
      </c>
      <c r="C416" s="54" t="s">
        <v>85</v>
      </c>
      <c r="D416" s="54" t="s">
        <v>85</v>
      </c>
      <c r="E416" s="54" t="s">
        <v>85</v>
      </c>
      <c r="F416" s="54" t="s">
        <v>85</v>
      </c>
      <c r="G416" s="54" t="s">
        <v>85</v>
      </c>
      <c r="H416" s="54" t="s">
        <v>85</v>
      </c>
      <c r="I416" s="54" t="s">
        <v>85</v>
      </c>
      <c r="J416" s="54" t="s">
        <v>85</v>
      </c>
      <c r="K416" s="54" t="s">
        <v>85</v>
      </c>
      <c r="L416" s="54" t="s">
        <v>85</v>
      </c>
      <c r="M416" s="54" t="s">
        <v>85</v>
      </c>
      <c r="N416" s="54" t="s">
        <v>85</v>
      </c>
      <c r="O416" s="54" t="s">
        <v>85</v>
      </c>
      <c r="P416" s="54" t="s">
        <v>85</v>
      </c>
      <c r="Q416" s="54" t="s">
        <v>85</v>
      </c>
      <c r="S416" s="54" t="s">
        <v>85</v>
      </c>
      <c r="T416" s="54" t="s">
        <v>85</v>
      </c>
      <c r="U416" s="54" t="s">
        <v>85</v>
      </c>
      <c r="V416" s="54" t="s">
        <v>85</v>
      </c>
      <c r="X416" s="54" t="s">
        <v>85</v>
      </c>
      <c r="Y416" s="54" t="s">
        <v>85</v>
      </c>
      <c r="Z416" s="54" t="s">
        <v>85</v>
      </c>
      <c r="AA416" s="54" t="s">
        <v>85</v>
      </c>
      <c r="AC416" s="54" t="s">
        <v>85</v>
      </c>
      <c r="AD416" s="54" t="s">
        <v>85</v>
      </c>
      <c r="AE416" s="54" t="s">
        <v>85</v>
      </c>
      <c r="AF416" s="54" t="s">
        <v>85</v>
      </c>
      <c r="AH416" s="54" t="s">
        <v>85</v>
      </c>
      <c r="AI416" s="54" t="s">
        <v>85</v>
      </c>
      <c r="AJ416" s="54" t="s">
        <v>85</v>
      </c>
      <c r="AK416" s="54" t="s">
        <v>85</v>
      </c>
      <c r="AM416" s="54" t="s">
        <v>85</v>
      </c>
      <c r="AN416" s="54" t="s">
        <v>85</v>
      </c>
      <c r="AO416" s="54" t="s">
        <v>85</v>
      </c>
      <c r="AP416" s="54" t="s">
        <v>85</v>
      </c>
    </row>
    <row r="417" spans="1:42" x14ac:dyDescent="0.25">
      <c r="A417" s="54" t="s">
        <v>85</v>
      </c>
      <c r="B417" s="54" t="s">
        <v>85</v>
      </c>
      <c r="C417" s="54" t="s">
        <v>85</v>
      </c>
      <c r="D417" s="54" t="s">
        <v>85</v>
      </c>
      <c r="E417" s="54" t="s">
        <v>85</v>
      </c>
      <c r="F417" s="54" t="s">
        <v>85</v>
      </c>
      <c r="G417" s="54" t="s">
        <v>85</v>
      </c>
      <c r="H417" s="54" t="s">
        <v>85</v>
      </c>
      <c r="I417" s="54" t="s">
        <v>85</v>
      </c>
      <c r="J417" s="54" t="s">
        <v>85</v>
      </c>
      <c r="K417" s="54" t="s">
        <v>85</v>
      </c>
      <c r="L417" s="54" t="s">
        <v>85</v>
      </c>
      <c r="M417" s="54" t="s">
        <v>85</v>
      </c>
      <c r="N417" s="54" t="s">
        <v>85</v>
      </c>
      <c r="O417" s="54" t="s">
        <v>85</v>
      </c>
      <c r="P417" s="54" t="s">
        <v>85</v>
      </c>
      <c r="Q417" s="54" t="s">
        <v>85</v>
      </c>
      <c r="S417" s="54" t="s">
        <v>85</v>
      </c>
      <c r="T417" s="54" t="s">
        <v>85</v>
      </c>
      <c r="U417" s="54" t="s">
        <v>85</v>
      </c>
      <c r="V417" s="54" t="s">
        <v>85</v>
      </c>
      <c r="X417" s="54" t="s">
        <v>85</v>
      </c>
      <c r="Y417" s="54" t="s">
        <v>85</v>
      </c>
      <c r="Z417" s="54" t="s">
        <v>85</v>
      </c>
      <c r="AA417" s="54" t="s">
        <v>85</v>
      </c>
      <c r="AC417" s="54" t="s">
        <v>85</v>
      </c>
      <c r="AD417" s="54" t="s">
        <v>85</v>
      </c>
      <c r="AE417" s="54" t="s">
        <v>85</v>
      </c>
      <c r="AF417" s="54" t="s">
        <v>85</v>
      </c>
      <c r="AH417" s="54" t="s">
        <v>85</v>
      </c>
      <c r="AI417" s="54" t="s">
        <v>85</v>
      </c>
      <c r="AJ417" s="54" t="s">
        <v>85</v>
      </c>
      <c r="AK417" s="54" t="s">
        <v>85</v>
      </c>
      <c r="AM417" s="54" t="s">
        <v>85</v>
      </c>
      <c r="AN417" s="54" t="s">
        <v>85</v>
      </c>
      <c r="AO417" s="54" t="s">
        <v>85</v>
      </c>
      <c r="AP417" s="54" t="s">
        <v>85</v>
      </c>
    </row>
    <row r="418" spans="1:42" x14ac:dyDescent="0.25">
      <c r="A418" s="54" t="s">
        <v>85</v>
      </c>
      <c r="B418" s="54" t="s">
        <v>85</v>
      </c>
      <c r="C418" s="54" t="s">
        <v>85</v>
      </c>
      <c r="D418" s="54" t="s">
        <v>85</v>
      </c>
      <c r="E418" s="54" t="s">
        <v>85</v>
      </c>
      <c r="F418" s="54" t="s">
        <v>85</v>
      </c>
      <c r="G418" s="54" t="s">
        <v>85</v>
      </c>
      <c r="H418" s="54" t="s">
        <v>85</v>
      </c>
      <c r="I418" s="54" t="s">
        <v>85</v>
      </c>
      <c r="J418" s="54" t="s">
        <v>85</v>
      </c>
      <c r="K418" s="54" t="s">
        <v>85</v>
      </c>
      <c r="L418" s="54" t="s">
        <v>85</v>
      </c>
      <c r="M418" s="54" t="s">
        <v>85</v>
      </c>
      <c r="N418" s="54" t="s">
        <v>85</v>
      </c>
      <c r="O418" s="54" t="s">
        <v>85</v>
      </c>
      <c r="P418" s="54" t="s">
        <v>85</v>
      </c>
      <c r="Q418" s="54" t="s">
        <v>85</v>
      </c>
      <c r="S418" s="54" t="s">
        <v>85</v>
      </c>
      <c r="T418" s="54" t="s">
        <v>85</v>
      </c>
      <c r="U418" s="54" t="s">
        <v>85</v>
      </c>
      <c r="V418" s="54" t="s">
        <v>85</v>
      </c>
      <c r="X418" s="54" t="s">
        <v>85</v>
      </c>
      <c r="Y418" s="54" t="s">
        <v>85</v>
      </c>
      <c r="Z418" s="54" t="s">
        <v>85</v>
      </c>
      <c r="AA418" s="54" t="s">
        <v>85</v>
      </c>
      <c r="AC418" s="54" t="s">
        <v>85</v>
      </c>
      <c r="AD418" s="54" t="s">
        <v>85</v>
      </c>
      <c r="AE418" s="54" t="s">
        <v>85</v>
      </c>
      <c r="AF418" s="54" t="s">
        <v>85</v>
      </c>
      <c r="AH418" s="54" t="s">
        <v>85</v>
      </c>
      <c r="AI418" s="54" t="s">
        <v>85</v>
      </c>
      <c r="AJ418" s="54" t="s">
        <v>85</v>
      </c>
      <c r="AK418" s="54" t="s">
        <v>85</v>
      </c>
      <c r="AM418" s="54" t="s">
        <v>85</v>
      </c>
      <c r="AN418" s="54" t="s">
        <v>85</v>
      </c>
      <c r="AO418" s="54" t="s">
        <v>85</v>
      </c>
      <c r="AP418" s="54" t="s">
        <v>85</v>
      </c>
    </row>
    <row r="419" spans="1:42" x14ac:dyDescent="0.25">
      <c r="A419" s="54" t="s">
        <v>85</v>
      </c>
      <c r="B419" s="54" t="s">
        <v>85</v>
      </c>
      <c r="C419" s="54" t="s">
        <v>85</v>
      </c>
      <c r="D419" s="54" t="s">
        <v>85</v>
      </c>
      <c r="E419" s="54" t="s">
        <v>85</v>
      </c>
      <c r="F419" s="54" t="s">
        <v>85</v>
      </c>
      <c r="G419" s="54" t="s">
        <v>85</v>
      </c>
      <c r="H419" s="54" t="s">
        <v>85</v>
      </c>
      <c r="I419" s="54" t="s">
        <v>85</v>
      </c>
      <c r="J419" s="54" t="s">
        <v>85</v>
      </c>
      <c r="K419" s="54" t="s">
        <v>85</v>
      </c>
      <c r="L419" s="54" t="s">
        <v>85</v>
      </c>
      <c r="M419" s="54" t="s">
        <v>85</v>
      </c>
      <c r="N419" s="54" t="s">
        <v>85</v>
      </c>
      <c r="O419" s="54" t="s">
        <v>85</v>
      </c>
      <c r="P419" s="54" t="s">
        <v>85</v>
      </c>
      <c r="Q419" s="54" t="s">
        <v>85</v>
      </c>
      <c r="S419" s="54" t="s">
        <v>85</v>
      </c>
      <c r="T419" s="54" t="s">
        <v>85</v>
      </c>
      <c r="U419" s="54" t="s">
        <v>85</v>
      </c>
      <c r="V419" s="54" t="s">
        <v>85</v>
      </c>
      <c r="X419" s="54" t="s">
        <v>85</v>
      </c>
      <c r="Y419" s="54" t="s">
        <v>85</v>
      </c>
      <c r="Z419" s="54" t="s">
        <v>85</v>
      </c>
      <c r="AA419" s="54" t="s">
        <v>85</v>
      </c>
      <c r="AC419" s="54" t="s">
        <v>85</v>
      </c>
      <c r="AD419" s="54" t="s">
        <v>85</v>
      </c>
      <c r="AE419" s="54" t="s">
        <v>85</v>
      </c>
      <c r="AF419" s="54" t="s">
        <v>85</v>
      </c>
      <c r="AH419" s="54" t="s">
        <v>85</v>
      </c>
      <c r="AI419" s="54" t="s">
        <v>85</v>
      </c>
      <c r="AJ419" s="54" t="s">
        <v>85</v>
      </c>
      <c r="AK419" s="54" t="s">
        <v>85</v>
      </c>
      <c r="AM419" s="54" t="s">
        <v>85</v>
      </c>
      <c r="AN419" s="54" t="s">
        <v>85</v>
      </c>
      <c r="AO419" s="54" t="s">
        <v>85</v>
      </c>
      <c r="AP419" s="54" t="s">
        <v>85</v>
      </c>
    </row>
    <row r="420" spans="1:42" x14ac:dyDescent="0.25">
      <c r="A420" s="54" t="s">
        <v>85</v>
      </c>
      <c r="B420" s="54" t="s">
        <v>85</v>
      </c>
      <c r="C420" s="54" t="s">
        <v>85</v>
      </c>
      <c r="D420" s="54" t="s">
        <v>85</v>
      </c>
      <c r="E420" s="54" t="s">
        <v>85</v>
      </c>
      <c r="F420" s="54" t="s">
        <v>85</v>
      </c>
      <c r="G420" s="54" t="s">
        <v>85</v>
      </c>
      <c r="H420" s="54" t="s">
        <v>85</v>
      </c>
      <c r="I420" s="54" t="s">
        <v>85</v>
      </c>
      <c r="J420" s="54" t="s">
        <v>85</v>
      </c>
      <c r="K420" s="54" t="s">
        <v>85</v>
      </c>
      <c r="L420" s="54" t="s">
        <v>85</v>
      </c>
      <c r="M420" s="54" t="s">
        <v>85</v>
      </c>
      <c r="N420" s="54" t="s">
        <v>85</v>
      </c>
      <c r="O420" s="54" t="s">
        <v>85</v>
      </c>
      <c r="P420" s="54" t="s">
        <v>85</v>
      </c>
      <c r="Q420" s="54" t="s">
        <v>85</v>
      </c>
      <c r="S420" s="54" t="s">
        <v>85</v>
      </c>
      <c r="T420" s="54" t="s">
        <v>85</v>
      </c>
      <c r="U420" s="54" t="s">
        <v>85</v>
      </c>
      <c r="V420" s="54" t="s">
        <v>85</v>
      </c>
      <c r="X420" s="54" t="s">
        <v>85</v>
      </c>
      <c r="Y420" s="54" t="s">
        <v>85</v>
      </c>
      <c r="Z420" s="54" t="s">
        <v>85</v>
      </c>
      <c r="AA420" s="54" t="s">
        <v>85</v>
      </c>
      <c r="AC420" s="54" t="s">
        <v>85</v>
      </c>
      <c r="AD420" s="54" t="s">
        <v>85</v>
      </c>
      <c r="AE420" s="54" t="s">
        <v>85</v>
      </c>
      <c r="AF420" s="54" t="s">
        <v>85</v>
      </c>
      <c r="AH420" s="54" t="s">
        <v>85</v>
      </c>
      <c r="AI420" s="54" t="s">
        <v>85</v>
      </c>
      <c r="AJ420" s="54" t="s">
        <v>85</v>
      </c>
      <c r="AK420" s="54" t="s">
        <v>85</v>
      </c>
      <c r="AM420" s="54" t="s">
        <v>85</v>
      </c>
      <c r="AN420" s="54" t="s">
        <v>85</v>
      </c>
      <c r="AO420" s="54" t="s">
        <v>85</v>
      </c>
      <c r="AP420" s="54" t="s">
        <v>85</v>
      </c>
    </row>
    <row r="421" spans="1:42" x14ac:dyDescent="0.25">
      <c r="A421" s="54" t="s">
        <v>85</v>
      </c>
      <c r="B421" s="54" t="s">
        <v>85</v>
      </c>
      <c r="C421" s="54" t="s">
        <v>85</v>
      </c>
      <c r="D421" s="54" t="s">
        <v>85</v>
      </c>
      <c r="E421" s="54" t="s">
        <v>85</v>
      </c>
      <c r="F421" s="54" t="s">
        <v>85</v>
      </c>
      <c r="G421" s="54" t="s">
        <v>85</v>
      </c>
      <c r="H421" s="54" t="s">
        <v>85</v>
      </c>
      <c r="I421" s="54" t="s">
        <v>85</v>
      </c>
      <c r="J421" s="54" t="s">
        <v>85</v>
      </c>
      <c r="K421" s="54" t="s">
        <v>85</v>
      </c>
      <c r="L421" s="54" t="s">
        <v>85</v>
      </c>
      <c r="M421" s="54" t="s">
        <v>85</v>
      </c>
      <c r="N421" s="54" t="s">
        <v>85</v>
      </c>
      <c r="O421" s="54" t="s">
        <v>85</v>
      </c>
      <c r="P421" s="54" t="s">
        <v>85</v>
      </c>
      <c r="Q421" s="54" t="s">
        <v>85</v>
      </c>
      <c r="S421" s="54" t="s">
        <v>85</v>
      </c>
      <c r="T421" s="54" t="s">
        <v>85</v>
      </c>
      <c r="U421" s="54" t="s">
        <v>85</v>
      </c>
      <c r="V421" s="54" t="s">
        <v>85</v>
      </c>
      <c r="X421" s="54" t="s">
        <v>85</v>
      </c>
      <c r="Y421" s="54" t="s">
        <v>85</v>
      </c>
      <c r="Z421" s="54" t="s">
        <v>85</v>
      </c>
      <c r="AA421" s="54" t="s">
        <v>85</v>
      </c>
      <c r="AC421" s="54" t="s">
        <v>85</v>
      </c>
      <c r="AD421" s="54" t="s">
        <v>85</v>
      </c>
      <c r="AE421" s="54" t="s">
        <v>85</v>
      </c>
      <c r="AF421" s="54" t="s">
        <v>85</v>
      </c>
      <c r="AH421" s="54" t="s">
        <v>85</v>
      </c>
      <c r="AI421" s="54" t="s">
        <v>85</v>
      </c>
      <c r="AJ421" s="54" t="s">
        <v>85</v>
      </c>
      <c r="AK421" s="54" t="s">
        <v>85</v>
      </c>
      <c r="AM421" s="54" t="s">
        <v>85</v>
      </c>
      <c r="AN421" s="54" t="s">
        <v>85</v>
      </c>
      <c r="AO421" s="54" t="s">
        <v>85</v>
      </c>
      <c r="AP421" s="54" t="s">
        <v>85</v>
      </c>
    </row>
    <row r="422" spans="1:42" x14ac:dyDescent="0.25">
      <c r="A422" s="54" t="s">
        <v>85</v>
      </c>
      <c r="B422" s="54" t="s">
        <v>85</v>
      </c>
      <c r="C422" s="54" t="s">
        <v>85</v>
      </c>
      <c r="D422" s="54" t="s">
        <v>85</v>
      </c>
      <c r="E422" s="54" t="s">
        <v>85</v>
      </c>
      <c r="F422" s="54" t="s">
        <v>85</v>
      </c>
      <c r="G422" s="54" t="s">
        <v>85</v>
      </c>
      <c r="H422" s="54" t="s">
        <v>85</v>
      </c>
      <c r="I422" s="54" t="s">
        <v>85</v>
      </c>
      <c r="J422" s="54" t="s">
        <v>85</v>
      </c>
      <c r="K422" s="54" t="s">
        <v>85</v>
      </c>
      <c r="L422" s="54" t="s">
        <v>85</v>
      </c>
      <c r="M422" s="54" t="s">
        <v>85</v>
      </c>
      <c r="N422" s="54" t="s">
        <v>85</v>
      </c>
      <c r="O422" s="54" t="s">
        <v>85</v>
      </c>
      <c r="P422" s="54" t="s">
        <v>85</v>
      </c>
      <c r="Q422" s="54" t="s">
        <v>85</v>
      </c>
      <c r="S422" s="54" t="s">
        <v>85</v>
      </c>
      <c r="T422" s="54" t="s">
        <v>85</v>
      </c>
      <c r="U422" s="54" t="s">
        <v>85</v>
      </c>
      <c r="V422" s="54" t="s">
        <v>85</v>
      </c>
      <c r="X422" s="54" t="s">
        <v>85</v>
      </c>
      <c r="Y422" s="54" t="s">
        <v>85</v>
      </c>
      <c r="Z422" s="54" t="s">
        <v>85</v>
      </c>
      <c r="AA422" s="54" t="s">
        <v>85</v>
      </c>
      <c r="AC422" s="54" t="s">
        <v>85</v>
      </c>
      <c r="AD422" s="54" t="s">
        <v>85</v>
      </c>
      <c r="AE422" s="54" t="s">
        <v>85</v>
      </c>
      <c r="AF422" s="54" t="s">
        <v>85</v>
      </c>
      <c r="AH422" s="54" t="s">
        <v>85</v>
      </c>
      <c r="AI422" s="54" t="s">
        <v>85</v>
      </c>
      <c r="AJ422" s="54" t="s">
        <v>85</v>
      </c>
      <c r="AK422" s="54" t="s">
        <v>85</v>
      </c>
      <c r="AM422" s="54" t="s">
        <v>85</v>
      </c>
      <c r="AN422" s="54" t="s">
        <v>85</v>
      </c>
      <c r="AO422" s="54" t="s">
        <v>85</v>
      </c>
      <c r="AP422" s="54" t="s">
        <v>85</v>
      </c>
    </row>
    <row r="423" spans="1:42" x14ac:dyDescent="0.25">
      <c r="A423" s="54" t="s">
        <v>85</v>
      </c>
      <c r="B423" s="54" t="s">
        <v>85</v>
      </c>
      <c r="C423" s="54" t="s">
        <v>85</v>
      </c>
      <c r="D423" s="54" t="s">
        <v>85</v>
      </c>
      <c r="E423" s="54" t="s">
        <v>85</v>
      </c>
      <c r="F423" s="54" t="s">
        <v>85</v>
      </c>
      <c r="G423" s="54" t="s">
        <v>85</v>
      </c>
      <c r="H423" s="54" t="s">
        <v>85</v>
      </c>
      <c r="I423" s="54" t="s">
        <v>85</v>
      </c>
      <c r="J423" s="54" t="s">
        <v>85</v>
      </c>
      <c r="K423" s="54" t="s">
        <v>85</v>
      </c>
      <c r="L423" s="54" t="s">
        <v>85</v>
      </c>
      <c r="M423" s="54" t="s">
        <v>85</v>
      </c>
      <c r="N423" s="54" t="s">
        <v>85</v>
      </c>
      <c r="O423" s="54" t="s">
        <v>85</v>
      </c>
      <c r="P423" s="54" t="s">
        <v>85</v>
      </c>
      <c r="Q423" s="54" t="s">
        <v>85</v>
      </c>
      <c r="S423" s="54" t="s">
        <v>85</v>
      </c>
      <c r="T423" s="54" t="s">
        <v>85</v>
      </c>
      <c r="U423" s="54" t="s">
        <v>85</v>
      </c>
      <c r="V423" s="54" t="s">
        <v>85</v>
      </c>
      <c r="X423" s="54" t="s">
        <v>85</v>
      </c>
      <c r="Y423" s="54" t="s">
        <v>85</v>
      </c>
      <c r="Z423" s="54" t="s">
        <v>85</v>
      </c>
      <c r="AA423" s="54" t="s">
        <v>85</v>
      </c>
      <c r="AC423" s="54" t="s">
        <v>85</v>
      </c>
      <c r="AD423" s="54" t="s">
        <v>85</v>
      </c>
      <c r="AE423" s="54" t="s">
        <v>85</v>
      </c>
      <c r="AF423" s="54" t="s">
        <v>85</v>
      </c>
      <c r="AH423" s="54" t="s">
        <v>85</v>
      </c>
      <c r="AI423" s="54" t="s">
        <v>85</v>
      </c>
      <c r="AJ423" s="54" t="s">
        <v>85</v>
      </c>
      <c r="AK423" s="54" t="s">
        <v>85</v>
      </c>
      <c r="AM423" s="54" t="s">
        <v>85</v>
      </c>
      <c r="AN423" s="54" t="s">
        <v>85</v>
      </c>
      <c r="AO423" s="54" t="s">
        <v>85</v>
      </c>
      <c r="AP423" s="54" t="s">
        <v>85</v>
      </c>
    </row>
    <row r="424" spans="1:42" x14ac:dyDescent="0.25">
      <c r="A424" s="54" t="s">
        <v>85</v>
      </c>
      <c r="B424" s="54" t="s">
        <v>85</v>
      </c>
      <c r="C424" s="54" t="s">
        <v>85</v>
      </c>
      <c r="D424" s="54" t="s">
        <v>85</v>
      </c>
      <c r="E424" s="54" t="s">
        <v>85</v>
      </c>
      <c r="F424" s="54" t="s">
        <v>85</v>
      </c>
      <c r="G424" s="54" t="s">
        <v>85</v>
      </c>
      <c r="H424" s="54" t="s">
        <v>85</v>
      </c>
      <c r="I424" s="54" t="s">
        <v>85</v>
      </c>
      <c r="J424" s="54" t="s">
        <v>85</v>
      </c>
      <c r="K424" s="54" t="s">
        <v>85</v>
      </c>
      <c r="L424" s="54" t="s">
        <v>85</v>
      </c>
      <c r="M424" s="54" t="s">
        <v>85</v>
      </c>
      <c r="N424" s="54" t="s">
        <v>85</v>
      </c>
      <c r="O424" s="54" t="s">
        <v>85</v>
      </c>
      <c r="P424" s="54" t="s">
        <v>85</v>
      </c>
      <c r="Q424" s="54" t="s">
        <v>85</v>
      </c>
      <c r="S424" s="54" t="s">
        <v>85</v>
      </c>
      <c r="T424" s="54" t="s">
        <v>85</v>
      </c>
      <c r="U424" s="54" t="s">
        <v>85</v>
      </c>
      <c r="V424" s="54" t="s">
        <v>85</v>
      </c>
      <c r="X424" s="54" t="s">
        <v>85</v>
      </c>
      <c r="Y424" s="54" t="s">
        <v>85</v>
      </c>
      <c r="Z424" s="54" t="s">
        <v>85</v>
      </c>
      <c r="AA424" s="54" t="s">
        <v>85</v>
      </c>
      <c r="AC424" s="54" t="s">
        <v>85</v>
      </c>
      <c r="AD424" s="54" t="s">
        <v>85</v>
      </c>
      <c r="AE424" s="54" t="s">
        <v>85</v>
      </c>
      <c r="AF424" s="54" t="s">
        <v>85</v>
      </c>
      <c r="AH424" s="54" t="s">
        <v>85</v>
      </c>
      <c r="AI424" s="54" t="s">
        <v>85</v>
      </c>
      <c r="AJ424" s="54" t="s">
        <v>85</v>
      </c>
      <c r="AK424" s="54" t="s">
        <v>85</v>
      </c>
      <c r="AM424" s="54" t="s">
        <v>85</v>
      </c>
      <c r="AN424" s="54" t="s">
        <v>85</v>
      </c>
      <c r="AO424" s="54" t="s">
        <v>85</v>
      </c>
      <c r="AP424" s="54" t="s">
        <v>85</v>
      </c>
    </row>
    <row r="425" spans="1:42" x14ac:dyDescent="0.25">
      <c r="A425" s="54" t="s">
        <v>85</v>
      </c>
      <c r="B425" s="54" t="s">
        <v>85</v>
      </c>
      <c r="C425" s="54" t="s">
        <v>85</v>
      </c>
      <c r="D425" s="54" t="s">
        <v>85</v>
      </c>
      <c r="E425" s="54" t="s">
        <v>85</v>
      </c>
      <c r="F425" s="54" t="s">
        <v>85</v>
      </c>
      <c r="G425" s="54" t="s">
        <v>85</v>
      </c>
      <c r="H425" s="54" t="s">
        <v>85</v>
      </c>
      <c r="I425" s="54" t="s">
        <v>85</v>
      </c>
      <c r="J425" s="54" t="s">
        <v>85</v>
      </c>
      <c r="K425" s="54" t="s">
        <v>85</v>
      </c>
      <c r="L425" s="54" t="s">
        <v>85</v>
      </c>
      <c r="M425" s="54" t="s">
        <v>85</v>
      </c>
      <c r="N425" s="54" t="s">
        <v>85</v>
      </c>
      <c r="O425" s="54" t="s">
        <v>85</v>
      </c>
      <c r="P425" s="54" t="s">
        <v>85</v>
      </c>
      <c r="Q425" s="54" t="s">
        <v>85</v>
      </c>
      <c r="S425" s="54" t="s">
        <v>85</v>
      </c>
      <c r="T425" s="54" t="s">
        <v>85</v>
      </c>
      <c r="U425" s="54" t="s">
        <v>85</v>
      </c>
      <c r="V425" s="54" t="s">
        <v>85</v>
      </c>
      <c r="X425" s="54" t="s">
        <v>85</v>
      </c>
      <c r="Y425" s="54" t="s">
        <v>85</v>
      </c>
      <c r="Z425" s="54" t="s">
        <v>85</v>
      </c>
      <c r="AA425" s="54" t="s">
        <v>85</v>
      </c>
      <c r="AC425" s="54" t="s">
        <v>85</v>
      </c>
      <c r="AD425" s="54" t="s">
        <v>85</v>
      </c>
      <c r="AE425" s="54" t="s">
        <v>85</v>
      </c>
      <c r="AF425" s="54" t="s">
        <v>85</v>
      </c>
      <c r="AH425" s="54" t="s">
        <v>85</v>
      </c>
      <c r="AI425" s="54" t="s">
        <v>85</v>
      </c>
      <c r="AJ425" s="54" t="s">
        <v>85</v>
      </c>
      <c r="AK425" s="54" t="s">
        <v>85</v>
      </c>
      <c r="AM425" s="54" t="s">
        <v>85</v>
      </c>
      <c r="AN425" s="54" t="s">
        <v>85</v>
      </c>
      <c r="AO425" s="54" t="s">
        <v>85</v>
      </c>
      <c r="AP425" s="54" t="s">
        <v>85</v>
      </c>
    </row>
    <row r="426" spans="1:42" x14ac:dyDescent="0.25">
      <c r="A426" s="54" t="s">
        <v>85</v>
      </c>
      <c r="B426" s="54" t="s">
        <v>85</v>
      </c>
      <c r="C426" s="54" t="s">
        <v>85</v>
      </c>
      <c r="D426" s="54" t="s">
        <v>85</v>
      </c>
      <c r="E426" s="54" t="s">
        <v>85</v>
      </c>
      <c r="F426" s="54" t="s">
        <v>85</v>
      </c>
      <c r="G426" s="54" t="s">
        <v>85</v>
      </c>
      <c r="H426" s="54" t="s">
        <v>85</v>
      </c>
      <c r="I426" s="54" t="s">
        <v>85</v>
      </c>
      <c r="J426" s="54" t="s">
        <v>85</v>
      </c>
      <c r="K426" s="54" t="s">
        <v>85</v>
      </c>
      <c r="L426" s="54" t="s">
        <v>85</v>
      </c>
      <c r="M426" s="54" t="s">
        <v>85</v>
      </c>
      <c r="N426" s="54" t="s">
        <v>85</v>
      </c>
      <c r="O426" s="54" t="s">
        <v>85</v>
      </c>
      <c r="P426" s="54" t="s">
        <v>85</v>
      </c>
      <c r="Q426" s="54" t="s">
        <v>85</v>
      </c>
      <c r="S426" s="54" t="s">
        <v>85</v>
      </c>
      <c r="T426" s="54" t="s">
        <v>85</v>
      </c>
      <c r="U426" s="54" t="s">
        <v>85</v>
      </c>
      <c r="V426" s="54" t="s">
        <v>85</v>
      </c>
      <c r="X426" s="54" t="s">
        <v>85</v>
      </c>
      <c r="Y426" s="54" t="s">
        <v>85</v>
      </c>
      <c r="Z426" s="54" t="s">
        <v>85</v>
      </c>
      <c r="AA426" s="54" t="s">
        <v>85</v>
      </c>
      <c r="AC426" s="54" t="s">
        <v>85</v>
      </c>
      <c r="AD426" s="54" t="s">
        <v>85</v>
      </c>
      <c r="AE426" s="54" t="s">
        <v>85</v>
      </c>
      <c r="AF426" s="54" t="s">
        <v>85</v>
      </c>
      <c r="AH426" s="54" t="s">
        <v>85</v>
      </c>
      <c r="AI426" s="54" t="s">
        <v>85</v>
      </c>
      <c r="AJ426" s="54" t="s">
        <v>85</v>
      </c>
      <c r="AK426" s="54" t="s">
        <v>85</v>
      </c>
      <c r="AM426" s="54" t="s">
        <v>85</v>
      </c>
      <c r="AN426" s="54" t="s">
        <v>85</v>
      </c>
      <c r="AO426" s="54" t="s">
        <v>85</v>
      </c>
      <c r="AP426" s="54" t="s">
        <v>85</v>
      </c>
    </row>
    <row r="427" spans="1:42" x14ac:dyDescent="0.25">
      <c r="A427" s="54" t="s">
        <v>85</v>
      </c>
      <c r="B427" s="54" t="s">
        <v>85</v>
      </c>
      <c r="C427" s="54" t="s">
        <v>85</v>
      </c>
      <c r="D427" s="54" t="s">
        <v>85</v>
      </c>
      <c r="E427" s="54" t="s">
        <v>85</v>
      </c>
      <c r="F427" s="54" t="s">
        <v>85</v>
      </c>
      <c r="G427" s="54" t="s">
        <v>85</v>
      </c>
      <c r="H427" s="54" t="s">
        <v>85</v>
      </c>
      <c r="I427" s="54" t="s">
        <v>85</v>
      </c>
      <c r="J427" s="54" t="s">
        <v>85</v>
      </c>
      <c r="K427" s="54" t="s">
        <v>85</v>
      </c>
      <c r="L427" s="54" t="s">
        <v>85</v>
      </c>
      <c r="M427" s="54" t="s">
        <v>85</v>
      </c>
      <c r="N427" s="54" t="s">
        <v>85</v>
      </c>
      <c r="O427" s="54" t="s">
        <v>85</v>
      </c>
      <c r="P427" s="54" t="s">
        <v>85</v>
      </c>
      <c r="Q427" s="54" t="s">
        <v>85</v>
      </c>
      <c r="S427" s="54" t="s">
        <v>85</v>
      </c>
      <c r="T427" s="54" t="s">
        <v>85</v>
      </c>
      <c r="U427" s="54" t="s">
        <v>85</v>
      </c>
      <c r="V427" s="54" t="s">
        <v>85</v>
      </c>
      <c r="X427" s="54" t="s">
        <v>85</v>
      </c>
      <c r="Y427" s="54" t="s">
        <v>85</v>
      </c>
      <c r="Z427" s="54" t="s">
        <v>85</v>
      </c>
      <c r="AA427" s="54" t="s">
        <v>85</v>
      </c>
      <c r="AC427" s="54" t="s">
        <v>85</v>
      </c>
      <c r="AD427" s="54" t="s">
        <v>85</v>
      </c>
      <c r="AE427" s="54" t="s">
        <v>85</v>
      </c>
      <c r="AF427" s="54" t="s">
        <v>85</v>
      </c>
      <c r="AH427" s="54" t="s">
        <v>85</v>
      </c>
      <c r="AI427" s="54" t="s">
        <v>85</v>
      </c>
      <c r="AJ427" s="54" t="s">
        <v>85</v>
      </c>
      <c r="AK427" s="54" t="s">
        <v>85</v>
      </c>
      <c r="AM427" s="54" t="s">
        <v>85</v>
      </c>
      <c r="AN427" s="54" t="s">
        <v>85</v>
      </c>
      <c r="AO427" s="54" t="s">
        <v>85</v>
      </c>
      <c r="AP427" s="54" t="s">
        <v>85</v>
      </c>
    </row>
    <row r="428" spans="1:42" x14ac:dyDescent="0.25">
      <c r="A428" s="54" t="s">
        <v>85</v>
      </c>
      <c r="B428" s="54" t="s">
        <v>85</v>
      </c>
      <c r="C428" s="54" t="s">
        <v>85</v>
      </c>
      <c r="D428" s="54" t="s">
        <v>85</v>
      </c>
      <c r="E428" s="54" t="s">
        <v>85</v>
      </c>
      <c r="F428" s="54" t="s">
        <v>85</v>
      </c>
      <c r="G428" s="54" t="s">
        <v>85</v>
      </c>
      <c r="H428" s="54" t="s">
        <v>85</v>
      </c>
      <c r="I428" s="54" t="s">
        <v>85</v>
      </c>
      <c r="J428" s="54" t="s">
        <v>85</v>
      </c>
      <c r="K428" s="54" t="s">
        <v>85</v>
      </c>
      <c r="L428" s="54" t="s">
        <v>85</v>
      </c>
      <c r="M428" s="54" t="s">
        <v>85</v>
      </c>
      <c r="N428" s="54" t="s">
        <v>85</v>
      </c>
      <c r="O428" s="54" t="s">
        <v>85</v>
      </c>
      <c r="P428" s="54" t="s">
        <v>85</v>
      </c>
      <c r="Q428" s="54" t="s">
        <v>85</v>
      </c>
      <c r="S428" s="54" t="s">
        <v>85</v>
      </c>
      <c r="T428" s="54" t="s">
        <v>85</v>
      </c>
      <c r="U428" s="54" t="s">
        <v>85</v>
      </c>
      <c r="V428" s="54" t="s">
        <v>85</v>
      </c>
      <c r="X428" s="54" t="s">
        <v>85</v>
      </c>
      <c r="Y428" s="54" t="s">
        <v>85</v>
      </c>
      <c r="Z428" s="54" t="s">
        <v>85</v>
      </c>
      <c r="AA428" s="54" t="s">
        <v>85</v>
      </c>
      <c r="AC428" s="54" t="s">
        <v>85</v>
      </c>
      <c r="AD428" s="54" t="s">
        <v>85</v>
      </c>
      <c r="AE428" s="54" t="s">
        <v>85</v>
      </c>
      <c r="AF428" s="54" t="s">
        <v>85</v>
      </c>
      <c r="AH428" s="54" t="s">
        <v>85</v>
      </c>
      <c r="AI428" s="54" t="s">
        <v>85</v>
      </c>
      <c r="AJ428" s="54" t="s">
        <v>85</v>
      </c>
      <c r="AK428" s="54" t="s">
        <v>85</v>
      </c>
      <c r="AM428" s="54" t="s">
        <v>85</v>
      </c>
      <c r="AN428" s="54" t="s">
        <v>85</v>
      </c>
      <c r="AO428" s="54" t="s">
        <v>85</v>
      </c>
      <c r="AP428" s="54" t="s">
        <v>85</v>
      </c>
    </row>
    <row r="429" spans="1:42" x14ac:dyDescent="0.25">
      <c r="A429" s="54" t="s">
        <v>85</v>
      </c>
      <c r="B429" s="54" t="s">
        <v>85</v>
      </c>
      <c r="C429" s="54" t="s">
        <v>85</v>
      </c>
      <c r="D429" s="54" t="s">
        <v>85</v>
      </c>
      <c r="E429" s="54" t="s">
        <v>85</v>
      </c>
      <c r="F429" s="54" t="s">
        <v>85</v>
      </c>
      <c r="G429" s="54" t="s">
        <v>85</v>
      </c>
      <c r="H429" s="54" t="s">
        <v>85</v>
      </c>
      <c r="I429" s="54" t="s">
        <v>85</v>
      </c>
      <c r="J429" s="54" t="s">
        <v>85</v>
      </c>
      <c r="K429" s="54" t="s">
        <v>85</v>
      </c>
      <c r="L429" s="54" t="s">
        <v>85</v>
      </c>
      <c r="M429" s="54" t="s">
        <v>85</v>
      </c>
      <c r="N429" s="54" t="s">
        <v>85</v>
      </c>
      <c r="O429" s="54" t="s">
        <v>85</v>
      </c>
      <c r="P429" s="54" t="s">
        <v>85</v>
      </c>
      <c r="Q429" s="54" t="s">
        <v>85</v>
      </c>
      <c r="S429" s="54" t="s">
        <v>85</v>
      </c>
      <c r="T429" s="54" t="s">
        <v>85</v>
      </c>
      <c r="U429" s="54" t="s">
        <v>85</v>
      </c>
      <c r="V429" s="54" t="s">
        <v>85</v>
      </c>
      <c r="X429" s="54" t="s">
        <v>85</v>
      </c>
      <c r="Y429" s="54" t="s">
        <v>85</v>
      </c>
      <c r="Z429" s="54" t="s">
        <v>85</v>
      </c>
      <c r="AA429" s="54" t="s">
        <v>85</v>
      </c>
      <c r="AC429" s="54" t="s">
        <v>85</v>
      </c>
      <c r="AD429" s="54" t="s">
        <v>85</v>
      </c>
      <c r="AE429" s="54" t="s">
        <v>85</v>
      </c>
      <c r="AF429" s="54" t="s">
        <v>85</v>
      </c>
      <c r="AH429" s="54" t="s">
        <v>85</v>
      </c>
      <c r="AI429" s="54" t="s">
        <v>85</v>
      </c>
      <c r="AJ429" s="54" t="s">
        <v>85</v>
      </c>
      <c r="AK429" s="54" t="s">
        <v>85</v>
      </c>
      <c r="AM429" s="54" t="s">
        <v>85</v>
      </c>
      <c r="AN429" s="54" t="s">
        <v>85</v>
      </c>
      <c r="AO429" s="54" t="s">
        <v>85</v>
      </c>
      <c r="AP429" s="54" t="s">
        <v>85</v>
      </c>
    </row>
    <row r="430" spans="1:42" x14ac:dyDescent="0.25">
      <c r="A430" s="54" t="s">
        <v>85</v>
      </c>
      <c r="B430" s="54" t="s">
        <v>85</v>
      </c>
      <c r="C430" s="54" t="s">
        <v>85</v>
      </c>
      <c r="D430" s="54" t="s">
        <v>85</v>
      </c>
      <c r="E430" s="54" t="s">
        <v>85</v>
      </c>
      <c r="F430" s="54" t="s">
        <v>85</v>
      </c>
      <c r="G430" s="54" t="s">
        <v>85</v>
      </c>
      <c r="H430" s="54" t="s">
        <v>85</v>
      </c>
      <c r="I430" s="54" t="s">
        <v>85</v>
      </c>
      <c r="J430" s="54" t="s">
        <v>85</v>
      </c>
      <c r="K430" s="54" t="s">
        <v>85</v>
      </c>
      <c r="L430" s="54" t="s">
        <v>85</v>
      </c>
      <c r="M430" s="54" t="s">
        <v>85</v>
      </c>
      <c r="N430" s="54" t="s">
        <v>85</v>
      </c>
      <c r="O430" s="54" t="s">
        <v>85</v>
      </c>
      <c r="P430" s="54" t="s">
        <v>85</v>
      </c>
      <c r="Q430" s="54" t="s">
        <v>85</v>
      </c>
      <c r="S430" s="54" t="s">
        <v>85</v>
      </c>
      <c r="T430" s="54" t="s">
        <v>85</v>
      </c>
      <c r="U430" s="54" t="s">
        <v>85</v>
      </c>
      <c r="V430" s="54" t="s">
        <v>85</v>
      </c>
      <c r="X430" s="54" t="s">
        <v>85</v>
      </c>
      <c r="Y430" s="54" t="s">
        <v>85</v>
      </c>
      <c r="Z430" s="54" t="s">
        <v>85</v>
      </c>
      <c r="AA430" s="54" t="s">
        <v>85</v>
      </c>
      <c r="AC430" s="54" t="s">
        <v>85</v>
      </c>
      <c r="AD430" s="54" t="s">
        <v>85</v>
      </c>
      <c r="AE430" s="54" t="s">
        <v>85</v>
      </c>
      <c r="AF430" s="54" t="s">
        <v>85</v>
      </c>
      <c r="AH430" s="54" t="s">
        <v>85</v>
      </c>
      <c r="AI430" s="54" t="s">
        <v>85</v>
      </c>
      <c r="AJ430" s="54" t="s">
        <v>85</v>
      </c>
      <c r="AK430" s="54" t="s">
        <v>85</v>
      </c>
      <c r="AM430" s="54" t="s">
        <v>85</v>
      </c>
      <c r="AN430" s="54" t="s">
        <v>85</v>
      </c>
      <c r="AO430" s="54" t="s">
        <v>85</v>
      </c>
      <c r="AP430" s="54" t="s">
        <v>85</v>
      </c>
    </row>
    <row r="431" spans="1:42" x14ac:dyDescent="0.25">
      <c r="A431" s="54" t="s">
        <v>85</v>
      </c>
      <c r="B431" s="54" t="s">
        <v>85</v>
      </c>
      <c r="C431" s="54" t="s">
        <v>85</v>
      </c>
      <c r="D431" s="54" t="s">
        <v>85</v>
      </c>
      <c r="E431" s="54" t="s">
        <v>85</v>
      </c>
      <c r="F431" s="54" t="s">
        <v>85</v>
      </c>
      <c r="G431" s="54" t="s">
        <v>85</v>
      </c>
      <c r="H431" s="54" t="s">
        <v>85</v>
      </c>
      <c r="I431" s="54" t="s">
        <v>85</v>
      </c>
      <c r="J431" s="54" t="s">
        <v>85</v>
      </c>
      <c r="K431" s="54" t="s">
        <v>85</v>
      </c>
      <c r="L431" s="54" t="s">
        <v>85</v>
      </c>
      <c r="M431" s="54" t="s">
        <v>85</v>
      </c>
      <c r="N431" s="54" t="s">
        <v>85</v>
      </c>
      <c r="O431" s="54" t="s">
        <v>85</v>
      </c>
      <c r="P431" s="54" t="s">
        <v>85</v>
      </c>
      <c r="Q431" s="54" t="s">
        <v>85</v>
      </c>
      <c r="S431" s="54" t="s">
        <v>85</v>
      </c>
      <c r="T431" s="54" t="s">
        <v>85</v>
      </c>
      <c r="U431" s="54" t="s">
        <v>85</v>
      </c>
      <c r="V431" s="54" t="s">
        <v>85</v>
      </c>
      <c r="X431" s="54" t="s">
        <v>85</v>
      </c>
      <c r="Y431" s="54" t="s">
        <v>85</v>
      </c>
      <c r="Z431" s="54" t="s">
        <v>85</v>
      </c>
      <c r="AA431" s="54" t="s">
        <v>85</v>
      </c>
      <c r="AC431" s="54" t="s">
        <v>85</v>
      </c>
      <c r="AD431" s="54" t="s">
        <v>85</v>
      </c>
      <c r="AE431" s="54" t="s">
        <v>85</v>
      </c>
      <c r="AF431" s="54" t="s">
        <v>85</v>
      </c>
      <c r="AH431" s="54" t="s">
        <v>85</v>
      </c>
      <c r="AI431" s="54" t="s">
        <v>85</v>
      </c>
      <c r="AJ431" s="54" t="s">
        <v>85</v>
      </c>
      <c r="AK431" s="54" t="s">
        <v>85</v>
      </c>
      <c r="AM431" s="54" t="s">
        <v>85</v>
      </c>
      <c r="AN431" s="54" t="s">
        <v>85</v>
      </c>
      <c r="AO431" s="54" t="s">
        <v>85</v>
      </c>
      <c r="AP431" s="54" t="s">
        <v>85</v>
      </c>
    </row>
    <row r="432" spans="1:42" x14ac:dyDescent="0.25">
      <c r="A432" s="54" t="s">
        <v>85</v>
      </c>
      <c r="B432" s="54" t="s">
        <v>85</v>
      </c>
      <c r="C432" s="54" t="s">
        <v>85</v>
      </c>
      <c r="D432" s="54" t="s">
        <v>85</v>
      </c>
      <c r="E432" s="54" t="s">
        <v>85</v>
      </c>
      <c r="F432" s="54" t="s">
        <v>85</v>
      </c>
      <c r="G432" s="54" t="s">
        <v>85</v>
      </c>
      <c r="H432" s="54" t="s">
        <v>85</v>
      </c>
      <c r="I432" s="54" t="s">
        <v>85</v>
      </c>
      <c r="J432" s="54" t="s">
        <v>85</v>
      </c>
      <c r="K432" s="54" t="s">
        <v>85</v>
      </c>
      <c r="L432" s="54" t="s">
        <v>85</v>
      </c>
      <c r="M432" s="54" t="s">
        <v>85</v>
      </c>
      <c r="N432" s="54" t="s">
        <v>85</v>
      </c>
      <c r="O432" s="54" t="s">
        <v>85</v>
      </c>
      <c r="P432" s="54" t="s">
        <v>85</v>
      </c>
      <c r="Q432" s="54" t="s">
        <v>85</v>
      </c>
      <c r="S432" s="54" t="s">
        <v>85</v>
      </c>
      <c r="T432" s="54" t="s">
        <v>85</v>
      </c>
      <c r="U432" s="54" t="s">
        <v>85</v>
      </c>
      <c r="V432" s="54" t="s">
        <v>85</v>
      </c>
      <c r="X432" s="54" t="s">
        <v>85</v>
      </c>
      <c r="Y432" s="54" t="s">
        <v>85</v>
      </c>
      <c r="Z432" s="54" t="s">
        <v>85</v>
      </c>
      <c r="AA432" s="54" t="s">
        <v>85</v>
      </c>
      <c r="AC432" s="54" t="s">
        <v>85</v>
      </c>
      <c r="AD432" s="54" t="s">
        <v>85</v>
      </c>
      <c r="AE432" s="54" t="s">
        <v>85</v>
      </c>
      <c r="AF432" s="54" t="s">
        <v>85</v>
      </c>
      <c r="AH432" s="54" t="s">
        <v>85</v>
      </c>
      <c r="AI432" s="54" t="s">
        <v>85</v>
      </c>
      <c r="AJ432" s="54" t="s">
        <v>85</v>
      </c>
      <c r="AK432" s="54" t="s">
        <v>85</v>
      </c>
      <c r="AM432" s="54" t="s">
        <v>85</v>
      </c>
      <c r="AN432" s="54" t="s">
        <v>85</v>
      </c>
      <c r="AO432" s="54" t="s">
        <v>85</v>
      </c>
      <c r="AP432" s="54" t="s">
        <v>85</v>
      </c>
    </row>
    <row r="433" spans="1:42" x14ac:dyDescent="0.25">
      <c r="A433" s="54" t="s">
        <v>85</v>
      </c>
      <c r="B433" s="54" t="s">
        <v>85</v>
      </c>
      <c r="C433" s="54" t="s">
        <v>85</v>
      </c>
      <c r="D433" s="54" t="s">
        <v>85</v>
      </c>
      <c r="E433" s="54" t="s">
        <v>85</v>
      </c>
      <c r="F433" s="54" t="s">
        <v>85</v>
      </c>
      <c r="G433" s="54" t="s">
        <v>85</v>
      </c>
      <c r="H433" s="54" t="s">
        <v>85</v>
      </c>
      <c r="I433" s="54" t="s">
        <v>85</v>
      </c>
      <c r="J433" s="54" t="s">
        <v>85</v>
      </c>
      <c r="K433" s="54" t="s">
        <v>85</v>
      </c>
      <c r="L433" s="54" t="s">
        <v>85</v>
      </c>
      <c r="M433" s="54" t="s">
        <v>85</v>
      </c>
      <c r="N433" s="54" t="s">
        <v>85</v>
      </c>
      <c r="O433" s="54" t="s">
        <v>85</v>
      </c>
      <c r="P433" s="54" t="s">
        <v>85</v>
      </c>
      <c r="Q433" s="54" t="s">
        <v>85</v>
      </c>
      <c r="S433" s="54" t="s">
        <v>85</v>
      </c>
      <c r="T433" s="54" t="s">
        <v>85</v>
      </c>
      <c r="U433" s="54" t="s">
        <v>85</v>
      </c>
      <c r="V433" s="54" t="s">
        <v>85</v>
      </c>
      <c r="X433" s="54" t="s">
        <v>85</v>
      </c>
      <c r="Y433" s="54" t="s">
        <v>85</v>
      </c>
      <c r="Z433" s="54" t="s">
        <v>85</v>
      </c>
      <c r="AA433" s="54" t="s">
        <v>85</v>
      </c>
      <c r="AC433" s="54" t="s">
        <v>85</v>
      </c>
      <c r="AD433" s="54" t="s">
        <v>85</v>
      </c>
      <c r="AE433" s="54" t="s">
        <v>85</v>
      </c>
      <c r="AF433" s="54" t="s">
        <v>85</v>
      </c>
      <c r="AH433" s="54" t="s">
        <v>85</v>
      </c>
      <c r="AI433" s="54" t="s">
        <v>85</v>
      </c>
      <c r="AJ433" s="54" t="s">
        <v>85</v>
      </c>
      <c r="AK433" s="54" t="s">
        <v>85</v>
      </c>
      <c r="AM433" s="54" t="s">
        <v>85</v>
      </c>
      <c r="AN433" s="54" t="s">
        <v>85</v>
      </c>
      <c r="AO433" s="54" t="s">
        <v>85</v>
      </c>
      <c r="AP433" s="54" t="s">
        <v>85</v>
      </c>
    </row>
    <row r="434" spans="1:42" x14ac:dyDescent="0.25">
      <c r="A434" s="54" t="s">
        <v>85</v>
      </c>
      <c r="B434" s="54" t="s">
        <v>85</v>
      </c>
      <c r="C434" s="54" t="s">
        <v>85</v>
      </c>
      <c r="D434" s="54" t="s">
        <v>85</v>
      </c>
      <c r="E434" s="54" t="s">
        <v>85</v>
      </c>
      <c r="F434" s="54" t="s">
        <v>85</v>
      </c>
      <c r="G434" s="54" t="s">
        <v>85</v>
      </c>
      <c r="H434" s="54" t="s">
        <v>85</v>
      </c>
      <c r="I434" s="54" t="s">
        <v>85</v>
      </c>
      <c r="J434" s="54" t="s">
        <v>85</v>
      </c>
      <c r="K434" s="54" t="s">
        <v>85</v>
      </c>
      <c r="L434" s="54" t="s">
        <v>85</v>
      </c>
      <c r="M434" s="54" t="s">
        <v>85</v>
      </c>
      <c r="N434" s="54" t="s">
        <v>85</v>
      </c>
      <c r="O434" s="54" t="s">
        <v>85</v>
      </c>
      <c r="P434" s="54" t="s">
        <v>85</v>
      </c>
      <c r="Q434" s="54" t="s">
        <v>85</v>
      </c>
      <c r="S434" s="54" t="s">
        <v>85</v>
      </c>
      <c r="T434" s="54" t="s">
        <v>85</v>
      </c>
      <c r="U434" s="54" t="s">
        <v>85</v>
      </c>
      <c r="V434" s="54" t="s">
        <v>85</v>
      </c>
      <c r="X434" s="54" t="s">
        <v>85</v>
      </c>
      <c r="Y434" s="54" t="s">
        <v>85</v>
      </c>
      <c r="Z434" s="54" t="s">
        <v>85</v>
      </c>
      <c r="AA434" s="54" t="s">
        <v>85</v>
      </c>
      <c r="AC434" s="54" t="s">
        <v>85</v>
      </c>
      <c r="AD434" s="54" t="s">
        <v>85</v>
      </c>
      <c r="AE434" s="54" t="s">
        <v>85</v>
      </c>
      <c r="AF434" s="54" t="s">
        <v>85</v>
      </c>
      <c r="AH434" s="54" t="s">
        <v>85</v>
      </c>
      <c r="AI434" s="54" t="s">
        <v>85</v>
      </c>
      <c r="AJ434" s="54" t="s">
        <v>85</v>
      </c>
      <c r="AK434" s="54" t="s">
        <v>85</v>
      </c>
      <c r="AM434" s="54" t="s">
        <v>85</v>
      </c>
      <c r="AN434" s="54" t="s">
        <v>85</v>
      </c>
      <c r="AO434" s="54" t="s">
        <v>85</v>
      </c>
      <c r="AP434" s="54" t="s">
        <v>85</v>
      </c>
    </row>
    <row r="435" spans="1:42" x14ac:dyDescent="0.25">
      <c r="A435" s="54" t="s">
        <v>85</v>
      </c>
      <c r="B435" s="54" t="s">
        <v>85</v>
      </c>
      <c r="C435" s="54" t="s">
        <v>85</v>
      </c>
      <c r="D435" s="54" t="s">
        <v>85</v>
      </c>
      <c r="E435" s="54" t="s">
        <v>85</v>
      </c>
      <c r="F435" s="54" t="s">
        <v>85</v>
      </c>
      <c r="G435" s="54" t="s">
        <v>85</v>
      </c>
      <c r="H435" s="54" t="s">
        <v>85</v>
      </c>
      <c r="I435" s="54" t="s">
        <v>85</v>
      </c>
      <c r="J435" s="54" t="s">
        <v>85</v>
      </c>
      <c r="K435" s="54" t="s">
        <v>85</v>
      </c>
      <c r="L435" s="54" t="s">
        <v>85</v>
      </c>
      <c r="M435" s="54" t="s">
        <v>85</v>
      </c>
      <c r="N435" s="54" t="s">
        <v>85</v>
      </c>
      <c r="O435" s="54" t="s">
        <v>85</v>
      </c>
      <c r="P435" s="54" t="s">
        <v>85</v>
      </c>
      <c r="Q435" s="54" t="s">
        <v>85</v>
      </c>
      <c r="S435" s="54" t="s">
        <v>85</v>
      </c>
      <c r="T435" s="54" t="s">
        <v>85</v>
      </c>
      <c r="U435" s="54" t="s">
        <v>85</v>
      </c>
      <c r="V435" s="54" t="s">
        <v>85</v>
      </c>
      <c r="X435" s="54" t="s">
        <v>85</v>
      </c>
      <c r="Y435" s="54" t="s">
        <v>85</v>
      </c>
      <c r="Z435" s="54" t="s">
        <v>85</v>
      </c>
      <c r="AA435" s="54" t="s">
        <v>85</v>
      </c>
      <c r="AC435" s="54" t="s">
        <v>85</v>
      </c>
      <c r="AD435" s="54" t="s">
        <v>85</v>
      </c>
      <c r="AE435" s="54" t="s">
        <v>85</v>
      </c>
      <c r="AF435" s="54" t="s">
        <v>85</v>
      </c>
      <c r="AH435" s="54" t="s">
        <v>85</v>
      </c>
      <c r="AI435" s="54" t="s">
        <v>85</v>
      </c>
      <c r="AJ435" s="54" t="s">
        <v>85</v>
      </c>
      <c r="AK435" s="54" t="s">
        <v>85</v>
      </c>
      <c r="AM435" s="54" t="s">
        <v>85</v>
      </c>
      <c r="AN435" s="54" t="s">
        <v>85</v>
      </c>
      <c r="AO435" s="54" t="s">
        <v>85</v>
      </c>
      <c r="AP435" s="54" t="s">
        <v>85</v>
      </c>
    </row>
    <row r="436" spans="1:42" x14ac:dyDescent="0.25">
      <c r="A436" s="54" t="s">
        <v>85</v>
      </c>
      <c r="B436" s="54" t="s">
        <v>85</v>
      </c>
      <c r="C436" s="54" t="s">
        <v>85</v>
      </c>
      <c r="D436" s="54" t="s">
        <v>85</v>
      </c>
      <c r="E436" s="54" t="s">
        <v>85</v>
      </c>
      <c r="F436" s="54" t="s">
        <v>85</v>
      </c>
      <c r="G436" s="54" t="s">
        <v>85</v>
      </c>
      <c r="H436" s="54" t="s">
        <v>85</v>
      </c>
      <c r="I436" s="54" t="s">
        <v>85</v>
      </c>
      <c r="J436" s="54" t="s">
        <v>85</v>
      </c>
      <c r="K436" s="54" t="s">
        <v>85</v>
      </c>
      <c r="L436" s="54" t="s">
        <v>85</v>
      </c>
      <c r="M436" s="54" t="s">
        <v>85</v>
      </c>
      <c r="N436" s="54" t="s">
        <v>85</v>
      </c>
      <c r="O436" s="54" t="s">
        <v>85</v>
      </c>
      <c r="P436" s="54" t="s">
        <v>85</v>
      </c>
      <c r="Q436" s="54" t="s">
        <v>85</v>
      </c>
      <c r="S436" s="54" t="s">
        <v>85</v>
      </c>
      <c r="T436" s="54" t="s">
        <v>85</v>
      </c>
      <c r="U436" s="54" t="s">
        <v>85</v>
      </c>
      <c r="V436" s="54" t="s">
        <v>85</v>
      </c>
      <c r="X436" s="54" t="s">
        <v>85</v>
      </c>
      <c r="Y436" s="54" t="s">
        <v>85</v>
      </c>
      <c r="Z436" s="54" t="s">
        <v>85</v>
      </c>
      <c r="AA436" s="54" t="s">
        <v>85</v>
      </c>
      <c r="AC436" s="54" t="s">
        <v>85</v>
      </c>
      <c r="AD436" s="54" t="s">
        <v>85</v>
      </c>
      <c r="AE436" s="54" t="s">
        <v>85</v>
      </c>
      <c r="AF436" s="54" t="s">
        <v>85</v>
      </c>
      <c r="AH436" s="54" t="s">
        <v>85</v>
      </c>
      <c r="AI436" s="54" t="s">
        <v>85</v>
      </c>
      <c r="AJ436" s="54" t="s">
        <v>85</v>
      </c>
      <c r="AK436" s="54" t="s">
        <v>85</v>
      </c>
      <c r="AM436" s="54" t="s">
        <v>85</v>
      </c>
      <c r="AN436" s="54" t="s">
        <v>85</v>
      </c>
      <c r="AO436" s="54" t="s">
        <v>85</v>
      </c>
      <c r="AP436" s="54" t="s">
        <v>85</v>
      </c>
    </row>
    <row r="437" spans="1:42" x14ac:dyDescent="0.25">
      <c r="A437" s="54" t="s">
        <v>85</v>
      </c>
      <c r="B437" s="54" t="s">
        <v>85</v>
      </c>
      <c r="C437" s="54" t="s">
        <v>85</v>
      </c>
      <c r="D437" s="54" t="s">
        <v>85</v>
      </c>
      <c r="E437" s="54" t="s">
        <v>85</v>
      </c>
      <c r="F437" s="54" t="s">
        <v>85</v>
      </c>
      <c r="G437" s="54" t="s">
        <v>85</v>
      </c>
      <c r="H437" s="54" t="s">
        <v>85</v>
      </c>
      <c r="I437" s="54" t="s">
        <v>85</v>
      </c>
      <c r="J437" s="54" t="s">
        <v>85</v>
      </c>
      <c r="K437" s="54" t="s">
        <v>85</v>
      </c>
      <c r="L437" s="54" t="s">
        <v>85</v>
      </c>
      <c r="M437" s="54" t="s">
        <v>85</v>
      </c>
      <c r="N437" s="54" t="s">
        <v>85</v>
      </c>
      <c r="O437" s="54" t="s">
        <v>85</v>
      </c>
      <c r="P437" s="54" t="s">
        <v>85</v>
      </c>
      <c r="Q437" s="54" t="s">
        <v>85</v>
      </c>
      <c r="S437" s="54" t="s">
        <v>85</v>
      </c>
      <c r="T437" s="54" t="s">
        <v>85</v>
      </c>
      <c r="U437" s="54" t="s">
        <v>85</v>
      </c>
      <c r="V437" s="54" t="s">
        <v>85</v>
      </c>
      <c r="X437" s="54" t="s">
        <v>85</v>
      </c>
      <c r="Y437" s="54" t="s">
        <v>85</v>
      </c>
      <c r="Z437" s="54" t="s">
        <v>85</v>
      </c>
      <c r="AA437" s="54" t="s">
        <v>85</v>
      </c>
      <c r="AC437" s="54" t="s">
        <v>85</v>
      </c>
      <c r="AD437" s="54" t="s">
        <v>85</v>
      </c>
      <c r="AE437" s="54" t="s">
        <v>85</v>
      </c>
      <c r="AF437" s="54" t="s">
        <v>85</v>
      </c>
      <c r="AH437" s="54" t="s">
        <v>85</v>
      </c>
      <c r="AI437" s="54" t="s">
        <v>85</v>
      </c>
      <c r="AJ437" s="54" t="s">
        <v>85</v>
      </c>
      <c r="AK437" s="54" t="s">
        <v>85</v>
      </c>
      <c r="AM437" s="54" t="s">
        <v>85</v>
      </c>
      <c r="AN437" s="54" t="s">
        <v>85</v>
      </c>
      <c r="AO437" s="54" t="s">
        <v>85</v>
      </c>
      <c r="AP437" s="54" t="s">
        <v>85</v>
      </c>
    </row>
    <row r="438" spans="1:42" x14ac:dyDescent="0.25">
      <c r="A438" s="54" t="s">
        <v>85</v>
      </c>
      <c r="B438" s="54" t="s">
        <v>85</v>
      </c>
      <c r="C438" s="54" t="s">
        <v>85</v>
      </c>
      <c r="D438" s="54" t="s">
        <v>85</v>
      </c>
      <c r="E438" s="54" t="s">
        <v>85</v>
      </c>
      <c r="F438" s="54" t="s">
        <v>85</v>
      </c>
      <c r="G438" s="54" t="s">
        <v>85</v>
      </c>
      <c r="H438" s="54" t="s">
        <v>85</v>
      </c>
      <c r="I438" s="54" t="s">
        <v>85</v>
      </c>
      <c r="J438" s="54" t="s">
        <v>85</v>
      </c>
      <c r="K438" s="54" t="s">
        <v>85</v>
      </c>
      <c r="L438" s="54" t="s">
        <v>85</v>
      </c>
      <c r="M438" s="54" t="s">
        <v>85</v>
      </c>
      <c r="N438" s="54" t="s">
        <v>85</v>
      </c>
      <c r="O438" s="54" t="s">
        <v>85</v>
      </c>
      <c r="P438" s="54" t="s">
        <v>85</v>
      </c>
      <c r="Q438" s="54" t="s">
        <v>85</v>
      </c>
      <c r="S438" s="54" t="s">
        <v>85</v>
      </c>
      <c r="T438" s="54" t="s">
        <v>85</v>
      </c>
      <c r="U438" s="54" t="s">
        <v>85</v>
      </c>
      <c r="V438" s="54" t="s">
        <v>85</v>
      </c>
      <c r="X438" s="54" t="s">
        <v>85</v>
      </c>
      <c r="Y438" s="54" t="s">
        <v>85</v>
      </c>
      <c r="Z438" s="54" t="s">
        <v>85</v>
      </c>
      <c r="AA438" s="54" t="s">
        <v>85</v>
      </c>
      <c r="AC438" s="54" t="s">
        <v>85</v>
      </c>
      <c r="AD438" s="54" t="s">
        <v>85</v>
      </c>
      <c r="AE438" s="54" t="s">
        <v>85</v>
      </c>
      <c r="AF438" s="54" t="s">
        <v>85</v>
      </c>
      <c r="AH438" s="54" t="s">
        <v>85</v>
      </c>
      <c r="AI438" s="54" t="s">
        <v>85</v>
      </c>
      <c r="AJ438" s="54" t="s">
        <v>85</v>
      </c>
      <c r="AK438" s="54" t="s">
        <v>85</v>
      </c>
      <c r="AM438" s="54" t="s">
        <v>85</v>
      </c>
      <c r="AN438" s="54" t="s">
        <v>85</v>
      </c>
      <c r="AO438" s="54" t="s">
        <v>85</v>
      </c>
      <c r="AP438" s="54" t="s">
        <v>85</v>
      </c>
    </row>
    <row r="439" spans="1:42" x14ac:dyDescent="0.25">
      <c r="A439" s="54" t="s">
        <v>85</v>
      </c>
      <c r="B439" s="54" t="s">
        <v>85</v>
      </c>
      <c r="C439" s="54" t="s">
        <v>85</v>
      </c>
      <c r="D439" s="54" t="s">
        <v>85</v>
      </c>
      <c r="E439" s="54" t="s">
        <v>85</v>
      </c>
      <c r="F439" s="54" t="s">
        <v>85</v>
      </c>
      <c r="G439" s="54" t="s">
        <v>85</v>
      </c>
      <c r="H439" s="54" t="s">
        <v>85</v>
      </c>
      <c r="I439" s="54" t="s">
        <v>85</v>
      </c>
      <c r="J439" s="54" t="s">
        <v>85</v>
      </c>
      <c r="K439" s="54" t="s">
        <v>85</v>
      </c>
      <c r="L439" s="54" t="s">
        <v>85</v>
      </c>
      <c r="M439" s="54" t="s">
        <v>85</v>
      </c>
      <c r="N439" s="54" t="s">
        <v>85</v>
      </c>
      <c r="O439" s="54" t="s">
        <v>85</v>
      </c>
      <c r="P439" s="54" t="s">
        <v>85</v>
      </c>
      <c r="Q439" s="54" t="s">
        <v>85</v>
      </c>
      <c r="S439" s="54" t="s">
        <v>85</v>
      </c>
      <c r="T439" s="54" t="s">
        <v>85</v>
      </c>
      <c r="U439" s="54" t="s">
        <v>85</v>
      </c>
      <c r="V439" s="54" t="s">
        <v>85</v>
      </c>
      <c r="X439" s="54" t="s">
        <v>85</v>
      </c>
      <c r="Y439" s="54" t="s">
        <v>85</v>
      </c>
      <c r="Z439" s="54" t="s">
        <v>85</v>
      </c>
      <c r="AA439" s="54" t="s">
        <v>85</v>
      </c>
      <c r="AC439" s="54" t="s">
        <v>85</v>
      </c>
      <c r="AD439" s="54" t="s">
        <v>85</v>
      </c>
      <c r="AE439" s="54" t="s">
        <v>85</v>
      </c>
      <c r="AF439" s="54" t="s">
        <v>85</v>
      </c>
      <c r="AH439" s="54" t="s">
        <v>85</v>
      </c>
      <c r="AI439" s="54" t="s">
        <v>85</v>
      </c>
      <c r="AJ439" s="54" t="s">
        <v>85</v>
      </c>
      <c r="AK439" s="54" t="s">
        <v>85</v>
      </c>
      <c r="AM439" s="54" t="s">
        <v>85</v>
      </c>
      <c r="AN439" s="54" t="s">
        <v>85</v>
      </c>
      <c r="AO439" s="54" t="s">
        <v>85</v>
      </c>
      <c r="AP439" s="54" t="s">
        <v>85</v>
      </c>
    </row>
    <row r="440" spans="1:42" x14ac:dyDescent="0.25">
      <c r="A440" s="54" t="s">
        <v>85</v>
      </c>
      <c r="B440" s="54" t="s">
        <v>85</v>
      </c>
      <c r="C440" s="54" t="s">
        <v>85</v>
      </c>
      <c r="D440" s="54" t="s">
        <v>85</v>
      </c>
      <c r="E440" s="54" t="s">
        <v>85</v>
      </c>
      <c r="F440" s="54" t="s">
        <v>85</v>
      </c>
      <c r="G440" s="54" t="s">
        <v>85</v>
      </c>
      <c r="H440" s="54" t="s">
        <v>85</v>
      </c>
      <c r="I440" s="54" t="s">
        <v>85</v>
      </c>
      <c r="J440" s="54" t="s">
        <v>85</v>
      </c>
      <c r="K440" s="54" t="s">
        <v>85</v>
      </c>
      <c r="L440" s="54" t="s">
        <v>85</v>
      </c>
      <c r="M440" s="54" t="s">
        <v>85</v>
      </c>
      <c r="N440" s="54" t="s">
        <v>85</v>
      </c>
      <c r="O440" s="54" t="s">
        <v>85</v>
      </c>
      <c r="P440" s="54" t="s">
        <v>85</v>
      </c>
      <c r="Q440" s="54" t="s">
        <v>85</v>
      </c>
      <c r="S440" s="54" t="s">
        <v>85</v>
      </c>
      <c r="T440" s="54" t="s">
        <v>85</v>
      </c>
      <c r="U440" s="54" t="s">
        <v>85</v>
      </c>
      <c r="V440" s="54" t="s">
        <v>85</v>
      </c>
      <c r="X440" s="54" t="s">
        <v>85</v>
      </c>
      <c r="Y440" s="54" t="s">
        <v>85</v>
      </c>
      <c r="Z440" s="54" t="s">
        <v>85</v>
      </c>
      <c r="AA440" s="54" t="s">
        <v>85</v>
      </c>
      <c r="AC440" s="54" t="s">
        <v>85</v>
      </c>
      <c r="AD440" s="54" t="s">
        <v>85</v>
      </c>
      <c r="AE440" s="54" t="s">
        <v>85</v>
      </c>
      <c r="AF440" s="54" t="s">
        <v>85</v>
      </c>
      <c r="AH440" s="54" t="s">
        <v>85</v>
      </c>
      <c r="AI440" s="54" t="s">
        <v>85</v>
      </c>
      <c r="AJ440" s="54" t="s">
        <v>85</v>
      </c>
      <c r="AK440" s="54" t="s">
        <v>85</v>
      </c>
      <c r="AM440" s="54" t="s">
        <v>85</v>
      </c>
      <c r="AN440" s="54" t="s">
        <v>85</v>
      </c>
      <c r="AO440" s="54" t="s">
        <v>85</v>
      </c>
      <c r="AP440" s="54" t="s">
        <v>85</v>
      </c>
    </row>
    <row r="441" spans="1:42" x14ac:dyDescent="0.25">
      <c r="A441" s="54" t="s">
        <v>85</v>
      </c>
      <c r="B441" s="54" t="s">
        <v>85</v>
      </c>
      <c r="C441" s="54" t="s">
        <v>85</v>
      </c>
      <c r="D441" s="54" t="s">
        <v>85</v>
      </c>
      <c r="E441" s="54" t="s">
        <v>85</v>
      </c>
      <c r="F441" s="54" t="s">
        <v>85</v>
      </c>
      <c r="G441" s="54" t="s">
        <v>85</v>
      </c>
      <c r="H441" s="54" t="s">
        <v>85</v>
      </c>
      <c r="I441" s="54" t="s">
        <v>85</v>
      </c>
      <c r="J441" s="54" t="s">
        <v>85</v>
      </c>
      <c r="K441" s="54" t="s">
        <v>85</v>
      </c>
      <c r="L441" s="54" t="s">
        <v>85</v>
      </c>
      <c r="M441" s="54" t="s">
        <v>85</v>
      </c>
      <c r="N441" s="54" t="s">
        <v>85</v>
      </c>
      <c r="O441" s="54" t="s">
        <v>85</v>
      </c>
      <c r="P441" s="54" t="s">
        <v>85</v>
      </c>
      <c r="Q441" s="54" t="s">
        <v>85</v>
      </c>
      <c r="S441" s="54" t="s">
        <v>85</v>
      </c>
      <c r="T441" s="54" t="s">
        <v>85</v>
      </c>
      <c r="U441" s="54" t="s">
        <v>85</v>
      </c>
      <c r="V441" s="54" t="s">
        <v>85</v>
      </c>
      <c r="X441" s="54" t="s">
        <v>85</v>
      </c>
      <c r="Y441" s="54" t="s">
        <v>85</v>
      </c>
      <c r="Z441" s="54" t="s">
        <v>85</v>
      </c>
      <c r="AA441" s="54" t="s">
        <v>85</v>
      </c>
      <c r="AC441" s="54" t="s">
        <v>85</v>
      </c>
      <c r="AD441" s="54" t="s">
        <v>85</v>
      </c>
      <c r="AE441" s="54" t="s">
        <v>85</v>
      </c>
      <c r="AF441" s="54" t="s">
        <v>85</v>
      </c>
      <c r="AH441" s="54" t="s">
        <v>85</v>
      </c>
      <c r="AI441" s="54" t="s">
        <v>85</v>
      </c>
      <c r="AJ441" s="54" t="s">
        <v>85</v>
      </c>
      <c r="AK441" s="54" t="s">
        <v>85</v>
      </c>
      <c r="AM441" s="54" t="s">
        <v>85</v>
      </c>
      <c r="AN441" s="54" t="s">
        <v>85</v>
      </c>
      <c r="AO441" s="54" t="s">
        <v>85</v>
      </c>
      <c r="AP441" s="54" t="s">
        <v>85</v>
      </c>
    </row>
    <row r="442" spans="1:42" x14ac:dyDescent="0.25">
      <c r="A442" s="54" t="s">
        <v>85</v>
      </c>
      <c r="B442" s="54" t="s">
        <v>85</v>
      </c>
      <c r="C442" s="54" t="s">
        <v>85</v>
      </c>
      <c r="D442" s="54" t="s">
        <v>85</v>
      </c>
      <c r="E442" s="54" t="s">
        <v>85</v>
      </c>
      <c r="F442" s="54" t="s">
        <v>85</v>
      </c>
      <c r="G442" s="54" t="s">
        <v>85</v>
      </c>
      <c r="H442" s="54" t="s">
        <v>85</v>
      </c>
      <c r="I442" s="54" t="s">
        <v>85</v>
      </c>
      <c r="J442" s="54" t="s">
        <v>85</v>
      </c>
      <c r="K442" s="54" t="s">
        <v>85</v>
      </c>
      <c r="L442" s="54" t="s">
        <v>85</v>
      </c>
      <c r="M442" s="54" t="s">
        <v>85</v>
      </c>
      <c r="N442" s="54" t="s">
        <v>85</v>
      </c>
      <c r="O442" s="54" t="s">
        <v>85</v>
      </c>
      <c r="P442" s="54" t="s">
        <v>85</v>
      </c>
      <c r="Q442" s="54" t="s">
        <v>85</v>
      </c>
      <c r="S442" s="54" t="s">
        <v>85</v>
      </c>
      <c r="T442" s="54" t="s">
        <v>85</v>
      </c>
      <c r="U442" s="54" t="s">
        <v>85</v>
      </c>
      <c r="V442" s="54" t="s">
        <v>85</v>
      </c>
      <c r="X442" s="54" t="s">
        <v>85</v>
      </c>
      <c r="Y442" s="54" t="s">
        <v>85</v>
      </c>
      <c r="Z442" s="54" t="s">
        <v>85</v>
      </c>
      <c r="AA442" s="54" t="s">
        <v>85</v>
      </c>
      <c r="AC442" s="54" t="s">
        <v>85</v>
      </c>
      <c r="AD442" s="54" t="s">
        <v>85</v>
      </c>
      <c r="AE442" s="54" t="s">
        <v>85</v>
      </c>
      <c r="AF442" s="54" t="s">
        <v>85</v>
      </c>
      <c r="AH442" s="54" t="s">
        <v>85</v>
      </c>
      <c r="AI442" s="54" t="s">
        <v>85</v>
      </c>
      <c r="AJ442" s="54" t="s">
        <v>85</v>
      </c>
      <c r="AK442" s="54" t="s">
        <v>85</v>
      </c>
      <c r="AM442" s="54" t="s">
        <v>85</v>
      </c>
      <c r="AN442" s="54" t="s">
        <v>85</v>
      </c>
      <c r="AO442" s="54" t="s">
        <v>85</v>
      </c>
      <c r="AP442" s="54" t="s">
        <v>85</v>
      </c>
    </row>
    <row r="443" spans="1:42" x14ac:dyDescent="0.25">
      <c r="A443" s="54" t="s">
        <v>85</v>
      </c>
      <c r="B443" s="54" t="s">
        <v>85</v>
      </c>
      <c r="C443" s="54" t="s">
        <v>85</v>
      </c>
      <c r="D443" s="54" t="s">
        <v>85</v>
      </c>
      <c r="E443" s="54" t="s">
        <v>85</v>
      </c>
      <c r="F443" s="54" t="s">
        <v>85</v>
      </c>
      <c r="G443" s="54" t="s">
        <v>85</v>
      </c>
      <c r="H443" s="54" t="s">
        <v>85</v>
      </c>
      <c r="I443" s="54" t="s">
        <v>85</v>
      </c>
      <c r="J443" s="54" t="s">
        <v>85</v>
      </c>
      <c r="K443" s="54" t="s">
        <v>85</v>
      </c>
      <c r="L443" s="54" t="s">
        <v>85</v>
      </c>
      <c r="M443" s="54" t="s">
        <v>85</v>
      </c>
      <c r="N443" s="54" t="s">
        <v>85</v>
      </c>
      <c r="O443" s="54" t="s">
        <v>85</v>
      </c>
      <c r="P443" s="54" t="s">
        <v>85</v>
      </c>
      <c r="Q443" s="54" t="s">
        <v>85</v>
      </c>
      <c r="S443" s="54" t="s">
        <v>85</v>
      </c>
      <c r="T443" s="54" t="s">
        <v>85</v>
      </c>
      <c r="U443" s="54" t="s">
        <v>85</v>
      </c>
      <c r="V443" s="54" t="s">
        <v>85</v>
      </c>
      <c r="X443" s="54" t="s">
        <v>85</v>
      </c>
      <c r="Y443" s="54" t="s">
        <v>85</v>
      </c>
      <c r="Z443" s="54" t="s">
        <v>85</v>
      </c>
      <c r="AA443" s="54" t="s">
        <v>85</v>
      </c>
      <c r="AC443" s="54" t="s">
        <v>85</v>
      </c>
      <c r="AD443" s="54" t="s">
        <v>85</v>
      </c>
      <c r="AE443" s="54" t="s">
        <v>85</v>
      </c>
      <c r="AF443" s="54" t="s">
        <v>85</v>
      </c>
      <c r="AH443" s="54" t="s">
        <v>85</v>
      </c>
      <c r="AI443" s="54" t="s">
        <v>85</v>
      </c>
      <c r="AJ443" s="54" t="s">
        <v>85</v>
      </c>
      <c r="AK443" s="54" t="s">
        <v>85</v>
      </c>
      <c r="AM443" s="54" t="s">
        <v>85</v>
      </c>
      <c r="AN443" s="54" t="s">
        <v>85</v>
      </c>
      <c r="AO443" s="54" t="s">
        <v>85</v>
      </c>
      <c r="AP443" s="54" t="s">
        <v>85</v>
      </c>
    </row>
    <row r="444" spans="1:42" x14ac:dyDescent="0.25">
      <c r="A444" s="54" t="s">
        <v>85</v>
      </c>
      <c r="B444" s="54" t="s">
        <v>85</v>
      </c>
      <c r="C444" s="54" t="s">
        <v>85</v>
      </c>
      <c r="D444" s="54" t="s">
        <v>85</v>
      </c>
      <c r="E444" s="54" t="s">
        <v>85</v>
      </c>
      <c r="F444" s="54" t="s">
        <v>85</v>
      </c>
      <c r="G444" s="54" t="s">
        <v>85</v>
      </c>
      <c r="H444" s="54" t="s">
        <v>85</v>
      </c>
      <c r="I444" s="54" t="s">
        <v>85</v>
      </c>
      <c r="J444" s="54" t="s">
        <v>85</v>
      </c>
      <c r="K444" s="54" t="s">
        <v>85</v>
      </c>
      <c r="L444" s="54" t="s">
        <v>85</v>
      </c>
      <c r="M444" s="54" t="s">
        <v>85</v>
      </c>
      <c r="N444" s="54" t="s">
        <v>85</v>
      </c>
      <c r="O444" s="54" t="s">
        <v>85</v>
      </c>
      <c r="P444" s="54" t="s">
        <v>85</v>
      </c>
      <c r="Q444" s="54" t="s">
        <v>85</v>
      </c>
      <c r="S444" s="54" t="s">
        <v>85</v>
      </c>
      <c r="T444" s="54" t="s">
        <v>85</v>
      </c>
      <c r="U444" s="54" t="s">
        <v>85</v>
      </c>
      <c r="V444" s="54" t="s">
        <v>85</v>
      </c>
      <c r="X444" s="54" t="s">
        <v>85</v>
      </c>
      <c r="Y444" s="54" t="s">
        <v>85</v>
      </c>
      <c r="Z444" s="54" t="s">
        <v>85</v>
      </c>
      <c r="AA444" s="54" t="s">
        <v>85</v>
      </c>
      <c r="AC444" s="54" t="s">
        <v>85</v>
      </c>
      <c r="AD444" s="54" t="s">
        <v>85</v>
      </c>
      <c r="AE444" s="54" t="s">
        <v>85</v>
      </c>
      <c r="AF444" s="54" t="s">
        <v>85</v>
      </c>
      <c r="AH444" s="54" t="s">
        <v>85</v>
      </c>
      <c r="AI444" s="54" t="s">
        <v>85</v>
      </c>
      <c r="AJ444" s="54" t="s">
        <v>85</v>
      </c>
      <c r="AK444" s="54" t="s">
        <v>85</v>
      </c>
      <c r="AM444" s="54" t="s">
        <v>85</v>
      </c>
      <c r="AN444" s="54" t="s">
        <v>85</v>
      </c>
      <c r="AO444" s="54" t="s">
        <v>85</v>
      </c>
      <c r="AP444" s="54" t="s">
        <v>85</v>
      </c>
    </row>
    <row r="445" spans="1:42" x14ac:dyDescent="0.25">
      <c r="A445" s="54" t="s">
        <v>85</v>
      </c>
      <c r="B445" s="54" t="s">
        <v>85</v>
      </c>
      <c r="C445" s="54" t="s">
        <v>85</v>
      </c>
      <c r="D445" s="54" t="s">
        <v>85</v>
      </c>
      <c r="E445" s="54" t="s">
        <v>85</v>
      </c>
      <c r="F445" s="54" t="s">
        <v>85</v>
      </c>
      <c r="G445" s="54" t="s">
        <v>85</v>
      </c>
      <c r="H445" s="54" t="s">
        <v>85</v>
      </c>
      <c r="I445" s="54" t="s">
        <v>85</v>
      </c>
      <c r="J445" s="54" t="s">
        <v>85</v>
      </c>
      <c r="K445" s="54" t="s">
        <v>85</v>
      </c>
      <c r="L445" s="54" t="s">
        <v>85</v>
      </c>
      <c r="M445" s="54" t="s">
        <v>85</v>
      </c>
      <c r="N445" s="54" t="s">
        <v>85</v>
      </c>
      <c r="O445" s="54" t="s">
        <v>85</v>
      </c>
      <c r="P445" s="54" t="s">
        <v>85</v>
      </c>
      <c r="Q445" s="54" t="s">
        <v>85</v>
      </c>
      <c r="S445" s="54" t="s">
        <v>85</v>
      </c>
      <c r="T445" s="54" t="s">
        <v>85</v>
      </c>
      <c r="U445" s="54" t="s">
        <v>85</v>
      </c>
      <c r="V445" s="54" t="s">
        <v>85</v>
      </c>
      <c r="X445" s="54" t="s">
        <v>85</v>
      </c>
      <c r="Y445" s="54" t="s">
        <v>85</v>
      </c>
      <c r="Z445" s="54" t="s">
        <v>85</v>
      </c>
      <c r="AA445" s="54" t="s">
        <v>85</v>
      </c>
      <c r="AC445" s="54" t="s">
        <v>85</v>
      </c>
      <c r="AD445" s="54" t="s">
        <v>85</v>
      </c>
      <c r="AE445" s="54" t="s">
        <v>85</v>
      </c>
      <c r="AF445" s="54" t="s">
        <v>85</v>
      </c>
      <c r="AH445" s="54" t="s">
        <v>85</v>
      </c>
      <c r="AI445" s="54" t="s">
        <v>85</v>
      </c>
      <c r="AJ445" s="54" t="s">
        <v>85</v>
      </c>
      <c r="AK445" s="54" t="s">
        <v>85</v>
      </c>
      <c r="AM445" s="54" t="s">
        <v>85</v>
      </c>
      <c r="AN445" s="54" t="s">
        <v>85</v>
      </c>
      <c r="AO445" s="54" t="s">
        <v>85</v>
      </c>
      <c r="AP445" s="54" t="s">
        <v>85</v>
      </c>
    </row>
    <row r="446" spans="1:42" x14ac:dyDescent="0.25">
      <c r="A446" s="54" t="s">
        <v>85</v>
      </c>
      <c r="B446" s="54" t="s">
        <v>85</v>
      </c>
      <c r="C446" s="54" t="s">
        <v>85</v>
      </c>
      <c r="D446" s="54" t="s">
        <v>85</v>
      </c>
      <c r="E446" s="54" t="s">
        <v>85</v>
      </c>
      <c r="F446" s="54" t="s">
        <v>85</v>
      </c>
      <c r="G446" s="54" t="s">
        <v>85</v>
      </c>
      <c r="H446" s="54" t="s">
        <v>85</v>
      </c>
      <c r="I446" s="54" t="s">
        <v>85</v>
      </c>
      <c r="J446" s="54" t="s">
        <v>85</v>
      </c>
      <c r="K446" s="54" t="s">
        <v>85</v>
      </c>
      <c r="L446" s="54" t="s">
        <v>85</v>
      </c>
      <c r="M446" s="54" t="s">
        <v>85</v>
      </c>
      <c r="N446" s="54" t="s">
        <v>85</v>
      </c>
      <c r="O446" s="54" t="s">
        <v>85</v>
      </c>
      <c r="P446" s="54" t="s">
        <v>85</v>
      </c>
      <c r="Q446" s="54" t="s">
        <v>85</v>
      </c>
      <c r="S446" s="54" t="s">
        <v>85</v>
      </c>
      <c r="T446" s="54" t="s">
        <v>85</v>
      </c>
      <c r="U446" s="54" t="s">
        <v>85</v>
      </c>
      <c r="V446" s="54" t="s">
        <v>85</v>
      </c>
      <c r="X446" s="54" t="s">
        <v>85</v>
      </c>
      <c r="Y446" s="54" t="s">
        <v>85</v>
      </c>
      <c r="Z446" s="54" t="s">
        <v>85</v>
      </c>
      <c r="AA446" s="54" t="s">
        <v>85</v>
      </c>
      <c r="AC446" s="54" t="s">
        <v>85</v>
      </c>
      <c r="AD446" s="54" t="s">
        <v>85</v>
      </c>
      <c r="AE446" s="54" t="s">
        <v>85</v>
      </c>
      <c r="AF446" s="54" t="s">
        <v>85</v>
      </c>
      <c r="AH446" s="54" t="s">
        <v>85</v>
      </c>
      <c r="AI446" s="54" t="s">
        <v>85</v>
      </c>
      <c r="AJ446" s="54" t="s">
        <v>85</v>
      </c>
      <c r="AK446" s="54" t="s">
        <v>85</v>
      </c>
      <c r="AM446" s="54" t="s">
        <v>85</v>
      </c>
      <c r="AN446" s="54" t="s">
        <v>85</v>
      </c>
      <c r="AO446" s="54" t="s">
        <v>85</v>
      </c>
      <c r="AP446" s="54" t="s">
        <v>85</v>
      </c>
    </row>
    <row r="447" spans="1:42" x14ac:dyDescent="0.25">
      <c r="A447" s="54" t="s">
        <v>85</v>
      </c>
      <c r="B447" s="54" t="s">
        <v>85</v>
      </c>
      <c r="C447" s="54" t="s">
        <v>85</v>
      </c>
      <c r="D447" s="54" t="s">
        <v>85</v>
      </c>
      <c r="E447" s="54" t="s">
        <v>85</v>
      </c>
      <c r="F447" s="54" t="s">
        <v>85</v>
      </c>
      <c r="G447" s="54" t="s">
        <v>85</v>
      </c>
      <c r="H447" s="54" t="s">
        <v>85</v>
      </c>
      <c r="I447" s="54" t="s">
        <v>85</v>
      </c>
      <c r="J447" s="54" t="s">
        <v>85</v>
      </c>
      <c r="K447" s="54" t="s">
        <v>85</v>
      </c>
      <c r="L447" s="54" t="s">
        <v>85</v>
      </c>
      <c r="M447" s="54" t="s">
        <v>85</v>
      </c>
      <c r="N447" s="54" t="s">
        <v>85</v>
      </c>
      <c r="O447" s="54" t="s">
        <v>85</v>
      </c>
      <c r="P447" s="54" t="s">
        <v>85</v>
      </c>
      <c r="Q447" s="54" t="s">
        <v>85</v>
      </c>
      <c r="S447" s="54" t="s">
        <v>85</v>
      </c>
      <c r="T447" s="54" t="s">
        <v>85</v>
      </c>
      <c r="U447" s="54" t="s">
        <v>85</v>
      </c>
      <c r="V447" s="54" t="s">
        <v>85</v>
      </c>
      <c r="X447" s="54" t="s">
        <v>85</v>
      </c>
      <c r="Y447" s="54" t="s">
        <v>85</v>
      </c>
      <c r="Z447" s="54" t="s">
        <v>85</v>
      </c>
      <c r="AA447" s="54" t="s">
        <v>85</v>
      </c>
      <c r="AC447" s="54" t="s">
        <v>85</v>
      </c>
      <c r="AD447" s="54" t="s">
        <v>85</v>
      </c>
      <c r="AE447" s="54" t="s">
        <v>85</v>
      </c>
      <c r="AF447" s="54" t="s">
        <v>85</v>
      </c>
      <c r="AH447" s="54" t="s">
        <v>85</v>
      </c>
      <c r="AI447" s="54" t="s">
        <v>85</v>
      </c>
      <c r="AJ447" s="54" t="s">
        <v>85</v>
      </c>
      <c r="AK447" s="54" t="s">
        <v>85</v>
      </c>
      <c r="AM447" s="54" t="s">
        <v>85</v>
      </c>
      <c r="AN447" s="54" t="s">
        <v>85</v>
      </c>
      <c r="AO447" s="54" t="s">
        <v>85</v>
      </c>
      <c r="AP447" s="54" t="s">
        <v>85</v>
      </c>
    </row>
    <row r="448" spans="1:42" x14ac:dyDescent="0.25">
      <c r="A448" s="54" t="s">
        <v>85</v>
      </c>
      <c r="B448" s="54" t="s">
        <v>85</v>
      </c>
      <c r="C448" s="54" t="s">
        <v>85</v>
      </c>
      <c r="D448" s="54" t="s">
        <v>85</v>
      </c>
      <c r="E448" s="54" t="s">
        <v>85</v>
      </c>
      <c r="F448" s="54" t="s">
        <v>85</v>
      </c>
      <c r="G448" s="54" t="s">
        <v>85</v>
      </c>
      <c r="H448" s="54" t="s">
        <v>85</v>
      </c>
      <c r="I448" s="54" t="s">
        <v>85</v>
      </c>
      <c r="J448" s="54" t="s">
        <v>85</v>
      </c>
      <c r="K448" s="54" t="s">
        <v>85</v>
      </c>
      <c r="L448" s="54" t="s">
        <v>85</v>
      </c>
      <c r="M448" s="54" t="s">
        <v>85</v>
      </c>
      <c r="N448" s="54" t="s">
        <v>85</v>
      </c>
      <c r="O448" s="54" t="s">
        <v>85</v>
      </c>
      <c r="P448" s="54" t="s">
        <v>85</v>
      </c>
      <c r="Q448" s="54" t="s">
        <v>85</v>
      </c>
      <c r="S448" s="54" t="s">
        <v>85</v>
      </c>
      <c r="T448" s="54" t="s">
        <v>85</v>
      </c>
      <c r="U448" s="54" t="s">
        <v>85</v>
      </c>
      <c r="V448" s="54" t="s">
        <v>85</v>
      </c>
      <c r="X448" s="54" t="s">
        <v>85</v>
      </c>
      <c r="Y448" s="54" t="s">
        <v>85</v>
      </c>
      <c r="Z448" s="54" t="s">
        <v>85</v>
      </c>
      <c r="AA448" s="54" t="s">
        <v>85</v>
      </c>
      <c r="AC448" s="54" t="s">
        <v>85</v>
      </c>
      <c r="AD448" s="54" t="s">
        <v>85</v>
      </c>
      <c r="AE448" s="54" t="s">
        <v>85</v>
      </c>
      <c r="AF448" s="54" t="s">
        <v>85</v>
      </c>
      <c r="AH448" s="54" t="s">
        <v>85</v>
      </c>
      <c r="AI448" s="54" t="s">
        <v>85</v>
      </c>
      <c r="AJ448" s="54" t="s">
        <v>85</v>
      </c>
      <c r="AK448" s="54" t="s">
        <v>85</v>
      </c>
      <c r="AM448" s="54" t="s">
        <v>85</v>
      </c>
      <c r="AN448" s="54" t="s">
        <v>85</v>
      </c>
      <c r="AO448" s="54" t="s">
        <v>85</v>
      </c>
      <c r="AP448" s="54" t="s">
        <v>85</v>
      </c>
    </row>
    <row r="449" spans="1:42" x14ac:dyDescent="0.25">
      <c r="A449" s="54" t="s">
        <v>85</v>
      </c>
      <c r="B449" s="54" t="s">
        <v>85</v>
      </c>
      <c r="C449" s="54" t="s">
        <v>85</v>
      </c>
      <c r="D449" s="54" t="s">
        <v>85</v>
      </c>
      <c r="E449" s="54" t="s">
        <v>85</v>
      </c>
      <c r="F449" s="54" t="s">
        <v>85</v>
      </c>
      <c r="G449" s="54" t="s">
        <v>85</v>
      </c>
      <c r="H449" s="54" t="s">
        <v>85</v>
      </c>
      <c r="I449" s="54" t="s">
        <v>85</v>
      </c>
      <c r="J449" s="54" t="s">
        <v>85</v>
      </c>
      <c r="K449" s="54" t="s">
        <v>85</v>
      </c>
      <c r="L449" s="54" t="s">
        <v>85</v>
      </c>
      <c r="M449" s="54" t="s">
        <v>85</v>
      </c>
      <c r="N449" s="54" t="s">
        <v>85</v>
      </c>
      <c r="O449" s="54" t="s">
        <v>85</v>
      </c>
      <c r="P449" s="54" t="s">
        <v>85</v>
      </c>
      <c r="Q449" s="54" t="s">
        <v>85</v>
      </c>
      <c r="S449" s="54" t="s">
        <v>85</v>
      </c>
      <c r="T449" s="54" t="s">
        <v>85</v>
      </c>
      <c r="U449" s="54" t="s">
        <v>85</v>
      </c>
      <c r="V449" s="54" t="s">
        <v>85</v>
      </c>
      <c r="X449" s="54" t="s">
        <v>85</v>
      </c>
      <c r="Y449" s="54" t="s">
        <v>85</v>
      </c>
      <c r="Z449" s="54" t="s">
        <v>85</v>
      </c>
      <c r="AA449" s="54" t="s">
        <v>85</v>
      </c>
      <c r="AC449" s="54" t="s">
        <v>85</v>
      </c>
      <c r="AD449" s="54" t="s">
        <v>85</v>
      </c>
      <c r="AE449" s="54" t="s">
        <v>85</v>
      </c>
      <c r="AF449" s="54" t="s">
        <v>85</v>
      </c>
      <c r="AH449" s="54" t="s">
        <v>85</v>
      </c>
      <c r="AI449" s="54" t="s">
        <v>85</v>
      </c>
      <c r="AJ449" s="54" t="s">
        <v>85</v>
      </c>
      <c r="AK449" s="54" t="s">
        <v>85</v>
      </c>
      <c r="AM449" s="54" t="s">
        <v>85</v>
      </c>
      <c r="AN449" s="54" t="s">
        <v>85</v>
      </c>
      <c r="AO449" s="54" t="s">
        <v>85</v>
      </c>
      <c r="AP449" s="54" t="s">
        <v>85</v>
      </c>
    </row>
    <row r="450" spans="1:42" x14ac:dyDescent="0.25">
      <c r="A450" s="54" t="s">
        <v>85</v>
      </c>
      <c r="B450" s="54" t="s">
        <v>85</v>
      </c>
      <c r="C450" s="54" t="s">
        <v>85</v>
      </c>
      <c r="D450" s="54" t="s">
        <v>85</v>
      </c>
      <c r="E450" s="54" t="s">
        <v>85</v>
      </c>
      <c r="F450" s="54" t="s">
        <v>85</v>
      </c>
      <c r="G450" s="54" t="s">
        <v>85</v>
      </c>
      <c r="H450" s="54" t="s">
        <v>85</v>
      </c>
      <c r="I450" s="54" t="s">
        <v>85</v>
      </c>
      <c r="J450" s="54" t="s">
        <v>85</v>
      </c>
      <c r="K450" s="54" t="s">
        <v>85</v>
      </c>
      <c r="L450" s="54" t="s">
        <v>85</v>
      </c>
      <c r="M450" s="54" t="s">
        <v>85</v>
      </c>
      <c r="N450" s="54" t="s">
        <v>85</v>
      </c>
      <c r="O450" s="54" t="s">
        <v>85</v>
      </c>
      <c r="P450" s="54" t="s">
        <v>85</v>
      </c>
      <c r="Q450" s="54" t="s">
        <v>85</v>
      </c>
      <c r="S450" s="54" t="s">
        <v>85</v>
      </c>
      <c r="T450" s="54" t="s">
        <v>85</v>
      </c>
      <c r="U450" s="54" t="s">
        <v>85</v>
      </c>
      <c r="V450" s="54" t="s">
        <v>85</v>
      </c>
      <c r="X450" s="54" t="s">
        <v>85</v>
      </c>
      <c r="Y450" s="54" t="s">
        <v>85</v>
      </c>
      <c r="Z450" s="54" t="s">
        <v>85</v>
      </c>
      <c r="AA450" s="54" t="s">
        <v>85</v>
      </c>
      <c r="AC450" s="54" t="s">
        <v>85</v>
      </c>
      <c r="AD450" s="54" t="s">
        <v>85</v>
      </c>
      <c r="AE450" s="54" t="s">
        <v>85</v>
      </c>
      <c r="AF450" s="54" t="s">
        <v>85</v>
      </c>
      <c r="AH450" s="54" t="s">
        <v>85</v>
      </c>
      <c r="AI450" s="54" t="s">
        <v>85</v>
      </c>
      <c r="AJ450" s="54" t="s">
        <v>85</v>
      </c>
      <c r="AK450" s="54" t="s">
        <v>85</v>
      </c>
      <c r="AM450" s="54" t="s">
        <v>85</v>
      </c>
      <c r="AN450" s="54" t="s">
        <v>85</v>
      </c>
      <c r="AO450" s="54" t="s">
        <v>85</v>
      </c>
      <c r="AP450" s="54" t="s">
        <v>85</v>
      </c>
    </row>
    <row r="451" spans="1:42" x14ac:dyDescent="0.25">
      <c r="A451" s="54" t="s">
        <v>85</v>
      </c>
      <c r="B451" s="54" t="s">
        <v>85</v>
      </c>
      <c r="C451" s="54" t="s">
        <v>85</v>
      </c>
      <c r="D451" s="54" t="s">
        <v>85</v>
      </c>
      <c r="E451" s="54" t="s">
        <v>85</v>
      </c>
      <c r="F451" s="54" t="s">
        <v>85</v>
      </c>
      <c r="G451" s="54" t="s">
        <v>85</v>
      </c>
      <c r="H451" s="54" t="s">
        <v>85</v>
      </c>
      <c r="I451" s="54" t="s">
        <v>85</v>
      </c>
      <c r="J451" s="54" t="s">
        <v>85</v>
      </c>
      <c r="K451" s="54" t="s">
        <v>85</v>
      </c>
      <c r="L451" s="54" t="s">
        <v>85</v>
      </c>
      <c r="M451" s="54" t="s">
        <v>85</v>
      </c>
      <c r="N451" s="54" t="s">
        <v>85</v>
      </c>
      <c r="O451" s="54" t="s">
        <v>85</v>
      </c>
      <c r="P451" s="54" t="s">
        <v>85</v>
      </c>
      <c r="Q451" s="54" t="s">
        <v>85</v>
      </c>
      <c r="S451" s="54" t="s">
        <v>85</v>
      </c>
      <c r="T451" s="54" t="s">
        <v>85</v>
      </c>
      <c r="U451" s="54" t="s">
        <v>85</v>
      </c>
      <c r="V451" s="54" t="s">
        <v>85</v>
      </c>
      <c r="X451" s="54" t="s">
        <v>85</v>
      </c>
      <c r="Y451" s="54" t="s">
        <v>85</v>
      </c>
      <c r="Z451" s="54" t="s">
        <v>85</v>
      </c>
      <c r="AA451" s="54" t="s">
        <v>85</v>
      </c>
      <c r="AC451" s="54" t="s">
        <v>85</v>
      </c>
      <c r="AD451" s="54" t="s">
        <v>85</v>
      </c>
      <c r="AE451" s="54" t="s">
        <v>85</v>
      </c>
      <c r="AF451" s="54" t="s">
        <v>85</v>
      </c>
      <c r="AH451" s="54" t="s">
        <v>85</v>
      </c>
      <c r="AI451" s="54" t="s">
        <v>85</v>
      </c>
      <c r="AJ451" s="54" t="s">
        <v>85</v>
      </c>
      <c r="AK451" s="54" t="s">
        <v>85</v>
      </c>
      <c r="AM451" s="54" t="s">
        <v>85</v>
      </c>
      <c r="AN451" s="54" t="s">
        <v>85</v>
      </c>
      <c r="AO451" s="54" t="s">
        <v>85</v>
      </c>
      <c r="AP451" s="54" t="s">
        <v>85</v>
      </c>
    </row>
    <row r="452" spans="1:42" x14ac:dyDescent="0.25">
      <c r="A452" s="54" t="s">
        <v>85</v>
      </c>
      <c r="B452" s="54" t="s">
        <v>85</v>
      </c>
      <c r="C452" s="54" t="s">
        <v>85</v>
      </c>
      <c r="D452" s="54" t="s">
        <v>85</v>
      </c>
      <c r="E452" s="54" t="s">
        <v>85</v>
      </c>
      <c r="F452" s="54" t="s">
        <v>85</v>
      </c>
      <c r="G452" s="54" t="s">
        <v>85</v>
      </c>
      <c r="H452" s="54" t="s">
        <v>85</v>
      </c>
      <c r="I452" s="54" t="s">
        <v>85</v>
      </c>
      <c r="J452" s="54" t="s">
        <v>85</v>
      </c>
      <c r="K452" s="54" t="s">
        <v>85</v>
      </c>
      <c r="L452" s="54" t="s">
        <v>85</v>
      </c>
      <c r="M452" s="54" t="s">
        <v>85</v>
      </c>
      <c r="N452" s="54" t="s">
        <v>85</v>
      </c>
      <c r="O452" s="54" t="s">
        <v>85</v>
      </c>
      <c r="P452" s="54" t="s">
        <v>85</v>
      </c>
      <c r="Q452" s="54" t="s">
        <v>85</v>
      </c>
      <c r="S452" s="54" t="s">
        <v>85</v>
      </c>
      <c r="T452" s="54" t="s">
        <v>85</v>
      </c>
      <c r="U452" s="54" t="s">
        <v>85</v>
      </c>
      <c r="V452" s="54" t="s">
        <v>85</v>
      </c>
      <c r="X452" s="54" t="s">
        <v>85</v>
      </c>
      <c r="Y452" s="54" t="s">
        <v>85</v>
      </c>
      <c r="Z452" s="54" t="s">
        <v>85</v>
      </c>
      <c r="AA452" s="54" t="s">
        <v>85</v>
      </c>
      <c r="AC452" s="54" t="s">
        <v>85</v>
      </c>
      <c r="AD452" s="54" t="s">
        <v>85</v>
      </c>
      <c r="AE452" s="54" t="s">
        <v>85</v>
      </c>
      <c r="AF452" s="54" t="s">
        <v>85</v>
      </c>
      <c r="AH452" s="54" t="s">
        <v>85</v>
      </c>
      <c r="AI452" s="54" t="s">
        <v>85</v>
      </c>
      <c r="AJ452" s="54" t="s">
        <v>85</v>
      </c>
      <c r="AK452" s="54" t="s">
        <v>85</v>
      </c>
      <c r="AM452" s="54" t="s">
        <v>85</v>
      </c>
      <c r="AN452" s="54" t="s">
        <v>85</v>
      </c>
      <c r="AO452" s="54" t="s">
        <v>85</v>
      </c>
      <c r="AP452" s="54" t="s">
        <v>85</v>
      </c>
    </row>
    <row r="453" spans="1:42" x14ac:dyDescent="0.25">
      <c r="A453" s="54" t="s">
        <v>85</v>
      </c>
      <c r="B453" s="54" t="s">
        <v>85</v>
      </c>
      <c r="C453" s="54" t="s">
        <v>85</v>
      </c>
      <c r="D453" s="54" t="s">
        <v>85</v>
      </c>
      <c r="E453" s="54" t="s">
        <v>85</v>
      </c>
      <c r="F453" s="54" t="s">
        <v>85</v>
      </c>
      <c r="G453" s="54" t="s">
        <v>85</v>
      </c>
      <c r="H453" s="54" t="s">
        <v>85</v>
      </c>
      <c r="I453" s="54" t="s">
        <v>85</v>
      </c>
      <c r="J453" s="54" t="s">
        <v>85</v>
      </c>
      <c r="K453" s="54" t="s">
        <v>85</v>
      </c>
      <c r="L453" s="54" t="s">
        <v>85</v>
      </c>
      <c r="M453" s="54" t="s">
        <v>85</v>
      </c>
      <c r="N453" s="54" t="s">
        <v>85</v>
      </c>
      <c r="O453" s="54" t="s">
        <v>85</v>
      </c>
      <c r="P453" s="54" t="s">
        <v>85</v>
      </c>
      <c r="Q453" s="54" t="s">
        <v>85</v>
      </c>
      <c r="S453" s="54" t="s">
        <v>85</v>
      </c>
      <c r="T453" s="54" t="s">
        <v>85</v>
      </c>
      <c r="U453" s="54" t="s">
        <v>85</v>
      </c>
      <c r="V453" s="54" t="s">
        <v>85</v>
      </c>
      <c r="X453" s="54" t="s">
        <v>85</v>
      </c>
      <c r="Y453" s="54" t="s">
        <v>85</v>
      </c>
      <c r="Z453" s="54" t="s">
        <v>85</v>
      </c>
      <c r="AA453" s="54" t="s">
        <v>85</v>
      </c>
      <c r="AC453" s="54" t="s">
        <v>85</v>
      </c>
      <c r="AD453" s="54" t="s">
        <v>85</v>
      </c>
      <c r="AE453" s="54" t="s">
        <v>85</v>
      </c>
      <c r="AF453" s="54" t="s">
        <v>85</v>
      </c>
      <c r="AH453" s="54" t="s">
        <v>85</v>
      </c>
      <c r="AI453" s="54" t="s">
        <v>85</v>
      </c>
      <c r="AJ453" s="54" t="s">
        <v>85</v>
      </c>
      <c r="AK453" s="54" t="s">
        <v>85</v>
      </c>
      <c r="AM453" s="54" t="s">
        <v>85</v>
      </c>
      <c r="AN453" s="54" t="s">
        <v>85</v>
      </c>
      <c r="AO453" s="54" t="s">
        <v>85</v>
      </c>
      <c r="AP453" s="54" t="s">
        <v>85</v>
      </c>
    </row>
    <row r="454" spans="1:42" x14ac:dyDescent="0.25">
      <c r="A454" s="54" t="s">
        <v>85</v>
      </c>
      <c r="B454" s="54" t="s">
        <v>85</v>
      </c>
      <c r="C454" s="54" t="s">
        <v>85</v>
      </c>
      <c r="D454" s="54" t="s">
        <v>85</v>
      </c>
      <c r="E454" s="54" t="s">
        <v>85</v>
      </c>
      <c r="F454" s="54" t="s">
        <v>85</v>
      </c>
      <c r="G454" s="54" t="s">
        <v>85</v>
      </c>
      <c r="H454" s="54" t="s">
        <v>85</v>
      </c>
      <c r="I454" s="54" t="s">
        <v>85</v>
      </c>
      <c r="J454" s="54" t="s">
        <v>85</v>
      </c>
      <c r="K454" s="54" t="s">
        <v>85</v>
      </c>
      <c r="L454" s="54" t="s">
        <v>85</v>
      </c>
      <c r="M454" s="54" t="s">
        <v>85</v>
      </c>
      <c r="N454" s="54" t="s">
        <v>85</v>
      </c>
      <c r="O454" s="54" t="s">
        <v>85</v>
      </c>
      <c r="P454" s="54" t="s">
        <v>85</v>
      </c>
      <c r="Q454" s="54" t="s">
        <v>85</v>
      </c>
      <c r="S454" s="54" t="s">
        <v>85</v>
      </c>
      <c r="T454" s="54" t="s">
        <v>85</v>
      </c>
      <c r="U454" s="54" t="s">
        <v>85</v>
      </c>
      <c r="V454" s="54" t="s">
        <v>85</v>
      </c>
      <c r="X454" s="54" t="s">
        <v>85</v>
      </c>
      <c r="Y454" s="54" t="s">
        <v>85</v>
      </c>
      <c r="Z454" s="54" t="s">
        <v>85</v>
      </c>
      <c r="AA454" s="54" t="s">
        <v>85</v>
      </c>
      <c r="AC454" s="54" t="s">
        <v>85</v>
      </c>
      <c r="AD454" s="54" t="s">
        <v>85</v>
      </c>
      <c r="AE454" s="54" t="s">
        <v>85</v>
      </c>
      <c r="AF454" s="54" t="s">
        <v>85</v>
      </c>
      <c r="AH454" s="54" t="s">
        <v>85</v>
      </c>
      <c r="AI454" s="54" t="s">
        <v>85</v>
      </c>
      <c r="AJ454" s="54" t="s">
        <v>85</v>
      </c>
      <c r="AK454" s="54" t="s">
        <v>85</v>
      </c>
      <c r="AM454" s="54" t="s">
        <v>85</v>
      </c>
      <c r="AN454" s="54" t="s">
        <v>85</v>
      </c>
      <c r="AO454" s="54" t="s">
        <v>85</v>
      </c>
      <c r="AP454" s="54" t="s">
        <v>85</v>
      </c>
    </row>
    <row r="455" spans="1:42" x14ac:dyDescent="0.25">
      <c r="A455" s="54" t="s">
        <v>85</v>
      </c>
      <c r="B455" s="54" t="s">
        <v>85</v>
      </c>
      <c r="C455" s="54" t="s">
        <v>85</v>
      </c>
      <c r="D455" s="54" t="s">
        <v>85</v>
      </c>
      <c r="E455" s="54" t="s">
        <v>85</v>
      </c>
      <c r="F455" s="54" t="s">
        <v>85</v>
      </c>
      <c r="G455" s="54" t="s">
        <v>85</v>
      </c>
      <c r="H455" s="54" t="s">
        <v>85</v>
      </c>
      <c r="I455" s="54" t="s">
        <v>85</v>
      </c>
      <c r="J455" s="54" t="s">
        <v>85</v>
      </c>
      <c r="K455" s="54" t="s">
        <v>85</v>
      </c>
      <c r="L455" s="54" t="s">
        <v>85</v>
      </c>
      <c r="M455" s="54" t="s">
        <v>85</v>
      </c>
      <c r="N455" s="54" t="s">
        <v>85</v>
      </c>
      <c r="O455" s="54" t="s">
        <v>85</v>
      </c>
      <c r="P455" s="54" t="s">
        <v>85</v>
      </c>
      <c r="Q455" s="54" t="s">
        <v>85</v>
      </c>
      <c r="S455" s="54" t="s">
        <v>85</v>
      </c>
      <c r="T455" s="54" t="s">
        <v>85</v>
      </c>
      <c r="U455" s="54" t="s">
        <v>85</v>
      </c>
      <c r="V455" s="54" t="s">
        <v>85</v>
      </c>
      <c r="X455" s="54" t="s">
        <v>85</v>
      </c>
      <c r="Y455" s="54" t="s">
        <v>85</v>
      </c>
      <c r="Z455" s="54" t="s">
        <v>85</v>
      </c>
      <c r="AA455" s="54" t="s">
        <v>85</v>
      </c>
      <c r="AC455" s="54" t="s">
        <v>85</v>
      </c>
      <c r="AD455" s="54" t="s">
        <v>85</v>
      </c>
      <c r="AE455" s="54" t="s">
        <v>85</v>
      </c>
      <c r="AF455" s="54" t="s">
        <v>85</v>
      </c>
      <c r="AH455" s="54" t="s">
        <v>85</v>
      </c>
      <c r="AI455" s="54" t="s">
        <v>85</v>
      </c>
      <c r="AJ455" s="54" t="s">
        <v>85</v>
      </c>
      <c r="AK455" s="54" t="s">
        <v>85</v>
      </c>
      <c r="AM455" s="54" t="s">
        <v>85</v>
      </c>
      <c r="AN455" s="54" t="s">
        <v>85</v>
      </c>
      <c r="AO455" s="54" t="s">
        <v>85</v>
      </c>
      <c r="AP455" s="54" t="s">
        <v>85</v>
      </c>
    </row>
    <row r="456" spans="1:42" x14ac:dyDescent="0.25">
      <c r="A456" s="54" t="s">
        <v>85</v>
      </c>
      <c r="B456" s="54" t="s">
        <v>85</v>
      </c>
      <c r="C456" s="54" t="s">
        <v>85</v>
      </c>
      <c r="D456" s="54" t="s">
        <v>85</v>
      </c>
      <c r="E456" s="54" t="s">
        <v>85</v>
      </c>
      <c r="F456" s="54" t="s">
        <v>85</v>
      </c>
      <c r="G456" s="54" t="s">
        <v>85</v>
      </c>
      <c r="H456" s="54" t="s">
        <v>85</v>
      </c>
      <c r="I456" s="54" t="s">
        <v>85</v>
      </c>
      <c r="J456" s="54" t="s">
        <v>85</v>
      </c>
      <c r="K456" s="54" t="s">
        <v>85</v>
      </c>
      <c r="L456" s="54" t="s">
        <v>85</v>
      </c>
      <c r="M456" s="54" t="s">
        <v>85</v>
      </c>
      <c r="N456" s="54" t="s">
        <v>85</v>
      </c>
      <c r="O456" s="54" t="s">
        <v>85</v>
      </c>
      <c r="P456" s="54" t="s">
        <v>85</v>
      </c>
      <c r="Q456" s="54" t="s">
        <v>85</v>
      </c>
      <c r="S456" s="54" t="s">
        <v>85</v>
      </c>
      <c r="T456" s="54" t="s">
        <v>85</v>
      </c>
      <c r="U456" s="54" t="s">
        <v>85</v>
      </c>
      <c r="V456" s="54" t="s">
        <v>85</v>
      </c>
      <c r="X456" s="54" t="s">
        <v>85</v>
      </c>
      <c r="Y456" s="54" t="s">
        <v>85</v>
      </c>
      <c r="Z456" s="54" t="s">
        <v>85</v>
      </c>
      <c r="AA456" s="54" t="s">
        <v>85</v>
      </c>
      <c r="AC456" s="54" t="s">
        <v>85</v>
      </c>
      <c r="AD456" s="54" t="s">
        <v>85</v>
      </c>
      <c r="AE456" s="54" t="s">
        <v>85</v>
      </c>
      <c r="AF456" s="54" t="s">
        <v>85</v>
      </c>
      <c r="AH456" s="54" t="s">
        <v>85</v>
      </c>
      <c r="AI456" s="54" t="s">
        <v>85</v>
      </c>
      <c r="AJ456" s="54" t="s">
        <v>85</v>
      </c>
      <c r="AK456" s="54" t="s">
        <v>85</v>
      </c>
      <c r="AM456" s="54" t="s">
        <v>85</v>
      </c>
      <c r="AN456" s="54" t="s">
        <v>85</v>
      </c>
      <c r="AO456" s="54" t="s">
        <v>85</v>
      </c>
      <c r="AP456" s="54" t="s">
        <v>85</v>
      </c>
    </row>
    <row r="457" spans="1:42" x14ac:dyDescent="0.25">
      <c r="A457" s="54" t="s">
        <v>85</v>
      </c>
      <c r="B457" s="54" t="s">
        <v>85</v>
      </c>
      <c r="C457" s="54" t="s">
        <v>85</v>
      </c>
      <c r="D457" s="54" t="s">
        <v>85</v>
      </c>
      <c r="E457" s="54" t="s">
        <v>85</v>
      </c>
      <c r="F457" s="54" t="s">
        <v>85</v>
      </c>
      <c r="G457" s="54" t="s">
        <v>85</v>
      </c>
      <c r="H457" s="54" t="s">
        <v>85</v>
      </c>
      <c r="I457" s="54" t="s">
        <v>85</v>
      </c>
      <c r="J457" s="54" t="s">
        <v>85</v>
      </c>
      <c r="K457" s="54" t="s">
        <v>85</v>
      </c>
      <c r="L457" s="54" t="s">
        <v>85</v>
      </c>
      <c r="M457" s="54" t="s">
        <v>85</v>
      </c>
      <c r="N457" s="54" t="s">
        <v>85</v>
      </c>
      <c r="O457" s="54" t="s">
        <v>85</v>
      </c>
      <c r="P457" s="54" t="s">
        <v>85</v>
      </c>
      <c r="Q457" s="54" t="s">
        <v>85</v>
      </c>
      <c r="S457" s="54" t="s">
        <v>85</v>
      </c>
      <c r="T457" s="54" t="s">
        <v>85</v>
      </c>
      <c r="U457" s="54" t="s">
        <v>85</v>
      </c>
      <c r="V457" s="54" t="s">
        <v>85</v>
      </c>
      <c r="X457" s="54" t="s">
        <v>85</v>
      </c>
      <c r="Y457" s="54" t="s">
        <v>85</v>
      </c>
      <c r="Z457" s="54" t="s">
        <v>85</v>
      </c>
      <c r="AA457" s="54" t="s">
        <v>85</v>
      </c>
      <c r="AC457" s="54" t="s">
        <v>85</v>
      </c>
      <c r="AD457" s="54" t="s">
        <v>85</v>
      </c>
      <c r="AE457" s="54" t="s">
        <v>85</v>
      </c>
      <c r="AF457" s="54" t="s">
        <v>85</v>
      </c>
      <c r="AH457" s="54" t="s">
        <v>85</v>
      </c>
      <c r="AI457" s="54" t="s">
        <v>85</v>
      </c>
      <c r="AJ457" s="54" t="s">
        <v>85</v>
      </c>
      <c r="AK457" s="54" t="s">
        <v>85</v>
      </c>
      <c r="AM457" s="54" t="s">
        <v>85</v>
      </c>
      <c r="AN457" s="54" t="s">
        <v>85</v>
      </c>
      <c r="AO457" s="54" t="s">
        <v>85</v>
      </c>
      <c r="AP457" s="54" t="s">
        <v>85</v>
      </c>
    </row>
    <row r="458" spans="1:42" x14ac:dyDescent="0.25">
      <c r="A458" s="54" t="s">
        <v>85</v>
      </c>
      <c r="B458" s="54" t="s">
        <v>85</v>
      </c>
      <c r="C458" s="54" t="s">
        <v>85</v>
      </c>
      <c r="D458" s="54" t="s">
        <v>85</v>
      </c>
      <c r="E458" s="54" t="s">
        <v>85</v>
      </c>
      <c r="F458" s="54" t="s">
        <v>85</v>
      </c>
      <c r="G458" s="54" t="s">
        <v>85</v>
      </c>
      <c r="H458" s="54" t="s">
        <v>85</v>
      </c>
      <c r="I458" s="54" t="s">
        <v>85</v>
      </c>
      <c r="J458" s="54" t="s">
        <v>85</v>
      </c>
      <c r="K458" s="54" t="s">
        <v>85</v>
      </c>
      <c r="L458" s="54" t="s">
        <v>85</v>
      </c>
      <c r="M458" s="54" t="s">
        <v>85</v>
      </c>
      <c r="N458" s="54" t="s">
        <v>85</v>
      </c>
      <c r="O458" s="54" t="s">
        <v>85</v>
      </c>
      <c r="P458" s="54" t="s">
        <v>85</v>
      </c>
      <c r="Q458" s="54" t="s">
        <v>85</v>
      </c>
      <c r="S458" s="54" t="s">
        <v>85</v>
      </c>
      <c r="T458" s="54" t="s">
        <v>85</v>
      </c>
      <c r="U458" s="54" t="s">
        <v>85</v>
      </c>
      <c r="V458" s="54" t="s">
        <v>85</v>
      </c>
      <c r="X458" s="54" t="s">
        <v>85</v>
      </c>
      <c r="Y458" s="54" t="s">
        <v>85</v>
      </c>
      <c r="Z458" s="54" t="s">
        <v>85</v>
      </c>
      <c r="AA458" s="54" t="s">
        <v>85</v>
      </c>
      <c r="AC458" s="54" t="s">
        <v>85</v>
      </c>
      <c r="AD458" s="54" t="s">
        <v>85</v>
      </c>
      <c r="AE458" s="54" t="s">
        <v>85</v>
      </c>
      <c r="AF458" s="54" t="s">
        <v>85</v>
      </c>
      <c r="AH458" s="54" t="s">
        <v>85</v>
      </c>
      <c r="AI458" s="54" t="s">
        <v>85</v>
      </c>
      <c r="AJ458" s="54" t="s">
        <v>85</v>
      </c>
      <c r="AK458" s="54" t="s">
        <v>85</v>
      </c>
      <c r="AM458" s="54" t="s">
        <v>85</v>
      </c>
      <c r="AN458" s="54" t="s">
        <v>85</v>
      </c>
      <c r="AO458" s="54" t="s">
        <v>85</v>
      </c>
      <c r="AP458" s="54" t="s">
        <v>85</v>
      </c>
    </row>
    <row r="459" spans="1:42" x14ac:dyDescent="0.25">
      <c r="A459" s="54" t="s">
        <v>85</v>
      </c>
      <c r="B459" s="54" t="s">
        <v>85</v>
      </c>
      <c r="C459" s="54" t="s">
        <v>85</v>
      </c>
      <c r="D459" s="54" t="s">
        <v>85</v>
      </c>
      <c r="E459" s="54" t="s">
        <v>85</v>
      </c>
      <c r="F459" s="54" t="s">
        <v>85</v>
      </c>
      <c r="G459" s="54" t="s">
        <v>85</v>
      </c>
      <c r="H459" s="54" t="s">
        <v>85</v>
      </c>
      <c r="I459" s="54" t="s">
        <v>85</v>
      </c>
      <c r="J459" s="54" t="s">
        <v>85</v>
      </c>
      <c r="K459" s="54" t="s">
        <v>85</v>
      </c>
      <c r="L459" s="54" t="s">
        <v>85</v>
      </c>
      <c r="M459" s="54" t="s">
        <v>85</v>
      </c>
      <c r="N459" s="54" t="s">
        <v>85</v>
      </c>
      <c r="O459" s="54" t="s">
        <v>85</v>
      </c>
      <c r="P459" s="54" t="s">
        <v>85</v>
      </c>
      <c r="Q459" s="54" t="s">
        <v>85</v>
      </c>
      <c r="S459" s="54" t="s">
        <v>85</v>
      </c>
      <c r="T459" s="54" t="s">
        <v>85</v>
      </c>
      <c r="U459" s="54" t="s">
        <v>85</v>
      </c>
      <c r="V459" s="54" t="s">
        <v>85</v>
      </c>
      <c r="X459" s="54" t="s">
        <v>85</v>
      </c>
      <c r="Y459" s="54" t="s">
        <v>85</v>
      </c>
      <c r="Z459" s="54" t="s">
        <v>85</v>
      </c>
      <c r="AA459" s="54" t="s">
        <v>85</v>
      </c>
      <c r="AC459" s="54" t="s">
        <v>85</v>
      </c>
      <c r="AD459" s="54" t="s">
        <v>85</v>
      </c>
      <c r="AE459" s="54" t="s">
        <v>85</v>
      </c>
      <c r="AF459" s="54" t="s">
        <v>85</v>
      </c>
      <c r="AH459" s="54" t="s">
        <v>85</v>
      </c>
      <c r="AI459" s="54" t="s">
        <v>85</v>
      </c>
      <c r="AJ459" s="54" t="s">
        <v>85</v>
      </c>
      <c r="AK459" s="54" t="s">
        <v>85</v>
      </c>
      <c r="AM459" s="54" t="s">
        <v>85</v>
      </c>
      <c r="AN459" s="54" t="s">
        <v>85</v>
      </c>
      <c r="AO459" s="54" t="s">
        <v>85</v>
      </c>
      <c r="AP459" s="54" t="s">
        <v>85</v>
      </c>
    </row>
    <row r="460" spans="1:42" x14ac:dyDescent="0.25">
      <c r="A460" s="54" t="s">
        <v>85</v>
      </c>
      <c r="B460" s="54" t="s">
        <v>85</v>
      </c>
      <c r="C460" s="54" t="s">
        <v>85</v>
      </c>
      <c r="D460" s="54" t="s">
        <v>85</v>
      </c>
      <c r="E460" s="54" t="s">
        <v>85</v>
      </c>
      <c r="F460" s="54" t="s">
        <v>85</v>
      </c>
      <c r="G460" s="54" t="s">
        <v>85</v>
      </c>
      <c r="H460" s="54" t="s">
        <v>85</v>
      </c>
      <c r="I460" s="54" t="s">
        <v>85</v>
      </c>
      <c r="J460" s="54" t="s">
        <v>85</v>
      </c>
      <c r="K460" s="54" t="s">
        <v>85</v>
      </c>
      <c r="L460" s="54" t="s">
        <v>85</v>
      </c>
      <c r="M460" s="54" t="s">
        <v>85</v>
      </c>
      <c r="N460" s="54" t="s">
        <v>85</v>
      </c>
      <c r="O460" s="54" t="s">
        <v>85</v>
      </c>
      <c r="P460" s="54" t="s">
        <v>85</v>
      </c>
      <c r="Q460" s="54" t="s">
        <v>85</v>
      </c>
      <c r="S460" s="54" t="s">
        <v>85</v>
      </c>
      <c r="T460" s="54" t="s">
        <v>85</v>
      </c>
      <c r="U460" s="54" t="s">
        <v>85</v>
      </c>
      <c r="V460" s="54" t="s">
        <v>85</v>
      </c>
      <c r="X460" s="54" t="s">
        <v>85</v>
      </c>
      <c r="Y460" s="54" t="s">
        <v>85</v>
      </c>
      <c r="Z460" s="54" t="s">
        <v>85</v>
      </c>
      <c r="AA460" s="54" t="s">
        <v>85</v>
      </c>
      <c r="AC460" s="54" t="s">
        <v>85</v>
      </c>
      <c r="AD460" s="54" t="s">
        <v>85</v>
      </c>
      <c r="AE460" s="54" t="s">
        <v>85</v>
      </c>
      <c r="AF460" s="54" t="s">
        <v>85</v>
      </c>
      <c r="AH460" s="54" t="s">
        <v>85</v>
      </c>
      <c r="AI460" s="54" t="s">
        <v>85</v>
      </c>
      <c r="AJ460" s="54" t="s">
        <v>85</v>
      </c>
      <c r="AK460" s="54" t="s">
        <v>85</v>
      </c>
      <c r="AM460" s="54" t="s">
        <v>85</v>
      </c>
      <c r="AN460" s="54" t="s">
        <v>85</v>
      </c>
      <c r="AO460" s="54" t="s">
        <v>85</v>
      </c>
      <c r="AP460" s="54" t="s">
        <v>85</v>
      </c>
    </row>
    <row r="461" spans="1:42" x14ac:dyDescent="0.25">
      <c r="A461" s="54" t="s">
        <v>85</v>
      </c>
      <c r="B461" s="54" t="s">
        <v>85</v>
      </c>
      <c r="C461" s="54" t="s">
        <v>85</v>
      </c>
      <c r="D461" s="54" t="s">
        <v>85</v>
      </c>
      <c r="E461" s="54" t="s">
        <v>85</v>
      </c>
      <c r="F461" s="54" t="s">
        <v>85</v>
      </c>
      <c r="G461" s="54" t="s">
        <v>85</v>
      </c>
      <c r="H461" s="54" t="s">
        <v>85</v>
      </c>
      <c r="I461" s="54" t="s">
        <v>85</v>
      </c>
      <c r="J461" s="54" t="s">
        <v>85</v>
      </c>
      <c r="K461" s="54" t="s">
        <v>85</v>
      </c>
      <c r="L461" s="54" t="s">
        <v>85</v>
      </c>
      <c r="M461" s="54" t="s">
        <v>85</v>
      </c>
      <c r="N461" s="54" t="s">
        <v>85</v>
      </c>
      <c r="O461" s="54" t="s">
        <v>85</v>
      </c>
      <c r="P461" s="54" t="s">
        <v>85</v>
      </c>
      <c r="Q461" s="54" t="s">
        <v>85</v>
      </c>
      <c r="S461" s="54" t="s">
        <v>85</v>
      </c>
      <c r="T461" s="54" t="s">
        <v>85</v>
      </c>
      <c r="U461" s="54" t="s">
        <v>85</v>
      </c>
      <c r="V461" s="54" t="s">
        <v>85</v>
      </c>
      <c r="X461" s="54" t="s">
        <v>85</v>
      </c>
      <c r="Y461" s="54" t="s">
        <v>85</v>
      </c>
      <c r="Z461" s="54" t="s">
        <v>85</v>
      </c>
      <c r="AA461" s="54" t="s">
        <v>85</v>
      </c>
      <c r="AC461" s="54" t="s">
        <v>85</v>
      </c>
      <c r="AD461" s="54" t="s">
        <v>85</v>
      </c>
      <c r="AE461" s="54" t="s">
        <v>85</v>
      </c>
      <c r="AF461" s="54" t="s">
        <v>85</v>
      </c>
      <c r="AH461" s="54" t="s">
        <v>85</v>
      </c>
      <c r="AI461" s="54" t="s">
        <v>85</v>
      </c>
      <c r="AJ461" s="54" t="s">
        <v>85</v>
      </c>
      <c r="AK461" s="54" t="s">
        <v>85</v>
      </c>
      <c r="AM461" s="54" t="s">
        <v>85</v>
      </c>
      <c r="AN461" s="54" t="s">
        <v>85</v>
      </c>
      <c r="AO461" s="54" t="s">
        <v>85</v>
      </c>
      <c r="AP461" s="54" t="s">
        <v>85</v>
      </c>
    </row>
    <row r="462" spans="1:42" x14ac:dyDescent="0.25">
      <c r="A462" s="54" t="s">
        <v>85</v>
      </c>
      <c r="B462" s="54" t="s">
        <v>85</v>
      </c>
      <c r="C462" s="54" t="s">
        <v>85</v>
      </c>
      <c r="D462" s="54" t="s">
        <v>85</v>
      </c>
      <c r="E462" s="54" t="s">
        <v>85</v>
      </c>
      <c r="F462" s="54" t="s">
        <v>85</v>
      </c>
      <c r="G462" s="54" t="s">
        <v>85</v>
      </c>
      <c r="H462" s="54" t="s">
        <v>85</v>
      </c>
      <c r="I462" s="54" t="s">
        <v>85</v>
      </c>
      <c r="J462" s="54" t="s">
        <v>85</v>
      </c>
      <c r="K462" s="54" t="s">
        <v>85</v>
      </c>
      <c r="L462" s="54" t="s">
        <v>85</v>
      </c>
      <c r="M462" s="54" t="s">
        <v>85</v>
      </c>
      <c r="N462" s="54" t="s">
        <v>85</v>
      </c>
      <c r="O462" s="54" t="s">
        <v>85</v>
      </c>
      <c r="P462" s="54" t="s">
        <v>85</v>
      </c>
      <c r="Q462" s="54" t="s">
        <v>85</v>
      </c>
      <c r="S462" s="54" t="s">
        <v>85</v>
      </c>
      <c r="T462" s="54" t="s">
        <v>85</v>
      </c>
      <c r="U462" s="54" t="s">
        <v>85</v>
      </c>
      <c r="V462" s="54" t="s">
        <v>85</v>
      </c>
      <c r="X462" s="54" t="s">
        <v>85</v>
      </c>
      <c r="Y462" s="54" t="s">
        <v>85</v>
      </c>
      <c r="Z462" s="54" t="s">
        <v>85</v>
      </c>
      <c r="AA462" s="54" t="s">
        <v>85</v>
      </c>
      <c r="AC462" s="54" t="s">
        <v>85</v>
      </c>
      <c r="AD462" s="54" t="s">
        <v>85</v>
      </c>
      <c r="AE462" s="54" t="s">
        <v>85</v>
      </c>
      <c r="AF462" s="54" t="s">
        <v>85</v>
      </c>
      <c r="AH462" s="54" t="s">
        <v>85</v>
      </c>
      <c r="AI462" s="54" t="s">
        <v>85</v>
      </c>
      <c r="AJ462" s="54" t="s">
        <v>85</v>
      </c>
      <c r="AK462" s="54" t="s">
        <v>85</v>
      </c>
      <c r="AM462" s="54" t="s">
        <v>85</v>
      </c>
      <c r="AN462" s="54" t="s">
        <v>85</v>
      </c>
      <c r="AO462" s="54" t="s">
        <v>85</v>
      </c>
      <c r="AP462" s="54" t="s">
        <v>85</v>
      </c>
    </row>
    <row r="463" spans="1:42" x14ac:dyDescent="0.25">
      <c r="A463" s="54" t="s">
        <v>85</v>
      </c>
      <c r="B463" s="54" t="s">
        <v>85</v>
      </c>
      <c r="C463" s="54" t="s">
        <v>85</v>
      </c>
      <c r="D463" s="54" t="s">
        <v>85</v>
      </c>
      <c r="E463" s="54" t="s">
        <v>85</v>
      </c>
      <c r="F463" s="54" t="s">
        <v>85</v>
      </c>
      <c r="G463" s="54" t="s">
        <v>85</v>
      </c>
      <c r="H463" s="54" t="s">
        <v>85</v>
      </c>
      <c r="I463" s="54" t="s">
        <v>85</v>
      </c>
      <c r="J463" s="54" t="s">
        <v>85</v>
      </c>
      <c r="K463" s="54" t="s">
        <v>85</v>
      </c>
      <c r="L463" s="54" t="s">
        <v>85</v>
      </c>
      <c r="M463" s="54" t="s">
        <v>85</v>
      </c>
      <c r="N463" s="54" t="s">
        <v>85</v>
      </c>
      <c r="O463" s="54" t="s">
        <v>85</v>
      </c>
      <c r="P463" s="54" t="s">
        <v>85</v>
      </c>
      <c r="Q463" s="54" t="s">
        <v>85</v>
      </c>
      <c r="S463" s="54" t="s">
        <v>85</v>
      </c>
      <c r="T463" s="54" t="s">
        <v>85</v>
      </c>
      <c r="U463" s="54" t="s">
        <v>85</v>
      </c>
      <c r="V463" s="54" t="s">
        <v>85</v>
      </c>
      <c r="X463" s="54" t="s">
        <v>85</v>
      </c>
      <c r="Y463" s="54" t="s">
        <v>85</v>
      </c>
      <c r="Z463" s="54" t="s">
        <v>85</v>
      </c>
      <c r="AA463" s="54" t="s">
        <v>85</v>
      </c>
      <c r="AC463" s="54" t="s">
        <v>85</v>
      </c>
      <c r="AD463" s="54" t="s">
        <v>85</v>
      </c>
      <c r="AE463" s="54" t="s">
        <v>85</v>
      </c>
      <c r="AF463" s="54" t="s">
        <v>85</v>
      </c>
      <c r="AH463" s="54" t="s">
        <v>85</v>
      </c>
      <c r="AI463" s="54" t="s">
        <v>85</v>
      </c>
      <c r="AJ463" s="54" t="s">
        <v>85</v>
      </c>
      <c r="AK463" s="54" t="s">
        <v>85</v>
      </c>
      <c r="AM463" s="54" t="s">
        <v>85</v>
      </c>
      <c r="AN463" s="54" t="s">
        <v>85</v>
      </c>
      <c r="AO463" s="54" t="s">
        <v>85</v>
      </c>
      <c r="AP463" s="54" t="s">
        <v>85</v>
      </c>
    </row>
    <row r="464" spans="1:42" x14ac:dyDescent="0.25">
      <c r="A464" s="54" t="s">
        <v>85</v>
      </c>
      <c r="B464" s="54" t="s">
        <v>85</v>
      </c>
      <c r="C464" s="54" t="s">
        <v>85</v>
      </c>
      <c r="D464" s="54" t="s">
        <v>85</v>
      </c>
      <c r="E464" s="54" t="s">
        <v>85</v>
      </c>
      <c r="F464" s="54" t="s">
        <v>85</v>
      </c>
      <c r="G464" s="54" t="s">
        <v>85</v>
      </c>
      <c r="H464" s="54" t="s">
        <v>85</v>
      </c>
      <c r="I464" s="54" t="s">
        <v>85</v>
      </c>
      <c r="J464" s="54" t="s">
        <v>85</v>
      </c>
      <c r="K464" s="54" t="s">
        <v>85</v>
      </c>
      <c r="L464" s="54" t="s">
        <v>85</v>
      </c>
      <c r="M464" s="54" t="s">
        <v>85</v>
      </c>
      <c r="N464" s="54" t="s">
        <v>85</v>
      </c>
      <c r="O464" s="54" t="s">
        <v>85</v>
      </c>
      <c r="P464" s="54" t="s">
        <v>85</v>
      </c>
      <c r="Q464" s="54" t="s">
        <v>85</v>
      </c>
      <c r="S464" s="54" t="s">
        <v>85</v>
      </c>
      <c r="T464" s="54" t="s">
        <v>85</v>
      </c>
      <c r="U464" s="54" t="s">
        <v>85</v>
      </c>
      <c r="V464" s="54" t="s">
        <v>85</v>
      </c>
      <c r="X464" s="54" t="s">
        <v>85</v>
      </c>
      <c r="Y464" s="54" t="s">
        <v>85</v>
      </c>
      <c r="Z464" s="54" t="s">
        <v>85</v>
      </c>
      <c r="AA464" s="54" t="s">
        <v>85</v>
      </c>
      <c r="AC464" s="54" t="s">
        <v>85</v>
      </c>
      <c r="AD464" s="54" t="s">
        <v>85</v>
      </c>
      <c r="AE464" s="54" t="s">
        <v>85</v>
      </c>
      <c r="AF464" s="54" t="s">
        <v>85</v>
      </c>
      <c r="AH464" s="54" t="s">
        <v>85</v>
      </c>
      <c r="AI464" s="54" t="s">
        <v>85</v>
      </c>
      <c r="AJ464" s="54" t="s">
        <v>85</v>
      </c>
      <c r="AK464" s="54" t="s">
        <v>85</v>
      </c>
      <c r="AM464" s="54" t="s">
        <v>85</v>
      </c>
      <c r="AN464" s="54" t="s">
        <v>85</v>
      </c>
      <c r="AO464" s="54" t="s">
        <v>85</v>
      </c>
      <c r="AP464" s="54" t="s">
        <v>85</v>
      </c>
    </row>
    <row r="465" spans="1:42" x14ac:dyDescent="0.25">
      <c r="A465" s="54" t="s">
        <v>85</v>
      </c>
      <c r="B465" s="54" t="s">
        <v>85</v>
      </c>
      <c r="C465" s="54" t="s">
        <v>85</v>
      </c>
      <c r="D465" s="54" t="s">
        <v>85</v>
      </c>
      <c r="E465" s="54" t="s">
        <v>85</v>
      </c>
      <c r="F465" s="54" t="s">
        <v>85</v>
      </c>
      <c r="G465" s="54" t="s">
        <v>85</v>
      </c>
      <c r="H465" s="54" t="s">
        <v>85</v>
      </c>
      <c r="I465" s="54" t="s">
        <v>85</v>
      </c>
      <c r="J465" s="54" t="s">
        <v>85</v>
      </c>
      <c r="K465" s="54" t="s">
        <v>85</v>
      </c>
      <c r="L465" s="54" t="s">
        <v>85</v>
      </c>
      <c r="M465" s="54" t="s">
        <v>85</v>
      </c>
      <c r="N465" s="54" t="s">
        <v>85</v>
      </c>
      <c r="O465" s="54" t="s">
        <v>85</v>
      </c>
      <c r="P465" s="54" t="s">
        <v>85</v>
      </c>
      <c r="Q465" s="54" t="s">
        <v>85</v>
      </c>
      <c r="S465" s="54" t="s">
        <v>85</v>
      </c>
      <c r="T465" s="54" t="s">
        <v>85</v>
      </c>
      <c r="U465" s="54" t="s">
        <v>85</v>
      </c>
      <c r="V465" s="54" t="s">
        <v>85</v>
      </c>
      <c r="X465" s="54" t="s">
        <v>85</v>
      </c>
      <c r="Y465" s="54" t="s">
        <v>85</v>
      </c>
      <c r="Z465" s="54" t="s">
        <v>85</v>
      </c>
      <c r="AA465" s="54" t="s">
        <v>85</v>
      </c>
      <c r="AC465" s="54" t="s">
        <v>85</v>
      </c>
      <c r="AD465" s="54" t="s">
        <v>85</v>
      </c>
      <c r="AE465" s="54" t="s">
        <v>85</v>
      </c>
      <c r="AF465" s="54" t="s">
        <v>85</v>
      </c>
      <c r="AH465" s="54" t="s">
        <v>85</v>
      </c>
      <c r="AI465" s="54" t="s">
        <v>85</v>
      </c>
      <c r="AJ465" s="54" t="s">
        <v>85</v>
      </c>
      <c r="AK465" s="54" t="s">
        <v>85</v>
      </c>
      <c r="AM465" s="54" t="s">
        <v>85</v>
      </c>
      <c r="AN465" s="54" t="s">
        <v>85</v>
      </c>
      <c r="AO465" s="54" t="s">
        <v>85</v>
      </c>
      <c r="AP465" s="54" t="s">
        <v>85</v>
      </c>
    </row>
    <row r="466" spans="1:42" x14ac:dyDescent="0.25">
      <c r="A466" s="54" t="s">
        <v>85</v>
      </c>
      <c r="B466" s="54" t="s">
        <v>85</v>
      </c>
      <c r="C466" s="54" t="s">
        <v>85</v>
      </c>
      <c r="D466" s="54" t="s">
        <v>85</v>
      </c>
      <c r="E466" s="54" t="s">
        <v>85</v>
      </c>
      <c r="F466" s="54" t="s">
        <v>85</v>
      </c>
      <c r="G466" s="54" t="s">
        <v>85</v>
      </c>
      <c r="H466" s="54" t="s">
        <v>85</v>
      </c>
      <c r="I466" s="54" t="s">
        <v>85</v>
      </c>
      <c r="J466" s="54" t="s">
        <v>85</v>
      </c>
      <c r="K466" s="54" t="s">
        <v>85</v>
      </c>
      <c r="L466" s="54" t="s">
        <v>85</v>
      </c>
      <c r="M466" s="54" t="s">
        <v>85</v>
      </c>
      <c r="N466" s="54" t="s">
        <v>85</v>
      </c>
      <c r="O466" s="54" t="s">
        <v>85</v>
      </c>
      <c r="P466" s="54" t="s">
        <v>85</v>
      </c>
      <c r="Q466" s="54" t="s">
        <v>85</v>
      </c>
      <c r="S466" s="54" t="s">
        <v>85</v>
      </c>
      <c r="T466" s="54" t="s">
        <v>85</v>
      </c>
      <c r="U466" s="54" t="s">
        <v>85</v>
      </c>
      <c r="V466" s="54" t="s">
        <v>85</v>
      </c>
      <c r="X466" s="54" t="s">
        <v>85</v>
      </c>
      <c r="Y466" s="54" t="s">
        <v>85</v>
      </c>
      <c r="Z466" s="54" t="s">
        <v>85</v>
      </c>
      <c r="AA466" s="54" t="s">
        <v>85</v>
      </c>
      <c r="AC466" s="54" t="s">
        <v>85</v>
      </c>
      <c r="AD466" s="54" t="s">
        <v>85</v>
      </c>
      <c r="AE466" s="54" t="s">
        <v>85</v>
      </c>
      <c r="AF466" s="54" t="s">
        <v>85</v>
      </c>
      <c r="AH466" s="54" t="s">
        <v>85</v>
      </c>
      <c r="AI466" s="54" t="s">
        <v>85</v>
      </c>
      <c r="AJ466" s="54" t="s">
        <v>85</v>
      </c>
      <c r="AK466" s="54" t="s">
        <v>85</v>
      </c>
      <c r="AM466" s="54" t="s">
        <v>85</v>
      </c>
      <c r="AN466" s="54" t="s">
        <v>85</v>
      </c>
      <c r="AO466" s="54" t="s">
        <v>85</v>
      </c>
      <c r="AP466" s="54" t="s">
        <v>85</v>
      </c>
    </row>
    <row r="467" spans="1:42" x14ac:dyDescent="0.25">
      <c r="A467" s="54" t="s">
        <v>85</v>
      </c>
      <c r="B467" s="54" t="s">
        <v>85</v>
      </c>
      <c r="C467" s="54" t="s">
        <v>85</v>
      </c>
      <c r="D467" s="54" t="s">
        <v>85</v>
      </c>
      <c r="E467" s="54" t="s">
        <v>85</v>
      </c>
      <c r="F467" s="54" t="s">
        <v>85</v>
      </c>
      <c r="G467" s="54" t="s">
        <v>85</v>
      </c>
      <c r="H467" s="54" t="s">
        <v>85</v>
      </c>
      <c r="I467" s="54" t="s">
        <v>85</v>
      </c>
      <c r="J467" s="54" t="s">
        <v>85</v>
      </c>
      <c r="K467" s="54" t="s">
        <v>85</v>
      </c>
      <c r="L467" s="54" t="s">
        <v>85</v>
      </c>
      <c r="M467" s="54" t="s">
        <v>85</v>
      </c>
      <c r="N467" s="54" t="s">
        <v>85</v>
      </c>
      <c r="O467" s="54" t="s">
        <v>85</v>
      </c>
      <c r="P467" s="54" t="s">
        <v>85</v>
      </c>
      <c r="Q467" s="54" t="s">
        <v>85</v>
      </c>
      <c r="S467" s="54" t="s">
        <v>85</v>
      </c>
      <c r="T467" s="54" t="s">
        <v>85</v>
      </c>
      <c r="U467" s="54" t="s">
        <v>85</v>
      </c>
      <c r="V467" s="54" t="s">
        <v>85</v>
      </c>
      <c r="X467" s="54" t="s">
        <v>85</v>
      </c>
      <c r="Y467" s="54" t="s">
        <v>85</v>
      </c>
      <c r="Z467" s="54" t="s">
        <v>85</v>
      </c>
      <c r="AA467" s="54" t="s">
        <v>85</v>
      </c>
      <c r="AC467" s="54" t="s">
        <v>85</v>
      </c>
      <c r="AD467" s="54" t="s">
        <v>85</v>
      </c>
      <c r="AE467" s="54" t="s">
        <v>85</v>
      </c>
      <c r="AF467" s="54" t="s">
        <v>85</v>
      </c>
      <c r="AH467" s="54" t="s">
        <v>85</v>
      </c>
      <c r="AI467" s="54" t="s">
        <v>85</v>
      </c>
      <c r="AJ467" s="54" t="s">
        <v>85</v>
      </c>
      <c r="AK467" s="54" t="s">
        <v>85</v>
      </c>
      <c r="AM467" s="54" t="s">
        <v>85</v>
      </c>
      <c r="AN467" s="54" t="s">
        <v>85</v>
      </c>
      <c r="AO467" s="54" t="s">
        <v>85</v>
      </c>
      <c r="AP467" s="54" t="s">
        <v>85</v>
      </c>
    </row>
    <row r="468" spans="1:42" x14ac:dyDescent="0.25">
      <c r="A468" s="54" t="s">
        <v>85</v>
      </c>
      <c r="B468" s="54" t="s">
        <v>85</v>
      </c>
      <c r="C468" s="54" t="s">
        <v>85</v>
      </c>
      <c r="D468" s="54" t="s">
        <v>85</v>
      </c>
      <c r="E468" s="54" t="s">
        <v>85</v>
      </c>
      <c r="F468" s="54" t="s">
        <v>85</v>
      </c>
      <c r="G468" s="54" t="s">
        <v>85</v>
      </c>
      <c r="H468" s="54" t="s">
        <v>85</v>
      </c>
      <c r="I468" s="54" t="s">
        <v>85</v>
      </c>
      <c r="J468" s="54" t="s">
        <v>85</v>
      </c>
      <c r="K468" s="54" t="s">
        <v>85</v>
      </c>
      <c r="L468" s="54" t="s">
        <v>85</v>
      </c>
      <c r="M468" s="54" t="s">
        <v>85</v>
      </c>
      <c r="N468" s="54" t="s">
        <v>85</v>
      </c>
      <c r="O468" s="54" t="s">
        <v>85</v>
      </c>
      <c r="P468" s="54" t="s">
        <v>85</v>
      </c>
      <c r="Q468" s="54" t="s">
        <v>85</v>
      </c>
      <c r="S468" s="54" t="s">
        <v>85</v>
      </c>
      <c r="T468" s="54" t="s">
        <v>85</v>
      </c>
      <c r="U468" s="54" t="s">
        <v>85</v>
      </c>
      <c r="V468" s="54" t="s">
        <v>85</v>
      </c>
      <c r="X468" s="54" t="s">
        <v>85</v>
      </c>
      <c r="Y468" s="54" t="s">
        <v>85</v>
      </c>
      <c r="Z468" s="54" t="s">
        <v>85</v>
      </c>
      <c r="AA468" s="54" t="s">
        <v>85</v>
      </c>
      <c r="AC468" s="54" t="s">
        <v>85</v>
      </c>
      <c r="AD468" s="54" t="s">
        <v>85</v>
      </c>
      <c r="AE468" s="54" t="s">
        <v>85</v>
      </c>
      <c r="AF468" s="54" t="s">
        <v>85</v>
      </c>
      <c r="AH468" s="54" t="s">
        <v>85</v>
      </c>
      <c r="AI468" s="54" t="s">
        <v>85</v>
      </c>
      <c r="AJ468" s="54" t="s">
        <v>85</v>
      </c>
      <c r="AK468" s="54" t="s">
        <v>85</v>
      </c>
      <c r="AM468" s="54" t="s">
        <v>85</v>
      </c>
      <c r="AN468" s="54" t="s">
        <v>85</v>
      </c>
      <c r="AO468" s="54" t="s">
        <v>85</v>
      </c>
      <c r="AP468" s="54" t="s">
        <v>85</v>
      </c>
    </row>
    <row r="469" spans="1:42" x14ac:dyDescent="0.25">
      <c r="A469" s="54" t="s">
        <v>85</v>
      </c>
      <c r="B469" s="54" t="s">
        <v>85</v>
      </c>
      <c r="C469" s="54" t="s">
        <v>85</v>
      </c>
      <c r="D469" s="54" t="s">
        <v>85</v>
      </c>
      <c r="E469" s="54" t="s">
        <v>85</v>
      </c>
      <c r="F469" s="54" t="s">
        <v>85</v>
      </c>
      <c r="G469" s="54" t="s">
        <v>85</v>
      </c>
      <c r="H469" s="54" t="s">
        <v>85</v>
      </c>
      <c r="I469" s="54" t="s">
        <v>85</v>
      </c>
      <c r="J469" s="54" t="s">
        <v>85</v>
      </c>
      <c r="K469" s="54" t="s">
        <v>85</v>
      </c>
      <c r="L469" s="54" t="s">
        <v>85</v>
      </c>
      <c r="M469" s="54" t="s">
        <v>85</v>
      </c>
      <c r="N469" s="54" t="s">
        <v>85</v>
      </c>
      <c r="O469" s="54" t="s">
        <v>85</v>
      </c>
      <c r="P469" s="54" t="s">
        <v>85</v>
      </c>
      <c r="Q469" s="54" t="s">
        <v>85</v>
      </c>
      <c r="S469" s="54" t="s">
        <v>85</v>
      </c>
      <c r="T469" s="54" t="s">
        <v>85</v>
      </c>
      <c r="U469" s="54" t="s">
        <v>85</v>
      </c>
      <c r="V469" s="54" t="s">
        <v>85</v>
      </c>
      <c r="X469" s="54" t="s">
        <v>85</v>
      </c>
      <c r="Y469" s="54" t="s">
        <v>85</v>
      </c>
      <c r="Z469" s="54" t="s">
        <v>85</v>
      </c>
      <c r="AA469" s="54" t="s">
        <v>85</v>
      </c>
      <c r="AC469" s="54" t="s">
        <v>85</v>
      </c>
      <c r="AD469" s="54" t="s">
        <v>85</v>
      </c>
      <c r="AE469" s="54" t="s">
        <v>85</v>
      </c>
      <c r="AF469" s="54" t="s">
        <v>85</v>
      </c>
      <c r="AH469" s="54" t="s">
        <v>85</v>
      </c>
      <c r="AI469" s="54" t="s">
        <v>85</v>
      </c>
      <c r="AJ469" s="54" t="s">
        <v>85</v>
      </c>
      <c r="AK469" s="54" t="s">
        <v>85</v>
      </c>
      <c r="AM469" s="54" t="s">
        <v>85</v>
      </c>
      <c r="AN469" s="54" t="s">
        <v>85</v>
      </c>
      <c r="AO469" s="54" t="s">
        <v>85</v>
      </c>
      <c r="AP469" s="54" t="s">
        <v>85</v>
      </c>
    </row>
    <row r="470" spans="1:42" x14ac:dyDescent="0.25">
      <c r="A470" s="54" t="s">
        <v>85</v>
      </c>
      <c r="B470" s="54" t="s">
        <v>85</v>
      </c>
      <c r="C470" s="54" t="s">
        <v>85</v>
      </c>
      <c r="D470" s="54" t="s">
        <v>85</v>
      </c>
      <c r="E470" s="54" t="s">
        <v>85</v>
      </c>
      <c r="F470" s="54" t="s">
        <v>85</v>
      </c>
      <c r="G470" s="54" t="s">
        <v>85</v>
      </c>
      <c r="H470" s="54" t="s">
        <v>85</v>
      </c>
      <c r="I470" s="54" t="s">
        <v>85</v>
      </c>
      <c r="J470" s="54" t="s">
        <v>85</v>
      </c>
      <c r="K470" s="54" t="s">
        <v>85</v>
      </c>
      <c r="L470" s="54" t="s">
        <v>85</v>
      </c>
      <c r="M470" s="54" t="s">
        <v>85</v>
      </c>
      <c r="N470" s="54" t="s">
        <v>85</v>
      </c>
      <c r="O470" s="54" t="s">
        <v>85</v>
      </c>
      <c r="P470" s="54" t="s">
        <v>85</v>
      </c>
      <c r="Q470" s="54" t="s">
        <v>85</v>
      </c>
      <c r="S470" s="54" t="s">
        <v>85</v>
      </c>
      <c r="T470" s="54" t="s">
        <v>85</v>
      </c>
      <c r="U470" s="54" t="s">
        <v>85</v>
      </c>
      <c r="V470" s="54" t="s">
        <v>85</v>
      </c>
      <c r="X470" s="54" t="s">
        <v>85</v>
      </c>
      <c r="Y470" s="54" t="s">
        <v>85</v>
      </c>
      <c r="Z470" s="54" t="s">
        <v>85</v>
      </c>
      <c r="AA470" s="54" t="s">
        <v>85</v>
      </c>
      <c r="AC470" s="54" t="s">
        <v>85</v>
      </c>
      <c r="AD470" s="54" t="s">
        <v>85</v>
      </c>
      <c r="AE470" s="54" t="s">
        <v>85</v>
      </c>
      <c r="AF470" s="54" t="s">
        <v>85</v>
      </c>
      <c r="AH470" s="54" t="s">
        <v>85</v>
      </c>
      <c r="AI470" s="54" t="s">
        <v>85</v>
      </c>
      <c r="AJ470" s="54" t="s">
        <v>85</v>
      </c>
      <c r="AK470" s="54" t="s">
        <v>85</v>
      </c>
      <c r="AM470" s="54" t="s">
        <v>85</v>
      </c>
      <c r="AN470" s="54" t="s">
        <v>85</v>
      </c>
      <c r="AO470" s="54" t="s">
        <v>85</v>
      </c>
      <c r="AP470" s="54" t="s">
        <v>85</v>
      </c>
    </row>
    <row r="471" spans="1:42" x14ac:dyDescent="0.25">
      <c r="A471" s="54" t="s">
        <v>85</v>
      </c>
      <c r="B471" s="54" t="s">
        <v>85</v>
      </c>
      <c r="C471" s="54" t="s">
        <v>85</v>
      </c>
      <c r="D471" s="54" t="s">
        <v>85</v>
      </c>
      <c r="E471" s="54" t="s">
        <v>85</v>
      </c>
      <c r="F471" s="54" t="s">
        <v>85</v>
      </c>
      <c r="G471" s="54" t="s">
        <v>85</v>
      </c>
      <c r="H471" s="54" t="s">
        <v>85</v>
      </c>
      <c r="I471" s="54" t="s">
        <v>85</v>
      </c>
      <c r="J471" s="54" t="s">
        <v>85</v>
      </c>
      <c r="K471" s="54" t="s">
        <v>85</v>
      </c>
      <c r="L471" s="54" t="s">
        <v>85</v>
      </c>
      <c r="M471" s="54" t="s">
        <v>85</v>
      </c>
      <c r="N471" s="54" t="s">
        <v>85</v>
      </c>
      <c r="O471" s="54" t="s">
        <v>85</v>
      </c>
      <c r="P471" s="54" t="s">
        <v>85</v>
      </c>
      <c r="Q471" s="54" t="s">
        <v>85</v>
      </c>
      <c r="S471" s="54" t="s">
        <v>85</v>
      </c>
      <c r="T471" s="54" t="s">
        <v>85</v>
      </c>
      <c r="U471" s="54" t="s">
        <v>85</v>
      </c>
      <c r="V471" s="54" t="s">
        <v>85</v>
      </c>
      <c r="X471" s="54" t="s">
        <v>85</v>
      </c>
      <c r="Y471" s="54" t="s">
        <v>85</v>
      </c>
      <c r="Z471" s="54" t="s">
        <v>85</v>
      </c>
      <c r="AA471" s="54" t="s">
        <v>85</v>
      </c>
      <c r="AC471" s="54" t="s">
        <v>85</v>
      </c>
      <c r="AD471" s="54" t="s">
        <v>85</v>
      </c>
      <c r="AE471" s="54" t="s">
        <v>85</v>
      </c>
      <c r="AF471" s="54" t="s">
        <v>85</v>
      </c>
      <c r="AH471" s="54" t="s">
        <v>85</v>
      </c>
      <c r="AI471" s="54" t="s">
        <v>85</v>
      </c>
      <c r="AJ471" s="54" t="s">
        <v>85</v>
      </c>
      <c r="AK471" s="54" t="s">
        <v>85</v>
      </c>
      <c r="AM471" s="54" t="s">
        <v>85</v>
      </c>
      <c r="AN471" s="54" t="s">
        <v>85</v>
      </c>
      <c r="AO471" s="54" t="s">
        <v>85</v>
      </c>
      <c r="AP471" s="54" t="s">
        <v>85</v>
      </c>
    </row>
    <row r="472" spans="1:42" x14ac:dyDescent="0.25">
      <c r="A472" s="54" t="s">
        <v>85</v>
      </c>
      <c r="B472" s="54" t="s">
        <v>85</v>
      </c>
      <c r="C472" s="54" t="s">
        <v>85</v>
      </c>
      <c r="D472" s="54" t="s">
        <v>85</v>
      </c>
      <c r="E472" s="54" t="s">
        <v>85</v>
      </c>
      <c r="F472" s="54" t="s">
        <v>85</v>
      </c>
      <c r="G472" s="54" t="s">
        <v>85</v>
      </c>
      <c r="H472" s="54" t="s">
        <v>85</v>
      </c>
      <c r="I472" s="54" t="s">
        <v>85</v>
      </c>
      <c r="J472" s="54" t="s">
        <v>85</v>
      </c>
      <c r="K472" s="54" t="s">
        <v>85</v>
      </c>
      <c r="L472" s="54" t="s">
        <v>85</v>
      </c>
      <c r="M472" s="54" t="s">
        <v>85</v>
      </c>
      <c r="N472" s="54" t="s">
        <v>85</v>
      </c>
      <c r="O472" s="54" t="s">
        <v>85</v>
      </c>
      <c r="P472" s="54" t="s">
        <v>85</v>
      </c>
      <c r="Q472" s="54" t="s">
        <v>85</v>
      </c>
      <c r="S472" s="54" t="s">
        <v>85</v>
      </c>
      <c r="T472" s="54" t="s">
        <v>85</v>
      </c>
      <c r="U472" s="54" t="s">
        <v>85</v>
      </c>
      <c r="V472" s="54" t="s">
        <v>85</v>
      </c>
      <c r="X472" s="54" t="s">
        <v>85</v>
      </c>
      <c r="Y472" s="54" t="s">
        <v>85</v>
      </c>
      <c r="Z472" s="54" t="s">
        <v>85</v>
      </c>
      <c r="AA472" s="54" t="s">
        <v>85</v>
      </c>
      <c r="AC472" s="54" t="s">
        <v>85</v>
      </c>
      <c r="AD472" s="54" t="s">
        <v>85</v>
      </c>
      <c r="AE472" s="54" t="s">
        <v>85</v>
      </c>
      <c r="AF472" s="54" t="s">
        <v>85</v>
      </c>
      <c r="AH472" s="54" t="s">
        <v>85</v>
      </c>
      <c r="AI472" s="54" t="s">
        <v>85</v>
      </c>
      <c r="AJ472" s="54" t="s">
        <v>85</v>
      </c>
      <c r="AK472" s="54" t="s">
        <v>85</v>
      </c>
      <c r="AM472" s="54" t="s">
        <v>85</v>
      </c>
      <c r="AN472" s="54" t="s">
        <v>85</v>
      </c>
      <c r="AO472" s="54" t="s">
        <v>85</v>
      </c>
      <c r="AP472" s="54" t="s">
        <v>85</v>
      </c>
    </row>
    <row r="473" spans="1:42" x14ac:dyDescent="0.25">
      <c r="A473" s="54" t="s">
        <v>85</v>
      </c>
      <c r="B473" s="54" t="s">
        <v>85</v>
      </c>
      <c r="C473" s="54" t="s">
        <v>85</v>
      </c>
      <c r="D473" s="54" t="s">
        <v>85</v>
      </c>
      <c r="E473" s="54" t="s">
        <v>85</v>
      </c>
      <c r="F473" s="54" t="s">
        <v>85</v>
      </c>
      <c r="G473" s="54" t="s">
        <v>85</v>
      </c>
      <c r="H473" s="54" t="s">
        <v>85</v>
      </c>
      <c r="I473" s="54" t="s">
        <v>85</v>
      </c>
      <c r="J473" s="54" t="s">
        <v>85</v>
      </c>
      <c r="K473" s="54" t="s">
        <v>85</v>
      </c>
      <c r="L473" s="54" t="s">
        <v>85</v>
      </c>
      <c r="M473" s="54" t="s">
        <v>85</v>
      </c>
      <c r="N473" s="54" t="s">
        <v>85</v>
      </c>
      <c r="O473" s="54" t="s">
        <v>85</v>
      </c>
      <c r="P473" s="54" t="s">
        <v>85</v>
      </c>
      <c r="Q473" s="54" t="s">
        <v>85</v>
      </c>
      <c r="S473" s="54" t="s">
        <v>85</v>
      </c>
      <c r="T473" s="54" t="s">
        <v>85</v>
      </c>
      <c r="U473" s="54" t="s">
        <v>85</v>
      </c>
      <c r="V473" s="54" t="s">
        <v>85</v>
      </c>
      <c r="X473" s="54" t="s">
        <v>85</v>
      </c>
      <c r="Y473" s="54" t="s">
        <v>85</v>
      </c>
      <c r="Z473" s="54" t="s">
        <v>85</v>
      </c>
      <c r="AA473" s="54" t="s">
        <v>85</v>
      </c>
      <c r="AC473" s="54" t="s">
        <v>85</v>
      </c>
      <c r="AD473" s="54" t="s">
        <v>85</v>
      </c>
      <c r="AE473" s="54" t="s">
        <v>85</v>
      </c>
      <c r="AF473" s="54" t="s">
        <v>85</v>
      </c>
      <c r="AH473" s="54" t="s">
        <v>85</v>
      </c>
      <c r="AI473" s="54" t="s">
        <v>85</v>
      </c>
      <c r="AJ473" s="54" t="s">
        <v>85</v>
      </c>
      <c r="AK473" s="54" t="s">
        <v>85</v>
      </c>
      <c r="AM473" s="54" t="s">
        <v>85</v>
      </c>
      <c r="AN473" s="54" t="s">
        <v>85</v>
      </c>
      <c r="AO473" s="54" t="s">
        <v>85</v>
      </c>
      <c r="AP473" s="54" t="s">
        <v>85</v>
      </c>
    </row>
    <row r="474" spans="1:42" x14ac:dyDescent="0.25">
      <c r="A474" s="54" t="s">
        <v>85</v>
      </c>
      <c r="B474" s="54" t="s">
        <v>85</v>
      </c>
      <c r="C474" s="54" t="s">
        <v>85</v>
      </c>
      <c r="D474" s="54" t="s">
        <v>85</v>
      </c>
      <c r="E474" s="54" t="s">
        <v>85</v>
      </c>
      <c r="F474" s="54" t="s">
        <v>85</v>
      </c>
      <c r="G474" s="54" t="s">
        <v>85</v>
      </c>
      <c r="H474" s="54" t="s">
        <v>85</v>
      </c>
      <c r="I474" s="54" t="s">
        <v>85</v>
      </c>
      <c r="J474" s="54" t="s">
        <v>85</v>
      </c>
      <c r="K474" s="54" t="s">
        <v>85</v>
      </c>
      <c r="L474" s="54" t="s">
        <v>85</v>
      </c>
      <c r="M474" s="54" t="s">
        <v>85</v>
      </c>
      <c r="N474" s="54" t="s">
        <v>85</v>
      </c>
      <c r="O474" s="54" t="s">
        <v>85</v>
      </c>
      <c r="P474" s="54" t="s">
        <v>85</v>
      </c>
      <c r="Q474" s="54" t="s">
        <v>85</v>
      </c>
      <c r="S474" s="54" t="s">
        <v>85</v>
      </c>
      <c r="T474" s="54" t="s">
        <v>85</v>
      </c>
      <c r="U474" s="54" t="s">
        <v>85</v>
      </c>
      <c r="V474" s="54" t="s">
        <v>85</v>
      </c>
      <c r="X474" s="54" t="s">
        <v>85</v>
      </c>
      <c r="Y474" s="54" t="s">
        <v>85</v>
      </c>
      <c r="Z474" s="54" t="s">
        <v>85</v>
      </c>
      <c r="AA474" s="54" t="s">
        <v>85</v>
      </c>
      <c r="AC474" s="54" t="s">
        <v>85</v>
      </c>
      <c r="AD474" s="54" t="s">
        <v>85</v>
      </c>
      <c r="AE474" s="54" t="s">
        <v>85</v>
      </c>
      <c r="AF474" s="54" t="s">
        <v>85</v>
      </c>
      <c r="AH474" s="54" t="s">
        <v>85</v>
      </c>
      <c r="AI474" s="54" t="s">
        <v>85</v>
      </c>
      <c r="AJ474" s="54" t="s">
        <v>85</v>
      </c>
      <c r="AK474" s="54" t="s">
        <v>85</v>
      </c>
      <c r="AM474" s="54" t="s">
        <v>85</v>
      </c>
      <c r="AN474" s="54" t="s">
        <v>85</v>
      </c>
      <c r="AO474" s="54" t="s">
        <v>85</v>
      </c>
      <c r="AP474" s="54" t="s">
        <v>85</v>
      </c>
    </row>
    <row r="475" spans="1:42" x14ac:dyDescent="0.25">
      <c r="A475" s="54" t="s">
        <v>85</v>
      </c>
      <c r="B475" s="54" t="s">
        <v>85</v>
      </c>
      <c r="C475" s="54" t="s">
        <v>85</v>
      </c>
      <c r="D475" s="54" t="s">
        <v>85</v>
      </c>
      <c r="E475" s="54" t="s">
        <v>85</v>
      </c>
      <c r="F475" s="54" t="s">
        <v>85</v>
      </c>
      <c r="G475" s="54" t="s">
        <v>85</v>
      </c>
      <c r="H475" s="54" t="s">
        <v>85</v>
      </c>
      <c r="I475" s="54" t="s">
        <v>85</v>
      </c>
      <c r="J475" s="54" t="s">
        <v>85</v>
      </c>
      <c r="K475" s="54" t="s">
        <v>85</v>
      </c>
      <c r="L475" s="54" t="s">
        <v>85</v>
      </c>
      <c r="M475" s="54" t="s">
        <v>85</v>
      </c>
      <c r="N475" s="54" t="s">
        <v>85</v>
      </c>
      <c r="O475" s="54" t="s">
        <v>85</v>
      </c>
      <c r="P475" s="54" t="s">
        <v>85</v>
      </c>
      <c r="Q475" s="54" t="s">
        <v>85</v>
      </c>
      <c r="S475" s="54" t="s">
        <v>85</v>
      </c>
      <c r="T475" s="54" t="s">
        <v>85</v>
      </c>
      <c r="U475" s="54" t="s">
        <v>85</v>
      </c>
      <c r="V475" s="54" t="s">
        <v>85</v>
      </c>
      <c r="X475" s="54" t="s">
        <v>85</v>
      </c>
      <c r="Y475" s="54" t="s">
        <v>85</v>
      </c>
      <c r="Z475" s="54" t="s">
        <v>85</v>
      </c>
      <c r="AA475" s="54" t="s">
        <v>85</v>
      </c>
      <c r="AC475" s="54" t="s">
        <v>85</v>
      </c>
      <c r="AD475" s="54" t="s">
        <v>85</v>
      </c>
      <c r="AE475" s="54" t="s">
        <v>85</v>
      </c>
      <c r="AF475" s="54" t="s">
        <v>85</v>
      </c>
      <c r="AH475" s="54" t="s">
        <v>85</v>
      </c>
      <c r="AI475" s="54" t="s">
        <v>85</v>
      </c>
      <c r="AJ475" s="54" t="s">
        <v>85</v>
      </c>
      <c r="AK475" s="54" t="s">
        <v>85</v>
      </c>
      <c r="AM475" s="54" t="s">
        <v>85</v>
      </c>
      <c r="AN475" s="54" t="s">
        <v>85</v>
      </c>
      <c r="AO475" s="54" t="s">
        <v>85</v>
      </c>
      <c r="AP475" s="54" t="s">
        <v>85</v>
      </c>
    </row>
    <row r="476" spans="1:42" x14ac:dyDescent="0.25">
      <c r="A476" s="54" t="s">
        <v>85</v>
      </c>
      <c r="B476" s="54" t="s">
        <v>85</v>
      </c>
      <c r="C476" s="54" t="s">
        <v>85</v>
      </c>
      <c r="D476" s="54" t="s">
        <v>85</v>
      </c>
      <c r="E476" s="54" t="s">
        <v>85</v>
      </c>
      <c r="F476" s="54" t="s">
        <v>85</v>
      </c>
      <c r="G476" s="54" t="s">
        <v>85</v>
      </c>
      <c r="H476" s="54" t="s">
        <v>85</v>
      </c>
      <c r="I476" s="54" t="s">
        <v>85</v>
      </c>
      <c r="J476" s="54" t="s">
        <v>85</v>
      </c>
      <c r="K476" s="54" t="s">
        <v>85</v>
      </c>
      <c r="L476" s="54" t="s">
        <v>85</v>
      </c>
      <c r="M476" s="54" t="s">
        <v>85</v>
      </c>
      <c r="N476" s="54" t="s">
        <v>85</v>
      </c>
      <c r="O476" s="54" t="s">
        <v>85</v>
      </c>
      <c r="P476" s="54" t="s">
        <v>85</v>
      </c>
      <c r="Q476" s="54" t="s">
        <v>85</v>
      </c>
      <c r="S476" s="54" t="s">
        <v>85</v>
      </c>
      <c r="T476" s="54" t="s">
        <v>85</v>
      </c>
      <c r="U476" s="54" t="s">
        <v>85</v>
      </c>
      <c r="V476" s="54" t="s">
        <v>85</v>
      </c>
      <c r="X476" s="54" t="s">
        <v>85</v>
      </c>
      <c r="Y476" s="54" t="s">
        <v>85</v>
      </c>
      <c r="Z476" s="54" t="s">
        <v>85</v>
      </c>
      <c r="AA476" s="54" t="s">
        <v>85</v>
      </c>
      <c r="AC476" s="54" t="s">
        <v>85</v>
      </c>
      <c r="AD476" s="54" t="s">
        <v>85</v>
      </c>
      <c r="AE476" s="54" t="s">
        <v>85</v>
      </c>
      <c r="AF476" s="54" t="s">
        <v>85</v>
      </c>
      <c r="AH476" s="54" t="s">
        <v>85</v>
      </c>
      <c r="AI476" s="54" t="s">
        <v>85</v>
      </c>
      <c r="AJ476" s="54" t="s">
        <v>85</v>
      </c>
      <c r="AK476" s="54" t="s">
        <v>85</v>
      </c>
      <c r="AM476" s="54" t="s">
        <v>85</v>
      </c>
      <c r="AN476" s="54" t="s">
        <v>85</v>
      </c>
      <c r="AO476" s="54" t="s">
        <v>85</v>
      </c>
      <c r="AP476" s="54" t="s">
        <v>85</v>
      </c>
    </row>
    <row r="477" spans="1:42" x14ac:dyDescent="0.25">
      <c r="A477" s="54" t="s">
        <v>85</v>
      </c>
      <c r="B477" s="54" t="s">
        <v>85</v>
      </c>
      <c r="C477" s="54" t="s">
        <v>85</v>
      </c>
      <c r="D477" s="54" t="s">
        <v>85</v>
      </c>
      <c r="E477" s="54" t="s">
        <v>85</v>
      </c>
      <c r="F477" s="54" t="s">
        <v>85</v>
      </c>
      <c r="G477" s="54" t="s">
        <v>85</v>
      </c>
      <c r="H477" s="54" t="s">
        <v>85</v>
      </c>
      <c r="I477" s="54" t="s">
        <v>85</v>
      </c>
      <c r="J477" s="54" t="s">
        <v>85</v>
      </c>
      <c r="K477" s="54" t="s">
        <v>85</v>
      </c>
      <c r="L477" s="54" t="s">
        <v>85</v>
      </c>
      <c r="M477" s="54" t="s">
        <v>85</v>
      </c>
      <c r="N477" s="54" t="s">
        <v>85</v>
      </c>
      <c r="O477" s="54" t="s">
        <v>85</v>
      </c>
      <c r="P477" s="54" t="s">
        <v>85</v>
      </c>
      <c r="Q477" s="54" t="s">
        <v>85</v>
      </c>
      <c r="S477" s="54" t="s">
        <v>85</v>
      </c>
      <c r="T477" s="54" t="s">
        <v>85</v>
      </c>
      <c r="U477" s="54" t="s">
        <v>85</v>
      </c>
      <c r="V477" s="54" t="s">
        <v>85</v>
      </c>
      <c r="X477" s="54" t="s">
        <v>85</v>
      </c>
      <c r="Y477" s="54" t="s">
        <v>85</v>
      </c>
      <c r="Z477" s="54" t="s">
        <v>85</v>
      </c>
      <c r="AA477" s="54" t="s">
        <v>85</v>
      </c>
      <c r="AC477" s="54" t="s">
        <v>85</v>
      </c>
      <c r="AD477" s="54" t="s">
        <v>85</v>
      </c>
      <c r="AE477" s="54" t="s">
        <v>85</v>
      </c>
      <c r="AF477" s="54" t="s">
        <v>85</v>
      </c>
      <c r="AH477" s="54" t="s">
        <v>85</v>
      </c>
      <c r="AI477" s="54" t="s">
        <v>85</v>
      </c>
      <c r="AJ477" s="54" t="s">
        <v>85</v>
      </c>
      <c r="AK477" s="54" t="s">
        <v>85</v>
      </c>
      <c r="AM477" s="54" t="s">
        <v>85</v>
      </c>
      <c r="AN477" s="54" t="s">
        <v>85</v>
      </c>
      <c r="AO477" s="54" t="s">
        <v>85</v>
      </c>
      <c r="AP477" s="54" t="s">
        <v>85</v>
      </c>
    </row>
    <row r="478" spans="1:42" x14ac:dyDescent="0.25">
      <c r="A478" s="54" t="s">
        <v>85</v>
      </c>
      <c r="B478" s="54" t="s">
        <v>85</v>
      </c>
      <c r="C478" s="54" t="s">
        <v>85</v>
      </c>
      <c r="D478" s="54" t="s">
        <v>85</v>
      </c>
      <c r="E478" s="54" t="s">
        <v>85</v>
      </c>
      <c r="F478" s="54" t="s">
        <v>85</v>
      </c>
      <c r="G478" s="54" t="s">
        <v>85</v>
      </c>
      <c r="H478" s="54" t="s">
        <v>85</v>
      </c>
      <c r="I478" s="54" t="s">
        <v>85</v>
      </c>
      <c r="J478" s="54" t="s">
        <v>85</v>
      </c>
      <c r="K478" s="54" t="s">
        <v>85</v>
      </c>
      <c r="L478" s="54" t="s">
        <v>85</v>
      </c>
      <c r="M478" s="54" t="s">
        <v>85</v>
      </c>
      <c r="N478" s="54" t="s">
        <v>85</v>
      </c>
      <c r="O478" s="54" t="s">
        <v>85</v>
      </c>
      <c r="P478" s="54" t="s">
        <v>85</v>
      </c>
      <c r="Q478" s="54" t="s">
        <v>85</v>
      </c>
      <c r="S478" s="54" t="s">
        <v>85</v>
      </c>
      <c r="T478" s="54" t="s">
        <v>85</v>
      </c>
      <c r="U478" s="54" t="s">
        <v>85</v>
      </c>
      <c r="V478" s="54" t="s">
        <v>85</v>
      </c>
      <c r="X478" s="54" t="s">
        <v>85</v>
      </c>
      <c r="Y478" s="54" t="s">
        <v>85</v>
      </c>
      <c r="Z478" s="54" t="s">
        <v>85</v>
      </c>
      <c r="AA478" s="54" t="s">
        <v>85</v>
      </c>
      <c r="AC478" s="54" t="s">
        <v>85</v>
      </c>
      <c r="AD478" s="54" t="s">
        <v>85</v>
      </c>
      <c r="AE478" s="54" t="s">
        <v>85</v>
      </c>
      <c r="AF478" s="54" t="s">
        <v>85</v>
      </c>
      <c r="AH478" s="54" t="s">
        <v>85</v>
      </c>
      <c r="AI478" s="54" t="s">
        <v>85</v>
      </c>
      <c r="AJ478" s="54" t="s">
        <v>85</v>
      </c>
      <c r="AK478" s="54" t="s">
        <v>85</v>
      </c>
      <c r="AM478" s="54" t="s">
        <v>85</v>
      </c>
      <c r="AN478" s="54" t="s">
        <v>85</v>
      </c>
      <c r="AO478" s="54" t="s">
        <v>85</v>
      </c>
      <c r="AP478" s="54" t="s">
        <v>85</v>
      </c>
    </row>
    <row r="479" spans="1:42" x14ac:dyDescent="0.25">
      <c r="A479" s="54" t="s">
        <v>85</v>
      </c>
      <c r="B479" s="54" t="s">
        <v>85</v>
      </c>
      <c r="C479" s="54" t="s">
        <v>85</v>
      </c>
      <c r="D479" s="54" t="s">
        <v>85</v>
      </c>
      <c r="E479" s="54" t="s">
        <v>85</v>
      </c>
      <c r="F479" s="54" t="s">
        <v>85</v>
      </c>
      <c r="G479" s="54" t="s">
        <v>85</v>
      </c>
      <c r="H479" s="54" t="s">
        <v>85</v>
      </c>
      <c r="I479" s="54" t="s">
        <v>85</v>
      </c>
      <c r="J479" s="54" t="s">
        <v>85</v>
      </c>
      <c r="K479" s="54" t="s">
        <v>85</v>
      </c>
      <c r="L479" s="54" t="s">
        <v>85</v>
      </c>
      <c r="M479" s="54" t="s">
        <v>85</v>
      </c>
      <c r="N479" s="54" t="s">
        <v>85</v>
      </c>
      <c r="O479" s="54" t="s">
        <v>85</v>
      </c>
      <c r="P479" s="54" t="s">
        <v>85</v>
      </c>
      <c r="Q479" s="54" t="s">
        <v>85</v>
      </c>
      <c r="S479" s="54" t="s">
        <v>85</v>
      </c>
      <c r="T479" s="54" t="s">
        <v>85</v>
      </c>
      <c r="U479" s="54" t="s">
        <v>85</v>
      </c>
      <c r="V479" s="54" t="s">
        <v>85</v>
      </c>
      <c r="X479" s="54" t="s">
        <v>85</v>
      </c>
      <c r="Y479" s="54" t="s">
        <v>85</v>
      </c>
      <c r="Z479" s="54" t="s">
        <v>85</v>
      </c>
      <c r="AA479" s="54" t="s">
        <v>85</v>
      </c>
      <c r="AC479" s="54" t="s">
        <v>85</v>
      </c>
      <c r="AD479" s="54" t="s">
        <v>85</v>
      </c>
      <c r="AE479" s="54" t="s">
        <v>85</v>
      </c>
      <c r="AF479" s="54" t="s">
        <v>85</v>
      </c>
      <c r="AH479" s="54" t="s">
        <v>85</v>
      </c>
      <c r="AI479" s="54" t="s">
        <v>85</v>
      </c>
      <c r="AJ479" s="54" t="s">
        <v>85</v>
      </c>
      <c r="AK479" s="54" t="s">
        <v>85</v>
      </c>
      <c r="AM479" s="54" t="s">
        <v>85</v>
      </c>
      <c r="AN479" s="54" t="s">
        <v>85</v>
      </c>
      <c r="AO479" s="54" t="s">
        <v>85</v>
      </c>
      <c r="AP479" s="54" t="s">
        <v>85</v>
      </c>
    </row>
    <row r="480" spans="1:42" x14ac:dyDescent="0.25">
      <c r="A480" s="54" t="s">
        <v>85</v>
      </c>
      <c r="B480" s="54" t="s">
        <v>85</v>
      </c>
      <c r="C480" s="54" t="s">
        <v>85</v>
      </c>
      <c r="D480" s="54" t="s">
        <v>85</v>
      </c>
      <c r="E480" s="54" t="s">
        <v>85</v>
      </c>
      <c r="F480" s="54" t="s">
        <v>85</v>
      </c>
      <c r="G480" s="54" t="s">
        <v>85</v>
      </c>
      <c r="H480" s="54" t="s">
        <v>85</v>
      </c>
      <c r="I480" s="54" t="s">
        <v>85</v>
      </c>
      <c r="J480" s="54" t="s">
        <v>85</v>
      </c>
      <c r="K480" s="54" t="s">
        <v>85</v>
      </c>
      <c r="L480" s="54" t="s">
        <v>85</v>
      </c>
      <c r="M480" s="54" t="s">
        <v>85</v>
      </c>
      <c r="N480" s="54" t="s">
        <v>85</v>
      </c>
      <c r="O480" s="54" t="s">
        <v>85</v>
      </c>
      <c r="P480" s="54" t="s">
        <v>85</v>
      </c>
      <c r="Q480" s="54" t="s">
        <v>85</v>
      </c>
      <c r="S480" s="54" t="s">
        <v>85</v>
      </c>
      <c r="T480" s="54" t="s">
        <v>85</v>
      </c>
      <c r="U480" s="54" t="s">
        <v>85</v>
      </c>
      <c r="V480" s="54" t="s">
        <v>85</v>
      </c>
      <c r="X480" s="54" t="s">
        <v>85</v>
      </c>
      <c r="Y480" s="54" t="s">
        <v>85</v>
      </c>
      <c r="Z480" s="54" t="s">
        <v>85</v>
      </c>
      <c r="AA480" s="54" t="s">
        <v>85</v>
      </c>
      <c r="AC480" s="54" t="s">
        <v>85</v>
      </c>
      <c r="AD480" s="54" t="s">
        <v>85</v>
      </c>
      <c r="AE480" s="54" t="s">
        <v>85</v>
      </c>
      <c r="AF480" s="54" t="s">
        <v>85</v>
      </c>
      <c r="AH480" s="54" t="s">
        <v>85</v>
      </c>
      <c r="AI480" s="54" t="s">
        <v>85</v>
      </c>
      <c r="AJ480" s="54" t="s">
        <v>85</v>
      </c>
      <c r="AK480" s="54" t="s">
        <v>85</v>
      </c>
      <c r="AM480" s="54" t="s">
        <v>85</v>
      </c>
      <c r="AN480" s="54" t="s">
        <v>85</v>
      </c>
      <c r="AO480" s="54" t="s">
        <v>85</v>
      </c>
      <c r="AP480" s="54" t="s">
        <v>85</v>
      </c>
    </row>
    <row r="481" spans="1:42" x14ac:dyDescent="0.25">
      <c r="A481" s="54" t="s">
        <v>85</v>
      </c>
      <c r="B481" s="54" t="s">
        <v>85</v>
      </c>
      <c r="C481" s="54" t="s">
        <v>85</v>
      </c>
      <c r="D481" s="54" t="s">
        <v>85</v>
      </c>
      <c r="E481" s="54" t="s">
        <v>85</v>
      </c>
      <c r="F481" s="54" t="s">
        <v>85</v>
      </c>
      <c r="G481" s="54" t="s">
        <v>85</v>
      </c>
      <c r="H481" s="54" t="s">
        <v>85</v>
      </c>
      <c r="I481" s="54" t="s">
        <v>85</v>
      </c>
      <c r="J481" s="54" t="s">
        <v>85</v>
      </c>
      <c r="K481" s="54" t="s">
        <v>85</v>
      </c>
      <c r="L481" s="54" t="s">
        <v>85</v>
      </c>
      <c r="M481" s="54" t="s">
        <v>85</v>
      </c>
      <c r="N481" s="54" t="s">
        <v>85</v>
      </c>
      <c r="O481" s="54" t="s">
        <v>85</v>
      </c>
      <c r="P481" s="54" t="s">
        <v>85</v>
      </c>
      <c r="Q481" s="54" t="s">
        <v>85</v>
      </c>
      <c r="S481" s="54" t="s">
        <v>85</v>
      </c>
      <c r="T481" s="54" t="s">
        <v>85</v>
      </c>
      <c r="U481" s="54" t="s">
        <v>85</v>
      </c>
      <c r="V481" s="54" t="s">
        <v>85</v>
      </c>
      <c r="X481" s="54" t="s">
        <v>85</v>
      </c>
      <c r="Y481" s="54" t="s">
        <v>85</v>
      </c>
      <c r="Z481" s="54" t="s">
        <v>85</v>
      </c>
      <c r="AA481" s="54" t="s">
        <v>85</v>
      </c>
      <c r="AC481" s="54" t="s">
        <v>85</v>
      </c>
      <c r="AD481" s="54" t="s">
        <v>85</v>
      </c>
      <c r="AE481" s="54" t="s">
        <v>85</v>
      </c>
      <c r="AF481" s="54" t="s">
        <v>85</v>
      </c>
      <c r="AH481" s="54" t="s">
        <v>85</v>
      </c>
      <c r="AI481" s="54" t="s">
        <v>85</v>
      </c>
      <c r="AJ481" s="54" t="s">
        <v>85</v>
      </c>
      <c r="AK481" s="54" t="s">
        <v>85</v>
      </c>
      <c r="AM481" s="54" t="s">
        <v>85</v>
      </c>
      <c r="AN481" s="54" t="s">
        <v>85</v>
      </c>
      <c r="AO481" s="54" t="s">
        <v>85</v>
      </c>
      <c r="AP481" s="54" t="s">
        <v>85</v>
      </c>
    </row>
    <row r="482" spans="1:42" x14ac:dyDescent="0.25">
      <c r="A482" s="54" t="s">
        <v>85</v>
      </c>
      <c r="B482" s="54" t="s">
        <v>85</v>
      </c>
      <c r="C482" s="54" t="s">
        <v>85</v>
      </c>
      <c r="D482" s="54" t="s">
        <v>85</v>
      </c>
      <c r="E482" s="54" t="s">
        <v>85</v>
      </c>
      <c r="F482" s="54" t="s">
        <v>85</v>
      </c>
      <c r="G482" s="54" t="s">
        <v>85</v>
      </c>
      <c r="H482" s="54" t="s">
        <v>85</v>
      </c>
      <c r="I482" s="54" t="s">
        <v>85</v>
      </c>
      <c r="J482" s="54" t="s">
        <v>85</v>
      </c>
      <c r="K482" s="54" t="s">
        <v>85</v>
      </c>
      <c r="L482" s="54" t="s">
        <v>85</v>
      </c>
      <c r="M482" s="54" t="s">
        <v>85</v>
      </c>
      <c r="N482" s="54" t="s">
        <v>85</v>
      </c>
      <c r="O482" s="54" t="s">
        <v>85</v>
      </c>
      <c r="P482" s="54" t="s">
        <v>85</v>
      </c>
      <c r="Q482" s="54" t="s">
        <v>85</v>
      </c>
      <c r="S482" s="54" t="s">
        <v>85</v>
      </c>
      <c r="T482" s="54" t="s">
        <v>85</v>
      </c>
      <c r="U482" s="54" t="s">
        <v>85</v>
      </c>
      <c r="V482" s="54" t="s">
        <v>85</v>
      </c>
      <c r="X482" s="54" t="s">
        <v>85</v>
      </c>
      <c r="Y482" s="54" t="s">
        <v>85</v>
      </c>
      <c r="Z482" s="54" t="s">
        <v>85</v>
      </c>
      <c r="AA482" s="54" t="s">
        <v>85</v>
      </c>
      <c r="AC482" s="54" t="s">
        <v>85</v>
      </c>
      <c r="AD482" s="54" t="s">
        <v>85</v>
      </c>
      <c r="AE482" s="54" t="s">
        <v>85</v>
      </c>
      <c r="AF482" s="54" t="s">
        <v>85</v>
      </c>
      <c r="AH482" s="54" t="s">
        <v>85</v>
      </c>
      <c r="AI482" s="54" t="s">
        <v>85</v>
      </c>
      <c r="AJ482" s="54" t="s">
        <v>85</v>
      </c>
      <c r="AK482" s="54" t="s">
        <v>85</v>
      </c>
      <c r="AM482" s="54" t="s">
        <v>85</v>
      </c>
      <c r="AN482" s="54" t="s">
        <v>85</v>
      </c>
      <c r="AO482" s="54" t="s">
        <v>85</v>
      </c>
      <c r="AP482" s="54" t="s">
        <v>85</v>
      </c>
    </row>
    <row r="483" spans="1:42" x14ac:dyDescent="0.25">
      <c r="A483" s="54" t="s">
        <v>85</v>
      </c>
      <c r="B483" s="54" t="s">
        <v>85</v>
      </c>
      <c r="C483" s="54" t="s">
        <v>85</v>
      </c>
      <c r="D483" s="54" t="s">
        <v>85</v>
      </c>
      <c r="E483" s="54" t="s">
        <v>85</v>
      </c>
      <c r="F483" s="54" t="s">
        <v>85</v>
      </c>
      <c r="G483" s="54" t="s">
        <v>85</v>
      </c>
      <c r="H483" s="54" t="s">
        <v>85</v>
      </c>
      <c r="I483" s="54" t="s">
        <v>85</v>
      </c>
      <c r="J483" s="54" t="s">
        <v>85</v>
      </c>
      <c r="K483" s="54" t="s">
        <v>85</v>
      </c>
      <c r="L483" s="54" t="s">
        <v>85</v>
      </c>
      <c r="M483" s="54" t="s">
        <v>85</v>
      </c>
      <c r="N483" s="54" t="s">
        <v>85</v>
      </c>
      <c r="O483" s="54" t="s">
        <v>85</v>
      </c>
      <c r="P483" s="54" t="s">
        <v>85</v>
      </c>
      <c r="Q483" s="54" t="s">
        <v>85</v>
      </c>
      <c r="S483" s="54" t="s">
        <v>85</v>
      </c>
      <c r="T483" s="54" t="s">
        <v>85</v>
      </c>
      <c r="U483" s="54" t="s">
        <v>85</v>
      </c>
      <c r="V483" s="54" t="s">
        <v>85</v>
      </c>
      <c r="X483" s="54" t="s">
        <v>85</v>
      </c>
      <c r="Y483" s="54" t="s">
        <v>85</v>
      </c>
      <c r="Z483" s="54" t="s">
        <v>85</v>
      </c>
      <c r="AA483" s="54" t="s">
        <v>85</v>
      </c>
      <c r="AC483" s="54" t="s">
        <v>85</v>
      </c>
      <c r="AD483" s="54" t="s">
        <v>85</v>
      </c>
      <c r="AE483" s="54" t="s">
        <v>85</v>
      </c>
      <c r="AF483" s="54" t="s">
        <v>85</v>
      </c>
      <c r="AH483" s="54" t="s">
        <v>85</v>
      </c>
      <c r="AI483" s="54" t="s">
        <v>85</v>
      </c>
      <c r="AJ483" s="54" t="s">
        <v>85</v>
      </c>
      <c r="AK483" s="54" t="s">
        <v>85</v>
      </c>
      <c r="AM483" s="54" t="s">
        <v>85</v>
      </c>
      <c r="AN483" s="54" t="s">
        <v>85</v>
      </c>
      <c r="AO483" s="54" t="s">
        <v>85</v>
      </c>
      <c r="AP483" s="54" t="s">
        <v>85</v>
      </c>
    </row>
    <row r="484" spans="1:42" x14ac:dyDescent="0.25">
      <c r="A484" s="54" t="s">
        <v>85</v>
      </c>
      <c r="B484" s="54" t="s">
        <v>85</v>
      </c>
      <c r="C484" s="54" t="s">
        <v>85</v>
      </c>
      <c r="D484" s="54" t="s">
        <v>85</v>
      </c>
      <c r="E484" s="54" t="s">
        <v>85</v>
      </c>
      <c r="F484" s="54" t="s">
        <v>85</v>
      </c>
      <c r="G484" s="54" t="s">
        <v>85</v>
      </c>
      <c r="H484" s="54" t="s">
        <v>85</v>
      </c>
      <c r="I484" s="54" t="s">
        <v>85</v>
      </c>
      <c r="J484" s="54" t="s">
        <v>85</v>
      </c>
      <c r="K484" s="54" t="s">
        <v>85</v>
      </c>
      <c r="L484" s="54" t="s">
        <v>85</v>
      </c>
      <c r="M484" s="54" t="s">
        <v>85</v>
      </c>
      <c r="N484" s="54" t="s">
        <v>85</v>
      </c>
      <c r="O484" s="54" t="s">
        <v>85</v>
      </c>
      <c r="P484" s="54" t="s">
        <v>85</v>
      </c>
      <c r="Q484" s="54" t="s">
        <v>85</v>
      </c>
      <c r="S484" s="54" t="s">
        <v>85</v>
      </c>
      <c r="T484" s="54" t="s">
        <v>85</v>
      </c>
      <c r="U484" s="54" t="s">
        <v>85</v>
      </c>
      <c r="V484" s="54" t="s">
        <v>85</v>
      </c>
      <c r="X484" s="54" t="s">
        <v>85</v>
      </c>
      <c r="Y484" s="54" t="s">
        <v>85</v>
      </c>
      <c r="Z484" s="54" t="s">
        <v>85</v>
      </c>
      <c r="AA484" s="54" t="s">
        <v>85</v>
      </c>
      <c r="AC484" s="54" t="s">
        <v>85</v>
      </c>
      <c r="AD484" s="54" t="s">
        <v>85</v>
      </c>
      <c r="AE484" s="54" t="s">
        <v>85</v>
      </c>
      <c r="AF484" s="54" t="s">
        <v>85</v>
      </c>
      <c r="AH484" s="54" t="s">
        <v>85</v>
      </c>
      <c r="AI484" s="54" t="s">
        <v>85</v>
      </c>
      <c r="AJ484" s="54" t="s">
        <v>85</v>
      </c>
      <c r="AK484" s="54" t="s">
        <v>85</v>
      </c>
      <c r="AM484" s="54" t="s">
        <v>85</v>
      </c>
      <c r="AN484" s="54" t="s">
        <v>85</v>
      </c>
      <c r="AO484" s="54" t="s">
        <v>85</v>
      </c>
      <c r="AP484" s="54" t="s">
        <v>85</v>
      </c>
    </row>
    <row r="485" spans="1:42" x14ac:dyDescent="0.25">
      <c r="A485" s="54" t="s">
        <v>85</v>
      </c>
      <c r="B485" s="54" t="s">
        <v>85</v>
      </c>
      <c r="C485" s="54" t="s">
        <v>85</v>
      </c>
      <c r="D485" s="54" t="s">
        <v>85</v>
      </c>
      <c r="E485" s="54" t="s">
        <v>85</v>
      </c>
      <c r="F485" s="54" t="s">
        <v>85</v>
      </c>
      <c r="G485" s="54" t="s">
        <v>85</v>
      </c>
      <c r="H485" s="54" t="s">
        <v>85</v>
      </c>
      <c r="I485" s="54" t="s">
        <v>85</v>
      </c>
      <c r="J485" s="54" t="s">
        <v>85</v>
      </c>
      <c r="K485" s="54" t="s">
        <v>85</v>
      </c>
      <c r="L485" s="54" t="s">
        <v>85</v>
      </c>
      <c r="M485" s="54" t="s">
        <v>85</v>
      </c>
      <c r="N485" s="54" t="s">
        <v>85</v>
      </c>
      <c r="O485" s="54" t="s">
        <v>85</v>
      </c>
      <c r="P485" s="54" t="s">
        <v>85</v>
      </c>
      <c r="Q485" s="54" t="s">
        <v>85</v>
      </c>
      <c r="S485" s="54" t="s">
        <v>85</v>
      </c>
      <c r="T485" s="54" t="s">
        <v>85</v>
      </c>
      <c r="U485" s="54" t="s">
        <v>85</v>
      </c>
      <c r="V485" s="54" t="s">
        <v>85</v>
      </c>
      <c r="X485" s="54" t="s">
        <v>85</v>
      </c>
      <c r="Y485" s="54" t="s">
        <v>85</v>
      </c>
      <c r="Z485" s="54" t="s">
        <v>85</v>
      </c>
      <c r="AA485" s="54" t="s">
        <v>85</v>
      </c>
      <c r="AC485" s="54" t="s">
        <v>85</v>
      </c>
      <c r="AD485" s="54" t="s">
        <v>85</v>
      </c>
      <c r="AE485" s="54" t="s">
        <v>85</v>
      </c>
      <c r="AF485" s="54" t="s">
        <v>85</v>
      </c>
      <c r="AH485" s="54" t="s">
        <v>85</v>
      </c>
      <c r="AI485" s="54" t="s">
        <v>85</v>
      </c>
      <c r="AJ485" s="54" t="s">
        <v>85</v>
      </c>
      <c r="AK485" s="54" t="s">
        <v>85</v>
      </c>
      <c r="AM485" s="54" t="s">
        <v>85</v>
      </c>
      <c r="AN485" s="54" t="s">
        <v>85</v>
      </c>
      <c r="AO485" s="54" t="s">
        <v>85</v>
      </c>
      <c r="AP485" s="54" t="s">
        <v>85</v>
      </c>
    </row>
    <row r="486" spans="1:42" x14ac:dyDescent="0.25">
      <c r="A486" s="54" t="s">
        <v>85</v>
      </c>
      <c r="B486" s="54" t="s">
        <v>85</v>
      </c>
      <c r="C486" s="54" t="s">
        <v>85</v>
      </c>
      <c r="D486" s="54" t="s">
        <v>85</v>
      </c>
      <c r="E486" s="54" t="s">
        <v>85</v>
      </c>
      <c r="F486" s="54" t="s">
        <v>85</v>
      </c>
      <c r="G486" s="54" t="s">
        <v>85</v>
      </c>
      <c r="H486" s="54" t="s">
        <v>85</v>
      </c>
      <c r="I486" s="54" t="s">
        <v>85</v>
      </c>
      <c r="J486" s="54" t="s">
        <v>85</v>
      </c>
      <c r="K486" s="54" t="s">
        <v>85</v>
      </c>
      <c r="L486" s="54" t="s">
        <v>85</v>
      </c>
      <c r="M486" s="54" t="s">
        <v>85</v>
      </c>
      <c r="N486" s="54" t="s">
        <v>85</v>
      </c>
      <c r="O486" s="54" t="s">
        <v>85</v>
      </c>
      <c r="P486" s="54" t="s">
        <v>85</v>
      </c>
      <c r="Q486" s="54" t="s">
        <v>85</v>
      </c>
      <c r="S486" s="54" t="s">
        <v>85</v>
      </c>
      <c r="T486" s="54" t="s">
        <v>85</v>
      </c>
      <c r="U486" s="54" t="s">
        <v>85</v>
      </c>
      <c r="V486" s="54" t="s">
        <v>85</v>
      </c>
      <c r="X486" s="54" t="s">
        <v>85</v>
      </c>
      <c r="Y486" s="54" t="s">
        <v>85</v>
      </c>
      <c r="Z486" s="54" t="s">
        <v>85</v>
      </c>
      <c r="AA486" s="54" t="s">
        <v>85</v>
      </c>
      <c r="AC486" s="54" t="s">
        <v>85</v>
      </c>
      <c r="AD486" s="54" t="s">
        <v>85</v>
      </c>
      <c r="AE486" s="54" t="s">
        <v>85</v>
      </c>
      <c r="AF486" s="54" t="s">
        <v>85</v>
      </c>
      <c r="AH486" s="54" t="s">
        <v>85</v>
      </c>
      <c r="AI486" s="54" t="s">
        <v>85</v>
      </c>
      <c r="AJ486" s="54" t="s">
        <v>85</v>
      </c>
      <c r="AK486" s="54" t="s">
        <v>85</v>
      </c>
      <c r="AM486" s="54" t="s">
        <v>85</v>
      </c>
      <c r="AN486" s="54" t="s">
        <v>85</v>
      </c>
      <c r="AO486" s="54" t="s">
        <v>85</v>
      </c>
      <c r="AP486" s="54" t="s">
        <v>85</v>
      </c>
    </row>
    <row r="487" spans="1:42" x14ac:dyDescent="0.25">
      <c r="A487" s="54" t="s">
        <v>85</v>
      </c>
      <c r="B487" s="54" t="s">
        <v>85</v>
      </c>
      <c r="C487" s="54" t="s">
        <v>85</v>
      </c>
      <c r="D487" s="54" t="s">
        <v>85</v>
      </c>
      <c r="E487" s="54" t="s">
        <v>85</v>
      </c>
      <c r="F487" s="54" t="s">
        <v>85</v>
      </c>
      <c r="G487" s="54" t="s">
        <v>85</v>
      </c>
      <c r="H487" s="54" t="s">
        <v>85</v>
      </c>
      <c r="I487" s="54" t="s">
        <v>85</v>
      </c>
      <c r="J487" s="54" t="s">
        <v>85</v>
      </c>
      <c r="K487" s="54" t="s">
        <v>85</v>
      </c>
      <c r="L487" s="54" t="s">
        <v>85</v>
      </c>
      <c r="M487" s="54" t="s">
        <v>85</v>
      </c>
      <c r="N487" s="54" t="s">
        <v>85</v>
      </c>
      <c r="O487" s="54" t="s">
        <v>85</v>
      </c>
      <c r="P487" s="54" t="s">
        <v>85</v>
      </c>
      <c r="Q487" s="54" t="s">
        <v>85</v>
      </c>
      <c r="S487" s="54" t="s">
        <v>85</v>
      </c>
      <c r="T487" s="54" t="s">
        <v>85</v>
      </c>
      <c r="U487" s="54" t="s">
        <v>85</v>
      </c>
      <c r="V487" s="54" t="s">
        <v>85</v>
      </c>
      <c r="X487" s="54" t="s">
        <v>85</v>
      </c>
      <c r="Y487" s="54" t="s">
        <v>85</v>
      </c>
      <c r="Z487" s="54" t="s">
        <v>85</v>
      </c>
      <c r="AA487" s="54" t="s">
        <v>85</v>
      </c>
      <c r="AC487" s="54" t="s">
        <v>85</v>
      </c>
      <c r="AD487" s="54" t="s">
        <v>85</v>
      </c>
      <c r="AE487" s="54" t="s">
        <v>85</v>
      </c>
      <c r="AF487" s="54" t="s">
        <v>85</v>
      </c>
      <c r="AH487" s="54" t="s">
        <v>85</v>
      </c>
      <c r="AI487" s="54" t="s">
        <v>85</v>
      </c>
      <c r="AJ487" s="54" t="s">
        <v>85</v>
      </c>
      <c r="AK487" s="54" t="s">
        <v>85</v>
      </c>
      <c r="AM487" s="54" t="s">
        <v>85</v>
      </c>
      <c r="AN487" s="54" t="s">
        <v>85</v>
      </c>
      <c r="AO487" s="54" t="s">
        <v>85</v>
      </c>
      <c r="AP487" s="54" t="s">
        <v>85</v>
      </c>
    </row>
    <row r="488" spans="1:42" x14ac:dyDescent="0.25">
      <c r="A488" s="54" t="s">
        <v>85</v>
      </c>
      <c r="B488" s="54" t="s">
        <v>85</v>
      </c>
      <c r="C488" s="54" t="s">
        <v>85</v>
      </c>
      <c r="D488" s="54" t="s">
        <v>85</v>
      </c>
      <c r="E488" s="54" t="s">
        <v>85</v>
      </c>
      <c r="F488" s="54" t="s">
        <v>85</v>
      </c>
      <c r="G488" s="54" t="s">
        <v>85</v>
      </c>
      <c r="H488" s="54" t="s">
        <v>85</v>
      </c>
      <c r="I488" s="54" t="s">
        <v>85</v>
      </c>
      <c r="J488" s="54" t="s">
        <v>85</v>
      </c>
      <c r="K488" s="54" t="s">
        <v>85</v>
      </c>
      <c r="L488" s="54" t="s">
        <v>85</v>
      </c>
      <c r="M488" s="54" t="s">
        <v>85</v>
      </c>
      <c r="N488" s="54" t="s">
        <v>85</v>
      </c>
      <c r="O488" s="54" t="s">
        <v>85</v>
      </c>
      <c r="P488" s="54" t="s">
        <v>85</v>
      </c>
      <c r="Q488" s="54" t="s">
        <v>85</v>
      </c>
      <c r="S488" s="54" t="s">
        <v>85</v>
      </c>
      <c r="T488" s="54" t="s">
        <v>85</v>
      </c>
      <c r="U488" s="54" t="s">
        <v>85</v>
      </c>
      <c r="V488" s="54" t="s">
        <v>85</v>
      </c>
      <c r="X488" s="54" t="s">
        <v>85</v>
      </c>
      <c r="Y488" s="54" t="s">
        <v>85</v>
      </c>
      <c r="Z488" s="54" t="s">
        <v>85</v>
      </c>
      <c r="AA488" s="54" t="s">
        <v>85</v>
      </c>
      <c r="AC488" s="54" t="s">
        <v>85</v>
      </c>
      <c r="AD488" s="54" t="s">
        <v>85</v>
      </c>
      <c r="AE488" s="54" t="s">
        <v>85</v>
      </c>
      <c r="AF488" s="54" t="s">
        <v>85</v>
      </c>
      <c r="AH488" s="54" t="s">
        <v>85</v>
      </c>
      <c r="AI488" s="54" t="s">
        <v>85</v>
      </c>
      <c r="AJ488" s="54" t="s">
        <v>85</v>
      </c>
      <c r="AK488" s="54" t="s">
        <v>85</v>
      </c>
      <c r="AM488" s="54" t="s">
        <v>85</v>
      </c>
      <c r="AN488" s="54" t="s">
        <v>85</v>
      </c>
      <c r="AO488" s="54" t="s">
        <v>85</v>
      </c>
      <c r="AP488" s="54" t="s">
        <v>85</v>
      </c>
    </row>
    <row r="489" spans="1:42" x14ac:dyDescent="0.25">
      <c r="A489" s="54" t="s">
        <v>85</v>
      </c>
      <c r="B489" s="54" t="s">
        <v>85</v>
      </c>
      <c r="C489" s="54" t="s">
        <v>85</v>
      </c>
      <c r="D489" s="54" t="s">
        <v>85</v>
      </c>
      <c r="E489" s="54" t="s">
        <v>85</v>
      </c>
      <c r="F489" s="54" t="s">
        <v>85</v>
      </c>
      <c r="G489" s="54" t="s">
        <v>85</v>
      </c>
      <c r="H489" s="54" t="s">
        <v>85</v>
      </c>
      <c r="I489" s="54" t="s">
        <v>85</v>
      </c>
      <c r="J489" s="54" t="s">
        <v>85</v>
      </c>
      <c r="K489" s="54" t="s">
        <v>85</v>
      </c>
      <c r="L489" s="54" t="s">
        <v>85</v>
      </c>
      <c r="M489" s="54" t="s">
        <v>85</v>
      </c>
      <c r="N489" s="54" t="s">
        <v>85</v>
      </c>
      <c r="O489" s="54" t="s">
        <v>85</v>
      </c>
      <c r="P489" s="54" t="s">
        <v>85</v>
      </c>
      <c r="Q489" s="54" t="s">
        <v>85</v>
      </c>
      <c r="S489" s="54" t="s">
        <v>85</v>
      </c>
      <c r="T489" s="54" t="s">
        <v>85</v>
      </c>
      <c r="U489" s="54" t="s">
        <v>85</v>
      </c>
      <c r="V489" s="54" t="s">
        <v>85</v>
      </c>
      <c r="X489" s="54" t="s">
        <v>85</v>
      </c>
      <c r="Y489" s="54" t="s">
        <v>85</v>
      </c>
      <c r="Z489" s="54" t="s">
        <v>85</v>
      </c>
      <c r="AA489" s="54" t="s">
        <v>85</v>
      </c>
      <c r="AC489" s="54" t="s">
        <v>85</v>
      </c>
      <c r="AD489" s="54" t="s">
        <v>85</v>
      </c>
      <c r="AE489" s="54" t="s">
        <v>85</v>
      </c>
      <c r="AF489" s="54" t="s">
        <v>85</v>
      </c>
      <c r="AH489" s="54" t="s">
        <v>85</v>
      </c>
      <c r="AI489" s="54" t="s">
        <v>85</v>
      </c>
      <c r="AJ489" s="54" t="s">
        <v>85</v>
      </c>
      <c r="AK489" s="54" t="s">
        <v>85</v>
      </c>
      <c r="AM489" s="54" t="s">
        <v>85</v>
      </c>
      <c r="AN489" s="54" t="s">
        <v>85</v>
      </c>
      <c r="AO489" s="54" t="s">
        <v>85</v>
      </c>
      <c r="AP489" s="54" t="s">
        <v>85</v>
      </c>
    </row>
    <row r="490" spans="1:42" x14ac:dyDescent="0.25">
      <c r="A490" s="54" t="s">
        <v>85</v>
      </c>
      <c r="B490" s="54" t="s">
        <v>85</v>
      </c>
      <c r="C490" s="54" t="s">
        <v>85</v>
      </c>
      <c r="D490" s="54" t="s">
        <v>85</v>
      </c>
      <c r="E490" s="54" t="s">
        <v>85</v>
      </c>
      <c r="F490" s="54" t="s">
        <v>85</v>
      </c>
      <c r="G490" s="54" t="s">
        <v>85</v>
      </c>
      <c r="H490" s="54" t="s">
        <v>85</v>
      </c>
      <c r="I490" s="54" t="s">
        <v>85</v>
      </c>
      <c r="J490" s="54" t="s">
        <v>85</v>
      </c>
      <c r="K490" s="54" t="s">
        <v>85</v>
      </c>
      <c r="L490" s="54" t="s">
        <v>85</v>
      </c>
      <c r="M490" s="54" t="s">
        <v>85</v>
      </c>
      <c r="N490" s="54" t="s">
        <v>85</v>
      </c>
      <c r="O490" s="54" t="s">
        <v>85</v>
      </c>
      <c r="P490" s="54" t="s">
        <v>85</v>
      </c>
      <c r="Q490" s="54" t="s">
        <v>85</v>
      </c>
      <c r="S490" s="54" t="s">
        <v>85</v>
      </c>
      <c r="T490" s="54" t="s">
        <v>85</v>
      </c>
      <c r="U490" s="54" t="s">
        <v>85</v>
      </c>
      <c r="V490" s="54" t="s">
        <v>85</v>
      </c>
      <c r="X490" s="54" t="s">
        <v>85</v>
      </c>
      <c r="Y490" s="54" t="s">
        <v>85</v>
      </c>
      <c r="Z490" s="54" t="s">
        <v>85</v>
      </c>
      <c r="AA490" s="54" t="s">
        <v>85</v>
      </c>
      <c r="AC490" s="54" t="s">
        <v>85</v>
      </c>
      <c r="AD490" s="54" t="s">
        <v>85</v>
      </c>
      <c r="AE490" s="54" t="s">
        <v>85</v>
      </c>
      <c r="AF490" s="54" t="s">
        <v>85</v>
      </c>
      <c r="AH490" s="54" t="s">
        <v>85</v>
      </c>
      <c r="AI490" s="54" t="s">
        <v>85</v>
      </c>
      <c r="AJ490" s="54" t="s">
        <v>85</v>
      </c>
      <c r="AK490" s="54" t="s">
        <v>85</v>
      </c>
      <c r="AM490" s="54" t="s">
        <v>85</v>
      </c>
      <c r="AN490" s="54" t="s">
        <v>85</v>
      </c>
      <c r="AO490" s="54" t="s">
        <v>85</v>
      </c>
      <c r="AP490" s="54" t="s">
        <v>85</v>
      </c>
    </row>
    <row r="491" spans="1:42" x14ac:dyDescent="0.25">
      <c r="A491" s="54" t="s">
        <v>85</v>
      </c>
      <c r="B491" s="54" t="s">
        <v>85</v>
      </c>
      <c r="C491" s="54" t="s">
        <v>85</v>
      </c>
      <c r="D491" s="54" t="s">
        <v>85</v>
      </c>
      <c r="E491" s="54" t="s">
        <v>85</v>
      </c>
      <c r="F491" s="54" t="s">
        <v>85</v>
      </c>
      <c r="G491" s="54" t="s">
        <v>85</v>
      </c>
      <c r="H491" s="54" t="s">
        <v>85</v>
      </c>
      <c r="I491" s="54" t="s">
        <v>85</v>
      </c>
      <c r="J491" s="54" t="s">
        <v>85</v>
      </c>
      <c r="K491" s="54" t="s">
        <v>85</v>
      </c>
      <c r="L491" s="54" t="s">
        <v>85</v>
      </c>
      <c r="M491" s="54" t="s">
        <v>85</v>
      </c>
      <c r="N491" s="54" t="s">
        <v>85</v>
      </c>
      <c r="O491" s="54" t="s">
        <v>85</v>
      </c>
      <c r="P491" s="54" t="s">
        <v>85</v>
      </c>
      <c r="Q491" s="54" t="s">
        <v>85</v>
      </c>
      <c r="S491" s="54" t="s">
        <v>85</v>
      </c>
      <c r="T491" s="54" t="s">
        <v>85</v>
      </c>
      <c r="U491" s="54" t="s">
        <v>85</v>
      </c>
      <c r="V491" s="54" t="s">
        <v>85</v>
      </c>
      <c r="X491" s="54" t="s">
        <v>85</v>
      </c>
      <c r="Y491" s="54" t="s">
        <v>85</v>
      </c>
      <c r="Z491" s="54" t="s">
        <v>85</v>
      </c>
      <c r="AA491" s="54" t="s">
        <v>85</v>
      </c>
      <c r="AC491" s="54" t="s">
        <v>85</v>
      </c>
      <c r="AD491" s="54" t="s">
        <v>85</v>
      </c>
      <c r="AE491" s="54" t="s">
        <v>85</v>
      </c>
      <c r="AF491" s="54" t="s">
        <v>85</v>
      </c>
      <c r="AH491" s="54" t="s">
        <v>85</v>
      </c>
      <c r="AI491" s="54" t="s">
        <v>85</v>
      </c>
      <c r="AJ491" s="54" t="s">
        <v>85</v>
      </c>
      <c r="AK491" s="54" t="s">
        <v>85</v>
      </c>
      <c r="AM491" s="54" t="s">
        <v>85</v>
      </c>
      <c r="AN491" s="54" t="s">
        <v>85</v>
      </c>
      <c r="AO491" s="54" t="s">
        <v>85</v>
      </c>
      <c r="AP491" s="54" t="s">
        <v>85</v>
      </c>
    </row>
    <row r="492" spans="1:42" x14ac:dyDescent="0.25">
      <c r="A492" s="54" t="s">
        <v>85</v>
      </c>
      <c r="B492" s="54" t="s">
        <v>85</v>
      </c>
      <c r="C492" s="54" t="s">
        <v>85</v>
      </c>
      <c r="D492" s="54" t="s">
        <v>85</v>
      </c>
      <c r="E492" s="54" t="s">
        <v>85</v>
      </c>
      <c r="F492" s="54" t="s">
        <v>85</v>
      </c>
      <c r="G492" s="54" t="s">
        <v>85</v>
      </c>
      <c r="H492" s="54" t="s">
        <v>85</v>
      </c>
      <c r="I492" s="54" t="s">
        <v>85</v>
      </c>
      <c r="J492" s="54" t="s">
        <v>85</v>
      </c>
      <c r="K492" s="54" t="s">
        <v>85</v>
      </c>
      <c r="L492" s="54" t="s">
        <v>85</v>
      </c>
      <c r="M492" s="54" t="s">
        <v>85</v>
      </c>
      <c r="N492" s="54" t="s">
        <v>85</v>
      </c>
      <c r="O492" s="54" t="s">
        <v>85</v>
      </c>
      <c r="P492" s="54" t="s">
        <v>85</v>
      </c>
      <c r="Q492" s="54" t="s">
        <v>85</v>
      </c>
      <c r="S492" s="54" t="s">
        <v>85</v>
      </c>
      <c r="T492" s="54" t="s">
        <v>85</v>
      </c>
      <c r="U492" s="54" t="s">
        <v>85</v>
      </c>
      <c r="V492" s="54" t="s">
        <v>85</v>
      </c>
      <c r="X492" s="54" t="s">
        <v>85</v>
      </c>
      <c r="Y492" s="54" t="s">
        <v>85</v>
      </c>
      <c r="Z492" s="54" t="s">
        <v>85</v>
      </c>
      <c r="AA492" s="54" t="s">
        <v>85</v>
      </c>
      <c r="AC492" s="54" t="s">
        <v>85</v>
      </c>
      <c r="AD492" s="54" t="s">
        <v>85</v>
      </c>
      <c r="AE492" s="54" t="s">
        <v>85</v>
      </c>
      <c r="AF492" s="54" t="s">
        <v>85</v>
      </c>
      <c r="AH492" s="54" t="s">
        <v>85</v>
      </c>
      <c r="AI492" s="54" t="s">
        <v>85</v>
      </c>
      <c r="AJ492" s="54" t="s">
        <v>85</v>
      </c>
      <c r="AK492" s="54" t="s">
        <v>85</v>
      </c>
      <c r="AM492" s="54" t="s">
        <v>85</v>
      </c>
      <c r="AN492" s="54" t="s">
        <v>85</v>
      </c>
      <c r="AO492" s="54" t="s">
        <v>85</v>
      </c>
      <c r="AP492" s="54" t="s">
        <v>85</v>
      </c>
    </row>
    <row r="493" spans="1:42" x14ac:dyDescent="0.25">
      <c r="A493" s="54" t="s">
        <v>85</v>
      </c>
      <c r="B493" s="54" t="s">
        <v>85</v>
      </c>
      <c r="C493" s="54" t="s">
        <v>85</v>
      </c>
      <c r="D493" s="54" t="s">
        <v>85</v>
      </c>
      <c r="E493" s="54" t="s">
        <v>85</v>
      </c>
      <c r="F493" s="54" t="s">
        <v>85</v>
      </c>
      <c r="G493" s="54" t="s">
        <v>85</v>
      </c>
      <c r="H493" s="54" t="s">
        <v>85</v>
      </c>
      <c r="I493" s="54" t="s">
        <v>85</v>
      </c>
      <c r="J493" s="54" t="s">
        <v>85</v>
      </c>
      <c r="K493" s="54" t="s">
        <v>85</v>
      </c>
      <c r="L493" s="54" t="s">
        <v>85</v>
      </c>
      <c r="M493" s="54" t="s">
        <v>85</v>
      </c>
      <c r="N493" s="54" t="s">
        <v>85</v>
      </c>
      <c r="O493" s="54" t="s">
        <v>85</v>
      </c>
      <c r="P493" s="54" t="s">
        <v>85</v>
      </c>
      <c r="Q493" s="54" t="s">
        <v>85</v>
      </c>
      <c r="S493" s="54" t="s">
        <v>85</v>
      </c>
      <c r="T493" s="54" t="s">
        <v>85</v>
      </c>
      <c r="U493" s="54" t="s">
        <v>85</v>
      </c>
      <c r="V493" s="54" t="s">
        <v>85</v>
      </c>
      <c r="X493" s="54" t="s">
        <v>85</v>
      </c>
      <c r="Y493" s="54" t="s">
        <v>85</v>
      </c>
      <c r="Z493" s="54" t="s">
        <v>85</v>
      </c>
      <c r="AA493" s="54" t="s">
        <v>85</v>
      </c>
      <c r="AC493" s="54" t="s">
        <v>85</v>
      </c>
      <c r="AD493" s="54" t="s">
        <v>85</v>
      </c>
      <c r="AE493" s="54" t="s">
        <v>85</v>
      </c>
      <c r="AF493" s="54" t="s">
        <v>85</v>
      </c>
      <c r="AH493" s="54" t="s">
        <v>85</v>
      </c>
      <c r="AI493" s="54" t="s">
        <v>85</v>
      </c>
      <c r="AJ493" s="54" t="s">
        <v>85</v>
      </c>
      <c r="AK493" s="54" t="s">
        <v>85</v>
      </c>
      <c r="AM493" s="54" t="s">
        <v>85</v>
      </c>
      <c r="AN493" s="54" t="s">
        <v>85</v>
      </c>
      <c r="AO493" s="54" t="s">
        <v>85</v>
      </c>
      <c r="AP493" s="54" t="s">
        <v>85</v>
      </c>
    </row>
    <row r="494" spans="1:42" x14ac:dyDescent="0.25">
      <c r="A494" s="54" t="s">
        <v>85</v>
      </c>
      <c r="B494" s="54" t="s">
        <v>85</v>
      </c>
      <c r="C494" s="54" t="s">
        <v>85</v>
      </c>
      <c r="D494" s="54" t="s">
        <v>85</v>
      </c>
      <c r="E494" s="54" t="s">
        <v>85</v>
      </c>
      <c r="F494" s="54" t="s">
        <v>85</v>
      </c>
      <c r="G494" s="54" t="s">
        <v>85</v>
      </c>
      <c r="H494" s="54" t="s">
        <v>85</v>
      </c>
      <c r="I494" s="54" t="s">
        <v>85</v>
      </c>
      <c r="J494" s="54" t="s">
        <v>85</v>
      </c>
      <c r="K494" s="54" t="s">
        <v>85</v>
      </c>
      <c r="L494" s="54" t="s">
        <v>85</v>
      </c>
      <c r="M494" s="54" t="s">
        <v>85</v>
      </c>
      <c r="N494" s="54" t="s">
        <v>85</v>
      </c>
      <c r="O494" s="54" t="s">
        <v>85</v>
      </c>
      <c r="P494" s="54" t="s">
        <v>85</v>
      </c>
      <c r="Q494" s="54" t="s">
        <v>85</v>
      </c>
      <c r="S494" s="54" t="s">
        <v>85</v>
      </c>
      <c r="T494" s="54" t="s">
        <v>85</v>
      </c>
      <c r="U494" s="54" t="s">
        <v>85</v>
      </c>
      <c r="V494" s="54" t="s">
        <v>85</v>
      </c>
      <c r="X494" s="54" t="s">
        <v>85</v>
      </c>
      <c r="Y494" s="54" t="s">
        <v>85</v>
      </c>
      <c r="Z494" s="54" t="s">
        <v>85</v>
      </c>
      <c r="AA494" s="54" t="s">
        <v>85</v>
      </c>
      <c r="AC494" s="54" t="s">
        <v>85</v>
      </c>
      <c r="AD494" s="54" t="s">
        <v>85</v>
      </c>
      <c r="AE494" s="54" t="s">
        <v>85</v>
      </c>
      <c r="AF494" s="54" t="s">
        <v>85</v>
      </c>
      <c r="AH494" s="54" t="s">
        <v>85</v>
      </c>
      <c r="AI494" s="54" t="s">
        <v>85</v>
      </c>
      <c r="AJ494" s="54" t="s">
        <v>85</v>
      </c>
      <c r="AK494" s="54" t="s">
        <v>85</v>
      </c>
      <c r="AM494" s="54" t="s">
        <v>85</v>
      </c>
      <c r="AN494" s="54" t="s">
        <v>85</v>
      </c>
      <c r="AO494" s="54" t="s">
        <v>85</v>
      </c>
      <c r="AP494" s="54" t="s">
        <v>85</v>
      </c>
    </row>
    <row r="495" spans="1:42" x14ac:dyDescent="0.25">
      <c r="A495" s="54" t="s">
        <v>85</v>
      </c>
      <c r="B495" s="54" t="s">
        <v>85</v>
      </c>
      <c r="C495" s="54" t="s">
        <v>85</v>
      </c>
      <c r="D495" s="54" t="s">
        <v>85</v>
      </c>
      <c r="E495" s="54" t="s">
        <v>85</v>
      </c>
      <c r="F495" s="54" t="s">
        <v>85</v>
      </c>
      <c r="G495" s="54" t="s">
        <v>85</v>
      </c>
      <c r="H495" s="54" t="s">
        <v>85</v>
      </c>
      <c r="I495" s="54" t="s">
        <v>85</v>
      </c>
      <c r="J495" s="54" t="s">
        <v>85</v>
      </c>
      <c r="K495" s="54" t="s">
        <v>85</v>
      </c>
      <c r="L495" s="54" t="s">
        <v>85</v>
      </c>
      <c r="M495" s="54" t="s">
        <v>85</v>
      </c>
      <c r="N495" s="54" t="s">
        <v>85</v>
      </c>
      <c r="O495" s="54" t="s">
        <v>85</v>
      </c>
      <c r="P495" s="54" t="s">
        <v>85</v>
      </c>
      <c r="Q495" s="54" t="s">
        <v>85</v>
      </c>
      <c r="S495" s="54" t="s">
        <v>85</v>
      </c>
      <c r="T495" s="54" t="s">
        <v>85</v>
      </c>
      <c r="U495" s="54" t="s">
        <v>85</v>
      </c>
      <c r="V495" s="54" t="s">
        <v>85</v>
      </c>
      <c r="X495" s="54" t="s">
        <v>85</v>
      </c>
      <c r="Y495" s="54" t="s">
        <v>85</v>
      </c>
      <c r="Z495" s="54" t="s">
        <v>85</v>
      </c>
      <c r="AA495" s="54" t="s">
        <v>85</v>
      </c>
      <c r="AC495" s="54" t="s">
        <v>85</v>
      </c>
      <c r="AD495" s="54" t="s">
        <v>85</v>
      </c>
      <c r="AE495" s="54" t="s">
        <v>85</v>
      </c>
      <c r="AF495" s="54" t="s">
        <v>85</v>
      </c>
      <c r="AH495" s="54" t="s">
        <v>85</v>
      </c>
      <c r="AI495" s="54" t="s">
        <v>85</v>
      </c>
      <c r="AJ495" s="54" t="s">
        <v>85</v>
      </c>
      <c r="AK495" s="54" t="s">
        <v>85</v>
      </c>
      <c r="AM495" s="54" t="s">
        <v>85</v>
      </c>
      <c r="AN495" s="54" t="s">
        <v>85</v>
      </c>
      <c r="AO495" s="54" t="s">
        <v>85</v>
      </c>
      <c r="AP495" s="54" t="s">
        <v>85</v>
      </c>
    </row>
    <row r="496" spans="1:42" x14ac:dyDescent="0.25">
      <c r="A496" s="54" t="s">
        <v>85</v>
      </c>
      <c r="B496" s="54" t="s">
        <v>85</v>
      </c>
      <c r="C496" s="54" t="s">
        <v>85</v>
      </c>
      <c r="D496" s="54" t="s">
        <v>85</v>
      </c>
      <c r="E496" s="54" t="s">
        <v>85</v>
      </c>
      <c r="F496" s="54" t="s">
        <v>85</v>
      </c>
      <c r="G496" s="54" t="s">
        <v>85</v>
      </c>
      <c r="H496" s="54" t="s">
        <v>85</v>
      </c>
      <c r="I496" s="54" t="s">
        <v>85</v>
      </c>
      <c r="J496" s="54" t="s">
        <v>85</v>
      </c>
      <c r="K496" s="54" t="s">
        <v>85</v>
      </c>
      <c r="L496" s="54" t="s">
        <v>85</v>
      </c>
      <c r="M496" s="54" t="s">
        <v>85</v>
      </c>
      <c r="N496" s="54" t="s">
        <v>85</v>
      </c>
      <c r="O496" s="54" t="s">
        <v>85</v>
      </c>
      <c r="P496" s="54" t="s">
        <v>85</v>
      </c>
      <c r="Q496" s="54" t="s">
        <v>85</v>
      </c>
      <c r="S496" s="54" t="s">
        <v>85</v>
      </c>
      <c r="T496" s="54" t="s">
        <v>85</v>
      </c>
      <c r="U496" s="54" t="s">
        <v>85</v>
      </c>
      <c r="V496" s="54" t="s">
        <v>85</v>
      </c>
      <c r="X496" s="54" t="s">
        <v>85</v>
      </c>
      <c r="Y496" s="54" t="s">
        <v>85</v>
      </c>
      <c r="Z496" s="54" t="s">
        <v>85</v>
      </c>
      <c r="AA496" s="54" t="s">
        <v>85</v>
      </c>
      <c r="AC496" s="54" t="s">
        <v>85</v>
      </c>
      <c r="AD496" s="54" t="s">
        <v>85</v>
      </c>
      <c r="AE496" s="54" t="s">
        <v>85</v>
      </c>
      <c r="AF496" s="54" t="s">
        <v>85</v>
      </c>
      <c r="AH496" s="54" t="s">
        <v>85</v>
      </c>
      <c r="AI496" s="54" t="s">
        <v>85</v>
      </c>
      <c r="AJ496" s="54" t="s">
        <v>85</v>
      </c>
      <c r="AK496" s="54" t="s">
        <v>85</v>
      </c>
      <c r="AM496" s="54" t="s">
        <v>85</v>
      </c>
      <c r="AN496" s="54" t="s">
        <v>85</v>
      </c>
      <c r="AO496" s="54" t="s">
        <v>85</v>
      </c>
      <c r="AP496" s="54" t="s">
        <v>85</v>
      </c>
    </row>
    <row r="497" spans="1:42" x14ac:dyDescent="0.25">
      <c r="A497" s="54" t="s">
        <v>85</v>
      </c>
      <c r="B497" s="54" t="s">
        <v>85</v>
      </c>
      <c r="C497" s="54" t="s">
        <v>85</v>
      </c>
      <c r="D497" s="54" t="s">
        <v>85</v>
      </c>
      <c r="E497" s="54" t="s">
        <v>85</v>
      </c>
      <c r="F497" s="54" t="s">
        <v>85</v>
      </c>
      <c r="G497" s="54" t="s">
        <v>85</v>
      </c>
      <c r="H497" s="54" t="s">
        <v>85</v>
      </c>
      <c r="I497" s="54" t="s">
        <v>85</v>
      </c>
      <c r="J497" s="54" t="s">
        <v>85</v>
      </c>
      <c r="K497" s="54" t="s">
        <v>85</v>
      </c>
      <c r="L497" s="54" t="s">
        <v>85</v>
      </c>
      <c r="M497" s="54" t="s">
        <v>85</v>
      </c>
      <c r="N497" s="54" t="s">
        <v>85</v>
      </c>
      <c r="O497" s="54" t="s">
        <v>85</v>
      </c>
      <c r="P497" s="54" t="s">
        <v>85</v>
      </c>
      <c r="Q497" s="54" t="s">
        <v>85</v>
      </c>
      <c r="S497" s="54" t="s">
        <v>85</v>
      </c>
      <c r="T497" s="54" t="s">
        <v>85</v>
      </c>
      <c r="U497" s="54" t="s">
        <v>85</v>
      </c>
      <c r="V497" s="54" t="s">
        <v>85</v>
      </c>
      <c r="X497" s="54" t="s">
        <v>85</v>
      </c>
      <c r="Y497" s="54" t="s">
        <v>85</v>
      </c>
      <c r="Z497" s="54" t="s">
        <v>85</v>
      </c>
      <c r="AA497" s="54" t="s">
        <v>85</v>
      </c>
      <c r="AC497" s="54" t="s">
        <v>85</v>
      </c>
      <c r="AD497" s="54" t="s">
        <v>85</v>
      </c>
      <c r="AE497" s="54" t="s">
        <v>85</v>
      </c>
      <c r="AF497" s="54" t="s">
        <v>85</v>
      </c>
      <c r="AH497" s="54" t="s">
        <v>85</v>
      </c>
      <c r="AI497" s="54" t="s">
        <v>85</v>
      </c>
      <c r="AJ497" s="54" t="s">
        <v>85</v>
      </c>
      <c r="AK497" s="54" t="s">
        <v>85</v>
      </c>
      <c r="AM497" s="54" t="s">
        <v>85</v>
      </c>
      <c r="AN497" s="54" t="s">
        <v>85</v>
      </c>
      <c r="AO497" s="54" t="s">
        <v>85</v>
      </c>
      <c r="AP497" s="54" t="s">
        <v>85</v>
      </c>
    </row>
    <row r="498" spans="1:42" x14ac:dyDescent="0.25">
      <c r="A498" s="54" t="s">
        <v>85</v>
      </c>
      <c r="B498" s="54" t="s">
        <v>85</v>
      </c>
      <c r="C498" s="54" t="s">
        <v>85</v>
      </c>
      <c r="D498" s="54" t="s">
        <v>85</v>
      </c>
      <c r="E498" s="54" t="s">
        <v>85</v>
      </c>
      <c r="F498" s="54" t="s">
        <v>85</v>
      </c>
      <c r="G498" s="54" t="s">
        <v>85</v>
      </c>
      <c r="H498" s="54" t="s">
        <v>85</v>
      </c>
      <c r="I498" s="54" t="s">
        <v>85</v>
      </c>
      <c r="J498" s="54" t="s">
        <v>85</v>
      </c>
      <c r="K498" s="54" t="s">
        <v>85</v>
      </c>
      <c r="L498" s="54" t="s">
        <v>85</v>
      </c>
      <c r="M498" s="54" t="s">
        <v>85</v>
      </c>
      <c r="N498" s="54" t="s">
        <v>85</v>
      </c>
      <c r="O498" s="54" t="s">
        <v>85</v>
      </c>
      <c r="P498" s="54" t="s">
        <v>85</v>
      </c>
      <c r="Q498" s="54" t="s">
        <v>85</v>
      </c>
      <c r="S498" s="54" t="s">
        <v>85</v>
      </c>
      <c r="T498" s="54" t="s">
        <v>85</v>
      </c>
      <c r="U498" s="54" t="s">
        <v>85</v>
      </c>
      <c r="V498" s="54" t="s">
        <v>85</v>
      </c>
      <c r="X498" s="54" t="s">
        <v>85</v>
      </c>
      <c r="Y498" s="54" t="s">
        <v>85</v>
      </c>
      <c r="Z498" s="54" t="s">
        <v>85</v>
      </c>
      <c r="AA498" s="54" t="s">
        <v>85</v>
      </c>
      <c r="AC498" s="54" t="s">
        <v>85</v>
      </c>
      <c r="AD498" s="54" t="s">
        <v>85</v>
      </c>
      <c r="AE498" s="54" t="s">
        <v>85</v>
      </c>
      <c r="AF498" s="54" t="s">
        <v>85</v>
      </c>
      <c r="AH498" s="54" t="s">
        <v>85</v>
      </c>
      <c r="AI498" s="54" t="s">
        <v>85</v>
      </c>
      <c r="AJ498" s="54" t="s">
        <v>85</v>
      </c>
      <c r="AK498" s="54" t="s">
        <v>85</v>
      </c>
      <c r="AM498" s="54" t="s">
        <v>85</v>
      </c>
      <c r="AN498" s="54" t="s">
        <v>85</v>
      </c>
      <c r="AO498" s="54" t="s">
        <v>85</v>
      </c>
      <c r="AP498" s="54" t="s">
        <v>85</v>
      </c>
    </row>
    <row r="499" spans="1:42" x14ac:dyDescent="0.25">
      <c r="A499" s="54" t="s">
        <v>85</v>
      </c>
      <c r="B499" s="54" t="s">
        <v>85</v>
      </c>
      <c r="C499" s="54" t="s">
        <v>85</v>
      </c>
      <c r="D499" s="54" t="s">
        <v>85</v>
      </c>
      <c r="E499" s="54" t="s">
        <v>85</v>
      </c>
      <c r="F499" s="54" t="s">
        <v>85</v>
      </c>
      <c r="G499" s="54" t="s">
        <v>85</v>
      </c>
      <c r="H499" s="54" t="s">
        <v>85</v>
      </c>
      <c r="I499" s="54" t="s">
        <v>85</v>
      </c>
      <c r="J499" s="54" t="s">
        <v>85</v>
      </c>
      <c r="K499" s="54" t="s">
        <v>85</v>
      </c>
      <c r="L499" s="54" t="s">
        <v>85</v>
      </c>
      <c r="M499" s="54" t="s">
        <v>85</v>
      </c>
      <c r="N499" s="54" t="s">
        <v>85</v>
      </c>
      <c r="O499" s="54" t="s">
        <v>85</v>
      </c>
      <c r="P499" s="54" t="s">
        <v>85</v>
      </c>
      <c r="Q499" s="54" t="s">
        <v>85</v>
      </c>
      <c r="S499" s="54" t="s">
        <v>85</v>
      </c>
      <c r="T499" s="54" t="s">
        <v>85</v>
      </c>
      <c r="U499" s="54" t="s">
        <v>85</v>
      </c>
      <c r="V499" s="54" t="s">
        <v>85</v>
      </c>
      <c r="X499" s="54" t="s">
        <v>85</v>
      </c>
      <c r="Y499" s="54" t="s">
        <v>85</v>
      </c>
      <c r="Z499" s="54" t="s">
        <v>85</v>
      </c>
      <c r="AA499" s="54" t="s">
        <v>85</v>
      </c>
      <c r="AC499" s="54" t="s">
        <v>85</v>
      </c>
      <c r="AD499" s="54" t="s">
        <v>85</v>
      </c>
      <c r="AE499" s="54" t="s">
        <v>85</v>
      </c>
      <c r="AF499" s="54" t="s">
        <v>85</v>
      </c>
      <c r="AH499" s="54" t="s">
        <v>85</v>
      </c>
      <c r="AI499" s="54" t="s">
        <v>85</v>
      </c>
      <c r="AJ499" s="54" t="s">
        <v>85</v>
      </c>
      <c r="AK499" s="54" t="s">
        <v>85</v>
      </c>
      <c r="AM499" s="54" t="s">
        <v>85</v>
      </c>
      <c r="AN499" s="54" t="s">
        <v>85</v>
      </c>
      <c r="AO499" s="54" t="s">
        <v>85</v>
      </c>
      <c r="AP499" s="54" t="s">
        <v>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Select School</vt:lpstr>
      <vt:lpstr>Grade 5</vt:lpstr>
      <vt:lpstr>Grade 8</vt:lpstr>
      <vt:lpstr>2016-17 Report</vt:lpstr>
      <vt:lpstr>'2016-17 Report'!Print_Area</vt:lpstr>
      <vt:lpstr>'Grade 5'!Print_Area</vt:lpstr>
      <vt:lpstr>'Grade 8'!Print_Area</vt:lpstr>
      <vt:lpstr>'Select School'!Print_Area</vt:lpstr>
      <vt:lpstr>'2016-17 Report'!Print_Titles</vt:lpstr>
      <vt:lpstr>Student_Enrollment_by_grade_Crosstab_WO_ALT</vt:lpstr>
    </vt:vector>
  </TitlesOfParts>
  <Company>MDCPS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2014-15 Science Year-at-a-Glance</dc:title>
  <dc:subject>Science school Report, Mide-Year Assessment</dc:subject>
  <dc:creator>Dr. Yuwadee Wongbundhit</dc:creator>
  <cp:keywords>Science Mid-Year Assessment Report</cp:keywords>
  <dc:description>Updated as of 2/24/2015</dc:description>
  <cp:lastModifiedBy>Wongbundhit, Yuwadee</cp:lastModifiedBy>
  <cp:revision>3</cp:revision>
  <cp:lastPrinted>2016-10-17T19:25:58Z</cp:lastPrinted>
  <dcterms:created xsi:type="dcterms:W3CDTF">2005-08-04T20:55:42Z</dcterms:created>
  <dcterms:modified xsi:type="dcterms:W3CDTF">2016-10-18T19:58:03Z</dcterms:modified>
  <cp:category>School Science Report, MYA</cp:category>
  <cp:version>3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64440492-4C8B-11D1-8B70-080036B11A03}" pid="4">
    <vt:lpwstr>fldoe.org and edusoft.com</vt:lpwstr>
  </property>
</Properties>
</file>